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dzou\Desktop\2024-03\SCTASK0526684\"/>
    </mc:Choice>
  </mc:AlternateContent>
  <xr:revisionPtr revIDLastSave="0" documentId="13_ncr:1_{002648CA-9C67-4959-951B-0F573AF8BFD9}" xr6:coauthVersionLast="47" xr6:coauthVersionMax="47" xr10:uidLastSave="{00000000-0000-0000-0000-000000000000}"/>
  <bookViews>
    <workbookView xWindow="-120" yWindow="-120" windowWidth="29040" windowHeight="15720" activeTab="2" xr2:uid="{283466DB-5715-4DAD-8198-2427205779E4}"/>
  </bookViews>
  <sheets>
    <sheet name="above fnd pcts" sheetId="2" r:id="rId1"/>
    <sheet name="rates24Q3" sheetId="1" r:id="rId2"/>
    <sheet name="compare" sheetId="3" r:id="rId3"/>
    <sheet name="24q3 abv" sheetId="4" state="hidden" r:id="rId4"/>
  </sheets>
  <externalReferences>
    <externalReference r:id="rId5"/>
    <externalReference r:id="rId6"/>
  </externalReferences>
  <definedNames>
    <definedName name="_24abvfoundq3">'24q3 abv'!$A$10:$BE$448</definedName>
    <definedName name="_xlnm._FilterDatabase" localSheetId="0" hidden="1">'above fnd pcts'!$A$9:$P$9</definedName>
    <definedName name="_xlnm._FilterDatabase" localSheetId="2" hidden="1">compare!$A$9:$AC$9</definedName>
    <definedName name="_xlnm._FilterDatabase" localSheetId="1" hidden="1">rates24Q3!$A$9:$AF$9</definedName>
    <definedName name="_rates24q3">rates24Q3!$A$10:$AF$1069</definedName>
    <definedName name="abvfndpctrate">[1]abvfnd24!$A$10:$BC$449</definedName>
    <definedName name="code436">[2]codes!$A$10:$D$448</definedName>
    <definedName name="codeCHA">[2]codes!$F$10:$H$79</definedName>
    <definedName name="distinfo">[2]distinfo!$A$10:$U$448</definedName>
    <definedName name="ratesPFY">'[1]rates - 23Q4'!$B$10:$N$1165</definedName>
    <definedName name="ratesQ1">'[1]rates 24Q1'!$B$10:$AF$1060</definedName>
    <definedName name="ratesQ2">'[1]rates 24Q2'!$B$10:$AF$1069</definedName>
    <definedName name="ratesQ3">'[1]rates 24Q3'!$B$10:$AF$1081</definedName>
    <definedName name="ratesQ4">'[1]rates 24Q4'!$B$10:$AF$1163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0" i="2" l="1"/>
  <c r="W1071" i="3" l="1"/>
  <c r="Q1071" i="3"/>
  <c r="X1075" i="3"/>
  <c r="X1074" i="3"/>
  <c r="V1075" i="3"/>
  <c r="V1073" i="3" s="1"/>
  <c r="V1074" i="3"/>
  <c r="S1075" i="3"/>
  <c r="S1074" i="3"/>
  <c r="P1075" i="3"/>
  <c r="P1074" i="3"/>
  <c r="L1075" i="3"/>
  <c r="L1074" i="3"/>
  <c r="K1075" i="3"/>
  <c r="K1073" i="3" s="1"/>
  <c r="K1074" i="3"/>
  <c r="L1071" i="3"/>
  <c r="P1073" i="3" l="1"/>
  <c r="L1069" i="3" l="1"/>
  <c r="L1068" i="3"/>
  <c r="L1067" i="3"/>
  <c r="L1066" i="3"/>
  <c r="L1065" i="3"/>
  <c r="L1064" i="3"/>
  <c r="L1063" i="3"/>
  <c r="L1062" i="3"/>
  <c r="L1061" i="3"/>
  <c r="L1060" i="3"/>
  <c r="L1059" i="3"/>
  <c r="L1058" i="3"/>
  <c r="L1057" i="3"/>
  <c r="L1056" i="3"/>
  <c r="L1055" i="3"/>
  <c r="L1054" i="3"/>
  <c r="L1053" i="3"/>
  <c r="L1052" i="3"/>
  <c r="L1051" i="3"/>
  <c r="L1050" i="3"/>
  <c r="L1049" i="3"/>
  <c r="L1048" i="3"/>
  <c r="L1047" i="3"/>
  <c r="L1046" i="3"/>
  <c r="L1045" i="3"/>
  <c r="L1044" i="3"/>
  <c r="L1043" i="3"/>
  <c r="L1042" i="3"/>
  <c r="L1041" i="3"/>
  <c r="L1040" i="3"/>
  <c r="L1039" i="3"/>
  <c r="L1038" i="3"/>
  <c r="L1037" i="3"/>
  <c r="L1036" i="3"/>
  <c r="L1035" i="3"/>
  <c r="L1034" i="3"/>
  <c r="L1033" i="3"/>
  <c r="L1032" i="3"/>
  <c r="L1031" i="3"/>
  <c r="L1030" i="3"/>
  <c r="L1029" i="3"/>
  <c r="L1028" i="3"/>
  <c r="L1027" i="3"/>
  <c r="L1026" i="3"/>
  <c r="L1025" i="3"/>
  <c r="L1024" i="3"/>
  <c r="L1023" i="3"/>
  <c r="L1022" i="3"/>
  <c r="L1021" i="3"/>
  <c r="L1020" i="3"/>
  <c r="L1019" i="3"/>
  <c r="L1018" i="3"/>
  <c r="L1017" i="3"/>
  <c r="L1016" i="3"/>
  <c r="L1015" i="3"/>
  <c r="L1014" i="3"/>
  <c r="L1013" i="3"/>
  <c r="L1012" i="3"/>
  <c r="L1011" i="3"/>
  <c r="L1010" i="3"/>
  <c r="L1009" i="3"/>
  <c r="L1008" i="3"/>
  <c r="L1007" i="3"/>
  <c r="L1006" i="3"/>
  <c r="L1005" i="3"/>
  <c r="L1004" i="3"/>
  <c r="L1003" i="3"/>
  <c r="L1002" i="3"/>
  <c r="L1001" i="3"/>
  <c r="L1000" i="3"/>
  <c r="L999" i="3"/>
  <c r="L998" i="3"/>
  <c r="L997" i="3"/>
  <c r="L996" i="3"/>
  <c r="L995" i="3"/>
  <c r="L994" i="3"/>
  <c r="L993" i="3"/>
  <c r="L992" i="3"/>
  <c r="L991" i="3"/>
  <c r="L990" i="3"/>
  <c r="L989" i="3"/>
  <c r="L988" i="3"/>
  <c r="L987" i="3"/>
  <c r="L986" i="3"/>
  <c r="L985" i="3"/>
  <c r="L984" i="3"/>
  <c r="L983" i="3"/>
  <c r="L982" i="3"/>
  <c r="L981" i="3"/>
  <c r="L980" i="3"/>
  <c r="L979" i="3"/>
  <c r="L978" i="3"/>
  <c r="L977" i="3"/>
  <c r="L976" i="3"/>
  <c r="L975" i="3"/>
  <c r="L974" i="3"/>
  <c r="L973" i="3"/>
  <c r="L972" i="3"/>
  <c r="L971" i="3"/>
  <c r="L970" i="3"/>
  <c r="L969" i="3"/>
  <c r="L968" i="3"/>
  <c r="L967" i="3"/>
  <c r="L966" i="3"/>
  <c r="L965" i="3"/>
  <c r="L964" i="3"/>
  <c r="L963" i="3"/>
  <c r="L962" i="3"/>
  <c r="L961" i="3"/>
  <c r="L960" i="3"/>
  <c r="L959" i="3"/>
  <c r="L958" i="3"/>
  <c r="L957" i="3"/>
  <c r="L956" i="3"/>
  <c r="L955" i="3"/>
  <c r="L954" i="3"/>
  <c r="L953" i="3"/>
  <c r="L952" i="3"/>
  <c r="L951" i="3"/>
  <c r="L950" i="3"/>
  <c r="L949" i="3"/>
  <c r="L948" i="3"/>
  <c r="L947" i="3"/>
  <c r="L946" i="3"/>
  <c r="L945" i="3"/>
  <c r="L944" i="3"/>
  <c r="L943" i="3"/>
  <c r="L942" i="3"/>
  <c r="L941" i="3"/>
  <c r="L940" i="3"/>
  <c r="L939" i="3"/>
  <c r="L938" i="3"/>
  <c r="L937" i="3"/>
  <c r="L936" i="3"/>
  <c r="L935" i="3"/>
  <c r="L934" i="3"/>
  <c r="L933" i="3"/>
  <c r="L932" i="3"/>
  <c r="L931" i="3"/>
  <c r="L930" i="3"/>
  <c r="L929" i="3"/>
  <c r="L928" i="3"/>
  <c r="L927" i="3"/>
  <c r="L926" i="3"/>
  <c r="L925" i="3"/>
  <c r="L924" i="3"/>
  <c r="L923" i="3"/>
  <c r="L922" i="3"/>
  <c r="L921" i="3"/>
  <c r="L920" i="3"/>
  <c r="L919" i="3"/>
  <c r="L918" i="3"/>
  <c r="L917" i="3"/>
  <c r="L916" i="3"/>
  <c r="L915" i="3"/>
  <c r="L914" i="3"/>
  <c r="L913" i="3"/>
  <c r="L912" i="3"/>
  <c r="L911" i="3"/>
  <c r="L910" i="3"/>
  <c r="L909" i="3"/>
  <c r="L908" i="3"/>
  <c r="L907" i="3"/>
  <c r="L906" i="3"/>
  <c r="L905" i="3"/>
  <c r="L904" i="3"/>
  <c r="L903" i="3"/>
  <c r="L902" i="3"/>
  <c r="L901" i="3"/>
  <c r="L900" i="3"/>
  <c r="L899" i="3"/>
  <c r="L898" i="3"/>
  <c r="L897" i="3"/>
  <c r="L896" i="3"/>
  <c r="L895" i="3"/>
  <c r="L894" i="3"/>
  <c r="L893" i="3"/>
  <c r="L892" i="3"/>
  <c r="L891" i="3"/>
  <c r="L890" i="3"/>
  <c r="L889" i="3"/>
  <c r="L888" i="3"/>
  <c r="L887" i="3"/>
  <c r="L886" i="3"/>
  <c r="L885" i="3"/>
  <c r="L884" i="3"/>
  <c r="L883" i="3"/>
  <c r="L882" i="3"/>
  <c r="L881" i="3"/>
  <c r="L880" i="3"/>
  <c r="L879" i="3"/>
  <c r="L878" i="3"/>
  <c r="L877" i="3"/>
  <c r="L876" i="3"/>
  <c r="L875" i="3"/>
  <c r="L874" i="3"/>
  <c r="L873" i="3"/>
  <c r="L872" i="3"/>
  <c r="L871" i="3"/>
  <c r="L870" i="3"/>
  <c r="L869" i="3"/>
  <c r="L868" i="3"/>
  <c r="L867" i="3"/>
  <c r="L866" i="3"/>
  <c r="L865" i="3"/>
  <c r="L864" i="3"/>
  <c r="L863" i="3"/>
  <c r="L862" i="3"/>
  <c r="L861" i="3"/>
  <c r="L860" i="3"/>
  <c r="L859" i="3"/>
  <c r="L858" i="3"/>
  <c r="L857" i="3"/>
  <c r="L856" i="3"/>
  <c r="L855" i="3"/>
  <c r="L854" i="3"/>
  <c r="L853" i="3"/>
  <c r="L852" i="3"/>
  <c r="L851" i="3"/>
  <c r="L850" i="3"/>
  <c r="L849" i="3"/>
  <c r="L848" i="3"/>
  <c r="L847" i="3"/>
  <c r="L846" i="3"/>
  <c r="L845" i="3"/>
  <c r="L844" i="3"/>
  <c r="L843" i="3"/>
  <c r="L842" i="3"/>
  <c r="L841" i="3"/>
  <c r="L840" i="3"/>
  <c r="L839" i="3"/>
  <c r="L838" i="3"/>
  <c r="L837" i="3"/>
  <c r="L836" i="3"/>
  <c r="L835" i="3"/>
  <c r="L834" i="3"/>
  <c r="L833" i="3"/>
  <c r="L832" i="3"/>
  <c r="L831" i="3"/>
  <c r="L830" i="3"/>
  <c r="L829" i="3"/>
  <c r="L828" i="3"/>
  <c r="L827" i="3"/>
  <c r="L826" i="3"/>
  <c r="L825" i="3"/>
  <c r="L824" i="3"/>
  <c r="L823" i="3"/>
  <c r="L822" i="3"/>
  <c r="L821" i="3"/>
  <c r="L820" i="3"/>
  <c r="L819" i="3"/>
  <c r="L818" i="3"/>
  <c r="L817" i="3"/>
  <c r="L816" i="3"/>
  <c r="L815" i="3"/>
  <c r="L814" i="3"/>
  <c r="L813" i="3"/>
  <c r="L812" i="3"/>
  <c r="L811" i="3"/>
  <c r="L810" i="3"/>
  <c r="L809" i="3"/>
  <c r="L808" i="3"/>
  <c r="L807" i="3"/>
  <c r="L806" i="3"/>
  <c r="L805" i="3"/>
  <c r="L804" i="3"/>
  <c r="L803" i="3"/>
  <c r="L802" i="3"/>
  <c r="L801" i="3"/>
  <c r="L800" i="3"/>
  <c r="L799" i="3"/>
  <c r="L798" i="3"/>
  <c r="L797" i="3"/>
  <c r="L796" i="3"/>
  <c r="L795" i="3"/>
  <c r="L794" i="3"/>
  <c r="L793" i="3"/>
  <c r="L792" i="3"/>
  <c r="L791" i="3"/>
  <c r="L790" i="3"/>
  <c r="L789" i="3"/>
  <c r="L788" i="3"/>
  <c r="L787" i="3"/>
  <c r="L786" i="3"/>
  <c r="L785" i="3"/>
  <c r="L784" i="3"/>
  <c r="L783" i="3"/>
  <c r="L782" i="3"/>
  <c r="L781" i="3"/>
  <c r="L780" i="3"/>
  <c r="L779" i="3"/>
  <c r="L778" i="3"/>
  <c r="L777" i="3"/>
  <c r="L776" i="3"/>
  <c r="L775" i="3"/>
  <c r="L774" i="3"/>
  <c r="L773" i="3"/>
  <c r="L772" i="3"/>
  <c r="L771" i="3"/>
  <c r="L770" i="3"/>
  <c r="L769" i="3"/>
  <c r="L768" i="3"/>
  <c r="L767" i="3"/>
  <c r="L766" i="3"/>
  <c r="L765" i="3"/>
  <c r="L764" i="3"/>
  <c r="L763" i="3"/>
  <c r="L762" i="3"/>
  <c r="L761" i="3"/>
  <c r="L760" i="3"/>
  <c r="L759" i="3"/>
  <c r="L758" i="3"/>
  <c r="L757" i="3"/>
  <c r="L756" i="3"/>
  <c r="L755" i="3"/>
  <c r="L754" i="3"/>
  <c r="L753" i="3"/>
  <c r="L752" i="3"/>
  <c r="L751" i="3"/>
  <c r="L750" i="3"/>
  <c r="L749" i="3"/>
  <c r="L748" i="3"/>
  <c r="L747" i="3"/>
  <c r="L746" i="3"/>
  <c r="L745" i="3"/>
  <c r="L744" i="3"/>
  <c r="L743" i="3"/>
  <c r="L742" i="3"/>
  <c r="L741" i="3"/>
  <c r="L740" i="3"/>
  <c r="L739" i="3"/>
  <c r="L738" i="3"/>
  <c r="L737" i="3"/>
  <c r="L736" i="3"/>
  <c r="L735" i="3"/>
  <c r="L734" i="3"/>
  <c r="L733" i="3"/>
  <c r="L732" i="3"/>
  <c r="L731" i="3"/>
  <c r="L730" i="3"/>
  <c r="L729" i="3"/>
  <c r="L728" i="3"/>
  <c r="L727" i="3"/>
  <c r="L726" i="3"/>
  <c r="L725" i="3"/>
  <c r="L724" i="3"/>
  <c r="L723" i="3"/>
  <c r="L722" i="3"/>
  <c r="L721" i="3"/>
  <c r="L720" i="3"/>
  <c r="L719" i="3"/>
  <c r="L718" i="3"/>
  <c r="L717" i="3"/>
  <c r="L716" i="3"/>
  <c r="L715" i="3"/>
  <c r="L714" i="3"/>
  <c r="L713" i="3"/>
  <c r="L712" i="3"/>
  <c r="L711" i="3"/>
  <c r="L710" i="3"/>
  <c r="L709" i="3"/>
  <c r="L708" i="3"/>
  <c r="L707" i="3"/>
  <c r="L706" i="3"/>
  <c r="L705" i="3"/>
  <c r="L704" i="3"/>
  <c r="L703" i="3"/>
  <c r="L702" i="3"/>
  <c r="L701" i="3"/>
  <c r="L700" i="3"/>
  <c r="L699" i="3"/>
  <c r="L698" i="3"/>
  <c r="L697" i="3"/>
  <c r="L696" i="3"/>
  <c r="L695" i="3"/>
  <c r="L694" i="3"/>
  <c r="L693" i="3"/>
  <c r="L692" i="3"/>
  <c r="L691" i="3"/>
  <c r="L690" i="3"/>
  <c r="L689" i="3"/>
  <c r="L688" i="3"/>
  <c r="L687" i="3"/>
  <c r="L686" i="3"/>
  <c r="L685" i="3"/>
  <c r="L684" i="3"/>
  <c r="L683" i="3"/>
  <c r="L682" i="3"/>
  <c r="L681" i="3"/>
  <c r="L680" i="3"/>
  <c r="L679" i="3"/>
  <c r="L678" i="3"/>
  <c r="L677" i="3"/>
  <c r="L676" i="3"/>
  <c r="L675" i="3"/>
  <c r="L674" i="3"/>
  <c r="L673" i="3"/>
  <c r="L672" i="3"/>
  <c r="L671" i="3"/>
  <c r="L670" i="3"/>
  <c r="L669" i="3"/>
  <c r="L668" i="3"/>
  <c r="L667" i="3"/>
  <c r="L666" i="3"/>
  <c r="L665" i="3"/>
  <c r="L664" i="3"/>
  <c r="L663" i="3"/>
  <c r="L662" i="3"/>
  <c r="L661" i="3"/>
  <c r="L660" i="3"/>
  <c r="L659" i="3"/>
  <c r="L658" i="3"/>
  <c r="L657" i="3"/>
  <c r="L656" i="3"/>
  <c r="L655" i="3"/>
  <c r="L654" i="3"/>
  <c r="L653" i="3"/>
  <c r="L652" i="3"/>
  <c r="L651" i="3"/>
  <c r="L650" i="3"/>
  <c r="L649" i="3"/>
  <c r="L648" i="3"/>
  <c r="L647" i="3"/>
  <c r="L646" i="3"/>
  <c r="L645" i="3"/>
  <c r="L644" i="3"/>
  <c r="L643" i="3"/>
  <c r="L642" i="3"/>
  <c r="L641" i="3"/>
  <c r="L640" i="3"/>
  <c r="L639" i="3"/>
  <c r="L638" i="3"/>
  <c r="L637" i="3"/>
  <c r="L636" i="3"/>
  <c r="L635" i="3"/>
  <c r="L634" i="3"/>
  <c r="L633" i="3"/>
  <c r="L632" i="3"/>
  <c r="L631" i="3"/>
  <c r="L630" i="3"/>
  <c r="L629" i="3"/>
  <c r="L628" i="3"/>
  <c r="L627" i="3"/>
  <c r="L626" i="3"/>
  <c r="L625" i="3"/>
  <c r="L624" i="3"/>
  <c r="L623" i="3"/>
  <c r="L622" i="3"/>
  <c r="L621" i="3"/>
  <c r="L620" i="3"/>
  <c r="L619" i="3"/>
  <c r="L618" i="3"/>
  <c r="L617" i="3"/>
  <c r="L616" i="3"/>
  <c r="L615" i="3"/>
  <c r="L614" i="3"/>
  <c r="L613" i="3"/>
  <c r="L612" i="3"/>
  <c r="L611" i="3"/>
  <c r="L610" i="3"/>
  <c r="L609" i="3"/>
  <c r="L608" i="3"/>
  <c r="L607" i="3"/>
  <c r="L606" i="3"/>
  <c r="L605" i="3"/>
  <c r="L604" i="3"/>
  <c r="L603" i="3"/>
  <c r="L602" i="3"/>
  <c r="L601" i="3"/>
  <c r="L600" i="3"/>
  <c r="L599" i="3"/>
  <c r="L598" i="3"/>
  <c r="L597" i="3"/>
  <c r="L596" i="3"/>
  <c r="L595" i="3"/>
  <c r="L594" i="3"/>
  <c r="L593" i="3"/>
  <c r="L592" i="3"/>
  <c r="L591" i="3"/>
  <c r="L590" i="3"/>
  <c r="L589" i="3"/>
  <c r="L588" i="3"/>
  <c r="L587" i="3"/>
  <c r="L586" i="3"/>
  <c r="L585" i="3"/>
  <c r="L584" i="3"/>
  <c r="L583" i="3"/>
  <c r="L582" i="3"/>
  <c r="L581" i="3"/>
  <c r="L580" i="3"/>
  <c r="L579" i="3"/>
  <c r="L578" i="3"/>
  <c r="L577" i="3"/>
  <c r="L576" i="3"/>
  <c r="L575" i="3"/>
  <c r="L574" i="3"/>
  <c r="L573" i="3"/>
  <c r="L572" i="3"/>
  <c r="L571" i="3"/>
  <c r="L570" i="3"/>
  <c r="L569" i="3"/>
  <c r="L568" i="3"/>
  <c r="L567" i="3"/>
  <c r="L566" i="3"/>
  <c r="L565" i="3"/>
  <c r="L564" i="3"/>
  <c r="L563" i="3"/>
  <c r="L562" i="3"/>
  <c r="L561" i="3"/>
  <c r="L560" i="3"/>
  <c r="L559" i="3"/>
  <c r="L558" i="3"/>
  <c r="L557" i="3"/>
  <c r="L556" i="3"/>
  <c r="L555" i="3"/>
  <c r="L554" i="3"/>
  <c r="L553" i="3"/>
  <c r="L552" i="3"/>
  <c r="L551" i="3"/>
  <c r="L550" i="3"/>
  <c r="L549" i="3"/>
  <c r="L548" i="3"/>
  <c r="L547" i="3"/>
  <c r="L546" i="3"/>
  <c r="L545" i="3"/>
  <c r="L544" i="3"/>
  <c r="L543" i="3"/>
  <c r="L542" i="3"/>
  <c r="L541" i="3"/>
  <c r="L540" i="3"/>
  <c r="L539" i="3"/>
  <c r="L538" i="3"/>
  <c r="L537" i="3"/>
  <c r="L536" i="3"/>
  <c r="L535" i="3"/>
  <c r="L534" i="3"/>
  <c r="L533" i="3"/>
  <c r="L532" i="3"/>
  <c r="L531" i="3"/>
  <c r="L530" i="3"/>
  <c r="L529" i="3"/>
  <c r="L528" i="3"/>
  <c r="L527" i="3"/>
  <c r="L526" i="3"/>
  <c r="L525" i="3"/>
  <c r="L524" i="3"/>
  <c r="L523" i="3"/>
  <c r="L522" i="3"/>
  <c r="L521" i="3"/>
  <c r="L520" i="3"/>
  <c r="L519" i="3"/>
  <c r="L518" i="3"/>
  <c r="L517" i="3"/>
  <c r="L516" i="3"/>
  <c r="L515" i="3"/>
  <c r="L514" i="3"/>
  <c r="L513" i="3"/>
  <c r="L512" i="3"/>
  <c r="L511" i="3"/>
  <c r="L510" i="3"/>
  <c r="L509" i="3"/>
  <c r="L508" i="3"/>
  <c r="L507" i="3"/>
  <c r="L506" i="3"/>
  <c r="L505" i="3"/>
  <c r="L504" i="3"/>
  <c r="L503" i="3"/>
  <c r="L502" i="3"/>
  <c r="L501" i="3"/>
  <c r="L500" i="3"/>
  <c r="L499" i="3"/>
  <c r="L498" i="3"/>
  <c r="L497" i="3"/>
  <c r="L496" i="3"/>
  <c r="L495" i="3"/>
  <c r="L494" i="3"/>
  <c r="L493" i="3"/>
  <c r="L492" i="3"/>
  <c r="L491" i="3"/>
  <c r="L490" i="3"/>
  <c r="L489" i="3"/>
  <c r="L488" i="3"/>
  <c r="L487" i="3"/>
  <c r="L486" i="3"/>
  <c r="L485" i="3"/>
  <c r="L484" i="3"/>
  <c r="L483" i="3"/>
  <c r="L482" i="3"/>
  <c r="L481" i="3"/>
  <c r="L480" i="3"/>
  <c r="L479" i="3"/>
  <c r="L478" i="3"/>
  <c r="L477" i="3"/>
  <c r="L476" i="3"/>
  <c r="L475" i="3"/>
  <c r="L474" i="3"/>
  <c r="L473" i="3"/>
  <c r="L472" i="3"/>
  <c r="L471" i="3"/>
  <c r="L470" i="3"/>
  <c r="L469" i="3"/>
  <c r="L468" i="3"/>
  <c r="L467" i="3"/>
  <c r="L466" i="3"/>
  <c r="L465" i="3"/>
  <c r="L464" i="3"/>
  <c r="L463" i="3"/>
  <c r="L462" i="3"/>
  <c r="L461" i="3"/>
  <c r="L460" i="3"/>
  <c r="L459" i="3"/>
  <c r="L458" i="3"/>
  <c r="L457" i="3"/>
  <c r="L456" i="3"/>
  <c r="L455" i="3"/>
  <c r="L454" i="3"/>
  <c r="L453" i="3"/>
  <c r="L452" i="3"/>
  <c r="L451" i="3"/>
  <c r="L450" i="3"/>
  <c r="L449" i="3"/>
  <c r="L448" i="3"/>
  <c r="L447" i="3"/>
  <c r="L446" i="3"/>
  <c r="L445" i="3"/>
  <c r="L444" i="3"/>
  <c r="L443" i="3"/>
  <c r="L442" i="3"/>
  <c r="L441" i="3"/>
  <c r="L440" i="3"/>
  <c r="L439" i="3"/>
  <c r="L438" i="3"/>
  <c r="L437" i="3"/>
  <c r="L436" i="3"/>
  <c r="L435" i="3"/>
  <c r="L434" i="3"/>
  <c r="L433" i="3"/>
  <c r="L432" i="3"/>
  <c r="L431" i="3"/>
  <c r="L430" i="3"/>
  <c r="L429" i="3"/>
  <c r="L428" i="3"/>
  <c r="L427" i="3"/>
  <c r="L426" i="3"/>
  <c r="L425" i="3"/>
  <c r="L424" i="3"/>
  <c r="L423" i="3"/>
  <c r="L422" i="3"/>
  <c r="L421" i="3"/>
  <c r="L420" i="3"/>
  <c r="L419" i="3"/>
  <c r="L418" i="3"/>
  <c r="L417" i="3"/>
  <c r="L416" i="3"/>
  <c r="L415" i="3"/>
  <c r="L414" i="3"/>
  <c r="L413" i="3"/>
  <c r="L412" i="3"/>
  <c r="L411" i="3"/>
  <c r="L410" i="3"/>
  <c r="L409" i="3"/>
  <c r="L408" i="3"/>
  <c r="L407" i="3"/>
  <c r="L406" i="3"/>
  <c r="L405" i="3"/>
  <c r="L404" i="3"/>
  <c r="L403" i="3"/>
  <c r="L402" i="3"/>
  <c r="L401" i="3"/>
  <c r="L400" i="3"/>
  <c r="L399" i="3"/>
  <c r="L398" i="3"/>
  <c r="L397" i="3"/>
  <c r="L396" i="3"/>
  <c r="L395" i="3"/>
  <c r="L394" i="3"/>
  <c r="L393" i="3"/>
  <c r="L392" i="3"/>
  <c r="L391" i="3"/>
  <c r="L390" i="3"/>
  <c r="L389" i="3"/>
  <c r="L388" i="3"/>
  <c r="L387" i="3"/>
  <c r="L386" i="3"/>
  <c r="L385" i="3"/>
  <c r="L384" i="3"/>
  <c r="L383" i="3"/>
  <c r="L382" i="3"/>
  <c r="L381" i="3"/>
  <c r="L380" i="3"/>
  <c r="L379" i="3"/>
  <c r="L378" i="3"/>
  <c r="L377" i="3"/>
  <c r="L376" i="3"/>
  <c r="L375" i="3"/>
  <c r="L374" i="3"/>
  <c r="L373" i="3"/>
  <c r="L372" i="3"/>
  <c r="L371" i="3"/>
  <c r="L370" i="3"/>
  <c r="L369" i="3"/>
  <c r="L368" i="3"/>
  <c r="L367" i="3"/>
  <c r="L366" i="3"/>
  <c r="L365" i="3"/>
  <c r="L364" i="3"/>
  <c r="L363" i="3"/>
  <c r="L362" i="3"/>
  <c r="L361" i="3"/>
  <c r="L360" i="3"/>
  <c r="L359" i="3"/>
  <c r="L358" i="3"/>
  <c r="L357" i="3"/>
  <c r="L356" i="3"/>
  <c r="L355" i="3"/>
  <c r="L354" i="3"/>
  <c r="L353" i="3"/>
  <c r="L352" i="3"/>
  <c r="L351" i="3"/>
  <c r="L350" i="3"/>
  <c r="L349" i="3"/>
  <c r="L348" i="3"/>
  <c r="L347" i="3"/>
  <c r="L346" i="3"/>
  <c r="L345" i="3"/>
  <c r="L344" i="3"/>
  <c r="L343" i="3"/>
  <c r="L342" i="3"/>
  <c r="L341" i="3"/>
  <c r="L340" i="3"/>
  <c r="L339" i="3"/>
  <c r="L338" i="3"/>
  <c r="L337" i="3"/>
  <c r="L336" i="3"/>
  <c r="L335" i="3"/>
  <c r="L334" i="3"/>
  <c r="L333" i="3"/>
  <c r="L332" i="3"/>
  <c r="L331" i="3"/>
  <c r="L330" i="3"/>
  <c r="L329" i="3"/>
  <c r="L328" i="3"/>
  <c r="L327" i="3"/>
  <c r="L326" i="3"/>
  <c r="L325" i="3"/>
  <c r="L324" i="3"/>
  <c r="L323" i="3"/>
  <c r="L322" i="3"/>
  <c r="L321" i="3"/>
  <c r="L320" i="3"/>
  <c r="L319" i="3"/>
  <c r="L318" i="3"/>
  <c r="L317" i="3"/>
  <c r="L316" i="3"/>
  <c r="L315" i="3"/>
  <c r="L314" i="3"/>
  <c r="L313" i="3"/>
  <c r="L312" i="3"/>
  <c r="L311" i="3"/>
  <c r="L310" i="3"/>
  <c r="L309" i="3"/>
  <c r="L308" i="3"/>
  <c r="L307" i="3"/>
  <c r="L306" i="3"/>
  <c r="L305" i="3"/>
  <c r="L304" i="3"/>
  <c r="L303" i="3"/>
  <c r="L302" i="3"/>
  <c r="L301" i="3"/>
  <c r="L300" i="3"/>
  <c r="L299" i="3"/>
  <c r="L298" i="3"/>
  <c r="L297" i="3"/>
  <c r="L296" i="3"/>
  <c r="L295" i="3"/>
  <c r="L294" i="3"/>
  <c r="L293" i="3"/>
  <c r="L292" i="3"/>
  <c r="L291" i="3"/>
  <c r="L290" i="3"/>
  <c r="L289" i="3"/>
  <c r="L288" i="3"/>
  <c r="L287" i="3"/>
  <c r="L286" i="3"/>
  <c r="L285" i="3"/>
  <c r="L284" i="3"/>
  <c r="L283" i="3"/>
  <c r="L282" i="3"/>
  <c r="L281" i="3"/>
  <c r="L280" i="3"/>
  <c r="L279" i="3"/>
  <c r="L278" i="3"/>
  <c r="L277" i="3"/>
  <c r="L276" i="3"/>
  <c r="L275" i="3"/>
  <c r="L274" i="3"/>
  <c r="L273" i="3"/>
  <c r="L272" i="3"/>
  <c r="L271" i="3"/>
  <c r="L270" i="3"/>
  <c r="L269" i="3"/>
  <c r="L268" i="3"/>
  <c r="L267" i="3"/>
  <c r="L266" i="3"/>
  <c r="L265" i="3"/>
  <c r="L264" i="3"/>
  <c r="L263" i="3"/>
  <c r="L262" i="3"/>
  <c r="L261" i="3"/>
  <c r="L260" i="3"/>
  <c r="L259" i="3"/>
  <c r="L258" i="3"/>
  <c r="L257" i="3"/>
  <c r="L256" i="3"/>
  <c r="L255" i="3"/>
  <c r="L254" i="3"/>
  <c r="L253" i="3"/>
  <c r="L252" i="3"/>
  <c r="L251" i="3"/>
  <c r="L250" i="3"/>
  <c r="L249" i="3"/>
  <c r="L248" i="3"/>
  <c r="L247" i="3"/>
  <c r="L246" i="3"/>
  <c r="L245" i="3"/>
  <c r="L244" i="3"/>
  <c r="L243" i="3"/>
  <c r="L242" i="3"/>
  <c r="L241" i="3"/>
  <c r="L240" i="3"/>
  <c r="L239" i="3"/>
  <c r="L238" i="3"/>
  <c r="L237" i="3"/>
  <c r="L236" i="3"/>
  <c r="L235" i="3"/>
  <c r="L234" i="3"/>
  <c r="L233" i="3"/>
  <c r="L232" i="3"/>
  <c r="L231" i="3"/>
  <c r="L230" i="3"/>
  <c r="L229" i="3"/>
  <c r="L228" i="3"/>
  <c r="L227" i="3"/>
  <c r="L226" i="3"/>
  <c r="L225" i="3"/>
  <c r="L224" i="3"/>
  <c r="L223" i="3"/>
  <c r="L222" i="3"/>
  <c r="L221" i="3"/>
  <c r="L220" i="3"/>
  <c r="L219" i="3"/>
  <c r="L218" i="3"/>
  <c r="L217" i="3"/>
  <c r="L216" i="3"/>
  <c r="L215" i="3"/>
  <c r="L214" i="3"/>
  <c r="L213" i="3"/>
  <c r="L212" i="3"/>
  <c r="L211" i="3"/>
  <c r="L210" i="3"/>
  <c r="L209" i="3"/>
  <c r="L208" i="3"/>
  <c r="L207" i="3"/>
  <c r="L206" i="3"/>
  <c r="L205" i="3"/>
  <c r="L204" i="3"/>
  <c r="L203" i="3"/>
  <c r="L202" i="3"/>
  <c r="L201" i="3"/>
  <c r="L200" i="3"/>
  <c r="L199" i="3"/>
  <c r="L198" i="3"/>
  <c r="L197" i="3"/>
  <c r="L196" i="3"/>
  <c r="L195" i="3"/>
  <c r="L194" i="3"/>
  <c r="L193" i="3"/>
  <c r="L192" i="3"/>
  <c r="L191" i="3"/>
  <c r="L190" i="3"/>
  <c r="L189" i="3"/>
  <c r="L188" i="3"/>
  <c r="L187" i="3"/>
  <c r="L186" i="3"/>
  <c r="L185" i="3"/>
  <c r="L184" i="3"/>
  <c r="L183" i="3"/>
  <c r="L182" i="3"/>
  <c r="L181" i="3"/>
  <c r="L180" i="3"/>
  <c r="L179" i="3"/>
  <c r="L178" i="3"/>
  <c r="L177" i="3"/>
  <c r="L176" i="3"/>
  <c r="L175" i="3"/>
  <c r="L174" i="3"/>
  <c r="L173" i="3"/>
  <c r="L172" i="3"/>
  <c r="L171" i="3"/>
  <c r="L170" i="3"/>
  <c r="L169" i="3"/>
  <c r="L168" i="3"/>
  <c r="L167" i="3"/>
  <c r="L166" i="3"/>
  <c r="L165" i="3"/>
  <c r="L164" i="3"/>
  <c r="L163" i="3"/>
  <c r="L162" i="3"/>
  <c r="L161" i="3"/>
  <c r="L160" i="3"/>
  <c r="L159" i="3"/>
  <c r="L158" i="3"/>
  <c r="L157" i="3"/>
  <c r="L156" i="3"/>
  <c r="L155" i="3"/>
  <c r="L154" i="3"/>
  <c r="L153" i="3"/>
  <c r="L152" i="3"/>
  <c r="L151" i="3"/>
  <c r="L150" i="3"/>
  <c r="L149" i="3"/>
  <c r="L148" i="3"/>
  <c r="L147" i="3"/>
  <c r="L146" i="3"/>
  <c r="L145" i="3"/>
  <c r="L144" i="3"/>
  <c r="L143" i="3"/>
  <c r="L142" i="3"/>
  <c r="L141" i="3"/>
  <c r="L140" i="3"/>
  <c r="L139" i="3"/>
  <c r="L138" i="3"/>
  <c r="L137" i="3"/>
  <c r="L136" i="3"/>
  <c r="L135" i="3"/>
  <c r="L134" i="3"/>
  <c r="L133" i="3"/>
  <c r="L132" i="3"/>
  <c r="L131" i="3"/>
  <c r="L130" i="3"/>
  <c r="L129" i="3"/>
  <c r="L128" i="3"/>
  <c r="L127" i="3"/>
  <c r="L126" i="3"/>
  <c r="L125" i="3"/>
  <c r="L124" i="3"/>
  <c r="L123" i="3"/>
  <c r="L122" i="3"/>
  <c r="L121" i="3"/>
  <c r="L120" i="3"/>
  <c r="L119" i="3"/>
  <c r="L118" i="3"/>
  <c r="L117" i="3"/>
  <c r="L116" i="3"/>
  <c r="L115" i="3"/>
  <c r="L114" i="3"/>
  <c r="L113" i="3"/>
  <c r="L112" i="3"/>
  <c r="L111" i="3"/>
  <c r="L110" i="3"/>
  <c r="L109" i="3"/>
  <c r="L108" i="3"/>
  <c r="L107" i="3"/>
  <c r="L106" i="3"/>
  <c r="L105" i="3"/>
  <c r="L104" i="3"/>
  <c r="L103" i="3"/>
  <c r="L102" i="3"/>
  <c r="L101" i="3"/>
  <c r="L100" i="3"/>
  <c r="L99" i="3"/>
  <c r="L98" i="3"/>
  <c r="L97" i="3"/>
  <c r="L96" i="3"/>
  <c r="L95" i="3"/>
  <c r="L94" i="3"/>
  <c r="L93" i="3"/>
  <c r="L92" i="3"/>
  <c r="L91" i="3"/>
  <c r="L90" i="3"/>
  <c r="L89" i="3"/>
  <c r="L88" i="3"/>
  <c r="L87" i="3"/>
  <c r="L86" i="3"/>
  <c r="L85" i="3"/>
  <c r="L84" i="3"/>
  <c r="L83" i="3"/>
  <c r="L82" i="3"/>
  <c r="L81" i="3"/>
  <c r="L80" i="3"/>
  <c r="L79" i="3"/>
  <c r="L78" i="3"/>
  <c r="L77" i="3"/>
  <c r="L76" i="3"/>
  <c r="L75" i="3"/>
  <c r="L74" i="3"/>
  <c r="L73" i="3"/>
  <c r="L72" i="3"/>
  <c r="L71" i="3"/>
  <c r="L70" i="3"/>
  <c r="L69" i="3"/>
  <c r="L68" i="3"/>
  <c r="L67" i="3"/>
  <c r="L66" i="3"/>
  <c r="L65" i="3"/>
  <c r="L64" i="3"/>
  <c r="L63" i="3"/>
  <c r="L62" i="3"/>
  <c r="L61" i="3"/>
  <c r="L60" i="3"/>
  <c r="L59" i="3"/>
  <c r="L58" i="3"/>
  <c r="L57" i="3"/>
  <c r="L56" i="3"/>
  <c r="L55" i="3"/>
  <c r="L54" i="3"/>
  <c r="L53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4" i="3"/>
  <c r="L23" i="3"/>
  <c r="L22" i="3"/>
  <c r="L21" i="3"/>
  <c r="L20" i="3"/>
  <c r="L19" i="3"/>
  <c r="L18" i="3"/>
  <c r="L17" i="3"/>
  <c r="L16" i="3"/>
  <c r="L15" i="3"/>
  <c r="L14" i="3"/>
  <c r="L13" i="3"/>
  <c r="L12" i="3"/>
  <c r="L11" i="3"/>
  <c r="L10" i="3"/>
  <c r="X18" i="3"/>
  <c r="X19" i="3"/>
  <c r="X20" i="3"/>
  <c r="X21" i="3"/>
  <c r="X22" i="3"/>
  <c r="X30" i="3"/>
  <c r="X31" i="3"/>
  <c r="X32" i="3"/>
  <c r="X33" i="3"/>
  <c r="X34" i="3"/>
  <c r="X42" i="3"/>
  <c r="X43" i="3"/>
  <c r="X44" i="3"/>
  <c r="X45" i="3"/>
  <c r="X46" i="3"/>
  <c r="X54" i="3"/>
  <c r="X55" i="3"/>
  <c r="X56" i="3"/>
  <c r="X57" i="3"/>
  <c r="X58" i="3"/>
  <c r="X66" i="3"/>
  <c r="X67" i="3"/>
  <c r="X68" i="3"/>
  <c r="X69" i="3"/>
  <c r="X70" i="3"/>
  <c r="X79" i="3"/>
  <c r="X80" i="3"/>
  <c r="X81" i="3"/>
  <c r="X82" i="3"/>
  <c r="X91" i="3"/>
  <c r="X92" i="3"/>
  <c r="X93" i="3"/>
  <c r="X94" i="3"/>
  <c r="X104" i="3"/>
  <c r="X105" i="3"/>
  <c r="X106" i="3"/>
  <c r="X112" i="3"/>
  <c r="X116" i="3"/>
  <c r="X117" i="3"/>
  <c r="X118" i="3"/>
  <c r="X124" i="3"/>
  <c r="X125" i="3"/>
  <c r="X128" i="3"/>
  <c r="X129" i="3"/>
  <c r="X130" i="3"/>
  <c r="X136" i="3"/>
  <c r="X137" i="3"/>
  <c r="X138" i="3"/>
  <c r="X140" i="3"/>
  <c r="X142" i="3"/>
  <c r="X148" i="3"/>
  <c r="X149" i="3"/>
  <c r="X150" i="3"/>
  <c r="X151" i="3"/>
  <c r="X152" i="3"/>
  <c r="X154" i="3"/>
  <c r="X160" i="3"/>
  <c r="X161" i="3"/>
  <c r="X162" i="3"/>
  <c r="X163" i="3"/>
  <c r="X164" i="3"/>
  <c r="X165" i="3"/>
  <c r="X173" i="3"/>
  <c r="X174" i="3"/>
  <c r="X175" i="3"/>
  <c r="X176" i="3"/>
  <c r="X177" i="3"/>
  <c r="X178" i="3"/>
  <c r="X185" i="3"/>
  <c r="X186" i="3"/>
  <c r="X187" i="3"/>
  <c r="X188" i="3"/>
  <c r="X189" i="3"/>
  <c r="X190" i="3"/>
  <c r="X198" i="3"/>
  <c r="X199" i="3"/>
  <c r="X200" i="3"/>
  <c r="X201" i="3"/>
  <c r="X202" i="3"/>
  <c r="X210" i="3"/>
  <c r="X211" i="3"/>
  <c r="X212" i="3"/>
  <c r="X213" i="3"/>
  <c r="X214" i="3"/>
  <c r="X223" i="3"/>
  <c r="X224" i="3"/>
  <c r="X225" i="3"/>
  <c r="X226" i="3"/>
  <c r="X235" i="3"/>
  <c r="X236" i="3"/>
  <c r="X237" i="3"/>
  <c r="X238" i="3"/>
  <c r="X248" i="3"/>
  <c r="X249" i="3"/>
  <c r="X250" i="3"/>
  <c r="X252" i="3"/>
  <c r="X256" i="3"/>
  <c r="X260" i="3"/>
  <c r="X261" i="3"/>
  <c r="X262" i="3"/>
  <c r="X265" i="3"/>
  <c r="X268" i="3"/>
  <c r="X269" i="3"/>
  <c r="X272" i="3"/>
  <c r="X273" i="3"/>
  <c r="X274" i="3"/>
  <c r="X278" i="3"/>
  <c r="X280" i="3"/>
  <c r="X281" i="3"/>
  <c r="X282" i="3"/>
  <c r="X284" i="3"/>
  <c r="X286" i="3"/>
  <c r="X292" i="3"/>
  <c r="X293" i="3"/>
  <c r="X294" i="3"/>
  <c r="X295" i="3"/>
  <c r="X296" i="3"/>
  <c r="X298" i="3"/>
  <c r="X304" i="3"/>
  <c r="X305" i="3"/>
  <c r="X306" i="3"/>
  <c r="X307" i="3"/>
  <c r="X308" i="3"/>
  <c r="X309" i="3"/>
  <c r="X317" i="3"/>
  <c r="X318" i="3"/>
  <c r="X319" i="3"/>
  <c r="X320" i="3"/>
  <c r="X321" i="3"/>
  <c r="X322" i="3"/>
  <c r="X329" i="3"/>
  <c r="X330" i="3"/>
  <c r="X331" i="3"/>
  <c r="X332" i="3"/>
  <c r="X333" i="3"/>
  <c r="X334" i="3"/>
  <c r="X342" i="3"/>
  <c r="X343" i="3"/>
  <c r="X344" i="3"/>
  <c r="X345" i="3"/>
  <c r="X346" i="3"/>
  <c r="X354" i="3"/>
  <c r="X355" i="3"/>
  <c r="X356" i="3"/>
  <c r="X357" i="3"/>
  <c r="X358" i="3"/>
  <c r="X367" i="3"/>
  <c r="X368" i="3"/>
  <c r="X369" i="3"/>
  <c r="X370" i="3"/>
  <c r="X379" i="3"/>
  <c r="X380" i="3"/>
  <c r="X381" i="3"/>
  <c r="X382" i="3"/>
  <c r="X392" i="3"/>
  <c r="X393" i="3"/>
  <c r="X394" i="3"/>
  <c r="X396" i="3"/>
  <c r="X400" i="3"/>
  <c r="X404" i="3"/>
  <c r="X405" i="3"/>
  <c r="X406" i="3"/>
  <c r="X409" i="3"/>
  <c r="X412" i="3"/>
  <c r="X413" i="3"/>
  <c r="X416" i="3"/>
  <c r="X417" i="3"/>
  <c r="X418" i="3"/>
  <c r="X422" i="3"/>
  <c r="X424" i="3"/>
  <c r="X425" i="3"/>
  <c r="X426" i="3"/>
  <c r="X428" i="3"/>
  <c r="X430" i="3"/>
  <c r="X436" i="3"/>
  <c r="X437" i="3"/>
  <c r="X438" i="3"/>
  <c r="X439" i="3"/>
  <c r="X440" i="3"/>
  <c r="X442" i="3"/>
  <c r="X448" i="3"/>
  <c r="X449" i="3"/>
  <c r="X450" i="3"/>
  <c r="X451" i="3"/>
  <c r="X452" i="3"/>
  <c r="X453" i="3"/>
  <c r="X461" i="3"/>
  <c r="X462" i="3"/>
  <c r="X463" i="3"/>
  <c r="X464" i="3"/>
  <c r="X465" i="3"/>
  <c r="X466" i="3"/>
  <c r="X473" i="3"/>
  <c r="X474" i="3"/>
  <c r="X475" i="3"/>
  <c r="X476" i="3"/>
  <c r="X477" i="3"/>
  <c r="X478" i="3"/>
  <c r="X486" i="3"/>
  <c r="X487" i="3"/>
  <c r="X488" i="3"/>
  <c r="X489" i="3"/>
  <c r="X490" i="3"/>
  <c r="X498" i="3"/>
  <c r="X499" i="3"/>
  <c r="X500" i="3"/>
  <c r="X501" i="3"/>
  <c r="X502" i="3"/>
  <c r="X511" i="3"/>
  <c r="X512" i="3"/>
  <c r="X513" i="3"/>
  <c r="X514" i="3"/>
  <c r="X523" i="3"/>
  <c r="X524" i="3"/>
  <c r="X525" i="3"/>
  <c r="X526" i="3"/>
  <c r="X527" i="3"/>
  <c r="X536" i="3"/>
  <c r="X537" i="3"/>
  <c r="X538" i="3"/>
  <c r="X540" i="3"/>
  <c r="X544" i="3"/>
  <c r="X548" i="3"/>
  <c r="X549" i="3"/>
  <c r="X550" i="3"/>
  <c r="X553" i="3"/>
  <c r="X556" i="3"/>
  <c r="X557" i="3"/>
  <c r="X560" i="3"/>
  <c r="X561" i="3"/>
  <c r="X562" i="3"/>
  <c r="X566" i="3"/>
  <c r="X568" i="3"/>
  <c r="X569" i="3"/>
  <c r="X570" i="3"/>
  <c r="X572" i="3"/>
  <c r="X574" i="3"/>
  <c r="X580" i="3"/>
  <c r="X581" i="3"/>
  <c r="X582" i="3"/>
  <c r="X583" i="3"/>
  <c r="X584" i="3"/>
  <c r="X586" i="3"/>
  <c r="X592" i="3"/>
  <c r="X593" i="3"/>
  <c r="X594" i="3"/>
  <c r="X595" i="3"/>
  <c r="X596" i="3"/>
  <c r="X597" i="3"/>
  <c r="X605" i="3"/>
  <c r="X606" i="3"/>
  <c r="X607" i="3"/>
  <c r="X608" i="3"/>
  <c r="X609" i="3"/>
  <c r="X610" i="3"/>
  <c r="X617" i="3"/>
  <c r="X618" i="3"/>
  <c r="X619" i="3"/>
  <c r="X620" i="3"/>
  <c r="X621" i="3"/>
  <c r="X622" i="3"/>
  <c r="X630" i="3"/>
  <c r="X631" i="3"/>
  <c r="X632" i="3"/>
  <c r="X633" i="3"/>
  <c r="X634" i="3"/>
  <c r="X642" i="3"/>
  <c r="X643" i="3"/>
  <c r="X644" i="3"/>
  <c r="X645" i="3"/>
  <c r="X646" i="3"/>
  <c r="X655" i="3"/>
  <c r="X656" i="3"/>
  <c r="X657" i="3"/>
  <c r="X658" i="3"/>
  <c r="X667" i="3"/>
  <c r="X668" i="3"/>
  <c r="X669" i="3"/>
  <c r="X670" i="3"/>
  <c r="X671" i="3"/>
  <c r="X680" i="3"/>
  <c r="X681" i="3"/>
  <c r="X682" i="3"/>
  <c r="X684" i="3"/>
  <c r="X688" i="3"/>
  <c r="X692" i="3"/>
  <c r="X693" i="3"/>
  <c r="X694" i="3"/>
  <c r="X697" i="3"/>
  <c r="X700" i="3"/>
  <c r="X701" i="3"/>
  <c r="X704" i="3"/>
  <c r="X705" i="3"/>
  <c r="X706" i="3"/>
  <c r="X710" i="3"/>
  <c r="X712" i="3"/>
  <c r="X713" i="3"/>
  <c r="X714" i="3"/>
  <c r="X716" i="3"/>
  <c r="X718" i="3"/>
  <c r="X724" i="3"/>
  <c r="X725" i="3"/>
  <c r="X726" i="3"/>
  <c r="X727" i="3"/>
  <c r="X728" i="3"/>
  <c r="X730" i="3"/>
  <c r="X736" i="3"/>
  <c r="X737" i="3"/>
  <c r="X738" i="3"/>
  <c r="X739" i="3"/>
  <c r="X740" i="3"/>
  <c r="X741" i="3"/>
  <c r="X749" i="3"/>
  <c r="X750" i="3"/>
  <c r="X751" i="3"/>
  <c r="X752" i="3"/>
  <c r="X753" i="3"/>
  <c r="X754" i="3"/>
  <c r="X761" i="3"/>
  <c r="X762" i="3"/>
  <c r="X763" i="3"/>
  <c r="X764" i="3"/>
  <c r="X765" i="3"/>
  <c r="X766" i="3"/>
  <c r="X774" i="3"/>
  <c r="X775" i="3"/>
  <c r="X776" i="3"/>
  <c r="X777" i="3"/>
  <c r="X778" i="3"/>
  <c r="X786" i="3"/>
  <c r="X787" i="3"/>
  <c r="X788" i="3"/>
  <c r="X789" i="3"/>
  <c r="X790" i="3"/>
  <c r="X799" i="3"/>
  <c r="X800" i="3"/>
  <c r="X801" i="3"/>
  <c r="X802" i="3"/>
  <c r="X811" i="3"/>
  <c r="X812" i="3"/>
  <c r="X813" i="3"/>
  <c r="X814" i="3"/>
  <c r="X815" i="3"/>
  <c r="X824" i="3"/>
  <c r="X825" i="3"/>
  <c r="X826" i="3"/>
  <c r="X828" i="3"/>
  <c r="X832" i="3"/>
  <c r="X836" i="3"/>
  <c r="X837" i="3"/>
  <c r="X838" i="3"/>
  <c r="X841" i="3"/>
  <c r="X844" i="3"/>
  <c r="X845" i="3"/>
  <c r="X848" i="3"/>
  <c r="X849" i="3"/>
  <c r="X850" i="3"/>
  <c r="X854" i="3"/>
  <c r="X856" i="3"/>
  <c r="X857" i="3"/>
  <c r="X858" i="3"/>
  <c r="X860" i="3"/>
  <c r="X862" i="3"/>
  <c r="X868" i="3"/>
  <c r="X869" i="3"/>
  <c r="X870" i="3"/>
  <c r="X871" i="3"/>
  <c r="X872" i="3"/>
  <c r="X874" i="3"/>
  <c r="X880" i="3"/>
  <c r="X881" i="3"/>
  <c r="X882" i="3"/>
  <c r="X883" i="3"/>
  <c r="X884" i="3"/>
  <c r="X885" i="3"/>
  <c r="X893" i="3"/>
  <c r="X894" i="3"/>
  <c r="X895" i="3"/>
  <c r="X896" i="3"/>
  <c r="X897" i="3"/>
  <c r="X898" i="3"/>
  <c r="X905" i="3"/>
  <c r="X906" i="3"/>
  <c r="X907" i="3"/>
  <c r="X908" i="3"/>
  <c r="X909" i="3"/>
  <c r="X910" i="3"/>
  <c r="X918" i="3"/>
  <c r="X919" i="3"/>
  <c r="X920" i="3"/>
  <c r="X921" i="3"/>
  <c r="X922" i="3"/>
  <c r="X930" i="3"/>
  <c r="X931" i="3"/>
  <c r="X932" i="3"/>
  <c r="X933" i="3"/>
  <c r="X934" i="3"/>
  <c r="X943" i="3"/>
  <c r="X944" i="3"/>
  <c r="X945" i="3"/>
  <c r="X946" i="3"/>
  <c r="X955" i="3"/>
  <c r="X956" i="3"/>
  <c r="X957" i="3"/>
  <c r="X958" i="3"/>
  <c r="X959" i="3"/>
  <c r="X968" i="3"/>
  <c r="X969" i="3"/>
  <c r="X970" i="3"/>
  <c r="X972" i="3"/>
  <c r="X976" i="3"/>
  <c r="X980" i="3"/>
  <c r="X981" i="3"/>
  <c r="X982" i="3"/>
  <c r="X985" i="3"/>
  <c r="X988" i="3"/>
  <c r="X989" i="3"/>
  <c r="X992" i="3"/>
  <c r="X993" i="3"/>
  <c r="X994" i="3"/>
  <c r="X998" i="3"/>
  <c r="X1000" i="3"/>
  <c r="X1001" i="3"/>
  <c r="X1002" i="3"/>
  <c r="X1004" i="3"/>
  <c r="X1006" i="3"/>
  <c r="X1012" i="3"/>
  <c r="X1013" i="3"/>
  <c r="X1014" i="3"/>
  <c r="X1015" i="3"/>
  <c r="X1016" i="3"/>
  <c r="X1018" i="3"/>
  <c r="X1024" i="3"/>
  <c r="X1025" i="3"/>
  <c r="X1026" i="3"/>
  <c r="X1027" i="3"/>
  <c r="X1028" i="3"/>
  <c r="X1029" i="3"/>
  <c r="X1037" i="3"/>
  <c r="X1038" i="3"/>
  <c r="X1039" i="3"/>
  <c r="X1040" i="3"/>
  <c r="X1041" i="3"/>
  <c r="X1042" i="3"/>
  <c r="X1049" i="3"/>
  <c r="X1050" i="3"/>
  <c r="X1051" i="3"/>
  <c r="X1052" i="3"/>
  <c r="X1053" i="3"/>
  <c r="X1054" i="3"/>
  <c r="X1062" i="3"/>
  <c r="X1063" i="3"/>
  <c r="X1064" i="3"/>
  <c r="X1065" i="3"/>
  <c r="X1066" i="3"/>
  <c r="X1068" i="3"/>
  <c r="AC1069" i="3"/>
  <c r="AC1068" i="3"/>
  <c r="AC1067" i="3"/>
  <c r="AC1066" i="3"/>
  <c r="AC1065" i="3"/>
  <c r="AC1064" i="3"/>
  <c r="AC1063" i="3"/>
  <c r="AC1062" i="3"/>
  <c r="AC1061" i="3"/>
  <c r="AC1060" i="3"/>
  <c r="AC1059" i="3"/>
  <c r="AC1058" i="3"/>
  <c r="AC1057" i="3"/>
  <c r="AC1056" i="3"/>
  <c r="AC1055" i="3"/>
  <c r="AC1054" i="3"/>
  <c r="AC1053" i="3"/>
  <c r="AC1052" i="3"/>
  <c r="AC1051" i="3"/>
  <c r="AC1050" i="3"/>
  <c r="AC1049" i="3"/>
  <c r="AC1048" i="3"/>
  <c r="AC1047" i="3"/>
  <c r="AC1046" i="3"/>
  <c r="AC1045" i="3"/>
  <c r="AC1044" i="3"/>
  <c r="AC1043" i="3"/>
  <c r="AC1042" i="3"/>
  <c r="AC1041" i="3"/>
  <c r="AC1040" i="3"/>
  <c r="AC1039" i="3"/>
  <c r="AC1038" i="3"/>
  <c r="AC1037" i="3"/>
  <c r="AC1036" i="3"/>
  <c r="AC1035" i="3"/>
  <c r="AC1034" i="3"/>
  <c r="AC1033" i="3"/>
  <c r="AC1032" i="3"/>
  <c r="AC1031" i="3"/>
  <c r="AC1030" i="3"/>
  <c r="AC1029" i="3"/>
  <c r="AC1028" i="3"/>
  <c r="AC1027" i="3"/>
  <c r="AC1026" i="3"/>
  <c r="AC1025" i="3"/>
  <c r="AC1024" i="3"/>
  <c r="AC1023" i="3"/>
  <c r="AC1022" i="3"/>
  <c r="AC1021" i="3"/>
  <c r="AC1020" i="3"/>
  <c r="AC1019" i="3"/>
  <c r="AC1018" i="3"/>
  <c r="AC1017" i="3"/>
  <c r="AC1016" i="3"/>
  <c r="AC1015" i="3"/>
  <c r="AC1014" i="3"/>
  <c r="AC1013" i="3"/>
  <c r="AC1012" i="3"/>
  <c r="AC1011" i="3"/>
  <c r="AC1010" i="3"/>
  <c r="AC1009" i="3"/>
  <c r="AC1008" i="3"/>
  <c r="AC1007" i="3"/>
  <c r="AC1006" i="3"/>
  <c r="AC1005" i="3"/>
  <c r="AC1004" i="3"/>
  <c r="AC1003" i="3"/>
  <c r="AC1002" i="3"/>
  <c r="AC1001" i="3"/>
  <c r="AC1000" i="3"/>
  <c r="AC999" i="3"/>
  <c r="AC998" i="3"/>
  <c r="AC997" i="3"/>
  <c r="AC996" i="3"/>
  <c r="AC995" i="3"/>
  <c r="AC994" i="3"/>
  <c r="AC993" i="3"/>
  <c r="AC992" i="3"/>
  <c r="AC991" i="3"/>
  <c r="AC990" i="3"/>
  <c r="AC989" i="3"/>
  <c r="AC988" i="3"/>
  <c r="AC987" i="3"/>
  <c r="AC986" i="3"/>
  <c r="AC985" i="3"/>
  <c r="AC984" i="3"/>
  <c r="AC983" i="3"/>
  <c r="AC982" i="3"/>
  <c r="AC981" i="3"/>
  <c r="AC980" i="3"/>
  <c r="AC979" i="3"/>
  <c r="AC978" i="3"/>
  <c r="AC977" i="3"/>
  <c r="AC976" i="3"/>
  <c r="AC975" i="3"/>
  <c r="AC974" i="3"/>
  <c r="AC973" i="3"/>
  <c r="AC972" i="3"/>
  <c r="AC971" i="3"/>
  <c r="AC970" i="3"/>
  <c r="AC969" i="3"/>
  <c r="AC968" i="3"/>
  <c r="AC967" i="3"/>
  <c r="AC966" i="3"/>
  <c r="AC965" i="3"/>
  <c r="AC964" i="3"/>
  <c r="AC963" i="3"/>
  <c r="AC962" i="3"/>
  <c r="AC961" i="3"/>
  <c r="AC960" i="3"/>
  <c r="AC959" i="3"/>
  <c r="AC958" i="3"/>
  <c r="AC957" i="3"/>
  <c r="AC956" i="3"/>
  <c r="AC955" i="3"/>
  <c r="AC954" i="3"/>
  <c r="AC953" i="3"/>
  <c r="AC952" i="3"/>
  <c r="AC951" i="3"/>
  <c r="AC950" i="3"/>
  <c r="AC949" i="3"/>
  <c r="AC948" i="3"/>
  <c r="AC947" i="3"/>
  <c r="AC946" i="3"/>
  <c r="AC945" i="3"/>
  <c r="AC944" i="3"/>
  <c r="AC943" i="3"/>
  <c r="AC942" i="3"/>
  <c r="AC941" i="3"/>
  <c r="AC940" i="3"/>
  <c r="AC939" i="3"/>
  <c r="AC938" i="3"/>
  <c r="AC937" i="3"/>
  <c r="AC936" i="3"/>
  <c r="AC935" i="3"/>
  <c r="AC934" i="3"/>
  <c r="AC933" i="3"/>
  <c r="AC932" i="3"/>
  <c r="AC931" i="3"/>
  <c r="AC930" i="3"/>
  <c r="AC929" i="3"/>
  <c r="AC928" i="3"/>
  <c r="AC927" i="3"/>
  <c r="AC926" i="3"/>
  <c r="AC925" i="3"/>
  <c r="AC924" i="3"/>
  <c r="AC923" i="3"/>
  <c r="AC922" i="3"/>
  <c r="AC921" i="3"/>
  <c r="AC920" i="3"/>
  <c r="AC919" i="3"/>
  <c r="AC918" i="3"/>
  <c r="AC917" i="3"/>
  <c r="AC916" i="3"/>
  <c r="AC915" i="3"/>
  <c r="AC914" i="3"/>
  <c r="AC913" i="3"/>
  <c r="AC912" i="3"/>
  <c r="AC911" i="3"/>
  <c r="AC910" i="3"/>
  <c r="AC909" i="3"/>
  <c r="AC908" i="3"/>
  <c r="AC907" i="3"/>
  <c r="AC906" i="3"/>
  <c r="AC905" i="3"/>
  <c r="AC904" i="3"/>
  <c r="AC903" i="3"/>
  <c r="AC902" i="3"/>
  <c r="AC901" i="3"/>
  <c r="AC900" i="3"/>
  <c r="AC899" i="3"/>
  <c r="AC898" i="3"/>
  <c r="AC897" i="3"/>
  <c r="AC896" i="3"/>
  <c r="AC895" i="3"/>
  <c r="AC894" i="3"/>
  <c r="AC893" i="3"/>
  <c r="AC892" i="3"/>
  <c r="AC891" i="3"/>
  <c r="AC890" i="3"/>
  <c r="AC889" i="3"/>
  <c r="AC888" i="3"/>
  <c r="AC887" i="3"/>
  <c r="AC886" i="3"/>
  <c r="AC885" i="3"/>
  <c r="AC884" i="3"/>
  <c r="AC883" i="3"/>
  <c r="AC882" i="3"/>
  <c r="AC881" i="3"/>
  <c r="AC880" i="3"/>
  <c r="AC879" i="3"/>
  <c r="AC878" i="3"/>
  <c r="AC877" i="3"/>
  <c r="AC876" i="3"/>
  <c r="AC875" i="3"/>
  <c r="AC874" i="3"/>
  <c r="AC873" i="3"/>
  <c r="AC872" i="3"/>
  <c r="AC871" i="3"/>
  <c r="AC870" i="3"/>
  <c r="AC869" i="3"/>
  <c r="AC868" i="3"/>
  <c r="AC867" i="3"/>
  <c r="AC866" i="3"/>
  <c r="AC865" i="3"/>
  <c r="AC864" i="3"/>
  <c r="AC863" i="3"/>
  <c r="AC862" i="3"/>
  <c r="AC861" i="3"/>
  <c r="AC860" i="3"/>
  <c r="AC859" i="3"/>
  <c r="AC858" i="3"/>
  <c r="AC857" i="3"/>
  <c r="AC856" i="3"/>
  <c r="AC855" i="3"/>
  <c r="AC854" i="3"/>
  <c r="AC853" i="3"/>
  <c r="AC852" i="3"/>
  <c r="AC851" i="3"/>
  <c r="AC850" i="3"/>
  <c r="AC849" i="3"/>
  <c r="AC848" i="3"/>
  <c r="AC847" i="3"/>
  <c r="AC846" i="3"/>
  <c r="AC845" i="3"/>
  <c r="AC844" i="3"/>
  <c r="AC843" i="3"/>
  <c r="AC842" i="3"/>
  <c r="AC841" i="3"/>
  <c r="AC840" i="3"/>
  <c r="AC839" i="3"/>
  <c r="AC838" i="3"/>
  <c r="AC837" i="3"/>
  <c r="AC836" i="3"/>
  <c r="AC835" i="3"/>
  <c r="AC834" i="3"/>
  <c r="AC833" i="3"/>
  <c r="AC832" i="3"/>
  <c r="AC831" i="3"/>
  <c r="AC830" i="3"/>
  <c r="AC829" i="3"/>
  <c r="AC828" i="3"/>
  <c r="AC827" i="3"/>
  <c r="AC826" i="3"/>
  <c r="AC825" i="3"/>
  <c r="AC824" i="3"/>
  <c r="AC823" i="3"/>
  <c r="AC822" i="3"/>
  <c r="AC821" i="3"/>
  <c r="AC820" i="3"/>
  <c r="AC819" i="3"/>
  <c r="AC818" i="3"/>
  <c r="AC817" i="3"/>
  <c r="AC816" i="3"/>
  <c r="AC815" i="3"/>
  <c r="AC814" i="3"/>
  <c r="AC813" i="3"/>
  <c r="AC812" i="3"/>
  <c r="AC811" i="3"/>
  <c r="AC810" i="3"/>
  <c r="AC809" i="3"/>
  <c r="AC808" i="3"/>
  <c r="AC807" i="3"/>
  <c r="AC806" i="3"/>
  <c r="AC805" i="3"/>
  <c r="AC804" i="3"/>
  <c r="AC803" i="3"/>
  <c r="AC802" i="3"/>
  <c r="AC801" i="3"/>
  <c r="AC800" i="3"/>
  <c r="AC799" i="3"/>
  <c r="AC798" i="3"/>
  <c r="AC797" i="3"/>
  <c r="AC796" i="3"/>
  <c r="AC795" i="3"/>
  <c r="AC794" i="3"/>
  <c r="AC793" i="3"/>
  <c r="AC792" i="3"/>
  <c r="AC791" i="3"/>
  <c r="AC790" i="3"/>
  <c r="AC789" i="3"/>
  <c r="AC788" i="3"/>
  <c r="AC787" i="3"/>
  <c r="AC786" i="3"/>
  <c r="AC785" i="3"/>
  <c r="AC784" i="3"/>
  <c r="AC783" i="3"/>
  <c r="AC782" i="3"/>
  <c r="AC781" i="3"/>
  <c r="AC780" i="3"/>
  <c r="AC779" i="3"/>
  <c r="AC778" i="3"/>
  <c r="AC777" i="3"/>
  <c r="AC776" i="3"/>
  <c r="AC775" i="3"/>
  <c r="AC774" i="3"/>
  <c r="AC773" i="3"/>
  <c r="AC772" i="3"/>
  <c r="AC771" i="3"/>
  <c r="AC770" i="3"/>
  <c r="AC769" i="3"/>
  <c r="AC768" i="3"/>
  <c r="AC767" i="3"/>
  <c r="AC766" i="3"/>
  <c r="AC765" i="3"/>
  <c r="AC764" i="3"/>
  <c r="AC763" i="3"/>
  <c r="AC762" i="3"/>
  <c r="AC761" i="3"/>
  <c r="AC760" i="3"/>
  <c r="AC759" i="3"/>
  <c r="AC758" i="3"/>
  <c r="AC757" i="3"/>
  <c r="AC756" i="3"/>
  <c r="AC755" i="3"/>
  <c r="AC754" i="3"/>
  <c r="AC753" i="3"/>
  <c r="AC752" i="3"/>
  <c r="AC751" i="3"/>
  <c r="AC750" i="3"/>
  <c r="AC749" i="3"/>
  <c r="AC748" i="3"/>
  <c r="AC747" i="3"/>
  <c r="AC746" i="3"/>
  <c r="AC745" i="3"/>
  <c r="AC744" i="3"/>
  <c r="AC743" i="3"/>
  <c r="AC742" i="3"/>
  <c r="AC741" i="3"/>
  <c r="AC740" i="3"/>
  <c r="AC739" i="3"/>
  <c r="AC738" i="3"/>
  <c r="AC737" i="3"/>
  <c r="AC736" i="3"/>
  <c r="AC735" i="3"/>
  <c r="AC734" i="3"/>
  <c r="AC733" i="3"/>
  <c r="AC732" i="3"/>
  <c r="AC731" i="3"/>
  <c r="AC730" i="3"/>
  <c r="AC729" i="3"/>
  <c r="AC728" i="3"/>
  <c r="AC727" i="3"/>
  <c r="AC726" i="3"/>
  <c r="AC725" i="3"/>
  <c r="AC724" i="3"/>
  <c r="AC723" i="3"/>
  <c r="AC722" i="3"/>
  <c r="AC721" i="3"/>
  <c r="AC720" i="3"/>
  <c r="AC719" i="3"/>
  <c r="AC718" i="3"/>
  <c r="AC717" i="3"/>
  <c r="AC716" i="3"/>
  <c r="AC715" i="3"/>
  <c r="AC714" i="3"/>
  <c r="AC713" i="3"/>
  <c r="AC712" i="3"/>
  <c r="AC711" i="3"/>
  <c r="AC710" i="3"/>
  <c r="AC709" i="3"/>
  <c r="AC708" i="3"/>
  <c r="AC707" i="3"/>
  <c r="AC706" i="3"/>
  <c r="AC705" i="3"/>
  <c r="AC704" i="3"/>
  <c r="AC703" i="3"/>
  <c r="AC702" i="3"/>
  <c r="AC701" i="3"/>
  <c r="AC700" i="3"/>
  <c r="AC699" i="3"/>
  <c r="AC698" i="3"/>
  <c r="AC697" i="3"/>
  <c r="AC696" i="3"/>
  <c r="AC695" i="3"/>
  <c r="AC694" i="3"/>
  <c r="AC693" i="3"/>
  <c r="AC692" i="3"/>
  <c r="AC691" i="3"/>
  <c r="AC690" i="3"/>
  <c r="AC689" i="3"/>
  <c r="AC688" i="3"/>
  <c r="AC687" i="3"/>
  <c r="AC686" i="3"/>
  <c r="AC685" i="3"/>
  <c r="AC684" i="3"/>
  <c r="AC683" i="3"/>
  <c r="AC682" i="3"/>
  <c r="AC681" i="3"/>
  <c r="AC680" i="3"/>
  <c r="AC679" i="3"/>
  <c r="AC678" i="3"/>
  <c r="AC677" i="3"/>
  <c r="AC676" i="3"/>
  <c r="AC675" i="3"/>
  <c r="AC674" i="3"/>
  <c r="AC673" i="3"/>
  <c r="AC672" i="3"/>
  <c r="AC671" i="3"/>
  <c r="AC670" i="3"/>
  <c r="AC669" i="3"/>
  <c r="AC668" i="3"/>
  <c r="AC667" i="3"/>
  <c r="AC666" i="3"/>
  <c r="AC665" i="3"/>
  <c r="AC664" i="3"/>
  <c r="AC663" i="3"/>
  <c r="AC662" i="3"/>
  <c r="AC661" i="3"/>
  <c r="AC660" i="3"/>
  <c r="AC659" i="3"/>
  <c r="AC658" i="3"/>
  <c r="AC657" i="3"/>
  <c r="AC656" i="3"/>
  <c r="AC655" i="3"/>
  <c r="AC654" i="3"/>
  <c r="AC653" i="3"/>
  <c r="AC652" i="3"/>
  <c r="AC651" i="3"/>
  <c r="AC650" i="3"/>
  <c r="AC649" i="3"/>
  <c r="AC648" i="3"/>
  <c r="AC647" i="3"/>
  <c r="AC646" i="3"/>
  <c r="AC645" i="3"/>
  <c r="AC644" i="3"/>
  <c r="AC643" i="3"/>
  <c r="AC642" i="3"/>
  <c r="AC641" i="3"/>
  <c r="AC640" i="3"/>
  <c r="AC639" i="3"/>
  <c r="AC638" i="3"/>
  <c r="AC637" i="3"/>
  <c r="AC636" i="3"/>
  <c r="AC635" i="3"/>
  <c r="AC634" i="3"/>
  <c r="AC633" i="3"/>
  <c r="AC632" i="3"/>
  <c r="AC631" i="3"/>
  <c r="AC630" i="3"/>
  <c r="AC629" i="3"/>
  <c r="AC628" i="3"/>
  <c r="AC627" i="3"/>
  <c r="AC626" i="3"/>
  <c r="AC625" i="3"/>
  <c r="AC624" i="3"/>
  <c r="AC623" i="3"/>
  <c r="AC622" i="3"/>
  <c r="AC621" i="3"/>
  <c r="AC620" i="3"/>
  <c r="AC619" i="3"/>
  <c r="AC618" i="3"/>
  <c r="AC617" i="3"/>
  <c r="AC616" i="3"/>
  <c r="AC615" i="3"/>
  <c r="AC614" i="3"/>
  <c r="AC613" i="3"/>
  <c r="AC612" i="3"/>
  <c r="AC611" i="3"/>
  <c r="AC610" i="3"/>
  <c r="AC609" i="3"/>
  <c r="AC608" i="3"/>
  <c r="AC607" i="3"/>
  <c r="AC606" i="3"/>
  <c r="AC605" i="3"/>
  <c r="AC604" i="3"/>
  <c r="AC603" i="3"/>
  <c r="AC602" i="3"/>
  <c r="AC601" i="3"/>
  <c r="AC600" i="3"/>
  <c r="AC599" i="3"/>
  <c r="AC598" i="3"/>
  <c r="AC597" i="3"/>
  <c r="AC596" i="3"/>
  <c r="AC595" i="3"/>
  <c r="AC594" i="3"/>
  <c r="AC593" i="3"/>
  <c r="AC592" i="3"/>
  <c r="AC591" i="3"/>
  <c r="AC590" i="3"/>
  <c r="AC589" i="3"/>
  <c r="AC588" i="3"/>
  <c r="AC587" i="3"/>
  <c r="AC586" i="3"/>
  <c r="AC585" i="3"/>
  <c r="AC584" i="3"/>
  <c r="AC583" i="3"/>
  <c r="AC582" i="3"/>
  <c r="AC581" i="3"/>
  <c r="AC580" i="3"/>
  <c r="AC579" i="3"/>
  <c r="AC578" i="3"/>
  <c r="AC577" i="3"/>
  <c r="AC576" i="3"/>
  <c r="AC575" i="3"/>
  <c r="AC574" i="3"/>
  <c r="AC573" i="3"/>
  <c r="AC572" i="3"/>
  <c r="AC571" i="3"/>
  <c r="AC570" i="3"/>
  <c r="AC569" i="3"/>
  <c r="AC568" i="3"/>
  <c r="AC567" i="3"/>
  <c r="AC566" i="3"/>
  <c r="AC565" i="3"/>
  <c r="AC564" i="3"/>
  <c r="AC563" i="3"/>
  <c r="AC562" i="3"/>
  <c r="AC561" i="3"/>
  <c r="AC560" i="3"/>
  <c r="AC559" i="3"/>
  <c r="AC558" i="3"/>
  <c r="AC557" i="3"/>
  <c r="AC556" i="3"/>
  <c r="AC555" i="3"/>
  <c r="AC554" i="3"/>
  <c r="AC553" i="3"/>
  <c r="AC552" i="3"/>
  <c r="AC551" i="3"/>
  <c r="AC550" i="3"/>
  <c r="AC549" i="3"/>
  <c r="AC548" i="3"/>
  <c r="AC547" i="3"/>
  <c r="AC546" i="3"/>
  <c r="AC545" i="3"/>
  <c r="AC544" i="3"/>
  <c r="AC543" i="3"/>
  <c r="AC542" i="3"/>
  <c r="AC541" i="3"/>
  <c r="AC540" i="3"/>
  <c r="AC539" i="3"/>
  <c r="AC538" i="3"/>
  <c r="AC537" i="3"/>
  <c r="AC536" i="3"/>
  <c r="AC535" i="3"/>
  <c r="AC534" i="3"/>
  <c r="AC533" i="3"/>
  <c r="AC532" i="3"/>
  <c r="AC531" i="3"/>
  <c r="AC530" i="3"/>
  <c r="AC529" i="3"/>
  <c r="AC528" i="3"/>
  <c r="AC527" i="3"/>
  <c r="AC526" i="3"/>
  <c r="AC525" i="3"/>
  <c r="AC524" i="3"/>
  <c r="AC523" i="3"/>
  <c r="AC522" i="3"/>
  <c r="AC521" i="3"/>
  <c r="AC520" i="3"/>
  <c r="AC519" i="3"/>
  <c r="AC518" i="3"/>
  <c r="AC517" i="3"/>
  <c r="AC516" i="3"/>
  <c r="AC515" i="3"/>
  <c r="AC514" i="3"/>
  <c r="AC513" i="3"/>
  <c r="AC512" i="3"/>
  <c r="AC511" i="3"/>
  <c r="AC510" i="3"/>
  <c r="AC509" i="3"/>
  <c r="AC508" i="3"/>
  <c r="AC507" i="3"/>
  <c r="AC506" i="3"/>
  <c r="AC505" i="3"/>
  <c r="AC504" i="3"/>
  <c r="AC503" i="3"/>
  <c r="AC502" i="3"/>
  <c r="AC501" i="3"/>
  <c r="AC500" i="3"/>
  <c r="AC499" i="3"/>
  <c r="AC498" i="3"/>
  <c r="AC497" i="3"/>
  <c r="AC496" i="3"/>
  <c r="AC495" i="3"/>
  <c r="AC494" i="3"/>
  <c r="AC493" i="3"/>
  <c r="AC492" i="3"/>
  <c r="AC491" i="3"/>
  <c r="AC490" i="3"/>
  <c r="AC489" i="3"/>
  <c r="AC488" i="3"/>
  <c r="AC487" i="3"/>
  <c r="AC486" i="3"/>
  <c r="AC485" i="3"/>
  <c r="AC484" i="3"/>
  <c r="AC483" i="3"/>
  <c r="AC482" i="3"/>
  <c r="AC481" i="3"/>
  <c r="AC480" i="3"/>
  <c r="AC479" i="3"/>
  <c r="AC478" i="3"/>
  <c r="AC477" i="3"/>
  <c r="AC476" i="3"/>
  <c r="AC475" i="3"/>
  <c r="AC474" i="3"/>
  <c r="AC473" i="3"/>
  <c r="AC472" i="3"/>
  <c r="AC471" i="3"/>
  <c r="AC470" i="3"/>
  <c r="AC469" i="3"/>
  <c r="AC468" i="3"/>
  <c r="AC467" i="3"/>
  <c r="AC466" i="3"/>
  <c r="AC465" i="3"/>
  <c r="AC464" i="3"/>
  <c r="AC463" i="3"/>
  <c r="AC462" i="3"/>
  <c r="AC461" i="3"/>
  <c r="AC460" i="3"/>
  <c r="AC459" i="3"/>
  <c r="AC458" i="3"/>
  <c r="AC457" i="3"/>
  <c r="AC456" i="3"/>
  <c r="AC455" i="3"/>
  <c r="AC454" i="3"/>
  <c r="AC453" i="3"/>
  <c r="AC452" i="3"/>
  <c r="AC451" i="3"/>
  <c r="AC450" i="3"/>
  <c r="AC449" i="3"/>
  <c r="AC448" i="3"/>
  <c r="AC447" i="3"/>
  <c r="AC446" i="3"/>
  <c r="AC445" i="3"/>
  <c r="AC444" i="3"/>
  <c r="AC443" i="3"/>
  <c r="AC442" i="3"/>
  <c r="AC441" i="3"/>
  <c r="AC440" i="3"/>
  <c r="AC439" i="3"/>
  <c r="AC438" i="3"/>
  <c r="AC437" i="3"/>
  <c r="AC436" i="3"/>
  <c r="AC435" i="3"/>
  <c r="AC434" i="3"/>
  <c r="AC433" i="3"/>
  <c r="AC432" i="3"/>
  <c r="AC431" i="3"/>
  <c r="AC430" i="3"/>
  <c r="AC429" i="3"/>
  <c r="AC428" i="3"/>
  <c r="AC427" i="3"/>
  <c r="AC426" i="3"/>
  <c r="AC425" i="3"/>
  <c r="AC424" i="3"/>
  <c r="AC423" i="3"/>
  <c r="AC422" i="3"/>
  <c r="AC421" i="3"/>
  <c r="AC420" i="3"/>
  <c r="AC419" i="3"/>
  <c r="AC418" i="3"/>
  <c r="AC417" i="3"/>
  <c r="AC416" i="3"/>
  <c r="AC415" i="3"/>
  <c r="AC414" i="3"/>
  <c r="AC413" i="3"/>
  <c r="AC412" i="3"/>
  <c r="AC411" i="3"/>
  <c r="AC410" i="3"/>
  <c r="AC409" i="3"/>
  <c r="AC408" i="3"/>
  <c r="AC407" i="3"/>
  <c r="AC406" i="3"/>
  <c r="AC405" i="3"/>
  <c r="AC404" i="3"/>
  <c r="AC403" i="3"/>
  <c r="AC402" i="3"/>
  <c r="AC401" i="3"/>
  <c r="AC400" i="3"/>
  <c r="AC399" i="3"/>
  <c r="AC398" i="3"/>
  <c r="AC397" i="3"/>
  <c r="AC396" i="3"/>
  <c r="AC395" i="3"/>
  <c r="AC394" i="3"/>
  <c r="AC393" i="3"/>
  <c r="AC392" i="3"/>
  <c r="AC391" i="3"/>
  <c r="AC390" i="3"/>
  <c r="AC389" i="3"/>
  <c r="AC388" i="3"/>
  <c r="AC387" i="3"/>
  <c r="AC386" i="3"/>
  <c r="AC385" i="3"/>
  <c r="AC384" i="3"/>
  <c r="AC383" i="3"/>
  <c r="AC382" i="3"/>
  <c r="AC381" i="3"/>
  <c r="AC380" i="3"/>
  <c r="AC379" i="3"/>
  <c r="AC378" i="3"/>
  <c r="AC377" i="3"/>
  <c r="AC376" i="3"/>
  <c r="AC375" i="3"/>
  <c r="AC374" i="3"/>
  <c r="AC373" i="3"/>
  <c r="AC372" i="3"/>
  <c r="AC371" i="3"/>
  <c r="AC370" i="3"/>
  <c r="AC369" i="3"/>
  <c r="AC368" i="3"/>
  <c r="AC367" i="3"/>
  <c r="AC366" i="3"/>
  <c r="AC365" i="3"/>
  <c r="AC364" i="3"/>
  <c r="AC363" i="3"/>
  <c r="AC362" i="3"/>
  <c r="AC361" i="3"/>
  <c r="AC360" i="3"/>
  <c r="AC359" i="3"/>
  <c r="AC358" i="3"/>
  <c r="AC357" i="3"/>
  <c r="AC356" i="3"/>
  <c r="AC355" i="3"/>
  <c r="AC354" i="3"/>
  <c r="AC353" i="3"/>
  <c r="AC352" i="3"/>
  <c r="AC351" i="3"/>
  <c r="AC350" i="3"/>
  <c r="AC349" i="3"/>
  <c r="AC348" i="3"/>
  <c r="AC347" i="3"/>
  <c r="AC346" i="3"/>
  <c r="AC345" i="3"/>
  <c r="AC344" i="3"/>
  <c r="AC343" i="3"/>
  <c r="AC342" i="3"/>
  <c r="AC341" i="3"/>
  <c r="AC340" i="3"/>
  <c r="AC339" i="3"/>
  <c r="AC338" i="3"/>
  <c r="AC337" i="3"/>
  <c r="AC336" i="3"/>
  <c r="AC335" i="3"/>
  <c r="AC334" i="3"/>
  <c r="AC333" i="3"/>
  <c r="AC332" i="3"/>
  <c r="AC331" i="3"/>
  <c r="AC330" i="3"/>
  <c r="AC329" i="3"/>
  <c r="AC328" i="3"/>
  <c r="AC327" i="3"/>
  <c r="AC326" i="3"/>
  <c r="AC325" i="3"/>
  <c r="AC324" i="3"/>
  <c r="AC323" i="3"/>
  <c r="AC322" i="3"/>
  <c r="AC321" i="3"/>
  <c r="AC320" i="3"/>
  <c r="AC319" i="3"/>
  <c r="AC318" i="3"/>
  <c r="AC317" i="3"/>
  <c r="AC316" i="3"/>
  <c r="AC315" i="3"/>
  <c r="AC314" i="3"/>
  <c r="AC313" i="3"/>
  <c r="AC312" i="3"/>
  <c r="AC311" i="3"/>
  <c r="AC310" i="3"/>
  <c r="AC309" i="3"/>
  <c r="AC308" i="3"/>
  <c r="AC307" i="3"/>
  <c r="AC306" i="3"/>
  <c r="AC305" i="3"/>
  <c r="AC304" i="3"/>
  <c r="AC303" i="3"/>
  <c r="AC302" i="3"/>
  <c r="AC301" i="3"/>
  <c r="AC300" i="3"/>
  <c r="AC299" i="3"/>
  <c r="AC298" i="3"/>
  <c r="AC297" i="3"/>
  <c r="AC296" i="3"/>
  <c r="AC295" i="3"/>
  <c r="AC294" i="3"/>
  <c r="AC293" i="3"/>
  <c r="AC292" i="3"/>
  <c r="AC291" i="3"/>
  <c r="AC290" i="3"/>
  <c r="AC289" i="3"/>
  <c r="AC288" i="3"/>
  <c r="AC287" i="3"/>
  <c r="AC286" i="3"/>
  <c r="AC285" i="3"/>
  <c r="AC284" i="3"/>
  <c r="AC283" i="3"/>
  <c r="AC282" i="3"/>
  <c r="AC281" i="3"/>
  <c r="AC280" i="3"/>
  <c r="AC279" i="3"/>
  <c r="AC278" i="3"/>
  <c r="AC277" i="3"/>
  <c r="AC276" i="3"/>
  <c r="AC275" i="3"/>
  <c r="AC274" i="3"/>
  <c r="AC273" i="3"/>
  <c r="AC272" i="3"/>
  <c r="AC271" i="3"/>
  <c r="AC270" i="3"/>
  <c r="AC269" i="3"/>
  <c r="AC268" i="3"/>
  <c r="AC267" i="3"/>
  <c r="AC266" i="3"/>
  <c r="AC265" i="3"/>
  <c r="AC264" i="3"/>
  <c r="AC263" i="3"/>
  <c r="AC262" i="3"/>
  <c r="AC261" i="3"/>
  <c r="AC260" i="3"/>
  <c r="AC259" i="3"/>
  <c r="AC258" i="3"/>
  <c r="AC257" i="3"/>
  <c r="AC256" i="3"/>
  <c r="AC255" i="3"/>
  <c r="AC254" i="3"/>
  <c r="AC253" i="3"/>
  <c r="AC252" i="3"/>
  <c r="AC251" i="3"/>
  <c r="AC250" i="3"/>
  <c r="AC249" i="3"/>
  <c r="AC248" i="3"/>
  <c r="AC247" i="3"/>
  <c r="AC246" i="3"/>
  <c r="AC245" i="3"/>
  <c r="AC244" i="3"/>
  <c r="AC243" i="3"/>
  <c r="AC242" i="3"/>
  <c r="AC241" i="3"/>
  <c r="AC240" i="3"/>
  <c r="AC239" i="3"/>
  <c r="AC238" i="3"/>
  <c r="AC237" i="3"/>
  <c r="AC236" i="3"/>
  <c r="AC235" i="3"/>
  <c r="AC234" i="3"/>
  <c r="AC233" i="3"/>
  <c r="AC232" i="3"/>
  <c r="AC231" i="3"/>
  <c r="AC230" i="3"/>
  <c r="AC229" i="3"/>
  <c r="AC228" i="3"/>
  <c r="AC227" i="3"/>
  <c r="AC226" i="3"/>
  <c r="AC225" i="3"/>
  <c r="AC224" i="3"/>
  <c r="AC223" i="3"/>
  <c r="AC222" i="3"/>
  <c r="AC221" i="3"/>
  <c r="AC220" i="3"/>
  <c r="AC219" i="3"/>
  <c r="AC218" i="3"/>
  <c r="AC217" i="3"/>
  <c r="AC216" i="3"/>
  <c r="AC215" i="3"/>
  <c r="AC214" i="3"/>
  <c r="AC213" i="3"/>
  <c r="AC212" i="3"/>
  <c r="AC211" i="3"/>
  <c r="AC210" i="3"/>
  <c r="AC209" i="3"/>
  <c r="AC208" i="3"/>
  <c r="AC207" i="3"/>
  <c r="AC206" i="3"/>
  <c r="AC205" i="3"/>
  <c r="AC204" i="3"/>
  <c r="AC203" i="3"/>
  <c r="AC202" i="3"/>
  <c r="AC201" i="3"/>
  <c r="AC200" i="3"/>
  <c r="AC199" i="3"/>
  <c r="AC198" i="3"/>
  <c r="AC197" i="3"/>
  <c r="AC196" i="3"/>
  <c r="AC195" i="3"/>
  <c r="AC194" i="3"/>
  <c r="AC193" i="3"/>
  <c r="AC192" i="3"/>
  <c r="AC191" i="3"/>
  <c r="AC190" i="3"/>
  <c r="AC189" i="3"/>
  <c r="AC188" i="3"/>
  <c r="AC187" i="3"/>
  <c r="AC186" i="3"/>
  <c r="AC185" i="3"/>
  <c r="AC184" i="3"/>
  <c r="AC183" i="3"/>
  <c r="AC182" i="3"/>
  <c r="AC181" i="3"/>
  <c r="AC180" i="3"/>
  <c r="AC179" i="3"/>
  <c r="AC178" i="3"/>
  <c r="AC177" i="3"/>
  <c r="AC176" i="3"/>
  <c r="AC175" i="3"/>
  <c r="AC174" i="3"/>
  <c r="AC173" i="3"/>
  <c r="AC172" i="3"/>
  <c r="AC171" i="3"/>
  <c r="AC170" i="3"/>
  <c r="AC169" i="3"/>
  <c r="AC168" i="3"/>
  <c r="AC167" i="3"/>
  <c r="AC166" i="3"/>
  <c r="AC165" i="3"/>
  <c r="AC164" i="3"/>
  <c r="AC163" i="3"/>
  <c r="AC162" i="3"/>
  <c r="AC161" i="3"/>
  <c r="AC160" i="3"/>
  <c r="AC159" i="3"/>
  <c r="AC158" i="3"/>
  <c r="AC157" i="3"/>
  <c r="AC156" i="3"/>
  <c r="AC155" i="3"/>
  <c r="AC154" i="3"/>
  <c r="AC153" i="3"/>
  <c r="AC152" i="3"/>
  <c r="AC151" i="3"/>
  <c r="AC150" i="3"/>
  <c r="AC149" i="3"/>
  <c r="AC148" i="3"/>
  <c r="AC147" i="3"/>
  <c r="AC146" i="3"/>
  <c r="AC145" i="3"/>
  <c r="AC144" i="3"/>
  <c r="AC143" i="3"/>
  <c r="AC142" i="3"/>
  <c r="AC141" i="3"/>
  <c r="AC140" i="3"/>
  <c r="AC139" i="3"/>
  <c r="AC138" i="3"/>
  <c r="AC137" i="3"/>
  <c r="AC136" i="3"/>
  <c r="AC135" i="3"/>
  <c r="AC134" i="3"/>
  <c r="AC133" i="3"/>
  <c r="AC132" i="3"/>
  <c r="AC131" i="3"/>
  <c r="AC130" i="3"/>
  <c r="AC129" i="3"/>
  <c r="AC128" i="3"/>
  <c r="AC127" i="3"/>
  <c r="AC126" i="3"/>
  <c r="AC125" i="3"/>
  <c r="AC124" i="3"/>
  <c r="AC123" i="3"/>
  <c r="AC122" i="3"/>
  <c r="AC121" i="3"/>
  <c r="AC120" i="3"/>
  <c r="AC119" i="3"/>
  <c r="AC118" i="3"/>
  <c r="AC117" i="3"/>
  <c r="AC116" i="3"/>
  <c r="AC115" i="3"/>
  <c r="AC114" i="3"/>
  <c r="AC113" i="3"/>
  <c r="AC112" i="3"/>
  <c r="AC111" i="3"/>
  <c r="AC110" i="3"/>
  <c r="AC109" i="3"/>
  <c r="AC108" i="3"/>
  <c r="AC107" i="3"/>
  <c r="AC106" i="3"/>
  <c r="AC105" i="3"/>
  <c r="AC104" i="3"/>
  <c r="AC103" i="3"/>
  <c r="AC102" i="3"/>
  <c r="AC101" i="3"/>
  <c r="AC100" i="3"/>
  <c r="AC99" i="3"/>
  <c r="AC98" i="3"/>
  <c r="AC97" i="3"/>
  <c r="AC96" i="3"/>
  <c r="AC95" i="3"/>
  <c r="AC94" i="3"/>
  <c r="AC93" i="3"/>
  <c r="AC92" i="3"/>
  <c r="AC91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77" i="3"/>
  <c r="AC76" i="3"/>
  <c r="AC75" i="3"/>
  <c r="AC74" i="3"/>
  <c r="AC73" i="3"/>
  <c r="AC72" i="3"/>
  <c r="AC71" i="3"/>
  <c r="AC70" i="3"/>
  <c r="AC69" i="3"/>
  <c r="AC68" i="3"/>
  <c r="AC67" i="3"/>
  <c r="AC66" i="3"/>
  <c r="AC65" i="3"/>
  <c r="AC64" i="3"/>
  <c r="AC63" i="3"/>
  <c r="AC62" i="3"/>
  <c r="AC61" i="3"/>
  <c r="AC60" i="3"/>
  <c r="AC59" i="3"/>
  <c r="AC58" i="3"/>
  <c r="AC57" i="3"/>
  <c r="AC56" i="3"/>
  <c r="AC55" i="3"/>
  <c r="AC54" i="3"/>
  <c r="AC53" i="3"/>
  <c r="AC52" i="3"/>
  <c r="AC51" i="3"/>
  <c r="AC50" i="3"/>
  <c r="AC49" i="3"/>
  <c r="AC48" i="3"/>
  <c r="AC47" i="3"/>
  <c r="AC46" i="3"/>
  <c r="AC45" i="3"/>
  <c r="AC44" i="3"/>
  <c r="AC43" i="3"/>
  <c r="AC42" i="3"/>
  <c r="AC41" i="3"/>
  <c r="AC40" i="3"/>
  <c r="AC39" i="3"/>
  <c r="AC38" i="3"/>
  <c r="AC37" i="3"/>
  <c r="AC36" i="3"/>
  <c r="AC35" i="3"/>
  <c r="AC34" i="3"/>
  <c r="AC33" i="3"/>
  <c r="AC32" i="3"/>
  <c r="AC31" i="3"/>
  <c r="AC30" i="3"/>
  <c r="AC29" i="3"/>
  <c r="AC28" i="3"/>
  <c r="AC27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4" i="3"/>
  <c r="AC13" i="3"/>
  <c r="AC12" i="3"/>
  <c r="AC11" i="3"/>
  <c r="AC10" i="3"/>
  <c r="AB1069" i="3"/>
  <c r="AB1068" i="3"/>
  <c r="AB1067" i="3"/>
  <c r="AB1066" i="3"/>
  <c r="AB1065" i="3"/>
  <c r="AB1064" i="3"/>
  <c r="AB1063" i="3"/>
  <c r="AB1062" i="3"/>
  <c r="AB1061" i="3"/>
  <c r="AB1060" i="3"/>
  <c r="AB1059" i="3"/>
  <c r="AB1058" i="3"/>
  <c r="AB1057" i="3"/>
  <c r="AB1056" i="3"/>
  <c r="AB1055" i="3"/>
  <c r="AB1054" i="3"/>
  <c r="AB1053" i="3"/>
  <c r="AB1052" i="3"/>
  <c r="AB1051" i="3"/>
  <c r="AB1050" i="3"/>
  <c r="AB1049" i="3"/>
  <c r="AB1048" i="3"/>
  <c r="AB1047" i="3"/>
  <c r="AB1046" i="3"/>
  <c r="AB1045" i="3"/>
  <c r="AB1044" i="3"/>
  <c r="AB1043" i="3"/>
  <c r="AB1042" i="3"/>
  <c r="AB1041" i="3"/>
  <c r="AB1040" i="3"/>
  <c r="AB1039" i="3"/>
  <c r="AB1038" i="3"/>
  <c r="AB1037" i="3"/>
  <c r="AB1036" i="3"/>
  <c r="AB1035" i="3"/>
  <c r="AB1034" i="3"/>
  <c r="AB1033" i="3"/>
  <c r="AB1032" i="3"/>
  <c r="AB1031" i="3"/>
  <c r="AB1030" i="3"/>
  <c r="AB1029" i="3"/>
  <c r="AB1028" i="3"/>
  <c r="AB1027" i="3"/>
  <c r="AB1026" i="3"/>
  <c r="AB1025" i="3"/>
  <c r="AB1024" i="3"/>
  <c r="AB1023" i="3"/>
  <c r="AB1022" i="3"/>
  <c r="AB1021" i="3"/>
  <c r="AB1020" i="3"/>
  <c r="AB1019" i="3"/>
  <c r="AB1018" i="3"/>
  <c r="AB1017" i="3"/>
  <c r="AB1016" i="3"/>
  <c r="AB1015" i="3"/>
  <c r="AB1014" i="3"/>
  <c r="AB1013" i="3"/>
  <c r="AB1012" i="3"/>
  <c r="AB1011" i="3"/>
  <c r="AB1010" i="3"/>
  <c r="AB1009" i="3"/>
  <c r="AB1008" i="3"/>
  <c r="AB1007" i="3"/>
  <c r="AB1006" i="3"/>
  <c r="AB1005" i="3"/>
  <c r="AB1004" i="3"/>
  <c r="AB1003" i="3"/>
  <c r="AB1002" i="3"/>
  <c r="AB1001" i="3"/>
  <c r="AB1000" i="3"/>
  <c r="AB999" i="3"/>
  <c r="AB998" i="3"/>
  <c r="AB997" i="3"/>
  <c r="AB996" i="3"/>
  <c r="AB995" i="3"/>
  <c r="AB994" i="3"/>
  <c r="AB993" i="3"/>
  <c r="AB992" i="3"/>
  <c r="AB991" i="3"/>
  <c r="AB990" i="3"/>
  <c r="AB989" i="3"/>
  <c r="AB988" i="3"/>
  <c r="AB987" i="3"/>
  <c r="AB986" i="3"/>
  <c r="AB985" i="3"/>
  <c r="AB984" i="3"/>
  <c r="AB983" i="3"/>
  <c r="AB982" i="3"/>
  <c r="AB981" i="3"/>
  <c r="AB980" i="3"/>
  <c r="AB979" i="3"/>
  <c r="AB978" i="3"/>
  <c r="AB977" i="3"/>
  <c r="AB976" i="3"/>
  <c r="AB975" i="3"/>
  <c r="AB974" i="3"/>
  <c r="AB973" i="3"/>
  <c r="AB972" i="3"/>
  <c r="AB971" i="3"/>
  <c r="AB970" i="3"/>
  <c r="AB969" i="3"/>
  <c r="AB968" i="3"/>
  <c r="AB967" i="3"/>
  <c r="AB966" i="3"/>
  <c r="AB965" i="3"/>
  <c r="AB964" i="3"/>
  <c r="AB963" i="3"/>
  <c r="AB962" i="3"/>
  <c r="AB961" i="3"/>
  <c r="AB960" i="3"/>
  <c r="AB959" i="3"/>
  <c r="AB958" i="3"/>
  <c r="AB957" i="3"/>
  <c r="AB956" i="3"/>
  <c r="AB955" i="3"/>
  <c r="AB954" i="3"/>
  <c r="AB953" i="3"/>
  <c r="AB952" i="3"/>
  <c r="AB951" i="3"/>
  <c r="AB950" i="3"/>
  <c r="AB949" i="3"/>
  <c r="AB948" i="3"/>
  <c r="AB947" i="3"/>
  <c r="AB946" i="3"/>
  <c r="AB945" i="3"/>
  <c r="AB944" i="3"/>
  <c r="AB943" i="3"/>
  <c r="AB942" i="3"/>
  <c r="AB941" i="3"/>
  <c r="AB940" i="3"/>
  <c r="AB939" i="3"/>
  <c r="AB938" i="3"/>
  <c r="AB937" i="3"/>
  <c r="AB936" i="3"/>
  <c r="AB935" i="3"/>
  <c r="AB934" i="3"/>
  <c r="AB933" i="3"/>
  <c r="AB932" i="3"/>
  <c r="AB931" i="3"/>
  <c r="AB930" i="3"/>
  <c r="AB929" i="3"/>
  <c r="AB928" i="3"/>
  <c r="AB927" i="3"/>
  <c r="AB926" i="3"/>
  <c r="AB925" i="3"/>
  <c r="AB924" i="3"/>
  <c r="AB923" i="3"/>
  <c r="AB922" i="3"/>
  <c r="AB921" i="3"/>
  <c r="AB920" i="3"/>
  <c r="AB919" i="3"/>
  <c r="AB918" i="3"/>
  <c r="AB917" i="3"/>
  <c r="AB916" i="3"/>
  <c r="AB915" i="3"/>
  <c r="AB914" i="3"/>
  <c r="AB913" i="3"/>
  <c r="AB912" i="3"/>
  <c r="AB911" i="3"/>
  <c r="AB910" i="3"/>
  <c r="AB909" i="3"/>
  <c r="AB908" i="3"/>
  <c r="AB907" i="3"/>
  <c r="AB906" i="3"/>
  <c r="AB905" i="3"/>
  <c r="AB904" i="3"/>
  <c r="AB903" i="3"/>
  <c r="AB902" i="3"/>
  <c r="AB901" i="3"/>
  <c r="AB900" i="3"/>
  <c r="AB899" i="3"/>
  <c r="AB898" i="3"/>
  <c r="AB897" i="3"/>
  <c r="AB896" i="3"/>
  <c r="AB895" i="3"/>
  <c r="AB894" i="3"/>
  <c r="AB893" i="3"/>
  <c r="AB892" i="3"/>
  <c r="AB891" i="3"/>
  <c r="AB890" i="3"/>
  <c r="AB889" i="3"/>
  <c r="AB888" i="3"/>
  <c r="AB887" i="3"/>
  <c r="AB886" i="3"/>
  <c r="AB885" i="3"/>
  <c r="AB884" i="3"/>
  <c r="AB883" i="3"/>
  <c r="AB882" i="3"/>
  <c r="AB881" i="3"/>
  <c r="AB880" i="3"/>
  <c r="AB879" i="3"/>
  <c r="AB878" i="3"/>
  <c r="AB877" i="3"/>
  <c r="AB876" i="3"/>
  <c r="AB875" i="3"/>
  <c r="AB874" i="3"/>
  <c r="AB873" i="3"/>
  <c r="AB872" i="3"/>
  <c r="AB871" i="3"/>
  <c r="AB870" i="3"/>
  <c r="AB869" i="3"/>
  <c r="AB868" i="3"/>
  <c r="AB867" i="3"/>
  <c r="AB866" i="3"/>
  <c r="AB865" i="3"/>
  <c r="AB864" i="3"/>
  <c r="AB863" i="3"/>
  <c r="AB862" i="3"/>
  <c r="AB861" i="3"/>
  <c r="AB860" i="3"/>
  <c r="AB859" i="3"/>
  <c r="AB858" i="3"/>
  <c r="AB857" i="3"/>
  <c r="AB856" i="3"/>
  <c r="AB855" i="3"/>
  <c r="AB854" i="3"/>
  <c r="AB853" i="3"/>
  <c r="AB852" i="3"/>
  <c r="AB851" i="3"/>
  <c r="AB850" i="3"/>
  <c r="AB849" i="3"/>
  <c r="AB848" i="3"/>
  <c r="AB847" i="3"/>
  <c r="AB846" i="3"/>
  <c r="AB845" i="3"/>
  <c r="AB844" i="3"/>
  <c r="AB843" i="3"/>
  <c r="AB842" i="3"/>
  <c r="AB841" i="3"/>
  <c r="AB840" i="3"/>
  <c r="AB839" i="3"/>
  <c r="AB838" i="3"/>
  <c r="AB837" i="3"/>
  <c r="AB836" i="3"/>
  <c r="AB835" i="3"/>
  <c r="AB834" i="3"/>
  <c r="AB833" i="3"/>
  <c r="AB832" i="3"/>
  <c r="AB831" i="3"/>
  <c r="AB830" i="3"/>
  <c r="AB829" i="3"/>
  <c r="AB828" i="3"/>
  <c r="AB827" i="3"/>
  <c r="AB826" i="3"/>
  <c r="AB825" i="3"/>
  <c r="AB824" i="3"/>
  <c r="AB823" i="3"/>
  <c r="AB822" i="3"/>
  <c r="AB821" i="3"/>
  <c r="AB820" i="3"/>
  <c r="AB819" i="3"/>
  <c r="AB818" i="3"/>
  <c r="AB817" i="3"/>
  <c r="AB816" i="3"/>
  <c r="AB815" i="3"/>
  <c r="AB814" i="3"/>
  <c r="AB813" i="3"/>
  <c r="AB812" i="3"/>
  <c r="AB811" i="3"/>
  <c r="AB810" i="3"/>
  <c r="AB809" i="3"/>
  <c r="AB808" i="3"/>
  <c r="AB807" i="3"/>
  <c r="AB806" i="3"/>
  <c r="AB805" i="3"/>
  <c r="AB804" i="3"/>
  <c r="AB803" i="3"/>
  <c r="AB802" i="3"/>
  <c r="AB801" i="3"/>
  <c r="AB800" i="3"/>
  <c r="AB799" i="3"/>
  <c r="AB798" i="3"/>
  <c r="AB797" i="3"/>
  <c r="AB796" i="3"/>
  <c r="AB795" i="3"/>
  <c r="AB794" i="3"/>
  <c r="AB793" i="3"/>
  <c r="AB792" i="3"/>
  <c r="AB791" i="3"/>
  <c r="AB790" i="3"/>
  <c r="AB789" i="3"/>
  <c r="AB788" i="3"/>
  <c r="AB787" i="3"/>
  <c r="AB786" i="3"/>
  <c r="AB785" i="3"/>
  <c r="AB784" i="3"/>
  <c r="AB783" i="3"/>
  <c r="AB782" i="3"/>
  <c r="AB781" i="3"/>
  <c r="AB780" i="3"/>
  <c r="AB779" i="3"/>
  <c r="AB778" i="3"/>
  <c r="AB777" i="3"/>
  <c r="AB776" i="3"/>
  <c r="AB775" i="3"/>
  <c r="AB774" i="3"/>
  <c r="AB773" i="3"/>
  <c r="AB772" i="3"/>
  <c r="AB771" i="3"/>
  <c r="AB770" i="3"/>
  <c r="AB769" i="3"/>
  <c r="AB768" i="3"/>
  <c r="AB767" i="3"/>
  <c r="AB766" i="3"/>
  <c r="AB765" i="3"/>
  <c r="AB764" i="3"/>
  <c r="AB763" i="3"/>
  <c r="AB762" i="3"/>
  <c r="AB761" i="3"/>
  <c r="AB760" i="3"/>
  <c r="AB759" i="3"/>
  <c r="AB758" i="3"/>
  <c r="AB757" i="3"/>
  <c r="AB756" i="3"/>
  <c r="AB755" i="3"/>
  <c r="AB754" i="3"/>
  <c r="AB753" i="3"/>
  <c r="AB752" i="3"/>
  <c r="AB751" i="3"/>
  <c r="AB750" i="3"/>
  <c r="AB749" i="3"/>
  <c r="AB748" i="3"/>
  <c r="AB747" i="3"/>
  <c r="AB746" i="3"/>
  <c r="AB745" i="3"/>
  <c r="AB744" i="3"/>
  <c r="AB743" i="3"/>
  <c r="AB742" i="3"/>
  <c r="AB741" i="3"/>
  <c r="AB740" i="3"/>
  <c r="AB739" i="3"/>
  <c r="AB738" i="3"/>
  <c r="AB737" i="3"/>
  <c r="AB736" i="3"/>
  <c r="AB735" i="3"/>
  <c r="AB734" i="3"/>
  <c r="AB733" i="3"/>
  <c r="AB732" i="3"/>
  <c r="AB731" i="3"/>
  <c r="AB730" i="3"/>
  <c r="AB729" i="3"/>
  <c r="AB728" i="3"/>
  <c r="AB727" i="3"/>
  <c r="AB726" i="3"/>
  <c r="AB725" i="3"/>
  <c r="AB724" i="3"/>
  <c r="AB723" i="3"/>
  <c r="AB722" i="3"/>
  <c r="AB721" i="3"/>
  <c r="AB720" i="3"/>
  <c r="AB719" i="3"/>
  <c r="AB718" i="3"/>
  <c r="AB717" i="3"/>
  <c r="AB716" i="3"/>
  <c r="AB715" i="3"/>
  <c r="AB714" i="3"/>
  <c r="AB713" i="3"/>
  <c r="AB712" i="3"/>
  <c r="AB711" i="3"/>
  <c r="AB710" i="3"/>
  <c r="AB709" i="3"/>
  <c r="AB708" i="3"/>
  <c r="AB707" i="3"/>
  <c r="AB706" i="3"/>
  <c r="AB705" i="3"/>
  <c r="AB704" i="3"/>
  <c r="AB703" i="3"/>
  <c r="AB702" i="3"/>
  <c r="AB701" i="3"/>
  <c r="AB700" i="3"/>
  <c r="AB699" i="3"/>
  <c r="AB698" i="3"/>
  <c r="AB697" i="3"/>
  <c r="AB696" i="3"/>
  <c r="AB695" i="3"/>
  <c r="AB694" i="3"/>
  <c r="AB693" i="3"/>
  <c r="AB692" i="3"/>
  <c r="AB691" i="3"/>
  <c r="AB690" i="3"/>
  <c r="AB689" i="3"/>
  <c r="AB688" i="3"/>
  <c r="AB687" i="3"/>
  <c r="AB686" i="3"/>
  <c r="AB685" i="3"/>
  <c r="AB684" i="3"/>
  <c r="AB683" i="3"/>
  <c r="AB682" i="3"/>
  <c r="AB681" i="3"/>
  <c r="AB680" i="3"/>
  <c r="AB679" i="3"/>
  <c r="AB678" i="3"/>
  <c r="AB677" i="3"/>
  <c r="AB676" i="3"/>
  <c r="AB675" i="3"/>
  <c r="AB674" i="3"/>
  <c r="AB673" i="3"/>
  <c r="AB672" i="3"/>
  <c r="AB671" i="3"/>
  <c r="AB670" i="3"/>
  <c r="AB669" i="3"/>
  <c r="AB668" i="3"/>
  <c r="AB667" i="3"/>
  <c r="AB666" i="3"/>
  <c r="AB665" i="3"/>
  <c r="AB664" i="3"/>
  <c r="AB663" i="3"/>
  <c r="AB662" i="3"/>
  <c r="AB661" i="3"/>
  <c r="AB660" i="3"/>
  <c r="AB659" i="3"/>
  <c r="AB658" i="3"/>
  <c r="AB657" i="3"/>
  <c r="AB656" i="3"/>
  <c r="AB655" i="3"/>
  <c r="AB654" i="3"/>
  <c r="AB653" i="3"/>
  <c r="AB652" i="3"/>
  <c r="AB651" i="3"/>
  <c r="AB650" i="3"/>
  <c r="AB649" i="3"/>
  <c r="AB648" i="3"/>
  <c r="AB647" i="3"/>
  <c r="AB646" i="3"/>
  <c r="AB645" i="3"/>
  <c r="AB644" i="3"/>
  <c r="AB643" i="3"/>
  <c r="AB642" i="3"/>
  <c r="AB641" i="3"/>
  <c r="AB640" i="3"/>
  <c r="AB639" i="3"/>
  <c r="AB638" i="3"/>
  <c r="AB637" i="3"/>
  <c r="AB636" i="3"/>
  <c r="AB635" i="3"/>
  <c r="AB634" i="3"/>
  <c r="AB633" i="3"/>
  <c r="AB632" i="3"/>
  <c r="AB631" i="3"/>
  <c r="AB630" i="3"/>
  <c r="AB629" i="3"/>
  <c r="AB628" i="3"/>
  <c r="AB627" i="3"/>
  <c r="AB626" i="3"/>
  <c r="AB625" i="3"/>
  <c r="AB624" i="3"/>
  <c r="AB623" i="3"/>
  <c r="AB622" i="3"/>
  <c r="AB621" i="3"/>
  <c r="AB620" i="3"/>
  <c r="AB619" i="3"/>
  <c r="AB618" i="3"/>
  <c r="AB617" i="3"/>
  <c r="AB616" i="3"/>
  <c r="AB615" i="3"/>
  <c r="AB614" i="3"/>
  <c r="AB613" i="3"/>
  <c r="AB612" i="3"/>
  <c r="AB611" i="3"/>
  <c r="AB610" i="3"/>
  <c r="AB609" i="3"/>
  <c r="AB608" i="3"/>
  <c r="AB607" i="3"/>
  <c r="AB606" i="3"/>
  <c r="AB605" i="3"/>
  <c r="AB604" i="3"/>
  <c r="AB603" i="3"/>
  <c r="AB602" i="3"/>
  <c r="AB601" i="3"/>
  <c r="AB600" i="3"/>
  <c r="AB599" i="3"/>
  <c r="AB598" i="3"/>
  <c r="AB597" i="3"/>
  <c r="AB596" i="3"/>
  <c r="AB595" i="3"/>
  <c r="AB594" i="3"/>
  <c r="AB593" i="3"/>
  <c r="AB592" i="3"/>
  <c r="AB591" i="3"/>
  <c r="AB590" i="3"/>
  <c r="AB589" i="3"/>
  <c r="AB588" i="3"/>
  <c r="AB587" i="3"/>
  <c r="AB586" i="3"/>
  <c r="AB585" i="3"/>
  <c r="AB584" i="3"/>
  <c r="AB583" i="3"/>
  <c r="AB582" i="3"/>
  <c r="AB581" i="3"/>
  <c r="AB580" i="3"/>
  <c r="AB579" i="3"/>
  <c r="AB578" i="3"/>
  <c r="AB577" i="3"/>
  <c r="AB576" i="3"/>
  <c r="AB575" i="3"/>
  <c r="AB574" i="3"/>
  <c r="AB573" i="3"/>
  <c r="AB572" i="3"/>
  <c r="AB571" i="3"/>
  <c r="AB570" i="3"/>
  <c r="AB569" i="3"/>
  <c r="AB568" i="3"/>
  <c r="AB567" i="3"/>
  <c r="AB566" i="3"/>
  <c r="AB565" i="3"/>
  <c r="AB564" i="3"/>
  <c r="AB563" i="3"/>
  <c r="AB562" i="3"/>
  <c r="AB561" i="3"/>
  <c r="AB560" i="3"/>
  <c r="AB559" i="3"/>
  <c r="AB558" i="3"/>
  <c r="AB557" i="3"/>
  <c r="AB556" i="3"/>
  <c r="AB555" i="3"/>
  <c r="AB554" i="3"/>
  <c r="AB553" i="3"/>
  <c r="AB552" i="3"/>
  <c r="AB551" i="3"/>
  <c r="AB550" i="3"/>
  <c r="AB549" i="3"/>
  <c r="AB548" i="3"/>
  <c r="AB547" i="3"/>
  <c r="AB546" i="3"/>
  <c r="AB545" i="3"/>
  <c r="AB544" i="3"/>
  <c r="AB543" i="3"/>
  <c r="AB542" i="3"/>
  <c r="AB541" i="3"/>
  <c r="AB540" i="3"/>
  <c r="AB539" i="3"/>
  <c r="AB538" i="3"/>
  <c r="AB537" i="3"/>
  <c r="AB536" i="3"/>
  <c r="AB535" i="3"/>
  <c r="AB534" i="3"/>
  <c r="AB533" i="3"/>
  <c r="AB532" i="3"/>
  <c r="AB531" i="3"/>
  <c r="AB530" i="3"/>
  <c r="AB529" i="3"/>
  <c r="AB528" i="3"/>
  <c r="AB527" i="3"/>
  <c r="AB526" i="3"/>
  <c r="AB525" i="3"/>
  <c r="AB524" i="3"/>
  <c r="AB523" i="3"/>
  <c r="AB522" i="3"/>
  <c r="AB521" i="3"/>
  <c r="AB520" i="3"/>
  <c r="AB519" i="3"/>
  <c r="AB518" i="3"/>
  <c r="AB517" i="3"/>
  <c r="AB516" i="3"/>
  <c r="AB515" i="3"/>
  <c r="AB514" i="3"/>
  <c r="AB513" i="3"/>
  <c r="AB512" i="3"/>
  <c r="AB511" i="3"/>
  <c r="AB510" i="3"/>
  <c r="AB509" i="3"/>
  <c r="AB508" i="3"/>
  <c r="AB507" i="3"/>
  <c r="AB506" i="3"/>
  <c r="AB505" i="3"/>
  <c r="AB504" i="3"/>
  <c r="AB503" i="3"/>
  <c r="AB502" i="3"/>
  <c r="AB501" i="3"/>
  <c r="AB500" i="3"/>
  <c r="AB499" i="3"/>
  <c r="AB498" i="3"/>
  <c r="AB497" i="3"/>
  <c r="AB496" i="3"/>
  <c r="AB495" i="3"/>
  <c r="AB494" i="3"/>
  <c r="AB493" i="3"/>
  <c r="AB492" i="3"/>
  <c r="AB491" i="3"/>
  <c r="AB490" i="3"/>
  <c r="AB489" i="3"/>
  <c r="AB488" i="3"/>
  <c r="AB487" i="3"/>
  <c r="AB486" i="3"/>
  <c r="AB485" i="3"/>
  <c r="AB484" i="3"/>
  <c r="AB483" i="3"/>
  <c r="AB482" i="3"/>
  <c r="AB481" i="3"/>
  <c r="AB480" i="3"/>
  <c r="AB479" i="3"/>
  <c r="AB478" i="3"/>
  <c r="AB477" i="3"/>
  <c r="AB476" i="3"/>
  <c r="AB475" i="3"/>
  <c r="AB474" i="3"/>
  <c r="AB473" i="3"/>
  <c r="AB472" i="3"/>
  <c r="AB471" i="3"/>
  <c r="AB470" i="3"/>
  <c r="AB469" i="3"/>
  <c r="AB468" i="3"/>
  <c r="AB467" i="3"/>
  <c r="AB466" i="3"/>
  <c r="AB465" i="3"/>
  <c r="AB464" i="3"/>
  <c r="AB463" i="3"/>
  <c r="AB462" i="3"/>
  <c r="AB461" i="3"/>
  <c r="AB460" i="3"/>
  <c r="AB459" i="3"/>
  <c r="AB458" i="3"/>
  <c r="AB457" i="3"/>
  <c r="AB456" i="3"/>
  <c r="AB455" i="3"/>
  <c r="AB454" i="3"/>
  <c r="AB453" i="3"/>
  <c r="AB452" i="3"/>
  <c r="AB451" i="3"/>
  <c r="AB450" i="3"/>
  <c r="AB449" i="3"/>
  <c r="AB448" i="3"/>
  <c r="AB447" i="3"/>
  <c r="AB446" i="3"/>
  <c r="AB445" i="3"/>
  <c r="AB444" i="3"/>
  <c r="AB443" i="3"/>
  <c r="AB442" i="3"/>
  <c r="AB441" i="3"/>
  <c r="AB440" i="3"/>
  <c r="AB439" i="3"/>
  <c r="AB438" i="3"/>
  <c r="AB437" i="3"/>
  <c r="AB436" i="3"/>
  <c r="AB435" i="3"/>
  <c r="AB434" i="3"/>
  <c r="AB433" i="3"/>
  <c r="AB432" i="3"/>
  <c r="AB431" i="3"/>
  <c r="AB430" i="3"/>
  <c r="AB429" i="3"/>
  <c r="AB428" i="3"/>
  <c r="AB427" i="3"/>
  <c r="AB426" i="3"/>
  <c r="AB425" i="3"/>
  <c r="AB424" i="3"/>
  <c r="AB423" i="3"/>
  <c r="AB422" i="3"/>
  <c r="AB421" i="3"/>
  <c r="AB420" i="3"/>
  <c r="AB419" i="3"/>
  <c r="AB418" i="3"/>
  <c r="AB417" i="3"/>
  <c r="AB416" i="3"/>
  <c r="AB415" i="3"/>
  <c r="AB414" i="3"/>
  <c r="AB413" i="3"/>
  <c r="AB412" i="3"/>
  <c r="AB411" i="3"/>
  <c r="AB410" i="3"/>
  <c r="AB409" i="3"/>
  <c r="AB408" i="3"/>
  <c r="AB407" i="3"/>
  <c r="AB406" i="3"/>
  <c r="AB405" i="3"/>
  <c r="AB404" i="3"/>
  <c r="AB403" i="3"/>
  <c r="AB402" i="3"/>
  <c r="AB401" i="3"/>
  <c r="AB400" i="3"/>
  <c r="AB399" i="3"/>
  <c r="AB398" i="3"/>
  <c r="AB397" i="3"/>
  <c r="AB396" i="3"/>
  <c r="AB395" i="3"/>
  <c r="AB394" i="3"/>
  <c r="AB393" i="3"/>
  <c r="AB392" i="3"/>
  <c r="AB391" i="3"/>
  <c r="AB390" i="3"/>
  <c r="AB389" i="3"/>
  <c r="AB388" i="3"/>
  <c r="AB387" i="3"/>
  <c r="AB386" i="3"/>
  <c r="AB385" i="3"/>
  <c r="AB384" i="3"/>
  <c r="AB383" i="3"/>
  <c r="AB382" i="3"/>
  <c r="AB381" i="3"/>
  <c r="AB380" i="3"/>
  <c r="AB379" i="3"/>
  <c r="AB378" i="3"/>
  <c r="AB377" i="3"/>
  <c r="AB376" i="3"/>
  <c r="AB375" i="3"/>
  <c r="AB374" i="3"/>
  <c r="AB373" i="3"/>
  <c r="AB372" i="3"/>
  <c r="AB371" i="3"/>
  <c r="AB370" i="3"/>
  <c r="AB369" i="3"/>
  <c r="AB368" i="3"/>
  <c r="AB367" i="3"/>
  <c r="AB366" i="3"/>
  <c r="AB365" i="3"/>
  <c r="AB364" i="3"/>
  <c r="AB363" i="3"/>
  <c r="AB362" i="3"/>
  <c r="AB361" i="3"/>
  <c r="AB360" i="3"/>
  <c r="AB359" i="3"/>
  <c r="AB358" i="3"/>
  <c r="AB357" i="3"/>
  <c r="AB356" i="3"/>
  <c r="AB355" i="3"/>
  <c r="AB354" i="3"/>
  <c r="AB353" i="3"/>
  <c r="AB352" i="3"/>
  <c r="AB351" i="3"/>
  <c r="AB350" i="3"/>
  <c r="AB349" i="3"/>
  <c r="AB348" i="3"/>
  <c r="AB347" i="3"/>
  <c r="AB346" i="3"/>
  <c r="AB345" i="3"/>
  <c r="AB344" i="3"/>
  <c r="AB343" i="3"/>
  <c r="AB342" i="3"/>
  <c r="AB341" i="3"/>
  <c r="AB340" i="3"/>
  <c r="AB339" i="3"/>
  <c r="AB338" i="3"/>
  <c r="AB337" i="3"/>
  <c r="AB336" i="3"/>
  <c r="AB335" i="3"/>
  <c r="AB334" i="3"/>
  <c r="AB333" i="3"/>
  <c r="AB332" i="3"/>
  <c r="AB331" i="3"/>
  <c r="AB330" i="3"/>
  <c r="AB329" i="3"/>
  <c r="AB328" i="3"/>
  <c r="AB327" i="3"/>
  <c r="AB326" i="3"/>
  <c r="AB325" i="3"/>
  <c r="AB324" i="3"/>
  <c r="AB323" i="3"/>
  <c r="AB322" i="3"/>
  <c r="AB321" i="3"/>
  <c r="AB320" i="3"/>
  <c r="AB319" i="3"/>
  <c r="AB318" i="3"/>
  <c r="AB317" i="3"/>
  <c r="AB316" i="3"/>
  <c r="AB315" i="3"/>
  <c r="AB314" i="3"/>
  <c r="AB313" i="3"/>
  <c r="AB312" i="3"/>
  <c r="AB311" i="3"/>
  <c r="AB310" i="3"/>
  <c r="AB309" i="3"/>
  <c r="AB308" i="3"/>
  <c r="AB307" i="3"/>
  <c r="AB306" i="3"/>
  <c r="AB305" i="3"/>
  <c r="AB304" i="3"/>
  <c r="AB303" i="3"/>
  <c r="AB302" i="3"/>
  <c r="AB301" i="3"/>
  <c r="AB300" i="3"/>
  <c r="AB299" i="3"/>
  <c r="AB298" i="3"/>
  <c r="AB297" i="3"/>
  <c r="AB296" i="3"/>
  <c r="AB295" i="3"/>
  <c r="AB294" i="3"/>
  <c r="AB293" i="3"/>
  <c r="AB292" i="3"/>
  <c r="AB291" i="3"/>
  <c r="AB290" i="3"/>
  <c r="AB289" i="3"/>
  <c r="AB288" i="3"/>
  <c r="AB287" i="3"/>
  <c r="AB286" i="3"/>
  <c r="AB285" i="3"/>
  <c r="AB284" i="3"/>
  <c r="AB283" i="3"/>
  <c r="AB282" i="3"/>
  <c r="AB281" i="3"/>
  <c r="AB280" i="3"/>
  <c r="AB279" i="3"/>
  <c r="AB278" i="3"/>
  <c r="AB277" i="3"/>
  <c r="AB276" i="3"/>
  <c r="AB275" i="3"/>
  <c r="AB274" i="3"/>
  <c r="AB273" i="3"/>
  <c r="AB272" i="3"/>
  <c r="AB271" i="3"/>
  <c r="AB270" i="3"/>
  <c r="AB269" i="3"/>
  <c r="AB268" i="3"/>
  <c r="AB267" i="3"/>
  <c r="AB266" i="3"/>
  <c r="AB265" i="3"/>
  <c r="AB264" i="3"/>
  <c r="AB263" i="3"/>
  <c r="AB262" i="3"/>
  <c r="AB261" i="3"/>
  <c r="AB260" i="3"/>
  <c r="AB259" i="3"/>
  <c r="AB258" i="3"/>
  <c r="AB257" i="3"/>
  <c r="AB256" i="3"/>
  <c r="AB255" i="3"/>
  <c r="AB254" i="3"/>
  <c r="AB253" i="3"/>
  <c r="AB252" i="3"/>
  <c r="AB251" i="3"/>
  <c r="AB250" i="3"/>
  <c r="AB249" i="3"/>
  <c r="AB248" i="3"/>
  <c r="AB247" i="3"/>
  <c r="AB246" i="3"/>
  <c r="AB245" i="3"/>
  <c r="AB244" i="3"/>
  <c r="AB243" i="3"/>
  <c r="AB242" i="3"/>
  <c r="AB241" i="3"/>
  <c r="AB240" i="3"/>
  <c r="AB239" i="3"/>
  <c r="AB238" i="3"/>
  <c r="AB237" i="3"/>
  <c r="AB236" i="3"/>
  <c r="AB235" i="3"/>
  <c r="AB234" i="3"/>
  <c r="AB233" i="3"/>
  <c r="AB232" i="3"/>
  <c r="AB231" i="3"/>
  <c r="AB230" i="3"/>
  <c r="AB229" i="3"/>
  <c r="AB228" i="3"/>
  <c r="AB227" i="3"/>
  <c r="AB226" i="3"/>
  <c r="AB225" i="3"/>
  <c r="AB224" i="3"/>
  <c r="AB223" i="3"/>
  <c r="AB222" i="3"/>
  <c r="AB221" i="3"/>
  <c r="AB220" i="3"/>
  <c r="AB219" i="3"/>
  <c r="AB218" i="3"/>
  <c r="AB217" i="3"/>
  <c r="AB216" i="3"/>
  <c r="AB215" i="3"/>
  <c r="AB214" i="3"/>
  <c r="AB213" i="3"/>
  <c r="AB212" i="3"/>
  <c r="AB211" i="3"/>
  <c r="AB210" i="3"/>
  <c r="AB209" i="3"/>
  <c r="AB208" i="3"/>
  <c r="AB207" i="3"/>
  <c r="AB206" i="3"/>
  <c r="AB205" i="3"/>
  <c r="AB204" i="3"/>
  <c r="AB203" i="3"/>
  <c r="AB202" i="3"/>
  <c r="AB201" i="3"/>
  <c r="AB200" i="3"/>
  <c r="AB199" i="3"/>
  <c r="AB198" i="3"/>
  <c r="AB197" i="3"/>
  <c r="AB196" i="3"/>
  <c r="AB195" i="3"/>
  <c r="AB194" i="3"/>
  <c r="AB193" i="3"/>
  <c r="AB192" i="3"/>
  <c r="AB191" i="3"/>
  <c r="AB190" i="3"/>
  <c r="AB189" i="3"/>
  <c r="AB188" i="3"/>
  <c r="AB187" i="3"/>
  <c r="AB186" i="3"/>
  <c r="AB185" i="3"/>
  <c r="AB184" i="3"/>
  <c r="AB183" i="3"/>
  <c r="AB182" i="3"/>
  <c r="AB181" i="3"/>
  <c r="AB180" i="3"/>
  <c r="AB179" i="3"/>
  <c r="AB178" i="3"/>
  <c r="AB177" i="3"/>
  <c r="AB176" i="3"/>
  <c r="AB175" i="3"/>
  <c r="AB174" i="3"/>
  <c r="AB173" i="3"/>
  <c r="AB172" i="3"/>
  <c r="AB171" i="3"/>
  <c r="AB170" i="3"/>
  <c r="AB169" i="3"/>
  <c r="AB168" i="3"/>
  <c r="AB167" i="3"/>
  <c r="AB166" i="3"/>
  <c r="AB165" i="3"/>
  <c r="AB164" i="3"/>
  <c r="AB163" i="3"/>
  <c r="AB162" i="3"/>
  <c r="AB161" i="3"/>
  <c r="AB160" i="3"/>
  <c r="AB159" i="3"/>
  <c r="AB158" i="3"/>
  <c r="AB157" i="3"/>
  <c r="AB156" i="3"/>
  <c r="AB155" i="3"/>
  <c r="AB154" i="3"/>
  <c r="AB153" i="3"/>
  <c r="AB152" i="3"/>
  <c r="AB151" i="3"/>
  <c r="AB150" i="3"/>
  <c r="AB149" i="3"/>
  <c r="AB148" i="3"/>
  <c r="AB147" i="3"/>
  <c r="AB146" i="3"/>
  <c r="AB145" i="3"/>
  <c r="AB144" i="3"/>
  <c r="AB143" i="3"/>
  <c r="AB142" i="3"/>
  <c r="AB141" i="3"/>
  <c r="AB140" i="3"/>
  <c r="AB139" i="3"/>
  <c r="AB138" i="3"/>
  <c r="AB137" i="3"/>
  <c r="AB136" i="3"/>
  <c r="AB135" i="3"/>
  <c r="AB134" i="3"/>
  <c r="AB133" i="3"/>
  <c r="AB132" i="3"/>
  <c r="AB131" i="3"/>
  <c r="AB130" i="3"/>
  <c r="AB129" i="3"/>
  <c r="AB128" i="3"/>
  <c r="AB127" i="3"/>
  <c r="AB126" i="3"/>
  <c r="AB125" i="3"/>
  <c r="AB124" i="3"/>
  <c r="AB123" i="3"/>
  <c r="AB122" i="3"/>
  <c r="AB121" i="3"/>
  <c r="AB120" i="3"/>
  <c r="AB119" i="3"/>
  <c r="AB118" i="3"/>
  <c r="AB117" i="3"/>
  <c r="AB116" i="3"/>
  <c r="AB115" i="3"/>
  <c r="AB114" i="3"/>
  <c r="AB113" i="3"/>
  <c r="AB112" i="3"/>
  <c r="AB111" i="3"/>
  <c r="AB110" i="3"/>
  <c r="AB109" i="3"/>
  <c r="AB108" i="3"/>
  <c r="AB107" i="3"/>
  <c r="AB106" i="3"/>
  <c r="AB105" i="3"/>
  <c r="AB104" i="3"/>
  <c r="AB103" i="3"/>
  <c r="AB102" i="3"/>
  <c r="AB101" i="3"/>
  <c r="AB100" i="3"/>
  <c r="AB99" i="3"/>
  <c r="AB98" i="3"/>
  <c r="AB97" i="3"/>
  <c r="AB96" i="3"/>
  <c r="AB95" i="3"/>
  <c r="AB94" i="3"/>
  <c r="AB93" i="3"/>
  <c r="AB92" i="3"/>
  <c r="AB91" i="3"/>
  <c r="AB90" i="3"/>
  <c r="AB89" i="3"/>
  <c r="AB88" i="3"/>
  <c r="AB87" i="3"/>
  <c r="AB86" i="3"/>
  <c r="AB85" i="3"/>
  <c r="AB84" i="3"/>
  <c r="AB83" i="3"/>
  <c r="AB82" i="3"/>
  <c r="AB81" i="3"/>
  <c r="AB80" i="3"/>
  <c r="AB79" i="3"/>
  <c r="AB78" i="3"/>
  <c r="AB77" i="3"/>
  <c r="AB76" i="3"/>
  <c r="AB75" i="3"/>
  <c r="AB74" i="3"/>
  <c r="AB73" i="3"/>
  <c r="AB72" i="3"/>
  <c r="AB71" i="3"/>
  <c r="AB70" i="3"/>
  <c r="AB69" i="3"/>
  <c r="AB68" i="3"/>
  <c r="AB67" i="3"/>
  <c r="AB66" i="3"/>
  <c r="AB65" i="3"/>
  <c r="AB64" i="3"/>
  <c r="AB63" i="3"/>
  <c r="AB62" i="3"/>
  <c r="AB61" i="3"/>
  <c r="AB60" i="3"/>
  <c r="AB59" i="3"/>
  <c r="AB58" i="3"/>
  <c r="AB57" i="3"/>
  <c r="AB56" i="3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31" i="3"/>
  <c r="AB30" i="3"/>
  <c r="AB29" i="3"/>
  <c r="AB28" i="3"/>
  <c r="AB27" i="3"/>
  <c r="AB26" i="3"/>
  <c r="AB25" i="3"/>
  <c r="AB24" i="3"/>
  <c r="AB23" i="3"/>
  <c r="AB22" i="3"/>
  <c r="AB21" i="3"/>
  <c r="AB20" i="3"/>
  <c r="AB19" i="3"/>
  <c r="AB18" i="3"/>
  <c r="AB17" i="3"/>
  <c r="AB16" i="3"/>
  <c r="AB15" i="3"/>
  <c r="AB14" i="3"/>
  <c r="AB13" i="3"/>
  <c r="AB12" i="3"/>
  <c r="AB11" i="3"/>
  <c r="AB10" i="3"/>
  <c r="X1069" i="3"/>
  <c r="X1067" i="3"/>
  <c r="X1061" i="3"/>
  <c r="X1060" i="3"/>
  <c r="X1059" i="3"/>
  <c r="X1058" i="3"/>
  <c r="X1057" i="3"/>
  <c r="X1056" i="3"/>
  <c r="X1055" i="3"/>
  <c r="X1048" i="3"/>
  <c r="X1047" i="3"/>
  <c r="X1046" i="3"/>
  <c r="X1045" i="3"/>
  <c r="X1044" i="3"/>
  <c r="X1043" i="3"/>
  <c r="X1036" i="3"/>
  <c r="X1035" i="3"/>
  <c r="X1034" i="3"/>
  <c r="X1033" i="3"/>
  <c r="X1032" i="3"/>
  <c r="X1031" i="3"/>
  <c r="X1030" i="3"/>
  <c r="X1023" i="3"/>
  <c r="X1022" i="3"/>
  <c r="X1021" i="3"/>
  <c r="X1020" i="3"/>
  <c r="X1019" i="3"/>
  <c r="X1017" i="3"/>
  <c r="X1011" i="3"/>
  <c r="X1010" i="3"/>
  <c r="X1009" i="3"/>
  <c r="X1008" i="3"/>
  <c r="X1007" i="3"/>
  <c r="X1005" i="3"/>
  <c r="X1003" i="3"/>
  <c r="X999" i="3"/>
  <c r="X997" i="3"/>
  <c r="X996" i="3"/>
  <c r="X995" i="3"/>
  <c r="X991" i="3"/>
  <c r="X990" i="3"/>
  <c r="X987" i="3"/>
  <c r="X986" i="3"/>
  <c r="X984" i="3"/>
  <c r="X983" i="3"/>
  <c r="X979" i="3"/>
  <c r="X978" i="3"/>
  <c r="X977" i="3"/>
  <c r="X975" i="3"/>
  <c r="X974" i="3"/>
  <c r="X973" i="3"/>
  <c r="X971" i="3"/>
  <c r="X967" i="3"/>
  <c r="X966" i="3"/>
  <c r="X965" i="3"/>
  <c r="X964" i="3"/>
  <c r="X963" i="3"/>
  <c r="X962" i="3"/>
  <c r="X961" i="3"/>
  <c r="X960" i="3"/>
  <c r="X954" i="3"/>
  <c r="X953" i="3"/>
  <c r="X952" i="3"/>
  <c r="X951" i="3"/>
  <c r="X950" i="3"/>
  <c r="X949" i="3"/>
  <c r="X948" i="3"/>
  <c r="X947" i="3"/>
  <c r="X942" i="3"/>
  <c r="X941" i="3"/>
  <c r="X940" i="3"/>
  <c r="X939" i="3"/>
  <c r="X938" i="3"/>
  <c r="X937" i="3"/>
  <c r="X936" i="3"/>
  <c r="X935" i="3"/>
  <c r="X929" i="3"/>
  <c r="X928" i="3"/>
  <c r="X927" i="3"/>
  <c r="X926" i="3"/>
  <c r="X925" i="3"/>
  <c r="X924" i="3"/>
  <c r="X923" i="3"/>
  <c r="X917" i="3"/>
  <c r="X916" i="3"/>
  <c r="X915" i="3"/>
  <c r="X914" i="3"/>
  <c r="X913" i="3"/>
  <c r="X912" i="3"/>
  <c r="X911" i="3"/>
  <c r="X904" i="3"/>
  <c r="X903" i="3"/>
  <c r="X902" i="3"/>
  <c r="X901" i="3"/>
  <c r="X900" i="3"/>
  <c r="X899" i="3"/>
  <c r="X892" i="3"/>
  <c r="X891" i="3"/>
  <c r="X890" i="3"/>
  <c r="X889" i="3"/>
  <c r="X888" i="3"/>
  <c r="X887" i="3"/>
  <c r="X886" i="3"/>
  <c r="X879" i="3"/>
  <c r="X878" i="3"/>
  <c r="X877" i="3"/>
  <c r="X876" i="3"/>
  <c r="X875" i="3"/>
  <c r="X873" i="3"/>
  <c r="X867" i="3"/>
  <c r="X866" i="3"/>
  <c r="X865" i="3"/>
  <c r="X864" i="3"/>
  <c r="X863" i="3"/>
  <c r="X861" i="3"/>
  <c r="X859" i="3"/>
  <c r="X855" i="3"/>
  <c r="X853" i="3"/>
  <c r="X852" i="3"/>
  <c r="X851" i="3"/>
  <c r="X847" i="3"/>
  <c r="X846" i="3"/>
  <c r="X843" i="3"/>
  <c r="X842" i="3"/>
  <c r="X840" i="3"/>
  <c r="X839" i="3"/>
  <c r="X835" i="3"/>
  <c r="X834" i="3"/>
  <c r="X833" i="3"/>
  <c r="X831" i="3"/>
  <c r="X830" i="3"/>
  <c r="X829" i="3"/>
  <c r="X827" i="3"/>
  <c r="X823" i="3"/>
  <c r="X822" i="3"/>
  <c r="X821" i="3"/>
  <c r="X820" i="3"/>
  <c r="X819" i="3"/>
  <c r="X818" i="3"/>
  <c r="X817" i="3"/>
  <c r="X816" i="3"/>
  <c r="X810" i="3"/>
  <c r="X809" i="3"/>
  <c r="X808" i="3"/>
  <c r="X807" i="3"/>
  <c r="X806" i="3"/>
  <c r="X805" i="3"/>
  <c r="X804" i="3"/>
  <c r="X803" i="3"/>
  <c r="X798" i="3"/>
  <c r="X797" i="3"/>
  <c r="X796" i="3"/>
  <c r="X795" i="3"/>
  <c r="X794" i="3"/>
  <c r="X793" i="3"/>
  <c r="X792" i="3"/>
  <c r="X791" i="3"/>
  <c r="X785" i="3"/>
  <c r="X784" i="3"/>
  <c r="X783" i="3"/>
  <c r="X782" i="3"/>
  <c r="X781" i="3"/>
  <c r="X780" i="3"/>
  <c r="X779" i="3"/>
  <c r="X773" i="3"/>
  <c r="X772" i="3"/>
  <c r="X771" i="3"/>
  <c r="X770" i="3"/>
  <c r="X769" i="3"/>
  <c r="X768" i="3"/>
  <c r="X767" i="3"/>
  <c r="X760" i="3"/>
  <c r="X759" i="3"/>
  <c r="X758" i="3"/>
  <c r="X757" i="3"/>
  <c r="X756" i="3"/>
  <c r="X755" i="3"/>
  <c r="X748" i="3"/>
  <c r="X747" i="3"/>
  <c r="X746" i="3"/>
  <c r="X745" i="3"/>
  <c r="X744" i="3"/>
  <c r="X743" i="3"/>
  <c r="X742" i="3"/>
  <c r="X735" i="3"/>
  <c r="X734" i="3"/>
  <c r="X733" i="3"/>
  <c r="X732" i="3"/>
  <c r="X731" i="3"/>
  <c r="X729" i="3"/>
  <c r="X723" i="3"/>
  <c r="X722" i="3"/>
  <c r="X721" i="3"/>
  <c r="X720" i="3"/>
  <c r="X719" i="3"/>
  <c r="X717" i="3"/>
  <c r="X715" i="3"/>
  <c r="X711" i="3"/>
  <c r="X709" i="3"/>
  <c r="X708" i="3"/>
  <c r="X707" i="3"/>
  <c r="X703" i="3"/>
  <c r="X702" i="3"/>
  <c r="X699" i="3"/>
  <c r="X698" i="3"/>
  <c r="X696" i="3"/>
  <c r="X695" i="3"/>
  <c r="X691" i="3"/>
  <c r="X690" i="3"/>
  <c r="X689" i="3"/>
  <c r="X687" i="3"/>
  <c r="X686" i="3"/>
  <c r="X685" i="3"/>
  <c r="X683" i="3"/>
  <c r="X679" i="3"/>
  <c r="X678" i="3"/>
  <c r="X677" i="3"/>
  <c r="X676" i="3"/>
  <c r="X675" i="3"/>
  <c r="X674" i="3"/>
  <c r="X673" i="3"/>
  <c r="X672" i="3"/>
  <c r="X666" i="3"/>
  <c r="X665" i="3"/>
  <c r="X664" i="3"/>
  <c r="X663" i="3"/>
  <c r="X662" i="3"/>
  <c r="X661" i="3"/>
  <c r="X660" i="3"/>
  <c r="X659" i="3"/>
  <c r="X654" i="3"/>
  <c r="X653" i="3"/>
  <c r="X652" i="3"/>
  <c r="X651" i="3"/>
  <c r="X650" i="3"/>
  <c r="X649" i="3"/>
  <c r="X648" i="3"/>
  <c r="X647" i="3"/>
  <c r="X641" i="3"/>
  <c r="X640" i="3"/>
  <c r="X639" i="3"/>
  <c r="X638" i="3"/>
  <c r="X637" i="3"/>
  <c r="X636" i="3"/>
  <c r="X635" i="3"/>
  <c r="X629" i="3"/>
  <c r="X628" i="3"/>
  <c r="X627" i="3"/>
  <c r="X626" i="3"/>
  <c r="X625" i="3"/>
  <c r="X624" i="3"/>
  <c r="X623" i="3"/>
  <c r="X616" i="3"/>
  <c r="X615" i="3"/>
  <c r="X614" i="3"/>
  <c r="X613" i="3"/>
  <c r="X612" i="3"/>
  <c r="X611" i="3"/>
  <c r="X604" i="3"/>
  <c r="X603" i="3"/>
  <c r="X602" i="3"/>
  <c r="X601" i="3"/>
  <c r="X600" i="3"/>
  <c r="X599" i="3"/>
  <c r="X598" i="3"/>
  <c r="X591" i="3"/>
  <c r="X590" i="3"/>
  <c r="X589" i="3"/>
  <c r="X588" i="3"/>
  <c r="X587" i="3"/>
  <c r="X585" i="3"/>
  <c r="X579" i="3"/>
  <c r="X578" i="3"/>
  <c r="X577" i="3"/>
  <c r="X576" i="3"/>
  <c r="X575" i="3"/>
  <c r="X573" i="3"/>
  <c r="X571" i="3"/>
  <c r="X567" i="3"/>
  <c r="X565" i="3"/>
  <c r="X564" i="3"/>
  <c r="X563" i="3"/>
  <c r="X559" i="3"/>
  <c r="X558" i="3"/>
  <c r="X555" i="3"/>
  <c r="X554" i="3"/>
  <c r="X552" i="3"/>
  <c r="X551" i="3"/>
  <c r="X547" i="3"/>
  <c r="X546" i="3"/>
  <c r="X545" i="3"/>
  <c r="X543" i="3"/>
  <c r="X542" i="3"/>
  <c r="X541" i="3"/>
  <c r="X539" i="3"/>
  <c r="X535" i="3"/>
  <c r="X534" i="3"/>
  <c r="X533" i="3"/>
  <c r="X532" i="3"/>
  <c r="X531" i="3"/>
  <c r="X530" i="3"/>
  <c r="X529" i="3"/>
  <c r="X528" i="3"/>
  <c r="X522" i="3"/>
  <c r="X521" i="3"/>
  <c r="X520" i="3"/>
  <c r="X519" i="3"/>
  <c r="X518" i="3"/>
  <c r="X517" i="3"/>
  <c r="X516" i="3"/>
  <c r="X515" i="3"/>
  <c r="X510" i="3"/>
  <c r="X509" i="3"/>
  <c r="X508" i="3"/>
  <c r="X507" i="3"/>
  <c r="X506" i="3"/>
  <c r="X505" i="3"/>
  <c r="X504" i="3"/>
  <c r="X503" i="3"/>
  <c r="X497" i="3"/>
  <c r="X496" i="3"/>
  <c r="X495" i="3"/>
  <c r="X494" i="3"/>
  <c r="X493" i="3"/>
  <c r="X492" i="3"/>
  <c r="X491" i="3"/>
  <c r="X485" i="3"/>
  <c r="X484" i="3"/>
  <c r="X483" i="3"/>
  <c r="X482" i="3"/>
  <c r="X481" i="3"/>
  <c r="X480" i="3"/>
  <c r="X479" i="3"/>
  <c r="X472" i="3"/>
  <c r="X471" i="3"/>
  <c r="X470" i="3"/>
  <c r="X469" i="3"/>
  <c r="X468" i="3"/>
  <c r="X467" i="3"/>
  <c r="X460" i="3"/>
  <c r="X459" i="3"/>
  <c r="X458" i="3"/>
  <c r="X457" i="3"/>
  <c r="X456" i="3"/>
  <c r="X455" i="3"/>
  <c r="X454" i="3"/>
  <c r="X447" i="3"/>
  <c r="X446" i="3"/>
  <c r="X445" i="3"/>
  <c r="X444" i="3"/>
  <c r="X443" i="3"/>
  <c r="X441" i="3"/>
  <c r="X435" i="3"/>
  <c r="X434" i="3"/>
  <c r="X433" i="3"/>
  <c r="X432" i="3"/>
  <c r="X431" i="3"/>
  <c r="X429" i="3"/>
  <c r="X427" i="3"/>
  <c r="X423" i="3"/>
  <c r="X421" i="3"/>
  <c r="X420" i="3"/>
  <c r="X419" i="3"/>
  <c r="X415" i="3"/>
  <c r="X414" i="3"/>
  <c r="X411" i="3"/>
  <c r="X410" i="3"/>
  <c r="X408" i="3"/>
  <c r="X407" i="3"/>
  <c r="X403" i="3"/>
  <c r="X402" i="3"/>
  <c r="X401" i="3"/>
  <c r="X399" i="3"/>
  <c r="X398" i="3"/>
  <c r="X397" i="3"/>
  <c r="X395" i="3"/>
  <c r="X391" i="3"/>
  <c r="X390" i="3"/>
  <c r="X389" i="3"/>
  <c r="X388" i="3"/>
  <c r="X387" i="3"/>
  <c r="X386" i="3"/>
  <c r="X385" i="3"/>
  <c r="X384" i="3"/>
  <c r="X383" i="3"/>
  <c r="X378" i="3"/>
  <c r="X377" i="3"/>
  <c r="X376" i="3"/>
  <c r="X375" i="3"/>
  <c r="X374" i="3"/>
  <c r="X373" i="3"/>
  <c r="X372" i="3"/>
  <c r="X371" i="3"/>
  <c r="X366" i="3"/>
  <c r="X365" i="3"/>
  <c r="X364" i="3"/>
  <c r="X363" i="3"/>
  <c r="X362" i="3"/>
  <c r="X361" i="3"/>
  <c r="X360" i="3"/>
  <c r="X359" i="3"/>
  <c r="X353" i="3"/>
  <c r="X352" i="3"/>
  <c r="X351" i="3"/>
  <c r="X350" i="3"/>
  <c r="X349" i="3"/>
  <c r="X348" i="3"/>
  <c r="X347" i="3"/>
  <c r="X341" i="3"/>
  <c r="X340" i="3"/>
  <c r="X339" i="3"/>
  <c r="X338" i="3"/>
  <c r="X337" i="3"/>
  <c r="X336" i="3"/>
  <c r="X335" i="3"/>
  <c r="X328" i="3"/>
  <c r="X327" i="3"/>
  <c r="X326" i="3"/>
  <c r="X325" i="3"/>
  <c r="X324" i="3"/>
  <c r="X323" i="3"/>
  <c r="X316" i="3"/>
  <c r="X315" i="3"/>
  <c r="X314" i="3"/>
  <c r="X313" i="3"/>
  <c r="X312" i="3"/>
  <c r="X311" i="3"/>
  <c r="X310" i="3"/>
  <c r="X303" i="3"/>
  <c r="X302" i="3"/>
  <c r="X301" i="3"/>
  <c r="X300" i="3"/>
  <c r="X299" i="3"/>
  <c r="X297" i="3"/>
  <c r="X291" i="3"/>
  <c r="X290" i="3"/>
  <c r="X289" i="3"/>
  <c r="X288" i="3"/>
  <c r="X287" i="3"/>
  <c r="X285" i="3"/>
  <c r="X283" i="3"/>
  <c r="X279" i="3"/>
  <c r="X277" i="3"/>
  <c r="X276" i="3"/>
  <c r="X275" i="3"/>
  <c r="X271" i="3"/>
  <c r="X270" i="3"/>
  <c r="X267" i="3"/>
  <c r="X266" i="3"/>
  <c r="X264" i="3"/>
  <c r="X263" i="3"/>
  <c r="X259" i="3"/>
  <c r="X258" i="3"/>
  <c r="X257" i="3"/>
  <c r="X255" i="3"/>
  <c r="X254" i="3"/>
  <c r="X253" i="3"/>
  <c r="X251" i="3"/>
  <c r="X247" i="3"/>
  <c r="X246" i="3"/>
  <c r="X245" i="3"/>
  <c r="X244" i="3"/>
  <c r="X243" i="3"/>
  <c r="X242" i="3"/>
  <c r="X241" i="3"/>
  <c r="X240" i="3"/>
  <c r="X239" i="3"/>
  <c r="X234" i="3"/>
  <c r="X233" i="3"/>
  <c r="X232" i="3"/>
  <c r="X231" i="3"/>
  <c r="X230" i="3"/>
  <c r="X229" i="3"/>
  <c r="X228" i="3"/>
  <c r="X227" i="3"/>
  <c r="X222" i="3"/>
  <c r="X221" i="3"/>
  <c r="X220" i="3"/>
  <c r="X219" i="3"/>
  <c r="X218" i="3"/>
  <c r="X217" i="3"/>
  <c r="X216" i="3"/>
  <c r="X215" i="3"/>
  <c r="X209" i="3"/>
  <c r="X208" i="3"/>
  <c r="X207" i="3"/>
  <c r="X206" i="3"/>
  <c r="X205" i="3"/>
  <c r="X204" i="3"/>
  <c r="X203" i="3"/>
  <c r="X197" i="3"/>
  <c r="X196" i="3"/>
  <c r="X195" i="3"/>
  <c r="X194" i="3"/>
  <c r="X193" i="3"/>
  <c r="X192" i="3"/>
  <c r="X191" i="3"/>
  <c r="X184" i="3"/>
  <c r="X183" i="3"/>
  <c r="X182" i="3"/>
  <c r="X181" i="3"/>
  <c r="X180" i="3"/>
  <c r="X179" i="3"/>
  <c r="X172" i="3"/>
  <c r="X171" i="3"/>
  <c r="X170" i="3"/>
  <c r="X169" i="3"/>
  <c r="X168" i="3"/>
  <c r="X167" i="3"/>
  <c r="X166" i="3"/>
  <c r="X159" i="3"/>
  <c r="X158" i="3"/>
  <c r="X157" i="3"/>
  <c r="X156" i="3"/>
  <c r="X155" i="3"/>
  <c r="X153" i="3"/>
  <c r="X147" i="3"/>
  <c r="X146" i="3"/>
  <c r="X145" i="3"/>
  <c r="X144" i="3"/>
  <c r="X143" i="3"/>
  <c r="X141" i="3"/>
  <c r="X139" i="3"/>
  <c r="X135" i="3"/>
  <c r="X134" i="3"/>
  <c r="X133" i="3"/>
  <c r="X132" i="3"/>
  <c r="X131" i="3"/>
  <c r="X127" i="3"/>
  <c r="X126" i="3"/>
  <c r="X123" i="3"/>
  <c r="X122" i="3"/>
  <c r="X121" i="3"/>
  <c r="X120" i="3"/>
  <c r="X119" i="3"/>
  <c r="X115" i="3"/>
  <c r="X114" i="3"/>
  <c r="X113" i="3"/>
  <c r="X111" i="3"/>
  <c r="X110" i="3"/>
  <c r="X109" i="3"/>
  <c r="X108" i="3"/>
  <c r="X107" i="3"/>
  <c r="X103" i="3"/>
  <c r="X102" i="3"/>
  <c r="X101" i="3"/>
  <c r="X100" i="3"/>
  <c r="X99" i="3"/>
  <c r="X98" i="3"/>
  <c r="X97" i="3"/>
  <c r="X96" i="3"/>
  <c r="X95" i="3"/>
  <c r="X90" i="3"/>
  <c r="X89" i="3"/>
  <c r="X88" i="3"/>
  <c r="X87" i="3"/>
  <c r="X86" i="3"/>
  <c r="X85" i="3"/>
  <c r="X84" i="3"/>
  <c r="X83" i="3"/>
  <c r="X78" i="3"/>
  <c r="X77" i="3"/>
  <c r="X76" i="3"/>
  <c r="X75" i="3"/>
  <c r="X74" i="3"/>
  <c r="X73" i="3"/>
  <c r="X72" i="3"/>
  <c r="X71" i="3"/>
  <c r="X65" i="3"/>
  <c r="X64" i="3"/>
  <c r="X63" i="3"/>
  <c r="X62" i="3"/>
  <c r="X61" i="3"/>
  <c r="X60" i="3"/>
  <c r="X59" i="3"/>
  <c r="X53" i="3"/>
  <c r="X52" i="3"/>
  <c r="X51" i="3"/>
  <c r="X50" i="3"/>
  <c r="X49" i="3"/>
  <c r="X48" i="3"/>
  <c r="X47" i="3"/>
  <c r="X41" i="3"/>
  <c r="X40" i="3"/>
  <c r="X39" i="3"/>
  <c r="X38" i="3"/>
  <c r="X37" i="3"/>
  <c r="X36" i="3"/>
  <c r="X35" i="3"/>
  <c r="X29" i="3"/>
  <c r="X28" i="3"/>
  <c r="X27" i="3"/>
  <c r="X26" i="3"/>
  <c r="X25" i="3"/>
  <c r="X24" i="3"/>
  <c r="X23" i="3"/>
  <c r="X17" i="3"/>
  <c r="X16" i="3"/>
  <c r="X15" i="3"/>
  <c r="X14" i="3"/>
  <c r="X13" i="3"/>
  <c r="X12" i="3"/>
  <c r="X11" i="3"/>
  <c r="S1069" i="3"/>
  <c r="S1068" i="3"/>
  <c r="S1067" i="3"/>
  <c r="S1066" i="3"/>
  <c r="S1065" i="3"/>
  <c r="S1064" i="3"/>
  <c r="S1063" i="3"/>
  <c r="S1062" i="3"/>
  <c r="S1061" i="3"/>
  <c r="S1060" i="3"/>
  <c r="S1059" i="3"/>
  <c r="S1058" i="3"/>
  <c r="S1057" i="3"/>
  <c r="S1056" i="3"/>
  <c r="S1055" i="3"/>
  <c r="S1054" i="3"/>
  <c r="S1053" i="3"/>
  <c r="S1052" i="3"/>
  <c r="S1051" i="3"/>
  <c r="S1050" i="3"/>
  <c r="S1049" i="3"/>
  <c r="S1048" i="3"/>
  <c r="S1047" i="3"/>
  <c r="S1046" i="3"/>
  <c r="S1045" i="3"/>
  <c r="S1044" i="3"/>
  <c r="S1043" i="3"/>
  <c r="S1042" i="3"/>
  <c r="S1041" i="3"/>
  <c r="S1040" i="3"/>
  <c r="S1039" i="3"/>
  <c r="S1038" i="3"/>
  <c r="S1037" i="3"/>
  <c r="S1036" i="3"/>
  <c r="S1035" i="3"/>
  <c r="S1034" i="3"/>
  <c r="S1033" i="3"/>
  <c r="S1032" i="3"/>
  <c r="S1031" i="3"/>
  <c r="S1030" i="3"/>
  <c r="S1029" i="3"/>
  <c r="S1028" i="3"/>
  <c r="S1027" i="3"/>
  <c r="S1026" i="3"/>
  <c r="S1025" i="3"/>
  <c r="S1024" i="3"/>
  <c r="S1023" i="3"/>
  <c r="S1022" i="3"/>
  <c r="S1021" i="3"/>
  <c r="S1020" i="3"/>
  <c r="S1019" i="3"/>
  <c r="S1018" i="3"/>
  <c r="S1017" i="3"/>
  <c r="S1016" i="3"/>
  <c r="S1015" i="3"/>
  <c r="S1014" i="3"/>
  <c r="S1013" i="3"/>
  <c r="S1012" i="3"/>
  <c r="S1011" i="3"/>
  <c r="S1010" i="3"/>
  <c r="S1009" i="3"/>
  <c r="S1008" i="3"/>
  <c r="S1007" i="3"/>
  <c r="S1006" i="3"/>
  <c r="S1005" i="3"/>
  <c r="S1004" i="3"/>
  <c r="S1003" i="3"/>
  <c r="S1002" i="3"/>
  <c r="S1001" i="3"/>
  <c r="S1000" i="3"/>
  <c r="S999" i="3"/>
  <c r="S998" i="3"/>
  <c r="S997" i="3"/>
  <c r="S996" i="3"/>
  <c r="S995" i="3"/>
  <c r="S994" i="3"/>
  <c r="S993" i="3"/>
  <c r="S992" i="3"/>
  <c r="S991" i="3"/>
  <c r="S990" i="3"/>
  <c r="S989" i="3"/>
  <c r="S988" i="3"/>
  <c r="S987" i="3"/>
  <c r="S986" i="3"/>
  <c r="S985" i="3"/>
  <c r="S984" i="3"/>
  <c r="S983" i="3"/>
  <c r="S982" i="3"/>
  <c r="S981" i="3"/>
  <c r="S980" i="3"/>
  <c r="S979" i="3"/>
  <c r="S978" i="3"/>
  <c r="S977" i="3"/>
  <c r="S976" i="3"/>
  <c r="S975" i="3"/>
  <c r="S974" i="3"/>
  <c r="S973" i="3"/>
  <c r="S972" i="3"/>
  <c r="S971" i="3"/>
  <c r="S970" i="3"/>
  <c r="S969" i="3"/>
  <c r="S968" i="3"/>
  <c r="S967" i="3"/>
  <c r="S966" i="3"/>
  <c r="S965" i="3"/>
  <c r="S964" i="3"/>
  <c r="S963" i="3"/>
  <c r="S962" i="3"/>
  <c r="S961" i="3"/>
  <c r="S960" i="3"/>
  <c r="S959" i="3"/>
  <c r="S958" i="3"/>
  <c r="S957" i="3"/>
  <c r="S956" i="3"/>
  <c r="S955" i="3"/>
  <c r="S954" i="3"/>
  <c r="S953" i="3"/>
  <c r="S952" i="3"/>
  <c r="S951" i="3"/>
  <c r="S950" i="3"/>
  <c r="S949" i="3"/>
  <c r="S948" i="3"/>
  <c r="S947" i="3"/>
  <c r="S946" i="3"/>
  <c r="S945" i="3"/>
  <c r="S944" i="3"/>
  <c r="S943" i="3"/>
  <c r="S942" i="3"/>
  <c r="S941" i="3"/>
  <c r="S940" i="3"/>
  <c r="S939" i="3"/>
  <c r="S938" i="3"/>
  <c r="S937" i="3"/>
  <c r="S936" i="3"/>
  <c r="S935" i="3"/>
  <c r="S934" i="3"/>
  <c r="S933" i="3"/>
  <c r="S932" i="3"/>
  <c r="S931" i="3"/>
  <c r="S930" i="3"/>
  <c r="S929" i="3"/>
  <c r="S928" i="3"/>
  <c r="S927" i="3"/>
  <c r="S926" i="3"/>
  <c r="S925" i="3"/>
  <c r="S924" i="3"/>
  <c r="S923" i="3"/>
  <c r="S922" i="3"/>
  <c r="S921" i="3"/>
  <c r="S920" i="3"/>
  <c r="S919" i="3"/>
  <c r="S918" i="3"/>
  <c r="S917" i="3"/>
  <c r="S916" i="3"/>
  <c r="S915" i="3"/>
  <c r="S914" i="3"/>
  <c r="S913" i="3"/>
  <c r="S912" i="3"/>
  <c r="S911" i="3"/>
  <c r="S910" i="3"/>
  <c r="S909" i="3"/>
  <c r="S908" i="3"/>
  <c r="S907" i="3"/>
  <c r="S906" i="3"/>
  <c r="S905" i="3"/>
  <c r="S904" i="3"/>
  <c r="S903" i="3"/>
  <c r="S902" i="3"/>
  <c r="S901" i="3"/>
  <c r="S900" i="3"/>
  <c r="S899" i="3"/>
  <c r="S898" i="3"/>
  <c r="S897" i="3"/>
  <c r="S896" i="3"/>
  <c r="S895" i="3"/>
  <c r="S894" i="3"/>
  <c r="S893" i="3"/>
  <c r="S892" i="3"/>
  <c r="S891" i="3"/>
  <c r="S890" i="3"/>
  <c r="S889" i="3"/>
  <c r="S888" i="3"/>
  <c r="S887" i="3"/>
  <c r="S886" i="3"/>
  <c r="S885" i="3"/>
  <c r="S884" i="3"/>
  <c r="S883" i="3"/>
  <c r="S882" i="3"/>
  <c r="S881" i="3"/>
  <c r="S880" i="3"/>
  <c r="S879" i="3"/>
  <c r="S878" i="3"/>
  <c r="S877" i="3"/>
  <c r="S876" i="3"/>
  <c r="S875" i="3"/>
  <c r="S874" i="3"/>
  <c r="S873" i="3"/>
  <c r="S872" i="3"/>
  <c r="S871" i="3"/>
  <c r="S870" i="3"/>
  <c r="S869" i="3"/>
  <c r="S868" i="3"/>
  <c r="S867" i="3"/>
  <c r="S866" i="3"/>
  <c r="S865" i="3"/>
  <c r="S864" i="3"/>
  <c r="S863" i="3"/>
  <c r="S862" i="3"/>
  <c r="S861" i="3"/>
  <c r="S860" i="3"/>
  <c r="S859" i="3"/>
  <c r="S858" i="3"/>
  <c r="S857" i="3"/>
  <c r="S856" i="3"/>
  <c r="S855" i="3"/>
  <c r="S854" i="3"/>
  <c r="S853" i="3"/>
  <c r="S852" i="3"/>
  <c r="S851" i="3"/>
  <c r="S850" i="3"/>
  <c r="S849" i="3"/>
  <c r="S848" i="3"/>
  <c r="S847" i="3"/>
  <c r="S846" i="3"/>
  <c r="S845" i="3"/>
  <c r="S844" i="3"/>
  <c r="S843" i="3"/>
  <c r="S842" i="3"/>
  <c r="S841" i="3"/>
  <c r="S840" i="3"/>
  <c r="S839" i="3"/>
  <c r="S838" i="3"/>
  <c r="S837" i="3"/>
  <c r="S836" i="3"/>
  <c r="S835" i="3"/>
  <c r="S834" i="3"/>
  <c r="S833" i="3"/>
  <c r="S832" i="3"/>
  <c r="S831" i="3"/>
  <c r="S830" i="3"/>
  <c r="S829" i="3"/>
  <c r="S828" i="3"/>
  <c r="S827" i="3"/>
  <c r="S826" i="3"/>
  <c r="S825" i="3"/>
  <c r="S824" i="3"/>
  <c r="S823" i="3"/>
  <c r="S822" i="3"/>
  <c r="S821" i="3"/>
  <c r="S820" i="3"/>
  <c r="S819" i="3"/>
  <c r="S818" i="3"/>
  <c r="S817" i="3"/>
  <c r="S816" i="3"/>
  <c r="S815" i="3"/>
  <c r="S814" i="3"/>
  <c r="S813" i="3"/>
  <c r="S812" i="3"/>
  <c r="S811" i="3"/>
  <c r="S810" i="3"/>
  <c r="S809" i="3"/>
  <c r="S808" i="3"/>
  <c r="S807" i="3"/>
  <c r="S806" i="3"/>
  <c r="S805" i="3"/>
  <c r="S804" i="3"/>
  <c r="S803" i="3"/>
  <c r="S802" i="3"/>
  <c r="S801" i="3"/>
  <c r="S800" i="3"/>
  <c r="S799" i="3"/>
  <c r="S798" i="3"/>
  <c r="S797" i="3"/>
  <c r="S796" i="3"/>
  <c r="S795" i="3"/>
  <c r="S794" i="3"/>
  <c r="S793" i="3"/>
  <c r="S792" i="3"/>
  <c r="S791" i="3"/>
  <c r="S790" i="3"/>
  <c r="S789" i="3"/>
  <c r="S788" i="3"/>
  <c r="S787" i="3"/>
  <c r="S786" i="3"/>
  <c r="S785" i="3"/>
  <c r="S784" i="3"/>
  <c r="S783" i="3"/>
  <c r="S782" i="3"/>
  <c r="S781" i="3"/>
  <c r="S780" i="3"/>
  <c r="S779" i="3"/>
  <c r="S778" i="3"/>
  <c r="S777" i="3"/>
  <c r="S776" i="3"/>
  <c r="S775" i="3"/>
  <c r="S774" i="3"/>
  <c r="S773" i="3"/>
  <c r="S772" i="3"/>
  <c r="S771" i="3"/>
  <c r="S770" i="3"/>
  <c r="S769" i="3"/>
  <c r="S768" i="3"/>
  <c r="S767" i="3"/>
  <c r="S766" i="3"/>
  <c r="S765" i="3"/>
  <c r="S764" i="3"/>
  <c r="S763" i="3"/>
  <c r="S762" i="3"/>
  <c r="S761" i="3"/>
  <c r="S760" i="3"/>
  <c r="S759" i="3"/>
  <c r="S758" i="3"/>
  <c r="S757" i="3"/>
  <c r="S756" i="3"/>
  <c r="S755" i="3"/>
  <c r="S754" i="3"/>
  <c r="S753" i="3"/>
  <c r="S752" i="3"/>
  <c r="S751" i="3"/>
  <c r="S750" i="3"/>
  <c r="S749" i="3"/>
  <c r="S748" i="3"/>
  <c r="S747" i="3"/>
  <c r="S746" i="3"/>
  <c r="S745" i="3"/>
  <c r="S744" i="3"/>
  <c r="S743" i="3"/>
  <c r="S742" i="3"/>
  <c r="S741" i="3"/>
  <c r="S740" i="3"/>
  <c r="S739" i="3"/>
  <c r="S738" i="3"/>
  <c r="S737" i="3"/>
  <c r="S736" i="3"/>
  <c r="S735" i="3"/>
  <c r="S734" i="3"/>
  <c r="S733" i="3"/>
  <c r="S732" i="3"/>
  <c r="S731" i="3"/>
  <c r="S730" i="3"/>
  <c r="S729" i="3"/>
  <c r="S728" i="3"/>
  <c r="S727" i="3"/>
  <c r="S726" i="3"/>
  <c r="S725" i="3"/>
  <c r="S724" i="3"/>
  <c r="S723" i="3"/>
  <c r="S722" i="3"/>
  <c r="S721" i="3"/>
  <c r="S720" i="3"/>
  <c r="S719" i="3"/>
  <c r="S718" i="3"/>
  <c r="S717" i="3"/>
  <c r="S716" i="3"/>
  <c r="S715" i="3"/>
  <c r="S714" i="3"/>
  <c r="S713" i="3"/>
  <c r="S712" i="3"/>
  <c r="S711" i="3"/>
  <c r="S710" i="3"/>
  <c r="S709" i="3"/>
  <c r="S708" i="3"/>
  <c r="S707" i="3"/>
  <c r="S706" i="3"/>
  <c r="S705" i="3"/>
  <c r="S704" i="3"/>
  <c r="S703" i="3"/>
  <c r="S702" i="3"/>
  <c r="S701" i="3"/>
  <c r="S700" i="3"/>
  <c r="S699" i="3"/>
  <c r="S698" i="3"/>
  <c r="S697" i="3"/>
  <c r="S696" i="3"/>
  <c r="S695" i="3"/>
  <c r="S694" i="3"/>
  <c r="S693" i="3"/>
  <c r="S692" i="3"/>
  <c r="S691" i="3"/>
  <c r="S690" i="3"/>
  <c r="S689" i="3"/>
  <c r="S688" i="3"/>
  <c r="S687" i="3"/>
  <c r="S686" i="3"/>
  <c r="S685" i="3"/>
  <c r="S684" i="3"/>
  <c r="S683" i="3"/>
  <c r="S682" i="3"/>
  <c r="S681" i="3"/>
  <c r="S680" i="3"/>
  <c r="S679" i="3"/>
  <c r="S678" i="3"/>
  <c r="S677" i="3"/>
  <c r="S676" i="3"/>
  <c r="S675" i="3"/>
  <c r="S674" i="3"/>
  <c r="S673" i="3"/>
  <c r="S672" i="3"/>
  <c r="S671" i="3"/>
  <c r="S670" i="3"/>
  <c r="S669" i="3"/>
  <c r="S668" i="3"/>
  <c r="S667" i="3"/>
  <c r="S666" i="3"/>
  <c r="S665" i="3"/>
  <c r="S664" i="3"/>
  <c r="S663" i="3"/>
  <c r="S662" i="3"/>
  <c r="S661" i="3"/>
  <c r="S660" i="3"/>
  <c r="S659" i="3"/>
  <c r="S658" i="3"/>
  <c r="S657" i="3"/>
  <c r="S656" i="3"/>
  <c r="S655" i="3"/>
  <c r="S654" i="3"/>
  <c r="S653" i="3"/>
  <c r="S652" i="3"/>
  <c r="S651" i="3"/>
  <c r="S650" i="3"/>
  <c r="S649" i="3"/>
  <c r="S648" i="3"/>
  <c r="S647" i="3"/>
  <c r="S646" i="3"/>
  <c r="S645" i="3"/>
  <c r="S644" i="3"/>
  <c r="S643" i="3"/>
  <c r="S642" i="3"/>
  <c r="S641" i="3"/>
  <c r="S640" i="3"/>
  <c r="S639" i="3"/>
  <c r="S638" i="3"/>
  <c r="S637" i="3"/>
  <c r="S636" i="3"/>
  <c r="S635" i="3"/>
  <c r="S634" i="3"/>
  <c r="S633" i="3"/>
  <c r="S632" i="3"/>
  <c r="S631" i="3"/>
  <c r="S630" i="3"/>
  <c r="S629" i="3"/>
  <c r="S628" i="3"/>
  <c r="S627" i="3"/>
  <c r="S626" i="3"/>
  <c r="S625" i="3"/>
  <c r="S624" i="3"/>
  <c r="S623" i="3"/>
  <c r="S622" i="3"/>
  <c r="S621" i="3"/>
  <c r="S620" i="3"/>
  <c r="S619" i="3"/>
  <c r="S618" i="3"/>
  <c r="S617" i="3"/>
  <c r="S616" i="3"/>
  <c r="S615" i="3"/>
  <c r="S614" i="3"/>
  <c r="S613" i="3"/>
  <c r="S612" i="3"/>
  <c r="S611" i="3"/>
  <c r="S610" i="3"/>
  <c r="S609" i="3"/>
  <c r="S608" i="3"/>
  <c r="S607" i="3"/>
  <c r="S606" i="3"/>
  <c r="S605" i="3"/>
  <c r="S604" i="3"/>
  <c r="S603" i="3"/>
  <c r="S602" i="3"/>
  <c r="S601" i="3"/>
  <c r="S600" i="3"/>
  <c r="S599" i="3"/>
  <c r="S598" i="3"/>
  <c r="S597" i="3"/>
  <c r="S596" i="3"/>
  <c r="S595" i="3"/>
  <c r="S594" i="3"/>
  <c r="S593" i="3"/>
  <c r="S592" i="3"/>
  <c r="S591" i="3"/>
  <c r="S590" i="3"/>
  <c r="S589" i="3"/>
  <c r="S588" i="3"/>
  <c r="S587" i="3"/>
  <c r="S586" i="3"/>
  <c r="S585" i="3"/>
  <c r="S584" i="3"/>
  <c r="S583" i="3"/>
  <c r="S582" i="3"/>
  <c r="S581" i="3"/>
  <c r="S580" i="3"/>
  <c r="S579" i="3"/>
  <c r="S578" i="3"/>
  <c r="S577" i="3"/>
  <c r="S576" i="3"/>
  <c r="S575" i="3"/>
  <c r="S574" i="3"/>
  <c r="S573" i="3"/>
  <c r="S572" i="3"/>
  <c r="S571" i="3"/>
  <c r="S570" i="3"/>
  <c r="S569" i="3"/>
  <c r="S568" i="3"/>
  <c r="S567" i="3"/>
  <c r="S566" i="3"/>
  <c r="S565" i="3"/>
  <c r="S564" i="3"/>
  <c r="S563" i="3"/>
  <c r="S562" i="3"/>
  <c r="S561" i="3"/>
  <c r="S560" i="3"/>
  <c r="S559" i="3"/>
  <c r="S558" i="3"/>
  <c r="S557" i="3"/>
  <c r="S556" i="3"/>
  <c r="S555" i="3"/>
  <c r="S554" i="3"/>
  <c r="S553" i="3"/>
  <c r="S552" i="3"/>
  <c r="S551" i="3"/>
  <c r="S550" i="3"/>
  <c r="S549" i="3"/>
  <c r="S548" i="3"/>
  <c r="S547" i="3"/>
  <c r="S546" i="3"/>
  <c r="S545" i="3"/>
  <c r="S544" i="3"/>
  <c r="S543" i="3"/>
  <c r="S542" i="3"/>
  <c r="S541" i="3"/>
  <c r="S540" i="3"/>
  <c r="S539" i="3"/>
  <c r="S538" i="3"/>
  <c r="S537" i="3"/>
  <c r="S536" i="3"/>
  <c r="S535" i="3"/>
  <c r="S534" i="3"/>
  <c r="S533" i="3"/>
  <c r="S532" i="3"/>
  <c r="S531" i="3"/>
  <c r="S530" i="3"/>
  <c r="S529" i="3"/>
  <c r="S528" i="3"/>
  <c r="S527" i="3"/>
  <c r="S526" i="3"/>
  <c r="S525" i="3"/>
  <c r="S524" i="3"/>
  <c r="S523" i="3"/>
  <c r="S522" i="3"/>
  <c r="S521" i="3"/>
  <c r="S520" i="3"/>
  <c r="S519" i="3"/>
  <c r="S518" i="3"/>
  <c r="S517" i="3"/>
  <c r="S516" i="3"/>
  <c r="S515" i="3"/>
  <c r="S514" i="3"/>
  <c r="S513" i="3"/>
  <c r="S512" i="3"/>
  <c r="S511" i="3"/>
  <c r="S510" i="3"/>
  <c r="S509" i="3"/>
  <c r="S508" i="3"/>
  <c r="S507" i="3"/>
  <c r="S506" i="3"/>
  <c r="S505" i="3"/>
  <c r="S504" i="3"/>
  <c r="S503" i="3"/>
  <c r="S502" i="3"/>
  <c r="S501" i="3"/>
  <c r="S500" i="3"/>
  <c r="S499" i="3"/>
  <c r="S498" i="3"/>
  <c r="S497" i="3"/>
  <c r="S496" i="3"/>
  <c r="S495" i="3"/>
  <c r="S494" i="3"/>
  <c r="S493" i="3"/>
  <c r="S492" i="3"/>
  <c r="S491" i="3"/>
  <c r="S490" i="3"/>
  <c r="S489" i="3"/>
  <c r="S488" i="3"/>
  <c r="S487" i="3"/>
  <c r="S486" i="3"/>
  <c r="S485" i="3"/>
  <c r="S484" i="3"/>
  <c r="S483" i="3"/>
  <c r="S482" i="3"/>
  <c r="S481" i="3"/>
  <c r="S480" i="3"/>
  <c r="S479" i="3"/>
  <c r="S478" i="3"/>
  <c r="S477" i="3"/>
  <c r="S476" i="3"/>
  <c r="S475" i="3"/>
  <c r="S474" i="3"/>
  <c r="S473" i="3"/>
  <c r="S472" i="3"/>
  <c r="S471" i="3"/>
  <c r="S470" i="3"/>
  <c r="S469" i="3"/>
  <c r="S468" i="3"/>
  <c r="S467" i="3"/>
  <c r="S466" i="3"/>
  <c r="S465" i="3"/>
  <c r="S464" i="3"/>
  <c r="S463" i="3"/>
  <c r="S462" i="3"/>
  <c r="S461" i="3"/>
  <c r="S460" i="3"/>
  <c r="S459" i="3"/>
  <c r="S458" i="3"/>
  <c r="S457" i="3"/>
  <c r="S456" i="3"/>
  <c r="S455" i="3"/>
  <c r="S454" i="3"/>
  <c r="S453" i="3"/>
  <c r="S452" i="3"/>
  <c r="S451" i="3"/>
  <c r="S450" i="3"/>
  <c r="S449" i="3"/>
  <c r="S448" i="3"/>
  <c r="S447" i="3"/>
  <c r="S446" i="3"/>
  <c r="S445" i="3"/>
  <c r="S444" i="3"/>
  <c r="S443" i="3"/>
  <c r="S442" i="3"/>
  <c r="S441" i="3"/>
  <c r="S440" i="3"/>
  <c r="S439" i="3"/>
  <c r="S438" i="3"/>
  <c r="S437" i="3"/>
  <c r="S436" i="3"/>
  <c r="S435" i="3"/>
  <c r="S434" i="3"/>
  <c r="S433" i="3"/>
  <c r="S432" i="3"/>
  <c r="S431" i="3"/>
  <c r="S430" i="3"/>
  <c r="S429" i="3"/>
  <c r="S428" i="3"/>
  <c r="S427" i="3"/>
  <c r="S426" i="3"/>
  <c r="S425" i="3"/>
  <c r="S424" i="3"/>
  <c r="S423" i="3"/>
  <c r="S422" i="3"/>
  <c r="S421" i="3"/>
  <c r="S420" i="3"/>
  <c r="S419" i="3"/>
  <c r="S418" i="3"/>
  <c r="S417" i="3"/>
  <c r="S416" i="3"/>
  <c r="S415" i="3"/>
  <c r="S414" i="3"/>
  <c r="S413" i="3"/>
  <c r="S412" i="3"/>
  <c r="S411" i="3"/>
  <c r="S410" i="3"/>
  <c r="S409" i="3"/>
  <c r="S408" i="3"/>
  <c r="S407" i="3"/>
  <c r="S406" i="3"/>
  <c r="S405" i="3"/>
  <c r="S404" i="3"/>
  <c r="S403" i="3"/>
  <c r="S402" i="3"/>
  <c r="S401" i="3"/>
  <c r="S400" i="3"/>
  <c r="S399" i="3"/>
  <c r="S398" i="3"/>
  <c r="S397" i="3"/>
  <c r="S396" i="3"/>
  <c r="S395" i="3"/>
  <c r="S394" i="3"/>
  <c r="S393" i="3"/>
  <c r="S392" i="3"/>
  <c r="S391" i="3"/>
  <c r="S390" i="3"/>
  <c r="S389" i="3"/>
  <c r="S388" i="3"/>
  <c r="S387" i="3"/>
  <c r="S386" i="3"/>
  <c r="S385" i="3"/>
  <c r="S384" i="3"/>
  <c r="S383" i="3"/>
  <c r="S382" i="3"/>
  <c r="S381" i="3"/>
  <c r="S380" i="3"/>
  <c r="S379" i="3"/>
  <c r="S378" i="3"/>
  <c r="S377" i="3"/>
  <c r="S376" i="3"/>
  <c r="S375" i="3"/>
  <c r="S374" i="3"/>
  <c r="S373" i="3"/>
  <c r="S372" i="3"/>
  <c r="S371" i="3"/>
  <c r="S370" i="3"/>
  <c r="S369" i="3"/>
  <c r="S368" i="3"/>
  <c r="S367" i="3"/>
  <c r="S366" i="3"/>
  <c r="S365" i="3"/>
  <c r="S364" i="3"/>
  <c r="S363" i="3"/>
  <c r="S362" i="3"/>
  <c r="S361" i="3"/>
  <c r="S360" i="3"/>
  <c r="S359" i="3"/>
  <c r="S358" i="3"/>
  <c r="S357" i="3"/>
  <c r="S356" i="3"/>
  <c r="S355" i="3"/>
  <c r="S354" i="3"/>
  <c r="S353" i="3"/>
  <c r="S352" i="3"/>
  <c r="S351" i="3"/>
  <c r="S350" i="3"/>
  <c r="S349" i="3"/>
  <c r="S348" i="3"/>
  <c r="S347" i="3"/>
  <c r="S346" i="3"/>
  <c r="S345" i="3"/>
  <c r="S344" i="3"/>
  <c r="S343" i="3"/>
  <c r="S342" i="3"/>
  <c r="S341" i="3"/>
  <c r="S340" i="3"/>
  <c r="S339" i="3"/>
  <c r="S338" i="3"/>
  <c r="S337" i="3"/>
  <c r="S336" i="3"/>
  <c r="S335" i="3"/>
  <c r="S334" i="3"/>
  <c r="S333" i="3"/>
  <c r="S332" i="3"/>
  <c r="S331" i="3"/>
  <c r="S330" i="3"/>
  <c r="S329" i="3"/>
  <c r="S328" i="3"/>
  <c r="S327" i="3"/>
  <c r="S326" i="3"/>
  <c r="S325" i="3"/>
  <c r="S324" i="3"/>
  <c r="S323" i="3"/>
  <c r="S322" i="3"/>
  <c r="S321" i="3"/>
  <c r="S320" i="3"/>
  <c r="S319" i="3"/>
  <c r="S318" i="3"/>
  <c r="S317" i="3"/>
  <c r="S316" i="3"/>
  <c r="S315" i="3"/>
  <c r="S314" i="3"/>
  <c r="S313" i="3"/>
  <c r="S312" i="3"/>
  <c r="S311" i="3"/>
  <c r="S310" i="3"/>
  <c r="S309" i="3"/>
  <c r="S308" i="3"/>
  <c r="S307" i="3"/>
  <c r="S306" i="3"/>
  <c r="S305" i="3"/>
  <c r="S304" i="3"/>
  <c r="S303" i="3"/>
  <c r="S302" i="3"/>
  <c r="S301" i="3"/>
  <c r="S300" i="3"/>
  <c r="S299" i="3"/>
  <c r="S298" i="3"/>
  <c r="S297" i="3"/>
  <c r="S296" i="3"/>
  <c r="S295" i="3"/>
  <c r="S294" i="3"/>
  <c r="S293" i="3"/>
  <c r="S292" i="3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AA1069" i="3"/>
  <c r="AA1068" i="3"/>
  <c r="AA1067" i="3"/>
  <c r="AA1066" i="3"/>
  <c r="AA1065" i="3"/>
  <c r="AA1064" i="3"/>
  <c r="AA1063" i="3"/>
  <c r="AA1062" i="3"/>
  <c r="AA1061" i="3"/>
  <c r="AA1060" i="3"/>
  <c r="AA1059" i="3"/>
  <c r="AA1058" i="3"/>
  <c r="AA1057" i="3"/>
  <c r="AA1056" i="3"/>
  <c r="AA1055" i="3"/>
  <c r="AA1054" i="3"/>
  <c r="AA1053" i="3"/>
  <c r="AA1052" i="3"/>
  <c r="AA1051" i="3"/>
  <c r="AA1050" i="3"/>
  <c r="AA1049" i="3"/>
  <c r="AA1048" i="3"/>
  <c r="AA1047" i="3"/>
  <c r="AA1046" i="3"/>
  <c r="AA1045" i="3"/>
  <c r="AA1044" i="3"/>
  <c r="AA1043" i="3"/>
  <c r="AA1042" i="3"/>
  <c r="AA1041" i="3"/>
  <c r="AA1040" i="3"/>
  <c r="AA1039" i="3"/>
  <c r="AA1038" i="3"/>
  <c r="AA1037" i="3"/>
  <c r="AA1036" i="3"/>
  <c r="AA1035" i="3"/>
  <c r="AA1034" i="3"/>
  <c r="AA1033" i="3"/>
  <c r="AA1032" i="3"/>
  <c r="AA1031" i="3"/>
  <c r="AA1030" i="3"/>
  <c r="AA1029" i="3"/>
  <c r="AA1028" i="3"/>
  <c r="AA1027" i="3"/>
  <c r="AA1026" i="3"/>
  <c r="AA1025" i="3"/>
  <c r="AA1024" i="3"/>
  <c r="AA1023" i="3"/>
  <c r="AA1022" i="3"/>
  <c r="AA1021" i="3"/>
  <c r="AA1020" i="3"/>
  <c r="AA1019" i="3"/>
  <c r="AA1018" i="3"/>
  <c r="AA1017" i="3"/>
  <c r="AA1016" i="3"/>
  <c r="AA1015" i="3"/>
  <c r="AA1014" i="3"/>
  <c r="AA1013" i="3"/>
  <c r="AA1012" i="3"/>
  <c r="AA1011" i="3"/>
  <c r="AA1010" i="3"/>
  <c r="AA1009" i="3"/>
  <c r="AA1008" i="3"/>
  <c r="AA1007" i="3"/>
  <c r="AA1006" i="3"/>
  <c r="AA1005" i="3"/>
  <c r="AA1004" i="3"/>
  <c r="AA1003" i="3"/>
  <c r="AA1002" i="3"/>
  <c r="AA1001" i="3"/>
  <c r="AA1000" i="3"/>
  <c r="AA999" i="3"/>
  <c r="AA998" i="3"/>
  <c r="AA997" i="3"/>
  <c r="AA996" i="3"/>
  <c r="AA995" i="3"/>
  <c r="AA994" i="3"/>
  <c r="AA993" i="3"/>
  <c r="AA992" i="3"/>
  <c r="AA991" i="3"/>
  <c r="AA990" i="3"/>
  <c r="AA989" i="3"/>
  <c r="AA988" i="3"/>
  <c r="AA987" i="3"/>
  <c r="AA986" i="3"/>
  <c r="AA985" i="3"/>
  <c r="AA984" i="3"/>
  <c r="AA983" i="3"/>
  <c r="AA982" i="3"/>
  <c r="AA981" i="3"/>
  <c r="AA980" i="3"/>
  <c r="AA979" i="3"/>
  <c r="AA978" i="3"/>
  <c r="AA977" i="3"/>
  <c r="AA976" i="3"/>
  <c r="AA975" i="3"/>
  <c r="AA974" i="3"/>
  <c r="AA973" i="3"/>
  <c r="AA972" i="3"/>
  <c r="AA971" i="3"/>
  <c r="AA970" i="3"/>
  <c r="AA969" i="3"/>
  <c r="AA968" i="3"/>
  <c r="AA967" i="3"/>
  <c r="AA966" i="3"/>
  <c r="AA965" i="3"/>
  <c r="AA964" i="3"/>
  <c r="AA963" i="3"/>
  <c r="AA962" i="3"/>
  <c r="AA961" i="3"/>
  <c r="AA960" i="3"/>
  <c r="AA959" i="3"/>
  <c r="AA958" i="3"/>
  <c r="AA957" i="3"/>
  <c r="AA956" i="3"/>
  <c r="AA955" i="3"/>
  <c r="AA954" i="3"/>
  <c r="AA953" i="3"/>
  <c r="AA952" i="3"/>
  <c r="AA951" i="3"/>
  <c r="AA950" i="3"/>
  <c r="AA949" i="3"/>
  <c r="AA948" i="3"/>
  <c r="AA947" i="3"/>
  <c r="AA946" i="3"/>
  <c r="AA945" i="3"/>
  <c r="AA944" i="3"/>
  <c r="AA943" i="3"/>
  <c r="AA942" i="3"/>
  <c r="AA941" i="3"/>
  <c r="AA940" i="3"/>
  <c r="AA939" i="3"/>
  <c r="AA938" i="3"/>
  <c r="AA937" i="3"/>
  <c r="AA936" i="3"/>
  <c r="AA935" i="3"/>
  <c r="AA934" i="3"/>
  <c r="AA933" i="3"/>
  <c r="AA932" i="3"/>
  <c r="AA931" i="3"/>
  <c r="AA930" i="3"/>
  <c r="AA929" i="3"/>
  <c r="AA928" i="3"/>
  <c r="AA927" i="3"/>
  <c r="AA926" i="3"/>
  <c r="AA925" i="3"/>
  <c r="AA924" i="3"/>
  <c r="AA923" i="3"/>
  <c r="AA922" i="3"/>
  <c r="AA921" i="3"/>
  <c r="AA920" i="3"/>
  <c r="AA919" i="3"/>
  <c r="AA918" i="3"/>
  <c r="AA917" i="3"/>
  <c r="AA916" i="3"/>
  <c r="AA915" i="3"/>
  <c r="AA914" i="3"/>
  <c r="AA913" i="3"/>
  <c r="AA912" i="3"/>
  <c r="AA911" i="3"/>
  <c r="AA910" i="3"/>
  <c r="AA909" i="3"/>
  <c r="AA908" i="3"/>
  <c r="AA907" i="3"/>
  <c r="AA906" i="3"/>
  <c r="AA905" i="3"/>
  <c r="AA904" i="3"/>
  <c r="AA903" i="3"/>
  <c r="AA902" i="3"/>
  <c r="AA901" i="3"/>
  <c r="AA900" i="3"/>
  <c r="AA899" i="3"/>
  <c r="AA898" i="3"/>
  <c r="AA897" i="3"/>
  <c r="AA896" i="3"/>
  <c r="AA895" i="3"/>
  <c r="AA894" i="3"/>
  <c r="AA893" i="3"/>
  <c r="AA892" i="3"/>
  <c r="AA891" i="3"/>
  <c r="AA890" i="3"/>
  <c r="AA889" i="3"/>
  <c r="AA888" i="3"/>
  <c r="AA887" i="3"/>
  <c r="AA886" i="3"/>
  <c r="AA885" i="3"/>
  <c r="AA884" i="3"/>
  <c r="AA883" i="3"/>
  <c r="AA882" i="3"/>
  <c r="AA881" i="3"/>
  <c r="AA880" i="3"/>
  <c r="AA879" i="3"/>
  <c r="AA878" i="3"/>
  <c r="AA877" i="3"/>
  <c r="AA876" i="3"/>
  <c r="AA875" i="3"/>
  <c r="AA874" i="3"/>
  <c r="AA873" i="3"/>
  <c r="AA872" i="3"/>
  <c r="AA871" i="3"/>
  <c r="AA870" i="3"/>
  <c r="AA869" i="3"/>
  <c r="AA868" i="3"/>
  <c r="AA867" i="3"/>
  <c r="AA866" i="3"/>
  <c r="AA865" i="3"/>
  <c r="AA864" i="3"/>
  <c r="AA863" i="3"/>
  <c r="AA862" i="3"/>
  <c r="AA861" i="3"/>
  <c r="AA860" i="3"/>
  <c r="AA859" i="3"/>
  <c r="AA858" i="3"/>
  <c r="AA857" i="3"/>
  <c r="AA856" i="3"/>
  <c r="AA855" i="3"/>
  <c r="AA854" i="3"/>
  <c r="AA853" i="3"/>
  <c r="AA852" i="3"/>
  <c r="AA851" i="3"/>
  <c r="AA850" i="3"/>
  <c r="AA849" i="3"/>
  <c r="AA848" i="3"/>
  <c r="AA847" i="3"/>
  <c r="AA846" i="3"/>
  <c r="AA845" i="3"/>
  <c r="AA844" i="3"/>
  <c r="AA843" i="3"/>
  <c r="AA842" i="3"/>
  <c r="AA841" i="3"/>
  <c r="AA840" i="3"/>
  <c r="AA839" i="3"/>
  <c r="AA838" i="3"/>
  <c r="AA837" i="3"/>
  <c r="AA836" i="3"/>
  <c r="AA835" i="3"/>
  <c r="AA834" i="3"/>
  <c r="AA833" i="3"/>
  <c r="AA832" i="3"/>
  <c r="AA831" i="3"/>
  <c r="AA830" i="3"/>
  <c r="AA829" i="3"/>
  <c r="AA828" i="3"/>
  <c r="AA827" i="3"/>
  <c r="AA826" i="3"/>
  <c r="AA825" i="3"/>
  <c r="AA824" i="3"/>
  <c r="AA823" i="3"/>
  <c r="AA822" i="3"/>
  <c r="AA821" i="3"/>
  <c r="AA820" i="3"/>
  <c r="AA819" i="3"/>
  <c r="AA818" i="3"/>
  <c r="AA817" i="3"/>
  <c r="AA816" i="3"/>
  <c r="AA815" i="3"/>
  <c r="AA814" i="3"/>
  <c r="AA813" i="3"/>
  <c r="AA812" i="3"/>
  <c r="AA811" i="3"/>
  <c r="AA810" i="3"/>
  <c r="AA809" i="3"/>
  <c r="AA808" i="3"/>
  <c r="AA807" i="3"/>
  <c r="AA806" i="3"/>
  <c r="AA805" i="3"/>
  <c r="AA804" i="3"/>
  <c r="AA803" i="3"/>
  <c r="AA802" i="3"/>
  <c r="AA801" i="3"/>
  <c r="AA800" i="3"/>
  <c r="AA799" i="3"/>
  <c r="AA798" i="3"/>
  <c r="AA797" i="3"/>
  <c r="AA796" i="3"/>
  <c r="AA795" i="3"/>
  <c r="AA794" i="3"/>
  <c r="AA793" i="3"/>
  <c r="AA792" i="3"/>
  <c r="AA791" i="3"/>
  <c r="AA790" i="3"/>
  <c r="AA789" i="3"/>
  <c r="AA788" i="3"/>
  <c r="AA787" i="3"/>
  <c r="AA786" i="3"/>
  <c r="AA785" i="3"/>
  <c r="AA784" i="3"/>
  <c r="AA783" i="3"/>
  <c r="AA782" i="3"/>
  <c r="AA781" i="3"/>
  <c r="AA780" i="3"/>
  <c r="AA779" i="3"/>
  <c r="AA778" i="3"/>
  <c r="AA777" i="3"/>
  <c r="AA776" i="3"/>
  <c r="AA775" i="3"/>
  <c r="AA774" i="3"/>
  <c r="AA773" i="3"/>
  <c r="AA772" i="3"/>
  <c r="AA771" i="3"/>
  <c r="AA770" i="3"/>
  <c r="AA769" i="3"/>
  <c r="AA768" i="3"/>
  <c r="AA767" i="3"/>
  <c r="AA766" i="3"/>
  <c r="AA765" i="3"/>
  <c r="AA764" i="3"/>
  <c r="AA763" i="3"/>
  <c r="AA762" i="3"/>
  <c r="AA761" i="3"/>
  <c r="AA760" i="3"/>
  <c r="AA759" i="3"/>
  <c r="AA758" i="3"/>
  <c r="AA757" i="3"/>
  <c r="AA756" i="3"/>
  <c r="AA755" i="3"/>
  <c r="AA754" i="3"/>
  <c r="AA753" i="3"/>
  <c r="AA752" i="3"/>
  <c r="AA751" i="3"/>
  <c r="AA750" i="3"/>
  <c r="AA749" i="3"/>
  <c r="AA748" i="3"/>
  <c r="AA747" i="3"/>
  <c r="AA746" i="3"/>
  <c r="AA745" i="3"/>
  <c r="AA744" i="3"/>
  <c r="AA743" i="3"/>
  <c r="AA742" i="3"/>
  <c r="AA741" i="3"/>
  <c r="AA740" i="3"/>
  <c r="AA739" i="3"/>
  <c r="AA738" i="3"/>
  <c r="AA737" i="3"/>
  <c r="AA736" i="3"/>
  <c r="AA735" i="3"/>
  <c r="AA734" i="3"/>
  <c r="AA733" i="3"/>
  <c r="AA732" i="3"/>
  <c r="AA731" i="3"/>
  <c r="AA730" i="3"/>
  <c r="AA729" i="3"/>
  <c r="AA728" i="3"/>
  <c r="AA727" i="3"/>
  <c r="AA726" i="3"/>
  <c r="AA725" i="3"/>
  <c r="AA724" i="3"/>
  <c r="AA723" i="3"/>
  <c r="AA722" i="3"/>
  <c r="AA721" i="3"/>
  <c r="AA720" i="3"/>
  <c r="AA719" i="3"/>
  <c r="AA718" i="3"/>
  <c r="AA717" i="3"/>
  <c r="AA716" i="3"/>
  <c r="AA715" i="3"/>
  <c r="AA714" i="3"/>
  <c r="AA713" i="3"/>
  <c r="AA712" i="3"/>
  <c r="AA711" i="3"/>
  <c r="AA710" i="3"/>
  <c r="AA709" i="3"/>
  <c r="AA708" i="3"/>
  <c r="AA707" i="3"/>
  <c r="AA706" i="3"/>
  <c r="AA705" i="3"/>
  <c r="AA704" i="3"/>
  <c r="AA703" i="3"/>
  <c r="AA702" i="3"/>
  <c r="AA701" i="3"/>
  <c r="AA700" i="3"/>
  <c r="AA699" i="3"/>
  <c r="AA698" i="3"/>
  <c r="AA697" i="3"/>
  <c r="AA696" i="3"/>
  <c r="AA695" i="3"/>
  <c r="AA694" i="3"/>
  <c r="AA693" i="3"/>
  <c r="AA692" i="3"/>
  <c r="AA691" i="3"/>
  <c r="AA690" i="3"/>
  <c r="AA689" i="3"/>
  <c r="AA688" i="3"/>
  <c r="AA687" i="3"/>
  <c r="AA686" i="3"/>
  <c r="AA685" i="3"/>
  <c r="AA684" i="3"/>
  <c r="AA683" i="3"/>
  <c r="AA682" i="3"/>
  <c r="AA681" i="3"/>
  <c r="AA680" i="3"/>
  <c r="AA679" i="3"/>
  <c r="AA678" i="3"/>
  <c r="AA677" i="3"/>
  <c r="AA676" i="3"/>
  <c r="AA675" i="3"/>
  <c r="AA674" i="3"/>
  <c r="AA673" i="3"/>
  <c r="AA672" i="3"/>
  <c r="AA671" i="3"/>
  <c r="AA670" i="3"/>
  <c r="AA669" i="3"/>
  <c r="AA668" i="3"/>
  <c r="AA667" i="3"/>
  <c r="AA666" i="3"/>
  <c r="AA665" i="3"/>
  <c r="AA664" i="3"/>
  <c r="AA663" i="3"/>
  <c r="AA662" i="3"/>
  <c r="AA661" i="3"/>
  <c r="AA660" i="3"/>
  <c r="AA659" i="3"/>
  <c r="AA658" i="3"/>
  <c r="AA657" i="3"/>
  <c r="AA656" i="3"/>
  <c r="AA655" i="3"/>
  <c r="AA654" i="3"/>
  <c r="AA653" i="3"/>
  <c r="AA652" i="3"/>
  <c r="AA651" i="3"/>
  <c r="AA650" i="3"/>
  <c r="AA649" i="3"/>
  <c r="AA648" i="3"/>
  <c r="AA647" i="3"/>
  <c r="AA646" i="3"/>
  <c r="AA645" i="3"/>
  <c r="AA644" i="3"/>
  <c r="AA643" i="3"/>
  <c r="AA642" i="3"/>
  <c r="AA641" i="3"/>
  <c r="AA640" i="3"/>
  <c r="AA639" i="3"/>
  <c r="AA638" i="3"/>
  <c r="AA637" i="3"/>
  <c r="AA636" i="3"/>
  <c r="AA635" i="3"/>
  <c r="AA634" i="3"/>
  <c r="AA633" i="3"/>
  <c r="AA632" i="3"/>
  <c r="AA631" i="3"/>
  <c r="AA630" i="3"/>
  <c r="AA629" i="3"/>
  <c r="AA628" i="3"/>
  <c r="AA627" i="3"/>
  <c r="AA626" i="3"/>
  <c r="AA625" i="3"/>
  <c r="AA624" i="3"/>
  <c r="AA623" i="3"/>
  <c r="AA622" i="3"/>
  <c r="AA621" i="3"/>
  <c r="AA620" i="3"/>
  <c r="AA619" i="3"/>
  <c r="AA618" i="3"/>
  <c r="AA617" i="3"/>
  <c r="AA616" i="3"/>
  <c r="AA615" i="3"/>
  <c r="AA614" i="3"/>
  <c r="AA613" i="3"/>
  <c r="AA612" i="3"/>
  <c r="AA611" i="3"/>
  <c r="AA610" i="3"/>
  <c r="AA609" i="3"/>
  <c r="AA608" i="3"/>
  <c r="AA607" i="3"/>
  <c r="AA606" i="3"/>
  <c r="AA605" i="3"/>
  <c r="AA604" i="3"/>
  <c r="AA603" i="3"/>
  <c r="AA602" i="3"/>
  <c r="AA601" i="3"/>
  <c r="AA600" i="3"/>
  <c r="AA599" i="3"/>
  <c r="AA598" i="3"/>
  <c r="AA597" i="3"/>
  <c r="AA596" i="3"/>
  <c r="AA595" i="3"/>
  <c r="AA594" i="3"/>
  <c r="AA593" i="3"/>
  <c r="AA592" i="3"/>
  <c r="AA591" i="3"/>
  <c r="AA590" i="3"/>
  <c r="AA589" i="3"/>
  <c r="AA588" i="3"/>
  <c r="AA587" i="3"/>
  <c r="AA586" i="3"/>
  <c r="AA585" i="3"/>
  <c r="AA584" i="3"/>
  <c r="AA583" i="3"/>
  <c r="AA582" i="3"/>
  <c r="AA581" i="3"/>
  <c r="AA580" i="3"/>
  <c r="AA579" i="3"/>
  <c r="AA578" i="3"/>
  <c r="AA577" i="3"/>
  <c r="AA576" i="3"/>
  <c r="AA575" i="3"/>
  <c r="AA574" i="3"/>
  <c r="AA573" i="3"/>
  <c r="AA572" i="3"/>
  <c r="AA571" i="3"/>
  <c r="AA570" i="3"/>
  <c r="AA569" i="3"/>
  <c r="AA568" i="3"/>
  <c r="AA567" i="3"/>
  <c r="AA566" i="3"/>
  <c r="AA565" i="3"/>
  <c r="AA564" i="3"/>
  <c r="AA563" i="3"/>
  <c r="AA562" i="3"/>
  <c r="AA561" i="3"/>
  <c r="AA560" i="3"/>
  <c r="AA559" i="3"/>
  <c r="AA558" i="3"/>
  <c r="AA557" i="3"/>
  <c r="AA556" i="3"/>
  <c r="AA555" i="3"/>
  <c r="AA554" i="3"/>
  <c r="AA553" i="3"/>
  <c r="AA552" i="3"/>
  <c r="AA551" i="3"/>
  <c r="AA550" i="3"/>
  <c r="AA549" i="3"/>
  <c r="AA548" i="3"/>
  <c r="AA547" i="3"/>
  <c r="AA546" i="3"/>
  <c r="AA545" i="3"/>
  <c r="AA544" i="3"/>
  <c r="AA543" i="3"/>
  <c r="AA542" i="3"/>
  <c r="AA541" i="3"/>
  <c r="AA540" i="3"/>
  <c r="AA539" i="3"/>
  <c r="AA538" i="3"/>
  <c r="AA537" i="3"/>
  <c r="AA536" i="3"/>
  <c r="AA535" i="3"/>
  <c r="AA534" i="3"/>
  <c r="AA533" i="3"/>
  <c r="AA532" i="3"/>
  <c r="AA531" i="3"/>
  <c r="AA530" i="3"/>
  <c r="AA529" i="3"/>
  <c r="AA528" i="3"/>
  <c r="AA527" i="3"/>
  <c r="AA526" i="3"/>
  <c r="AA525" i="3"/>
  <c r="AA524" i="3"/>
  <c r="AA523" i="3"/>
  <c r="AA522" i="3"/>
  <c r="AA521" i="3"/>
  <c r="AA520" i="3"/>
  <c r="AA519" i="3"/>
  <c r="AA518" i="3"/>
  <c r="AA517" i="3"/>
  <c r="AA516" i="3"/>
  <c r="AA515" i="3"/>
  <c r="AA514" i="3"/>
  <c r="AA513" i="3"/>
  <c r="AA512" i="3"/>
  <c r="AA511" i="3"/>
  <c r="AA510" i="3"/>
  <c r="AA509" i="3"/>
  <c r="AA508" i="3"/>
  <c r="AA507" i="3"/>
  <c r="AA506" i="3"/>
  <c r="AA505" i="3"/>
  <c r="AA504" i="3"/>
  <c r="AA503" i="3"/>
  <c r="AA502" i="3"/>
  <c r="AA501" i="3"/>
  <c r="AA500" i="3"/>
  <c r="AA499" i="3"/>
  <c r="AA498" i="3"/>
  <c r="AA497" i="3"/>
  <c r="AA496" i="3"/>
  <c r="AA495" i="3"/>
  <c r="AA494" i="3"/>
  <c r="AA493" i="3"/>
  <c r="AA492" i="3"/>
  <c r="AA491" i="3"/>
  <c r="AA490" i="3"/>
  <c r="AA489" i="3"/>
  <c r="AA488" i="3"/>
  <c r="AA487" i="3"/>
  <c r="AA486" i="3"/>
  <c r="AA485" i="3"/>
  <c r="AA484" i="3"/>
  <c r="AA483" i="3"/>
  <c r="AA482" i="3"/>
  <c r="AA481" i="3"/>
  <c r="AA480" i="3"/>
  <c r="AA479" i="3"/>
  <c r="AA478" i="3"/>
  <c r="AA477" i="3"/>
  <c r="AA476" i="3"/>
  <c r="AA475" i="3"/>
  <c r="AA474" i="3"/>
  <c r="AA473" i="3"/>
  <c r="AA472" i="3"/>
  <c r="AA471" i="3"/>
  <c r="AA470" i="3"/>
  <c r="AA469" i="3"/>
  <c r="AA468" i="3"/>
  <c r="AA467" i="3"/>
  <c r="AA466" i="3"/>
  <c r="AA465" i="3"/>
  <c r="AA464" i="3"/>
  <c r="AA463" i="3"/>
  <c r="AA462" i="3"/>
  <c r="AA461" i="3"/>
  <c r="AA460" i="3"/>
  <c r="AA459" i="3"/>
  <c r="AA458" i="3"/>
  <c r="AA457" i="3"/>
  <c r="AA456" i="3"/>
  <c r="AA455" i="3"/>
  <c r="AA454" i="3"/>
  <c r="AA453" i="3"/>
  <c r="AA452" i="3"/>
  <c r="AA451" i="3"/>
  <c r="AA450" i="3"/>
  <c r="AA449" i="3"/>
  <c r="AA448" i="3"/>
  <c r="AA447" i="3"/>
  <c r="AA446" i="3"/>
  <c r="AA445" i="3"/>
  <c r="AA444" i="3"/>
  <c r="AA443" i="3"/>
  <c r="AA442" i="3"/>
  <c r="AA441" i="3"/>
  <c r="AA440" i="3"/>
  <c r="AA439" i="3"/>
  <c r="AA438" i="3"/>
  <c r="AA437" i="3"/>
  <c r="AA436" i="3"/>
  <c r="AA435" i="3"/>
  <c r="AA434" i="3"/>
  <c r="AA433" i="3"/>
  <c r="AA432" i="3"/>
  <c r="AA431" i="3"/>
  <c r="AA430" i="3"/>
  <c r="AA429" i="3"/>
  <c r="AA428" i="3"/>
  <c r="AA427" i="3"/>
  <c r="AA426" i="3"/>
  <c r="AA425" i="3"/>
  <c r="AA424" i="3"/>
  <c r="AA423" i="3"/>
  <c r="AA422" i="3"/>
  <c r="AA421" i="3"/>
  <c r="AA420" i="3"/>
  <c r="AA419" i="3"/>
  <c r="AA418" i="3"/>
  <c r="AA417" i="3"/>
  <c r="AA416" i="3"/>
  <c r="AA415" i="3"/>
  <c r="AA414" i="3"/>
  <c r="AA413" i="3"/>
  <c r="AA412" i="3"/>
  <c r="AA411" i="3"/>
  <c r="AA410" i="3"/>
  <c r="AA409" i="3"/>
  <c r="AA408" i="3"/>
  <c r="AA407" i="3"/>
  <c r="AA406" i="3"/>
  <c r="AA405" i="3"/>
  <c r="AA404" i="3"/>
  <c r="AA403" i="3"/>
  <c r="AA402" i="3"/>
  <c r="AA401" i="3"/>
  <c r="AA400" i="3"/>
  <c r="AA399" i="3"/>
  <c r="AA398" i="3"/>
  <c r="AA397" i="3"/>
  <c r="AA396" i="3"/>
  <c r="AA395" i="3"/>
  <c r="AA394" i="3"/>
  <c r="AA393" i="3"/>
  <c r="AA392" i="3"/>
  <c r="AA391" i="3"/>
  <c r="AA390" i="3"/>
  <c r="AA389" i="3"/>
  <c r="AA388" i="3"/>
  <c r="AA387" i="3"/>
  <c r="AA386" i="3"/>
  <c r="AA385" i="3"/>
  <c r="AA384" i="3"/>
  <c r="AA383" i="3"/>
  <c r="AA382" i="3"/>
  <c r="AA381" i="3"/>
  <c r="AA380" i="3"/>
  <c r="AA379" i="3"/>
  <c r="AA378" i="3"/>
  <c r="AA377" i="3"/>
  <c r="AA376" i="3"/>
  <c r="AA375" i="3"/>
  <c r="AA374" i="3"/>
  <c r="AA373" i="3"/>
  <c r="AA372" i="3"/>
  <c r="AA371" i="3"/>
  <c r="AA370" i="3"/>
  <c r="AA369" i="3"/>
  <c r="AA368" i="3"/>
  <c r="AA367" i="3"/>
  <c r="AA366" i="3"/>
  <c r="AA365" i="3"/>
  <c r="AA364" i="3"/>
  <c r="AA363" i="3"/>
  <c r="AA362" i="3"/>
  <c r="AA361" i="3"/>
  <c r="AA360" i="3"/>
  <c r="AA359" i="3"/>
  <c r="AA358" i="3"/>
  <c r="AA357" i="3"/>
  <c r="AA356" i="3"/>
  <c r="AA355" i="3"/>
  <c r="AA354" i="3"/>
  <c r="AA353" i="3"/>
  <c r="AA352" i="3"/>
  <c r="AA351" i="3"/>
  <c r="AA350" i="3"/>
  <c r="AA349" i="3"/>
  <c r="AA348" i="3"/>
  <c r="AA347" i="3"/>
  <c r="AA346" i="3"/>
  <c r="AA345" i="3"/>
  <c r="AA344" i="3"/>
  <c r="AA343" i="3"/>
  <c r="AA342" i="3"/>
  <c r="AA341" i="3"/>
  <c r="AA340" i="3"/>
  <c r="AA339" i="3"/>
  <c r="AA338" i="3"/>
  <c r="AA337" i="3"/>
  <c r="AA336" i="3"/>
  <c r="AA335" i="3"/>
  <c r="AA334" i="3"/>
  <c r="AA333" i="3"/>
  <c r="AA332" i="3"/>
  <c r="AA331" i="3"/>
  <c r="AA330" i="3"/>
  <c r="AA329" i="3"/>
  <c r="AA328" i="3"/>
  <c r="AA327" i="3"/>
  <c r="AA326" i="3"/>
  <c r="AA325" i="3"/>
  <c r="AA324" i="3"/>
  <c r="AA323" i="3"/>
  <c r="AA322" i="3"/>
  <c r="AA321" i="3"/>
  <c r="AA320" i="3"/>
  <c r="AA319" i="3"/>
  <c r="AA318" i="3"/>
  <c r="AA317" i="3"/>
  <c r="AA316" i="3"/>
  <c r="AA315" i="3"/>
  <c r="AA314" i="3"/>
  <c r="AA313" i="3"/>
  <c r="AA312" i="3"/>
  <c r="AA311" i="3"/>
  <c r="AA310" i="3"/>
  <c r="AA309" i="3"/>
  <c r="AA308" i="3"/>
  <c r="AA307" i="3"/>
  <c r="AA306" i="3"/>
  <c r="AA305" i="3"/>
  <c r="AA304" i="3"/>
  <c r="AA303" i="3"/>
  <c r="AA302" i="3"/>
  <c r="AA301" i="3"/>
  <c r="AA300" i="3"/>
  <c r="AA299" i="3"/>
  <c r="AA298" i="3"/>
  <c r="AA297" i="3"/>
  <c r="AA296" i="3"/>
  <c r="AA295" i="3"/>
  <c r="AA294" i="3"/>
  <c r="AA293" i="3"/>
  <c r="AA292" i="3"/>
  <c r="AA291" i="3"/>
  <c r="AA290" i="3"/>
  <c r="AA289" i="3"/>
  <c r="AA288" i="3"/>
  <c r="AA287" i="3"/>
  <c r="AA286" i="3"/>
  <c r="AA285" i="3"/>
  <c r="AA284" i="3"/>
  <c r="AA283" i="3"/>
  <c r="AA282" i="3"/>
  <c r="AA281" i="3"/>
  <c r="AA280" i="3"/>
  <c r="AA279" i="3"/>
  <c r="AA278" i="3"/>
  <c r="AA277" i="3"/>
  <c r="AA276" i="3"/>
  <c r="AA275" i="3"/>
  <c r="AA274" i="3"/>
  <c r="AA273" i="3"/>
  <c r="AA272" i="3"/>
  <c r="AA271" i="3"/>
  <c r="AA270" i="3"/>
  <c r="AA269" i="3"/>
  <c r="AA268" i="3"/>
  <c r="AA267" i="3"/>
  <c r="AA266" i="3"/>
  <c r="AA265" i="3"/>
  <c r="AA264" i="3"/>
  <c r="AA263" i="3"/>
  <c r="AA262" i="3"/>
  <c r="AA261" i="3"/>
  <c r="AA260" i="3"/>
  <c r="AA259" i="3"/>
  <c r="AA258" i="3"/>
  <c r="AA257" i="3"/>
  <c r="AA256" i="3"/>
  <c r="AA255" i="3"/>
  <c r="AA254" i="3"/>
  <c r="AA253" i="3"/>
  <c r="AA252" i="3"/>
  <c r="AA251" i="3"/>
  <c r="AA250" i="3"/>
  <c r="AA249" i="3"/>
  <c r="AA248" i="3"/>
  <c r="AA247" i="3"/>
  <c r="AA246" i="3"/>
  <c r="AA245" i="3"/>
  <c r="AA244" i="3"/>
  <c r="AA243" i="3"/>
  <c r="AA242" i="3"/>
  <c r="AA241" i="3"/>
  <c r="AA240" i="3"/>
  <c r="AA239" i="3"/>
  <c r="AA238" i="3"/>
  <c r="AA237" i="3"/>
  <c r="AA236" i="3"/>
  <c r="AA235" i="3"/>
  <c r="AA234" i="3"/>
  <c r="AA233" i="3"/>
  <c r="AA232" i="3"/>
  <c r="AA231" i="3"/>
  <c r="AA230" i="3"/>
  <c r="AA229" i="3"/>
  <c r="AA228" i="3"/>
  <c r="AA227" i="3"/>
  <c r="AA226" i="3"/>
  <c r="AA225" i="3"/>
  <c r="AA224" i="3"/>
  <c r="AA223" i="3"/>
  <c r="AA222" i="3"/>
  <c r="AA221" i="3"/>
  <c r="AA220" i="3"/>
  <c r="AA219" i="3"/>
  <c r="AA218" i="3"/>
  <c r="AA217" i="3"/>
  <c r="AA216" i="3"/>
  <c r="AA215" i="3"/>
  <c r="AA214" i="3"/>
  <c r="AA213" i="3"/>
  <c r="AA212" i="3"/>
  <c r="AA211" i="3"/>
  <c r="AA210" i="3"/>
  <c r="AA209" i="3"/>
  <c r="AA208" i="3"/>
  <c r="AA207" i="3"/>
  <c r="AA206" i="3"/>
  <c r="AA205" i="3"/>
  <c r="AA204" i="3"/>
  <c r="AA203" i="3"/>
  <c r="AA202" i="3"/>
  <c r="AA201" i="3"/>
  <c r="AA200" i="3"/>
  <c r="AA199" i="3"/>
  <c r="AA198" i="3"/>
  <c r="AA197" i="3"/>
  <c r="AA196" i="3"/>
  <c r="AA195" i="3"/>
  <c r="AA194" i="3"/>
  <c r="AA193" i="3"/>
  <c r="AA192" i="3"/>
  <c r="AA191" i="3"/>
  <c r="AA190" i="3"/>
  <c r="AA189" i="3"/>
  <c r="AA188" i="3"/>
  <c r="AA187" i="3"/>
  <c r="AA186" i="3"/>
  <c r="AA185" i="3"/>
  <c r="AA184" i="3"/>
  <c r="AA183" i="3"/>
  <c r="AA182" i="3"/>
  <c r="AA181" i="3"/>
  <c r="AA180" i="3"/>
  <c r="AA179" i="3"/>
  <c r="AA178" i="3"/>
  <c r="AA177" i="3"/>
  <c r="AA176" i="3"/>
  <c r="AA175" i="3"/>
  <c r="AA174" i="3"/>
  <c r="AA173" i="3"/>
  <c r="AA172" i="3"/>
  <c r="AA171" i="3"/>
  <c r="AA170" i="3"/>
  <c r="AA169" i="3"/>
  <c r="AA168" i="3"/>
  <c r="AA167" i="3"/>
  <c r="AA166" i="3"/>
  <c r="AA165" i="3"/>
  <c r="AA164" i="3"/>
  <c r="AA163" i="3"/>
  <c r="AA162" i="3"/>
  <c r="AA161" i="3"/>
  <c r="AA160" i="3"/>
  <c r="AA159" i="3"/>
  <c r="AA158" i="3"/>
  <c r="AA157" i="3"/>
  <c r="AA156" i="3"/>
  <c r="AA155" i="3"/>
  <c r="AA154" i="3"/>
  <c r="AA153" i="3"/>
  <c r="AA152" i="3"/>
  <c r="AA151" i="3"/>
  <c r="AA150" i="3"/>
  <c r="AA149" i="3"/>
  <c r="AA148" i="3"/>
  <c r="AA147" i="3"/>
  <c r="AA146" i="3"/>
  <c r="AA145" i="3"/>
  <c r="AA144" i="3"/>
  <c r="AA143" i="3"/>
  <c r="AA142" i="3"/>
  <c r="AA141" i="3"/>
  <c r="AA140" i="3"/>
  <c r="AA139" i="3"/>
  <c r="AA138" i="3"/>
  <c r="AA137" i="3"/>
  <c r="AA136" i="3"/>
  <c r="AA135" i="3"/>
  <c r="AA134" i="3"/>
  <c r="AA133" i="3"/>
  <c r="AA132" i="3"/>
  <c r="AA131" i="3"/>
  <c r="AA130" i="3"/>
  <c r="AA129" i="3"/>
  <c r="AA128" i="3"/>
  <c r="AA127" i="3"/>
  <c r="AA126" i="3"/>
  <c r="AA125" i="3"/>
  <c r="AA124" i="3"/>
  <c r="AA123" i="3"/>
  <c r="AA122" i="3"/>
  <c r="AA121" i="3"/>
  <c r="AA120" i="3"/>
  <c r="AA119" i="3"/>
  <c r="AA118" i="3"/>
  <c r="AA117" i="3"/>
  <c r="AA116" i="3"/>
  <c r="AA115" i="3"/>
  <c r="AA114" i="3"/>
  <c r="AA113" i="3"/>
  <c r="AA112" i="3"/>
  <c r="AA111" i="3"/>
  <c r="AA110" i="3"/>
  <c r="AA109" i="3"/>
  <c r="AA108" i="3"/>
  <c r="AA107" i="3"/>
  <c r="AA106" i="3"/>
  <c r="AA105" i="3"/>
  <c r="AA104" i="3"/>
  <c r="AA103" i="3"/>
  <c r="AA102" i="3"/>
  <c r="AA101" i="3"/>
  <c r="AA100" i="3"/>
  <c r="AA99" i="3"/>
  <c r="AA98" i="3"/>
  <c r="AA97" i="3"/>
  <c r="AA96" i="3"/>
  <c r="AA95" i="3"/>
  <c r="AA94" i="3"/>
  <c r="AA93" i="3"/>
  <c r="AA92" i="3"/>
  <c r="AA91" i="3"/>
  <c r="AA90" i="3"/>
  <c r="AA89" i="3"/>
  <c r="AA88" i="3"/>
  <c r="AA87" i="3"/>
  <c r="AA86" i="3"/>
  <c r="AA85" i="3"/>
  <c r="AA84" i="3"/>
  <c r="AA83" i="3"/>
  <c r="AA82" i="3"/>
  <c r="AA81" i="3"/>
  <c r="AA80" i="3"/>
  <c r="AA79" i="3"/>
  <c r="AA78" i="3"/>
  <c r="AA77" i="3"/>
  <c r="AA76" i="3"/>
  <c r="AA75" i="3"/>
  <c r="AA74" i="3"/>
  <c r="AA73" i="3"/>
  <c r="AA72" i="3"/>
  <c r="AA71" i="3"/>
  <c r="AA70" i="3"/>
  <c r="AA69" i="3"/>
  <c r="AA68" i="3"/>
  <c r="AA67" i="3"/>
  <c r="AA66" i="3"/>
  <c r="AA65" i="3"/>
  <c r="AA64" i="3"/>
  <c r="AA63" i="3"/>
  <c r="AA62" i="3"/>
  <c r="AA61" i="3"/>
  <c r="AA60" i="3"/>
  <c r="AA59" i="3"/>
  <c r="AA58" i="3"/>
  <c r="AA57" i="3"/>
  <c r="AA56" i="3"/>
  <c r="AA55" i="3"/>
  <c r="AA54" i="3"/>
  <c r="AA53" i="3"/>
  <c r="AA52" i="3"/>
  <c r="AA51" i="3"/>
  <c r="AA50" i="3"/>
  <c r="AA49" i="3"/>
  <c r="AA48" i="3"/>
  <c r="AA47" i="3"/>
  <c r="AA46" i="3"/>
  <c r="AA45" i="3"/>
  <c r="AA44" i="3"/>
  <c r="AA43" i="3"/>
  <c r="AA42" i="3"/>
  <c r="AA41" i="3"/>
  <c r="AA40" i="3"/>
  <c r="AA39" i="3"/>
  <c r="AA38" i="3"/>
  <c r="AA37" i="3"/>
  <c r="AA36" i="3"/>
  <c r="AA35" i="3"/>
  <c r="AA34" i="3"/>
  <c r="AA33" i="3"/>
  <c r="AA32" i="3"/>
  <c r="AA31" i="3"/>
  <c r="AA30" i="3"/>
  <c r="AA29" i="3"/>
  <c r="AA28" i="3"/>
  <c r="AA27" i="3"/>
  <c r="AA26" i="3"/>
  <c r="AA25" i="3"/>
  <c r="AA24" i="3"/>
  <c r="AA23" i="3"/>
  <c r="AA22" i="3"/>
  <c r="AA21" i="3"/>
  <c r="AA20" i="3"/>
  <c r="AA19" i="3"/>
  <c r="AA18" i="3"/>
  <c r="AA17" i="3"/>
  <c r="AA16" i="3"/>
  <c r="AA15" i="3"/>
  <c r="AA14" i="3"/>
  <c r="AA13" i="3"/>
  <c r="AA12" i="3"/>
  <c r="AA11" i="3"/>
  <c r="AA10" i="3"/>
  <c r="Z10" i="3"/>
  <c r="Z1069" i="3"/>
  <c r="Z1068" i="3"/>
  <c r="Z1067" i="3"/>
  <c r="Z1066" i="3"/>
  <c r="Z1065" i="3"/>
  <c r="Z1064" i="3"/>
  <c r="Z1063" i="3"/>
  <c r="Z1062" i="3"/>
  <c r="Z1061" i="3"/>
  <c r="Z1060" i="3"/>
  <c r="Z1059" i="3"/>
  <c r="Z1058" i="3"/>
  <c r="Z1057" i="3"/>
  <c r="Z1056" i="3"/>
  <c r="Z1055" i="3"/>
  <c r="Z1054" i="3"/>
  <c r="Z1053" i="3"/>
  <c r="Z1052" i="3"/>
  <c r="Z1051" i="3"/>
  <c r="Z1050" i="3"/>
  <c r="Z1049" i="3"/>
  <c r="Z1048" i="3"/>
  <c r="Z1047" i="3"/>
  <c r="Z1046" i="3"/>
  <c r="Z1045" i="3"/>
  <c r="Z1044" i="3"/>
  <c r="Z1043" i="3"/>
  <c r="Z1042" i="3"/>
  <c r="Z1041" i="3"/>
  <c r="Z1040" i="3"/>
  <c r="Z1039" i="3"/>
  <c r="Z1038" i="3"/>
  <c r="Z1037" i="3"/>
  <c r="Z1036" i="3"/>
  <c r="Z1035" i="3"/>
  <c r="Z1034" i="3"/>
  <c r="Z1033" i="3"/>
  <c r="Z1032" i="3"/>
  <c r="Z1031" i="3"/>
  <c r="Z1030" i="3"/>
  <c r="Z1029" i="3"/>
  <c r="Z1028" i="3"/>
  <c r="Z1027" i="3"/>
  <c r="Z1026" i="3"/>
  <c r="Z1025" i="3"/>
  <c r="Z1024" i="3"/>
  <c r="Z1023" i="3"/>
  <c r="Z1022" i="3"/>
  <c r="Z1021" i="3"/>
  <c r="Z1020" i="3"/>
  <c r="Z1019" i="3"/>
  <c r="Z1018" i="3"/>
  <c r="Z1017" i="3"/>
  <c r="Z1016" i="3"/>
  <c r="Z1015" i="3"/>
  <c r="Z1014" i="3"/>
  <c r="Z1013" i="3"/>
  <c r="Z1012" i="3"/>
  <c r="Z1011" i="3"/>
  <c r="Z1010" i="3"/>
  <c r="Z1009" i="3"/>
  <c r="Z1008" i="3"/>
  <c r="Z1007" i="3"/>
  <c r="Z1006" i="3"/>
  <c r="Z1005" i="3"/>
  <c r="Z1004" i="3"/>
  <c r="Z1003" i="3"/>
  <c r="Z1002" i="3"/>
  <c r="Z1001" i="3"/>
  <c r="Z1000" i="3"/>
  <c r="Z999" i="3"/>
  <c r="Z998" i="3"/>
  <c r="Z997" i="3"/>
  <c r="Z996" i="3"/>
  <c r="Z995" i="3"/>
  <c r="Z994" i="3"/>
  <c r="Z993" i="3"/>
  <c r="Z992" i="3"/>
  <c r="Z991" i="3"/>
  <c r="Z990" i="3"/>
  <c r="Z989" i="3"/>
  <c r="Z988" i="3"/>
  <c r="Z987" i="3"/>
  <c r="Z986" i="3"/>
  <c r="Z985" i="3"/>
  <c r="Z984" i="3"/>
  <c r="Z983" i="3"/>
  <c r="Z982" i="3"/>
  <c r="Z981" i="3"/>
  <c r="Z980" i="3"/>
  <c r="Z979" i="3"/>
  <c r="Z978" i="3"/>
  <c r="Z977" i="3"/>
  <c r="Z976" i="3"/>
  <c r="Z975" i="3"/>
  <c r="Z974" i="3"/>
  <c r="Z973" i="3"/>
  <c r="Z972" i="3"/>
  <c r="Z971" i="3"/>
  <c r="Z970" i="3"/>
  <c r="Z969" i="3"/>
  <c r="Z968" i="3"/>
  <c r="Z967" i="3"/>
  <c r="Z966" i="3"/>
  <c r="Z965" i="3"/>
  <c r="Z964" i="3"/>
  <c r="Z963" i="3"/>
  <c r="Z962" i="3"/>
  <c r="Z961" i="3"/>
  <c r="Z960" i="3"/>
  <c r="Z959" i="3"/>
  <c r="Z958" i="3"/>
  <c r="Z957" i="3"/>
  <c r="Z956" i="3"/>
  <c r="Z955" i="3"/>
  <c r="Z954" i="3"/>
  <c r="Z953" i="3"/>
  <c r="Z952" i="3"/>
  <c r="Z951" i="3"/>
  <c r="Z950" i="3"/>
  <c r="Z949" i="3"/>
  <c r="Z948" i="3"/>
  <c r="Z947" i="3"/>
  <c r="Z946" i="3"/>
  <c r="Z945" i="3"/>
  <c r="Z944" i="3"/>
  <c r="Z943" i="3"/>
  <c r="Z942" i="3"/>
  <c r="Z941" i="3"/>
  <c r="Z940" i="3"/>
  <c r="Z939" i="3"/>
  <c r="Z938" i="3"/>
  <c r="Z937" i="3"/>
  <c r="Z936" i="3"/>
  <c r="Z935" i="3"/>
  <c r="Z934" i="3"/>
  <c r="Z933" i="3"/>
  <c r="Z932" i="3"/>
  <c r="Z931" i="3"/>
  <c r="Z930" i="3"/>
  <c r="Z929" i="3"/>
  <c r="Z928" i="3"/>
  <c r="Z927" i="3"/>
  <c r="Z926" i="3"/>
  <c r="Z925" i="3"/>
  <c r="Z924" i="3"/>
  <c r="Z923" i="3"/>
  <c r="Z922" i="3"/>
  <c r="Z921" i="3"/>
  <c r="Z920" i="3"/>
  <c r="Z919" i="3"/>
  <c r="Z918" i="3"/>
  <c r="Z917" i="3"/>
  <c r="Z916" i="3"/>
  <c r="Z915" i="3"/>
  <c r="Z914" i="3"/>
  <c r="Z913" i="3"/>
  <c r="Z912" i="3"/>
  <c r="Z911" i="3"/>
  <c r="Z910" i="3"/>
  <c r="Z909" i="3"/>
  <c r="Z908" i="3"/>
  <c r="Z907" i="3"/>
  <c r="Z906" i="3"/>
  <c r="Z905" i="3"/>
  <c r="Z904" i="3"/>
  <c r="Z903" i="3"/>
  <c r="Z902" i="3"/>
  <c r="Z901" i="3"/>
  <c r="Z900" i="3"/>
  <c r="Z899" i="3"/>
  <c r="Z898" i="3"/>
  <c r="Z897" i="3"/>
  <c r="Z896" i="3"/>
  <c r="Z895" i="3"/>
  <c r="Z894" i="3"/>
  <c r="Z893" i="3"/>
  <c r="Z892" i="3"/>
  <c r="Z891" i="3"/>
  <c r="Z890" i="3"/>
  <c r="Z889" i="3"/>
  <c r="Z888" i="3"/>
  <c r="Z887" i="3"/>
  <c r="Z886" i="3"/>
  <c r="Z885" i="3"/>
  <c r="Z884" i="3"/>
  <c r="Z883" i="3"/>
  <c r="Z882" i="3"/>
  <c r="Z881" i="3"/>
  <c r="Z880" i="3"/>
  <c r="Z879" i="3"/>
  <c r="Z878" i="3"/>
  <c r="Z877" i="3"/>
  <c r="Z876" i="3"/>
  <c r="Z875" i="3"/>
  <c r="Z874" i="3"/>
  <c r="Z873" i="3"/>
  <c r="Z872" i="3"/>
  <c r="Z871" i="3"/>
  <c r="Z870" i="3"/>
  <c r="Z869" i="3"/>
  <c r="Z868" i="3"/>
  <c r="Z867" i="3"/>
  <c r="Z866" i="3"/>
  <c r="Z865" i="3"/>
  <c r="Z864" i="3"/>
  <c r="Z863" i="3"/>
  <c r="Z862" i="3"/>
  <c r="Z861" i="3"/>
  <c r="Z860" i="3"/>
  <c r="Z859" i="3"/>
  <c r="Z858" i="3"/>
  <c r="Z857" i="3"/>
  <c r="Z856" i="3"/>
  <c r="Z855" i="3"/>
  <c r="Z854" i="3"/>
  <c r="Z853" i="3"/>
  <c r="Z852" i="3"/>
  <c r="Z851" i="3"/>
  <c r="Z850" i="3"/>
  <c r="Z849" i="3"/>
  <c r="Z848" i="3"/>
  <c r="Z847" i="3"/>
  <c r="Z846" i="3"/>
  <c r="Z845" i="3"/>
  <c r="Z844" i="3"/>
  <c r="Z843" i="3"/>
  <c r="Z842" i="3"/>
  <c r="Z841" i="3"/>
  <c r="Z840" i="3"/>
  <c r="Z839" i="3"/>
  <c r="Z838" i="3"/>
  <c r="Z837" i="3"/>
  <c r="Z836" i="3"/>
  <c r="Z835" i="3"/>
  <c r="Z834" i="3"/>
  <c r="Z833" i="3"/>
  <c r="Z832" i="3"/>
  <c r="Z831" i="3"/>
  <c r="Z830" i="3"/>
  <c r="Z829" i="3"/>
  <c r="Z828" i="3"/>
  <c r="Z827" i="3"/>
  <c r="Z826" i="3"/>
  <c r="Z825" i="3"/>
  <c r="Z824" i="3"/>
  <c r="Z823" i="3"/>
  <c r="Z822" i="3"/>
  <c r="Z821" i="3"/>
  <c r="Z820" i="3"/>
  <c r="Z819" i="3"/>
  <c r="Z818" i="3"/>
  <c r="Z817" i="3"/>
  <c r="Z816" i="3"/>
  <c r="Z815" i="3"/>
  <c r="Z814" i="3"/>
  <c r="Z813" i="3"/>
  <c r="Z812" i="3"/>
  <c r="Z811" i="3"/>
  <c r="Z810" i="3"/>
  <c r="Z809" i="3"/>
  <c r="Z808" i="3"/>
  <c r="Z807" i="3"/>
  <c r="Z806" i="3"/>
  <c r="Z805" i="3"/>
  <c r="Z804" i="3"/>
  <c r="Z803" i="3"/>
  <c r="Z802" i="3"/>
  <c r="Z801" i="3"/>
  <c r="Z800" i="3"/>
  <c r="Z799" i="3"/>
  <c r="Z798" i="3"/>
  <c r="Z797" i="3"/>
  <c r="Z796" i="3"/>
  <c r="Z795" i="3"/>
  <c r="Z794" i="3"/>
  <c r="Z793" i="3"/>
  <c r="Z792" i="3"/>
  <c r="Z791" i="3"/>
  <c r="Z790" i="3"/>
  <c r="Z789" i="3"/>
  <c r="Z788" i="3"/>
  <c r="Z787" i="3"/>
  <c r="Z786" i="3"/>
  <c r="Z785" i="3"/>
  <c r="Z784" i="3"/>
  <c r="Z783" i="3"/>
  <c r="Z782" i="3"/>
  <c r="Z781" i="3"/>
  <c r="Z780" i="3"/>
  <c r="Z779" i="3"/>
  <c r="Z778" i="3"/>
  <c r="Z777" i="3"/>
  <c r="Z776" i="3"/>
  <c r="Z775" i="3"/>
  <c r="Z774" i="3"/>
  <c r="Z773" i="3"/>
  <c r="Z772" i="3"/>
  <c r="Z771" i="3"/>
  <c r="Z770" i="3"/>
  <c r="Z769" i="3"/>
  <c r="Z768" i="3"/>
  <c r="Z767" i="3"/>
  <c r="Z766" i="3"/>
  <c r="Z765" i="3"/>
  <c r="Z764" i="3"/>
  <c r="Z763" i="3"/>
  <c r="Z762" i="3"/>
  <c r="Z761" i="3"/>
  <c r="Z760" i="3"/>
  <c r="Z759" i="3"/>
  <c r="Z758" i="3"/>
  <c r="Z757" i="3"/>
  <c r="Z756" i="3"/>
  <c r="Z755" i="3"/>
  <c r="Z754" i="3"/>
  <c r="Z753" i="3"/>
  <c r="Z752" i="3"/>
  <c r="Z751" i="3"/>
  <c r="Z750" i="3"/>
  <c r="Z749" i="3"/>
  <c r="Z748" i="3"/>
  <c r="Z747" i="3"/>
  <c r="Z746" i="3"/>
  <c r="Z745" i="3"/>
  <c r="Z744" i="3"/>
  <c r="Z743" i="3"/>
  <c r="Z742" i="3"/>
  <c r="Z741" i="3"/>
  <c r="Z740" i="3"/>
  <c r="Z739" i="3"/>
  <c r="Z738" i="3"/>
  <c r="Z737" i="3"/>
  <c r="Z736" i="3"/>
  <c r="Z735" i="3"/>
  <c r="Z734" i="3"/>
  <c r="Z733" i="3"/>
  <c r="Z732" i="3"/>
  <c r="Z731" i="3"/>
  <c r="Z730" i="3"/>
  <c r="Z729" i="3"/>
  <c r="Z728" i="3"/>
  <c r="Z727" i="3"/>
  <c r="Z726" i="3"/>
  <c r="Z725" i="3"/>
  <c r="Z724" i="3"/>
  <c r="Z723" i="3"/>
  <c r="Z722" i="3"/>
  <c r="Z721" i="3"/>
  <c r="Z720" i="3"/>
  <c r="Z719" i="3"/>
  <c r="Z718" i="3"/>
  <c r="Z717" i="3"/>
  <c r="Z716" i="3"/>
  <c r="Z715" i="3"/>
  <c r="Z714" i="3"/>
  <c r="Z713" i="3"/>
  <c r="Z712" i="3"/>
  <c r="Z711" i="3"/>
  <c r="Z710" i="3"/>
  <c r="Z709" i="3"/>
  <c r="Z708" i="3"/>
  <c r="Z707" i="3"/>
  <c r="Z706" i="3"/>
  <c r="Z705" i="3"/>
  <c r="Z704" i="3"/>
  <c r="Z703" i="3"/>
  <c r="Z702" i="3"/>
  <c r="Z701" i="3"/>
  <c r="Z700" i="3"/>
  <c r="Z699" i="3"/>
  <c r="Z698" i="3"/>
  <c r="Z697" i="3"/>
  <c r="Z696" i="3"/>
  <c r="Z695" i="3"/>
  <c r="Z694" i="3"/>
  <c r="Z693" i="3"/>
  <c r="Z692" i="3"/>
  <c r="Z691" i="3"/>
  <c r="Z690" i="3"/>
  <c r="Z689" i="3"/>
  <c r="Z688" i="3"/>
  <c r="Z687" i="3"/>
  <c r="Z686" i="3"/>
  <c r="Z685" i="3"/>
  <c r="Z684" i="3"/>
  <c r="Z683" i="3"/>
  <c r="Z682" i="3"/>
  <c r="Z681" i="3"/>
  <c r="Z680" i="3"/>
  <c r="Z679" i="3"/>
  <c r="Z678" i="3"/>
  <c r="Z677" i="3"/>
  <c r="Z676" i="3"/>
  <c r="Z675" i="3"/>
  <c r="Z674" i="3"/>
  <c r="Z673" i="3"/>
  <c r="Z672" i="3"/>
  <c r="Z671" i="3"/>
  <c r="Z670" i="3"/>
  <c r="Z669" i="3"/>
  <c r="Z668" i="3"/>
  <c r="Z667" i="3"/>
  <c r="Z666" i="3"/>
  <c r="Z665" i="3"/>
  <c r="Z664" i="3"/>
  <c r="Z663" i="3"/>
  <c r="Z662" i="3"/>
  <c r="Z661" i="3"/>
  <c r="Z660" i="3"/>
  <c r="Z659" i="3"/>
  <c r="Z658" i="3"/>
  <c r="Z657" i="3"/>
  <c r="Z656" i="3"/>
  <c r="Z655" i="3"/>
  <c r="Z654" i="3"/>
  <c r="Z653" i="3"/>
  <c r="Z652" i="3"/>
  <c r="Z651" i="3"/>
  <c r="Z650" i="3"/>
  <c r="Z649" i="3"/>
  <c r="Z648" i="3"/>
  <c r="Z647" i="3"/>
  <c r="Z646" i="3"/>
  <c r="Z645" i="3"/>
  <c r="Z644" i="3"/>
  <c r="Z643" i="3"/>
  <c r="Z642" i="3"/>
  <c r="Z641" i="3"/>
  <c r="Z640" i="3"/>
  <c r="Z639" i="3"/>
  <c r="Z638" i="3"/>
  <c r="Z637" i="3"/>
  <c r="Z636" i="3"/>
  <c r="Z635" i="3"/>
  <c r="Z634" i="3"/>
  <c r="Z633" i="3"/>
  <c r="Z632" i="3"/>
  <c r="Z631" i="3"/>
  <c r="Z630" i="3"/>
  <c r="Z629" i="3"/>
  <c r="Z628" i="3"/>
  <c r="Z627" i="3"/>
  <c r="Z626" i="3"/>
  <c r="Z625" i="3"/>
  <c r="Z624" i="3"/>
  <c r="Z623" i="3"/>
  <c r="Z622" i="3"/>
  <c r="Z621" i="3"/>
  <c r="Z620" i="3"/>
  <c r="Z619" i="3"/>
  <c r="Z618" i="3"/>
  <c r="Z617" i="3"/>
  <c r="Z616" i="3"/>
  <c r="Z615" i="3"/>
  <c r="Z614" i="3"/>
  <c r="Z613" i="3"/>
  <c r="Z612" i="3"/>
  <c r="Z611" i="3"/>
  <c r="Z610" i="3"/>
  <c r="Z609" i="3"/>
  <c r="Z608" i="3"/>
  <c r="Z607" i="3"/>
  <c r="Z606" i="3"/>
  <c r="Z605" i="3"/>
  <c r="Z604" i="3"/>
  <c r="Z603" i="3"/>
  <c r="Z602" i="3"/>
  <c r="Z601" i="3"/>
  <c r="Z600" i="3"/>
  <c r="Z599" i="3"/>
  <c r="Z598" i="3"/>
  <c r="Z597" i="3"/>
  <c r="Z596" i="3"/>
  <c r="Z595" i="3"/>
  <c r="Z594" i="3"/>
  <c r="Z593" i="3"/>
  <c r="Z592" i="3"/>
  <c r="Z591" i="3"/>
  <c r="Z590" i="3"/>
  <c r="Z589" i="3"/>
  <c r="Z588" i="3"/>
  <c r="Z587" i="3"/>
  <c r="Z586" i="3"/>
  <c r="Z585" i="3"/>
  <c r="Z584" i="3"/>
  <c r="Z583" i="3"/>
  <c r="Z582" i="3"/>
  <c r="Z581" i="3"/>
  <c r="Z580" i="3"/>
  <c r="Z579" i="3"/>
  <c r="Z578" i="3"/>
  <c r="Z577" i="3"/>
  <c r="Z576" i="3"/>
  <c r="Z575" i="3"/>
  <c r="Z574" i="3"/>
  <c r="Z573" i="3"/>
  <c r="Z572" i="3"/>
  <c r="Z571" i="3"/>
  <c r="Z570" i="3"/>
  <c r="Z569" i="3"/>
  <c r="Z568" i="3"/>
  <c r="Z567" i="3"/>
  <c r="Z566" i="3"/>
  <c r="Z565" i="3"/>
  <c r="Z564" i="3"/>
  <c r="Z563" i="3"/>
  <c r="Z562" i="3"/>
  <c r="Z561" i="3"/>
  <c r="Z560" i="3"/>
  <c r="Z559" i="3"/>
  <c r="Z558" i="3"/>
  <c r="Z557" i="3"/>
  <c r="Z556" i="3"/>
  <c r="Z555" i="3"/>
  <c r="Z554" i="3"/>
  <c r="Z553" i="3"/>
  <c r="Z552" i="3"/>
  <c r="Z551" i="3"/>
  <c r="Z550" i="3"/>
  <c r="Z549" i="3"/>
  <c r="Z548" i="3"/>
  <c r="Z547" i="3"/>
  <c r="Z546" i="3"/>
  <c r="Z545" i="3"/>
  <c r="Z544" i="3"/>
  <c r="Z543" i="3"/>
  <c r="Z542" i="3"/>
  <c r="Z541" i="3"/>
  <c r="Z540" i="3"/>
  <c r="Z539" i="3"/>
  <c r="Z538" i="3"/>
  <c r="Z537" i="3"/>
  <c r="Z536" i="3"/>
  <c r="Z535" i="3"/>
  <c r="Z534" i="3"/>
  <c r="Z533" i="3"/>
  <c r="Z532" i="3"/>
  <c r="Z531" i="3"/>
  <c r="Z530" i="3"/>
  <c r="Z529" i="3"/>
  <c r="Z528" i="3"/>
  <c r="Z527" i="3"/>
  <c r="Z526" i="3"/>
  <c r="Z525" i="3"/>
  <c r="Z524" i="3"/>
  <c r="Z523" i="3"/>
  <c r="Z522" i="3"/>
  <c r="Z521" i="3"/>
  <c r="Z520" i="3"/>
  <c r="Z519" i="3"/>
  <c r="Z518" i="3"/>
  <c r="Z517" i="3"/>
  <c r="Z516" i="3"/>
  <c r="Z515" i="3"/>
  <c r="Z514" i="3"/>
  <c r="Z513" i="3"/>
  <c r="Z512" i="3"/>
  <c r="Z511" i="3"/>
  <c r="Z510" i="3"/>
  <c r="Z509" i="3"/>
  <c r="Z508" i="3"/>
  <c r="Z507" i="3"/>
  <c r="Z506" i="3"/>
  <c r="Z505" i="3"/>
  <c r="Z504" i="3"/>
  <c r="Z503" i="3"/>
  <c r="Z502" i="3"/>
  <c r="Z501" i="3"/>
  <c r="Z500" i="3"/>
  <c r="Z499" i="3"/>
  <c r="Z498" i="3"/>
  <c r="Z497" i="3"/>
  <c r="Z496" i="3"/>
  <c r="Z495" i="3"/>
  <c r="Z494" i="3"/>
  <c r="Z493" i="3"/>
  <c r="Z492" i="3"/>
  <c r="Z491" i="3"/>
  <c r="Z490" i="3"/>
  <c r="Z489" i="3"/>
  <c r="Z488" i="3"/>
  <c r="Z487" i="3"/>
  <c r="Z486" i="3"/>
  <c r="Z485" i="3"/>
  <c r="Z484" i="3"/>
  <c r="Z483" i="3"/>
  <c r="Z482" i="3"/>
  <c r="Z481" i="3"/>
  <c r="Z480" i="3"/>
  <c r="Z479" i="3"/>
  <c r="Z478" i="3"/>
  <c r="Z477" i="3"/>
  <c r="Z476" i="3"/>
  <c r="Z475" i="3"/>
  <c r="Z474" i="3"/>
  <c r="Z473" i="3"/>
  <c r="Z472" i="3"/>
  <c r="Z471" i="3"/>
  <c r="Z470" i="3"/>
  <c r="Z469" i="3"/>
  <c r="Z468" i="3"/>
  <c r="Z467" i="3"/>
  <c r="Z466" i="3"/>
  <c r="Z465" i="3"/>
  <c r="Z464" i="3"/>
  <c r="Z463" i="3"/>
  <c r="Z462" i="3"/>
  <c r="Z461" i="3"/>
  <c r="Z460" i="3"/>
  <c r="Z459" i="3"/>
  <c r="Z458" i="3"/>
  <c r="Z457" i="3"/>
  <c r="Z456" i="3"/>
  <c r="Z455" i="3"/>
  <c r="Z454" i="3"/>
  <c r="Z453" i="3"/>
  <c r="Z452" i="3"/>
  <c r="Z451" i="3"/>
  <c r="Z450" i="3"/>
  <c r="Z449" i="3"/>
  <c r="Z448" i="3"/>
  <c r="Z447" i="3"/>
  <c r="Z446" i="3"/>
  <c r="Z445" i="3"/>
  <c r="Z444" i="3"/>
  <c r="Z443" i="3"/>
  <c r="Z442" i="3"/>
  <c r="Z441" i="3"/>
  <c r="Z440" i="3"/>
  <c r="Z439" i="3"/>
  <c r="Z438" i="3"/>
  <c r="Z437" i="3"/>
  <c r="Z436" i="3"/>
  <c r="Z435" i="3"/>
  <c r="Z434" i="3"/>
  <c r="Z433" i="3"/>
  <c r="Z432" i="3"/>
  <c r="Z431" i="3"/>
  <c r="Z430" i="3"/>
  <c r="Z429" i="3"/>
  <c r="Z428" i="3"/>
  <c r="Z427" i="3"/>
  <c r="Z426" i="3"/>
  <c r="Z425" i="3"/>
  <c r="Z424" i="3"/>
  <c r="Z423" i="3"/>
  <c r="Z422" i="3"/>
  <c r="Z421" i="3"/>
  <c r="Z420" i="3"/>
  <c r="Z419" i="3"/>
  <c r="Z418" i="3"/>
  <c r="Z417" i="3"/>
  <c r="Z416" i="3"/>
  <c r="Z415" i="3"/>
  <c r="Z414" i="3"/>
  <c r="Z413" i="3"/>
  <c r="Z412" i="3"/>
  <c r="Z411" i="3"/>
  <c r="Z410" i="3"/>
  <c r="Z409" i="3"/>
  <c r="Z408" i="3"/>
  <c r="Z407" i="3"/>
  <c r="Z406" i="3"/>
  <c r="Z405" i="3"/>
  <c r="Z404" i="3"/>
  <c r="Z403" i="3"/>
  <c r="Z402" i="3"/>
  <c r="Z401" i="3"/>
  <c r="Z400" i="3"/>
  <c r="Z399" i="3"/>
  <c r="Z398" i="3"/>
  <c r="Z397" i="3"/>
  <c r="Z396" i="3"/>
  <c r="Z395" i="3"/>
  <c r="Z394" i="3"/>
  <c r="Z393" i="3"/>
  <c r="Z392" i="3"/>
  <c r="Z391" i="3"/>
  <c r="Z390" i="3"/>
  <c r="Z389" i="3"/>
  <c r="Z388" i="3"/>
  <c r="Z387" i="3"/>
  <c r="Z386" i="3"/>
  <c r="Z385" i="3"/>
  <c r="Z384" i="3"/>
  <c r="Z383" i="3"/>
  <c r="Z382" i="3"/>
  <c r="Z381" i="3"/>
  <c r="Z380" i="3"/>
  <c r="Z379" i="3"/>
  <c r="Z378" i="3"/>
  <c r="Z377" i="3"/>
  <c r="Z376" i="3"/>
  <c r="Z375" i="3"/>
  <c r="Z374" i="3"/>
  <c r="Z373" i="3"/>
  <c r="Z372" i="3"/>
  <c r="Z371" i="3"/>
  <c r="Z370" i="3"/>
  <c r="Z369" i="3"/>
  <c r="Z368" i="3"/>
  <c r="Z367" i="3"/>
  <c r="Z366" i="3"/>
  <c r="Z365" i="3"/>
  <c r="Z364" i="3"/>
  <c r="Z363" i="3"/>
  <c r="Z362" i="3"/>
  <c r="Z361" i="3"/>
  <c r="Z360" i="3"/>
  <c r="Z359" i="3"/>
  <c r="Z358" i="3"/>
  <c r="Z357" i="3"/>
  <c r="Z356" i="3"/>
  <c r="Z355" i="3"/>
  <c r="Z354" i="3"/>
  <c r="Z353" i="3"/>
  <c r="Z352" i="3"/>
  <c r="Z351" i="3"/>
  <c r="Z350" i="3"/>
  <c r="Z349" i="3"/>
  <c r="Z348" i="3"/>
  <c r="Z347" i="3"/>
  <c r="Z346" i="3"/>
  <c r="Z345" i="3"/>
  <c r="Z344" i="3"/>
  <c r="Z343" i="3"/>
  <c r="Z342" i="3"/>
  <c r="Z341" i="3"/>
  <c r="Z340" i="3"/>
  <c r="Z339" i="3"/>
  <c r="Z338" i="3"/>
  <c r="Z337" i="3"/>
  <c r="Z336" i="3"/>
  <c r="Z335" i="3"/>
  <c r="Z334" i="3"/>
  <c r="Z333" i="3"/>
  <c r="Z332" i="3"/>
  <c r="Z331" i="3"/>
  <c r="Z330" i="3"/>
  <c r="Z329" i="3"/>
  <c r="Z328" i="3"/>
  <c r="Z327" i="3"/>
  <c r="Z326" i="3"/>
  <c r="Z325" i="3"/>
  <c r="Z324" i="3"/>
  <c r="Z323" i="3"/>
  <c r="Z322" i="3"/>
  <c r="Z321" i="3"/>
  <c r="Z320" i="3"/>
  <c r="Z319" i="3"/>
  <c r="Z318" i="3"/>
  <c r="Z317" i="3"/>
  <c r="Z316" i="3"/>
  <c r="Z315" i="3"/>
  <c r="Z314" i="3"/>
  <c r="Z313" i="3"/>
  <c r="Z312" i="3"/>
  <c r="Z311" i="3"/>
  <c r="Z310" i="3"/>
  <c r="Z309" i="3"/>
  <c r="Z308" i="3"/>
  <c r="Z307" i="3"/>
  <c r="Z306" i="3"/>
  <c r="Z305" i="3"/>
  <c r="Z304" i="3"/>
  <c r="Z303" i="3"/>
  <c r="Z302" i="3"/>
  <c r="Z301" i="3"/>
  <c r="Z300" i="3"/>
  <c r="Z299" i="3"/>
  <c r="Z298" i="3"/>
  <c r="Z297" i="3"/>
  <c r="Z296" i="3"/>
  <c r="Z295" i="3"/>
  <c r="Z294" i="3"/>
  <c r="Z293" i="3"/>
  <c r="Z292" i="3"/>
  <c r="Z291" i="3"/>
  <c r="Z290" i="3"/>
  <c r="Z289" i="3"/>
  <c r="Z288" i="3"/>
  <c r="Z287" i="3"/>
  <c r="Z286" i="3"/>
  <c r="Z285" i="3"/>
  <c r="Z284" i="3"/>
  <c r="Z283" i="3"/>
  <c r="Z282" i="3"/>
  <c r="Z281" i="3"/>
  <c r="Z280" i="3"/>
  <c r="Z279" i="3"/>
  <c r="Z278" i="3"/>
  <c r="Z277" i="3"/>
  <c r="Z276" i="3"/>
  <c r="Z275" i="3"/>
  <c r="Z274" i="3"/>
  <c r="Z273" i="3"/>
  <c r="Z272" i="3"/>
  <c r="Z271" i="3"/>
  <c r="Z270" i="3"/>
  <c r="Z269" i="3"/>
  <c r="Z268" i="3"/>
  <c r="Z267" i="3"/>
  <c r="Z266" i="3"/>
  <c r="Z265" i="3"/>
  <c r="Z264" i="3"/>
  <c r="Z263" i="3"/>
  <c r="Z262" i="3"/>
  <c r="Z261" i="3"/>
  <c r="Z260" i="3"/>
  <c r="Z259" i="3"/>
  <c r="Z258" i="3"/>
  <c r="Z257" i="3"/>
  <c r="Z256" i="3"/>
  <c r="Z255" i="3"/>
  <c r="Z254" i="3"/>
  <c r="Z253" i="3"/>
  <c r="Z252" i="3"/>
  <c r="Z251" i="3"/>
  <c r="Z250" i="3"/>
  <c r="Z249" i="3"/>
  <c r="Z248" i="3"/>
  <c r="Z247" i="3"/>
  <c r="Z246" i="3"/>
  <c r="Z245" i="3"/>
  <c r="Z244" i="3"/>
  <c r="Z243" i="3"/>
  <c r="Z242" i="3"/>
  <c r="Z241" i="3"/>
  <c r="Z240" i="3"/>
  <c r="Z239" i="3"/>
  <c r="Z238" i="3"/>
  <c r="Z237" i="3"/>
  <c r="Z236" i="3"/>
  <c r="Z235" i="3"/>
  <c r="Z234" i="3"/>
  <c r="Z233" i="3"/>
  <c r="Z232" i="3"/>
  <c r="Z231" i="3"/>
  <c r="Z230" i="3"/>
  <c r="Z229" i="3"/>
  <c r="Z228" i="3"/>
  <c r="Z227" i="3"/>
  <c r="Z226" i="3"/>
  <c r="Z225" i="3"/>
  <c r="Z224" i="3"/>
  <c r="Z223" i="3"/>
  <c r="Z222" i="3"/>
  <c r="Z221" i="3"/>
  <c r="Z220" i="3"/>
  <c r="Z219" i="3"/>
  <c r="Z218" i="3"/>
  <c r="Z217" i="3"/>
  <c r="Z216" i="3"/>
  <c r="Z215" i="3"/>
  <c r="Z214" i="3"/>
  <c r="Z213" i="3"/>
  <c r="Z212" i="3"/>
  <c r="Z211" i="3"/>
  <c r="Z210" i="3"/>
  <c r="Z209" i="3"/>
  <c r="Z208" i="3"/>
  <c r="Z207" i="3"/>
  <c r="Z206" i="3"/>
  <c r="Z205" i="3"/>
  <c r="Z204" i="3"/>
  <c r="Z203" i="3"/>
  <c r="Z202" i="3"/>
  <c r="Z201" i="3"/>
  <c r="Z200" i="3"/>
  <c r="Z199" i="3"/>
  <c r="Z198" i="3"/>
  <c r="Z197" i="3"/>
  <c r="Z196" i="3"/>
  <c r="Z195" i="3"/>
  <c r="Z194" i="3"/>
  <c r="Z193" i="3"/>
  <c r="Z192" i="3"/>
  <c r="Z191" i="3"/>
  <c r="Z190" i="3"/>
  <c r="Z189" i="3"/>
  <c r="Z188" i="3"/>
  <c r="Z187" i="3"/>
  <c r="Z186" i="3"/>
  <c r="Z185" i="3"/>
  <c r="Z184" i="3"/>
  <c r="Z183" i="3"/>
  <c r="Z182" i="3"/>
  <c r="Z181" i="3"/>
  <c r="Z180" i="3"/>
  <c r="Z179" i="3"/>
  <c r="Z178" i="3"/>
  <c r="Z177" i="3"/>
  <c r="Z176" i="3"/>
  <c r="Z175" i="3"/>
  <c r="Z174" i="3"/>
  <c r="Z173" i="3"/>
  <c r="Z172" i="3"/>
  <c r="Z171" i="3"/>
  <c r="Z170" i="3"/>
  <c r="Z169" i="3"/>
  <c r="Z168" i="3"/>
  <c r="Z167" i="3"/>
  <c r="Z166" i="3"/>
  <c r="Z165" i="3"/>
  <c r="Z164" i="3"/>
  <c r="Z163" i="3"/>
  <c r="Z162" i="3"/>
  <c r="Z161" i="3"/>
  <c r="Z160" i="3"/>
  <c r="Z159" i="3"/>
  <c r="Z158" i="3"/>
  <c r="Z157" i="3"/>
  <c r="Z156" i="3"/>
  <c r="Z155" i="3"/>
  <c r="Z154" i="3"/>
  <c r="Z153" i="3"/>
  <c r="Z152" i="3"/>
  <c r="Z151" i="3"/>
  <c r="Z150" i="3"/>
  <c r="Z149" i="3"/>
  <c r="Z148" i="3"/>
  <c r="Z147" i="3"/>
  <c r="Z146" i="3"/>
  <c r="Z145" i="3"/>
  <c r="Z144" i="3"/>
  <c r="Z143" i="3"/>
  <c r="Z142" i="3"/>
  <c r="Z141" i="3"/>
  <c r="Z140" i="3"/>
  <c r="Z139" i="3"/>
  <c r="Z138" i="3"/>
  <c r="Z137" i="3"/>
  <c r="Z136" i="3"/>
  <c r="Z135" i="3"/>
  <c r="Z134" i="3"/>
  <c r="Z133" i="3"/>
  <c r="Z132" i="3"/>
  <c r="Z131" i="3"/>
  <c r="Z130" i="3"/>
  <c r="Z129" i="3"/>
  <c r="Z128" i="3"/>
  <c r="Z127" i="3"/>
  <c r="Z126" i="3"/>
  <c r="Z125" i="3"/>
  <c r="Z124" i="3"/>
  <c r="Z123" i="3"/>
  <c r="Z122" i="3"/>
  <c r="Z121" i="3"/>
  <c r="Z120" i="3"/>
  <c r="Z119" i="3"/>
  <c r="Z118" i="3"/>
  <c r="Z117" i="3"/>
  <c r="Z116" i="3"/>
  <c r="Z115" i="3"/>
  <c r="Z114" i="3"/>
  <c r="Z113" i="3"/>
  <c r="Z112" i="3"/>
  <c r="Z111" i="3"/>
  <c r="Z110" i="3"/>
  <c r="Z109" i="3"/>
  <c r="Z108" i="3"/>
  <c r="Z107" i="3"/>
  <c r="Z106" i="3"/>
  <c r="Z105" i="3"/>
  <c r="Z104" i="3"/>
  <c r="Z103" i="3"/>
  <c r="Z102" i="3"/>
  <c r="Z101" i="3"/>
  <c r="Z100" i="3"/>
  <c r="Z99" i="3"/>
  <c r="Z98" i="3"/>
  <c r="Z97" i="3"/>
  <c r="Z96" i="3"/>
  <c r="Z95" i="3"/>
  <c r="Z94" i="3"/>
  <c r="Z93" i="3"/>
  <c r="Z92" i="3"/>
  <c r="Z91" i="3"/>
  <c r="Z90" i="3"/>
  <c r="Z89" i="3"/>
  <c r="Z88" i="3"/>
  <c r="Z87" i="3"/>
  <c r="Z86" i="3"/>
  <c r="Z85" i="3"/>
  <c r="Z84" i="3"/>
  <c r="Z83" i="3"/>
  <c r="Z82" i="3"/>
  <c r="Z81" i="3"/>
  <c r="Z80" i="3"/>
  <c r="Z79" i="3"/>
  <c r="Z78" i="3"/>
  <c r="Z77" i="3"/>
  <c r="Z76" i="3"/>
  <c r="Z75" i="3"/>
  <c r="Z74" i="3"/>
  <c r="Z73" i="3"/>
  <c r="Z72" i="3"/>
  <c r="Z71" i="3"/>
  <c r="Z70" i="3"/>
  <c r="Z69" i="3"/>
  <c r="Z68" i="3"/>
  <c r="Z67" i="3"/>
  <c r="Z66" i="3"/>
  <c r="Z65" i="3"/>
  <c r="Z64" i="3"/>
  <c r="Z63" i="3"/>
  <c r="Z62" i="3"/>
  <c r="Z61" i="3"/>
  <c r="Z60" i="3"/>
  <c r="Z59" i="3"/>
  <c r="Z58" i="3"/>
  <c r="Z57" i="3"/>
  <c r="Z56" i="3"/>
  <c r="Z55" i="3"/>
  <c r="Z54" i="3"/>
  <c r="Z53" i="3"/>
  <c r="Z52" i="3"/>
  <c r="Z51" i="3"/>
  <c r="Z50" i="3"/>
  <c r="Z49" i="3"/>
  <c r="Z48" i="3"/>
  <c r="Z47" i="3"/>
  <c r="Z46" i="3"/>
  <c r="Z45" i="3"/>
  <c r="Z44" i="3"/>
  <c r="Z43" i="3"/>
  <c r="Z42" i="3"/>
  <c r="Z41" i="3"/>
  <c r="Z40" i="3"/>
  <c r="Z39" i="3"/>
  <c r="Z38" i="3"/>
  <c r="Z37" i="3"/>
  <c r="Z36" i="3"/>
  <c r="Z35" i="3"/>
  <c r="Z34" i="3"/>
  <c r="Z33" i="3"/>
  <c r="Z32" i="3"/>
  <c r="Z31" i="3"/>
  <c r="Z30" i="3"/>
  <c r="Z29" i="3"/>
  <c r="Z28" i="3"/>
  <c r="Z27" i="3"/>
  <c r="Z26" i="3"/>
  <c r="Z25" i="3"/>
  <c r="Z24" i="3"/>
  <c r="Z23" i="3"/>
  <c r="Z22" i="3"/>
  <c r="Z21" i="3"/>
  <c r="Z20" i="3"/>
  <c r="Z19" i="3"/>
  <c r="Z18" i="3"/>
  <c r="Z17" i="3"/>
  <c r="Z16" i="3"/>
  <c r="Z15" i="3"/>
  <c r="Z14" i="3"/>
  <c r="Z13" i="3"/>
  <c r="Z12" i="3"/>
  <c r="Z11" i="3"/>
  <c r="AB452" i="4"/>
  <c r="W452" i="4"/>
  <c r="V452" i="4"/>
  <c r="T452" i="4"/>
  <c r="S452" i="4"/>
  <c r="R452" i="4"/>
  <c r="P452" i="4"/>
  <c r="O452" i="4"/>
  <c r="M452" i="4"/>
  <c r="K452" i="4"/>
  <c r="F452" i="4"/>
  <c r="D452" i="4"/>
  <c r="AY450" i="4"/>
  <c r="AR450" i="4"/>
  <c r="AQ450" i="4"/>
  <c r="AO450" i="4"/>
  <c r="AN450" i="4"/>
  <c r="AM450" i="4"/>
  <c r="AL450" i="4"/>
  <c r="AK450" i="4"/>
  <c r="AG450" i="4"/>
  <c r="AF450" i="4"/>
  <c r="Y450" i="4"/>
  <c r="X450" i="4"/>
  <c r="S450" i="4"/>
  <c r="R450" i="4"/>
  <c r="Q450" i="4"/>
  <c r="Q452" i="4" s="1"/>
  <c r="P450" i="4"/>
  <c r="O450" i="4"/>
  <c r="N450" i="4"/>
  <c r="N452" i="4" s="1"/>
  <c r="M450" i="4"/>
  <c r="L450" i="4"/>
  <c r="L452" i="4" s="1"/>
  <c r="K450" i="4"/>
  <c r="J450" i="4"/>
  <c r="J452" i="4" s="1"/>
  <c r="I450" i="4"/>
  <c r="I452" i="4" s="1"/>
  <c r="H450" i="4"/>
  <c r="H452" i="4" s="1"/>
  <c r="G450" i="4"/>
  <c r="G452" i="4" s="1"/>
  <c r="F450" i="4"/>
  <c r="E450" i="4"/>
  <c r="E452" i="4" s="1"/>
  <c r="D450" i="4"/>
  <c r="AX449" i="4"/>
  <c r="AW449" i="4"/>
  <c r="AV449" i="4"/>
  <c r="BE448" i="4"/>
  <c r="AX448" i="4"/>
  <c r="Z448" i="4"/>
  <c r="U448" i="4"/>
  <c r="V448" i="4" s="1"/>
  <c r="AA448" i="4" s="1"/>
  <c r="AD448" i="4" s="1"/>
  <c r="BE447" i="4"/>
  <c r="AX447" i="4"/>
  <c r="Z447" i="4"/>
  <c r="U447" i="4"/>
  <c r="V447" i="4" s="1"/>
  <c r="AA447" i="4" s="1"/>
  <c r="AD447" i="4" s="1"/>
  <c r="BE446" i="4"/>
  <c r="AX446" i="4"/>
  <c r="AH446" i="4"/>
  <c r="AP446" i="4" s="1"/>
  <c r="AT446" i="4" s="1"/>
  <c r="Z446" i="4"/>
  <c r="V446" i="4"/>
  <c r="AA446" i="4" s="1"/>
  <c r="AD446" i="4" s="1"/>
  <c r="AE446" i="4" s="1"/>
  <c r="U446" i="4"/>
  <c r="BE445" i="4"/>
  <c r="AX445" i="4"/>
  <c r="Z445" i="4"/>
  <c r="U445" i="4"/>
  <c r="V445" i="4" s="1"/>
  <c r="AA445" i="4" s="1"/>
  <c r="AD445" i="4" s="1"/>
  <c r="BE444" i="4"/>
  <c r="AX444" i="4"/>
  <c r="AA444" i="4"/>
  <c r="AD444" i="4" s="1"/>
  <c r="Z444" i="4"/>
  <c r="U444" i="4"/>
  <c r="V444" i="4" s="1"/>
  <c r="BE443" i="4"/>
  <c r="AX443" i="4"/>
  <c r="Z443" i="4"/>
  <c r="U443" i="4"/>
  <c r="V443" i="4" s="1"/>
  <c r="AA443" i="4" s="1"/>
  <c r="AD443" i="4" s="1"/>
  <c r="BE442" i="4"/>
  <c r="AX442" i="4"/>
  <c r="Z442" i="4"/>
  <c r="V442" i="4"/>
  <c r="U442" i="4"/>
  <c r="BE441" i="4"/>
  <c r="AX441" i="4"/>
  <c r="Z441" i="4"/>
  <c r="U441" i="4"/>
  <c r="V441" i="4" s="1"/>
  <c r="AA441" i="4" s="1"/>
  <c r="AD441" i="4" s="1"/>
  <c r="BE440" i="4"/>
  <c r="AX440" i="4"/>
  <c r="Z440" i="4"/>
  <c r="U440" i="4"/>
  <c r="V440" i="4" s="1"/>
  <c r="AA440" i="4" s="1"/>
  <c r="AD440" i="4" s="1"/>
  <c r="BE439" i="4"/>
  <c r="AX439" i="4"/>
  <c r="AA439" i="4"/>
  <c r="AD439" i="4" s="1"/>
  <c r="Z439" i="4"/>
  <c r="V439" i="4"/>
  <c r="U439" i="4"/>
  <c r="BE438" i="4"/>
  <c r="AX438" i="4"/>
  <c r="AH438" i="4"/>
  <c r="AP438" i="4" s="1"/>
  <c r="AT438" i="4" s="1"/>
  <c r="Z438" i="4"/>
  <c r="U438" i="4"/>
  <c r="V438" i="4" s="1"/>
  <c r="AA438" i="4" s="1"/>
  <c r="AD438" i="4" s="1"/>
  <c r="AE438" i="4" s="1"/>
  <c r="BE437" i="4"/>
  <c r="AX437" i="4"/>
  <c r="Z437" i="4"/>
  <c r="V437" i="4"/>
  <c r="AA437" i="4" s="1"/>
  <c r="AD437" i="4" s="1"/>
  <c r="U437" i="4"/>
  <c r="BE436" i="4"/>
  <c r="AX436" i="4"/>
  <c r="AH436" i="4"/>
  <c r="AP436" i="4" s="1"/>
  <c r="AT436" i="4" s="1"/>
  <c r="Z436" i="4"/>
  <c r="U436" i="4"/>
  <c r="V436" i="4" s="1"/>
  <c r="AA436" i="4" s="1"/>
  <c r="AD436" i="4" s="1"/>
  <c r="AE436" i="4" s="1"/>
  <c r="BE435" i="4"/>
  <c r="AX435" i="4"/>
  <c r="AD435" i="4"/>
  <c r="AH435" i="4" s="1"/>
  <c r="AP435" i="4" s="1"/>
  <c r="AT435" i="4" s="1"/>
  <c r="AA435" i="4"/>
  <c r="Z435" i="4"/>
  <c r="V435" i="4"/>
  <c r="U435" i="4"/>
  <c r="BE434" i="4"/>
  <c r="AX434" i="4"/>
  <c r="Z434" i="4"/>
  <c r="V434" i="4"/>
  <c r="AA434" i="4" s="1"/>
  <c r="AD434" i="4" s="1"/>
  <c r="U434" i="4"/>
  <c r="BE433" i="4"/>
  <c r="AX433" i="4"/>
  <c r="AD433" i="4"/>
  <c r="AA433" i="4"/>
  <c r="Z433" i="4"/>
  <c r="V433" i="4"/>
  <c r="U433" i="4"/>
  <c r="BE432" i="4"/>
  <c r="AX432" i="4"/>
  <c r="Z432" i="4"/>
  <c r="U432" i="4"/>
  <c r="V432" i="4" s="1"/>
  <c r="AA432" i="4" s="1"/>
  <c r="AD432" i="4" s="1"/>
  <c r="BE431" i="4"/>
  <c r="AX431" i="4"/>
  <c r="Z431" i="4"/>
  <c r="AA431" i="4" s="1"/>
  <c r="AD431" i="4" s="1"/>
  <c r="V431" i="4"/>
  <c r="U431" i="4"/>
  <c r="BE430" i="4"/>
  <c r="AX430" i="4"/>
  <c r="Z430" i="4"/>
  <c r="U430" i="4"/>
  <c r="V430" i="4" s="1"/>
  <c r="AA430" i="4" s="1"/>
  <c r="AD430" i="4" s="1"/>
  <c r="AE430" i="4" s="1"/>
  <c r="BE429" i="4"/>
  <c r="AX429" i="4"/>
  <c r="Z429" i="4"/>
  <c r="U429" i="4"/>
  <c r="V429" i="4" s="1"/>
  <c r="AA429" i="4" s="1"/>
  <c r="AD429" i="4" s="1"/>
  <c r="AE429" i="4" s="1"/>
  <c r="BE428" i="4"/>
  <c r="AX428" i="4"/>
  <c r="AD428" i="4"/>
  <c r="Z428" i="4"/>
  <c r="U428" i="4"/>
  <c r="V428" i="4" s="1"/>
  <c r="AA428" i="4" s="1"/>
  <c r="BE427" i="4"/>
  <c r="AX427" i="4"/>
  <c r="AH427" i="4"/>
  <c r="AP427" i="4" s="1"/>
  <c r="AT427" i="4" s="1"/>
  <c r="AE427" i="4"/>
  <c r="Z427" i="4"/>
  <c r="V427" i="4"/>
  <c r="AA427" i="4" s="1"/>
  <c r="AD427" i="4" s="1"/>
  <c r="U427" i="4"/>
  <c r="BE426" i="4"/>
  <c r="AX426" i="4"/>
  <c r="Z426" i="4"/>
  <c r="U426" i="4"/>
  <c r="V426" i="4" s="1"/>
  <c r="AA426" i="4" s="1"/>
  <c r="AD426" i="4" s="1"/>
  <c r="BE425" i="4"/>
  <c r="AX425" i="4"/>
  <c r="Z425" i="4"/>
  <c r="AA425" i="4" s="1"/>
  <c r="AD425" i="4" s="1"/>
  <c r="V425" i="4"/>
  <c r="U425" i="4"/>
  <c r="BE424" i="4"/>
  <c r="AX424" i="4"/>
  <c r="AE424" i="4"/>
  <c r="AA424" i="4"/>
  <c r="AD424" i="4" s="1"/>
  <c r="AH424" i="4" s="1"/>
  <c r="AP424" i="4" s="1"/>
  <c r="AT424" i="4" s="1"/>
  <c r="Z424" i="4"/>
  <c r="V424" i="4"/>
  <c r="U424" i="4"/>
  <c r="BE423" i="4"/>
  <c r="AX423" i="4"/>
  <c r="Z423" i="4"/>
  <c r="AA423" i="4" s="1"/>
  <c r="AD423" i="4" s="1"/>
  <c r="V423" i="4"/>
  <c r="U423" i="4"/>
  <c r="BE422" i="4"/>
  <c r="AX422" i="4"/>
  <c r="Z422" i="4"/>
  <c r="U422" i="4"/>
  <c r="V422" i="4" s="1"/>
  <c r="AA422" i="4" s="1"/>
  <c r="AD422" i="4" s="1"/>
  <c r="BE421" i="4"/>
  <c r="AX421" i="4"/>
  <c r="Z421" i="4"/>
  <c r="U421" i="4"/>
  <c r="V421" i="4" s="1"/>
  <c r="AA421" i="4" s="1"/>
  <c r="AD421" i="4" s="1"/>
  <c r="BE420" i="4"/>
  <c r="AX420" i="4"/>
  <c r="Z420" i="4"/>
  <c r="U420" i="4"/>
  <c r="V420" i="4" s="1"/>
  <c r="AA420" i="4" s="1"/>
  <c r="AD420" i="4" s="1"/>
  <c r="BE419" i="4"/>
  <c r="AX419" i="4"/>
  <c r="AA419" i="4"/>
  <c r="AD419" i="4" s="1"/>
  <c r="Z419" i="4"/>
  <c r="V419" i="4"/>
  <c r="U419" i="4"/>
  <c r="BE418" i="4"/>
  <c r="AX418" i="4"/>
  <c r="Z418" i="4"/>
  <c r="U418" i="4"/>
  <c r="V418" i="4" s="1"/>
  <c r="AA418" i="4" s="1"/>
  <c r="AD418" i="4" s="1"/>
  <c r="BE417" i="4"/>
  <c r="AX417" i="4"/>
  <c r="Z417" i="4"/>
  <c r="U417" i="4"/>
  <c r="V417" i="4" s="1"/>
  <c r="AA417" i="4" s="1"/>
  <c r="AD417" i="4" s="1"/>
  <c r="BE416" i="4"/>
  <c r="AX416" i="4"/>
  <c r="Z416" i="4"/>
  <c r="U416" i="4"/>
  <c r="V416" i="4" s="1"/>
  <c r="AA416" i="4" s="1"/>
  <c r="AD416" i="4" s="1"/>
  <c r="BE415" i="4"/>
  <c r="AX415" i="4"/>
  <c r="AA415" i="4"/>
  <c r="AD415" i="4" s="1"/>
  <c r="Z415" i="4"/>
  <c r="V415" i="4"/>
  <c r="U415" i="4"/>
  <c r="BE414" i="4"/>
  <c r="AX414" i="4"/>
  <c r="AA414" i="4"/>
  <c r="AD414" i="4" s="1"/>
  <c r="Z414" i="4"/>
  <c r="U414" i="4"/>
  <c r="V414" i="4" s="1"/>
  <c r="BE413" i="4"/>
  <c r="AX413" i="4"/>
  <c r="Z413" i="4"/>
  <c r="V413" i="4"/>
  <c r="AA413" i="4" s="1"/>
  <c r="AD413" i="4" s="1"/>
  <c r="U413" i="4"/>
  <c r="BE412" i="4"/>
  <c r="AX412" i="4"/>
  <c r="Z412" i="4"/>
  <c r="U412" i="4"/>
  <c r="V412" i="4" s="1"/>
  <c r="AA412" i="4" s="1"/>
  <c r="AD412" i="4" s="1"/>
  <c r="BE411" i="4"/>
  <c r="AX411" i="4"/>
  <c r="AH411" i="4"/>
  <c r="AP411" i="4" s="1"/>
  <c r="AT411" i="4" s="1"/>
  <c r="Z411" i="4"/>
  <c r="V411" i="4"/>
  <c r="AA411" i="4" s="1"/>
  <c r="AD411" i="4" s="1"/>
  <c r="AE411" i="4" s="1"/>
  <c r="U411" i="4"/>
  <c r="BE410" i="4"/>
  <c r="AX410" i="4"/>
  <c r="Z410" i="4"/>
  <c r="U410" i="4"/>
  <c r="V410" i="4" s="1"/>
  <c r="AA410" i="4" s="1"/>
  <c r="AD410" i="4" s="1"/>
  <c r="BE409" i="4"/>
  <c r="AX409" i="4"/>
  <c r="Z409" i="4"/>
  <c r="U409" i="4"/>
  <c r="V409" i="4" s="1"/>
  <c r="AA409" i="4" s="1"/>
  <c r="AD409" i="4" s="1"/>
  <c r="BE408" i="4"/>
  <c r="AX408" i="4"/>
  <c r="AA408" i="4"/>
  <c r="AD408" i="4" s="1"/>
  <c r="AE408" i="4" s="1"/>
  <c r="Z408" i="4"/>
  <c r="V408" i="4"/>
  <c r="U408" i="4"/>
  <c r="BE407" i="4"/>
  <c r="AX407" i="4"/>
  <c r="AA407" i="4"/>
  <c r="AD407" i="4" s="1"/>
  <c r="AH407" i="4" s="1"/>
  <c r="AP407" i="4" s="1"/>
  <c r="AT407" i="4" s="1"/>
  <c r="Z407" i="4"/>
  <c r="U407" i="4"/>
  <c r="V407" i="4" s="1"/>
  <c r="BE406" i="4"/>
  <c r="AX406" i="4"/>
  <c r="Z406" i="4"/>
  <c r="U406" i="4"/>
  <c r="V406" i="4" s="1"/>
  <c r="BE405" i="4"/>
  <c r="AX405" i="4"/>
  <c r="Z405" i="4"/>
  <c r="U405" i="4"/>
  <c r="V405" i="4" s="1"/>
  <c r="AA405" i="4" s="1"/>
  <c r="AD405" i="4" s="1"/>
  <c r="AE405" i="4" s="1"/>
  <c r="BE404" i="4"/>
  <c r="AX404" i="4"/>
  <c r="Z404" i="4"/>
  <c r="U404" i="4"/>
  <c r="V404" i="4" s="1"/>
  <c r="BE403" i="4"/>
  <c r="AX403" i="4"/>
  <c r="Z403" i="4"/>
  <c r="V403" i="4"/>
  <c r="AA403" i="4" s="1"/>
  <c r="AD403" i="4" s="1"/>
  <c r="U403" i="4"/>
  <c r="BE402" i="4"/>
  <c r="AX402" i="4"/>
  <c r="Z402" i="4"/>
  <c r="V402" i="4"/>
  <c r="AA402" i="4" s="1"/>
  <c r="AD402" i="4" s="1"/>
  <c r="U402" i="4"/>
  <c r="BE401" i="4"/>
  <c r="AX401" i="4"/>
  <c r="AD401" i="4"/>
  <c r="AH401" i="4" s="1"/>
  <c r="AP401" i="4" s="1"/>
  <c r="AT401" i="4" s="1"/>
  <c r="Z401" i="4"/>
  <c r="U401" i="4"/>
  <c r="V401" i="4" s="1"/>
  <c r="AA401" i="4" s="1"/>
  <c r="BE400" i="4"/>
  <c r="AX400" i="4"/>
  <c r="Z400" i="4"/>
  <c r="U400" i="4"/>
  <c r="V400" i="4" s="1"/>
  <c r="AA400" i="4" s="1"/>
  <c r="AD400" i="4" s="1"/>
  <c r="BE399" i="4"/>
  <c r="AX399" i="4"/>
  <c r="Z399" i="4"/>
  <c r="AA399" i="4" s="1"/>
  <c r="AD399" i="4" s="1"/>
  <c r="U399" i="4"/>
  <c r="V399" i="4" s="1"/>
  <c r="BE398" i="4"/>
  <c r="AX398" i="4"/>
  <c r="AH398" i="4"/>
  <c r="AP398" i="4" s="1"/>
  <c r="AT398" i="4" s="1"/>
  <c r="AA398" i="4"/>
  <c r="AD398" i="4" s="1"/>
  <c r="AE398" i="4" s="1"/>
  <c r="Z398" i="4"/>
  <c r="V398" i="4"/>
  <c r="U398" i="4"/>
  <c r="BE397" i="4"/>
  <c r="AX397" i="4"/>
  <c r="AD397" i="4"/>
  <c r="AH397" i="4" s="1"/>
  <c r="AP397" i="4" s="1"/>
  <c r="AT397" i="4" s="1"/>
  <c r="Z397" i="4"/>
  <c r="V397" i="4"/>
  <c r="AA397" i="4" s="1"/>
  <c r="U397" i="4"/>
  <c r="BE396" i="4"/>
  <c r="AX396" i="4"/>
  <c r="Z396" i="4"/>
  <c r="AA396" i="4" s="1"/>
  <c r="AD396" i="4" s="1"/>
  <c r="V396" i="4"/>
  <c r="U396" i="4"/>
  <c r="BE395" i="4"/>
  <c r="AX395" i="4"/>
  <c r="AP395" i="4"/>
  <c r="AT395" i="4" s="1"/>
  <c r="AH395" i="4"/>
  <c r="AE395" i="4"/>
  <c r="Z395" i="4"/>
  <c r="U395" i="4"/>
  <c r="V395" i="4" s="1"/>
  <c r="AA395" i="4" s="1"/>
  <c r="AD395" i="4" s="1"/>
  <c r="BE394" i="4"/>
  <c r="AX394" i="4"/>
  <c r="Z394" i="4"/>
  <c r="V394" i="4"/>
  <c r="AA394" i="4" s="1"/>
  <c r="AD394" i="4" s="1"/>
  <c r="U394" i="4"/>
  <c r="BE393" i="4"/>
  <c r="AX393" i="4"/>
  <c r="AA393" i="4"/>
  <c r="AD393" i="4" s="1"/>
  <c r="Z393" i="4"/>
  <c r="U393" i="4"/>
  <c r="V393" i="4" s="1"/>
  <c r="BE392" i="4"/>
  <c r="AX392" i="4"/>
  <c r="Z392" i="4"/>
  <c r="U392" i="4"/>
  <c r="V392" i="4" s="1"/>
  <c r="AA392" i="4" s="1"/>
  <c r="AD392" i="4" s="1"/>
  <c r="BE391" i="4"/>
  <c r="AX391" i="4"/>
  <c r="AA391" i="4"/>
  <c r="AD391" i="4" s="1"/>
  <c r="Z391" i="4"/>
  <c r="V391" i="4"/>
  <c r="U391" i="4"/>
  <c r="BE390" i="4"/>
  <c r="AX390" i="4"/>
  <c r="Z390" i="4"/>
  <c r="U390" i="4"/>
  <c r="V390" i="4" s="1"/>
  <c r="AA390" i="4" s="1"/>
  <c r="AD390" i="4" s="1"/>
  <c r="BE389" i="4"/>
  <c r="AX389" i="4"/>
  <c r="AP389" i="4"/>
  <c r="AT389" i="4" s="1"/>
  <c r="AH389" i="4"/>
  <c r="AE389" i="4"/>
  <c r="Z389" i="4"/>
  <c r="U389" i="4"/>
  <c r="V389" i="4" s="1"/>
  <c r="AA389" i="4" s="1"/>
  <c r="AD389" i="4" s="1"/>
  <c r="BE388" i="4"/>
  <c r="AX388" i="4"/>
  <c r="Z388" i="4"/>
  <c r="U388" i="4"/>
  <c r="V388" i="4" s="1"/>
  <c r="AA388" i="4" s="1"/>
  <c r="AD388" i="4" s="1"/>
  <c r="AH388" i="4" s="1"/>
  <c r="AP388" i="4" s="1"/>
  <c r="AT388" i="4" s="1"/>
  <c r="BE387" i="4"/>
  <c r="AX387" i="4"/>
  <c r="Z387" i="4"/>
  <c r="V387" i="4"/>
  <c r="AA387" i="4" s="1"/>
  <c r="AD387" i="4" s="1"/>
  <c r="U387" i="4"/>
  <c r="BE386" i="4"/>
  <c r="AX386" i="4"/>
  <c r="Z386" i="4"/>
  <c r="U386" i="4"/>
  <c r="V386" i="4" s="1"/>
  <c r="AA386" i="4" s="1"/>
  <c r="AD386" i="4" s="1"/>
  <c r="BE385" i="4"/>
  <c r="AX385" i="4"/>
  <c r="Z385" i="4"/>
  <c r="V385" i="4"/>
  <c r="U385" i="4"/>
  <c r="BE384" i="4"/>
  <c r="AX384" i="4"/>
  <c r="Z384" i="4"/>
  <c r="U384" i="4"/>
  <c r="V384" i="4" s="1"/>
  <c r="AA384" i="4" s="1"/>
  <c r="AD384" i="4" s="1"/>
  <c r="BE383" i="4"/>
  <c r="AX383" i="4"/>
  <c r="Z383" i="4"/>
  <c r="U383" i="4"/>
  <c r="V383" i="4" s="1"/>
  <c r="AA383" i="4" s="1"/>
  <c r="AD383" i="4" s="1"/>
  <c r="BE382" i="4"/>
  <c r="AX382" i="4"/>
  <c r="AT382" i="4"/>
  <c r="AP382" i="4"/>
  <c r="AH382" i="4"/>
  <c r="AE382" i="4"/>
  <c r="AD382" i="4"/>
  <c r="Z382" i="4"/>
  <c r="U382" i="4"/>
  <c r="V382" i="4" s="1"/>
  <c r="AA382" i="4" s="1"/>
  <c r="BE381" i="4"/>
  <c r="AX381" i="4"/>
  <c r="AP381" i="4"/>
  <c r="AT381" i="4" s="1"/>
  <c r="AH381" i="4"/>
  <c r="AE381" i="4"/>
  <c r="AD381" i="4"/>
  <c r="AA381" i="4"/>
  <c r="Z381" i="4"/>
  <c r="V381" i="4"/>
  <c r="U381" i="4"/>
  <c r="BE380" i="4"/>
  <c r="AX380" i="4"/>
  <c r="AD380" i="4"/>
  <c r="AA380" i="4"/>
  <c r="Z380" i="4"/>
  <c r="U380" i="4"/>
  <c r="V380" i="4" s="1"/>
  <c r="BE379" i="4"/>
  <c r="AX379" i="4"/>
  <c r="Z379" i="4"/>
  <c r="AA379" i="4" s="1"/>
  <c r="AD379" i="4" s="1"/>
  <c r="V379" i="4"/>
  <c r="U379" i="4"/>
  <c r="BE378" i="4"/>
  <c r="AX378" i="4"/>
  <c r="Z378" i="4"/>
  <c r="U378" i="4"/>
  <c r="V378" i="4" s="1"/>
  <c r="AA378" i="4" s="1"/>
  <c r="AD378" i="4" s="1"/>
  <c r="BE377" i="4"/>
  <c r="AX377" i="4"/>
  <c r="AH377" i="4"/>
  <c r="AP377" i="4" s="1"/>
  <c r="AT377" i="4" s="1"/>
  <c r="AE377" i="4"/>
  <c r="Z377" i="4"/>
  <c r="V377" i="4"/>
  <c r="AA377" i="4" s="1"/>
  <c r="AD377" i="4" s="1"/>
  <c r="U377" i="4"/>
  <c r="BE376" i="4"/>
  <c r="AX376" i="4"/>
  <c r="Z376" i="4"/>
  <c r="U376" i="4"/>
  <c r="V376" i="4" s="1"/>
  <c r="AA376" i="4" s="1"/>
  <c r="AD376" i="4" s="1"/>
  <c r="BE375" i="4"/>
  <c r="AX375" i="4"/>
  <c r="Z375" i="4"/>
  <c r="U375" i="4"/>
  <c r="V375" i="4" s="1"/>
  <c r="AA375" i="4" s="1"/>
  <c r="AD375" i="4" s="1"/>
  <c r="BE374" i="4"/>
  <c r="AX374" i="4"/>
  <c r="AD374" i="4"/>
  <c r="Z374" i="4"/>
  <c r="U374" i="4"/>
  <c r="V374" i="4" s="1"/>
  <c r="AA374" i="4" s="1"/>
  <c r="BE373" i="4"/>
  <c r="AX373" i="4"/>
  <c r="AT373" i="4"/>
  <c r="AP373" i="4"/>
  <c r="AH373" i="4"/>
  <c r="AA373" i="4"/>
  <c r="AD373" i="4" s="1"/>
  <c r="AE373" i="4" s="1"/>
  <c r="Z373" i="4"/>
  <c r="U373" i="4"/>
  <c r="V373" i="4" s="1"/>
  <c r="BE372" i="4"/>
  <c r="AX372" i="4"/>
  <c r="AD372" i="4"/>
  <c r="AA372" i="4"/>
  <c r="Z372" i="4"/>
  <c r="V372" i="4"/>
  <c r="U372" i="4"/>
  <c r="BE371" i="4"/>
  <c r="AX371" i="4"/>
  <c r="Z371" i="4"/>
  <c r="V371" i="4"/>
  <c r="U371" i="4"/>
  <c r="BE370" i="4"/>
  <c r="AX370" i="4"/>
  <c r="AP370" i="4"/>
  <c r="AT370" i="4" s="1"/>
  <c r="AH370" i="4"/>
  <c r="AE370" i="4"/>
  <c r="AD370" i="4"/>
  <c r="Z370" i="4"/>
  <c r="V370" i="4"/>
  <c r="AA370" i="4" s="1"/>
  <c r="U370" i="4"/>
  <c r="BE369" i="4"/>
  <c r="AX369" i="4"/>
  <c r="AA369" i="4"/>
  <c r="AD369" i="4" s="1"/>
  <c r="Z369" i="4"/>
  <c r="V369" i="4"/>
  <c r="U369" i="4"/>
  <c r="BE368" i="4"/>
  <c r="AX368" i="4"/>
  <c r="Z368" i="4"/>
  <c r="U368" i="4"/>
  <c r="V368" i="4" s="1"/>
  <c r="AA368" i="4" s="1"/>
  <c r="AD368" i="4" s="1"/>
  <c r="BE367" i="4"/>
  <c r="AX367" i="4"/>
  <c r="Z367" i="4"/>
  <c r="V367" i="4"/>
  <c r="U367" i="4"/>
  <c r="BE366" i="4"/>
  <c r="AX366" i="4"/>
  <c r="Z366" i="4"/>
  <c r="U366" i="4"/>
  <c r="V366" i="4" s="1"/>
  <c r="AA366" i="4" s="1"/>
  <c r="AD366" i="4" s="1"/>
  <c r="AE366" i="4" s="1"/>
  <c r="BE365" i="4"/>
  <c r="AX365" i="4"/>
  <c r="Z365" i="4"/>
  <c r="U365" i="4"/>
  <c r="V365" i="4" s="1"/>
  <c r="AA365" i="4" s="1"/>
  <c r="AD365" i="4" s="1"/>
  <c r="BE364" i="4"/>
  <c r="AX364" i="4"/>
  <c r="AA364" i="4"/>
  <c r="AD364" i="4" s="1"/>
  <c r="Z364" i="4"/>
  <c r="V364" i="4"/>
  <c r="U364" i="4"/>
  <c r="BE363" i="4"/>
  <c r="AX363" i="4"/>
  <c r="Z363" i="4"/>
  <c r="V363" i="4"/>
  <c r="U363" i="4"/>
  <c r="BE362" i="4"/>
  <c r="AX362" i="4"/>
  <c r="AA362" i="4"/>
  <c r="AD362" i="4" s="1"/>
  <c r="Z362" i="4"/>
  <c r="U362" i="4"/>
  <c r="V362" i="4" s="1"/>
  <c r="BE361" i="4"/>
  <c r="AX361" i="4"/>
  <c r="AT361" i="4"/>
  <c r="AP361" i="4"/>
  <c r="AH361" i="4"/>
  <c r="AE361" i="4"/>
  <c r="AD361" i="4"/>
  <c r="Z361" i="4"/>
  <c r="U361" i="4"/>
  <c r="V361" i="4" s="1"/>
  <c r="AA361" i="4" s="1"/>
  <c r="BE360" i="4"/>
  <c r="AX360" i="4"/>
  <c r="AT360" i="4"/>
  <c r="AP360" i="4"/>
  <c r="AH360" i="4"/>
  <c r="AD360" i="4"/>
  <c r="AE360" i="4" s="1"/>
  <c r="Z360" i="4"/>
  <c r="V360" i="4"/>
  <c r="AA360" i="4" s="1"/>
  <c r="U360" i="4"/>
  <c r="BE359" i="4"/>
  <c r="AX359" i="4"/>
  <c r="Z359" i="4"/>
  <c r="U359" i="4"/>
  <c r="V359" i="4" s="1"/>
  <c r="BE358" i="4"/>
  <c r="AX358" i="4"/>
  <c r="AP358" i="4"/>
  <c r="AT358" i="4" s="1"/>
  <c r="AH358" i="4"/>
  <c r="Z358" i="4"/>
  <c r="U358" i="4"/>
  <c r="V358" i="4" s="1"/>
  <c r="AA358" i="4" s="1"/>
  <c r="AD358" i="4" s="1"/>
  <c r="AE358" i="4" s="1"/>
  <c r="BE357" i="4"/>
  <c r="AX357" i="4"/>
  <c r="AD357" i="4"/>
  <c r="AH357" i="4" s="1"/>
  <c r="AP357" i="4" s="1"/>
  <c r="AT357" i="4" s="1"/>
  <c r="AA357" i="4"/>
  <c r="Z357" i="4"/>
  <c r="V357" i="4"/>
  <c r="U357" i="4"/>
  <c r="BE356" i="4"/>
  <c r="AX356" i="4"/>
  <c r="AD356" i="4"/>
  <c r="AA356" i="4"/>
  <c r="Z356" i="4"/>
  <c r="U356" i="4"/>
  <c r="V356" i="4" s="1"/>
  <c r="BE355" i="4"/>
  <c r="AX355" i="4"/>
  <c r="Z355" i="4"/>
  <c r="V355" i="4"/>
  <c r="AA355" i="4" s="1"/>
  <c r="AD355" i="4" s="1"/>
  <c r="AE355" i="4" s="1"/>
  <c r="U355" i="4"/>
  <c r="BE354" i="4"/>
  <c r="AX354" i="4"/>
  <c r="AP354" i="4"/>
  <c r="AT354" i="4" s="1"/>
  <c r="AH354" i="4"/>
  <c r="AD354" i="4"/>
  <c r="AE354" i="4" s="1"/>
  <c r="Z354" i="4"/>
  <c r="U354" i="4"/>
  <c r="V354" i="4" s="1"/>
  <c r="AA354" i="4" s="1"/>
  <c r="BE353" i="4"/>
  <c r="AX353" i="4"/>
  <c r="Z353" i="4"/>
  <c r="U353" i="4"/>
  <c r="V353" i="4" s="1"/>
  <c r="AA353" i="4" s="1"/>
  <c r="AD353" i="4" s="1"/>
  <c r="BE352" i="4"/>
  <c r="AX352" i="4"/>
  <c r="AE352" i="4"/>
  <c r="Z352" i="4"/>
  <c r="V352" i="4"/>
  <c r="AA352" i="4" s="1"/>
  <c r="AD352" i="4" s="1"/>
  <c r="AH352" i="4" s="1"/>
  <c r="AP352" i="4" s="1"/>
  <c r="AT352" i="4" s="1"/>
  <c r="U352" i="4"/>
  <c r="BE351" i="4"/>
  <c r="AX351" i="4"/>
  <c r="AA351" i="4"/>
  <c r="AD351" i="4" s="1"/>
  <c r="Z351" i="4"/>
  <c r="V351" i="4"/>
  <c r="U351" i="4"/>
  <c r="BE350" i="4"/>
  <c r="AX350" i="4"/>
  <c r="AT350" i="4"/>
  <c r="AH350" i="4"/>
  <c r="AP350" i="4" s="1"/>
  <c r="AD350" i="4"/>
  <c r="AE350" i="4" s="1"/>
  <c r="Z350" i="4"/>
  <c r="V350" i="4"/>
  <c r="AA350" i="4" s="1"/>
  <c r="U350" i="4"/>
  <c r="BE349" i="4"/>
  <c r="AX349" i="4"/>
  <c r="AP349" i="4"/>
  <c r="AT349" i="4" s="1"/>
  <c r="AH349" i="4"/>
  <c r="Z349" i="4"/>
  <c r="U349" i="4"/>
  <c r="V349" i="4" s="1"/>
  <c r="AA349" i="4" s="1"/>
  <c r="AD349" i="4" s="1"/>
  <c r="AE349" i="4" s="1"/>
  <c r="BE348" i="4"/>
  <c r="AX348" i="4"/>
  <c r="AT348" i="4"/>
  <c r="AP348" i="4"/>
  <c r="AH348" i="4"/>
  <c r="AD348" i="4"/>
  <c r="AE348" i="4" s="1"/>
  <c r="AA348" i="4"/>
  <c r="Z348" i="4"/>
  <c r="V348" i="4"/>
  <c r="U348" i="4"/>
  <c r="BE347" i="4"/>
  <c r="AX347" i="4"/>
  <c r="AH347" i="4"/>
  <c r="AP347" i="4" s="1"/>
  <c r="AT347" i="4" s="1"/>
  <c r="AE347" i="4"/>
  <c r="AD347" i="4"/>
  <c r="Z347" i="4"/>
  <c r="V347" i="4"/>
  <c r="AA347" i="4" s="1"/>
  <c r="U347" i="4"/>
  <c r="BE346" i="4"/>
  <c r="AX346" i="4"/>
  <c r="AH346" i="4"/>
  <c r="AP346" i="4" s="1"/>
  <c r="AT346" i="4" s="1"/>
  <c r="AD346" i="4"/>
  <c r="AE346" i="4" s="1"/>
  <c r="Z346" i="4"/>
  <c r="U346" i="4"/>
  <c r="V346" i="4" s="1"/>
  <c r="AA346" i="4" s="1"/>
  <c r="BE345" i="4"/>
  <c r="AX345" i="4"/>
  <c r="AH345" i="4"/>
  <c r="AP345" i="4" s="1"/>
  <c r="AT345" i="4" s="1"/>
  <c r="Z345" i="4"/>
  <c r="U345" i="4"/>
  <c r="V345" i="4" s="1"/>
  <c r="AA345" i="4" s="1"/>
  <c r="AD345" i="4" s="1"/>
  <c r="AE345" i="4" s="1"/>
  <c r="BE344" i="4"/>
  <c r="AX344" i="4"/>
  <c r="Z344" i="4"/>
  <c r="AA344" i="4" s="1"/>
  <c r="AD344" i="4" s="1"/>
  <c r="U344" i="4"/>
  <c r="V344" i="4" s="1"/>
  <c r="BE343" i="4"/>
  <c r="AX343" i="4"/>
  <c r="AP343" i="4"/>
  <c r="AT343" i="4" s="1"/>
  <c r="AH343" i="4"/>
  <c r="AE343" i="4"/>
  <c r="AD343" i="4"/>
  <c r="Z343" i="4"/>
  <c r="V343" i="4"/>
  <c r="U343" i="4"/>
  <c r="BE342" i="4"/>
  <c r="AX342" i="4"/>
  <c r="AH342" i="4"/>
  <c r="AP342" i="4" s="1"/>
  <c r="AT342" i="4" s="1"/>
  <c r="AE342" i="4"/>
  <c r="AD342" i="4"/>
  <c r="Z342" i="4"/>
  <c r="U342" i="4"/>
  <c r="V342" i="4" s="1"/>
  <c r="AA342" i="4" s="1"/>
  <c r="BE341" i="4"/>
  <c r="AX341" i="4"/>
  <c r="AT341" i="4"/>
  <c r="AP341" i="4"/>
  <c r="AH341" i="4"/>
  <c r="AE341" i="4"/>
  <c r="AD341" i="4"/>
  <c r="Z341" i="4"/>
  <c r="U341" i="4"/>
  <c r="V341" i="4" s="1"/>
  <c r="AA341" i="4" s="1"/>
  <c r="BE340" i="4"/>
  <c r="AX340" i="4"/>
  <c r="AD340" i="4"/>
  <c r="AH340" i="4" s="1"/>
  <c r="AP340" i="4" s="1"/>
  <c r="AT340" i="4" s="1"/>
  <c r="AA340" i="4"/>
  <c r="Z340" i="4"/>
  <c r="U340" i="4"/>
  <c r="V340" i="4" s="1"/>
  <c r="BE339" i="4"/>
  <c r="AX339" i="4"/>
  <c r="AD339" i="4"/>
  <c r="AA339" i="4"/>
  <c r="Z339" i="4"/>
  <c r="V339" i="4"/>
  <c r="U339" i="4"/>
  <c r="BE338" i="4"/>
  <c r="AX338" i="4"/>
  <c r="AH338" i="4"/>
  <c r="AP338" i="4" s="1"/>
  <c r="AT338" i="4" s="1"/>
  <c r="AD338" i="4"/>
  <c r="AE338" i="4" s="1"/>
  <c r="Z338" i="4"/>
  <c r="V338" i="4"/>
  <c r="AA338" i="4" s="1"/>
  <c r="U338" i="4"/>
  <c r="BE337" i="4"/>
  <c r="AX337" i="4"/>
  <c r="AP337" i="4"/>
  <c r="AT337" i="4" s="1"/>
  <c r="AH337" i="4"/>
  <c r="AD337" i="4"/>
  <c r="AE337" i="4" s="1"/>
  <c r="AA337" i="4"/>
  <c r="Z337" i="4"/>
  <c r="V337" i="4"/>
  <c r="U337" i="4"/>
  <c r="BE336" i="4"/>
  <c r="AX336" i="4"/>
  <c r="AH336" i="4"/>
  <c r="AP336" i="4" s="1"/>
  <c r="AT336" i="4" s="1"/>
  <c r="AD336" i="4"/>
  <c r="AE336" i="4" s="1"/>
  <c r="Z336" i="4"/>
  <c r="U336" i="4"/>
  <c r="V336" i="4" s="1"/>
  <c r="AA336" i="4" s="1"/>
  <c r="BE335" i="4"/>
  <c r="AX335" i="4"/>
  <c r="Z335" i="4"/>
  <c r="V335" i="4"/>
  <c r="AA335" i="4" s="1"/>
  <c r="AD335" i="4" s="1"/>
  <c r="U335" i="4"/>
  <c r="BE334" i="4"/>
  <c r="AX334" i="4"/>
  <c r="Z334" i="4"/>
  <c r="V334" i="4"/>
  <c r="AA334" i="4" s="1"/>
  <c r="AD334" i="4" s="1"/>
  <c r="U334" i="4"/>
  <c r="BE333" i="4"/>
  <c r="AX333" i="4"/>
  <c r="AH333" i="4"/>
  <c r="AP333" i="4" s="1"/>
  <c r="AT333" i="4" s="1"/>
  <c r="AD333" i="4"/>
  <c r="AE333" i="4" s="1"/>
  <c r="Z333" i="4"/>
  <c r="U333" i="4"/>
  <c r="V333" i="4" s="1"/>
  <c r="AA333" i="4" s="1"/>
  <c r="BE332" i="4"/>
  <c r="AX332" i="4"/>
  <c r="Z332" i="4"/>
  <c r="U332" i="4"/>
  <c r="V332" i="4" s="1"/>
  <c r="AA332" i="4" s="1"/>
  <c r="AD332" i="4" s="1"/>
  <c r="BE331" i="4"/>
  <c r="AX331" i="4"/>
  <c r="Z331" i="4"/>
  <c r="V331" i="4"/>
  <c r="AA331" i="4" s="1"/>
  <c r="AD331" i="4" s="1"/>
  <c r="U331" i="4"/>
  <c r="BE330" i="4"/>
  <c r="AX330" i="4"/>
  <c r="Z330" i="4"/>
  <c r="U330" i="4"/>
  <c r="V330" i="4" s="1"/>
  <c r="AA330" i="4" s="1"/>
  <c r="AD330" i="4" s="1"/>
  <c r="BE329" i="4"/>
  <c r="AX329" i="4"/>
  <c r="AH329" i="4"/>
  <c r="AP329" i="4" s="1"/>
  <c r="AT329" i="4" s="1"/>
  <c r="AE329" i="4"/>
  <c r="AD329" i="4"/>
  <c r="AA329" i="4"/>
  <c r="Z329" i="4"/>
  <c r="U329" i="4"/>
  <c r="V329" i="4" s="1"/>
  <c r="BE328" i="4"/>
  <c r="AX328" i="4"/>
  <c r="AT328" i="4"/>
  <c r="AH328" i="4"/>
  <c r="AP328" i="4" s="1"/>
  <c r="AD328" i="4"/>
  <c r="AE328" i="4" s="1"/>
  <c r="Z328" i="4"/>
  <c r="AA328" i="4" s="1"/>
  <c r="V328" i="4"/>
  <c r="U328" i="4"/>
  <c r="BE327" i="4"/>
  <c r="AX327" i="4"/>
  <c r="Z327" i="4"/>
  <c r="V327" i="4"/>
  <c r="AA327" i="4" s="1"/>
  <c r="AD327" i="4" s="1"/>
  <c r="U327" i="4"/>
  <c r="BE326" i="4"/>
  <c r="AX326" i="4"/>
  <c r="AE326" i="4"/>
  <c r="Z326" i="4"/>
  <c r="U326" i="4"/>
  <c r="V326" i="4" s="1"/>
  <c r="AA326" i="4" s="1"/>
  <c r="AD326" i="4" s="1"/>
  <c r="AH326" i="4" s="1"/>
  <c r="AP326" i="4" s="1"/>
  <c r="AT326" i="4" s="1"/>
  <c r="BE325" i="4"/>
  <c r="AX325" i="4"/>
  <c r="Z325" i="4"/>
  <c r="U325" i="4"/>
  <c r="V325" i="4" s="1"/>
  <c r="AA325" i="4" s="1"/>
  <c r="AD325" i="4" s="1"/>
  <c r="BE324" i="4"/>
  <c r="AX324" i="4"/>
  <c r="Z324" i="4"/>
  <c r="U324" i="4"/>
  <c r="V324" i="4" s="1"/>
  <c r="AA324" i="4" s="1"/>
  <c r="AD324" i="4" s="1"/>
  <c r="BE323" i="4"/>
  <c r="AX323" i="4"/>
  <c r="Z323" i="4"/>
  <c r="U323" i="4"/>
  <c r="V323" i="4" s="1"/>
  <c r="AA323" i="4" s="1"/>
  <c r="AD323" i="4" s="1"/>
  <c r="BE322" i="4"/>
  <c r="AX322" i="4"/>
  <c r="AH322" i="4"/>
  <c r="AP322" i="4" s="1"/>
  <c r="AT322" i="4" s="1"/>
  <c r="AE322" i="4"/>
  <c r="AD322" i="4"/>
  <c r="Z322" i="4"/>
  <c r="V322" i="4"/>
  <c r="AA322" i="4" s="1"/>
  <c r="U322" i="4"/>
  <c r="BE321" i="4"/>
  <c r="AX321" i="4"/>
  <c r="Z321" i="4"/>
  <c r="U321" i="4"/>
  <c r="V321" i="4" s="1"/>
  <c r="AA321" i="4" s="1"/>
  <c r="AD321" i="4" s="1"/>
  <c r="BE320" i="4"/>
  <c r="AX320" i="4"/>
  <c r="AH320" i="4"/>
  <c r="AP320" i="4" s="1"/>
  <c r="AT320" i="4" s="1"/>
  <c r="AD320" i="4"/>
  <c r="AE320" i="4" s="1"/>
  <c r="Z320" i="4"/>
  <c r="U320" i="4"/>
  <c r="V320" i="4" s="1"/>
  <c r="AA320" i="4" s="1"/>
  <c r="BE319" i="4"/>
  <c r="AX319" i="4"/>
  <c r="Z319" i="4"/>
  <c r="V319" i="4"/>
  <c r="U319" i="4"/>
  <c r="BE318" i="4"/>
  <c r="AX318" i="4"/>
  <c r="AT318" i="4"/>
  <c r="AP318" i="4"/>
  <c r="AH318" i="4"/>
  <c r="AE318" i="4"/>
  <c r="AD318" i="4"/>
  <c r="AA318" i="4"/>
  <c r="Z318" i="4"/>
  <c r="V318" i="4"/>
  <c r="U318" i="4"/>
  <c r="BE317" i="4"/>
  <c r="AX317" i="4"/>
  <c r="AP317" i="4"/>
  <c r="AT317" i="4" s="1"/>
  <c r="AH317" i="4"/>
  <c r="AE317" i="4"/>
  <c r="AD317" i="4"/>
  <c r="AA317" i="4"/>
  <c r="Z317" i="4"/>
  <c r="U317" i="4"/>
  <c r="V317" i="4" s="1"/>
  <c r="BE316" i="4"/>
  <c r="AX316" i="4"/>
  <c r="AD316" i="4"/>
  <c r="AA316" i="4"/>
  <c r="Z316" i="4"/>
  <c r="V316" i="4"/>
  <c r="U316" i="4"/>
  <c r="BE315" i="4"/>
  <c r="AX315" i="4"/>
  <c r="Z315" i="4"/>
  <c r="U315" i="4"/>
  <c r="V315" i="4" s="1"/>
  <c r="AA315" i="4" s="1"/>
  <c r="AD315" i="4" s="1"/>
  <c r="BE314" i="4"/>
  <c r="AX314" i="4"/>
  <c r="AT314" i="4"/>
  <c r="AH314" i="4"/>
  <c r="AP314" i="4" s="1"/>
  <c r="Z314" i="4"/>
  <c r="U314" i="4"/>
  <c r="V314" i="4" s="1"/>
  <c r="AA314" i="4" s="1"/>
  <c r="AD314" i="4" s="1"/>
  <c r="AE314" i="4" s="1"/>
  <c r="BE313" i="4"/>
  <c r="AX313" i="4"/>
  <c r="AA313" i="4"/>
  <c r="AD313" i="4" s="1"/>
  <c r="AH313" i="4" s="1"/>
  <c r="AP313" i="4" s="1"/>
  <c r="AT313" i="4" s="1"/>
  <c r="Z313" i="4"/>
  <c r="U313" i="4"/>
  <c r="V313" i="4" s="1"/>
  <c r="BE312" i="4"/>
  <c r="AX312" i="4"/>
  <c r="AP312" i="4"/>
  <c r="AT312" i="4" s="1"/>
  <c r="AH312" i="4"/>
  <c r="AD312" i="4"/>
  <c r="AE312" i="4" s="1"/>
  <c r="AA312" i="4"/>
  <c r="Z312" i="4"/>
  <c r="V312" i="4"/>
  <c r="U312" i="4"/>
  <c r="BE311" i="4"/>
  <c r="AX311" i="4"/>
  <c r="AP311" i="4"/>
  <c r="AT311" i="4" s="1"/>
  <c r="AH311" i="4"/>
  <c r="AE311" i="4"/>
  <c r="AD311" i="4"/>
  <c r="Z311" i="4"/>
  <c r="U311" i="4"/>
  <c r="V311" i="4" s="1"/>
  <c r="AA311" i="4" s="1"/>
  <c r="BE310" i="4"/>
  <c r="AX310" i="4"/>
  <c r="Z310" i="4"/>
  <c r="U310" i="4"/>
  <c r="V310" i="4" s="1"/>
  <c r="AA310" i="4" s="1"/>
  <c r="AD310" i="4" s="1"/>
  <c r="BE309" i="4"/>
  <c r="AX309" i="4"/>
  <c r="AA309" i="4"/>
  <c r="AD309" i="4" s="1"/>
  <c r="Z309" i="4"/>
  <c r="V309" i="4"/>
  <c r="U309" i="4"/>
  <c r="BE308" i="4"/>
  <c r="AX308" i="4"/>
  <c r="AT308" i="4"/>
  <c r="AP308" i="4"/>
  <c r="AH308" i="4"/>
  <c r="AD308" i="4"/>
  <c r="AE308" i="4" s="1"/>
  <c r="Z308" i="4"/>
  <c r="U308" i="4"/>
  <c r="V308" i="4" s="1"/>
  <c r="AA308" i="4" s="1"/>
  <c r="BE307" i="4"/>
  <c r="AX307" i="4"/>
  <c r="Z307" i="4"/>
  <c r="V307" i="4"/>
  <c r="AA307" i="4" s="1"/>
  <c r="AD307" i="4" s="1"/>
  <c r="U307" i="4"/>
  <c r="BE306" i="4"/>
  <c r="AX306" i="4"/>
  <c r="AH306" i="4"/>
  <c r="AP306" i="4" s="1"/>
  <c r="AT306" i="4" s="1"/>
  <c r="AD306" i="4"/>
  <c r="AE306" i="4" s="1"/>
  <c r="Z306" i="4"/>
  <c r="U306" i="4"/>
  <c r="V306" i="4" s="1"/>
  <c r="AA306" i="4" s="1"/>
  <c r="BE305" i="4"/>
  <c r="AX305" i="4"/>
  <c r="AH305" i="4"/>
  <c r="AP305" i="4" s="1"/>
  <c r="AT305" i="4" s="1"/>
  <c r="AE305" i="4"/>
  <c r="AD305" i="4"/>
  <c r="AA305" i="4"/>
  <c r="Z305" i="4"/>
  <c r="V305" i="4"/>
  <c r="U305" i="4"/>
  <c r="BE304" i="4"/>
  <c r="AX304" i="4"/>
  <c r="AA304" i="4"/>
  <c r="AD304" i="4" s="1"/>
  <c r="Z304" i="4"/>
  <c r="V304" i="4"/>
  <c r="U304" i="4"/>
  <c r="BE303" i="4"/>
  <c r="AX303" i="4"/>
  <c r="AH303" i="4"/>
  <c r="AP303" i="4" s="1"/>
  <c r="AT303" i="4" s="1"/>
  <c r="AE303" i="4"/>
  <c r="AD303" i="4"/>
  <c r="Z303" i="4"/>
  <c r="U303" i="4"/>
  <c r="V303" i="4" s="1"/>
  <c r="AA303" i="4" s="1"/>
  <c r="BE302" i="4"/>
  <c r="AX302" i="4"/>
  <c r="Z302" i="4"/>
  <c r="U302" i="4"/>
  <c r="V302" i="4" s="1"/>
  <c r="AA302" i="4" s="1"/>
  <c r="AD302" i="4" s="1"/>
  <c r="BE301" i="4"/>
  <c r="AX301" i="4"/>
  <c r="AT301" i="4"/>
  <c r="AP301" i="4"/>
  <c r="AD301" i="4"/>
  <c r="AH301" i="4" s="1"/>
  <c r="Z301" i="4"/>
  <c r="V301" i="4"/>
  <c r="AA301" i="4" s="1"/>
  <c r="U301" i="4"/>
  <c r="BE300" i="4"/>
  <c r="AX300" i="4"/>
  <c r="AA300" i="4"/>
  <c r="AD300" i="4" s="1"/>
  <c r="Z300" i="4"/>
  <c r="U300" i="4"/>
  <c r="V300" i="4" s="1"/>
  <c r="BE299" i="4"/>
  <c r="AX299" i="4"/>
  <c r="Z299" i="4"/>
  <c r="V299" i="4"/>
  <c r="AA299" i="4" s="1"/>
  <c r="AD299" i="4" s="1"/>
  <c r="U299" i="4"/>
  <c r="BE298" i="4"/>
  <c r="AX298" i="4"/>
  <c r="AE298" i="4"/>
  <c r="Z298" i="4"/>
  <c r="U298" i="4"/>
  <c r="V298" i="4" s="1"/>
  <c r="AA298" i="4" s="1"/>
  <c r="AD298" i="4" s="1"/>
  <c r="AH298" i="4" s="1"/>
  <c r="AP298" i="4" s="1"/>
  <c r="AT298" i="4" s="1"/>
  <c r="BE297" i="4"/>
  <c r="AX297" i="4"/>
  <c r="Z297" i="4"/>
  <c r="U297" i="4"/>
  <c r="V297" i="4" s="1"/>
  <c r="AA297" i="4" s="1"/>
  <c r="AD297" i="4" s="1"/>
  <c r="BE296" i="4"/>
  <c r="AX296" i="4"/>
  <c r="Z296" i="4"/>
  <c r="U296" i="4"/>
  <c r="V296" i="4" s="1"/>
  <c r="AA296" i="4" s="1"/>
  <c r="AD296" i="4" s="1"/>
  <c r="BE295" i="4"/>
  <c r="AX295" i="4"/>
  <c r="AP295" i="4"/>
  <c r="AT295" i="4" s="1"/>
  <c r="AH295" i="4"/>
  <c r="AD295" i="4"/>
  <c r="AE295" i="4" s="1"/>
  <c r="Z295" i="4"/>
  <c r="V295" i="4"/>
  <c r="U295" i="4"/>
  <c r="BE294" i="4"/>
  <c r="AX294" i="4"/>
  <c r="AH294" i="4"/>
  <c r="AP294" i="4" s="1"/>
  <c r="AT294" i="4" s="1"/>
  <c r="Z294" i="4"/>
  <c r="U294" i="4"/>
  <c r="V294" i="4" s="1"/>
  <c r="AA294" i="4" s="1"/>
  <c r="AD294" i="4" s="1"/>
  <c r="AE294" i="4" s="1"/>
  <c r="BE293" i="4"/>
  <c r="AX293" i="4"/>
  <c r="Z293" i="4"/>
  <c r="V293" i="4"/>
  <c r="AA293" i="4" s="1"/>
  <c r="AD293" i="4" s="1"/>
  <c r="U293" i="4"/>
  <c r="BE292" i="4"/>
  <c r="AX292" i="4"/>
  <c r="AT292" i="4"/>
  <c r="AH292" i="4"/>
  <c r="AP292" i="4" s="1"/>
  <c r="AE292" i="4"/>
  <c r="AD292" i="4"/>
  <c r="Z292" i="4"/>
  <c r="V292" i="4"/>
  <c r="AA292" i="4" s="1"/>
  <c r="U292" i="4"/>
  <c r="BE291" i="4"/>
  <c r="AX291" i="4"/>
  <c r="AH291" i="4"/>
  <c r="AP291" i="4" s="1"/>
  <c r="AT291" i="4" s="1"/>
  <c r="AD291" i="4"/>
  <c r="AE291" i="4" s="1"/>
  <c r="Z291" i="4"/>
  <c r="AA291" i="4" s="1"/>
  <c r="U291" i="4"/>
  <c r="V291" i="4" s="1"/>
  <c r="BE290" i="4"/>
  <c r="AX290" i="4"/>
  <c r="Z290" i="4"/>
  <c r="AA290" i="4" s="1"/>
  <c r="AD290" i="4" s="1"/>
  <c r="V290" i="4"/>
  <c r="U290" i="4"/>
  <c r="BE289" i="4"/>
  <c r="AX289" i="4"/>
  <c r="AH289" i="4"/>
  <c r="AP289" i="4" s="1"/>
  <c r="AT289" i="4" s="1"/>
  <c r="AE289" i="4"/>
  <c r="AD289" i="4"/>
  <c r="Z289" i="4"/>
  <c r="V289" i="4"/>
  <c r="AA289" i="4" s="1"/>
  <c r="U289" i="4"/>
  <c r="BE288" i="4"/>
  <c r="AX288" i="4"/>
  <c r="AP288" i="4"/>
  <c r="AT288" i="4" s="1"/>
  <c r="AH288" i="4"/>
  <c r="AD288" i="4"/>
  <c r="AE288" i="4" s="1"/>
  <c r="AA288" i="4"/>
  <c r="Z288" i="4"/>
  <c r="V288" i="4"/>
  <c r="U288" i="4"/>
  <c r="BE287" i="4"/>
  <c r="AX287" i="4"/>
  <c r="Z287" i="4"/>
  <c r="U287" i="4"/>
  <c r="V287" i="4" s="1"/>
  <c r="AA287" i="4" s="1"/>
  <c r="AD287" i="4" s="1"/>
  <c r="BE286" i="4"/>
  <c r="AX286" i="4"/>
  <c r="Z286" i="4"/>
  <c r="U286" i="4"/>
  <c r="V286" i="4" s="1"/>
  <c r="AA286" i="4" s="1"/>
  <c r="AD286" i="4" s="1"/>
  <c r="BE285" i="4"/>
  <c r="AX285" i="4"/>
  <c r="AP285" i="4"/>
  <c r="AT285" i="4" s="1"/>
  <c r="AH285" i="4"/>
  <c r="AE285" i="4"/>
  <c r="Z285" i="4"/>
  <c r="U285" i="4"/>
  <c r="V285" i="4" s="1"/>
  <c r="AA285" i="4" s="1"/>
  <c r="AD285" i="4" s="1"/>
  <c r="BE284" i="4"/>
  <c r="AX284" i="4"/>
  <c r="AH284" i="4"/>
  <c r="AP284" i="4" s="1"/>
  <c r="AT284" i="4" s="1"/>
  <c r="Z284" i="4"/>
  <c r="AA284" i="4" s="1"/>
  <c r="AD284" i="4" s="1"/>
  <c r="AE284" i="4" s="1"/>
  <c r="U284" i="4"/>
  <c r="V284" i="4" s="1"/>
  <c r="BE283" i="4"/>
  <c r="AX283" i="4"/>
  <c r="AD283" i="4"/>
  <c r="AA283" i="4"/>
  <c r="Z283" i="4"/>
  <c r="V283" i="4"/>
  <c r="U283" i="4"/>
  <c r="BE282" i="4"/>
  <c r="AX282" i="4"/>
  <c r="Z282" i="4"/>
  <c r="U282" i="4"/>
  <c r="V282" i="4" s="1"/>
  <c r="AA282" i="4" s="1"/>
  <c r="AD282" i="4" s="1"/>
  <c r="BE281" i="4"/>
  <c r="AX281" i="4"/>
  <c r="Z281" i="4"/>
  <c r="V281" i="4"/>
  <c r="AA281" i="4" s="1"/>
  <c r="AD281" i="4" s="1"/>
  <c r="U281" i="4"/>
  <c r="BE280" i="4"/>
  <c r="AX280" i="4"/>
  <c r="AH280" i="4"/>
  <c r="AP280" i="4" s="1"/>
  <c r="AT280" i="4" s="1"/>
  <c r="AE280" i="4"/>
  <c r="Z280" i="4"/>
  <c r="U280" i="4"/>
  <c r="V280" i="4" s="1"/>
  <c r="AA280" i="4" s="1"/>
  <c r="AD280" i="4" s="1"/>
  <c r="BE279" i="4"/>
  <c r="AX279" i="4"/>
  <c r="AH279" i="4"/>
  <c r="AP279" i="4" s="1"/>
  <c r="AT279" i="4" s="1"/>
  <c r="AE279" i="4"/>
  <c r="AD279" i="4"/>
  <c r="Z279" i="4"/>
  <c r="U279" i="4"/>
  <c r="V279" i="4" s="1"/>
  <c r="AA279" i="4" s="1"/>
  <c r="BE278" i="4"/>
  <c r="AX278" i="4"/>
  <c r="AD278" i="4"/>
  <c r="AA278" i="4"/>
  <c r="Z278" i="4"/>
  <c r="V278" i="4"/>
  <c r="U278" i="4"/>
  <c r="BE277" i="4"/>
  <c r="AX277" i="4"/>
  <c r="AT277" i="4"/>
  <c r="AP277" i="4"/>
  <c r="AH277" i="4"/>
  <c r="AD277" i="4"/>
  <c r="AE277" i="4" s="1"/>
  <c r="Z277" i="4"/>
  <c r="V277" i="4"/>
  <c r="AA277" i="4" s="1"/>
  <c r="U277" i="4"/>
  <c r="BE276" i="4"/>
  <c r="AX276" i="4"/>
  <c r="AH276" i="4"/>
  <c r="AP276" i="4" s="1"/>
  <c r="AT276" i="4" s="1"/>
  <c r="AD276" i="4"/>
  <c r="AE276" i="4" s="1"/>
  <c r="Z276" i="4"/>
  <c r="U276" i="4"/>
  <c r="V276" i="4" s="1"/>
  <c r="AA276" i="4" s="1"/>
  <c r="BE275" i="4"/>
  <c r="AX275" i="4"/>
  <c r="Z275" i="4"/>
  <c r="U275" i="4"/>
  <c r="V275" i="4" s="1"/>
  <c r="AA275" i="4" s="1"/>
  <c r="AD275" i="4" s="1"/>
  <c r="AE275" i="4" s="1"/>
  <c r="BE274" i="4"/>
  <c r="AX274" i="4"/>
  <c r="AD274" i="4"/>
  <c r="AH274" i="4" s="1"/>
  <c r="AP274" i="4" s="1"/>
  <c r="AT274" i="4" s="1"/>
  <c r="Z274" i="4"/>
  <c r="U274" i="4"/>
  <c r="V274" i="4" s="1"/>
  <c r="AA274" i="4" s="1"/>
  <c r="BE273" i="4"/>
  <c r="AX273" i="4"/>
  <c r="AH273" i="4"/>
  <c r="AP273" i="4" s="1"/>
  <c r="AT273" i="4" s="1"/>
  <c r="Z273" i="4"/>
  <c r="U273" i="4"/>
  <c r="V273" i="4" s="1"/>
  <c r="AA273" i="4" s="1"/>
  <c r="AD273" i="4" s="1"/>
  <c r="AE273" i="4" s="1"/>
  <c r="BE272" i="4"/>
  <c r="AX272" i="4"/>
  <c r="AD272" i="4"/>
  <c r="AA272" i="4"/>
  <c r="Z272" i="4"/>
  <c r="U272" i="4"/>
  <c r="V272" i="4" s="1"/>
  <c r="BE271" i="4"/>
  <c r="AX271" i="4"/>
  <c r="Z271" i="4"/>
  <c r="AA271" i="4" s="1"/>
  <c r="AD271" i="4" s="1"/>
  <c r="V271" i="4"/>
  <c r="U271" i="4"/>
  <c r="BE270" i="4"/>
  <c r="AX270" i="4"/>
  <c r="Z270" i="4"/>
  <c r="V270" i="4"/>
  <c r="AA270" i="4" s="1"/>
  <c r="AD270" i="4" s="1"/>
  <c r="U270" i="4"/>
  <c r="BE269" i="4"/>
  <c r="AX269" i="4"/>
  <c r="AP269" i="4"/>
  <c r="AT269" i="4" s="1"/>
  <c r="AH269" i="4"/>
  <c r="AE269" i="4"/>
  <c r="AD269" i="4"/>
  <c r="AA269" i="4"/>
  <c r="Z269" i="4"/>
  <c r="U269" i="4"/>
  <c r="V269" i="4" s="1"/>
  <c r="BE268" i="4"/>
  <c r="AX268" i="4"/>
  <c r="AP268" i="4"/>
  <c r="AT268" i="4" s="1"/>
  <c r="AH268" i="4"/>
  <c r="AE268" i="4"/>
  <c r="AD268" i="4"/>
  <c r="Z268" i="4"/>
  <c r="U268" i="4"/>
  <c r="V268" i="4" s="1"/>
  <c r="AA268" i="4" s="1"/>
  <c r="BE267" i="4"/>
  <c r="AX267" i="4"/>
  <c r="AH267" i="4"/>
  <c r="AP267" i="4" s="1"/>
  <c r="AT267" i="4" s="1"/>
  <c r="AE267" i="4"/>
  <c r="Z267" i="4"/>
  <c r="U267" i="4"/>
  <c r="V267" i="4" s="1"/>
  <c r="AA267" i="4" s="1"/>
  <c r="AD267" i="4" s="1"/>
  <c r="BE266" i="4"/>
  <c r="AX266" i="4"/>
  <c r="AT266" i="4"/>
  <c r="AH266" i="4"/>
  <c r="AP266" i="4" s="1"/>
  <c r="AD266" i="4"/>
  <c r="AE266" i="4" s="1"/>
  <c r="Z266" i="4"/>
  <c r="U266" i="4"/>
  <c r="V266" i="4" s="1"/>
  <c r="BE265" i="4"/>
  <c r="AX265" i="4"/>
  <c r="AP265" i="4"/>
  <c r="AT265" i="4" s="1"/>
  <c r="AH265" i="4"/>
  <c r="AD265" i="4"/>
  <c r="AE265" i="4" s="1"/>
  <c r="Z265" i="4"/>
  <c r="U265" i="4"/>
  <c r="V265" i="4" s="1"/>
  <c r="AA265" i="4" s="1"/>
  <c r="BE264" i="4"/>
  <c r="AX264" i="4"/>
  <c r="AP264" i="4"/>
  <c r="AT264" i="4" s="1"/>
  <c r="AH264" i="4"/>
  <c r="AD264" i="4"/>
  <c r="AE264" i="4" s="1"/>
  <c r="Z264" i="4"/>
  <c r="U264" i="4"/>
  <c r="V264" i="4" s="1"/>
  <c r="AA264" i="4" s="1"/>
  <c r="BE263" i="4"/>
  <c r="AX263" i="4"/>
  <c r="AT263" i="4"/>
  <c r="AP263" i="4"/>
  <c r="AH263" i="4"/>
  <c r="AE263" i="4"/>
  <c r="AD263" i="4"/>
  <c r="Z263" i="4"/>
  <c r="U263" i="4"/>
  <c r="V263" i="4" s="1"/>
  <c r="AA263" i="4" s="1"/>
  <c r="BE262" i="4"/>
  <c r="AX262" i="4"/>
  <c r="AH262" i="4"/>
  <c r="AP262" i="4" s="1"/>
  <c r="AT262" i="4" s="1"/>
  <c r="AE262" i="4"/>
  <c r="Z262" i="4"/>
  <c r="U262" i="4"/>
  <c r="V262" i="4" s="1"/>
  <c r="AA262" i="4" s="1"/>
  <c r="AD262" i="4" s="1"/>
  <c r="BE261" i="4"/>
  <c r="AX261" i="4"/>
  <c r="AA261" i="4"/>
  <c r="AD261" i="4" s="1"/>
  <c r="AE261" i="4" s="1"/>
  <c r="Z261" i="4"/>
  <c r="U261" i="4"/>
  <c r="V261" i="4" s="1"/>
  <c r="BE260" i="4"/>
  <c r="AX260" i="4"/>
  <c r="AA260" i="4"/>
  <c r="AD260" i="4" s="1"/>
  <c r="AE260" i="4" s="1"/>
  <c r="Z260" i="4"/>
  <c r="U260" i="4"/>
  <c r="V260" i="4" s="1"/>
  <c r="BE259" i="4"/>
  <c r="AX259" i="4"/>
  <c r="Z259" i="4"/>
  <c r="V259" i="4"/>
  <c r="AA259" i="4" s="1"/>
  <c r="AD259" i="4" s="1"/>
  <c r="U259" i="4"/>
  <c r="BE258" i="4"/>
  <c r="AX258" i="4"/>
  <c r="AH258" i="4"/>
  <c r="AP258" i="4" s="1"/>
  <c r="AT258" i="4" s="1"/>
  <c r="AE258" i="4"/>
  <c r="Z258" i="4"/>
  <c r="U258" i="4"/>
  <c r="V258" i="4" s="1"/>
  <c r="AA258" i="4" s="1"/>
  <c r="AD258" i="4" s="1"/>
  <c r="BE257" i="4"/>
  <c r="AX257" i="4"/>
  <c r="Z257" i="4"/>
  <c r="AA257" i="4" s="1"/>
  <c r="AD257" i="4" s="1"/>
  <c r="V257" i="4"/>
  <c r="U257" i="4"/>
  <c r="BE256" i="4"/>
  <c r="AX256" i="4"/>
  <c r="AP256" i="4"/>
  <c r="AT256" i="4" s="1"/>
  <c r="AH256" i="4"/>
  <c r="AE256" i="4"/>
  <c r="AD256" i="4"/>
  <c r="Z256" i="4"/>
  <c r="U256" i="4"/>
  <c r="V256" i="4" s="1"/>
  <c r="AA256" i="4" s="1"/>
  <c r="BE255" i="4"/>
  <c r="AX255" i="4"/>
  <c r="Z255" i="4"/>
  <c r="U255" i="4"/>
  <c r="V255" i="4" s="1"/>
  <c r="AA255" i="4" s="1"/>
  <c r="AD255" i="4" s="1"/>
  <c r="BE254" i="4"/>
  <c r="AX254" i="4"/>
  <c r="AH254" i="4"/>
  <c r="AP254" i="4" s="1"/>
  <c r="AT254" i="4" s="1"/>
  <c r="AE254" i="4"/>
  <c r="AD254" i="4"/>
  <c r="Z254" i="4"/>
  <c r="AA254" i="4" s="1"/>
  <c r="U254" i="4"/>
  <c r="V254" i="4" s="1"/>
  <c r="BE253" i="4"/>
  <c r="AX253" i="4"/>
  <c r="Z253" i="4"/>
  <c r="U253" i="4"/>
  <c r="V253" i="4" s="1"/>
  <c r="AA253" i="4" s="1"/>
  <c r="AD253" i="4" s="1"/>
  <c r="BE252" i="4"/>
  <c r="AX252" i="4"/>
  <c r="Z252" i="4"/>
  <c r="U252" i="4"/>
  <c r="V252" i="4" s="1"/>
  <c r="AA252" i="4" s="1"/>
  <c r="AD252" i="4" s="1"/>
  <c r="BE251" i="4"/>
  <c r="AX251" i="4"/>
  <c r="Z251" i="4"/>
  <c r="U251" i="4"/>
  <c r="V251" i="4" s="1"/>
  <c r="AA251" i="4" s="1"/>
  <c r="AD251" i="4" s="1"/>
  <c r="BE250" i="4"/>
  <c r="AX250" i="4"/>
  <c r="AH250" i="4"/>
  <c r="AP250" i="4" s="1"/>
  <c r="AT250" i="4" s="1"/>
  <c r="AD250" i="4"/>
  <c r="AE250" i="4" s="1"/>
  <c r="Z250" i="4"/>
  <c r="V250" i="4"/>
  <c r="AA250" i="4" s="1"/>
  <c r="U250" i="4"/>
  <c r="BE249" i="4"/>
  <c r="AX249" i="4"/>
  <c r="AA249" i="4"/>
  <c r="AD249" i="4" s="1"/>
  <c r="Z249" i="4"/>
  <c r="U249" i="4"/>
  <c r="V249" i="4" s="1"/>
  <c r="BE248" i="4"/>
  <c r="AX248" i="4"/>
  <c r="AA248" i="4"/>
  <c r="AD248" i="4" s="1"/>
  <c r="Z248" i="4"/>
  <c r="U248" i="4"/>
  <c r="V248" i="4" s="1"/>
  <c r="BE247" i="4"/>
  <c r="AX247" i="4"/>
  <c r="AE247" i="4"/>
  <c r="Z247" i="4"/>
  <c r="V247" i="4"/>
  <c r="AA247" i="4" s="1"/>
  <c r="AD247" i="4" s="1"/>
  <c r="AH247" i="4" s="1"/>
  <c r="AP247" i="4" s="1"/>
  <c r="AT247" i="4" s="1"/>
  <c r="U247" i="4"/>
  <c r="BE246" i="4"/>
  <c r="AX246" i="4"/>
  <c r="AP246" i="4"/>
  <c r="AT246" i="4" s="1"/>
  <c r="AH246" i="4"/>
  <c r="AD246" i="4"/>
  <c r="AE246" i="4" s="1"/>
  <c r="AA246" i="4"/>
  <c r="Z246" i="4"/>
  <c r="V246" i="4"/>
  <c r="U246" i="4"/>
  <c r="BE245" i="4"/>
  <c r="AX245" i="4"/>
  <c r="Z245" i="4"/>
  <c r="U245" i="4"/>
  <c r="V245" i="4" s="1"/>
  <c r="AA245" i="4" s="1"/>
  <c r="AD245" i="4" s="1"/>
  <c r="BE244" i="4"/>
  <c r="AX244" i="4"/>
  <c r="AP244" i="4"/>
  <c r="AT244" i="4" s="1"/>
  <c r="AH244" i="4"/>
  <c r="AD244" i="4"/>
  <c r="AE244" i="4" s="1"/>
  <c r="Z244" i="4"/>
  <c r="V244" i="4"/>
  <c r="U244" i="4"/>
  <c r="BE243" i="4"/>
  <c r="AX243" i="4"/>
  <c r="AH243" i="4"/>
  <c r="AP243" i="4" s="1"/>
  <c r="AT243" i="4" s="1"/>
  <c r="AE243" i="4"/>
  <c r="AD243" i="4"/>
  <c r="AA243" i="4"/>
  <c r="Z243" i="4"/>
  <c r="V243" i="4"/>
  <c r="U243" i="4"/>
  <c r="BE242" i="4"/>
  <c r="AX242" i="4"/>
  <c r="AP242" i="4"/>
  <c r="AT242" i="4" s="1"/>
  <c r="AH242" i="4"/>
  <c r="AD242" i="4"/>
  <c r="AE242" i="4" s="1"/>
  <c r="AA242" i="4"/>
  <c r="Z242" i="4"/>
  <c r="U242" i="4"/>
  <c r="V242" i="4" s="1"/>
  <c r="BE241" i="4"/>
  <c r="AX241" i="4"/>
  <c r="AP241" i="4"/>
  <c r="AT241" i="4" s="1"/>
  <c r="AH241" i="4"/>
  <c r="AD241" i="4"/>
  <c r="AE241" i="4" s="1"/>
  <c r="Z241" i="4"/>
  <c r="V241" i="4"/>
  <c r="U241" i="4"/>
  <c r="BE240" i="4"/>
  <c r="AX240" i="4"/>
  <c r="Z240" i="4"/>
  <c r="V240" i="4"/>
  <c r="AA240" i="4" s="1"/>
  <c r="AD240" i="4" s="1"/>
  <c r="U240" i="4"/>
  <c r="BE239" i="4"/>
  <c r="AX239" i="4"/>
  <c r="Z239" i="4"/>
  <c r="U239" i="4"/>
  <c r="V239" i="4" s="1"/>
  <c r="AA239" i="4" s="1"/>
  <c r="AD239" i="4" s="1"/>
  <c r="BE238" i="4"/>
  <c r="AX238" i="4"/>
  <c r="AA238" i="4"/>
  <c r="AD238" i="4" s="1"/>
  <c r="Z238" i="4"/>
  <c r="V238" i="4"/>
  <c r="U238" i="4"/>
  <c r="BE237" i="4"/>
  <c r="AX237" i="4"/>
  <c r="AH237" i="4"/>
  <c r="AP237" i="4" s="1"/>
  <c r="AT237" i="4" s="1"/>
  <c r="AD237" i="4"/>
  <c r="AE237" i="4" s="1"/>
  <c r="Z237" i="4"/>
  <c r="U237" i="4"/>
  <c r="V237" i="4" s="1"/>
  <c r="AA237" i="4" s="1"/>
  <c r="BE236" i="4"/>
  <c r="AX236" i="4"/>
  <c r="AP236" i="4"/>
  <c r="AT236" i="4" s="1"/>
  <c r="AH236" i="4"/>
  <c r="Z236" i="4"/>
  <c r="U236" i="4"/>
  <c r="V236" i="4" s="1"/>
  <c r="AA236" i="4" s="1"/>
  <c r="AD236" i="4" s="1"/>
  <c r="AE236" i="4" s="1"/>
  <c r="BE235" i="4"/>
  <c r="AX235" i="4"/>
  <c r="Z235" i="4"/>
  <c r="U235" i="4"/>
  <c r="V235" i="4" s="1"/>
  <c r="AA235" i="4" s="1"/>
  <c r="AD235" i="4" s="1"/>
  <c r="BE234" i="4"/>
  <c r="AX234" i="4"/>
  <c r="AP234" i="4"/>
  <c r="AT234" i="4" s="1"/>
  <c r="AH234" i="4"/>
  <c r="AE234" i="4"/>
  <c r="AD234" i="4"/>
  <c r="Z234" i="4"/>
  <c r="V234" i="4"/>
  <c r="AA234" i="4" s="1"/>
  <c r="U234" i="4"/>
  <c r="BE233" i="4"/>
  <c r="AX233" i="4"/>
  <c r="Z233" i="4"/>
  <c r="U233" i="4"/>
  <c r="V233" i="4" s="1"/>
  <c r="AA233" i="4" s="1"/>
  <c r="AD233" i="4" s="1"/>
  <c r="AE233" i="4" s="1"/>
  <c r="BE232" i="4"/>
  <c r="AX232" i="4"/>
  <c r="AD232" i="4"/>
  <c r="AA232" i="4"/>
  <c r="Z232" i="4"/>
  <c r="V232" i="4"/>
  <c r="U232" i="4"/>
  <c r="BE231" i="4"/>
  <c r="AX231" i="4"/>
  <c r="AH231" i="4"/>
  <c r="AP231" i="4" s="1"/>
  <c r="AT231" i="4" s="1"/>
  <c r="AD231" i="4"/>
  <c r="AE231" i="4" s="1"/>
  <c r="Z231" i="4"/>
  <c r="U231" i="4"/>
  <c r="V231" i="4" s="1"/>
  <c r="AA231" i="4" s="1"/>
  <c r="BE230" i="4"/>
  <c r="AX230" i="4"/>
  <c r="AA230" i="4"/>
  <c r="AD230" i="4" s="1"/>
  <c r="Z230" i="4"/>
  <c r="V230" i="4"/>
  <c r="U230" i="4"/>
  <c r="BE229" i="4"/>
  <c r="AX229" i="4"/>
  <c r="Z229" i="4"/>
  <c r="V229" i="4"/>
  <c r="AA229" i="4" s="1"/>
  <c r="AD229" i="4" s="1"/>
  <c r="U229" i="4"/>
  <c r="BE228" i="4"/>
  <c r="AX228" i="4"/>
  <c r="AH228" i="4"/>
  <c r="AP228" i="4" s="1"/>
  <c r="AT228" i="4" s="1"/>
  <c r="AE228" i="4"/>
  <c r="Z228" i="4"/>
  <c r="U228" i="4"/>
  <c r="V228" i="4" s="1"/>
  <c r="AA228" i="4" s="1"/>
  <c r="AD228" i="4" s="1"/>
  <c r="BE227" i="4"/>
  <c r="AX227" i="4"/>
  <c r="Z227" i="4"/>
  <c r="AA227" i="4" s="1"/>
  <c r="AD227" i="4" s="1"/>
  <c r="U227" i="4"/>
  <c r="V227" i="4" s="1"/>
  <c r="BE226" i="4"/>
  <c r="AX226" i="4"/>
  <c r="AD226" i="4"/>
  <c r="Z226" i="4"/>
  <c r="U226" i="4"/>
  <c r="V226" i="4" s="1"/>
  <c r="AA226" i="4" s="1"/>
  <c r="BE225" i="4"/>
  <c r="AX225" i="4"/>
  <c r="AH225" i="4"/>
  <c r="AP225" i="4" s="1"/>
  <c r="AT225" i="4" s="1"/>
  <c r="AD225" i="4"/>
  <c r="AE225" i="4" s="1"/>
  <c r="Z225" i="4"/>
  <c r="U225" i="4"/>
  <c r="V225" i="4" s="1"/>
  <c r="AA225" i="4" s="1"/>
  <c r="BE224" i="4"/>
  <c r="AX224" i="4"/>
  <c r="AA224" i="4"/>
  <c r="AD224" i="4" s="1"/>
  <c r="Z224" i="4"/>
  <c r="V224" i="4"/>
  <c r="U224" i="4"/>
  <c r="BE223" i="4"/>
  <c r="AX223" i="4"/>
  <c r="Z223" i="4"/>
  <c r="U223" i="4"/>
  <c r="V223" i="4" s="1"/>
  <c r="AA223" i="4" s="1"/>
  <c r="AD223" i="4" s="1"/>
  <c r="AE223" i="4" s="1"/>
  <c r="BE222" i="4"/>
  <c r="AX222" i="4"/>
  <c r="AE222" i="4"/>
  <c r="Z222" i="4"/>
  <c r="U222" i="4"/>
  <c r="V222" i="4" s="1"/>
  <c r="AA222" i="4" s="1"/>
  <c r="AD222" i="4" s="1"/>
  <c r="AH222" i="4" s="1"/>
  <c r="AP222" i="4" s="1"/>
  <c r="AT222" i="4" s="1"/>
  <c r="BE221" i="4"/>
  <c r="AX221" i="4"/>
  <c r="Z221" i="4"/>
  <c r="U221" i="4"/>
  <c r="V221" i="4" s="1"/>
  <c r="AA221" i="4" s="1"/>
  <c r="AD221" i="4" s="1"/>
  <c r="BE220" i="4"/>
  <c r="AX220" i="4"/>
  <c r="AD220" i="4"/>
  <c r="AH220" i="4" s="1"/>
  <c r="AP220" i="4" s="1"/>
  <c r="AT220" i="4" s="1"/>
  <c r="AA220" i="4"/>
  <c r="Z220" i="4"/>
  <c r="V220" i="4"/>
  <c r="U220" i="4"/>
  <c r="BE219" i="4"/>
  <c r="AX219" i="4"/>
  <c r="AA219" i="4"/>
  <c r="AD219" i="4" s="1"/>
  <c r="Z219" i="4"/>
  <c r="U219" i="4"/>
  <c r="V219" i="4" s="1"/>
  <c r="BE218" i="4"/>
  <c r="AX218" i="4"/>
  <c r="Z218" i="4"/>
  <c r="V218" i="4"/>
  <c r="AA218" i="4" s="1"/>
  <c r="AD218" i="4" s="1"/>
  <c r="U218" i="4"/>
  <c r="BE217" i="4"/>
  <c r="AX217" i="4"/>
  <c r="Z217" i="4"/>
  <c r="AA217" i="4" s="1"/>
  <c r="AD217" i="4" s="1"/>
  <c r="AE217" i="4" s="1"/>
  <c r="U217" i="4"/>
  <c r="V217" i="4" s="1"/>
  <c r="BE216" i="4"/>
  <c r="AX216" i="4"/>
  <c r="Z216" i="4"/>
  <c r="V216" i="4"/>
  <c r="AA216" i="4" s="1"/>
  <c r="AD216" i="4" s="1"/>
  <c r="U216" i="4"/>
  <c r="BE215" i="4"/>
  <c r="AX215" i="4"/>
  <c r="AH215" i="4"/>
  <c r="AP215" i="4" s="1"/>
  <c r="AT215" i="4" s="1"/>
  <c r="AE215" i="4"/>
  <c r="AD215" i="4"/>
  <c r="Z215" i="4"/>
  <c r="U215" i="4"/>
  <c r="V215" i="4" s="1"/>
  <c r="AA215" i="4" s="1"/>
  <c r="BE214" i="4"/>
  <c r="AX214" i="4"/>
  <c r="AP214" i="4"/>
  <c r="AT214" i="4" s="1"/>
  <c r="AH214" i="4"/>
  <c r="AE214" i="4"/>
  <c r="AD214" i="4"/>
  <c r="Z214" i="4"/>
  <c r="U214" i="4"/>
  <c r="V214" i="4" s="1"/>
  <c r="AA214" i="4" s="1"/>
  <c r="BE213" i="4"/>
  <c r="AX213" i="4"/>
  <c r="AA213" i="4"/>
  <c r="AD213" i="4" s="1"/>
  <c r="Z213" i="4"/>
  <c r="V213" i="4"/>
  <c r="U213" i="4"/>
  <c r="BE212" i="4"/>
  <c r="AX212" i="4"/>
  <c r="AP212" i="4"/>
  <c r="AT212" i="4" s="1"/>
  <c r="AH212" i="4"/>
  <c r="AE212" i="4"/>
  <c r="AD212" i="4"/>
  <c r="Z212" i="4"/>
  <c r="U212" i="4"/>
  <c r="V212" i="4" s="1"/>
  <c r="AA212" i="4" s="1"/>
  <c r="BE211" i="4"/>
  <c r="AX211" i="4"/>
  <c r="AH211" i="4"/>
  <c r="AP211" i="4" s="1"/>
  <c r="AT211" i="4" s="1"/>
  <c r="AD211" i="4"/>
  <c r="AE211" i="4" s="1"/>
  <c r="Z211" i="4"/>
  <c r="U211" i="4"/>
  <c r="V211" i="4" s="1"/>
  <c r="AA211" i="4" s="1"/>
  <c r="BE210" i="4"/>
  <c r="AX210" i="4"/>
  <c r="Z210" i="4"/>
  <c r="U210" i="4"/>
  <c r="V210" i="4" s="1"/>
  <c r="AA210" i="4" s="1"/>
  <c r="AD210" i="4" s="1"/>
  <c r="BE209" i="4"/>
  <c r="AX209" i="4"/>
  <c r="AH209" i="4"/>
  <c r="AP209" i="4" s="1"/>
  <c r="AT209" i="4" s="1"/>
  <c r="AE209" i="4"/>
  <c r="AD209" i="4"/>
  <c r="Z209" i="4"/>
  <c r="U209" i="4"/>
  <c r="V209" i="4" s="1"/>
  <c r="AA209" i="4" s="1"/>
  <c r="BE208" i="4"/>
  <c r="AX208" i="4"/>
  <c r="AH208" i="4"/>
  <c r="AP208" i="4" s="1"/>
  <c r="AT208" i="4" s="1"/>
  <c r="AE208" i="4"/>
  <c r="AA208" i="4"/>
  <c r="AD208" i="4" s="1"/>
  <c r="Z208" i="4"/>
  <c r="V208" i="4"/>
  <c r="U208" i="4"/>
  <c r="BE207" i="4"/>
  <c r="AX207" i="4"/>
  <c r="Z207" i="4"/>
  <c r="U207" i="4"/>
  <c r="V207" i="4" s="1"/>
  <c r="AA207" i="4" s="1"/>
  <c r="AD207" i="4" s="1"/>
  <c r="BE206" i="4"/>
  <c r="AX206" i="4"/>
  <c r="Z206" i="4"/>
  <c r="V206" i="4"/>
  <c r="AA206" i="4" s="1"/>
  <c r="AD206" i="4" s="1"/>
  <c r="AE206" i="4" s="1"/>
  <c r="U206" i="4"/>
  <c r="BE205" i="4"/>
  <c r="AX205" i="4"/>
  <c r="Z205" i="4"/>
  <c r="U205" i="4"/>
  <c r="V205" i="4" s="1"/>
  <c r="AA205" i="4" s="1"/>
  <c r="AD205" i="4" s="1"/>
  <c r="AH205" i="4" s="1"/>
  <c r="AP205" i="4" s="1"/>
  <c r="AT205" i="4" s="1"/>
  <c r="BE204" i="4"/>
  <c r="AX204" i="4"/>
  <c r="AH204" i="4"/>
  <c r="AP204" i="4" s="1"/>
  <c r="AT204" i="4" s="1"/>
  <c r="AD204" i="4"/>
  <c r="AE204" i="4" s="1"/>
  <c r="Z204" i="4"/>
  <c r="U204" i="4"/>
  <c r="V204" i="4" s="1"/>
  <c r="AA204" i="4" s="1"/>
  <c r="BE203" i="4"/>
  <c r="AX203" i="4"/>
  <c r="AH203" i="4"/>
  <c r="AP203" i="4" s="1"/>
  <c r="AT203" i="4" s="1"/>
  <c r="AE203" i="4"/>
  <c r="AD203" i="4"/>
  <c r="Z203" i="4"/>
  <c r="U203" i="4"/>
  <c r="V203" i="4" s="1"/>
  <c r="AA203" i="4" s="1"/>
  <c r="BE202" i="4"/>
  <c r="AX202" i="4"/>
  <c r="AP202" i="4"/>
  <c r="AT202" i="4" s="1"/>
  <c r="AH202" i="4"/>
  <c r="AE202" i="4"/>
  <c r="AD202" i="4"/>
  <c r="AA202" i="4"/>
  <c r="Z202" i="4"/>
  <c r="V202" i="4"/>
  <c r="U202" i="4"/>
  <c r="BE201" i="4"/>
  <c r="AX201" i="4"/>
  <c r="AT201" i="4"/>
  <c r="AH201" i="4"/>
  <c r="AP201" i="4" s="1"/>
  <c r="AD201" i="4"/>
  <c r="AE201" i="4" s="1"/>
  <c r="Z201" i="4"/>
  <c r="U201" i="4"/>
  <c r="V201" i="4" s="1"/>
  <c r="AA201" i="4" s="1"/>
  <c r="BE200" i="4"/>
  <c r="AX200" i="4"/>
  <c r="Z200" i="4"/>
  <c r="U200" i="4"/>
  <c r="V200" i="4" s="1"/>
  <c r="AA200" i="4" s="1"/>
  <c r="AD200" i="4" s="1"/>
  <c r="BE199" i="4"/>
  <c r="AX199" i="4"/>
  <c r="AT199" i="4"/>
  <c r="AP199" i="4"/>
  <c r="AH199" i="4"/>
  <c r="AD199" i="4"/>
  <c r="AE199" i="4" s="1"/>
  <c r="Z199" i="4"/>
  <c r="U199" i="4"/>
  <c r="V199" i="4" s="1"/>
  <c r="AA199" i="4" s="1"/>
  <c r="BE198" i="4"/>
  <c r="AX198" i="4"/>
  <c r="Z198" i="4"/>
  <c r="U198" i="4"/>
  <c r="V198" i="4" s="1"/>
  <c r="AA198" i="4" s="1"/>
  <c r="AD198" i="4" s="1"/>
  <c r="AH198" i="4" s="1"/>
  <c r="AP198" i="4" s="1"/>
  <c r="AT198" i="4" s="1"/>
  <c r="BE197" i="4"/>
  <c r="AX197" i="4"/>
  <c r="AP197" i="4"/>
  <c r="AT197" i="4" s="1"/>
  <c r="AH197" i="4"/>
  <c r="AD197" i="4"/>
  <c r="AE197" i="4" s="1"/>
  <c r="Z197" i="4"/>
  <c r="U197" i="4"/>
  <c r="V197" i="4" s="1"/>
  <c r="AA197" i="4" s="1"/>
  <c r="BE196" i="4"/>
  <c r="AX196" i="4"/>
  <c r="AA196" i="4"/>
  <c r="AD196" i="4" s="1"/>
  <c r="Z196" i="4"/>
  <c r="V196" i="4"/>
  <c r="U196" i="4"/>
  <c r="BE195" i="4"/>
  <c r="AX195" i="4"/>
  <c r="Z195" i="4"/>
  <c r="U195" i="4"/>
  <c r="V195" i="4" s="1"/>
  <c r="AA195" i="4" s="1"/>
  <c r="AD195" i="4" s="1"/>
  <c r="BE194" i="4"/>
  <c r="AX194" i="4"/>
  <c r="Z194" i="4"/>
  <c r="V194" i="4"/>
  <c r="AA194" i="4" s="1"/>
  <c r="AD194" i="4" s="1"/>
  <c r="U194" i="4"/>
  <c r="BE193" i="4"/>
  <c r="AX193" i="4"/>
  <c r="Z193" i="4"/>
  <c r="U193" i="4"/>
  <c r="V193" i="4" s="1"/>
  <c r="AA193" i="4" s="1"/>
  <c r="AD193" i="4" s="1"/>
  <c r="BE192" i="4"/>
  <c r="AX192" i="4"/>
  <c r="AP192" i="4"/>
  <c r="AT192" i="4" s="1"/>
  <c r="AH192" i="4"/>
  <c r="AE192" i="4"/>
  <c r="AD192" i="4"/>
  <c r="Z192" i="4"/>
  <c r="U192" i="4"/>
  <c r="V192" i="4" s="1"/>
  <c r="AA192" i="4" s="1"/>
  <c r="BE191" i="4"/>
  <c r="AX191" i="4"/>
  <c r="Z191" i="4"/>
  <c r="U191" i="4"/>
  <c r="V191" i="4" s="1"/>
  <c r="AA191" i="4" s="1"/>
  <c r="AD191" i="4" s="1"/>
  <c r="BE190" i="4"/>
  <c r="AX190" i="4"/>
  <c r="Z190" i="4"/>
  <c r="U190" i="4"/>
  <c r="V190" i="4" s="1"/>
  <c r="AA190" i="4" s="1"/>
  <c r="AD190" i="4" s="1"/>
  <c r="BE189" i="4"/>
  <c r="AX189" i="4"/>
  <c r="AT189" i="4"/>
  <c r="AH189" i="4"/>
  <c r="AP189" i="4" s="1"/>
  <c r="AD189" i="4"/>
  <c r="AE189" i="4" s="1"/>
  <c r="Z189" i="4"/>
  <c r="V189" i="4"/>
  <c r="AA189" i="4" s="1"/>
  <c r="U189" i="4"/>
  <c r="BE188" i="4"/>
  <c r="AX188" i="4"/>
  <c r="AT188" i="4"/>
  <c r="AP188" i="4"/>
  <c r="AH188" i="4"/>
  <c r="AE188" i="4"/>
  <c r="AD188" i="4"/>
  <c r="Z188" i="4"/>
  <c r="U188" i="4"/>
  <c r="V188" i="4" s="1"/>
  <c r="AA188" i="4" s="1"/>
  <c r="BE187" i="4"/>
  <c r="AX187" i="4"/>
  <c r="AH187" i="4"/>
  <c r="AP187" i="4" s="1"/>
  <c r="AT187" i="4" s="1"/>
  <c r="Z187" i="4"/>
  <c r="U187" i="4"/>
  <c r="V187" i="4" s="1"/>
  <c r="AA187" i="4" s="1"/>
  <c r="AD187" i="4" s="1"/>
  <c r="AE187" i="4" s="1"/>
  <c r="BE186" i="4"/>
  <c r="AX186" i="4"/>
  <c r="Z186" i="4"/>
  <c r="U186" i="4"/>
  <c r="V186" i="4" s="1"/>
  <c r="AA186" i="4" s="1"/>
  <c r="AD186" i="4" s="1"/>
  <c r="BE185" i="4"/>
  <c r="AX185" i="4"/>
  <c r="AD185" i="4"/>
  <c r="Z185" i="4"/>
  <c r="U185" i="4"/>
  <c r="V185" i="4" s="1"/>
  <c r="AA185" i="4" s="1"/>
  <c r="BE184" i="4"/>
  <c r="AX184" i="4"/>
  <c r="Z184" i="4"/>
  <c r="V184" i="4"/>
  <c r="AA184" i="4" s="1"/>
  <c r="AD184" i="4" s="1"/>
  <c r="U184" i="4"/>
  <c r="BE183" i="4"/>
  <c r="AX183" i="4"/>
  <c r="Z183" i="4"/>
  <c r="U183" i="4"/>
  <c r="V183" i="4" s="1"/>
  <c r="AA183" i="4" s="1"/>
  <c r="AD183" i="4" s="1"/>
  <c r="BE182" i="4"/>
  <c r="AX182" i="4"/>
  <c r="Z182" i="4"/>
  <c r="V182" i="4"/>
  <c r="AA182" i="4" s="1"/>
  <c r="AD182" i="4" s="1"/>
  <c r="U182" i="4"/>
  <c r="BE181" i="4"/>
  <c r="AX181" i="4"/>
  <c r="Z181" i="4"/>
  <c r="V181" i="4"/>
  <c r="AA181" i="4" s="1"/>
  <c r="AD181" i="4" s="1"/>
  <c r="U181" i="4"/>
  <c r="BE180" i="4"/>
  <c r="AX180" i="4"/>
  <c r="AP180" i="4"/>
  <c r="AT180" i="4" s="1"/>
  <c r="AD180" i="4"/>
  <c r="AH180" i="4" s="1"/>
  <c r="Z180" i="4"/>
  <c r="U180" i="4"/>
  <c r="V180" i="4" s="1"/>
  <c r="AA180" i="4" s="1"/>
  <c r="BE179" i="4"/>
  <c r="AX179" i="4"/>
  <c r="Z179" i="4"/>
  <c r="U179" i="4"/>
  <c r="V179" i="4" s="1"/>
  <c r="AA179" i="4" s="1"/>
  <c r="AD179" i="4" s="1"/>
  <c r="BE178" i="4"/>
  <c r="AX178" i="4"/>
  <c r="Z178" i="4"/>
  <c r="U178" i="4"/>
  <c r="V178" i="4" s="1"/>
  <c r="AA178" i="4" s="1"/>
  <c r="AD178" i="4" s="1"/>
  <c r="BE177" i="4"/>
  <c r="AX177" i="4"/>
  <c r="AA177" i="4"/>
  <c r="AD177" i="4" s="1"/>
  <c r="Z177" i="4"/>
  <c r="U177" i="4"/>
  <c r="V177" i="4" s="1"/>
  <c r="BE176" i="4"/>
  <c r="AX176" i="4"/>
  <c r="Z176" i="4"/>
  <c r="U176" i="4"/>
  <c r="V176" i="4" s="1"/>
  <c r="AA176" i="4" s="1"/>
  <c r="AD176" i="4" s="1"/>
  <c r="BE175" i="4"/>
  <c r="AX175" i="4"/>
  <c r="AP175" i="4"/>
  <c r="AT175" i="4" s="1"/>
  <c r="AH175" i="4"/>
  <c r="AD175" i="4"/>
  <c r="AE175" i="4" s="1"/>
  <c r="Z175" i="4"/>
  <c r="U175" i="4"/>
  <c r="V175" i="4" s="1"/>
  <c r="BE174" i="4"/>
  <c r="AX174" i="4"/>
  <c r="Z174" i="4"/>
  <c r="U174" i="4"/>
  <c r="V174" i="4" s="1"/>
  <c r="AA174" i="4" s="1"/>
  <c r="AD174" i="4" s="1"/>
  <c r="BE173" i="4"/>
  <c r="AX173" i="4"/>
  <c r="AH173" i="4"/>
  <c r="AP173" i="4" s="1"/>
  <c r="AT173" i="4" s="1"/>
  <c r="Z173" i="4"/>
  <c r="U173" i="4"/>
  <c r="V173" i="4" s="1"/>
  <c r="AA173" i="4" s="1"/>
  <c r="AD173" i="4" s="1"/>
  <c r="AE173" i="4" s="1"/>
  <c r="BE172" i="4"/>
  <c r="AX172" i="4"/>
  <c r="Z172" i="4"/>
  <c r="V172" i="4"/>
  <c r="AA172" i="4" s="1"/>
  <c r="AD172" i="4" s="1"/>
  <c r="U172" i="4"/>
  <c r="BE171" i="4"/>
  <c r="AX171" i="4"/>
  <c r="Z171" i="4"/>
  <c r="U171" i="4"/>
  <c r="V171" i="4" s="1"/>
  <c r="BE170" i="4"/>
  <c r="AX170" i="4"/>
  <c r="AH170" i="4"/>
  <c r="AP170" i="4" s="1"/>
  <c r="AT170" i="4" s="1"/>
  <c r="AE170" i="4"/>
  <c r="Z170" i="4"/>
  <c r="V170" i="4"/>
  <c r="AA170" i="4" s="1"/>
  <c r="AD170" i="4" s="1"/>
  <c r="U170" i="4"/>
  <c r="BE169" i="4"/>
  <c r="AX169" i="4"/>
  <c r="Z169" i="4"/>
  <c r="U169" i="4"/>
  <c r="V169" i="4" s="1"/>
  <c r="AA169" i="4" s="1"/>
  <c r="AD169" i="4" s="1"/>
  <c r="BE168" i="4"/>
  <c r="AX168" i="4"/>
  <c r="Z168" i="4"/>
  <c r="U168" i="4"/>
  <c r="V168" i="4" s="1"/>
  <c r="AA168" i="4" s="1"/>
  <c r="AD168" i="4" s="1"/>
  <c r="AH168" i="4" s="1"/>
  <c r="AP168" i="4" s="1"/>
  <c r="AT168" i="4" s="1"/>
  <c r="BE167" i="4"/>
  <c r="AX167" i="4"/>
  <c r="AT167" i="4"/>
  <c r="AH167" i="4"/>
  <c r="AP167" i="4" s="1"/>
  <c r="AE167" i="4"/>
  <c r="AA167" i="4"/>
  <c r="AD167" i="4" s="1"/>
  <c r="Z167" i="4"/>
  <c r="U167" i="4"/>
  <c r="V167" i="4" s="1"/>
  <c r="BE166" i="4"/>
  <c r="AX166" i="4"/>
  <c r="Z166" i="4"/>
  <c r="U166" i="4"/>
  <c r="V166" i="4" s="1"/>
  <c r="AA166" i="4" s="1"/>
  <c r="AD166" i="4" s="1"/>
  <c r="BE165" i="4"/>
  <c r="AX165" i="4"/>
  <c r="AT165" i="4"/>
  <c r="AH165" i="4"/>
  <c r="AP165" i="4" s="1"/>
  <c r="AD165" i="4"/>
  <c r="AE165" i="4" s="1"/>
  <c r="Z165" i="4"/>
  <c r="U165" i="4"/>
  <c r="V165" i="4" s="1"/>
  <c r="AA165" i="4" s="1"/>
  <c r="BE164" i="4"/>
  <c r="AX164" i="4"/>
  <c r="AP164" i="4"/>
  <c r="AT164" i="4" s="1"/>
  <c r="AH164" i="4"/>
  <c r="AE164" i="4"/>
  <c r="Z164" i="4"/>
  <c r="U164" i="4"/>
  <c r="V164" i="4" s="1"/>
  <c r="AA164" i="4" s="1"/>
  <c r="AD164" i="4" s="1"/>
  <c r="BE163" i="4"/>
  <c r="AX163" i="4"/>
  <c r="Z163" i="4"/>
  <c r="V163" i="4"/>
  <c r="AA163" i="4" s="1"/>
  <c r="AD163" i="4" s="1"/>
  <c r="U163" i="4"/>
  <c r="BE162" i="4"/>
  <c r="AX162" i="4"/>
  <c r="Z162" i="4"/>
  <c r="U162" i="4"/>
  <c r="V162" i="4" s="1"/>
  <c r="AA162" i="4" s="1"/>
  <c r="AD162" i="4" s="1"/>
  <c r="BE161" i="4"/>
  <c r="AX161" i="4"/>
  <c r="Z161" i="4"/>
  <c r="U161" i="4"/>
  <c r="V161" i="4" s="1"/>
  <c r="BE160" i="4"/>
  <c r="AX160" i="4"/>
  <c r="Z160" i="4"/>
  <c r="V160" i="4"/>
  <c r="AA160" i="4" s="1"/>
  <c r="AD160" i="4" s="1"/>
  <c r="U160" i="4"/>
  <c r="BE159" i="4"/>
  <c r="AX159" i="4"/>
  <c r="Z159" i="4"/>
  <c r="U159" i="4"/>
  <c r="V159" i="4" s="1"/>
  <c r="AA159" i="4" s="1"/>
  <c r="AD159" i="4" s="1"/>
  <c r="BE158" i="4"/>
  <c r="AX158" i="4"/>
  <c r="Z158" i="4"/>
  <c r="AA158" i="4" s="1"/>
  <c r="AD158" i="4" s="1"/>
  <c r="AE158" i="4" s="1"/>
  <c r="V158" i="4"/>
  <c r="U158" i="4"/>
  <c r="BE157" i="4"/>
  <c r="AX157" i="4"/>
  <c r="AH157" i="4"/>
  <c r="AP157" i="4" s="1"/>
  <c r="AT157" i="4" s="1"/>
  <c r="AE157" i="4"/>
  <c r="AD157" i="4"/>
  <c r="AA157" i="4"/>
  <c r="Z157" i="4"/>
  <c r="V157" i="4"/>
  <c r="U157" i="4"/>
  <c r="BE156" i="4"/>
  <c r="AX156" i="4"/>
  <c r="AH156" i="4"/>
  <c r="AP156" i="4" s="1"/>
  <c r="AT156" i="4" s="1"/>
  <c r="AD156" i="4"/>
  <c r="AE156" i="4" s="1"/>
  <c r="AA156" i="4"/>
  <c r="Z156" i="4"/>
  <c r="V156" i="4"/>
  <c r="U156" i="4"/>
  <c r="BE155" i="4"/>
  <c r="AX155" i="4"/>
  <c r="AH155" i="4"/>
  <c r="AP155" i="4" s="1"/>
  <c r="AT155" i="4" s="1"/>
  <c r="AD155" i="4"/>
  <c r="AE155" i="4" s="1"/>
  <c r="AA155" i="4"/>
  <c r="Z155" i="4"/>
  <c r="U155" i="4"/>
  <c r="V155" i="4" s="1"/>
  <c r="BE154" i="4"/>
  <c r="AX154" i="4"/>
  <c r="Z154" i="4"/>
  <c r="U154" i="4"/>
  <c r="V154" i="4" s="1"/>
  <c r="AA154" i="4" s="1"/>
  <c r="AD154" i="4" s="1"/>
  <c r="BE153" i="4"/>
  <c r="AX153" i="4"/>
  <c r="AH153" i="4"/>
  <c r="AP153" i="4" s="1"/>
  <c r="AT153" i="4" s="1"/>
  <c r="Z153" i="4"/>
  <c r="U153" i="4"/>
  <c r="V153" i="4" s="1"/>
  <c r="AA153" i="4" s="1"/>
  <c r="AD153" i="4" s="1"/>
  <c r="AE153" i="4" s="1"/>
  <c r="BE152" i="4"/>
  <c r="AX152" i="4"/>
  <c r="AP152" i="4"/>
  <c r="AT152" i="4" s="1"/>
  <c r="AH152" i="4"/>
  <c r="AE152" i="4"/>
  <c r="AD152" i="4"/>
  <c r="Z152" i="4"/>
  <c r="U152" i="4"/>
  <c r="V152" i="4" s="1"/>
  <c r="AA152" i="4" s="1"/>
  <c r="BE151" i="4"/>
  <c r="AX151" i="4"/>
  <c r="Z151" i="4"/>
  <c r="V151" i="4"/>
  <c r="U151" i="4"/>
  <c r="BE150" i="4"/>
  <c r="AX150" i="4"/>
  <c r="Z150" i="4"/>
  <c r="U150" i="4"/>
  <c r="V150" i="4" s="1"/>
  <c r="AA150" i="4" s="1"/>
  <c r="AD150" i="4" s="1"/>
  <c r="AE150" i="4" s="1"/>
  <c r="BE149" i="4"/>
  <c r="AX149" i="4"/>
  <c r="AH149" i="4"/>
  <c r="AP149" i="4" s="1"/>
  <c r="AT149" i="4" s="1"/>
  <c r="AE149" i="4"/>
  <c r="AD149" i="4"/>
  <c r="Z149" i="4"/>
  <c r="U149" i="4"/>
  <c r="V149" i="4" s="1"/>
  <c r="BE148" i="4"/>
  <c r="AX148" i="4"/>
  <c r="Z148" i="4"/>
  <c r="V148" i="4"/>
  <c r="AA148" i="4" s="1"/>
  <c r="AD148" i="4" s="1"/>
  <c r="U148" i="4"/>
  <c r="BE147" i="4"/>
  <c r="AX147" i="4"/>
  <c r="Z147" i="4"/>
  <c r="U147" i="4"/>
  <c r="V147" i="4" s="1"/>
  <c r="BE146" i="4"/>
  <c r="AX146" i="4"/>
  <c r="Z146" i="4"/>
  <c r="AA146" i="4" s="1"/>
  <c r="AD146" i="4" s="1"/>
  <c r="V146" i="4"/>
  <c r="U146" i="4"/>
  <c r="BE145" i="4"/>
  <c r="AX145" i="4"/>
  <c r="AA145" i="4"/>
  <c r="AD145" i="4" s="1"/>
  <c r="Z145" i="4"/>
  <c r="V145" i="4"/>
  <c r="U145" i="4"/>
  <c r="BE144" i="4"/>
  <c r="AX144" i="4"/>
  <c r="Z144" i="4"/>
  <c r="AA144" i="4" s="1"/>
  <c r="AD144" i="4" s="1"/>
  <c r="AE144" i="4" s="1"/>
  <c r="V144" i="4"/>
  <c r="U144" i="4"/>
  <c r="BE143" i="4"/>
  <c r="AX143" i="4"/>
  <c r="AT143" i="4"/>
  <c r="AH143" i="4"/>
  <c r="AP143" i="4" s="1"/>
  <c r="AD143" i="4"/>
  <c r="AE143" i="4" s="1"/>
  <c r="Z143" i="4"/>
  <c r="U143" i="4"/>
  <c r="V143" i="4" s="1"/>
  <c r="AA143" i="4" s="1"/>
  <c r="BE142" i="4"/>
  <c r="AX142" i="4"/>
  <c r="Z142" i="4"/>
  <c r="V142" i="4"/>
  <c r="AA142" i="4" s="1"/>
  <c r="AD142" i="4" s="1"/>
  <c r="U142" i="4"/>
  <c r="BE141" i="4"/>
  <c r="AX141" i="4"/>
  <c r="AH141" i="4"/>
  <c r="AP141" i="4" s="1"/>
  <c r="AT141" i="4" s="1"/>
  <c r="AD141" i="4"/>
  <c r="AE141" i="4" s="1"/>
  <c r="Z141" i="4"/>
  <c r="V141" i="4"/>
  <c r="AA141" i="4" s="1"/>
  <c r="U141" i="4"/>
  <c r="BE140" i="4"/>
  <c r="AX140" i="4"/>
  <c r="AA140" i="4"/>
  <c r="AD140" i="4" s="1"/>
  <c r="AH140" i="4" s="1"/>
  <c r="AP140" i="4" s="1"/>
  <c r="AT140" i="4" s="1"/>
  <c r="Z140" i="4"/>
  <c r="U140" i="4"/>
  <c r="V140" i="4" s="1"/>
  <c r="BE139" i="4"/>
  <c r="AX139" i="4"/>
  <c r="AP139" i="4"/>
  <c r="AT139" i="4" s="1"/>
  <c r="AH139" i="4"/>
  <c r="AD139" i="4"/>
  <c r="AE139" i="4" s="1"/>
  <c r="Z139" i="4"/>
  <c r="U139" i="4"/>
  <c r="V139" i="4" s="1"/>
  <c r="AA139" i="4" s="1"/>
  <c r="BE138" i="4"/>
  <c r="AX138" i="4"/>
  <c r="AH138" i="4"/>
  <c r="AP138" i="4" s="1"/>
  <c r="AT138" i="4" s="1"/>
  <c r="AE138" i="4"/>
  <c r="AD138" i="4"/>
  <c r="Z138" i="4"/>
  <c r="V138" i="4"/>
  <c r="AA138" i="4" s="1"/>
  <c r="U138" i="4"/>
  <c r="BE137" i="4"/>
  <c r="AX137" i="4"/>
  <c r="Z137" i="4"/>
  <c r="U137" i="4"/>
  <c r="V137" i="4" s="1"/>
  <c r="AA137" i="4" s="1"/>
  <c r="AD137" i="4" s="1"/>
  <c r="BE136" i="4"/>
  <c r="AX136" i="4"/>
  <c r="AH136" i="4"/>
  <c r="AP136" i="4" s="1"/>
  <c r="AT136" i="4" s="1"/>
  <c r="Z136" i="4"/>
  <c r="V136" i="4"/>
  <c r="AA136" i="4" s="1"/>
  <c r="AD136" i="4" s="1"/>
  <c r="AE136" i="4" s="1"/>
  <c r="U136" i="4"/>
  <c r="BE135" i="4"/>
  <c r="AX135" i="4"/>
  <c r="AH135" i="4"/>
  <c r="AP135" i="4" s="1"/>
  <c r="AT135" i="4" s="1"/>
  <c r="AE135" i="4"/>
  <c r="AD135" i="4"/>
  <c r="Z135" i="4"/>
  <c r="U135" i="4"/>
  <c r="V135" i="4" s="1"/>
  <c r="AA135" i="4" s="1"/>
  <c r="BE134" i="4"/>
  <c r="AX134" i="4"/>
  <c r="AA134" i="4"/>
  <c r="AD134" i="4" s="1"/>
  <c r="Z134" i="4"/>
  <c r="V134" i="4"/>
  <c r="U134" i="4"/>
  <c r="BE133" i="4"/>
  <c r="AX133" i="4"/>
  <c r="AH133" i="4"/>
  <c r="AP133" i="4" s="1"/>
  <c r="AT133" i="4" s="1"/>
  <c r="AE133" i="4"/>
  <c r="AD133" i="4"/>
  <c r="Z133" i="4"/>
  <c r="U133" i="4"/>
  <c r="V133" i="4" s="1"/>
  <c r="AA133" i="4" s="1"/>
  <c r="BE132" i="4"/>
  <c r="AX132" i="4"/>
  <c r="AH132" i="4"/>
  <c r="AP132" i="4" s="1"/>
  <c r="AT132" i="4" s="1"/>
  <c r="AE132" i="4"/>
  <c r="AD132" i="4"/>
  <c r="AA132" i="4"/>
  <c r="Z132" i="4"/>
  <c r="U132" i="4"/>
  <c r="V132" i="4" s="1"/>
  <c r="BE131" i="4"/>
  <c r="AX131" i="4"/>
  <c r="Z131" i="4"/>
  <c r="AA131" i="4" s="1"/>
  <c r="AD131" i="4" s="1"/>
  <c r="U131" i="4"/>
  <c r="V131" i="4" s="1"/>
  <c r="BE130" i="4"/>
  <c r="AX130" i="4"/>
  <c r="Z130" i="4"/>
  <c r="U130" i="4"/>
  <c r="V130" i="4" s="1"/>
  <c r="AA130" i="4" s="1"/>
  <c r="AD130" i="4" s="1"/>
  <c r="BE129" i="4"/>
  <c r="AX129" i="4"/>
  <c r="AT129" i="4"/>
  <c r="AH129" i="4"/>
  <c r="AP129" i="4" s="1"/>
  <c r="AD129" i="4"/>
  <c r="AE129" i="4" s="1"/>
  <c r="Z129" i="4"/>
  <c r="U129" i="4"/>
  <c r="V129" i="4" s="1"/>
  <c r="AA129" i="4" s="1"/>
  <c r="BE128" i="4"/>
  <c r="AX128" i="4"/>
  <c r="AP128" i="4"/>
  <c r="AT128" i="4" s="1"/>
  <c r="AH128" i="4"/>
  <c r="AE128" i="4"/>
  <c r="AD128" i="4"/>
  <c r="AA128" i="4"/>
  <c r="Z128" i="4"/>
  <c r="V128" i="4"/>
  <c r="U128" i="4"/>
  <c r="BE127" i="4"/>
  <c r="AX127" i="4"/>
  <c r="Z127" i="4"/>
  <c r="U127" i="4"/>
  <c r="V127" i="4" s="1"/>
  <c r="AA127" i="4" s="1"/>
  <c r="AD127" i="4" s="1"/>
  <c r="BE126" i="4"/>
  <c r="AX126" i="4"/>
  <c r="Z126" i="4"/>
  <c r="U126" i="4"/>
  <c r="V126" i="4" s="1"/>
  <c r="AA126" i="4" s="1"/>
  <c r="AD126" i="4" s="1"/>
  <c r="BE125" i="4"/>
  <c r="AX125" i="4"/>
  <c r="AP125" i="4"/>
  <c r="AT125" i="4" s="1"/>
  <c r="AH125" i="4"/>
  <c r="AD125" i="4"/>
  <c r="AE125" i="4" s="1"/>
  <c r="AA125" i="4"/>
  <c r="Z125" i="4"/>
  <c r="U125" i="4"/>
  <c r="V125" i="4" s="1"/>
  <c r="BE124" i="4"/>
  <c r="AX124" i="4"/>
  <c r="AP124" i="4"/>
  <c r="AT124" i="4" s="1"/>
  <c r="AH124" i="4"/>
  <c r="AE124" i="4"/>
  <c r="AD124" i="4"/>
  <c r="Z124" i="4"/>
  <c r="V124" i="4"/>
  <c r="AA124" i="4" s="1"/>
  <c r="U124" i="4"/>
  <c r="BE123" i="4"/>
  <c r="AX123" i="4"/>
  <c r="Z123" i="4"/>
  <c r="U123" i="4"/>
  <c r="V123" i="4" s="1"/>
  <c r="AA123" i="4" s="1"/>
  <c r="AD123" i="4" s="1"/>
  <c r="BE122" i="4"/>
  <c r="AX122" i="4"/>
  <c r="AH122" i="4"/>
  <c r="AP122" i="4" s="1"/>
  <c r="AT122" i="4" s="1"/>
  <c r="AE122" i="4"/>
  <c r="AD122" i="4"/>
  <c r="Z122" i="4"/>
  <c r="U122" i="4"/>
  <c r="V122" i="4" s="1"/>
  <c r="AA122" i="4" s="1"/>
  <c r="BE121" i="4"/>
  <c r="AX121" i="4"/>
  <c r="AH121" i="4"/>
  <c r="AP121" i="4" s="1"/>
  <c r="AT121" i="4" s="1"/>
  <c r="AD121" i="4"/>
  <c r="AE121" i="4" s="1"/>
  <c r="Z121" i="4"/>
  <c r="U121" i="4"/>
  <c r="V121" i="4" s="1"/>
  <c r="AA121" i="4" s="1"/>
  <c r="BE120" i="4"/>
  <c r="AX120" i="4"/>
  <c r="Z120" i="4"/>
  <c r="AA120" i="4" s="1"/>
  <c r="AD120" i="4" s="1"/>
  <c r="U120" i="4"/>
  <c r="V120" i="4" s="1"/>
  <c r="BE119" i="4"/>
  <c r="AX119" i="4"/>
  <c r="AA119" i="4"/>
  <c r="AD119" i="4" s="1"/>
  <c r="AE119" i="4" s="1"/>
  <c r="Z119" i="4"/>
  <c r="U119" i="4"/>
  <c r="V119" i="4" s="1"/>
  <c r="BE118" i="4"/>
  <c r="AX118" i="4"/>
  <c r="AP118" i="4"/>
  <c r="AT118" i="4" s="1"/>
  <c r="AH118" i="4"/>
  <c r="AD118" i="4"/>
  <c r="AE118" i="4" s="1"/>
  <c r="Z118" i="4"/>
  <c r="U118" i="4"/>
  <c r="V118" i="4" s="1"/>
  <c r="AA118" i="4" s="1"/>
  <c r="BE117" i="4"/>
  <c r="AX117" i="4"/>
  <c r="AH117" i="4"/>
  <c r="AP117" i="4" s="1"/>
  <c r="AT117" i="4" s="1"/>
  <c r="AD117" i="4"/>
  <c r="AE117" i="4" s="1"/>
  <c r="Z117" i="4"/>
  <c r="U117" i="4"/>
  <c r="V117" i="4" s="1"/>
  <c r="AA117" i="4" s="1"/>
  <c r="BE116" i="4"/>
  <c r="AX116" i="4"/>
  <c r="Z116" i="4"/>
  <c r="U116" i="4"/>
  <c r="V116" i="4" s="1"/>
  <c r="AA116" i="4" s="1"/>
  <c r="AD116" i="4" s="1"/>
  <c r="BE115" i="4"/>
  <c r="AX115" i="4"/>
  <c r="AH115" i="4"/>
  <c r="AP115" i="4" s="1"/>
  <c r="AT115" i="4" s="1"/>
  <c r="AD115" i="4"/>
  <c r="AE115" i="4" s="1"/>
  <c r="Z115" i="4"/>
  <c r="U115" i="4"/>
  <c r="V115" i="4" s="1"/>
  <c r="AA115" i="4" s="1"/>
  <c r="BE114" i="4"/>
  <c r="AX114" i="4"/>
  <c r="AD114" i="4"/>
  <c r="AH114" i="4" s="1"/>
  <c r="AP114" i="4" s="1"/>
  <c r="AT114" i="4" s="1"/>
  <c r="Z114" i="4"/>
  <c r="U114" i="4"/>
  <c r="V114" i="4" s="1"/>
  <c r="AA114" i="4" s="1"/>
  <c r="BE113" i="4"/>
  <c r="AX113" i="4"/>
  <c r="AH113" i="4"/>
  <c r="AP113" i="4" s="1"/>
  <c r="AT113" i="4" s="1"/>
  <c r="AE113" i="4"/>
  <c r="AD113" i="4"/>
  <c r="AA113" i="4"/>
  <c r="Z113" i="4"/>
  <c r="U113" i="4"/>
  <c r="V113" i="4" s="1"/>
  <c r="BE112" i="4"/>
  <c r="AX112" i="4"/>
  <c r="AA112" i="4"/>
  <c r="AD112" i="4" s="1"/>
  <c r="Z112" i="4"/>
  <c r="V112" i="4"/>
  <c r="U112" i="4"/>
  <c r="BE111" i="4"/>
  <c r="AX111" i="4"/>
  <c r="AH111" i="4"/>
  <c r="AP111" i="4" s="1"/>
  <c r="AT111" i="4" s="1"/>
  <c r="AE111" i="4"/>
  <c r="AD111" i="4"/>
  <c r="Z111" i="4"/>
  <c r="AA111" i="4" s="1"/>
  <c r="U111" i="4"/>
  <c r="V111" i="4" s="1"/>
  <c r="BE110" i="4"/>
  <c r="AX110" i="4"/>
  <c r="Z110" i="4"/>
  <c r="U110" i="4"/>
  <c r="V110" i="4" s="1"/>
  <c r="AA110" i="4" s="1"/>
  <c r="AD110" i="4" s="1"/>
  <c r="BE109" i="4"/>
  <c r="AX109" i="4"/>
  <c r="Z109" i="4"/>
  <c r="U109" i="4"/>
  <c r="V109" i="4" s="1"/>
  <c r="AA109" i="4" s="1"/>
  <c r="AD109" i="4" s="1"/>
  <c r="BE108" i="4"/>
  <c r="AX108" i="4"/>
  <c r="Z108" i="4"/>
  <c r="U108" i="4"/>
  <c r="V108" i="4" s="1"/>
  <c r="AA108" i="4" s="1"/>
  <c r="AD108" i="4" s="1"/>
  <c r="BE107" i="4"/>
  <c r="AX107" i="4"/>
  <c r="AH107" i="4"/>
  <c r="AP107" i="4" s="1"/>
  <c r="AT107" i="4" s="1"/>
  <c r="Z107" i="4"/>
  <c r="U107" i="4"/>
  <c r="V107" i="4" s="1"/>
  <c r="AA107" i="4" s="1"/>
  <c r="AD107" i="4" s="1"/>
  <c r="AE107" i="4" s="1"/>
  <c r="BE106" i="4"/>
  <c r="AX106" i="4"/>
  <c r="Z106" i="4"/>
  <c r="U106" i="4"/>
  <c r="V106" i="4" s="1"/>
  <c r="AA106" i="4" s="1"/>
  <c r="AD106" i="4" s="1"/>
  <c r="BE105" i="4"/>
  <c r="AX105" i="4"/>
  <c r="AA105" i="4"/>
  <c r="AD105" i="4" s="1"/>
  <c r="AE105" i="4" s="1"/>
  <c r="Z105" i="4"/>
  <c r="U105" i="4"/>
  <c r="V105" i="4" s="1"/>
  <c r="BE104" i="4"/>
  <c r="AX104" i="4"/>
  <c r="Z104" i="4"/>
  <c r="U104" i="4"/>
  <c r="V104" i="4" s="1"/>
  <c r="AA104" i="4" s="1"/>
  <c r="AD104" i="4" s="1"/>
  <c r="BE103" i="4"/>
  <c r="AX103" i="4"/>
  <c r="Z103" i="4"/>
  <c r="U103" i="4"/>
  <c r="V103" i="4" s="1"/>
  <c r="AA103" i="4" s="1"/>
  <c r="AD103" i="4" s="1"/>
  <c r="AH103" i="4" s="1"/>
  <c r="AP103" i="4" s="1"/>
  <c r="AT103" i="4" s="1"/>
  <c r="BE102" i="4"/>
  <c r="AX102" i="4"/>
  <c r="Z102" i="4"/>
  <c r="U102" i="4"/>
  <c r="V102" i="4" s="1"/>
  <c r="AA102" i="4" s="1"/>
  <c r="AD102" i="4" s="1"/>
  <c r="BE101" i="4"/>
  <c r="AX101" i="4"/>
  <c r="AH101" i="4"/>
  <c r="AP101" i="4" s="1"/>
  <c r="AT101" i="4" s="1"/>
  <c r="AD101" i="4"/>
  <c r="AE101" i="4" s="1"/>
  <c r="Z101" i="4"/>
  <c r="U101" i="4"/>
  <c r="V101" i="4" s="1"/>
  <c r="AA101" i="4" s="1"/>
  <c r="BE100" i="4"/>
  <c r="AX100" i="4"/>
  <c r="Z100" i="4"/>
  <c r="V100" i="4"/>
  <c r="U100" i="4"/>
  <c r="BE99" i="4"/>
  <c r="AX99" i="4"/>
  <c r="AH99" i="4"/>
  <c r="AP99" i="4" s="1"/>
  <c r="AT99" i="4" s="1"/>
  <c r="AE99" i="4"/>
  <c r="AD99" i="4"/>
  <c r="Z99" i="4"/>
  <c r="U99" i="4"/>
  <c r="V99" i="4" s="1"/>
  <c r="AA99" i="4" s="1"/>
  <c r="BE98" i="4"/>
  <c r="AX98" i="4"/>
  <c r="Z98" i="4"/>
  <c r="U98" i="4"/>
  <c r="V98" i="4" s="1"/>
  <c r="AA98" i="4" s="1"/>
  <c r="AD98" i="4" s="1"/>
  <c r="BE97" i="4"/>
  <c r="AX97" i="4"/>
  <c r="AH97" i="4"/>
  <c r="AP97" i="4" s="1"/>
  <c r="AT97" i="4" s="1"/>
  <c r="AE97" i="4"/>
  <c r="AA97" i="4"/>
  <c r="AD97" i="4" s="1"/>
  <c r="Z97" i="4"/>
  <c r="V97" i="4"/>
  <c r="U97" i="4"/>
  <c r="BE96" i="4"/>
  <c r="AX96" i="4"/>
  <c r="Z96" i="4"/>
  <c r="V96" i="4"/>
  <c r="AA96" i="4" s="1"/>
  <c r="AD96" i="4" s="1"/>
  <c r="U96" i="4"/>
  <c r="BE95" i="4"/>
  <c r="AX95" i="4"/>
  <c r="Z95" i="4"/>
  <c r="V95" i="4"/>
  <c r="AA95" i="4" s="1"/>
  <c r="AD95" i="4" s="1"/>
  <c r="U95" i="4"/>
  <c r="BE94" i="4"/>
  <c r="AX94" i="4"/>
  <c r="Z94" i="4"/>
  <c r="U94" i="4"/>
  <c r="V94" i="4" s="1"/>
  <c r="AA94" i="4" s="1"/>
  <c r="AD94" i="4" s="1"/>
  <c r="BE93" i="4"/>
  <c r="AX93" i="4"/>
  <c r="AT93" i="4"/>
  <c r="AH93" i="4"/>
  <c r="AP93" i="4" s="1"/>
  <c r="AD93" i="4"/>
  <c r="AE93" i="4" s="1"/>
  <c r="Z93" i="4"/>
  <c r="U93" i="4"/>
  <c r="V93" i="4" s="1"/>
  <c r="AA93" i="4" s="1"/>
  <c r="BE92" i="4"/>
  <c r="AX92" i="4"/>
  <c r="Z92" i="4"/>
  <c r="U92" i="4"/>
  <c r="V92" i="4" s="1"/>
  <c r="AA92" i="4" s="1"/>
  <c r="AD92" i="4" s="1"/>
  <c r="AE92" i="4" s="1"/>
  <c r="BE91" i="4"/>
  <c r="AX91" i="4"/>
  <c r="AD91" i="4"/>
  <c r="AH91" i="4" s="1"/>
  <c r="AP91" i="4" s="1"/>
  <c r="AT91" i="4" s="1"/>
  <c r="Z91" i="4"/>
  <c r="V91" i="4"/>
  <c r="AA91" i="4" s="1"/>
  <c r="U91" i="4"/>
  <c r="BE90" i="4"/>
  <c r="AX90" i="4"/>
  <c r="AH90" i="4"/>
  <c r="AP90" i="4" s="1"/>
  <c r="AT90" i="4" s="1"/>
  <c r="AD90" i="4"/>
  <c r="AE90" i="4" s="1"/>
  <c r="AA90" i="4"/>
  <c r="Z90" i="4"/>
  <c r="U90" i="4"/>
  <c r="V90" i="4" s="1"/>
  <c r="BE89" i="4"/>
  <c r="AX89" i="4"/>
  <c r="AH89" i="4"/>
  <c r="AP89" i="4" s="1"/>
  <c r="AT89" i="4" s="1"/>
  <c r="AD89" i="4"/>
  <c r="AE89" i="4" s="1"/>
  <c r="AA89" i="4"/>
  <c r="Z89" i="4"/>
  <c r="U89" i="4"/>
  <c r="V89" i="4" s="1"/>
  <c r="BE88" i="4"/>
  <c r="AX88" i="4"/>
  <c r="Z88" i="4"/>
  <c r="AA88" i="4" s="1"/>
  <c r="AD88" i="4" s="1"/>
  <c r="V88" i="4"/>
  <c r="U88" i="4"/>
  <c r="BE87" i="4"/>
  <c r="AX87" i="4"/>
  <c r="Z87" i="4"/>
  <c r="U87" i="4"/>
  <c r="V87" i="4" s="1"/>
  <c r="AA87" i="4" s="1"/>
  <c r="AD87" i="4" s="1"/>
  <c r="BE86" i="4"/>
  <c r="AX86" i="4"/>
  <c r="AA86" i="4"/>
  <c r="AD86" i="4" s="1"/>
  <c r="Z86" i="4"/>
  <c r="U86" i="4"/>
  <c r="V86" i="4" s="1"/>
  <c r="BE85" i="4"/>
  <c r="AX85" i="4"/>
  <c r="AT85" i="4"/>
  <c r="AH85" i="4"/>
  <c r="AP85" i="4" s="1"/>
  <c r="AD85" i="4"/>
  <c r="AE85" i="4" s="1"/>
  <c r="Z85" i="4"/>
  <c r="U85" i="4"/>
  <c r="V85" i="4" s="1"/>
  <c r="AA85" i="4" s="1"/>
  <c r="BE84" i="4"/>
  <c r="AX84" i="4"/>
  <c r="AH84" i="4"/>
  <c r="AP84" i="4" s="1"/>
  <c r="AT84" i="4" s="1"/>
  <c r="AD84" i="4"/>
  <c r="AE84" i="4" s="1"/>
  <c r="Z84" i="4"/>
  <c r="U84" i="4"/>
  <c r="V84" i="4" s="1"/>
  <c r="AA84" i="4" s="1"/>
  <c r="BE83" i="4"/>
  <c r="AX83" i="4"/>
  <c r="AH83" i="4"/>
  <c r="AP83" i="4" s="1"/>
  <c r="AT83" i="4" s="1"/>
  <c r="AE83" i="4"/>
  <c r="Z83" i="4"/>
  <c r="U83" i="4"/>
  <c r="V83" i="4" s="1"/>
  <c r="AA83" i="4" s="1"/>
  <c r="AD83" i="4" s="1"/>
  <c r="BE82" i="4"/>
  <c r="AX82" i="4"/>
  <c r="AD82" i="4"/>
  <c r="AH82" i="4" s="1"/>
  <c r="AP82" i="4" s="1"/>
  <c r="AT82" i="4" s="1"/>
  <c r="AA82" i="4"/>
  <c r="Z82" i="4"/>
  <c r="U82" i="4"/>
  <c r="V82" i="4" s="1"/>
  <c r="BE81" i="4"/>
  <c r="AX81" i="4"/>
  <c r="Z81" i="4"/>
  <c r="U81" i="4"/>
  <c r="V81" i="4" s="1"/>
  <c r="AA81" i="4" s="1"/>
  <c r="AD81" i="4" s="1"/>
  <c r="BE80" i="4"/>
  <c r="AX80" i="4"/>
  <c r="AE80" i="4"/>
  <c r="Z80" i="4"/>
  <c r="U80" i="4"/>
  <c r="V80" i="4" s="1"/>
  <c r="AA80" i="4" s="1"/>
  <c r="AD80" i="4" s="1"/>
  <c r="AH80" i="4" s="1"/>
  <c r="AP80" i="4" s="1"/>
  <c r="AT80" i="4" s="1"/>
  <c r="BE79" i="4"/>
  <c r="AX79" i="4"/>
  <c r="AP79" i="4"/>
  <c r="AT79" i="4" s="1"/>
  <c r="AH79" i="4"/>
  <c r="AE79" i="4"/>
  <c r="AD79" i="4"/>
  <c r="Z79" i="4"/>
  <c r="V79" i="4"/>
  <c r="AA79" i="4" s="1"/>
  <c r="U79" i="4"/>
  <c r="BE78" i="4"/>
  <c r="AX78" i="4"/>
  <c r="AP78" i="4"/>
  <c r="AT78" i="4" s="1"/>
  <c r="AH78" i="4"/>
  <c r="AE78" i="4"/>
  <c r="AD78" i="4"/>
  <c r="Z78" i="4"/>
  <c r="U78" i="4"/>
  <c r="V78" i="4" s="1"/>
  <c r="AA78" i="4" s="1"/>
  <c r="BE77" i="4"/>
  <c r="AX77" i="4"/>
  <c r="Z77" i="4"/>
  <c r="U77" i="4"/>
  <c r="V77" i="4" s="1"/>
  <c r="AA77" i="4" s="1"/>
  <c r="AD77" i="4" s="1"/>
  <c r="BE76" i="4"/>
  <c r="AX76" i="4"/>
  <c r="Z76" i="4"/>
  <c r="AA76" i="4" s="1"/>
  <c r="AD76" i="4" s="1"/>
  <c r="V76" i="4"/>
  <c r="U76" i="4"/>
  <c r="BE75" i="4"/>
  <c r="AX75" i="4"/>
  <c r="AP75" i="4"/>
  <c r="AT75" i="4" s="1"/>
  <c r="AH75" i="4"/>
  <c r="AE75" i="4"/>
  <c r="AD75" i="4"/>
  <c r="AA75" i="4"/>
  <c r="Z75" i="4"/>
  <c r="V75" i="4"/>
  <c r="U75" i="4"/>
  <c r="BE74" i="4"/>
  <c r="AX74" i="4"/>
  <c r="AA74" i="4"/>
  <c r="AD74" i="4" s="1"/>
  <c r="Z74" i="4"/>
  <c r="U74" i="4"/>
  <c r="V74" i="4" s="1"/>
  <c r="BE73" i="4"/>
  <c r="AX73" i="4"/>
  <c r="Z73" i="4"/>
  <c r="V73" i="4"/>
  <c r="AA73" i="4" s="1"/>
  <c r="AD73" i="4" s="1"/>
  <c r="U73" i="4"/>
  <c r="BE72" i="4"/>
  <c r="AX72" i="4"/>
  <c r="Z72" i="4"/>
  <c r="U72" i="4"/>
  <c r="V72" i="4" s="1"/>
  <c r="AA72" i="4" s="1"/>
  <c r="AD72" i="4" s="1"/>
  <c r="BE71" i="4"/>
  <c r="AX71" i="4"/>
  <c r="AT71" i="4"/>
  <c r="AH71" i="4"/>
  <c r="AP71" i="4" s="1"/>
  <c r="AE71" i="4"/>
  <c r="AD71" i="4"/>
  <c r="Z71" i="4"/>
  <c r="U71" i="4"/>
  <c r="V71" i="4" s="1"/>
  <c r="AA71" i="4" s="1"/>
  <c r="BE70" i="4"/>
  <c r="AX70" i="4"/>
  <c r="Z70" i="4"/>
  <c r="U70" i="4"/>
  <c r="V70" i="4" s="1"/>
  <c r="BE69" i="4"/>
  <c r="AX69" i="4"/>
  <c r="AH69" i="4"/>
  <c r="AP69" i="4" s="1"/>
  <c r="AT69" i="4" s="1"/>
  <c r="AD69" i="4"/>
  <c r="AE69" i="4" s="1"/>
  <c r="Z69" i="4"/>
  <c r="V69" i="4"/>
  <c r="AA69" i="4" s="1"/>
  <c r="U69" i="4"/>
  <c r="BE68" i="4"/>
  <c r="AX68" i="4"/>
  <c r="AP68" i="4"/>
  <c r="AT68" i="4" s="1"/>
  <c r="AH68" i="4"/>
  <c r="AD68" i="4"/>
  <c r="AE68" i="4" s="1"/>
  <c r="Z68" i="4"/>
  <c r="U68" i="4"/>
  <c r="V68" i="4" s="1"/>
  <c r="AA68" i="4" s="1"/>
  <c r="BE67" i="4"/>
  <c r="AX67" i="4"/>
  <c r="AH67" i="4"/>
  <c r="AP67" i="4" s="1"/>
  <c r="AT67" i="4" s="1"/>
  <c r="AD67" i="4"/>
  <c r="AE67" i="4" s="1"/>
  <c r="AA67" i="4"/>
  <c r="Z67" i="4"/>
  <c r="V67" i="4"/>
  <c r="U67" i="4"/>
  <c r="BE66" i="4"/>
  <c r="AX66" i="4"/>
  <c r="Z66" i="4"/>
  <c r="U66" i="4"/>
  <c r="V66" i="4" s="1"/>
  <c r="AA66" i="4" s="1"/>
  <c r="AD66" i="4" s="1"/>
  <c r="BE65" i="4"/>
  <c r="AX65" i="4"/>
  <c r="Z65" i="4"/>
  <c r="V65" i="4"/>
  <c r="AA65" i="4" s="1"/>
  <c r="AD65" i="4" s="1"/>
  <c r="U65" i="4"/>
  <c r="BE64" i="4"/>
  <c r="AX64" i="4"/>
  <c r="AH64" i="4"/>
  <c r="AP64" i="4" s="1"/>
  <c r="AT64" i="4" s="1"/>
  <c r="AE64" i="4"/>
  <c r="AD64" i="4"/>
  <c r="AA64" i="4"/>
  <c r="Z64" i="4"/>
  <c r="V64" i="4"/>
  <c r="U64" i="4"/>
  <c r="BE63" i="4"/>
  <c r="AX63" i="4"/>
  <c r="AP63" i="4"/>
  <c r="AT63" i="4" s="1"/>
  <c r="AH63" i="4"/>
  <c r="AD63" i="4"/>
  <c r="AE63" i="4" s="1"/>
  <c r="Z63" i="4"/>
  <c r="U63" i="4"/>
  <c r="V63" i="4" s="1"/>
  <c r="AA63" i="4" s="1"/>
  <c r="BE62" i="4"/>
  <c r="AX62" i="4"/>
  <c r="AH62" i="4"/>
  <c r="AP62" i="4" s="1"/>
  <c r="AT62" i="4" s="1"/>
  <c r="AD62" i="4"/>
  <c r="AE62" i="4" s="1"/>
  <c r="Z62" i="4"/>
  <c r="U62" i="4"/>
  <c r="V62" i="4" s="1"/>
  <c r="AA62" i="4" s="1"/>
  <c r="BE61" i="4"/>
  <c r="AX61" i="4"/>
  <c r="Z61" i="4"/>
  <c r="U61" i="4"/>
  <c r="V61" i="4" s="1"/>
  <c r="AA61" i="4" s="1"/>
  <c r="AD61" i="4" s="1"/>
  <c r="BE60" i="4"/>
  <c r="AX60" i="4"/>
  <c r="Z60" i="4"/>
  <c r="U60" i="4"/>
  <c r="V60" i="4" s="1"/>
  <c r="AA60" i="4" s="1"/>
  <c r="AD60" i="4" s="1"/>
  <c r="BE59" i="4"/>
  <c r="AX59" i="4"/>
  <c r="Z59" i="4"/>
  <c r="U59" i="4"/>
  <c r="V59" i="4" s="1"/>
  <c r="AA59" i="4" s="1"/>
  <c r="AD59" i="4" s="1"/>
  <c r="BE58" i="4"/>
  <c r="AX58" i="4"/>
  <c r="Z58" i="4"/>
  <c r="U58" i="4"/>
  <c r="V58" i="4" s="1"/>
  <c r="AA58" i="4" s="1"/>
  <c r="AD58" i="4" s="1"/>
  <c r="AE58" i="4" s="1"/>
  <c r="BE57" i="4"/>
  <c r="AX57" i="4"/>
  <c r="Z57" i="4"/>
  <c r="U57" i="4"/>
  <c r="V57" i="4" s="1"/>
  <c r="AA57" i="4" s="1"/>
  <c r="AD57" i="4" s="1"/>
  <c r="BE56" i="4"/>
  <c r="AX56" i="4"/>
  <c r="AH56" i="4"/>
  <c r="AP56" i="4" s="1"/>
  <c r="AT56" i="4" s="1"/>
  <c r="AD56" i="4"/>
  <c r="AE56" i="4" s="1"/>
  <c r="Z56" i="4"/>
  <c r="U56" i="4"/>
  <c r="V56" i="4" s="1"/>
  <c r="AA56" i="4" s="1"/>
  <c r="BE55" i="4"/>
  <c r="AX55" i="4"/>
  <c r="AA55" i="4"/>
  <c r="AD55" i="4" s="1"/>
  <c r="AE55" i="4" s="1"/>
  <c r="Z55" i="4"/>
  <c r="V55" i="4"/>
  <c r="U55" i="4"/>
  <c r="BE54" i="4"/>
  <c r="AX54" i="4"/>
  <c r="Z54" i="4"/>
  <c r="AA54" i="4" s="1"/>
  <c r="AD54" i="4" s="1"/>
  <c r="AH54" i="4" s="1"/>
  <c r="AP54" i="4" s="1"/>
  <c r="AT54" i="4" s="1"/>
  <c r="U54" i="4"/>
  <c r="V54" i="4" s="1"/>
  <c r="BE53" i="4"/>
  <c r="AX53" i="4"/>
  <c r="AP53" i="4"/>
  <c r="AT53" i="4" s="1"/>
  <c r="AH53" i="4"/>
  <c r="AA53" i="4"/>
  <c r="AD53" i="4" s="1"/>
  <c r="AE53" i="4" s="1"/>
  <c r="Z53" i="4"/>
  <c r="V53" i="4"/>
  <c r="U53" i="4"/>
  <c r="BE52" i="4"/>
  <c r="AX52" i="4"/>
  <c r="AA52" i="4"/>
  <c r="AD52" i="4" s="1"/>
  <c r="Z52" i="4"/>
  <c r="V52" i="4"/>
  <c r="U52" i="4"/>
  <c r="BE51" i="4"/>
  <c r="AX51" i="4"/>
  <c r="AP51" i="4"/>
  <c r="AT51" i="4" s="1"/>
  <c r="AH51" i="4"/>
  <c r="AD51" i="4"/>
  <c r="AE51" i="4" s="1"/>
  <c r="Z51" i="4"/>
  <c r="U51" i="4"/>
  <c r="V51" i="4" s="1"/>
  <c r="AA51" i="4" s="1"/>
  <c r="BE50" i="4"/>
  <c r="AX50" i="4"/>
  <c r="Z50" i="4"/>
  <c r="U50" i="4"/>
  <c r="V50" i="4" s="1"/>
  <c r="AA50" i="4" s="1"/>
  <c r="AD50" i="4" s="1"/>
  <c r="AH50" i="4" s="1"/>
  <c r="AP50" i="4" s="1"/>
  <c r="AT50" i="4" s="1"/>
  <c r="BE49" i="4"/>
  <c r="AX49" i="4"/>
  <c r="Z49" i="4"/>
  <c r="U49" i="4"/>
  <c r="V49" i="4" s="1"/>
  <c r="AA49" i="4" s="1"/>
  <c r="AD49" i="4" s="1"/>
  <c r="BE48" i="4"/>
  <c r="AX48" i="4"/>
  <c r="AH48" i="4"/>
  <c r="AP48" i="4" s="1"/>
  <c r="AT48" i="4" s="1"/>
  <c r="AD48" i="4"/>
  <c r="AE48" i="4" s="1"/>
  <c r="Z48" i="4"/>
  <c r="U48" i="4"/>
  <c r="V48" i="4" s="1"/>
  <c r="AA48" i="4" s="1"/>
  <c r="BE47" i="4"/>
  <c r="AX47" i="4"/>
  <c r="Z47" i="4"/>
  <c r="U47" i="4"/>
  <c r="V47" i="4" s="1"/>
  <c r="AA47" i="4" s="1"/>
  <c r="AD47" i="4" s="1"/>
  <c r="BE46" i="4"/>
  <c r="AX46" i="4"/>
  <c r="AH46" i="4"/>
  <c r="AP46" i="4" s="1"/>
  <c r="AT46" i="4" s="1"/>
  <c r="AD46" i="4"/>
  <c r="AE46" i="4" s="1"/>
  <c r="Z46" i="4"/>
  <c r="U46" i="4"/>
  <c r="V46" i="4" s="1"/>
  <c r="AA46" i="4" s="1"/>
  <c r="BE45" i="4"/>
  <c r="AX45" i="4"/>
  <c r="Z45" i="4"/>
  <c r="U45" i="4"/>
  <c r="V45" i="4" s="1"/>
  <c r="AA45" i="4" s="1"/>
  <c r="AD45" i="4" s="1"/>
  <c r="BE44" i="4"/>
  <c r="AX44" i="4"/>
  <c r="Z44" i="4"/>
  <c r="U44" i="4"/>
  <c r="V44" i="4" s="1"/>
  <c r="AA44" i="4" s="1"/>
  <c r="AD44" i="4" s="1"/>
  <c r="BE43" i="4"/>
  <c r="AX43" i="4"/>
  <c r="AT43" i="4"/>
  <c r="AP43" i="4"/>
  <c r="AH43" i="4"/>
  <c r="AE43" i="4"/>
  <c r="AD43" i="4"/>
  <c r="AA43" i="4"/>
  <c r="Z43" i="4"/>
  <c r="V43" i="4"/>
  <c r="U43" i="4"/>
  <c r="BE42" i="4"/>
  <c r="AX42" i="4"/>
  <c r="AP42" i="4"/>
  <c r="AT42" i="4" s="1"/>
  <c r="AH42" i="4"/>
  <c r="AD42" i="4"/>
  <c r="AE42" i="4" s="1"/>
  <c r="AA42" i="4"/>
  <c r="Z42" i="4"/>
  <c r="U42" i="4"/>
  <c r="V42" i="4" s="1"/>
  <c r="BE41" i="4"/>
  <c r="AX41" i="4"/>
  <c r="AH41" i="4"/>
  <c r="AP41" i="4" s="1"/>
  <c r="AT41" i="4" s="1"/>
  <c r="AD41" i="4"/>
  <c r="AE41" i="4" s="1"/>
  <c r="Z41" i="4"/>
  <c r="V41" i="4"/>
  <c r="AA41" i="4" s="1"/>
  <c r="U41" i="4"/>
  <c r="BE40" i="4"/>
  <c r="AX40" i="4"/>
  <c r="AH40" i="4"/>
  <c r="AP40" i="4" s="1"/>
  <c r="AT40" i="4" s="1"/>
  <c r="AA40" i="4"/>
  <c r="AD40" i="4" s="1"/>
  <c r="AE40" i="4" s="1"/>
  <c r="Z40" i="4"/>
  <c r="U40" i="4"/>
  <c r="V40" i="4" s="1"/>
  <c r="BE39" i="4"/>
  <c r="AX39" i="4"/>
  <c r="Z39" i="4"/>
  <c r="V39" i="4"/>
  <c r="AA39" i="4" s="1"/>
  <c r="AD39" i="4" s="1"/>
  <c r="U39" i="4"/>
  <c r="BE38" i="4"/>
  <c r="AX38" i="4"/>
  <c r="AH38" i="4"/>
  <c r="AP38" i="4" s="1"/>
  <c r="AT38" i="4" s="1"/>
  <c r="AD38" i="4"/>
  <c r="AE38" i="4" s="1"/>
  <c r="Z38" i="4"/>
  <c r="U38" i="4"/>
  <c r="V38" i="4" s="1"/>
  <c r="AA38" i="4" s="1"/>
  <c r="BE37" i="4"/>
  <c r="AX37" i="4"/>
  <c r="AP37" i="4"/>
  <c r="AT37" i="4" s="1"/>
  <c r="AH37" i="4"/>
  <c r="AD37" i="4"/>
  <c r="AE37" i="4" s="1"/>
  <c r="Z37" i="4"/>
  <c r="U37" i="4"/>
  <c r="V37" i="4" s="1"/>
  <c r="AA37" i="4" s="1"/>
  <c r="BE36" i="4"/>
  <c r="AX36" i="4"/>
  <c r="Z36" i="4"/>
  <c r="U36" i="4"/>
  <c r="V36" i="4" s="1"/>
  <c r="AA36" i="4" s="1"/>
  <c r="AD36" i="4" s="1"/>
  <c r="BE35" i="4"/>
  <c r="AX35" i="4"/>
  <c r="Z35" i="4"/>
  <c r="U35" i="4"/>
  <c r="V35" i="4" s="1"/>
  <c r="AA35" i="4" s="1"/>
  <c r="AD35" i="4" s="1"/>
  <c r="BE34" i="4"/>
  <c r="AX34" i="4"/>
  <c r="Z34" i="4"/>
  <c r="U34" i="4"/>
  <c r="V34" i="4" s="1"/>
  <c r="AA34" i="4" s="1"/>
  <c r="AD34" i="4" s="1"/>
  <c r="AE34" i="4" s="1"/>
  <c r="BE33" i="4"/>
  <c r="AX33" i="4"/>
  <c r="Z33" i="4"/>
  <c r="U33" i="4"/>
  <c r="V33" i="4" s="1"/>
  <c r="AA33" i="4" s="1"/>
  <c r="AD33" i="4" s="1"/>
  <c r="AH33" i="4" s="1"/>
  <c r="AP33" i="4" s="1"/>
  <c r="AT33" i="4" s="1"/>
  <c r="BE32" i="4"/>
  <c r="AX32" i="4"/>
  <c r="Z32" i="4"/>
  <c r="U32" i="4"/>
  <c r="V32" i="4" s="1"/>
  <c r="AA32" i="4" s="1"/>
  <c r="AD32" i="4" s="1"/>
  <c r="BE31" i="4"/>
  <c r="AX31" i="4"/>
  <c r="AP31" i="4"/>
  <c r="AT31" i="4" s="1"/>
  <c r="AH31" i="4"/>
  <c r="AD31" i="4"/>
  <c r="AE31" i="4" s="1"/>
  <c r="AA31" i="4"/>
  <c r="Z31" i="4"/>
  <c r="V31" i="4"/>
  <c r="U31" i="4"/>
  <c r="BE30" i="4"/>
  <c r="AX30" i="4"/>
  <c r="AH30" i="4"/>
  <c r="AP30" i="4" s="1"/>
  <c r="AT30" i="4" s="1"/>
  <c r="AD30" i="4"/>
  <c r="AE30" i="4" s="1"/>
  <c r="Z30" i="4"/>
  <c r="U30" i="4"/>
  <c r="V30" i="4" s="1"/>
  <c r="AA30" i="4" s="1"/>
  <c r="BE29" i="4"/>
  <c r="AX29" i="4"/>
  <c r="Z29" i="4"/>
  <c r="V29" i="4"/>
  <c r="AA29" i="4" s="1"/>
  <c r="AD29" i="4" s="1"/>
  <c r="U29" i="4"/>
  <c r="BE28" i="4"/>
  <c r="AX28" i="4"/>
  <c r="AH28" i="4"/>
  <c r="AP28" i="4" s="1"/>
  <c r="AT28" i="4" s="1"/>
  <c r="AE28" i="4"/>
  <c r="AD28" i="4"/>
  <c r="Z28" i="4"/>
  <c r="U28" i="4"/>
  <c r="V28" i="4" s="1"/>
  <c r="AA28" i="4" s="1"/>
  <c r="BE27" i="4"/>
  <c r="AX27" i="4"/>
  <c r="Z27" i="4"/>
  <c r="U27" i="4"/>
  <c r="V27" i="4" s="1"/>
  <c r="AA27" i="4" s="1"/>
  <c r="AD27" i="4" s="1"/>
  <c r="BE26" i="4"/>
  <c r="AX26" i="4"/>
  <c r="Z26" i="4"/>
  <c r="U26" i="4"/>
  <c r="V26" i="4" s="1"/>
  <c r="AA26" i="4" s="1"/>
  <c r="AD26" i="4" s="1"/>
  <c r="BE25" i="4"/>
  <c r="AX25" i="4"/>
  <c r="Z25" i="4"/>
  <c r="U25" i="4"/>
  <c r="V25" i="4" s="1"/>
  <c r="AA25" i="4" s="1"/>
  <c r="AD25" i="4" s="1"/>
  <c r="BE24" i="4"/>
  <c r="AX24" i="4"/>
  <c r="AT24" i="4"/>
  <c r="AH24" i="4"/>
  <c r="AP24" i="4" s="1"/>
  <c r="AD24" i="4"/>
  <c r="AE24" i="4" s="1"/>
  <c r="Z24" i="4"/>
  <c r="U24" i="4"/>
  <c r="V24" i="4" s="1"/>
  <c r="AA24" i="4" s="1"/>
  <c r="BE23" i="4"/>
  <c r="AX23" i="4"/>
  <c r="Z23" i="4"/>
  <c r="U23" i="4"/>
  <c r="V23" i="4" s="1"/>
  <c r="AA23" i="4" s="1"/>
  <c r="AD23" i="4" s="1"/>
  <c r="BE22" i="4"/>
  <c r="AX22" i="4"/>
  <c r="AH22" i="4"/>
  <c r="AP22" i="4" s="1"/>
  <c r="AT22" i="4" s="1"/>
  <c r="AD22" i="4"/>
  <c r="AE22" i="4" s="1"/>
  <c r="Z22" i="4"/>
  <c r="U22" i="4"/>
  <c r="V22" i="4" s="1"/>
  <c r="AA22" i="4" s="1"/>
  <c r="BE21" i="4"/>
  <c r="AX21" i="4"/>
  <c r="AH21" i="4"/>
  <c r="AP21" i="4" s="1"/>
  <c r="AT21" i="4" s="1"/>
  <c r="AE21" i="4"/>
  <c r="AD21" i="4"/>
  <c r="Z21" i="4"/>
  <c r="V21" i="4"/>
  <c r="AA21" i="4" s="1"/>
  <c r="U21" i="4"/>
  <c r="BE20" i="4"/>
  <c r="AX20" i="4"/>
  <c r="AH20" i="4"/>
  <c r="AP20" i="4" s="1"/>
  <c r="AT20" i="4" s="1"/>
  <c r="AD20" i="4"/>
  <c r="AE20" i="4" s="1"/>
  <c r="Z20" i="4"/>
  <c r="U20" i="4"/>
  <c r="V20" i="4" s="1"/>
  <c r="AA20" i="4" s="1"/>
  <c r="BE19" i="4"/>
  <c r="AX19" i="4"/>
  <c r="AA19" i="4"/>
  <c r="AD19" i="4" s="1"/>
  <c r="Z19" i="4"/>
  <c r="V19" i="4"/>
  <c r="U19" i="4"/>
  <c r="BE18" i="4"/>
  <c r="AX18" i="4"/>
  <c r="Z18" i="4"/>
  <c r="U18" i="4"/>
  <c r="V18" i="4" s="1"/>
  <c r="AA18" i="4" s="1"/>
  <c r="AD18" i="4" s="1"/>
  <c r="BE17" i="4"/>
  <c r="AX17" i="4"/>
  <c r="AA17" i="4"/>
  <c r="AD17" i="4" s="1"/>
  <c r="Z17" i="4"/>
  <c r="V17" i="4"/>
  <c r="U17" i="4"/>
  <c r="BE16" i="4"/>
  <c r="AX16" i="4"/>
  <c r="Z16" i="4"/>
  <c r="V16" i="4"/>
  <c r="AA16" i="4" s="1"/>
  <c r="AD16" i="4" s="1"/>
  <c r="AH16" i="4" s="1"/>
  <c r="AP16" i="4" s="1"/>
  <c r="AT16" i="4" s="1"/>
  <c r="U16" i="4"/>
  <c r="BE15" i="4"/>
  <c r="AX15" i="4"/>
  <c r="AH15" i="4"/>
  <c r="AP15" i="4" s="1"/>
  <c r="AT15" i="4" s="1"/>
  <c r="AD15" i="4"/>
  <c r="AE15" i="4" s="1"/>
  <c r="AA15" i="4"/>
  <c r="Z15" i="4"/>
  <c r="U15" i="4"/>
  <c r="V15" i="4" s="1"/>
  <c r="BE14" i="4"/>
  <c r="AX14" i="4"/>
  <c r="AH14" i="4"/>
  <c r="AP14" i="4" s="1"/>
  <c r="AT14" i="4" s="1"/>
  <c r="Z14" i="4"/>
  <c r="U14" i="4"/>
  <c r="V14" i="4" s="1"/>
  <c r="AA14" i="4" s="1"/>
  <c r="AD14" i="4" s="1"/>
  <c r="AE14" i="4" s="1"/>
  <c r="BE13" i="4"/>
  <c r="AX13" i="4"/>
  <c r="AP13" i="4"/>
  <c r="AT13" i="4" s="1"/>
  <c r="AH13" i="4"/>
  <c r="AE13" i="4"/>
  <c r="AD13" i="4"/>
  <c r="Z13" i="4"/>
  <c r="U13" i="4"/>
  <c r="V13" i="4" s="1"/>
  <c r="AA13" i="4" s="1"/>
  <c r="BE12" i="4"/>
  <c r="AX12" i="4"/>
  <c r="Z12" i="4"/>
  <c r="U12" i="4"/>
  <c r="V12" i="4" s="1"/>
  <c r="AA12" i="4" s="1"/>
  <c r="AD12" i="4" s="1"/>
  <c r="BE11" i="4"/>
  <c r="AX11" i="4"/>
  <c r="AP11" i="4"/>
  <c r="AT11" i="4" s="1"/>
  <c r="AH11" i="4"/>
  <c r="AE11" i="4"/>
  <c r="AD11" i="4"/>
  <c r="Z11" i="4"/>
  <c r="V11" i="4"/>
  <c r="AA11" i="4" s="1"/>
  <c r="U11" i="4"/>
  <c r="BE10" i="4"/>
  <c r="AX10" i="4"/>
  <c r="Z10" i="4"/>
  <c r="Z450" i="4" s="1"/>
  <c r="Z452" i="4" s="1"/>
  <c r="U10" i="4"/>
  <c r="X10" i="3"/>
  <c r="S10" i="3"/>
  <c r="X1071" i="3" l="1"/>
  <c r="AE26" i="4"/>
  <c r="AH26" i="4"/>
  <c r="AP26" i="4" s="1"/>
  <c r="AT26" i="4" s="1"/>
  <c r="AH213" i="4"/>
  <c r="AP213" i="4" s="1"/>
  <c r="AT213" i="4" s="1"/>
  <c r="AE213" i="4"/>
  <c r="AE96" i="4"/>
  <c r="AH96" i="4"/>
  <c r="AP96" i="4" s="1"/>
  <c r="AT96" i="4" s="1"/>
  <c r="AH52" i="4"/>
  <c r="AP52" i="4" s="1"/>
  <c r="AT52" i="4" s="1"/>
  <c r="AE52" i="4"/>
  <c r="AH422" i="4"/>
  <c r="AP422" i="4" s="1"/>
  <c r="AT422" i="4" s="1"/>
  <c r="AE422" i="4"/>
  <c r="AH227" i="4"/>
  <c r="AP227" i="4" s="1"/>
  <c r="AT227" i="4" s="1"/>
  <c r="AE227" i="4"/>
  <c r="AH390" i="4"/>
  <c r="AP390" i="4" s="1"/>
  <c r="AT390" i="4" s="1"/>
  <c r="AE390" i="4"/>
  <c r="AH60" i="4"/>
  <c r="AP60" i="4" s="1"/>
  <c r="AT60" i="4" s="1"/>
  <c r="AE60" i="4"/>
  <c r="AE88" i="4"/>
  <c r="AH88" i="4"/>
  <c r="AP88" i="4" s="1"/>
  <c r="AT88" i="4" s="1"/>
  <c r="AH186" i="4"/>
  <c r="AP186" i="4" s="1"/>
  <c r="AT186" i="4" s="1"/>
  <c r="AE186" i="4"/>
  <c r="AH72" i="4"/>
  <c r="AP72" i="4" s="1"/>
  <c r="AT72" i="4" s="1"/>
  <c r="AE72" i="4"/>
  <c r="AH169" i="4"/>
  <c r="AP169" i="4" s="1"/>
  <c r="AT169" i="4" s="1"/>
  <c r="AE169" i="4"/>
  <c r="AH410" i="4"/>
  <c r="AP410" i="4" s="1"/>
  <c r="AT410" i="4" s="1"/>
  <c r="AE410" i="4"/>
  <c r="AH25" i="4"/>
  <c r="AP25" i="4" s="1"/>
  <c r="AT25" i="4" s="1"/>
  <c r="AE25" i="4"/>
  <c r="AE104" i="4"/>
  <c r="AH104" i="4"/>
  <c r="AP104" i="4" s="1"/>
  <c r="AT104" i="4" s="1"/>
  <c r="AE174" i="4"/>
  <c r="AH174" i="4"/>
  <c r="AP174" i="4" s="1"/>
  <c r="AT174" i="4" s="1"/>
  <c r="AE179" i="4"/>
  <c r="AH179" i="4"/>
  <c r="AP179" i="4" s="1"/>
  <c r="AT179" i="4" s="1"/>
  <c r="AH190" i="4"/>
  <c r="AP190" i="4" s="1"/>
  <c r="AT190" i="4" s="1"/>
  <c r="AE190" i="4"/>
  <c r="AH216" i="4"/>
  <c r="AP216" i="4" s="1"/>
  <c r="AT216" i="4" s="1"/>
  <c r="AE216" i="4"/>
  <c r="AH315" i="4"/>
  <c r="AP315" i="4" s="1"/>
  <c r="AT315" i="4" s="1"/>
  <c r="AE315" i="4"/>
  <c r="AH353" i="4"/>
  <c r="AP353" i="4" s="1"/>
  <c r="AT353" i="4" s="1"/>
  <c r="AE353" i="4"/>
  <c r="AE386" i="4"/>
  <c r="AH386" i="4"/>
  <c r="AP386" i="4" s="1"/>
  <c r="AT386" i="4" s="1"/>
  <c r="AH23" i="4"/>
  <c r="AP23" i="4" s="1"/>
  <c r="AT23" i="4" s="1"/>
  <c r="AE23" i="4"/>
  <c r="AH39" i="4"/>
  <c r="AP39" i="4" s="1"/>
  <c r="AT39" i="4" s="1"/>
  <c r="AE39" i="4"/>
  <c r="AE44" i="4"/>
  <c r="AH44" i="4"/>
  <c r="AP44" i="4" s="1"/>
  <c r="AT44" i="4" s="1"/>
  <c r="AH49" i="4"/>
  <c r="AP49" i="4" s="1"/>
  <c r="AT49" i="4" s="1"/>
  <c r="AE49" i="4"/>
  <c r="AE95" i="4"/>
  <c r="AH95" i="4"/>
  <c r="AP95" i="4" s="1"/>
  <c r="AT95" i="4" s="1"/>
  <c r="AH184" i="4"/>
  <c r="AP184" i="4" s="1"/>
  <c r="AT184" i="4" s="1"/>
  <c r="AE184" i="4"/>
  <c r="AH207" i="4"/>
  <c r="AP207" i="4" s="1"/>
  <c r="AT207" i="4" s="1"/>
  <c r="AE207" i="4"/>
  <c r="AH238" i="4"/>
  <c r="AP238" i="4" s="1"/>
  <c r="AT238" i="4" s="1"/>
  <c r="AE238" i="4"/>
  <c r="AE331" i="4"/>
  <c r="AH331" i="4"/>
  <c r="AP331" i="4" s="1"/>
  <c r="AT331" i="4" s="1"/>
  <c r="AE418" i="4"/>
  <c r="AH418" i="4"/>
  <c r="AP418" i="4" s="1"/>
  <c r="AT418" i="4" s="1"/>
  <c r="AH73" i="4"/>
  <c r="AP73" i="4" s="1"/>
  <c r="AT73" i="4" s="1"/>
  <c r="AE73" i="4"/>
  <c r="AE87" i="4"/>
  <c r="AH87" i="4"/>
  <c r="AP87" i="4" s="1"/>
  <c r="AT87" i="4" s="1"/>
  <c r="AH102" i="4"/>
  <c r="AP102" i="4" s="1"/>
  <c r="AT102" i="4" s="1"/>
  <c r="AE102" i="4"/>
  <c r="AH191" i="4"/>
  <c r="AP191" i="4" s="1"/>
  <c r="AT191" i="4" s="1"/>
  <c r="AE191" i="4"/>
  <c r="AH45" i="4"/>
  <c r="AP45" i="4" s="1"/>
  <c r="AT45" i="4" s="1"/>
  <c r="AE45" i="4"/>
  <c r="AE65" i="4"/>
  <c r="AH65" i="4"/>
  <c r="AP65" i="4" s="1"/>
  <c r="AT65" i="4" s="1"/>
  <c r="AE146" i="4"/>
  <c r="AH146" i="4"/>
  <c r="AP146" i="4" s="1"/>
  <c r="AT146" i="4" s="1"/>
  <c r="AH259" i="4"/>
  <c r="AP259" i="4" s="1"/>
  <c r="AT259" i="4" s="1"/>
  <c r="AE259" i="4"/>
  <c r="AH59" i="4"/>
  <c r="AP59" i="4" s="1"/>
  <c r="AT59" i="4" s="1"/>
  <c r="AE59" i="4"/>
  <c r="AE81" i="4"/>
  <c r="AH81" i="4"/>
  <c r="AP81" i="4" s="1"/>
  <c r="AT81" i="4" s="1"/>
  <c r="AE127" i="4"/>
  <c r="AH127" i="4"/>
  <c r="AP127" i="4" s="1"/>
  <c r="AT127" i="4" s="1"/>
  <c r="AH253" i="4"/>
  <c r="AP253" i="4" s="1"/>
  <c r="AT253" i="4" s="1"/>
  <c r="AE253" i="4"/>
  <c r="AH323" i="4"/>
  <c r="AP323" i="4" s="1"/>
  <c r="AT323" i="4" s="1"/>
  <c r="AE323" i="4"/>
  <c r="AH166" i="4"/>
  <c r="AP166" i="4" s="1"/>
  <c r="AT166" i="4" s="1"/>
  <c r="AE166" i="4"/>
  <c r="AH12" i="4"/>
  <c r="AP12" i="4" s="1"/>
  <c r="AT12" i="4" s="1"/>
  <c r="AE12" i="4"/>
  <c r="AH27" i="4"/>
  <c r="AP27" i="4" s="1"/>
  <c r="AT27" i="4" s="1"/>
  <c r="AE27" i="4"/>
  <c r="AH29" i="4"/>
  <c r="AP29" i="4" s="1"/>
  <c r="AT29" i="4" s="1"/>
  <c r="AE29" i="4"/>
  <c r="AE131" i="4"/>
  <c r="AH131" i="4"/>
  <c r="AP131" i="4" s="1"/>
  <c r="AT131" i="4" s="1"/>
  <c r="AH162" i="4"/>
  <c r="AP162" i="4" s="1"/>
  <c r="AT162" i="4" s="1"/>
  <c r="AE162" i="4"/>
  <c r="AH210" i="4"/>
  <c r="AP210" i="4" s="1"/>
  <c r="AT210" i="4" s="1"/>
  <c r="AE210" i="4"/>
  <c r="AH137" i="4"/>
  <c r="AP137" i="4" s="1"/>
  <c r="AT137" i="4" s="1"/>
  <c r="AE137" i="4"/>
  <c r="AH240" i="4"/>
  <c r="AP240" i="4" s="1"/>
  <c r="AT240" i="4" s="1"/>
  <c r="AE240" i="4"/>
  <c r="AH57" i="4"/>
  <c r="AP57" i="4" s="1"/>
  <c r="AT57" i="4" s="1"/>
  <c r="AE57" i="4"/>
  <c r="AE74" i="4"/>
  <c r="AH74" i="4"/>
  <c r="AP74" i="4" s="1"/>
  <c r="AT74" i="4" s="1"/>
  <c r="AE19" i="4"/>
  <c r="AH19" i="4"/>
  <c r="AP19" i="4" s="1"/>
  <c r="AT19" i="4" s="1"/>
  <c r="AH61" i="4"/>
  <c r="AP61" i="4" s="1"/>
  <c r="AT61" i="4" s="1"/>
  <c r="AE61" i="4"/>
  <c r="AE110" i="4"/>
  <c r="AH110" i="4"/>
  <c r="AP110" i="4" s="1"/>
  <c r="AT110" i="4" s="1"/>
  <c r="AH116" i="4"/>
  <c r="AP116" i="4" s="1"/>
  <c r="AT116" i="4" s="1"/>
  <c r="AE116" i="4"/>
  <c r="AE126" i="4"/>
  <c r="AH126" i="4"/>
  <c r="AP126" i="4" s="1"/>
  <c r="AT126" i="4" s="1"/>
  <c r="AE252" i="4"/>
  <c r="AH252" i="4"/>
  <c r="AP252" i="4" s="1"/>
  <c r="AT252" i="4" s="1"/>
  <c r="AE300" i="4"/>
  <c r="AH300" i="4"/>
  <c r="AP300" i="4" s="1"/>
  <c r="AT300" i="4" s="1"/>
  <c r="AH344" i="4"/>
  <c r="AP344" i="4" s="1"/>
  <c r="AT344" i="4" s="1"/>
  <c r="AE344" i="4"/>
  <c r="AE193" i="4"/>
  <c r="AH193" i="4"/>
  <c r="AP193" i="4" s="1"/>
  <c r="AT193" i="4" s="1"/>
  <c r="AH394" i="4"/>
  <c r="AP394" i="4" s="1"/>
  <c r="AT394" i="4" s="1"/>
  <c r="AE394" i="4"/>
  <c r="AH98" i="4"/>
  <c r="AP98" i="4" s="1"/>
  <c r="AT98" i="4" s="1"/>
  <c r="AE98" i="4"/>
  <c r="AH36" i="4"/>
  <c r="AP36" i="4" s="1"/>
  <c r="AT36" i="4" s="1"/>
  <c r="AE36" i="4"/>
  <c r="AH257" i="4"/>
  <c r="AP257" i="4" s="1"/>
  <c r="AT257" i="4" s="1"/>
  <c r="AE257" i="4"/>
  <c r="AE379" i="4"/>
  <c r="AH379" i="4"/>
  <c r="AP379" i="4" s="1"/>
  <c r="AT379" i="4" s="1"/>
  <c r="AH94" i="4"/>
  <c r="AP94" i="4" s="1"/>
  <c r="AT94" i="4" s="1"/>
  <c r="AE94" i="4"/>
  <c r="AH196" i="4"/>
  <c r="AP196" i="4" s="1"/>
  <c r="AT196" i="4" s="1"/>
  <c r="AE196" i="4"/>
  <c r="AE66" i="4"/>
  <c r="AH66" i="4"/>
  <c r="AP66" i="4" s="1"/>
  <c r="AT66" i="4" s="1"/>
  <c r="AH412" i="4"/>
  <c r="AP412" i="4" s="1"/>
  <c r="AT412" i="4" s="1"/>
  <c r="AE412" i="4"/>
  <c r="AE109" i="4"/>
  <c r="AH109" i="4"/>
  <c r="AP109" i="4" s="1"/>
  <c r="AT109" i="4" s="1"/>
  <c r="AH399" i="4"/>
  <c r="AP399" i="4" s="1"/>
  <c r="AT399" i="4" s="1"/>
  <c r="AE399" i="4"/>
  <c r="AH32" i="4"/>
  <c r="AP32" i="4" s="1"/>
  <c r="AT32" i="4" s="1"/>
  <c r="AE32" i="4"/>
  <c r="AH35" i="4"/>
  <c r="AP35" i="4" s="1"/>
  <c r="AT35" i="4" s="1"/>
  <c r="AE35" i="4"/>
  <c r="AH172" i="4"/>
  <c r="AP172" i="4" s="1"/>
  <c r="AT172" i="4" s="1"/>
  <c r="AE172" i="4"/>
  <c r="AE219" i="4"/>
  <c r="AH219" i="4"/>
  <c r="AP219" i="4" s="1"/>
  <c r="AT219" i="4" s="1"/>
  <c r="AE384" i="4"/>
  <c r="AH384" i="4"/>
  <c r="AP384" i="4" s="1"/>
  <c r="AT384" i="4" s="1"/>
  <c r="AH445" i="4"/>
  <c r="AP445" i="4" s="1"/>
  <c r="AT445" i="4" s="1"/>
  <c r="AE445" i="4"/>
  <c r="AE232" i="4"/>
  <c r="AH232" i="4"/>
  <c r="AP232" i="4" s="1"/>
  <c r="AT232" i="4" s="1"/>
  <c r="AH282" i="4"/>
  <c r="AP282" i="4" s="1"/>
  <c r="AT282" i="4" s="1"/>
  <c r="AE282" i="4"/>
  <c r="AE335" i="4"/>
  <c r="AH335" i="4"/>
  <c r="AP335" i="4" s="1"/>
  <c r="AT335" i="4" s="1"/>
  <c r="AX450" i="4"/>
  <c r="AE327" i="4"/>
  <c r="AH327" i="4"/>
  <c r="AP327" i="4" s="1"/>
  <c r="AT327" i="4" s="1"/>
  <c r="AE33" i="4"/>
  <c r="AE123" i="4"/>
  <c r="AH123" i="4"/>
  <c r="AP123" i="4" s="1"/>
  <c r="AT123" i="4" s="1"/>
  <c r="AE140" i="4"/>
  <c r="AH200" i="4"/>
  <c r="AP200" i="4" s="1"/>
  <c r="AT200" i="4" s="1"/>
  <c r="AE200" i="4"/>
  <c r="AH307" i="4"/>
  <c r="AP307" i="4" s="1"/>
  <c r="AT307" i="4" s="1"/>
  <c r="AE307" i="4"/>
  <c r="AH178" i="4"/>
  <c r="AP178" i="4" s="1"/>
  <c r="AT178" i="4" s="1"/>
  <c r="AE178" i="4"/>
  <c r="AH108" i="4"/>
  <c r="AP108" i="4" s="1"/>
  <c r="AT108" i="4" s="1"/>
  <c r="AE108" i="4"/>
  <c r="AH144" i="4"/>
  <c r="AP144" i="4" s="1"/>
  <c r="AT144" i="4" s="1"/>
  <c r="AH217" i="4"/>
  <c r="AP217" i="4" s="1"/>
  <c r="AT217" i="4" s="1"/>
  <c r="AH271" i="4"/>
  <c r="AP271" i="4" s="1"/>
  <c r="AT271" i="4" s="1"/>
  <c r="AE271" i="4"/>
  <c r="AH286" i="4"/>
  <c r="AP286" i="4" s="1"/>
  <c r="AT286" i="4" s="1"/>
  <c r="AE286" i="4"/>
  <c r="AH368" i="4"/>
  <c r="AP368" i="4" s="1"/>
  <c r="AT368" i="4" s="1"/>
  <c r="AE368" i="4"/>
  <c r="AE54" i="4"/>
  <c r="AH233" i="4"/>
  <c r="AP233" i="4" s="1"/>
  <c r="AT233" i="4" s="1"/>
  <c r="AH316" i="4"/>
  <c r="AP316" i="4" s="1"/>
  <c r="AT316" i="4" s="1"/>
  <c r="AE316" i="4"/>
  <c r="AH366" i="4"/>
  <c r="AP366" i="4" s="1"/>
  <c r="AT366" i="4" s="1"/>
  <c r="AH150" i="4"/>
  <c r="AP150" i="4" s="1"/>
  <c r="AT150" i="4" s="1"/>
  <c r="AH176" i="4"/>
  <c r="AP176" i="4" s="1"/>
  <c r="AT176" i="4" s="1"/>
  <c r="AE176" i="4"/>
  <c r="AH17" i="4"/>
  <c r="AP17" i="4" s="1"/>
  <c r="AT17" i="4" s="1"/>
  <c r="AE17" i="4"/>
  <c r="AH154" i="4"/>
  <c r="AP154" i="4" s="1"/>
  <c r="AT154" i="4" s="1"/>
  <c r="AE154" i="4"/>
  <c r="AH290" i="4"/>
  <c r="AP290" i="4" s="1"/>
  <c r="AT290" i="4" s="1"/>
  <c r="AE290" i="4"/>
  <c r="AH304" i="4"/>
  <c r="AP304" i="4" s="1"/>
  <c r="AT304" i="4" s="1"/>
  <c r="AE304" i="4"/>
  <c r="AH364" i="4"/>
  <c r="AP364" i="4" s="1"/>
  <c r="AT364" i="4" s="1"/>
  <c r="AE364" i="4"/>
  <c r="AH380" i="4"/>
  <c r="AP380" i="4" s="1"/>
  <c r="AT380" i="4" s="1"/>
  <c r="AE380" i="4"/>
  <c r="AE388" i="4"/>
  <c r="AE76" i="4"/>
  <c r="AH76" i="4"/>
  <c r="AP76" i="4" s="1"/>
  <c r="AT76" i="4" s="1"/>
  <c r="AE159" i="4"/>
  <c r="AH159" i="4"/>
  <c r="AP159" i="4" s="1"/>
  <c r="AT159" i="4" s="1"/>
  <c r="AE183" i="4"/>
  <c r="AH183" i="4"/>
  <c r="AP183" i="4" s="1"/>
  <c r="AT183" i="4" s="1"/>
  <c r="AH260" i="4"/>
  <c r="AP260" i="4" s="1"/>
  <c r="AT260" i="4" s="1"/>
  <c r="AE310" i="4"/>
  <c r="AH310" i="4"/>
  <c r="AP310" i="4" s="1"/>
  <c r="AT310" i="4" s="1"/>
  <c r="AH34" i="4"/>
  <c r="AP34" i="4" s="1"/>
  <c r="AT34" i="4" s="1"/>
  <c r="AE50" i="4"/>
  <c r="AH58" i="4"/>
  <c r="AP58" i="4" s="1"/>
  <c r="AT58" i="4" s="1"/>
  <c r="AA70" i="4"/>
  <c r="AD70" i="4" s="1"/>
  <c r="AA149" i="4"/>
  <c r="AH218" i="4"/>
  <c r="AP218" i="4" s="1"/>
  <c r="AT218" i="4" s="1"/>
  <c r="AE218" i="4"/>
  <c r="AE249" i="4"/>
  <c r="AH249" i="4"/>
  <c r="AP249" i="4" s="1"/>
  <c r="AT249" i="4" s="1"/>
  <c r="AH270" i="4"/>
  <c r="AP270" i="4" s="1"/>
  <c r="AT270" i="4" s="1"/>
  <c r="AE270" i="4"/>
  <c r="AE274" i="4"/>
  <c r="AH283" i="4"/>
  <c r="AP283" i="4" s="1"/>
  <c r="AT283" i="4" s="1"/>
  <c r="AE283" i="4"/>
  <c r="AE299" i="4"/>
  <c r="AH299" i="4"/>
  <c r="AP299" i="4" s="1"/>
  <c r="AT299" i="4" s="1"/>
  <c r="AE313" i="4"/>
  <c r="AH330" i="4"/>
  <c r="AP330" i="4" s="1"/>
  <c r="AT330" i="4" s="1"/>
  <c r="AE330" i="4"/>
  <c r="AA343" i="4"/>
  <c r="AE177" i="4"/>
  <c r="AH177" i="4"/>
  <c r="AP177" i="4" s="1"/>
  <c r="AT177" i="4" s="1"/>
  <c r="AE420" i="4"/>
  <c r="AH420" i="4"/>
  <c r="AP420" i="4" s="1"/>
  <c r="AT420" i="4" s="1"/>
  <c r="AH142" i="4"/>
  <c r="AP142" i="4" s="1"/>
  <c r="AT142" i="4" s="1"/>
  <c r="AE142" i="4"/>
  <c r="AE220" i="4"/>
  <c r="AE401" i="4"/>
  <c r="AE103" i="4"/>
  <c r="AE114" i="4"/>
  <c r="AH119" i="4"/>
  <c r="AP119" i="4" s="1"/>
  <c r="AT119" i="4" s="1"/>
  <c r="AE198" i="4"/>
  <c r="AE397" i="4"/>
  <c r="AH55" i="4"/>
  <c r="AP55" i="4" s="1"/>
  <c r="AT55" i="4" s="1"/>
  <c r="AH130" i="4"/>
  <c r="AP130" i="4" s="1"/>
  <c r="AT130" i="4" s="1"/>
  <c r="AE130" i="4"/>
  <c r="AH423" i="4"/>
  <c r="AP423" i="4" s="1"/>
  <c r="AT423" i="4" s="1"/>
  <c r="AE423" i="4"/>
  <c r="AH148" i="4"/>
  <c r="AP148" i="4" s="1"/>
  <c r="AT148" i="4" s="1"/>
  <c r="AE148" i="4"/>
  <c r="AH378" i="4"/>
  <c r="AP378" i="4" s="1"/>
  <c r="AT378" i="4" s="1"/>
  <c r="AE378" i="4"/>
  <c r="AE168" i="4"/>
  <c r="AE195" i="4"/>
  <c r="AH195" i="4"/>
  <c r="AP195" i="4" s="1"/>
  <c r="AT195" i="4" s="1"/>
  <c r="AE383" i="4"/>
  <c r="AH383" i="4"/>
  <c r="AP383" i="4" s="1"/>
  <c r="AT383" i="4" s="1"/>
  <c r="AH402" i="4"/>
  <c r="AP402" i="4" s="1"/>
  <c r="AT402" i="4" s="1"/>
  <c r="AE402" i="4"/>
  <c r="AE235" i="4"/>
  <c r="AH235" i="4"/>
  <c r="AP235" i="4" s="1"/>
  <c r="AT235" i="4" s="1"/>
  <c r="U450" i="4"/>
  <c r="U452" i="4" s="1"/>
  <c r="AE16" i="4"/>
  <c r="AH92" i="4"/>
  <c r="AP92" i="4" s="1"/>
  <c r="AT92" i="4" s="1"/>
  <c r="AE112" i="4"/>
  <c r="AH112" i="4"/>
  <c r="AP112" i="4" s="1"/>
  <c r="AT112" i="4" s="1"/>
  <c r="AE134" i="4"/>
  <c r="AH134" i="4"/>
  <c r="AP134" i="4" s="1"/>
  <c r="AT134" i="4" s="1"/>
  <c r="AH145" i="4"/>
  <c r="AP145" i="4" s="1"/>
  <c r="AT145" i="4" s="1"/>
  <c r="AE145" i="4"/>
  <c r="AE181" i="4"/>
  <c r="AH181" i="4"/>
  <c r="AP181" i="4" s="1"/>
  <c r="AT181" i="4" s="1"/>
  <c r="AE185" i="4"/>
  <c r="AH185" i="4"/>
  <c r="AP185" i="4" s="1"/>
  <c r="AT185" i="4" s="1"/>
  <c r="AH206" i="4"/>
  <c r="AP206" i="4" s="1"/>
  <c r="AT206" i="4" s="1"/>
  <c r="AH230" i="4"/>
  <c r="AP230" i="4" s="1"/>
  <c r="AT230" i="4" s="1"/>
  <c r="AE230" i="4"/>
  <c r="AH272" i="4"/>
  <c r="AP272" i="4" s="1"/>
  <c r="AT272" i="4" s="1"/>
  <c r="AE272" i="4"/>
  <c r="AH440" i="4"/>
  <c r="AP440" i="4" s="1"/>
  <c r="AT440" i="4" s="1"/>
  <c r="AE440" i="4"/>
  <c r="AH18" i="4"/>
  <c r="AP18" i="4" s="1"/>
  <c r="AT18" i="4" s="1"/>
  <c r="AE18" i="4"/>
  <c r="AE77" i="4"/>
  <c r="AH77" i="4"/>
  <c r="AP77" i="4" s="1"/>
  <c r="AT77" i="4" s="1"/>
  <c r="AH448" i="4"/>
  <c r="AP448" i="4" s="1"/>
  <c r="AT448" i="4" s="1"/>
  <c r="AE448" i="4"/>
  <c r="AE82" i="4"/>
  <c r="AH105" i="4"/>
  <c r="AP105" i="4" s="1"/>
  <c r="AT105" i="4" s="1"/>
  <c r="AH278" i="4"/>
  <c r="AP278" i="4" s="1"/>
  <c r="AT278" i="4" s="1"/>
  <c r="AE278" i="4"/>
  <c r="AE340" i="4"/>
  <c r="AE432" i="4"/>
  <c r="AH432" i="4"/>
  <c r="AP432" i="4" s="1"/>
  <c r="AT432" i="4" s="1"/>
  <c r="AH325" i="4"/>
  <c r="AP325" i="4" s="1"/>
  <c r="AT325" i="4" s="1"/>
  <c r="AE325" i="4"/>
  <c r="AH356" i="4"/>
  <c r="AP356" i="4" s="1"/>
  <c r="AT356" i="4" s="1"/>
  <c r="AE356" i="4"/>
  <c r="AH182" i="4"/>
  <c r="AP182" i="4" s="1"/>
  <c r="AT182" i="4" s="1"/>
  <c r="AE182" i="4"/>
  <c r="AH229" i="4"/>
  <c r="AP229" i="4" s="1"/>
  <c r="AT229" i="4" s="1"/>
  <c r="AE229" i="4"/>
  <c r="AE205" i="4"/>
  <c r="AH248" i="4"/>
  <c r="AP248" i="4" s="1"/>
  <c r="AT248" i="4" s="1"/>
  <c r="AE248" i="4"/>
  <c r="AE416" i="4"/>
  <c r="AH416" i="4"/>
  <c r="AP416" i="4" s="1"/>
  <c r="AT416" i="4" s="1"/>
  <c r="AH86" i="4"/>
  <c r="AP86" i="4" s="1"/>
  <c r="AT86" i="4" s="1"/>
  <c r="AE86" i="4"/>
  <c r="AH106" i="4"/>
  <c r="AP106" i="4" s="1"/>
  <c r="AT106" i="4" s="1"/>
  <c r="AE106" i="4"/>
  <c r="AE302" i="4"/>
  <c r="AH302" i="4"/>
  <c r="AP302" i="4" s="1"/>
  <c r="AT302" i="4" s="1"/>
  <c r="AH376" i="4"/>
  <c r="AP376" i="4" s="1"/>
  <c r="AT376" i="4" s="1"/>
  <c r="AE376" i="4"/>
  <c r="AH430" i="4"/>
  <c r="AP430" i="4" s="1"/>
  <c r="AT430" i="4" s="1"/>
  <c r="AH223" i="4"/>
  <c r="AP223" i="4" s="1"/>
  <c r="AT223" i="4" s="1"/>
  <c r="AH245" i="4"/>
  <c r="AP245" i="4" s="1"/>
  <c r="AT245" i="4" s="1"/>
  <c r="AE245" i="4"/>
  <c r="AH339" i="4"/>
  <c r="AP339" i="4" s="1"/>
  <c r="AT339" i="4" s="1"/>
  <c r="AE339" i="4"/>
  <c r="AH120" i="4"/>
  <c r="AP120" i="4" s="1"/>
  <c r="AT120" i="4" s="1"/>
  <c r="AE120" i="4"/>
  <c r="AE163" i="4"/>
  <c r="AH163" i="4"/>
  <c r="AP163" i="4" s="1"/>
  <c r="AT163" i="4" s="1"/>
  <c r="AH296" i="4"/>
  <c r="AP296" i="4" s="1"/>
  <c r="AT296" i="4" s="1"/>
  <c r="AE296" i="4"/>
  <c r="AH414" i="4"/>
  <c r="AP414" i="4" s="1"/>
  <c r="AT414" i="4" s="1"/>
  <c r="AE414" i="4"/>
  <c r="V10" i="4"/>
  <c r="AA10" i="4" s="1"/>
  <c r="AH47" i="4"/>
  <c r="AP47" i="4" s="1"/>
  <c r="AT47" i="4" s="1"/>
  <c r="AE47" i="4"/>
  <c r="AH226" i="4"/>
  <c r="AP226" i="4" s="1"/>
  <c r="AT226" i="4" s="1"/>
  <c r="AE226" i="4"/>
  <c r="AA244" i="4"/>
  <c r="AE297" i="4"/>
  <c r="AH297" i="4"/>
  <c r="AP297" i="4" s="1"/>
  <c r="AT297" i="4" s="1"/>
  <c r="AH365" i="4"/>
  <c r="AP365" i="4" s="1"/>
  <c r="AT365" i="4" s="1"/>
  <c r="AE365" i="4"/>
  <c r="AH369" i="4"/>
  <c r="AP369" i="4" s="1"/>
  <c r="AT369" i="4" s="1"/>
  <c r="AE369" i="4"/>
  <c r="AA406" i="4"/>
  <c r="AD406" i="4" s="1"/>
  <c r="AH393" i="4"/>
  <c r="AP393" i="4" s="1"/>
  <c r="AT393" i="4" s="1"/>
  <c r="AE393" i="4"/>
  <c r="AH431" i="4"/>
  <c r="AP431" i="4" s="1"/>
  <c r="AT431" i="4" s="1"/>
  <c r="AE431" i="4"/>
  <c r="AH433" i="4"/>
  <c r="AP433" i="4" s="1"/>
  <c r="AT433" i="4" s="1"/>
  <c r="AE433" i="4"/>
  <c r="AH437" i="4"/>
  <c r="AP437" i="4" s="1"/>
  <c r="AT437" i="4" s="1"/>
  <c r="AE437" i="4"/>
  <c r="AH194" i="4"/>
  <c r="AP194" i="4" s="1"/>
  <c r="AT194" i="4" s="1"/>
  <c r="AE194" i="4"/>
  <c r="AH255" i="4"/>
  <c r="AP255" i="4" s="1"/>
  <c r="AT255" i="4" s="1"/>
  <c r="AE255" i="4"/>
  <c r="AE362" i="4"/>
  <c r="AH362" i="4"/>
  <c r="AP362" i="4" s="1"/>
  <c r="AT362" i="4" s="1"/>
  <c r="AE387" i="4"/>
  <c r="AH387" i="4"/>
  <c r="AP387" i="4" s="1"/>
  <c r="AT387" i="4" s="1"/>
  <c r="AE407" i="4"/>
  <c r="AH425" i="4"/>
  <c r="AP425" i="4" s="1"/>
  <c r="AT425" i="4" s="1"/>
  <c r="AE425" i="4"/>
  <c r="AE435" i="4"/>
  <c r="AE180" i="4"/>
  <c r="AA266" i="4"/>
  <c r="AH321" i="4"/>
  <c r="AP321" i="4" s="1"/>
  <c r="AT321" i="4" s="1"/>
  <c r="AE321" i="4"/>
  <c r="AE357" i="4"/>
  <c r="AE375" i="4"/>
  <c r="AH375" i="4"/>
  <c r="AP375" i="4" s="1"/>
  <c r="AT375" i="4" s="1"/>
  <c r="AE391" i="4"/>
  <c r="AH391" i="4"/>
  <c r="AP391" i="4" s="1"/>
  <c r="AT391" i="4" s="1"/>
  <c r="AH403" i="4"/>
  <c r="AP403" i="4" s="1"/>
  <c r="AT403" i="4" s="1"/>
  <c r="AE403" i="4"/>
  <c r="AH419" i="4"/>
  <c r="AP419" i="4" s="1"/>
  <c r="AT419" i="4" s="1"/>
  <c r="AE419" i="4"/>
  <c r="AH429" i="4"/>
  <c r="AP429" i="4" s="1"/>
  <c r="AT429" i="4" s="1"/>
  <c r="AE444" i="4"/>
  <c r="AH444" i="4"/>
  <c r="AP444" i="4" s="1"/>
  <c r="AT444" i="4" s="1"/>
  <c r="AE400" i="4"/>
  <c r="AH400" i="4"/>
  <c r="AP400" i="4" s="1"/>
  <c r="AT400" i="4" s="1"/>
  <c r="AH428" i="4"/>
  <c r="AP428" i="4" s="1"/>
  <c r="AT428" i="4" s="1"/>
  <c r="AE428" i="4"/>
  <c r="AH441" i="4"/>
  <c r="AP441" i="4" s="1"/>
  <c r="AT441" i="4" s="1"/>
  <c r="AE441" i="4"/>
  <c r="AE91" i="4"/>
  <c r="AH309" i="4"/>
  <c r="AP309" i="4" s="1"/>
  <c r="AT309" i="4" s="1"/>
  <c r="AE309" i="4"/>
  <c r="AH158" i="4"/>
  <c r="AP158" i="4" s="1"/>
  <c r="AT158" i="4" s="1"/>
  <c r="AH160" i="4"/>
  <c r="AP160" i="4" s="1"/>
  <c r="AT160" i="4" s="1"/>
  <c r="AE160" i="4"/>
  <c r="AH221" i="4"/>
  <c r="AP221" i="4" s="1"/>
  <c r="AT221" i="4" s="1"/>
  <c r="AE221" i="4"/>
  <c r="AH239" i="4"/>
  <c r="AP239" i="4" s="1"/>
  <c r="AT239" i="4" s="1"/>
  <c r="AE239" i="4"/>
  <c r="AH251" i="4"/>
  <c r="AP251" i="4" s="1"/>
  <c r="AT251" i="4" s="1"/>
  <c r="AE251" i="4"/>
  <c r="AH261" i="4"/>
  <c r="AP261" i="4" s="1"/>
  <c r="AT261" i="4" s="1"/>
  <c r="AE372" i="4"/>
  <c r="AH372" i="4"/>
  <c r="AP372" i="4" s="1"/>
  <c r="AT372" i="4" s="1"/>
  <c r="AH224" i="4"/>
  <c r="AP224" i="4" s="1"/>
  <c r="AT224" i="4" s="1"/>
  <c r="AE224" i="4"/>
  <c r="AE351" i="4"/>
  <c r="AH351" i="4"/>
  <c r="AP351" i="4" s="1"/>
  <c r="AT351" i="4" s="1"/>
  <c r="AH281" i="4"/>
  <c r="AP281" i="4" s="1"/>
  <c r="AT281" i="4" s="1"/>
  <c r="AE281" i="4"/>
  <c r="AA175" i="4"/>
  <c r="AA241" i="4"/>
  <c r="AE287" i="4"/>
  <c r="AH287" i="4"/>
  <c r="AP287" i="4" s="1"/>
  <c r="AT287" i="4" s="1"/>
  <c r="AH332" i="4"/>
  <c r="AP332" i="4" s="1"/>
  <c r="AT332" i="4" s="1"/>
  <c r="AE332" i="4"/>
  <c r="AA359" i="4"/>
  <c r="AD359" i="4" s="1"/>
  <c r="AH374" i="4"/>
  <c r="AP374" i="4" s="1"/>
  <c r="AT374" i="4" s="1"/>
  <c r="AE374" i="4"/>
  <c r="AH409" i="4"/>
  <c r="AP409" i="4" s="1"/>
  <c r="AT409" i="4" s="1"/>
  <c r="AE409" i="4"/>
  <c r="AA100" i="4"/>
  <c r="AD100" i="4" s="1"/>
  <c r="AA147" i="4"/>
  <c r="AD147" i="4" s="1"/>
  <c r="AE324" i="4"/>
  <c r="AH324" i="4"/>
  <c r="AP324" i="4" s="1"/>
  <c r="AT324" i="4" s="1"/>
  <c r="AA363" i="4"/>
  <c r="AD363" i="4" s="1"/>
  <c r="AA371" i="4"/>
  <c r="AD371" i="4" s="1"/>
  <c r="AH415" i="4"/>
  <c r="AP415" i="4" s="1"/>
  <c r="AT415" i="4" s="1"/>
  <c r="AE415" i="4"/>
  <c r="AH334" i="4"/>
  <c r="AP334" i="4" s="1"/>
  <c r="AT334" i="4" s="1"/>
  <c r="AE334" i="4"/>
  <c r="AH421" i="4"/>
  <c r="AP421" i="4" s="1"/>
  <c r="AT421" i="4" s="1"/>
  <c r="AE421" i="4"/>
  <c r="AH434" i="4"/>
  <c r="AP434" i="4" s="1"/>
  <c r="AT434" i="4" s="1"/>
  <c r="AE434" i="4"/>
  <c r="AA151" i="4"/>
  <c r="AD151" i="4" s="1"/>
  <c r="AA161" i="4"/>
  <c r="AD161" i="4" s="1"/>
  <c r="AA171" i="4"/>
  <c r="AD171" i="4" s="1"/>
  <c r="AE301" i="4"/>
  <c r="AA385" i="4"/>
  <c r="AD385" i="4" s="1"/>
  <c r="AH413" i="4"/>
  <c r="AP413" i="4" s="1"/>
  <c r="AT413" i="4" s="1"/>
  <c r="AE413" i="4"/>
  <c r="AE396" i="4"/>
  <c r="AH396" i="4"/>
  <c r="AP396" i="4" s="1"/>
  <c r="AT396" i="4" s="1"/>
  <c r="AH439" i="4"/>
  <c r="AP439" i="4" s="1"/>
  <c r="AT439" i="4" s="1"/>
  <c r="AE439" i="4"/>
  <c r="AH293" i="4"/>
  <c r="AP293" i="4" s="1"/>
  <c r="AT293" i="4" s="1"/>
  <c r="AE293" i="4"/>
  <c r="AH275" i="4"/>
  <c r="AP275" i="4" s="1"/>
  <c r="AT275" i="4" s="1"/>
  <c r="AA295" i="4"/>
  <c r="AH355" i="4"/>
  <c r="AP355" i="4" s="1"/>
  <c r="AT355" i="4" s="1"/>
  <c r="AH392" i="4"/>
  <c r="AP392" i="4" s="1"/>
  <c r="AT392" i="4" s="1"/>
  <c r="AE392" i="4"/>
  <c r="AH408" i="4"/>
  <c r="AP408" i="4" s="1"/>
  <c r="AT408" i="4" s="1"/>
  <c r="AH417" i="4"/>
  <c r="AP417" i="4" s="1"/>
  <c r="AT417" i="4" s="1"/>
  <c r="AE417" i="4"/>
  <c r="AH443" i="4"/>
  <c r="AP443" i="4" s="1"/>
  <c r="AT443" i="4" s="1"/>
  <c r="AE443" i="4"/>
  <c r="AH447" i="4"/>
  <c r="AP447" i="4" s="1"/>
  <c r="AT447" i="4" s="1"/>
  <c r="AE447" i="4"/>
  <c r="AH426" i="4"/>
  <c r="AP426" i="4" s="1"/>
  <c r="AT426" i="4" s="1"/>
  <c r="AE426" i="4"/>
  <c r="AA442" i="4"/>
  <c r="AD442" i="4" s="1"/>
  <c r="AA367" i="4"/>
  <c r="AD367" i="4" s="1"/>
  <c r="AH405" i="4"/>
  <c r="AP405" i="4" s="1"/>
  <c r="AT405" i="4" s="1"/>
  <c r="AA319" i="4"/>
  <c r="AD319" i="4" s="1"/>
  <c r="AA404" i="4"/>
  <c r="AD404" i="4" s="1"/>
  <c r="S1071" i="3"/>
  <c r="AA450" i="4" l="1"/>
  <c r="AA452" i="4" s="1"/>
  <c r="AD10" i="4"/>
  <c r="AE319" i="4"/>
  <c r="AH319" i="4"/>
  <c r="AP319" i="4" s="1"/>
  <c r="AT319" i="4" s="1"/>
  <c r="AE151" i="4"/>
  <c r="AH151" i="4"/>
  <c r="AP151" i="4" s="1"/>
  <c r="AT151" i="4" s="1"/>
  <c r="AE147" i="4"/>
  <c r="AH147" i="4"/>
  <c r="AP147" i="4" s="1"/>
  <c r="AT147" i="4" s="1"/>
  <c r="AH70" i="4"/>
  <c r="AP70" i="4" s="1"/>
  <c r="AT70" i="4" s="1"/>
  <c r="AE70" i="4"/>
  <c r="AE100" i="4"/>
  <c r="AH100" i="4"/>
  <c r="AP100" i="4" s="1"/>
  <c r="AT100" i="4" s="1"/>
  <c r="AE404" i="4"/>
  <c r="AH404" i="4"/>
  <c r="AP404" i="4" s="1"/>
  <c r="AT404" i="4" s="1"/>
  <c r="AH371" i="4"/>
  <c r="AP371" i="4" s="1"/>
  <c r="AT371" i="4" s="1"/>
  <c r="AE371" i="4"/>
  <c r="AE406" i="4"/>
  <c r="AH406" i="4"/>
  <c r="AP406" i="4" s="1"/>
  <c r="AT406" i="4" s="1"/>
  <c r="AE359" i="4"/>
  <c r="AH359" i="4"/>
  <c r="AP359" i="4" s="1"/>
  <c r="AT359" i="4" s="1"/>
  <c r="AE367" i="4"/>
  <c r="AH367" i="4"/>
  <c r="AP367" i="4" s="1"/>
  <c r="AT367" i="4" s="1"/>
  <c r="AH385" i="4"/>
  <c r="AP385" i="4" s="1"/>
  <c r="AT385" i="4" s="1"/>
  <c r="AE385" i="4"/>
  <c r="AE442" i="4"/>
  <c r="AH442" i="4"/>
  <c r="AP442" i="4" s="1"/>
  <c r="AT442" i="4" s="1"/>
  <c r="AH171" i="4"/>
  <c r="AP171" i="4" s="1"/>
  <c r="AT171" i="4" s="1"/>
  <c r="AE171" i="4"/>
  <c r="AH363" i="4"/>
  <c r="AP363" i="4" s="1"/>
  <c r="AT363" i="4" s="1"/>
  <c r="AE363" i="4"/>
  <c r="AH161" i="4"/>
  <c r="AP161" i="4" s="1"/>
  <c r="AT161" i="4" s="1"/>
  <c r="AE161" i="4"/>
  <c r="AE10" i="4" l="1"/>
  <c r="AH10" i="4"/>
  <c r="AH450" i="4" l="1"/>
  <c r="AP10" i="4"/>
  <c r="AT10" i="4" l="1"/>
  <c r="AP450" i="4"/>
  <c r="AT450" i="4" l="1"/>
  <c r="AX6" i="4"/>
  <c r="AX5" i="4"/>
  <c r="N450" i="2"/>
  <c r="P450" i="2" l="1"/>
  <c r="P448" i="2"/>
  <c r="O448" i="2"/>
  <c r="P447" i="2"/>
  <c r="O447" i="2"/>
  <c r="P446" i="2"/>
  <c r="O446" i="2"/>
  <c r="P445" i="2"/>
  <c r="O445" i="2"/>
  <c r="P444" i="2"/>
  <c r="O444" i="2"/>
  <c r="P443" i="2"/>
  <c r="O443" i="2"/>
  <c r="P442" i="2"/>
  <c r="O442" i="2"/>
  <c r="P441" i="2"/>
  <c r="O441" i="2"/>
  <c r="P440" i="2"/>
  <c r="O440" i="2"/>
  <c r="P439" i="2"/>
  <c r="O439" i="2"/>
  <c r="P438" i="2"/>
  <c r="O438" i="2"/>
  <c r="P437" i="2"/>
  <c r="O437" i="2"/>
  <c r="P436" i="2"/>
  <c r="O436" i="2"/>
  <c r="P435" i="2"/>
  <c r="O435" i="2"/>
  <c r="P434" i="2"/>
  <c r="O434" i="2"/>
  <c r="P433" i="2"/>
  <c r="O433" i="2"/>
  <c r="P432" i="2"/>
  <c r="O432" i="2"/>
  <c r="P431" i="2"/>
  <c r="O431" i="2"/>
  <c r="P430" i="2"/>
  <c r="O430" i="2"/>
  <c r="P429" i="2"/>
  <c r="O429" i="2"/>
  <c r="P428" i="2"/>
  <c r="O428" i="2"/>
  <c r="P427" i="2"/>
  <c r="O427" i="2"/>
  <c r="P426" i="2"/>
  <c r="O426" i="2"/>
  <c r="P425" i="2"/>
  <c r="O425" i="2"/>
  <c r="P424" i="2"/>
  <c r="O424" i="2"/>
  <c r="P423" i="2"/>
  <c r="O423" i="2"/>
  <c r="P422" i="2"/>
  <c r="O422" i="2"/>
  <c r="P421" i="2"/>
  <c r="O421" i="2"/>
  <c r="P420" i="2"/>
  <c r="O420" i="2"/>
  <c r="P419" i="2"/>
  <c r="O419" i="2"/>
  <c r="P418" i="2"/>
  <c r="O418" i="2"/>
  <c r="P417" i="2"/>
  <c r="O417" i="2"/>
  <c r="P416" i="2"/>
  <c r="O416" i="2"/>
  <c r="P415" i="2"/>
  <c r="O415" i="2"/>
  <c r="P414" i="2"/>
  <c r="O414" i="2"/>
  <c r="P413" i="2"/>
  <c r="O413" i="2"/>
  <c r="P412" i="2"/>
  <c r="O412" i="2"/>
  <c r="P411" i="2"/>
  <c r="O411" i="2"/>
  <c r="P410" i="2"/>
  <c r="O410" i="2"/>
  <c r="P409" i="2"/>
  <c r="O409" i="2"/>
  <c r="P408" i="2"/>
  <c r="O408" i="2"/>
  <c r="P407" i="2"/>
  <c r="O407" i="2"/>
  <c r="P406" i="2"/>
  <c r="O406" i="2"/>
  <c r="P405" i="2"/>
  <c r="O405" i="2"/>
  <c r="P404" i="2"/>
  <c r="O404" i="2"/>
  <c r="P403" i="2"/>
  <c r="O403" i="2"/>
  <c r="P402" i="2"/>
  <c r="O402" i="2"/>
  <c r="P401" i="2"/>
  <c r="O401" i="2"/>
  <c r="P400" i="2"/>
  <c r="O400" i="2"/>
  <c r="P399" i="2"/>
  <c r="O399" i="2"/>
  <c r="P398" i="2"/>
  <c r="O398" i="2"/>
  <c r="P397" i="2"/>
  <c r="O397" i="2"/>
  <c r="P396" i="2"/>
  <c r="O396" i="2"/>
  <c r="P395" i="2"/>
  <c r="O395" i="2"/>
  <c r="P394" i="2"/>
  <c r="O394" i="2"/>
  <c r="P393" i="2"/>
  <c r="O393" i="2"/>
  <c r="P392" i="2"/>
  <c r="O392" i="2"/>
  <c r="P391" i="2"/>
  <c r="O391" i="2"/>
  <c r="P390" i="2"/>
  <c r="O390" i="2"/>
  <c r="P389" i="2"/>
  <c r="O389" i="2"/>
  <c r="P388" i="2"/>
  <c r="O388" i="2"/>
  <c r="P387" i="2"/>
  <c r="O387" i="2"/>
  <c r="P386" i="2"/>
  <c r="O386" i="2"/>
  <c r="P385" i="2"/>
  <c r="O385" i="2"/>
  <c r="P384" i="2"/>
  <c r="O384" i="2"/>
  <c r="P383" i="2"/>
  <c r="O383" i="2"/>
  <c r="P382" i="2"/>
  <c r="O382" i="2"/>
  <c r="P381" i="2"/>
  <c r="O381" i="2"/>
  <c r="P380" i="2"/>
  <c r="O380" i="2"/>
  <c r="P379" i="2"/>
  <c r="O379" i="2"/>
  <c r="P378" i="2"/>
  <c r="O378" i="2"/>
  <c r="P377" i="2"/>
  <c r="O377" i="2"/>
  <c r="P376" i="2"/>
  <c r="O376" i="2"/>
  <c r="P375" i="2"/>
  <c r="O375" i="2"/>
  <c r="P374" i="2"/>
  <c r="O374" i="2"/>
  <c r="P373" i="2"/>
  <c r="O373" i="2"/>
  <c r="P372" i="2"/>
  <c r="O372" i="2"/>
  <c r="P371" i="2"/>
  <c r="O371" i="2"/>
  <c r="P370" i="2"/>
  <c r="O370" i="2"/>
  <c r="P369" i="2"/>
  <c r="O369" i="2"/>
  <c r="P368" i="2"/>
  <c r="O368" i="2"/>
  <c r="P367" i="2"/>
  <c r="O367" i="2"/>
  <c r="P366" i="2"/>
  <c r="O366" i="2"/>
  <c r="P365" i="2"/>
  <c r="O365" i="2"/>
  <c r="P364" i="2"/>
  <c r="O364" i="2"/>
  <c r="P363" i="2"/>
  <c r="O363" i="2"/>
  <c r="P362" i="2"/>
  <c r="O362" i="2"/>
  <c r="P361" i="2"/>
  <c r="O361" i="2"/>
  <c r="P360" i="2"/>
  <c r="O360" i="2"/>
  <c r="P359" i="2"/>
  <c r="O359" i="2"/>
  <c r="P358" i="2"/>
  <c r="O358" i="2"/>
  <c r="P357" i="2"/>
  <c r="O357" i="2"/>
  <c r="P356" i="2"/>
  <c r="O356" i="2"/>
  <c r="P355" i="2"/>
  <c r="O355" i="2"/>
  <c r="P354" i="2"/>
  <c r="O354" i="2"/>
  <c r="P353" i="2"/>
  <c r="O353" i="2"/>
  <c r="P352" i="2"/>
  <c r="O352" i="2"/>
  <c r="P351" i="2"/>
  <c r="O351" i="2"/>
  <c r="P350" i="2"/>
  <c r="O350" i="2"/>
  <c r="P349" i="2"/>
  <c r="O349" i="2"/>
  <c r="P348" i="2"/>
  <c r="O348" i="2"/>
  <c r="P347" i="2"/>
  <c r="O347" i="2"/>
  <c r="P346" i="2"/>
  <c r="O346" i="2"/>
  <c r="P345" i="2"/>
  <c r="O345" i="2"/>
  <c r="P344" i="2"/>
  <c r="O344" i="2"/>
  <c r="P343" i="2"/>
  <c r="O343" i="2"/>
  <c r="P342" i="2"/>
  <c r="O342" i="2"/>
  <c r="P341" i="2"/>
  <c r="O341" i="2"/>
  <c r="P340" i="2"/>
  <c r="O340" i="2"/>
  <c r="P339" i="2"/>
  <c r="O339" i="2"/>
  <c r="P338" i="2"/>
  <c r="O338" i="2"/>
  <c r="P337" i="2"/>
  <c r="O337" i="2"/>
  <c r="P336" i="2"/>
  <c r="O336" i="2"/>
  <c r="P335" i="2"/>
  <c r="O335" i="2"/>
  <c r="P334" i="2"/>
  <c r="O334" i="2"/>
  <c r="P333" i="2"/>
  <c r="O333" i="2"/>
  <c r="P332" i="2"/>
  <c r="O332" i="2"/>
  <c r="P331" i="2"/>
  <c r="O331" i="2"/>
  <c r="P330" i="2"/>
  <c r="O330" i="2"/>
  <c r="P329" i="2"/>
  <c r="O329" i="2"/>
  <c r="P328" i="2"/>
  <c r="O328" i="2"/>
  <c r="P327" i="2"/>
  <c r="O327" i="2"/>
  <c r="P326" i="2"/>
  <c r="O326" i="2"/>
  <c r="P325" i="2"/>
  <c r="O325" i="2"/>
  <c r="P324" i="2"/>
  <c r="O324" i="2"/>
  <c r="P323" i="2"/>
  <c r="O323" i="2"/>
  <c r="P322" i="2"/>
  <c r="O322" i="2"/>
  <c r="P321" i="2"/>
  <c r="O321" i="2"/>
  <c r="P320" i="2"/>
  <c r="O320" i="2"/>
  <c r="P319" i="2"/>
  <c r="O319" i="2"/>
  <c r="P318" i="2"/>
  <c r="O318" i="2"/>
  <c r="P317" i="2"/>
  <c r="O317" i="2"/>
  <c r="P316" i="2"/>
  <c r="O316" i="2"/>
  <c r="P315" i="2"/>
  <c r="O315" i="2"/>
  <c r="P314" i="2"/>
  <c r="O314" i="2"/>
  <c r="P313" i="2"/>
  <c r="O313" i="2"/>
  <c r="P312" i="2"/>
  <c r="O312" i="2"/>
  <c r="P311" i="2"/>
  <c r="O311" i="2"/>
  <c r="P310" i="2"/>
  <c r="O310" i="2"/>
  <c r="P309" i="2"/>
  <c r="O309" i="2"/>
  <c r="P308" i="2"/>
  <c r="O308" i="2"/>
  <c r="P307" i="2"/>
  <c r="O307" i="2"/>
  <c r="P306" i="2"/>
  <c r="O306" i="2"/>
  <c r="P305" i="2"/>
  <c r="O305" i="2"/>
  <c r="P304" i="2"/>
  <c r="O304" i="2"/>
  <c r="P303" i="2"/>
  <c r="O303" i="2"/>
  <c r="P302" i="2"/>
  <c r="O302" i="2"/>
  <c r="P301" i="2"/>
  <c r="O301" i="2"/>
  <c r="P300" i="2"/>
  <c r="O300" i="2"/>
  <c r="P299" i="2"/>
  <c r="O299" i="2"/>
  <c r="P298" i="2"/>
  <c r="O298" i="2"/>
  <c r="P297" i="2"/>
  <c r="O297" i="2"/>
  <c r="P296" i="2"/>
  <c r="O296" i="2"/>
  <c r="P295" i="2"/>
  <c r="O295" i="2"/>
  <c r="P294" i="2"/>
  <c r="O294" i="2"/>
  <c r="P293" i="2"/>
  <c r="O293" i="2"/>
  <c r="P292" i="2"/>
  <c r="O292" i="2"/>
  <c r="P291" i="2"/>
  <c r="O291" i="2"/>
  <c r="P290" i="2"/>
  <c r="O290" i="2"/>
  <c r="P289" i="2"/>
  <c r="O289" i="2"/>
  <c r="P288" i="2"/>
  <c r="O288" i="2"/>
  <c r="P287" i="2"/>
  <c r="O287" i="2"/>
  <c r="P286" i="2"/>
  <c r="O286" i="2"/>
  <c r="P285" i="2"/>
  <c r="O285" i="2"/>
  <c r="P284" i="2"/>
  <c r="O284" i="2"/>
  <c r="P283" i="2"/>
  <c r="O283" i="2"/>
  <c r="P282" i="2"/>
  <c r="O282" i="2"/>
  <c r="P281" i="2"/>
  <c r="O281" i="2"/>
  <c r="P280" i="2"/>
  <c r="O280" i="2"/>
  <c r="P279" i="2"/>
  <c r="O279" i="2"/>
  <c r="P278" i="2"/>
  <c r="O278" i="2"/>
  <c r="P277" i="2"/>
  <c r="O277" i="2"/>
  <c r="P276" i="2"/>
  <c r="O276" i="2"/>
  <c r="P275" i="2"/>
  <c r="O275" i="2"/>
  <c r="P274" i="2"/>
  <c r="O274" i="2"/>
  <c r="P273" i="2"/>
  <c r="O273" i="2"/>
  <c r="P272" i="2"/>
  <c r="O272" i="2"/>
  <c r="P271" i="2"/>
  <c r="O271" i="2"/>
  <c r="P270" i="2"/>
  <c r="O270" i="2"/>
  <c r="P269" i="2"/>
  <c r="O269" i="2"/>
  <c r="P268" i="2"/>
  <c r="O268" i="2"/>
  <c r="P267" i="2"/>
  <c r="O267" i="2"/>
  <c r="P266" i="2"/>
  <c r="O266" i="2"/>
  <c r="P265" i="2"/>
  <c r="O265" i="2"/>
  <c r="P264" i="2"/>
  <c r="O264" i="2"/>
  <c r="P263" i="2"/>
  <c r="O263" i="2"/>
  <c r="P262" i="2"/>
  <c r="O262" i="2"/>
  <c r="P261" i="2"/>
  <c r="O261" i="2"/>
  <c r="P260" i="2"/>
  <c r="O260" i="2"/>
  <c r="P259" i="2"/>
  <c r="O259" i="2"/>
  <c r="P258" i="2"/>
  <c r="O258" i="2"/>
  <c r="P257" i="2"/>
  <c r="O257" i="2"/>
  <c r="P256" i="2"/>
  <c r="O256" i="2"/>
  <c r="P255" i="2"/>
  <c r="O255" i="2"/>
  <c r="P254" i="2"/>
  <c r="O254" i="2"/>
  <c r="P253" i="2"/>
  <c r="O253" i="2"/>
  <c r="P252" i="2"/>
  <c r="O252" i="2"/>
  <c r="P251" i="2"/>
  <c r="O251" i="2"/>
  <c r="P250" i="2"/>
  <c r="O250" i="2"/>
  <c r="P249" i="2"/>
  <c r="O249" i="2"/>
  <c r="P248" i="2"/>
  <c r="O248" i="2"/>
  <c r="P247" i="2"/>
  <c r="O247" i="2"/>
  <c r="P246" i="2"/>
  <c r="O246" i="2"/>
  <c r="P245" i="2"/>
  <c r="O245" i="2"/>
  <c r="P244" i="2"/>
  <c r="O244" i="2"/>
  <c r="P243" i="2"/>
  <c r="O243" i="2"/>
  <c r="P242" i="2"/>
  <c r="O242" i="2"/>
  <c r="P241" i="2"/>
  <c r="O241" i="2"/>
  <c r="P240" i="2"/>
  <c r="O240" i="2"/>
  <c r="P239" i="2"/>
  <c r="O239" i="2"/>
  <c r="P238" i="2"/>
  <c r="O238" i="2"/>
  <c r="P237" i="2"/>
  <c r="O237" i="2"/>
  <c r="P236" i="2"/>
  <c r="O236" i="2"/>
  <c r="P235" i="2"/>
  <c r="O235" i="2"/>
  <c r="P234" i="2"/>
  <c r="O234" i="2"/>
  <c r="P233" i="2"/>
  <c r="O233" i="2"/>
  <c r="P232" i="2"/>
  <c r="O232" i="2"/>
  <c r="P231" i="2"/>
  <c r="O231" i="2"/>
  <c r="P230" i="2"/>
  <c r="O230" i="2"/>
  <c r="P229" i="2"/>
  <c r="O229" i="2"/>
  <c r="P228" i="2"/>
  <c r="O228" i="2"/>
  <c r="P227" i="2"/>
  <c r="O227" i="2"/>
  <c r="P226" i="2"/>
  <c r="O226" i="2"/>
  <c r="P225" i="2"/>
  <c r="O225" i="2"/>
  <c r="P224" i="2"/>
  <c r="O224" i="2"/>
  <c r="P223" i="2"/>
  <c r="O223" i="2"/>
  <c r="P222" i="2"/>
  <c r="O222" i="2"/>
  <c r="P221" i="2"/>
  <c r="O221" i="2"/>
  <c r="P220" i="2"/>
  <c r="O220" i="2"/>
  <c r="P219" i="2"/>
  <c r="O219" i="2"/>
  <c r="P218" i="2"/>
  <c r="O218" i="2"/>
  <c r="P217" i="2"/>
  <c r="O217" i="2"/>
  <c r="P216" i="2"/>
  <c r="O216" i="2"/>
  <c r="P215" i="2"/>
  <c r="O215" i="2"/>
  <c r="P214" i="2"/>
  <c r="O214" i="2"/>
  <c r="P213" i="2"/>
  <c r="O213" i="2"/>
  <c r="P212" i="2"/>
  <c r="O212" i="2"/>
  <c r="P211" i="2"/>
  <c r="O211" i="2"/>
  <c r="P210" i="2"/>
  <c r="O210" i="2"/>
  <c r="P209" i="2"/>
  <c r="O209" i="2"/>
  <c r="P208" i="2"/>
  <c r="O208" i="2"/>
  <c r="P207" i="2"/>
  <c r="O207" i="2"/>
  <c r="P206" i="2"/>
  <c r="O206" i="2"/>
  <c r="P205" i="2"/>
  <c r="O205" i="2"/>
  <c r="P204" i="2"/>
  <c r="O204" i="2"/>
  <c r="P203" i="2"/>
  <c r="O203" i="2"/>
  <c r="P202" i="2"/>
  <c r="O202" i="2"/>
  <c r="P201" i="2"/>
  <c r="O201" i="2"/>
  <c r="P200" i="2"/>
  <c r="O200" i="2"/>
  <c r="P199" i="2"/>
  <c r="O199" i="2"/>
  <c r="P198" i="2"/>
  <c r="O198" i="2"/>
  <c r="P197" i="2"/>
  <c r="O197" i="2"/>
  <c r="P196" i="2"/>
  <c r="O196" i="2"/>
  <c r="P195" i="2"/>
  <c r="O195" i="2"/>
  <c r="P194" i="2"/>
  <c r="O194" i="2"/>
  <c r="P193" i="2"/>
  <c r="O193" i="2"/>
  <c r="P192" i="2"/>
  <c r="O192" i="2"/>
  <c r="P191" i="2"/>
  <c r="O191" i="2"/>
  <c r="P190" i="2"/>
  <c r="O190" i="2"/>
  <c r="P189" i="2"/>
  <c r="O189" i="2"/>
  <c r="P188" i="2"/>
  <c r="O188" i="2"/>
  <c r="P187" i="2"/>
  <c r="O187" i="2"/>
  <c r="P186" i="2"/>
  <c r="O186" i="2"/>
  <c r="P185" i="2"/>
  <c r="O185" i="2"/>
  <c r="P184" i="2"/>
  <c r="O184" i="2"/>
  <c r="P183" i="2"/>
  <c r="O183" i="2"/>
  <c r="P182" i="2"/>
  <c r="O182" i="2"/>
  <c r="P181" i="2"/>
  <c r="O181" i="2"/>
  <c r="P180" i="2"/>
  <c r="O180" i="2"/>
  <c r="P179" i="2"/>
  <c r="O179" i="2"/>
  <c r="P178" i="2"/>
  <c r="O178" i="2"/>
  <c r="P177" i="2"/>
  <c r="O177" i="2"/>
  <c r="P176" i="2"/>
  <c r="O176" i="2"/>
  <c r="P175" i="2"/>
  <c r="O175" i="2"/>
  <c r="P174" i="2"/>
  <c r="O174" i="2"/>
  <c r="P173" i="2"/>
  <c r="O173" i="2"/>
  <c r="P172" i="2"/>
  <c r="O172" i="2"/>
  <c r="P171" i="2"/>
  <c r="O171" i="2"/>
  <c r="P170" i="2"/>
  <c r="O170" i="2"/>
  <c r="P169" i="2"/>
  <c r="O169" i="2"/>
  <c r="P168" i="2"/>
  <c r="O168" i="2"/>
  <c r="P167" i="2"/>
  <c r="O167" i="2"/>
  <c r="P166" i="2"/>
  <c r="O166" i="2"/>
  <c r="P165" i="2"/>
  <c r="O165" i="2"/>
  <c r="P164" i="2"/>
  <c r="O164" i="2"/>
  <c r="P163" i="2"/>
  <c r="O163" i="2"/>
  <c r="P162" i="2"/>
  <c r="O162" i="2"/>
  <c r="P161" i="2"/>
  <c r="O161" i="2"/>
  <c r="P160" i="2"/>
  <c r="O160" i="2"/>
  <c r="P159" i="2"/>
  <c r="O159" i="2"/>
  <c r="P158" i="2"/>
  <c r="O158" i="2"/>
  <c r="P157" i="2"/>
  <c r="O157" i="2"/>
  <c r="P156" i="2"/>
  <c r="O156" i="2"/>
  <c r="P155" i="2"/>
  <c r="O155" i="2"/>
  <c r="P154" i="2"/>
  <c r="O154" i="2"/>
  <c r="P153" i="2"/>
  <c r="O153" i="2"/>
  <c r="P152" i="2"/>
  <c r="O152" i="2"/>
  <c r="P151" i="2"/>
  <c r="O151" i="2"/>
  <c r="P150" i="2"/>
  <c r="O150" i="2"/>
  <c r="P149" i="2"/>
  <c r="O149" i="2"/>
  <c r="P148" i="2"/>
  <c r="O148" i="2"/>
  <c r="P147" i="2"/>
  <c r="O147" i="2"/>
  <c r="P146" i="2"/>
  <c r="O146" i="2"/>
  <c r="P145" i="2"/>
  <c r="O145" i="2"/>
  <c r="P144" i="2"/>
  <c r="O144" i="2"/>
  <c r="P143" i="2"/>
  <c r="O143" i="2"/>
  <c r="P142" i="2"/>
  <c r="O142" i="2"/>
  <c r="P141" i="2"/>
  <c r="O141" i="2"/>
  <c r="P140" i="2"/>
  <c r="O140" i="2"/>
  <c r="P139" i="2"/>
  <c r="O139" i="2"/>
  <c r="P138" i="2"/>
  <c r="O138" i="2"/>
  <c r="P137" i="2"/>
  <c r="O137" i="2"/>
  <c r="P136" i="2"/>
  <c r="O136" i="2"/>
  <c r="P135" i="2"/>
  <c r="O135" i="2"/>
  <c r="P134" i="2"/>
  <c r="O134" i="2"/>
  <c r="P133" i="2"/>
  <c r="O133" i="2"/>
  <c r="P132" i="2"/>
  <c r="O132" i="2"/>
  <c r="P131" i="2"/>
  <c r="O131" i="2"/>
  <c r="P130" i="2"/>
  <c r="O130" i="2"/>
  <c r="P129" i="2"/>
  <c r="O129" i="2"/>
  <c r="P128" i="2"/>
  <c r="O128" i="2"/>
  <c r="P127" i="2"/>
  <c r="O127" i="2"/>
  <c r="P126" i="2"/>
  <c r="O126" i="2"/>
  <c r="P125" i="2"/>
  <c r="O125" i="2"/>
  <c r="P124" i="2"/>
  <c r="O124" i="2"/>
  <c r="P123" i="2"/>
  <c r="O123" i="2"/>
  <c r="P122" i="2"/>
  <c r="O122" i="2"/>
  <c r="P121" i="2"/>
  <c r="O121" i="2"/>
  <c r="P120" i="2"/>
  <c r="O120" i="2"/>
  <c r="P119" i="2"/>
  <c r="O119" i="2"/>
  <c r="P118" i="2"/>
  <c r="O118" i="2"/>
  <c r="P117" i="2"/>
  <c r="O117" i="2"/>
  <c r="P116" i="2"/>
  <c r="O116" i="2"/>
  <c r="P115" i="2"/>
  <c r="O115" i="2"/>
  <c r="P114" i="2"/>
  <c r="O114" i="2"/>
  <c r="P113" i="2"/>
  <c r="O113" i="2"/>
  <c r="P112" i="2"/>
  <c r="O112" i="2"/>
  <c r="P111" i="2"/>
  <c r="O111" i="2"/>
  <c r="P110" i="2"/>
  <c r="O110" i="2"/>
  <c r="P109" i="2"/>
  <c r="O109" i="2"/>
  <c r="P108" i="2"/>
  <c r="O108" i="2"/>
  <c r="P107" i="2"/>
  <c r="O107" i="2"/>
  <c r="P106" i="2"/>
  <c r="O106" i="2"/>
  <c r="P105" i="2"/>
  <c r="O105" i="2"/>
  <c r="P104" i="2"/>
  <c r="O104" i="2"/>
  <c r="P103" i="2"/>
  <c r="O103" i="2"/>
  <c r="P102" i="2"/>
  <c r="O102" i="2"/>
  <c r="P101" i="2"/>
  <c r="O101" i="2"/>
  <c r="P100" i="2"/>
  <c r="O100" i="2"/>
  <c r="P99" i="2"/>
  <c r="O99" i="2"/>
  <c r="P98" i="2"/>
  <c r="O98" i="2"/>
  <c r="P97" i="2"/>
  <c r="O97" i="2"/>
  <c r="P96" i="2"/>
  <c r="O96" i="2"/>
  <c r="P95" i="2"/>
  <c r="O95" i="2"/>
  <c r="P94" i="2"/>
  <c r="O94" i="2"/>
  <c r="P93" i="2"/>
  <c r="O93" i="2"/>
  <c r="P92" i="2"/>
  <c r="O92" i="2"/>
  <c r="P91" i="2"/>
  <c r="O91" i="2"/>
  <c r="P90" i="2"/>
  <c r="O90" i="2"/>
  <c r="P89" i="2"/>
  <c r="O89" i="2"/>
  <c r="P88" i="2"/>
  <c r="O88" i="2"/>
  <c r="P87" i="2"/>
  <c r="O87" i="2"/>
  <c r="P86" i="2"/>
  <c r="O86" i="2"/>
  <c r="P85" i="2"/>
  <c r="O85" i="2"/>
  <c r="P84" i="2"/>
  <c r="O84" i="2"/>
  <c r="P83" i="2"/>
  <c r="O83" i="2"/>
  <c r="P82" i="2"/>
  <c r="O82" i="2"/>
  <c r="P81" i="2"/>
  <c r="O81" i="2"/>
  <c r="P80" i="2"/>
  <c r="O80" i="2"/>
  <c r="P79" i="2"/>
  <c r="O79" i="2"/>
  <c r="P78" i="2"/>
  <c r="O78" i="2"/>
  <c r="P77" i="2"/>
  <c r="O77" i="2"/>
  <c r="P76" i="2"/>
  <c r="O76" i="2"/>
  <c r="P75" i="2"/>
  <c r="O75" i="2"/>
  <c r="P74" i="2"/>
  <c r="O74" i="2"/>
  <c r="P73" i="2"/>
  <c r="O73" i="2"/>
  <c r="P72" i="2"/>
  <c r="O72" i="2"/>
  <c r="P71" i="2"/>
  <c r="O71" i="2"/>
  <c r="P70" i="2"/>
  <c r="O70" i="2"/>
  <c r="P69" i="2"/>
  <c r="O69" i="2"/>
  <c r="P68" i="2"/>
  <c r="O68" i="2"/>
  <c r="P67" i="2"/>
  <c r="O67" i="2"/>
  <c r="P66" i="2"/>
  <c r="O66" i="2"/>
  <c r="P65" i="2"/>
  <c r="O65" i="2"/>
  <c r="P64" i="2"/>
  <c r="O64" i="2"/>
  <c r="P63" i="2"/>
  <c r="O63" i="2"/>
  <c r="P62" i="2"/>
  <c r="O62" i="2"/>
  <c r="P61" i="2"/>
  <c r="O61" i="2"/>
  <c r="P60" i="2"/>
  <c r="O60" i="2"/>
  <c r="P59" i="2"/>
  <c r="O59" i="2"/>
  <c r="P58" i="2"/>
  <c r="O58" i="2"/>
  <c r="P57" i="2"/>
  <c r="O57" i="2"/>
  <c r="P56" i="2"/>
  <c r="O56" i="2"/>
  <c r="P55" i="2"/>
  <c r="O55" i="2"/>
  <c r="P54" i="2"/>
  <c r="O54" i="2"/>
  <c r="P53" i="2"/>
  <c r="O53" i="2"/>
  <c r="P52" i="2"/>
  <c r="O52" i="2"/>
  <c r="P51" i="2"/>
  <c r="O51" i="2"/>
  <c r="P50" i="2"/>
  <c r="O50" i="2"/>
  <c r="P49" i="2"/>
  <c r="O49" i="2"/>
  <c r="P48" i="2"/>
  <c r="O48" i="2"/>
  <c r="P47" i="2"/>
  <c r="O47" i="2"/>
  <c r="P46" i="2"/>
  <c r="O46" i="2"/>
  <c r="P45" i="2"/>
  <c r="O45" i="2"/>
  <c r="P44" i="2"/>
  <c r="O44" i="2"/>
  <c r="P43" i="2"/>
  <c r="O43" i="2"/>
  <c r="P42" i="2"/>
  <c r="O42" i="2"/>
  <c r="P41" i="2"/>
  <c r="O41" i="2"/>
  <c r="P40" i="2"/>
  <c r="O40" i="2"/>
  <c r="P39" i="2"/>
  <c r="O39" i="2"/>
  <c r="P38" i="2"/>
  <c r="O38" i="2"/>
  <c r="P37" i="2"/>
  <c r="O37" i="2"/>
  <c r="P36" i="2"/>
  <c r="O36" i="2"/>
  <c r="P35" i="2"/>
  <c r="O35" i="2"/>
  <c r="P34" i="2"/>
  <c r="O34" i="2"/>
  <c r="P33" i="2"/>
  <c r="O33" i="2"/>
  <c r="P32" i="2"/>
  <c r="O32" i="2"/>
  <c r="P31" i="2"/>
  <c r="O31" i="2"/>
  <c r="P30" i="2"/>
  <c r="O30" i="2"/>
  <c r="P29" i="2"/>
  <c r="O29" i="2"/>
  <c r="P28" i="2"/>
  <c r="O28" i="2"/>
  <c r="P27" i="2"/>
  <c r="O27" i="2"/>
  <c r="P26" i="2"/>
  <c r="O26" i="2"/>
  <c r="P25" i="2"/>
  <c r="O25" i="2"/>
  <c r="P24" i="2"/>
  <c r="O24" i="2"/>
  <c r="P23" i="2"/>
  <c r="O23" i="2"/>
  <c r="P22" i="2"/>
  <c r="O22" i="2"/>
  <c r="P21" i="2"/>
  <c r="O21" i="2"/>
  <c r="P20" i="2"/>
  <c r="O20" i="2"/>
  <c r="P19" i="2"/>
  <c r="O19" i="2"/>
  <c r="P18" i="2"/>
  <c r="O18" i="2"/>
  <c r="P17" i="2"/>
  <c r="O17" i="2"/>
  <c r="P16" i="2"/>
  <c r="O16" i="2"/>
  <c r="P15" i="2"/>
  <c r="O15" i="2"/>
  <c r="P14" i="2"/>
  <c r="O14" i="2"/>
  <c r="P13" i="2"/>
  <c r="O13" i="2"/>
  <c r="P12" i="2"/>
  <c r="O12" i="2"/>
  <c r="P11" i="2"/>
  <c r="O11" i="2"/>
  <c r="P10" i="2"/>
  <c r="O450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Cabral, Hadley (DOE)</author>
  </authors>
  <commentList>
    <comment ref="T5" authorId="0" shapeId="0" xr:uid="{1F01DA82-A49B-41E3-8747-467AABCD1669}">
      <text>
        <r>
          <rPr>
            <b/>
            <sz val="8"/>
            <color indexed="81"/>
            <rFont val="Tahoma"/>
            <family val="2"/>
          </rPr>
          <t>Cabral, Hadley (DOE):</t>
        </r>
        <r>
          <rPr>
            <sz val="8"/>
            <color indexed="81"/>
            <rFont val="Tahoma"/>
            <family val="2"/>
          </rPr>
          <t xml:space="preserve">
see 22 - RTHI file for details.  Some info in notes.</t>
        </r>
      </text>
    </comment>
  </commentList>
</comments>
</file>

<file path=xl/sharedStrings.xml><?xml version="1.0" encoding="utf-8"?>
<sst xmlns="http://schemas.openxmlformats.org/spreadsheetml/2006/main" count="9838" uniqueCount="729">
  <si>
    <t>C H A R T E R    B Y    D I S T R I C T</t>
  </si>
  <si>
    <t>R A T E S</t>
  </si>
  <si>
    <t xml:space="preserve"> </t>
  </si>
  <si>
    <t>F T E    &amp;    T U I T I O N</t>
  </si>
  <si>
    <t>C A P P I N G     &amp;    N S S</t>
  </si>
  <si>
    <t>S I B L I N G S    F T E    &amp;   T U I T I O N</t>
  </si>
  <si>
    <t>Cha Lea</t>
  </si>
  <si>
    <t>Chalocsend</t>
  </si>
  <si>
    <t>Charter School</t>
  </si>
  <si>
    <t>Campus Lea</t>
  </si>
  <si>
    <t>Campus Location</t>
  </si>
  <si>
    <t>Send Lea</t>
  </si>
  <si>
    <t>Sending District</t>
  </si>
  <si>
    <t>Found-
ation
 Rate</t>
  </si>
  <si>
    <t>Above Found-ation
 Rate</t>
  </si>
  <si>
    <t>Trans-portion
Rate (Avg
per FTE)</t>
  </si>
  <si>
    <t>Fac
Aid
Rate</t>
  </si>
  <si>
    <t>Total
Rate</t>
  </si>
  <si>
    <t>FTE</t>
  </si>
  <si>
    <t>Transp
FTE</t>
  </si>
  <si>
    <t>Net School Spending Tuition Cap</t>
  </si>
  <si>
    <t>Trans-
por-
tation</t>
  </si>
  <si>
    <t>Facil-
ities</t>
  </si>
  <si>
    <t>Total
Tuition</t>
  </si>
  <si>
    <t>Pre Enro
FTE Cap</t>
  </si>
  <si>
    <t>District NSS Cap</t>
  </si>
  <si>
    <t>Total District Tuiton as a Pct of NSS</t>
  </si>
  <si>
    <t>Per Pupil NSS Cap</t>
  </si>
  <si>
    <t>Sibling
Tuition
Paid by
State Aid</t>
  </si>
  <si>
    <t>Priv/
Home Sch
 FTE Paid by State Aid</t>
  </si>
  <si>
    <t>Found Rate</t>
  </si>
  <si>
    <t>Above Found Spend Rate</t>
  </si>
  <si>
    <t>Foundation Tuition</t>
  </si>
  <si>
    <t>Facilities</t>
  </si>
  <si>
    <t>Total Tuition</t>
  </si>
  <si>
    <t>ALMA DEL MAR</t>
  </si>
  <si>
    <t>NEW BEDFORD</t>
  </si>
  <si>
    <t>ACUSHNET</t>
  </si>
  <si>
    <t>DARTMOUTH</t>
  </si>
  <si>
    <t>FALL RIVER</t>
  </si>
  <si>
    <t>WESTPORT</t>
  </si>
  <si>
    <t>EXCEL ACADEMY</t>
  </si>
  <si>
    <t>BOSTON</t>
  </si>
  <si>
    <t>BROCKTON</t>
  </si>
  <si>
    <t>CHELSEA</t>
  </si>
  <si>
    <t>EVERETT</t>
  </si>
  <si>
    <t>LEOMINSTER</t>
  </si>
  <si>
    <t>LOWELL</t>
  </si>
  <si>
    <t>LYNN</t>
  </si>
  <si>
    <t>MALDEN</t>
  </si>
  <si>
    <t>MEDFORD</t>
  </si>
  <si>
    <t>PEABODY</t>
  </si>
  <si>
    <t>RANDOLPH</t>
  </si>
  <si>
    <t>REVERE</t>
  </si>
  <si>
    <t>SAUGUS</t>
  </si>
  <si>
    <t>WINTHROP</t>
  </si>
  <si>
    <t>ACADEMY OF THE PACIFIC RIM</t>
  </si>
  <si>
    <t>CANTON</t>
  </si>
  <si>
    <t>DEDHAM</t>
  </si>
  <si>
    <t>MILTON</t>
  </si>
  <si>
    <t>NEWTON</t>
  </si>
  <si>
    <t>NORWOOD</t>
  </si>
  <si>
    <t>QUINCY</t>
  </si>
  <si>
    <t>SOMERVILLE</t>
  </si>
  <si>
    <t>STOUGHTON</t>
  </si>
  <si>
    <t>TAUNTON</t>
  </si>
  <si>
    <t>BRIDGEWATER RAYNHAM</t>
  </si>
  <si>
    <t>FOUR RIVERS</t>
  </si>
  <si>
    <t>GREENFIELD</t>
  </si>
  <si>
    <t>ERVING</t>
  </si>
  <si>
    <t>HATFIELD</t>
  </si>
  <si>
    <t>NORTHAMPTON</t>
  </si>
  <si>
    <t>ROWE</t>
  </si>
  <si>
    <t>WARWICK</t>
  </si>
  <si>
    <t>AMHERST PELHAM</t>
  </si>
  <si>
    <t>BERKSHIRE HILLS</t>
  </si>
  <si>
    <t>FRONTIER</t>
  </si>
  <si>
    <t>GILL MONTAGUE</t>
  </si>
  <si>
    <t>MOHAWK TRAIL</t>
  </si>
  <si>
    <t>PIONEER</t>
  </si>
  <si>
    <t>RALPH C MAHAR</t>
  </si>
  <si>
    <t>BERKSHIRE ARTS AND TECHNOLOGY</t>
  </si>
  <si>
    <t>HOOSAC VALLEY</t>
  </si>
  <si>
    <t>CLARKSBURG</t>
  </si>
  <si>
    <t>FLORIDA</t>
  </si>
  <si>
    <t>HANCOCK</t>
  </si>
  <si>
    <t>LEE</t>
  </si>
  <si>
    <t>NORTH ADAMS</t>
  </si>
  <si>
    <t>PITTSFIELD</t>
  </si>
  <si>
    <t>SAVOY</t>
  </si>
  <si>
    <t>CENTRAL BERKSHIRE</t>
  </si>
  <si>
    <t>MOUNT GREYLOCK</t>
  </si>
  <si>
    <t>BOSTON PREPARATORY</t>
  </si>
  <si>
    <t>AVON</t>
  </si>
  <si>
    <t>BEVERLY</t>
  </si>
  <si>
    <t>HOLBROOK</t>
  </si>
  <si>
    <t>BRIDGE BOSTON</t>
  </si>
  <si>
    <t>BRAINTREE</t>
  </si>
  <si>
    <t>FRAMINGHAM</t>
  </si>
  <si>
    <t>CHRISTA MCAULIFFE</t>
  </si>
  <si>
    <t>ASHLAND</t>
  </si>
  <si>
    <t>HOLLISTON</t>
  </si>
  <si>
    <t>MARLBOROUGH</t>
  </si>
  <si>
    <t>NATICK</t>
  </si>
  <si>
    <t>SOUTHBOROUGH</t>
  </si>
  <si>
    <t>WALTHAM</t>
  </si>
  <si>
    <t>WAYLAND</t>
  </si>
  <si>
    <t>WESTBOROUGH</t>
  </si>
  <si>
    <t>WORCESTER</t>
  </si>
  <si>
    <t>KING PHILIP</t>
  </si>
  <si>
    <t>HELEN Y. DAVIS LEADERSHIP ACADEMY</t>
  </si>
  <si>
    <t>BENJAMIN BANNEKER</t>
  </si>
  <si>
    <t>CAMBRIDGE</t>
  </si>
  <si>
    <t>ARLINGTON</t>
  </si>
  <si>
    <t>ATTLEBORO</t>
  </si>
  <si>
    <t>BELMONT</t>
  </si>
  <si>
    <t>BILLERICA</t>
  </si>
  <si>
    <t>FITCHBURG</t>
  </si>
  <si>
    <t>HAVERHILL</t>
  </si>
  <si>
    <t>LEXINGTON</t>
  </si>
  <si>
    <t>MAYNARD</t>
  </si>
  <si>
    <t>METHUEN</t>
  </si>
  <si>
    <t>NEEDHAM</t>
  </si>
  <si>
    <t>STONEHAM</t>
  </si>
  <si>
    <t>TEWKSBURY</t>
  </si>
  <si>
    <t>WAKEFIELD</t>
  </si>
  <si>
    <t>WINCHESTER</t>
  </si>
  <si>
    <t>WOBURN</t>
  </si>
  <si>
    <t>AYER SHIRLEY</t>
  </si>
  <si>
    <t>BROOKE</t>
  </si>
  <si>
    <t>SALEM</t>
  </si>
  <si>
    <t>WATERTOWN</t>
  </si>
  <si>
    <t>WEYMOUTH</t>
  </si>
  <si>
    <t>WRENTHAM</t>
  </si>
  <si>
    <t>KIPP ACADEMY LYNN</t>
  </si>
  <si>
    <t>DANVERS</t>
  </si>
  <si>
    <t>MARBLEHEAD</t>
  </si>
  <si>
    <t>READING</t>
  </si>
  <si>
    <t>SWAMPSCOTT</t>
  </si>
  <si>
    <t>ADVANCED MATH AND SCIENCE ACADEMY</t>
  </si>
  <si>
    <t>BELLINGHAM</t>
  </si>
  <si>
    <t>CLINTON</t>
  </si>
  <si>
    <t>FRANKLIN</t>
  </si>
  <si>
    <t>GRAFTON</t>
  </si>
  <si>
    <t>HOPKINTON</t>
  </si>
  <si>
    <t>HUDSON</t>
  </si>
  <si>
    <t>LUNENBURG</t>
  </si>
  <si>
    <t>MILFORD</t>
  </si>
  <si>
    <t>MILLBURY</t>
  </si>
  <si>
    <t>SHREWSBURY</t>
  </si>
  <si>
    <t>ACTON BOXBOROUGH</t>
  </si>
  <si>
    <t>BERLIN BOYLSTON</t>
  </si>
  <si>
    <t>GROTON DUNSTABLE</t>
  </si>
  <si>
    <t>MENDON UPTON</t>
  </si>
  <si>
    <t>NASHOBA</t>
  </si>
  <si>
    <t>NORTHBORO SOUTHBORO</t>
  </si>
  <si>
    <t>NORTH MIDDLESEX</t>
  </si>
  <si>
    <t>WACHUSETT</t>
  </si>
  <si>
    <t>CAPE COD LIGHTHOUSE</t>
  </si>
  <si>
    <t>MONOMOY</t>
  </si>
  <si>
    <t>BARNSTABLE</t>
  </si>
  <si>
    <t>MASHPEE</t>
  </si>
  <si>
    <t>PROVINCETOWN</t>
  </si>
  <si>
    <t>SANDWICH</t>
  </si>
  <si>
    <t>TRURO</t>
  </si>
  <si>
    <t>DENNIS YARMOUTH</t>
  </si>
  <si>
    <t>NAUSET</t>
  </si>
  <si>
    <t>INNOVATION ACADEMY</t>
  </si>
  <si>
    <t>TYNGSBOROUGH</t>
  </si>
  <si>
    <t>ANDOVER</t>
  </si>
  <si>
    <t>CHELMSFORD</t>
  </si>
  <si>
    <t>DRACUT</t>
  </si>
  <si>
    <t>LAWRENCE</t>
  </si>
  <si>
    <t>NORTH ANDOVER</t>
  </si>
  <si>
    <t>WESTFORD</t>
  </si>
  <si>
    <t>WILMINGTON</t>
  </si>
  <si>
    <t>COMMUNITY CS OF CAMBRIDGE</t>
  </si>
  <si>
    <t>CITY ON A HILL</t>
  </si>
  <si>
    <t>EASTON</t>
  </si>
  <si>
    <t>CODMAN ACADEMY</t>
  </si>
  <si>
    <t>WHITMAN HANSON</t>
  </si>
  <si>
    <t>CONSERVATORY LAB</t>
  </si>
  <si>
    <t>COMMUNITY DAY</t>
  </si>
  <si>
    <t>PENTUCKET</t>
  </si>
  <si>
    <t>SPRINGFIELD INTERNATIONAL</t>
  </si>
  <si>
    <t>SPRINGFIELD</t>
  </si>
  <si>
    <t>AGAWAM</t>
  </si>
  <si>
    <t>BELCHERTOWN</t>
  </si>
  <si>
    <t>CHICOPEE</t>
  </si>
  <si>
    <t>EAST LONGMEADOW</t>
  </si>
  <si>
    <t>GRANBY</t>
  </si>
  <si>
    <t>LUDLOW</t>
  </si>
  <si>
    <t>MONSON</t>
  </si>
  <si>
    <t>PALMER</t>
  </si>
  <si>
    <t>WESTFIELD</t>
  </si>
  <si>
    <t>WEST SPRINGFIELD</t>
  </si>
  <si>
    <t>GATEWAY</t>
  </si>
  <si>
    <t>HAMPDEN WILBRAHAM</t>
  </si>
  <si>
    <t>NEIGHBORHOOD HOUSE</t>
  </si>
  <si>
    <t>ABBY KELLEY FOSTER</t>
  </si>
  <si>
    <t>AUBURN</t>
  </si>
  <si>
    <t>LEICESTER</t>
  </si>
  <si>
    <t>OXFORD</t>
  </si>
  <si>
    <t>WEBSTER</t>
  </si>
  <si>
    <t>WEST BOYLSTON</t>
  </si>
  <si>
    <t>DUDLEY CHARLTON</t>
  </si>
  <si>
    <t>QUABBIN</t>
  </si>
  <si>
    <t>SPENCER EAST BROOKFIELD</t>
  </si>
  <si>
    <t>FOXBOROUGH REGIONAL</t>
  </si>
  <si>
    <t>FOXBOROUGH</t>
  </si>
  <si>
    <t>ABINGTON</t>
  </si>
  <si>
    <t>EAST BRIDGEWATER</t>
  </si>
  <si>
    <t>MANSFIELD</t>
  </si>
  <si>
    <t>MIDDLEBOROUGH</t>
  </si>
  <si>
    <t>NORFOLK</t>
  </si>
  <si>
    <t>NORTH ATTLEBOROUGH</t>
  </si>
  <si>
    <t>NORTON</t>
  </si>
  <si>
    <t>PLAINVILLE</t>
  </si>
  <si>
    <t>SEEKONK</t>
  </si>
  <si>
    <t>SHARON</t>
  </si>
  <si>
    <t>WALPOLE</t>
  </si>
  <si>
    <t>WEST BRIDGEWATER</t>
  </si>
  <si>
    <t>DIGHTON REHOBOTH</t>
  </si>
  <si>
    <t>FREETOWN LAKEVILLE</t>
  </si>
  <si>
    <t>BENJAMIN FRANKLIN CLASSICAL</t>
  </si>
  <si>
    <t>HOPEDALE</t>
  </si>
  <si>
    <t>MEDWAY</t>
  </si>
  <si>
    <t>MILLIS</t>
  </si>
  <si>
    <t>NORTHBRIDGE</t>
  </si>
  <si>
    <t>UXBRIDGE</t>
  </si>
  <si>
    <t>BLACKSTONE MILLVILLE</t>
  </si>
  <si>
    <t>BOSTON COLLEGIATE</t>
  </si>
  <si>
    <t>NORTH READING</t>
  </si>
  <si>
    <t>HILLTOWN COOPERATIVE</t>
  </si>
  <si>
    <t>EASTHAMPTON</t>
  </si>
  <si>
    <t>AMHERST</t>
  </si>
  <si>
    <t>HOLYOKE</t>
  </si>
  <si>
    <t>SOUTHAMPTON</t>
  </si>
  <si>
    <t>SOUTH HADLEY</t>
  </si>
  <si>
    <t>WESTHAMPTON</t>
  </si>
  <si>
    <t>WHATELY</t>
  </si>
  <si>
    <t>WILLIAMSBURG</t>
  </si>
  <si>
    <t>HAMPSHIRE</t>
  </si>
  <si>
    <t>HOLYOKE COMMUNITY</t>
  </si>
  <si>
    <t>WARE</t>
  </si>
  <si>
    <t>LAWRENCE FAMILY DEVELOPMENT</t>
  </si>
  <si>
    <t>HILL VIEW MONTESSORI</t>
  </si>
  <si>
    <t>LOWELL COMMUNITY</t>
  </si>
  <si>
    <t>LOWELL MIDDLESEX ACADEMY</t>
  </si>
  <si>
    <t>KIPP ACADEMY BOSTON</t>
  </si>
  <si>
    <t>ROCKLAND</t>
  </si>
  <si>
    <t>MARBLEHEAD COMMUNITY</t>
  </si>
  <si>
    <t>NAHANT</t>
  </si>
  <si>
    <t>MARTHA'S VINEYARD</t>
  </si>
  <si>
    <t>MARTHAS VINEYARD</t>
  </si>
  <si>
    <t>FALMOUTH</t>
  </si>
  <si>
    <t>UPISLAND</t>
  </si>
  <si>
    <t>EDGARTOWN</t>
  </si>
  <si>
    <t>OAK BLUFFS</t>
  </si>
  <si>
    <t>TISBURY</t>
  </si>
  <si>
    <t>MATCH</t>
  </si>
  <si>
    <t>MYSTIC VALLEY REGIONAL</t>
  </si>
  <si>
    <t>LYNNFIELD</t>
  </si>
  <si>
    <t>MELROSE</t>
  </si>
  <si>
    <t>MIDDLETON</t>
  </si>
  <si>
    <t>MASCONOMET</t>
  </si>
  <si>
    <t>SIZER SCHOOL, A NORTH CENTRAL CHARTER ESSENTIAL SCHOOL</t>
  </si>
  <si>
    <t>GARDNER</t>
  </si>
  <si>
    <t>WINCHENDON</t>
  </si>
  <si>
    <t>ASHBURNHAM WESTMINSTER</t>
  </si>
  <si>
    <t>NARRAGANSETT</t>
  </si>
  <si>
    <t>FRANCIS W. PARKER CHARTER ESSENTIAL</t>
  </si>
  <si>
    <t>DEVENS</t>
  </si>
  <si>
    <t>CONCORD</t>
  </si>
  <si>
    <t>HARVARD</t>
  </si>
  <si>
    <t>LITTLETON</t>
  </si>
  <si>
    <t>SUDBURY</t>
  </si>
  <si>
    <t>CONCORD CARLISLE</t>
  </si>
  <si>
    <t>LINCOLN SUDBURY</t>
  </si>
  <si>
    <t>PIONEER VALLEY PERFORMING ARTS</t>
  </si>
  <si>
    <t>HADLEY</t>
  </si>
  <si>
    <t>LONGMEADOW</t>
  </si>
  <si>
    <t>SOUTHWICK TOLLAND GRANVILLE</t>
  </si>
  <si>
    <t>BOSTON RENAISSANCE</t>
  </si>
  <si>
    <t>RIVER VALLEY</t>
  </si>
  <si>
    <t>NEWBURYPORT</t>
  </si>
  <si>
    <t>AMESBURY</t>
  </si>
  <si>
    <t>BOXFORD</t>
  </si>
  <si>
    <t>GEORGETOWN</t>
  </si>
  <si>
    <t>TRITON</t>
  </si>
  <si>
    <t>RISING TIDE</t>
  </si>
  <si>
    <t>PLYMOUTH</t>
  </si>
  <si>
    <t>BOURNE</t>
  </si>
  <si>
    <t>CARVER</t>
  </si>
  <si>
    <t>DUXBURY</t>
  </si>
  <si>
    <t>HALIFAX</t>
  </si>
  <si>
    <t>HANOVER</t>
  </si>
  <si>
    <t>HINGHAM</t>
  </si>
  <si>
    <t>KINGSTON</t>
  </si>
  <si>
    <t>MARSHFIELD</t>
  </si>
  <si>
    <t>MATTAPOISETT</t>
  </si>
  <si>
    <t>PEMBROKE</t>
  </si>
  <si>
    <t>PLYMPTON</t>
  </si>
  <si>
    <t>WAREHAM</t>
  </si>
  <si>
    <t>OLD ROCHESTER</t>
  </si>
  <si>
    <t>SILVER LAKE</t>
  </si>
  <si>
    <t>ROXBURY PREPARATORY</t>
  </si>
  <si>
    <t>BROOKLINE</t>
  </si>
  <si>
    <t>SALEM ACADEMY</t>
  </si>
  <si>
    <t>GLOUCESTER</t>
  </si>
  <si>
    <t>LEARNING FIRST</t>
  </si>
  <si>
    <t>NORTH BROOKFIELD</t>
  </si>
  <si>
    <t>SOUTHBRIDGE</t>
  </si>
  <si>
    <t>PROSPECT HILL ACADEMY</t>
  </si>
  <si>
    <t>BURLINGTON</t>
  </si>
  <si>
    <t>SOUTH SHORE</t>
  </si>
  <si>
    <t>NORWELL</t>
  </si>
  <si>
    <t>COHASSET</t>
  </si>
  <si>
    <t>HULL</t>
  </si>
  <si>
    <t>SCITUATE</t>
  </si>
  <si>
    <t>STURGIS</t>
  </si>
  <si>
    <t>NANTUCKET</t>
  </si>
  <si>
    <t>ATLANTIS</t>
  </si>
  <si>
    <t>SOMERSET</t>
  </si>
  <si>
    <t>SWANSEA</t>
  </si>
  <si>
    <t>SOMERSET BERKLEY</t>
  </si>
  <si>
    <t>MARTIN LUTHER KING JR CS OF EXCELLENCE</t>
  </si>
  <si>
    <t>PHOENIX ACADEMY CHELSEA</t>
  </si>
  <si>
    <t>PIONEER CS OF SCIENCE</t>
  </si>
  <si>
    <t>GLOBAL LEARNING</t>
  </si>
  <si>
    <t>FAIRHAVEN</t>
  </si>
  <si>
    <t>PIONEER VALLEY CHINESE IMMERSION</t>
  </si>
  <si>
    <t>DEERFIELD</t>
  </si>
  <si>
    <t>ORANGE</t>
  </si>
  <si>
    <t>PELHAM</t>
  </si>
  <si>
    <t>SHUTESBURY</t>
  </si>
  <si>
    <t>CHESTERFIELD GOSHEN</t>
  </si>
  <si>
    <t>HAWLEMONT</t>
  </si>
  <si>
    <t>VERITAS PREPARATORY</t>
  </si>
  <si>
    <t>HAMPDEN CS OF SCIENCE EAST</t>
  </si>
  <si>
    <t>BAYSTATE ACADEMY</t>
  </si>
  <si>
    <t>COLLEGIATE CS OF LOWELL</t>
  </si>
  <si>
    <t>PIONEER CS OF SCIENCE II</t>
  </si>
  <si>
    <t>PHOENIX ACADEMY SPRINGFIELD</t>
  </si>
  <si>
    <t>ARGOSY COLLEGIATE</t>
  </si>
  <si>
    <t>SPRINGFIELD PREPARATORY</t>
  </si>
  <si>
    <t>NEW HEIGHTS CS OF BROCKTON</t>
  </si>
  <si>
    <t>LIBERTAS ACADEMY</t>
  </si>
  <si>
    <t>OLD STURBRIDGE ACADEMY</t>
  </si>
  <si>
    <t>STURBRIDGE</t>
  </si>
  <si>
    <t>BRIMFIELD</t>
  </si>
  <si>
    <t>BROOKFIELD</t>
  </si>
  <si>
    <t>HOLLAND</t>
  </si>
  <si>
    <t>WALES</t>
  </si>
  <si>
    <t>TANTASQUA</t>
  </si>
  <si>
    <t>QUABOAG</t>
  </si>
  <si>
    <t>HAMPDEN CS OF SCIENCE WEST</t>
  </si>
  <si>
    <t>MAP ACADEMY</t>
  </si>
  <si>
    <t>PHOENIX ACADEMY LAWRENCE</t>
  </si>
  <si>
    <t>WORCESTER CULTURAL ACADEMY</t>
  </si>
  <si>
    <t>--</t>
  </si>
  <si>
    <t>FY24 Preliminary Rates by Charter School and Sending District (Q3)</t>
  </si>
  <si>
    <t>Massachusetts Department of Elementary and Secondary Education</t>
  </si>
  <si>
    <t>Office of District and School Finance</t>
  </si>
  <si>
    <t>Historical Budgeted Above Foundation Spending Percentages</t>
  </si>
  <si>
    <t>FY14</t>
  </si>
  <si>
    <t>FY15</t>
  </si>
  <si>
    <t>FY16</t>
  </si>
  <si>
    <t>FY17</t>
  </si>
  <si>
    <t>FY18</t>
  </si>
  <si>
    <t>FY19</t>
  </si>
  <si>
    <t>FY20</t>
  </si>
  <si>
    <t>FY21</t>
  </si>
  <si>
    <t>FY22</t>
  </si>
  <si>
    <t>FY23</t>
  </si>
  <si>
    <t>FY24Q2</t>
  </si>
  <si>
    <t>eoy13</t>
  </si>
  <si>
    <t>eoy14</t>
  </si>
  <si>
    <t>eoy15</t>
  </si>
  <si>
    <t>eoy16</t>
  </si>
  <si>
    <t>eoy17</t>
  </si>
  <si>
    <t>eoy18</t>
  </si>
  <si>
    <t>eoy19</t>
  </si>
  <si>
    <t>eoy20</t>
  </si>
  <si>
    <t>eoy21</t>
  </si>
  <si>
    <t>eoy22</t>
  </si>
  <si>
    <t>eoy23</t>
  </si>
  <si>
    <t>LEA</t>
  </si>
  <si>
    <t>District</t>
  </si>
  <si>
    <t>sch 19</t>
  </si>
  <si>
    <t>min</t>
  </si>
  <si>
    <t>max</t>
  </si>
  <si>
    <t>ACTON</t>
  </si>
  <si>
    <t>ADAMS</t>
  </si>
  <si>
    <t>ALFORD</t>
  </si>
  <si>
    <t>ASHBURNHAM</t>
  </si>
  <si>
    <t>ASHBY</t>
  </si>
  <si>
    <t>ASHFIELD</t>
  </si>
  <si>
    <t>ATHOL</t>
  </si>
  <si>
    <t>AYER</t>
  </si>
  <si>
    <t>BARRE</t>
  </si>
  <si>
    <t>BECKET</t>
  </si>
  <si>
    <t>BEDFORD</t>
  </si>
  <si>
    <t>BERKLEY</t>
  </si>
  <si>
    <t>BERLIN</t>
  </si>
  <si>
    <t>BERNARDSTON</t>
  </si>
  <si>
    <t>BLACKSTONE</t>
  </si>
  <si>
    <t>BLANDFORD</t>
  </si>
  <si>
    <t>BOLTON</t>
  </si>
  <si>
    <t>BOXBOROUGH</t>
  </si>
  <si>
    <t>BOYLSTON</t>
  </si>
  <si>
    <t>BREWSTER</t>
  </si>
  <si>
    <t>BRIDGEWATER</t>
  </si>
  <si>
    <t>BUCKLAND</t>
  </si>
  <si>
    <t>CARLISLE</t>
  </si>
  <si>
    <t>CHARLEMONT</t>
  </si>
  <si>
    <t>CHARLTON</t>
  </si>
  <si>
    <t>CHATHAM</t>
  </si>
  <si>
    <t>CHESHIRE</t>
  </si>
  <si>
    <t>CHESTER</t>
  </si>
  <si>
    <t>CHESTERFIELD</t>
  </si>
  <si>
    <t>CHILMARK</t>
  </si>
  <si>
    <t>COLRAIN</t>
  </si>
  <si>
    <t>CONWAY</t>
  </si>
  <si>
    <t>CUMMINGTON</t>
  </si>
  <si>
    <t>DALTON</t>
  </si>
  <si>
    <t>DENNIS</t>
  </si>
  <si>
    <t>DIGHTON</t>
  </si>
  <si>
    <t>DOUGLAS</t>
  </si>
  <si>
    <t>DOVER</t>
  </si>
  <si>
    <t>DUDLEY</t>
  </si>
  <si>
    <t>DUNSTABLE</t>
  </si>
  <si>
    <t>EAST BROOKFIELD</t>
  </si>
  <si>
    <t>EASTHAM</t>
  </si>
  <si>
    <t>EGREMONT</t>
  </si>
  <si>
    <t>ESSEX</t>
  </si>
  <si>
    <t>FREETOWN</t>
  </si>
  <si>
    <t>AQUINNAH</t>
  </si>
  <si>
    <t>GILL</t>
  </si>
  <si>
    <t>GOSHEN</t>
  </si>
  <si>
    <t>GOSNOLD</t>
  </si>
  <si>
    <t>GRANVILLE</t>
  </si>
  <si>
    <t>GREAT BARRINGTON</t>
  </si>
  <si>
    <t>GROTON</t>
  </si>
  <si>
    <t>GROVELAND</t>
  </si>
  <si>
    <t>HAMILTON</t>
  </si>
  <si>
    <t>HAMPDEN</t>
  </si>
  <si>
    <t>HANSON</t>
  </si>
  <si>
    <t>HARDWICK</t>
  </si>
  <si>
    <t>HARWICH</t>
  </si>
  <si>
    <t>HAWLEY</t>
  </si>
  <si>
    <t>HEATH</t>
  </si>
  <si>
    <t>HINSDALE</t>
  </si>
  <si>
    <t>HOLDEN</t>
  </si>
  <si>
    <t>HUBBARDSTON</t>
  </si>
  <si>
    <t>HUNTINGTON</t>
  </si>
  <si>
    <t>IPSWICH</t>
  </si>
  <si>
    <t>LAKEVILLE</t>
  </si>
  <si>
    <t>LANCASTER</t>
  </si>
  <si>
    <t>LANESBOROUGH</t>
  </si>
  <si>
    <t>LENOX</t>
  </si>
  <si>
    <t>LEVERETT</t>
  </si>
  <si>
    <t>LEYDEN</t>
  </si>
  <si>
    <t>LINCOLN</t>
  </si>
  <si>
    <t>MANCHESTER</t>
  </si>
  <si>
    <t>MARION</t>
  </si>
  <si>
    <t>MEDFIELD</t>
  </si>
  <si>
    <t>MENDON</t>
  </si>
  <si>
    <t>MERRIMAC</t>
  </si>
  <si>
    <t>MIDDLEFIELD</t>
  </si>
  <si>
    <t>MILLVILLE</t>
  </si>
  <si>
    <t>MONROE</t>
  </si>
  <si>
    <t>MONTAGUE</t>
  </si>
  <si>
    <t>MONTEREY</t>
  </si>
  <si>
    <t>MONTGOMERY</t>
  </si>
  <si>
    <t>MOUNT WASHINGTON</t>
  </si>
  <si>
    <t>NEW ASHFORD</t>
  </si>
  <si>
    <t>NEW BRAINTREE</t>
  </si>
  <si>
    <t>NEWBURY</t>
  </si>
  <si>
    <t>NEW MARLBOROUGH</t>
  </si>
  <si>
    <t>NEW SALEM</t>
  </si>
  <si>
    <t>NORTHBOROUGH</t>
  </si>
  <si>
    <t>NORTHFIELD</t>
  </si>
  <si>
    <t>OAKHAM</t>
  </si>
  <si>
    <t>ORLEANS</t>
  </si>
  <si>
    <t>OTIS</t>
  </si>
  <si>
    <t>PAXTON</t>
  </si>
  <si>
    <t>PEPPERELL</t>
  </si>
  <si>
    <t>PERU</t>
  </si>
  <si>
    <t>PETERSHAM</t>
  </si>
  <si>
    <t>PHILLIPSTON</t>
  </si>
  <si>
    <t>PLAINFIELD</t>
  </si>
  <si>
    <t>PRINCETON</t>
  </si>
  <si>
    <t>RAYNHAM</t>
  </si>
  <si>
    <t>REHOBOTH</t>
  </si>
  <si>
    <t>RICHMOND</t>
  </si>
  <si>
    <t>ROCHESTER</t>
  </si>
  <si>
    <t>ROCKPORT</t>
  </si>
  <si>
    <t>ROWLEY</t>
  </si>
  <si>
    <t>ROYALSTON</t>
  </si>
  <si>
    <t>RUSSELL</t>
  </si>
  <si>
    <t>RUTLAND</t>
  </si>
  <si>
    <t>SALISBURY</t>
  </si>
  <si>
    <t>SANDISFIELD</t>
  </si>
  <si>
    <t>SHEFFIELD</t>
  </si>
  <si>
    <t>SHELBURNE</t>
  </si>
  <si>
    <t>SHERBORN</t>
  </si>
  <si>
    <t>SHIRLEY</t>
  </si>
  <si>
    <t>SOUTHWICK</t>
  </si>
  <si>
    <t>SPENCER</t>
  </si>
  <si>
    <t>STERLING</t>
  </si>
  <si>
    <t>STOCKBRIDGE</t>
  </si>
  <si>
    <t>STOW</t>
  </si>
  <si>
    <t>SUNDERLAND</t>
  </si>
  <si>
    <t>SUTTON</t>
  </si>
  <si>
    <t>TEMPLETON</t>
  </si>
  <si>
    <t>TOLLAND</t>
  </si>
  <si>
    <t>TOPSFIELD</t>
  </si>
  <si>
    <t>TOWNSEND</t>
  </si>
  <si>
    <t>TYRINGHAM</t>
  </si>
  <si>
    <t>UPTON</t>
  </si>
  <si>
    <t>WARREN</t>
  </si>
  <si>
    <t>WASHINGTON</t>
  </si>
  <si>
    <t>WELLESLEY</t>
  </si>
  <si>
    <t>WELLFLEET</t>
  </si>
  <si>
    <t>WENDELL</t>
  </si>
  <si>
    <t>WENHAM</t>
  </si>
  <si>
    <t>WEST BROOKFIELD</t>
  </si>
  <si>
    <t>WESTMINSTER</t>
  </si>
  <si>
    <t>WEST NEWBURY</t>
  </si>
  <si>
    <t>WESTON</t>
  </si>
  <si>
    <t>WEST STOCKBRIDGE</t>
  </si>
  <si>
    <t>WEST TISBURY</t>
  </si>
  <si>
    <t>WESTWOOD</t>
  </si>
  <si>
    <t>WHITMAN</t>
  </si>
  <si>
    <t>WILBRAHAM</t>
  </si>
  <si>
    <t>WILLIAMSTOWN</t>
  </si>
  <si>
    <t>WINDSOR</t>
  </si>
  <si>
    <t>WORTHINGTON</t>
  </si>
  <si>
    <t>YARMOUTH</t>
  </si>
  <si>
    <t>NORTHAMPTON SMITH</t>
  </si>
  <si>
    <t>ADAMS CHESHIRE</t>
  </si>
  <si>
    <t>ATHOL ROYALSTON</t>
  </si>
  <si>
    <t>DOVER SHERBORN</t>
  </si>
  <si>
    <t>FARMINGTON RIVER</t>
  </si>
  <si>
    <t>HAMILTON WENHAM</t>
  </si>
  <si>
    <t>MANCHESTER ESSEX</t>
  </si>
  <si>
    <t>NEW SALEM WENDELL</t>
  </si>
  <si>
    <t>SOUTHERN BERKSHIRE</t>
  </si>
  <si>
    <t>ASSABET VALLEY</t>
  </si>
  <si>
    <t>BLACKSTONE VALLEY</t>
  </si>
  <si>
    <t>BLUE HILLS</t>
  </si>
  <si>
    <t>BRISTOL PLYMOUTH</t>
  </si>
  <si>
    <t>CAPE COD</t>
  </si>
  <si>
    <t>ESSEX NORTH SHORE</t>
  </si>
  <si>
    <t>FRANKLIN COUNTY</t>
  </si>
  <si>
    <t>GREATER FALL RIVER</t>
  </si>
  <si>
    <t>GREATER LAWRENCE</t>
  </si>
  <si>
    <t>GREATER NEW BEDFORD</t>
  </si>
  <si>
    <t>GREATER LOWELL</t>
  </si>
  <si>
    <t>SOUTH MIDDLESEX</t>
  </si>
  <si>
    <t>MINUTEMAN</t>
  </si>
  <si>
    <t>MONTACHUSETT</t>
  </si>
  <si>
    <t>NORTHERN BERKSHIRE</t>
  </si>
  <si>
    <t>NASHOBA VALLEY</t>
  </si>
  <si>
    <t>NORTHEAST METROPOLITAN</t>
  </si>
  <si>
    <t>OLD COLONY</t>
  </si>
  <si>
    <t>PATHFINDER</t>
  </si>
  <si>
    <t>SHAWSHEEN VALLEY</t>
  </si>
  <si>
    <t>SOUTHEASTERN</t>
  </si>
  <si>
    <t>SOUTHERN WORCESTER</t>
  </si>
  <si>
    <t>TRI COUNTY</t>
  </si>
  <si>
    <t>UPPER CAPE COD</t>
  </si>
  <si>
    <t>WHITTIER</t>
  </si>
  <si>
    <t>BRISTOL COUNTY</t>
  </si>
  <si>
    <t>NORFOLK COUNTY</t>
  </si>
  <si>
    <t>STATE TOTAL</t>
  </si>
  <si>
    <t>FY24Q3</t>
  </si>
  <si>
    <t>Foundation Rates</t>
  </si>
  <si>
    <t>Above Foundation Rates</t>
  </si>
  <si>
    <t>Total Rate Comparison</t>
  </si>
  <si>
    <t xml:space="preserve">FY23
</t>
  </si>
  <si>
    <t>FY24
Q2</t>
  </si>
  <si>
    <t>Change over Prior FY</t>
  </si>
  <si>
    <t>FY24
Q1
(d/e)</t>
  </si>
  <si>
    <t>FY24
June
Q4</t>
  </si>
  <si>
    <t>FY23
June
Q4</t>
  </si>
  <si>
    <t>Δ in Above Foundation Percentage</t>
  </si>
  <si>
    <t>Δ in Fnd Budget over prior FY</t>
  </si>
  <si>
    <t>Δ in Budg NSS over prior FY</t>
  </si>
  <si>
    <t>diff</t>
  </si>
  <si>
    <t>Chalocsend
(charter school,  district where school is located, sending district)</t>
  </si>
  <si>
    <t>FY22
June
Q4</t>
  </si>
  <si>
    <t>FY23
December
Q2</t>
  </si>
  <si>
    <t>FY23
Aug
Q1 (d)</t>
  </si>
  <si>
    <t>FY23
March
Q3</t>
  </si>
  <si>
    <t>Change over Q1</t>
  </si>
  <si>
    <t xml:space="preserve"> S T A T E    T O T A L    O R    A V E R A G E</t>
  </si>
  <si>
    <t>total # rate changes</t>
  </si>
  <si>
    <t>negative rates Δ</t>
  </si>
  <si>
    <t>Above Foundation Percentage Δs</t>
  </si>
  <si>
    <t/>
  </si>
  <si>
    <t>postive rate Δ</t>
  </si>
  <si>
    <t>Change
over Q2</t>
  </si>
  <si>
    <t>Change over Q2</t>
  </si>
  <si>
    <t>x</t>
  </si>
  <si>
    <t>Δ in Fnd Budget over PFY</t>
  </si>
  <si>
    <t>Δ in Above Foundation Percentage over Q2</t>
  </si>
  <si>
    <t>Δ in Budg NSS over PFY</t>
  </si>
  <si>
    <t>Δ in Δ in Budg NSS over PFY &amp;  Δ in Fnd Budget over PFY</t>
  </si>
  <si>
    <t>23 - RTHI</t>
  </si>
  <si>
    <t>updated December 2022</t>
  </si>
  <si>
    <t>c70fy24_web</t>
  </si>
  <si>
    <t>24 - Q3a projnss</t>
  </si>
  <si>
    <t>24 - Q2 pre chasum</t>
  </si>
  <si>
    <t>24- Q2 projnss</t>
  </si>
  <si>
    <t>dec04 extract</t>
  </si>
  <si>
    <t>Above NSS History</t>
  </si>
  <si>
    <t>School Committee</t>
  </si>
  <si>
    <t>Municipal</t>
  </si>
  <si>
    <t>spending</t>
  </si>
  <si>
    <t>FY24</t>
  </si>
  <si>
    <t>gov</t>
  </si>
  <si>
    <t>hwm</t>
  </si>
  <si>
    <t>Budget</t>
  </si>
  <si>
    <t>Neg</t>
  </si>
  <si>
    <t>Total</t>
  </si>
  <si>
    <t>Sped</t>
  </si>
  <si>
    <t>Sped Tuit</t>
  </si>
  <si>
    <t>count</t>
  </si>
  <si>
    <t>as % of</t>
  </si>
  <si>
    <t>above</t>
  </si>
  <si>
    <t>amt of</t>
  </si>
  <si>
    <t>Budg NSS</t>
  </si>
  <si>
    <t>Pos</t>
  </si>
  <si>
    <t>Retired</t>
  </si>
  <si>
    <t>Tuition to</t>
  </si>
  <si>
    <t>Tuition</t>
  </si>
  <si>
    <t>Comm</t>
  </si>
  <si>
    <t>ret tchrs</t>
  </si>
  <si>
    <t>TOTAL</t>
  </si>
  <si>
    <t xml:space="preserve"> budgeted</t>
  </si>
  <si>
    <t>adj budgeted</t>
  </si>
  <si>
    <t>found</t>
  </si>
  <si>
    <t>sped/ret ins</t>
  </si>
  <si>
    <t>NSS</t>
  </si>
  <si>
    <t>Above</t>
  </si>
  <si>
    <t>FY of</t>
  </si>
  <si>
    <t>Teach Ins</t>
  </si>
  <si>
    <t>Mass Schs</t>
  </si>
  <si>
    <t>Sch Choice</t>
  </si>
  <si>
    <t>Charter</t>
  </si>
  <si>
    <t>HM Charter</t>
  </si>
  <si>
    <t>out of State</t>
  </si>
  <si>
    <t>Non Public</t>
  </si>
  <si>
    <t>Collabs</t>
  </si>
  <si>
    <t>heath ins</t>
  </si>
  <si>
    <t>nss</t>
  </si>
  <si>
    <t>foundation</t>
  </si>
  <si>
    <t>net school</t>
  </si>
  <si>
    <t>to remove</t>
  </si>
  <si>
    <t>Foundation</t>
  </si>
  <si>
    <t>Q2</t>
  </si>
  <si>
    <t>Okay</t>
  </si>
  <si>
    <t>Fnd %</t>
  </si>
  <si>
    <t>latest</t>
  </si>
  <si>
    <t>Δ in Fnd</t>
  </si>
  <si>
    <t>Δ in Budg</t>
  </si>
  <si>
    <t>OP</t>
  </si>
  <si>
    <t>J1111</t>
  </si>
  <si>
    <t>F1124</t>
  </si>
  <si>
    <t>F1125</t>
  </si>
  <si>
    <t>F1126</t>
  </si>
  <si>
    <t>F1127</t>
  </si>
  <si>
    <t>F1129</t>
  </si>
  <si>
    <t>F1130</t>
  </si>
  <si>
    <t>F1131</t>
  </si>
  <si>
    <t>J1154</t>
  </si>
  <si>
    <t>F1167</t>
  </si>
  <si>
    <t>F1168</t>
  </si>
  <si>
    <t>F1169</t>
  </si>
  <si>
    <t>F1170</t>
  </si>
  <si>
    <t>F1172</t>
  </si>
  <si>
    <t>F1173</t>
  </si>
  <si>
    <t>F1174</t>
  </si>
  <si>
    <t>x = yes</t>
  </si>
  <si>
    <t>(18/21)</t>
  </si>
  <si>
    <t>budget</t>
  </si>
  <si>
    <t>(21 - 20)</t>
  </si>
  <si>
    <t>(19 * 22)</t>
  </si>
  <si>
    <t>(21 - 23)/20</t>
  </si>
  <si>
    <t>(25-24)</t>
  </si>
  <si>
    <t>1 = good</t>
  </si>
  <si>
    <t>Used</t>
  </si>
  <si>
    <t>FY23Q4</t>
  </si>
  <si>
    <t>PROJa</t>
  </si>
  <si>
    <t>PROJb</t>
  </si>
  <si>
    <t>PROJe/f</t>
  </si>
  <si>
    <t>Q3</t>
  </si>
  <si>
    <t>Q4</t>
  </si>
  <si>
    <t>budget over prior FY</t>
  </si>
  <si>
    <t>NSS over prior FY</t>
  </si>
  <si>
    <t>Change</t>
  </si>
  <si>
    <t>X</t>
  </si>
  <si>
    <t>Non-op</t>
  </si>
  <si>
    <t>fy15</t>
  </si>
  <si>
    <t>x18</t>
  </si>
  <si>
    <t>fy12</t>
  </si>
  <si>
    <t>fy20</t>
  </si>
  <si>
    <t>X17</t>
  </si>
  <si>
    <t>fy13</t>
  </si>
  <si>
    <t>fy19</t>
  </si>
  <si>
    <t>X16</t>
  </si>
  <si>
    <t>fy24</t>
  </si>
  <si>
    <t>fy16</t>
  </si>
  <si>
    <t>FY22 Sch 19</t>
  </si>
  <si>
    <t>Comparison of Charter Tuition Rate Components Plus AFP Detail</t>
  </si>
  <si>
    <t>Facilities
Rate</t>
  </si>
  <si>
    <t>Foundation
&amp; Above
Foundation
Tuition</t>
  </si>
  <si>
    <t>Net School Spending (NSS)
Tuition Cap</t>
  </si>
  <si>
    <t>District
NSS
Cap</t>
  </si>
  <si>
    <t>Total
District
Tuiton as a
Pct of NSS</t>
  </si>
  <si>
    <t>Per Pupil
NSS Cap</t>
  </si>
  <si>
    <t>Matched
Siblings</t>
  </si>
  <si>
    <t>Sibling FTE
Paid by
State Aid</t>
  </si>
  <si>
    <t>Priv/
Home Sch
State Aid
Tuition</t>
  </si>
  <si>
    <t>a</t>
  </si>
  <si>
    <t>FY24
Q3</t>
  </si>
  <si>
    <t>FY23
Q4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</si>
</sst>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_);\(#,##0.0\)"/>
    <numFmt numFmtId="165" formatCode="0.0%"/>
    <numFmt numFmtId="166" formatCode="#,##0.0_);[Red]\(#,##0.0\)"/>
    <numFmt numFmtId="167" formatCode="0_);\(0\)"/>
    <numFmt numFmtId="168" formatCode="#,##0.0"/>
    <numFmt numFmtId="169" formatCode="0.000_);[Red]\(0.000\)"/>
    <numFmt numFmtId="170" formatCode="0.0_);[Red]\(0.0\)"/>
    <numFmt numFmtId="171" formatCode="0.00_);\(0.00\)"/>
    <numFmt numFmtId="172" formatCode="0.00_);[Red]\(0.00\)"/>
  </numFmts>
  <fonts count="5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sz val="9"/>
      <color rgb="FF000000"/>
      <name val="Calibri"/>
      <family val="2"/>
    </font>
    <font>
      <sz val="10"/>
      <name val="Arial"/>
      <family val="2"/>
    </font>
    <font>
      <sz val="8"/>
      <name val="Arial"/>
      <family val="2"/>
    </font>
    <font>
      <b/>
      <sz val="9"/>
      <name val="Calibri"/>
      <family val="2"/>
    </font>
    <font>
      <b/>
      <sz val="16"/>
      <color rgb="FF262626"/>
      <name val="Century Gothic"/>
      <family val="2"/>
    </font>
    <font>
      <sz val="11"/>
      <name val="Calibri"/>
      <family val="2"/>
    </font>
    <font>
      <sz val="16"/>
      <name val="Calibri"/>
      <family val="2"/>
    </font>
    <font>
      <sz val="8"/>
      <name val="Calibri"/>
      <family val="2"/>
    </font>
    <font>
      <sz val="12"/>
      <color rgb="FF404040"/>
      <name val="Century Gothic"/>
      <family val="2"/>
    </font>
    <font>
      <sz val="14"/>
      <color rgb="FF404040"/>
      <name val="Century Gothic"/>
      <family val="2"/>
    </font>
    <font>
      <sz val="6"/>
      <color rgb="FFBFBFBF"/>
      <name val="Calibri"/>
      <family val="2"/>
    </font>
    <font>
      <b/>
      <sz val="11"/>
      <color rgb="FFCCFFFF"/>
      <name val="Calibri"/>
      <family val="2"/>
    </font>
    <font>
      <b/>
      <sz val="11"/>
      <color rgb="FFD2E4E3"/>
      <name val="Calibri"/>
      <family val="2"/>
    </font>
    <font>
      <u/>
      <sz val="11"/>
      <color rgb="FF595959"/>
      <name val="Calibri"/>
      <family val="2"/>
    </font>
    <font>
      <sz val="11"/>
      <color rgb="FF595959"/>
      <name val="Calibri"/>
      <family val="2"/>
    </font>
    <font>
      <sz val="11"/>
      <color rgb="FFCCFFFF"/>
      <name val="Calibri"/>
      <family val="2"/>
    </font>
    <font>
      <sz val="12"/>
      <color rgb="FF262626"/>
      <name val="Calibri"/>
      <family val="2"/>
    </font>
    <font>
      <b/>
      <sz val="14"/>
      <color rgb="FF404040"/>
      <name val="Century Gothic"/>
      <family val="2"/>
    </font>
    <font>
      <sz val="12"/>
      <name val="Arial"/>
      <family val="2"/>
    </font>
    <font>
      <sz val="12"/>
      <color rgb="FF000000"/>
      <name val="Calibri"/>
      <family val="2"/>
    </font>
    <font>
      <sz val="12"/>
      <color rgb="FF595959"/>
      <name val="Calibri"/>
      <family val="2"/>
    </font>
    <font>
      <b/>
      <sz val="12"/>
      <color rgb="FF595959"/>
      <name val="Calibri"/>
      <family val="2"/>
    </font>
    <font>
      <b/>
      <sz val="9"/>
      <color rgb="FF404040"/>
      <name val="Calibri"/>
      <family val="2"/>
    </font>
    <font>
      <b/>
      <sz val="9"/>
      <color rgb="FF595959"/>
      <name val="Calibri"/>
      <family val="2"/>
    </font>
    <font>
      <sz val="9"/>
      <color rgb="FF595959"/>
      <name val="Calibri"/>
      <family val="2"/>
    </font>
    <font>
      <sz val="9"/>
      <color rgb="FFF2F2F2"/>
      <name val="Calibri"/>
      <family val="2"/>
    </font>
    <font>
      <b/>
      <sz val="9"/>
      <color rgb="FFF2F2F2"/>
      <name val="Calibri"/>
      <family val="2"/>
    </font>
    <font>
      <b/>
      <sz val="10"/>
      <color rgb="FF404040"/>
      <name val="Calibri"/>
      <family val="2"/>
    </font>
    <font>
      <sz val="10"/>
      <color rgb="FF404040"/>
      <name val="Calibri"/>
      <family val="2"/>
    </font>
    <font>
      <sz val="6"/>
      <name val="Arial"/>
      <family val="2"/>
    </font>
    <font>
      <sz val="7"/>
      <name val="Calibri"/>
      <family val="2"/>
    </font>
    <font>
      <sz val="16"/>
      <name val="Arial"/>
      <family val="2"/>
    </font>
    <font>
      <b/>
      <sz val="8"/>
      <color rgb="FFEEECE1"/>
      <name val="Arial"/>
      <family val="2"/>
    </font>
    <font>
      <b/>
      <sz val="8"/>
      <name val="Arial"/>
      <family val="2"/>
    </font>
    <font>
      <b/>
      <sz val="8"/>
      <color rgb="FF262626"/>
      <name val="Arial"/>
      <family val="2"/>
    </font>
    <font>
      <sz val="8"/>
      <color rgb="FFEEECE1"/>
      <name val="Arial"/>
      <family val="2"/>
    </font>
    <font>
      <sz val="8"/>
      <color rgb="FF262626"/>
      <name val="Arial"/>
      <family val="2"/>
    </font>
    <font>
      <sz val="6"/>
      <color rgb="FFEEECE1"/>
      <name val="Arial"/>
      <family val="2"/>
    </font>
    <font>
      <sz val="10"/>
      <color rgb="FFEEECE1"/>
      <name val="Calibri"/>
      <family val="2"/>
    </font>
    <font>
      <sz val="9"/>
      <color rgb="FF262626"/>
      <name val="Calibri"/>
      <family val="2"/>
    </font>
    <font>
      <sz val="8"/>
      <color rgb="FF404040"/>
      <name val="Arial"/>
      <family val="2"/>
    </font>
    <font>
      <sz val="8"/>
      <color rgb="FFF2F2F2"/>
      <name val="Arial"/>
      <family val="2"/>
    </font>
    <font>
      <sz val="10"/>
      <name val="Arial Narro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Calibri"/>
      <family val="2"/>
    </font>
    <font>
      <sz val="10"/>
      <color theme="1"/>
      <name val="Aptos Narrow"/>
      <family val="2"/>
      <scheme val="minor"/>
    </font>
    <font>
      <sz val="9"/>
      <name val="Aptos Narrow"/>
      <family val="2"/>
      <scheme val="minor"/>
    </font>
    <font>
      <sz val="9"/>
      <color theme="1"/>
      <name val="Aptos Narrow"/>
      <family val="2"/>
      <scheme val="minor"/>
    </font>
    <font>
      <sz val="9"/>
      <color rgb="FFD2E4E3"/>
      <name val="Aptos Narrow"/>
      <family val="2"/>
      <scheme val="minor"/>
    </font>
    <font>
      <sz val="12"/>
      <name val="Aptos Narrow"/>
      <family val="2"/>
      <scheme val="minor"/>
    </font>
    <font>
      <sz val="12"/>
      <name val="Century Gothic"/>
      <family val="2"/>
    </font>
    <font>
      <b/>
      <sz val="14"/>
      <name val="Century Gothic"/>
      <family val="2"/>
    </font>
    <font>
      <sz val="7"/>
      <color theme="0" tint="-0.249977111117893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2F2F2"/>
        <bgColor rgb="FF000000"/>
      </patternFill>
    </fill>
    <fill>
      <patternFill patternType="solid">
        <fgColor rgb="FF808000"/>
        <bgColor rgb="FF000000"/>
      </patternFill>
    </fill>
    <fill>
      <patternFill patternType="solid">
        <fgColor rgb="FFEEF4D8"/>
        <bgColor rgb="FF000000"/>
      </patternFill>
    </fill>
    <fill>
      <patternFill patternType="solid">
        <fgColor rgb="FFF1E7E7"/>
        <bgColor rgb="FF000000"/>
      </patternFill>
    </fill>
    <fill>
      <patternFill patternType="solid">
        <fgColor rgb="FF3379CD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EEEEEE"/>
        <bgColor rgb="FF000000"/>
      </patternFill>
    </fill>
    <fill>
      <patternFill patternType="solid">
        <fgColor rgb="FFECE7AA"/>
        <bgColor indexed="64"/>
      </patternFill>
    </fill>
    <fill>
      <patternFill patternType="solid">
        <fgColor rgb="FFD2E4E3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FBD1D1"/>
      </right>
      <top/>
      <bottom/>
      <diagonal/>
    </border>
    <border>
      <left style="thin">
        <color rgb="FFFBD1D1"/>
      </left>
      <right/>
      <top/>
      <bottom/>
      <diagonal/>
    </border>
    <border>
      <left style="thin">
        <color rgb="FFFBD1D1"/>
      </left>
      <right/>
      <top style="thin">
        <color indexed="64"/>
      </top>
      <bottom style="thin">
        <color rgb="FFFBD1D1"/>
      </bottom>
      <diagonal/>
    </border>
    <border>
      <left/>
      <right/>
      <top style="thin">
        <color indexed="64"/>
      </top>
      <bottom style="thin">
        <color rgb="FFFBD1D1"/>
      </bottom>
      <diagonal/>
    </border>
    <border>
      <left/>
      <right style="thin">
        <color rgb="FFFBD1D1"/>
      </right>
      <top style="thin">
        <color indexed="64"/>
      </top>
      <bottom style="thin">
        <color rgb="FFFBD1D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D0C530"/>
      </left>
      <right/>
      <top style="medium">
        <color rgb="FFD0C530"/>
      </top>
      <bottom/>
      <diagonal/>
    </border>
    <border>
      <left/>
      <right/>
      <top style="medium">
        <color rgb="FFD0C530"/>
      </top>
      <bottom/>
      <diagonal/>
    </border>
    <border>
      <left/>
      <right style="medium">
        <color rgb="FFD0C530"/>
      </right>
      <top style="medium">
        <color rgb="FFD0C530"/>
      </top>
      <bottom/>
      <diagonal/>
    </border>
    <border>
      <left style="medium">
        <color rgb="FFD0C530"/>
      </left>
      <right style="medium">
        <color rgb="FFD0C530"/>
      </right>
      <top/>
      <bottom/>
      <diagonal/>
    </border>
    <border>
      <left style="medium">
        <color rgb="FFD0C530"/>
      </left>
      <right/>
      <top/>
      <bottom style="medium">
        <color rgb="FFD0C530"/>
      </bottom>
      <diagonal/>
    </border>
    <border>
      <left/>
      <right/>
      <top/>
      <bottom style="medium">
        <color rgb="FFD0C530"/>
      </bottom>
      <diagonal/>
    </border>
    <border>
      <left/>
      <right style="medium">
        <color rgb="FFD0C530"/>
      </right>
      <top/>
      <bottom style="medium">
        <color rgb="FFD0C530"/>
      </bottom>
      <diagonal/>
    </border>
    <border>
      <left style="medium">
        <color rgb="FFBFBF09"/>
      </left>
      <right/>
      <top/>
      <bottom style="medium">
        <color rgb="FFBFBF09"/>
      </bottom>
      <diagonal/>
    </border>
    <border>
      <left/>
      <right/>
      <top/>
      <bottom style="medium">
        <color rgb="FFBFBF09"/>
      </bottom>
      <diagonal/>
    </border>
    <border>
      <left/>
      <right style="medium">
        <color rgb="FFBFBF09"/>
      </right>
      <top/>
      <bottom style="medium">
        <color rgb="FFBFBF09"/>
      </bottom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5" fillId="0" borderId="0"/>
    <xf numFmtId="0" fontId="2" fillId="0" borderId="0"/>
    <xf numFmtId="0" fontId="6" fillId="0" borderId="0"/>
    <xf numFmtId="0" fontId="9" fillId="0" borderId="0"/>
    <xf numFmtId="0" fontId="5" fillId="0" borderId="0"/>
    <xf numFmtId="0" fontId="5" fillId="0" borderId="0"/>
    <xf numFmtId="0" fontId="22" fillId="0" borderId="0"/>
    <xf numFmtId="0" fontId="5" fillId="0" borderId="0"/>
  </cellStyleXfs>
  <cellXfs count="301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/>
    </xf>
    <xf numFmtId="0" fontId="4" fillId="0" borderId="7" xfId="0" applyFont="1" applyBorder="1"/>
    <xf numFmtId="0" fontId="4" fillId="0" borderId="0" xfId="0" applyFont="1"/>
    <xf numFmtId="0" fontId="3" fillId="0" borderId="1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7" xfId="0" applyFont="1" applyBorder="1" applyAlignment="1">
      <alignment horizontal="left"/>
    </xf>
    <xf numFmtId="38" fontId="3" fillId="0" borderId="0" xfId="0" applyNumberFormat="1" applyFont="1" applyAlignment="1">
      <alignment horizontal="right" indent="1"/>
    </xf>
    <xf numFmtId="38" fontId="4" fillId="0" borderId="7" xfId="0" applyNumberFormat="1" applyFont="1" applyBorder="1" applyAlignment="1">
      <alignment horizontal="right" indent="1"/>
    </xf>
    <xf numFmtId="164" fontId="3" fillId="0" borderId="11" xfId="0" applyNumberFormat="1" applyFont="1" applyBorder="1" applyAlignment="1">
      <alignment horizontal="right" indent="1"/>
    </xf>
    <xf numFmtId="40" fontId="3" fillId="0" borderId="0" xfId="0" applyNumberFormat="1" applyFont="1" applyAlignment="1">
      <alignment horizontal="center"/>
    </xf>
    <xf numFmtId="37" fontId="3" fillId="0" borderId="0" xfId="0" applyNumberFormat="1" applyFont="1" applyAlignment="1">
      <alignment horizontal="right" indent="1"/>
    </xf>
    <xf numFmtId="37" fontId="3" fillId="0" borderId="7" xfId="0" applyNumberFormat="1" applyFont="1" applyBorder="1" applyAlignment="1">
      <alignment horizontal="right" indent="1"/>
    </xf>
    <xf numFmtId="40" fontId="3" fillId="0" borderId="11" xfId="0" applyNumberFormat="1" applyFont="1" applyBorder="1" applyAlignment="1">
      <alignment horizontal="center"/>
    </xf>
    <xf numFmtId="165" fontId="3" fillId="0" borderId="0" xfId="1" applyNumberFormat="1" applyFont="1" applyFill="1" applyBorder="1" applyAlignment="1">
      <alignment horizontal="center"/>
    </xf>
    <xf numFmtId="38" fontId="3" fillId="0" borderId="7" xfId="0" applyNumberFormat="1" applyFont="1" applyBorder="1" applyAlignment="1">
      <alignment horizontal="center"/>
    </xf>
    <xf numFmtId="164" fontId="3" fillId="0" borderId="0" xfId="0" applyNumberFormat="1" applyFont="1" applyAlignment="1">
      <alignment horizontal="right" indent="1"/>
    </xf>
    <xf numFmtId="37" fontId="3" fillId="0" borderId="7" xfId="0" applyNumberFormat="1" applyFont="1" applyBorder="1" applyAlignment="1">
      <alignment horizontal="right" indent="2"/>
    </xf>
    <xf numFmtId="37" fontId="2" fillId="0" borderId="0" xfId="0" applyNumberFormat="1" applyFont="1" applyAlignment="1">
      <alignment horizontal="right"/>
    </xf>
    <xf numFmtId="0" fontId="4" fillId="0" borderId="0" xfId="3" applyFont="1" applyAlignment="1">
      <alignment vertical="top"/>
    </xf>
    <xf numFmtId="0" fontId="4" fillId="0" borderId="0" xfId="3" applyFont="1" applyAlignment="1">
      <alignment horizontal="left" vertical="top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right" vertical="top" wrapText="1"/>
    </xf>
    <xf numFmtId="0" fontId="8" fillId="0" borderId="0" xfId="2" applyFont="1" applyAlignment="1">
      <alignment horizontal="left" vertical="center" indent="1"/>
    </xf>
    <xf numFmtId="0" fontId="10" fillId="0" borderId="0" xfId="5" applyFont="1" applyAlignment="1">
      <alignment horizontal="left" wrapText="1"/>
    </xf>
    <xf numFmtId="0" fontId="11" fillId="0" borderId="0" xfId="5" applyFont="1" applyAlignment="1">
      <alignment horizontal="center" vertical="center"/>
    </xf>
    <xf numFmtId="0" fontId="9" fillId="0" borderId="0" xfId="5"/>
    <xf numFmtId="0" fontId="9" fillId="0" borderId="0" xfId="5" applyAlignment="1">
      <alignment horizontal="center"/>
    </xf>
    <xf numFmtId="0" fontId="12" fillId="0" borderId="0" xfId="2" applyFont="1" applyAlignment="1">
      <alignment horizontal="left" indent="1"/>
    </xf>
    <xf numFmtId="17" fontId="11" fillId="0" borderId="0" xfId="5" applyNumberFormat="1" applyFont="1" applyAlignment="1">
      <alignment horizontal="center" vertical="center"/>
    </xf>
    <xf numFmtId="0" fontId="13" fillId="0" borderId="0" xfId="4" applyFont="1" applyAlignment="1">
      <alignment horizontal="left" indent="1"/>
    </xf>
    <xf numFmtId="0" fontId="9" fillId="0" borderId="0" xfId="5" applyAlignment="1">
      <alignment horizontal="center" vertical="center"/>
    </xf>
    <xf numFmtId="0" fontId="14" fillId="0" borderId="0" xfId="5" applyFont="1" applyAlignment="1">
      <alignment horizontal="center" vertical="center"/>
    </xf>
    <xf numFmtId="0" fontId="15" fillId="3" borderId="4" xfId="5" applyFont="1" applyFill="1" applyBorder="1" applyAlignment="1">
      <alignment horizontal="center"/>
    </xf>
    <xf numFmtId="0" fontId="15" fillId="3" borderId="6" xfId="5" applyFont="1" applyFill="1" applyBorder="1" applyAlignment="1">
      <alignment horizontal="center"/>
    </xf>
    <xf numFmtId="0" fontId="16" fillId="3" borderId="2" xfId="5" applyFont="1" applyFill="1" applyBorder="1" applyAlignment="1">
      <alignment horizontal="center"/>
    </xf>
    <xf numFmtId="0" fontId="16" fillId="3" borderId="3" xfId="5" applyFont="1" applyFill="1" applyBorder="1" applyAlignment="1">
      <alignment horizontal="center"/>
    </xf>
    <xf numFmtId="0" fontId="15" fillId="3" borderId="11" xfId="5" applyFont="1" applyFill="1" applyBorder="1" applyAlignment="1">
      <alignment horizontal="center"/>
    </xf>
    <xf numFmtId="0" fontId="15" fillId="3" borderId="7" xfId="5" applyFont="1" applyFill="1" applyBorder="1" applyAlignment="1">
      <alignment horizontal="center"/>
    </xf>
    <xf numFmtId="0" fontId="17" fillId="4" borderId="11" xfId="6" applyFont="1" applyFill="1" applyBorder="1" applyAlignment="1">
      <alignment horizontal="center"/>
    </xf>
    <xf numFmtId="0" fontId="17" fillId="4" borderId="11" xfId="5" applyFont="1" applyFill="1" applyBorder="1" applyAlignment="1">
      <alignment horizontal="center"/>
    </xf>
    <xf numFmtId="0" fontId="17" fillId="4" borderId="13" xfId="6" applyFont="1" applyFill="1" applyBorder="1" applyAlignment="1">
      <alignment horizontal="center"/>
    </xf>
    <xf numFmtId="0" fontId="9" fillId="4" borderId="4" xfId="5" applyFill="1" applyBorder="1" applyAlignment="1">
      <alignment horizontal="center"/>
    </xf>
    <xf numFmtId="0" fontId="9" fillId="4" borderId="6" xfId="5" applyFill="1" applyBorder="1" applyAlignment="1">
      <alignment horizontal="center"/>
    </xf>
    <xf numFmtId="0" fontId="16" fillId="3" borderId="8" xfId="5" applyFont="1" applyFill="1" applyBorder="1" applyAlignment="1">
      <alignment horizontal="center"/>
    </xf>
    <xf numFmtId="0" fontId="16" fillId="3" borderId="10" xfId="5" applyFont="1" applyFill="1" applyBorder="1" applyAlignment="1">
      <alignment horizontal="left"/>
    </xf>
    <xf numFmtId="0" fontId="18" fillId="4" borderId="11" xfId="6" applyFont="1" applyFill="1" applyBorder="1" applyAlignment="1">
      <alignment horizontal="center"/>
    </xf>
    <xf numFmtId="0" fontId="18" fillId="4" borderId="11" xfId="5" applyFont="1" applyFill="1" applyBorder="1" applyAlignment="1">
      <alignment horizontal="center"/>
    </xf>
    <xf numFmtId="0" fontId="18" fillId="4" borderId="13" xfId="5" applyFont="1" applyFill="1" applyBorder="1" applyAlignment="1">
      <alignment horizontal="center"/>
    </xf>
    <xf numFmtId="0" fontId="18" fillId="4" borderId="13" xfId="6" applyFont="1" applyFill="1" applyBorder="1" applyAlignment="1">
      <alignment horizontal="center"/>
    </xf>
    <xf numFmtId="0" fontId="9" fillId="4" borderId="11" xfId="5" applyFill="1" applyBorder="1" applyAlignment="1">
      <alignment horizontal="center"/>
    </xf>
    <xf numFmtId="0" fontId="9" fillId="4" borderId="7" xfId="5" applyFill="1" applyBorder="1" applyAlignment="1">
      <alignment horizontal="center"/>
    </xf>
    <xf numFmtId="0" fontId="15" fillId="3" borderId="9" xfId="5" applyFont="1" applyFill="1" applyBorder="1" applyAlignment="1">
      <alignment horizontal="center"/>
    </xf>
    <xf numFmtId="0" fontId="19" fillId="4" borderId="1" xfId="6" applyFont="1" applyFill="1" applyBorder="1" applyAlignment="1">
      <alignment horizontal="center" vertical="top"/>
    </xf>
    <xf numFmtId="0" fontId="9" fillId="4" borderId="1" xfId="5" applyFill="1" applyBorder="1" applyAlignment="1">
      <alignment horizontal="center"/>
    </xf>
    <xf numFmtId="0" fontId="9" fillId="4" borderId="12" xfId="5" applyFill="1" applyBorder="1" applyAlignment="1">
      <alignment horizontal="center"/>
    </xf>
    <xf numFmtId="0" fontId="19" fillId="4" borderId="12" xfId="6" applyFont="1" applyFill="1" applyBorder="1" applyAlignment="1">
      <alignment horizontal="center" vertical="top"/>
    </xf>
    <xf numFmtId="0" fontId="9" fillId="4" borderId="8" xfId="5" applyFill="1" applyBorder="1" applyAlignment="1">
      <alignment horizontal="center"/>
    </xf>
    <xf numFmtId="0" fontId="9" fillId="4" borderId="10" xfId="5" applyFill="1" applyBorder="1" applyAlignment="1">
      <alignment horizontal="center"/>
    </xf>
    <xf numFmtId="0" fontId="3" fillId="0" borderId="0" xfId="6" applyFont="1" applyAlignment="1">
      <alignment horizontal="center"/>
    </xf>
    <xf numFmtId="0" fontId="3" fillId="0" borderId="0" xfId="6" applyFont="1" applyAlignment="1">
      <alignment horizontal="left"/>
    </xf>
    <xf numFmtId="40" fontId="3" fillId="0" borderId="0" xfId="5" applyNumberFormat="1" applyFont="1" applyAlignment="1">
      <alignment horizontal="center"/>
    </xf>
    <xf numFmtId="0" fontId="3" fillId="0" borderId="0" xfId="5" applyFont="1"/>
    <xf numFmtId="0" fontId="3" fillId="0" borderId="0" xfId="7" applyFont="1" applyAlignment="1">
      <alignment horizontal="center"/>
    </xf>
    <xf numFmtId="0" fontId="3" fillId="0" borderId="0" xfId="7" applyFont="1" applyAlignment="1">
      <alignment horizontal="left"/>
    </xf>
    <xf numFmtId="0" fontId="9" fillId="0" borderId="0" xfId="6" applyFont="1" applyAlignment="1">
      <alignment horizontal="center"/>
    </xf>
    <xf numFmtId="0" fontId="9" fillId="0" borderId="0" xfId="6" applyFont="1" applyAlignment="1">
      <alignment horizontal="left"/>
    </xf>
    <xf numFmtId="40" fontId="9" fillId="0" borderId="0" xfId="5" applyNumberFormat="1" applyAlignment="1">
      <alignment horizontal="center"/>
    </xf>
    <xf numFmtId="0" fontId="16" fillId="3" borderId="1" xfId="6" applyFont="1" applyFill="1" applyBorder="1" applyAlignment="1">
      <alignment horizontal="center"/>
    </xf>
    <xf numFmtId="0" fontId="16" fillId="3" borderId="3" xfId="6" applyFont="1" applyFill="1" applyBorder="1" applyAlignment="1">
      <alignment horizontal="left"/>
    </xf>
    <xf numFmtId="40" fontId="16" fillId="3" borderId="12" xfId="6" applyNumberFormat="1" applyFont="1" applyFill="1" applyBorder="1" applyAlignment="1">
      <alignment horizontal="center"/>
    </xf>
    <xf numFmtId="40" fontId="9" fillId="4" borderId="12" xfId="5" applyNumberFormat="1" applyFill="1" applyBorder="1" applyAlignment="1">
      <alignment horizontal="center"/>
    </xf>
    <xf numFmtId="16" fontId="9" fillId="0" borderId="0" xfId="5" applyNumberFormat="1"/>
    <xf numFmtId="40" fontId="9" fillId="0" borderId="0" xfId="5" applyNumberFormat="1"/>
    <xf numFmtId="2" fontId="9" fillId="0" borderId="0" xfId="5" applyNumberFormat="1"/>
    <xf numFmtId="38" fontId="9" fillId="0" borderId="0" xfId="5" applyNumberFormat="1"/>
    <xf numFmtId="2" fontId="9" fillId="4" borderId="12" xfId="6" applyNumberFormat="1" applyFont="1" applyFill="1" applyBorder="1" applyAlignment="1">
      <alignment horizontal="center" vertical="top"/>
    </xf>
    <xf numFmtId="0" fontId="20" fillId="0" borderId="0" xfId="2" applyFont="1" applyAlignment="1">
      <alignment horizontal="left" vertical="center"/>
    </xf>
    <xf numFmtId="0" fontId="4" fillId="0" borderId="0" xfId="3" applyFont="1"/>
    <xf numFmtId="0" fontId="4" fillId="0" borderId="0" xfId="3" applyFont="1" applyAlignment="1">
      <alignment horizontal="center"/>
    </xf>
    <xf numFmtId="0" fontId="12" fillId="0" borderId="0" xfId="2" applyFont="1" applyAlignment="1">
      <alignment horizontal="left"/>
    </xf>
    <xf numFmtId="0" fontId="21" fillId="0" borderId="0" xfId="4" applyFont="1" applyAlignment="1">
      <alignment horizontal="left"/>
    </xf>
    <xf numFmtId="0" fontId="23" fillId="0" borderId="0" xfId="8" applyFont="1" applyAlignment="1">
      <alignment vertical="center"/>
    </xf>
    <xf numFmtId="0" fontId="24" fillId="0" borderId="0" xfId="8" applyFont="1" applyAlignment="1">
      <alignment vertical="center"/>
    </xf>
    <xf numFmtId="0" fontId="24" fillId="0" borderId="0" xfId="8" applyFont="1" applyAlignment="1">
      <alignment horizontal="center" vertical="center"/>
    </xf>
    <xf numFmtId="0" fontId="23" fillId="0" borderId="0" xfId="3" applyFont="1"/>
    <xf numFmtId="0" fontId="26" fillId="2" borderId="4" xfId="9" applyFont="1" applyFill="1" applyBorder="1" applyAlignment="1">
      <alignment horizontal="center" wrapText="1"/>
    </xf>
    <xf numFmtId="0" fontId="7" fillId="2" borderId="5" xfId="9" applyFont="1" applyFill="1" applyBorder="1" applyAlignment="1">
      <alignment horizontal="center" wrapText="1"/>
    </xf>
    <xf numFmtId="0" fontId="26" fillId="2" borderId="5" xfId="9" applyFont="1" applyFill="1" applyBorder="1" applyAlignment="1">
      <alignment horizontal="left" wrapText="1" indent="2"/>
    </xf>
    <xf numFmtId="0" fontId="26" fillId="2" borderId="5" xfId="9" applyFont="1" applyFill="1" applyBorder="1" applyAlignment="1">
      <alignment horizontal="center" wrapText="1"/>
    </xf>
    <xf numFmtId="0" fontId="26" fillId="2" borderId="6" xfId="9" applyFont="1" applyFill="1" applyBorder="1" applyAlignment="1">
      <alignment horizontal="center" wrapText="1"/>
    </xf>
    <xf numFmtId="0" fontId="28" fillId="0" borderId="0" xfId="3" applyFont="1"/>
    <xf numFmtId="0" fontId="26" fillId="2" borderId="4" xfId="9" applyFont="1" applyFill="1" applyBorder="1" applyAlignment="1">
      <alignment horizontal="center" vertical="center" wrapText="1"/>
    </xf>
    <xf numFmtId="0" fontId="26" fillId="2" borderId="5" xfId="9" applyFont="1" applyFill="1" applyBorder="1" applyAlignment="1">
      <alignment horizontal="center" vertical="center" wrapText="1"/>
    </xf>
    <xf numFmtId="0" fontId="26" fillId="2" borderId="6" xfId="9" applyFont="1" applyFill="1" applyBorder="1" applyAlignment="1">
      <alignment horizontal="center" vertical="center" wrapText="1"/>
    </xf>
    <xf numFmtId="0" fontId="27" fillId="0" borderId="0" xfId="3" applyFont="1"/>
    <xf numFmtId="0" fontId="29" fillId="2" borderId="4" xfId="9" applyFont="1" applyFill="1" applyBorder="1" applyAlignment="1">
      <alignment horizontal="center"/>
    </xf>
    <xf numFmtId="0" fontId="30" fillId="2" borderId="5" xfId="9" applyFont="1" applyFill="1" applyBorder="1" applyAlignment="1">
      <alignment horizontal="center"/>
    </xf>
    <xf numFmtId="0" fontId="30" fillId="2" borderId="5" xfId="9" applyFont="1" applyFill="1" applyBorder="1" applyAlignment="1">
      <alignment horizontal="left"/>
    </xf>
    <xf numFmtId="0" fontId="29" fillId="0" borderId="13" xfId="3" applyFont="1" applyBorder="1"/>
    <xf numFmtId="0" fontId="30" fillId="2" borderId="4" xfId="9" applyFont="1" applyFill="1" applyBorder="1" applyAlignment="1">
      <alignment horizontal="center"/>
    </xf>
    <xf numFmtId="0" fontId="30" fillId="2" borderId="6" xfId="9" applyFont="1" applyFill="1" applyBorder="1" applyAlignment="1">
      <alignment horizontal="center"/>
    </xf>
    <xf numFmtId="0" fontId="4" fillId="0" borderId="11" xfId="3" applyFont="1" applyBorder="1"/>
    <xf numFmtId="0" fontId="3" fillId="0" borderId="0" xfId="8" applyFont="1" applyAlignment="1">
      <alignment horizontal="center"/>
    </xf>
    <xf numFmtId="0" fontId="3" fillId="0" borderId="0" xfId="8" applyFont="1" applyAlignment="1">
      <alignment horizontal="left"/>
    </xf>
    <xf numFmtId="40" fontId="3" fillId="0" borderId="14" xfId="8" applyNumberFormat="1" applyFont="1" applyBorder="1" applyAlignment="1">
      <alignment horizontal="center"/>
    </xf>
    <xf numFmtId="40" fontId="3" fillId="0" borderId="0" xfId="8" applyNumberFormat="1" applyFont="1" applyAlignment="1">
      <alignment horizontal="center"/>
    </xf>
    <xf numFmtId="38" fontId="3" fillId="0" borderId="15" xfId="8" applyNumberFormat="1" applyFont="1" applyBorder="1" applyAlignment="1">
      <alignment horizontal="center"/>
    </xf>
    <xf numFmtId="38" fontId="3" fillId="0" borderId="0" xfId="8" applyNumberFormat="1" applyFont="1" applyAlignment="1">
      <alignment horizontal="center"/>
    </xf>
    <xf numFmtId="38" fontId="3" fillId="0" borderId="14" xfId="8" applyNumberFormat="1" applyFont="1" applyBorder="1" applyAlignment="1">
      <alignment horizontal="center"/>
    </xf>
    <xf numFmtId="166" fontId="3" fillId="0" borderId="15" xfId="8" applyNumberFormat="1" applyFont="1" applyBorder="1" applyAlignment="1">
      <alignment horizontal="center"/>
    </xf>
    <xf numFmtId="166" fontId="3" fillId="0" borderId="0" xfId="8" applyNumberFormat="1" applyFont="1" applyAlignment="1">
      <alignment horizontal="center"/>
    </xf>
    <xf numFmtId="166" fontId="3" fillId="0" borderId="14" xfId="8" applyNumberFormat="1" applyFont="1" applyBorder="1" applyAlignment="1">
      <alignment horizontal="center"/>
    </xf>
    <xf numFmtId="167" fontId="26" fillId="5" borderId="16" xfId="9" quotePrefix="1" applyNumberFormat="1" applyFont="1" applyFill="1" applyBorder="1" applyAlignment="1">
      <alignment horizontal="center"/>
    </xf>
    <xf numFmtId="3" fontId="31" fillId="5" borderId="17" xfId="9" quotePrefix="1" applyNumberFormat="1" applyFont="1" applyFill="1" applyBorder="1" applyAlignment="1">
      <alignment horizontal="left"/>
    </xf>
    <xf numFmtId="3" fontId="31" fillId="5" borderId="17" xfId="9" quotePrefix="1" applyNumberFormat="1" applyFont="1" applyFill="1" applyBorder="1" applyAlignment="1">
      <alignment horizontal="center"/>
    </xf>
    <xf numFmtId="168" fontId="31" fillId="5" borderId="18" xfId="9" applyNumberFormat="1" applyFont="1" applyFill="1" applyBorder="1" applyAlignment="1">
      <alignment horizontal="center"/>
    </xf>
    <xf numFmtId="3" fontId="31" fillId="5" borderId="16" xfId="9" quotePrefix="1" applyNumberFormat="1" applyFont="1" applyFill="1" applyBorder="1" applyAlignment="1">
      <alignment horizontal="center"/>
    </xf>
    <xf numFmtId="40" fontId="32" fillId="0" borderId="0" xfId="8" applyNumberFormat="1" applyFont="1" applyAlignment="1">
      <alignment horizontal="center"/>
    </xf>
    <xf numFmtId="0" fontId="32" fillId="0" borderId="0" xfId="3" applyFont="1"/>
    <xf numFmtId="0" fontId="4" fillId="5" borderId="4" xfId="3" applyFont="1" applyFill="1" applyBorder="1"/>
    <xf numFmtId="0" fontId="4" fillId="5" borderId="5" xfId="3" applyFont="1" applyFill="1" applyBorder="1"/>
    <xf numFmtId="0" fontId="4" fillId="5" borderId="5" xfId="3" applyFont="1" applyFill="1" applyBorder="1" applyAlignment="1">
      <alignment horizontal="right"/>
    </xf>
    <xf numFmtId="38" fontId="4" fillId="0" borderId="5" xfId="3" applyNumberFormat="1" applyFont="1" applyBorder="1"/>
    <xf numFmtId="9" fontId="4" fillId="2" borderId="6" xfId="1" applyFont="1" applyFill="1" applyBorder="1" applyAlignment="1">
      <alignment horizontal="center"/>
    </xf>
    <xf numFmtId="38" fontId="4" fillId="0" borderId="4" xfId="3" applyNumberFormat="1" applyFont="1" applyBorder="1"/>
    <xf numFmtId="0" fontId="4" fillId="0" borderId="5" xfId="3" applyFont="1" applyBorder="1"/>
    <xf numFmtId="0" fontId="4" fillId="5" borderId="11" xfId="3" applyFont="1" applyFill="1" applyBorder="1"/>
    <xf numFmtId="0" fontId="4" fillId="5" borderId="0" xfId="3" applyFont="1" applyFill="1"/>
    <xf numFmtId="0" fontId="4" fillId="5" borderId="0" xfId="3" applyFont="1" applyFill="1" applyAlignment="1">
      <alignment horizontal="right"/>
    </xf>
    <xf numFmtId="38" fontId="4" fillId="0" borderId="0" xfId="3" applyNumberFormat="1" applyFont="1"/>
    <xf numFmtId="9" fontId="4" fillId="2" borderId="7" xfId="1" applyFont="1" applyFill="1" applyBorder="1" applyAlignment="1">
      <alignment horizontal="center"/>
    </xf>
    <xf numFmtId="38" fontId="4" fillId="0" borderId="11" xfId="3" applyNumberFormat="1" applyFont="1" applyBorder="1"/>
    <xf numFmtId="0" fontId="4" fillId="5" borderId="8" xfId="3" applyFont="1" applyFill="1" applyBorder="1"/>
    <xf numFmtId="0" fontId="4" fillId="5" borderId="9" xfId="3" applyFont="1" applyFill="1" applyBorder="1"/>
    <xf numFmtId="0" fontId="4" fillId="5" borderId="9" xfId="3" applyFont="1" applyFill="1" applyBorder="1" applyAlignment="1">
      <alignment horizontal="right"/>
    </xf>
    <xf numFmtId="38" fontId="4" fillId="0" borderId="9" xfId="3" applyNumberFormat="1" applyFont="1" applyBorder="1"/>
    <xf numFmtId="9" fontId="4" fillId="2" borderId="10" xfId="1" applyFont="1" applyFill="1" applyBorder="1" applyAlignment="1">
      <alignment horizontal="center"/>
    </xf>
    <xf numFmtId="38" fontId="4" fillId="0" borderId="8" xfId="3" applyNumberFormat="1" applyFont="1" applyBorder="1"/>
    <xf numFmtId="0" fontId="4" fillId="0" borderId="9" xfId="3" applyFont="1" applyBorder="1"/>
    <xf numFmtId="38" fontId="32" fillId="0" borderId="0" xfId="3" applyNumberFormat="1" applyFont="1"/>
    <xf numFmtId="0" fontId="6" fillId="0" borderId="0" xfId="0" applyFont="1" applyAlignment="1">
      <alignment horizontal="left" vertical="top"/>
    </xf>
    <xf numFmtId="0" fontId="33" fillId="0" borderId="0" xfId="0" applyFont="1" applyAlignment="1">
      <alignment horizontal="left" vertical="top"/>
    </xf>
    <xf numFmtId="0" fontId="33" fillId="0" borderId="0" xfId="0" applyFont="1" applyAlignment="1">
      <alignment horizontal="center" vertical="top"/>
    </xf>
    <xf numFmtId="1" fontId="11" fillId="0" borderId="0" xfId="0" applyNumberFormat="1" applyFont="1" applyAlignment="1">
      <alignment horizontal="center" vertical="top"/>
    </xf>
    <xf numFmtId="0" fontId="33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38" fontId="33" fillId="0" borderId="0" xfId="0" applyNumberFormat="1" applyFont="1" applyAlignment="1">
      <alignment horizontal="center" vertical="top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35" fillId="0" borderId="0" xfId="0" applyFont="1"/>
    <xf numFmtId="38" fontId="6" fillId="0" borderId="0" xfId="0" applyNumberFormat="1" applyFont="1" applyAlignment="1">
      <alignment horizontal="center"/>
    </xf>
    <xf numFmtId="0" fontId="35" fillId="0" borderId="0" xfId="7" applyFont="1" applyAlignment="1">
      <alignment horizontal="center"/>
    </xf>
    <xf numFmtId="16" fontId="36" fillId="6" borderId="4" xfId="0" quotePrefix="1" applyNumberFormat="1" applyFont="1" applyFill="1" applyBorder="1" applyAlignment="1">
      <alignment horizontal="left"/>
    </xf>
    <xf numFmtId="0" fontId="36" fillId="6" borderId="5" xfId="0" applyFont="1" applyFill="1" applyBorder="1" applyAlignment="1">
      <alignment horizontal="left"/>
    </xf>
    <xf numFmtId="0" fontId="36" fillId="6" borderId="5" xfId="0" applyFont="1" applyFill="1" applyBorder="1" applyAlignment="1">
      <alignment horizontal="center"/>
    </xf>
    <xf numFmtId="0" fontId="37" fillId="7" borderId="12" xfId="0" applyFont="1" applyFill="1" applyBorder="1" applyAlignment="1">
      <alignment horizontal="center"/>
    </xf>
    <xf numFmtId="0" fontId="38" fillId="7" borderId="3" xfId="0" applyFont="1" applyFill="1" applyBorder="1" applyAlignment="1">
      <alignment horizontal="center"/>
    </xf>
    <xf numFmtId="0" fontId="38" fillId="7" borderId="12" xfId="0" applyFont="1" applyFill="1" applyBorder="1" applyAlignment="1">
      <alignment horizontal="center"/>
    </xf>
    <xf numFmtId="0" fontId="39" fillId="6" borderId="12" xfId="0" applyFont="1" applyFill="1" applyBorder="1" applyAlignment="1">
      <alignment horizontal="center"/>
    </xf>
    <xf numFmtId="0" fontId="40" fillId="7" borderId="12" xfId="0" applyFont="1" applyFill="1" applyBorder="1" applyAlignment="1">
      <alignment horizontal="center"/>
    </xf>
    <xf numFmtId="0" fontId="36" fillId="6" borderId="1" xfId="7" applyFont="1" applyFill="1" applyBorder="1" applyAlignment="1">
      <alignment horizontal="left"/>
    </xf>
    <xf numFmtId="0" fontId="36" fillId="6" borderId="2" xfId="7" applyFont="1" applyFill="1" applyBorder="1" applyAlignment="1">
      <alignment horizontal="center"/>
    </xf>
    <xf numFmtId="0" fontId="36" fillId="6" borderId="3" xfId="7" applyFont="1" applyFill="1" applyBorder="1" applyAlignment="1">
      <alignment horizontal="center"/>
    </xf>
    <xf numFmtId="0" fontId="36" fillId="6" borderId="11" xfId="0" applyFont="1" applyFill="1" applyBorder="1" applyAlignment="1">
      <alignment horizontal="center"/>
    </xf>
    <xf numFmtId="0" fontId="36" fillId="6" borderId="0" xfId="0" applyFont="1" applyFill="1" applyAlignment="1">
      <alignment horizontal="left"/>
    </xf>
    <xf numFmtId="0" fontId="36" fillId="6" borderId="0" xfId="0" applyFont="1" applyFill="1" applyAlignment="1">
      <alignment horizontal="center"/>
    </xf>
    <xf numFmtId="0" fontId="37" fillId="7" borderId="1" xfId="0" applyFont="1" applyFill="1" applyBorder="1" applyAlignment="1">
      <alignment horizontal="left" indent="2"/>
    </xf>
    <xf numFmtId="0" fontId="6" fillId="7" borderId="2" xfId="0" applyFont="1" applyFill="1" applyBorder="1" applyAlignment="1">
      <alignment horizontal="center"/>
    </xf>
    <xf numFmtId="0" fontId="6" fillId="7" borderId="3" xfId="0" applyFont="1" applyFill="1" applyBorder="1" applyAlignment="1">
      <alignment horizontal="center"/>
    </xf>
    <xf numFmtId="0" fontId="38" fillId="7" borderId="2" xfId="0" applyFont="1" applyFill="1" applyBorder="1" applyAlignment="1">
      <alignment horizontal="left" indent="2"/>
    </xf>
    <xf numFmtId="0" fontId="40" fillId="7" borderId="2" xfId="0" applyFont="1" applyFill="1" applyBorder="1" applyAlignment="1">
      <alignment horizontal="center"/>
    </xf>
    <xf numFmtId="0" fontId="40" fillId="7" borderId="3" xfId="0" applyFont="1" applyFill="1" applyBorder="1" applyAlignment="1">
      <alignment horizontal="center"/>
    </xf>
    <xf numFmtId="0" fontId="39" fillId="6" borderId="13" xfId="0" applyFont="1" applyFill="1" applyBorder="1" applyAlignment="1">
      <alignment horizontal="center"/>
    </xf>
    <xf numFmtId="0" fontId="40" fillId="7" borderId="13" xfId="0" applyFont="1" applyFill="1" applyBorder="1" applyAlignment="1">
      <alignment horizontal="center"/>
    </xf>
    <xf numFmtId="0" fontId="41" fillId="6" borderId="11" xfId="6" applyFont="1" applyFill="1" applyBorder="1" applyAlignment="1">
      <alignment horizontal="center"/>
    </xf>
    <xf numFmtId="0" fontId="41" fillId="6" borderId="0" xfId="6" applyFont="1" applyFill="1" applyAlignment="1">
      <alignment horizontal="center"/>
    </xf>
    <xf numFmtId="0" fontId="40" fillId="7" borderId="4" xfId="6" applyFont="1" applyFill="1" applyBorder="1" applyAlignment="1">
      <alignment horizontal="center"/>
    </xf>
    <xf numFmtId="0" fontId="40" fillId="7" borderId="6" xfId="6" applyFont="1" applyFill="1" applyBorder="1" applyAlignment="1">
      <alignment horizontal="center"/>
    </xf>
    <xf numFmtId="0" fontId="42" fillId="6" borderId="7" xfId="6" applyFont="1" applyFill="1" applyBorder="1" applyAlignment="1">
      <alignment horizontal="center"/>
    </xf>
    <xf numFmtId="38" fontId="6" fillId="0" borderId="0" xfId="0" applyNumberFormat="1" applyFont="1" applyAlignment="1">
      <alignment horizontal="left"/>
    </xf>
    <xf numFmtId="0" fontId="6" fillId="7" borderId="19" xfId="0" applyFont="1" applyFill="1" applyBorder="1" applyAlignment="1">
      <alignment horizontal="center"/>
    </xf>
    <xf numFmtId="0" fontId="40" fillId="7" borderId="6" xfId="0" applyFont="1" applyFill="1" applyBorder="1" applyAlignment="1">
      <alignment horizontal="center"/>
    </xf>
    <xf numFmtId="0" fontId="40" fillId="7" borderId="19" xfId="0" applyFont="1" applyFill="1" applyBorder="1" applyAlignment="1">
      <alignment horizontal="center"/>
    </xf>
    <xf numFmtId="0" fontId="39" fillId="6" borderId="11" xfId="6" applyFont="1" applyFill="1" applyBorder="1" applyAlignment="1">
      <alignment horizontal="center"/>
    </xf>
    <xf numFmtId="0" fontId="39" fillId="6" borderId="0" xfId="6" applyFont="1" applyFill="1" applyAlignment="1">
      <alignment horizontal="center"/>
    </xf>
    <xf numFmtId="0" fontId="40" fillId="7" borderId="8" xfId="6" applyFont="1" applyFill="1" applyBorder="1" applyAlignment="1">
      <alignment horizontal="center"/>
    </xf>
    <xf numFmtId="0" fontId="40" fillId="7" borderId="10" xfId="6" applyFont="1" applyFill="1" applyBorder="1" applyAlignment="1">
      <alignment horizontal="center"/>
    </xf>
    <xf numFmtId="0" fontId="6" fillId="7" borderId="13" xfId="0" applyFont="1" applyFill="1" applyBorder="1" applyAlignment="1">
      <alignment horizontal="center"/>
    </xf>
    <xf numFmtId="0" fontId="40" fillId="7" borderId="7" xfId="0" applyFont="1" applyFill="1" applyBorder="1" applyAlignment="1">
      <alignment horizontal="center"/>
    </xf>
    <xf numFmtId="0" fontId="39" fillId="6" borderId="0" xfId="6" applyFont="1" applyFill="1" applyAlignment="1">
      <alignment horizontal="center" vertical="top"/>
    </xf>
    <xf numFmtId="0" fontId="6" fillId="7" borderId="20" xfId="0" applyFont="1" applyFill="1" applyBorder="1" applyAlignment="1">
      <alignment horizontal="center"/>
    </xf>
    <xf numFmtId="0" fontId="40" fillId="7" borderId="10" xfId="0" applyFont="1" applyFill="1" applyBorder="1" applyAlignment="1">
      <alignment horizontal="center"/>
    </xf>
    <xf numFmtId="0" fontId="40" fillId="7" borderId="20" xfId="0" applyFont="1" applyFill="1" applyBorder="1" applyAlignment="1">
      <alignment horizontal="center"/>
    </xf>
    <xf numFmtId="0" fontId="43" fillId="8" borderId="4" xfId="6" applyFont="1" applyFill="1" applyBorder="1" applyAlignment="1">
      <alignment horizontal="center"/>
    </xf>
    <xf numFmtId="0" fontId="40" fillId="8" borderId="5" xfId="6" applyFont="1" applyFill="1" applyBorder="1" applyAlignment="1">
      <alignment horizontal="center"/>
    </xf>
    <xf numFmtId="0" fontId="40" fillId="8" borderId="6" xfId="6" applyFont="1" applyFill="1" applyBorder="1" applyAlignment="1">
      <alignment horizontal="center"/>
    </xf>
    <xf numFmtId="0" fontId="36" fillId="6" borderId="8" xfId="0" applyFont="1" applyFill="1" applyBorder="1" applyAlignment="1">
      <alignment horizontal="center" vertical="top"/>
    </xf>
    <xf numFmtId="0" fontId="36" fillId="6" borderId="9" xfId="0" applyFont="1" applyFill="1" applyBorder="1" applyAlignment="1">
      <alignment horizontal="left" vertical="top"/>
    </xf>
    <xf numFmtId="0" fontId="36" fillId="6" borderId="9" xfId="0" applyFont="1" applyFill="1" applyBorder="1" applyAlignment="1">
      <alignment horizontal="center" vertical="top"/>
    </xf>
    <xf numFmtId="0" fontId="6" fillId="7" borderId="12" xfId="0" applyFont="1" applyFill="1" applyBorder="1" applyAlignment="1">
      <alignment horizontal="center" vertical="top"/>
    </xf>
    <xf numFmtId="0" fontId="40" fillId="7" borderId="3" xfId="0" applyFont="1" applyFill="1" applyBorder="1" applyAlignment="1">
      <alignment horizontal="center" vertical="top"/>
    </xf>
    <xf numFmtId="0" fontId="40" fillId="7" borderId="12" xfId="0" applyFont="1" applyFill="1" applyBorder="1" applyAlignment="1">
      <alignment horizontal="center" vertical="top"/>
    </xf>
    <xf numFmtId="0" fontId="39" fillId="6" borderId="20" xfId="0" applyFont="1" applyFill="1" applyBorder="1" applyAlignment="1">
      <alignment horizontal="center" vertical="top"/>
    </xf>
    <xf numFmtId="0" fontId="40" fillId="7" borderId="20" xfId="0" applyFont="1" applyFill="1" applyBorder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39" fillId="6" borderId="0" xfId="6" applyFont="1" applyFill="1" applyAlignment="1">
      <alignment horizontal="center" vertical="top" wrapText="1"/>
    </xf>
    <xf numFmtId="0" fontId="40" fillId="8" borderId="11" xfId="6" applyFont="1" applyFill="1" applyBorder="1" applyAlignment="1">
      <alignment horizontal="center" vertical="top" wrapText="1"/>
    </xf>
    <xf numFmtId="0" fontId="40" fillId="8" borderId="0" xfId="6" applyFont="1" applyFill="1" applyAlignment="1">
      <alignment horizontal="center" vertical="top" wrapText="1"/>
    </xf>
    <xf numFmtId="0" fontId="40" fillId="8" borderId="7" xfId="6" applyFont="1" applyFill="1" applyBorder="1" applyAlignment="1">
      <alignment horizontal="center" vertical="top"/>
    </xf>
    <xf numFmtId="0" fontId="42" fillId="6" borderId="10" xfId="6" applyFont="1" applyFill="1" applyBorder="1" applyAlignment="1">
      <alignment horizontal="center" vertical="top"/>
    </xf>
    <xf numFmtId="38" fontId="6" fillId="0" borderId="0" xfId="0" applyNumberFormat="1" applyFont="1" applyAlignment="1">
      <alignment horizontal="center" vertical="top"/>
    </xf>
    <xf numFmtId="38" fontId="6" fillId="0" borderId="11" xfId="0" applyNumberFormat="1" applyFont="1" applyBorder="1" applyAlignment="1">
      <alignment horizontal="center"/>
    </xf>
    <xf numFmtId="38" fontId="6" fillId="0" borderId="7" xfId="0" applyNumberFormat="1" applyFont="1" applyBorder="1" applyAlignment="1">
      <alignment horizontal="center"/>
    </xf>
    <xf numFmtId="40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center"/>
    </xf>
    <xf numFmtId="168" fontId="6" fillId="0" borderId="0" xfId="6" applyNumberFormat="1" applyFont="1" applyAlignment="1">
      <alignment horizontal="center"/>
    </xf>
    <xf numFmtId="164" fontId="6" fillId="0" borderId="0" xfId="6" applyNumberFormat="1" applyFont="1" applyAlignment="1">
      <alignment horizontal="center"/>
    </xf>
    <xf numFmtId="40" fontId="44" fillId="9" borderId="0" xfId="6" applyNumberFormat="1" applyFont="1" applyFill="1" applyAlignment="1">
      <alignment horizontal="center"/>
    </xf>
    <xf numFmtId="168" fontId="6" fillId="0" borderId="11" xfId="6" applyNumberFormat="1" applyFont="1" applyBorder="1" applyAlignment="1">
      <alignment horizontal="center"/>
    </xf>
    <xf numFmtId="166" fontId="6" fillId="9" borderId="7" xfId="6" applyNumberFormat="1" applyFont="1" applyFill="1" applyBorder="1" applyAlignment="1">
      <alignment horizontal="center"/>
    </xf>
    <xf numFmtId="40" fontId="6" fillId="0" borderId="0" xfId="6" applyNumberFormat="1" applyFont="1" applyAlignment="1">
      <alignment horizontal="center"/>
    </xf>
    <xf numFmtId="169" fontId="6" fillId="0" borderId="0" xfId="1" applyNumberFormat="1" applyFont="1" applyFill="1" applyBorder="1" applyAlignment="1">
      <alignment horizontal="center"/>
    </xf>
    <xf numFmtId="38" fontId="6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/>
    </xf>
    <xf numFmtId="168" fontId="45" fillId="9" borderId="0" xfId="6" applyNumberFormat="1" applyFont="1" applyFill="1" applyAlignment="1">
      <alignment horizontal="center"/>
    </xf>
    <xf numFmtId="168" fontId="6" fillId="9" borderId="7" xfId="6" applyNumberFormat="1" applyFont="1" applyFill="1" applyBorder="1" applyAlignment="1">
      <alignment horizontal="center"/>
    </xf>
    <xf numFmtId="170" fontId="6" fillId="0" borderId="0" xfId="1" applyNumberFormat="1" applyFont="1" applyFill="1" applyBorder="1" applyAlignment="1">
      <alignment horizontal="center"/>
    </xf>
    <xf numFmtId="0" fontId="36" fillId="6" borderId="1" xfId="0" applyFont="1" applyFill="1" applyBorder="1" applyAlignment="1">
      <alignment horizontal="center"/>
    </xf>
    <xf numFmtId="0" fontId="36" fillId="6" borderId="2" xfId="0" applyFont="1" applyFill="1" applyBorder="1" applyAlignment="1">
      <alignment horizontal="left"/>
    </xf>
    <xf numFmtId="0" fontId="36" fillId="6" borderId="2" xfId="0" applyFont="1" applyFill="1" applyBorder="1" applyAlignment="1">
      <alignment horizontal="center"/>
    </xf>
    <xf numFmtId="38" fontId="40" fillId="8" borderId="1" xfId="0" applyNumberFormat="1" applyFont="1" applyFill="1" applyBorder="1" applyAlignment="1">
      <alignment horizontal="center"/>
    </xf>
    <xf numFmtId="38" fontId="40" fillId="8" borderId="2" xfId="0" applyNumberFormat="1" applyFont="1" applyFill="1" applyBorder="1" applyAlignment="1">
      <alignment horizontal="center"/>
    </xf>
    <xf numFmtId="38" fontId="40" fillId="8" borderId="3" xfId="0" applyNumberFormat="1" applyFont="1" applyFill="1" applyBorder="1" applyAlignment="1">
      <alignment horizontal="center"/>
    </xf>
    <xf numFmtId="38" fontId="39" fillId="6" borderId="12" xfId="0" applyNumberFormat="1" applyFont="1" applyFill="1" applyBorder="1" applyAlignment="1">
      <alignment horizontal="center"/>
    </xf>
    <xf numFmtId="38" fontId="39" fillId="6" borderId="1" xfId="0" applyNumberFormat="1" applyFont="1" applyFill="1" applyBorder="1" applyAlignment="1">
      <alignment horizontal="center"/>
    </xf>
    <xf numFmtId="38" fontId="39" fillId="6" borderId="2" xfId="0" applyNumberFormat="1" applyFont="1" applyFill="1" applyBorder="1" applyAlignment="1">
      <alignment horizontal="center"/>
    </xf>
    <xf numFmtId="38" fontId="39" fillId="6" borderId="3" xfId="0" applyNumberFormat="1" applyFont="1" applyFill="1" applyBorder="1" applyAlignment="1">
      <alignment horizontal="center"/>
    </xf>
    <xf numFmtId="0" fontId="40" fillId="8" borderId="1" xfId="0" applyFont="1" applyFill="1" applyBorder="1" applyAlignment="1">
      <alignment horizontal="center"/>
    </xf>
    <xf numFmtId="0" fontId="40" fillId="8" borderId="2" xfId="0" applyFont="1" applyFill="1" applyBorder="1" applyAlignment="1">
      <alignment horizontal="center"/>
    </xf>
    <xf numFmtId="40" fontId="40" fillId="8" borderId="2" xfId="0" applyNumberFormat="1" applyFont="1" applyFill="1" applyBorder="1" applyAlignment="1">
      <alignment horizontal="center"/>
    </xf>
    <xf numFmtId="2" fontId="40" fillId="8" borderId="3" xfId="0" applyNumberFormat="1" applyFont="1" applyFill="1" applyBorder="1" applyAlignment="1">
      <alignment horizontal="center"/>
    </xf>
    <xf numFmtId="2" fontId="6" fillId="0" borderId="0" xfId="0" applyNumberFormat="1" applyFont="1" applyAlignment="1">
      <alignment horizontal="center"/>
    </xf>
    <xf numFmtId="2" fontId="39" fillId="6" borderId="1" xfId="6" applyNumberFormat="1" applyFont="1" applyFill="1" applyBorder="1" applyAlignment="1">
      <alignment horizontal="center"/>
    </xf>
    <xf numFmtId="2" fontId="39" fillId="6" borderId="2" xfId="6" applyNumberFormat="1" applyFont="1" applyFill="1" applyBorder="1" applyAlignment="1">
      <alignment horizontal="center"/>
    </xf>
    <xf numFmtId="171" fontId="39" fillId="6" borderId="2" xfId="6" applyNumberFormat="1" applyFont="1" applyFill="1" applyBorder="1" applyAlignment="1">
      <alignment horizontal="center"/>
    </xf>
    <xf numFmtId="2" fontId="40" fillId="8" borderId="1" xfId="6" applyNumberFormat="1" applyFont="1" applyFill="1" applyBorder="1" applyAlignment="1">
      <alignment horizontal="center"/>
    </xf>
    <xf numFmtId="2" fontId="40" fillId="8" borderId="2" xfId="6" applyNumberFormat="1" applyFont="1" applyFill="1" applyBorder="1" applyAlignment="1">
      <alignment horizontal="center"/>
    </xf>
    <xf numFmtId="172" fontId="40" fillId="8" borderId="3" xfId="6" quotePrefix="1" applyNumberFormat="1" applyFont="1" applyFill="1" applyBorder="1" applyAlignment="1">
      <alignment horizontal="center"/>
    </xf>
    <xf numFmtId="3" fontId="39" fillId="6" borderId="3" xfId="6" applyNumberFormat="1" applyFont="1" applyFill="1" applyBorder="1" applyAlignment="1">
      <alignment horizontal="center"/>
    </xf>
    <xf numFmtId="0" fontId="37" fillId="0" borderId="0" xfId="0" applyFont="1" applyAlignment="1">
      <alignment horizontal="right"/>
    </xf>
    <xf numFmtId="0" fontId="46" fillId="0" borderId="0" xfId="7" applyFont="1" applyAlignment="1">
      <alignment horizontal="center"/>
    </xf>
    <xf numFmtId="40" fontId="46" fillId="0" borderId="0" xfId="7" applyNumberFormat="1" applyFont="1" applyAlignment="1">
      <alignment horizontal="center"/>
    </xf>
    <xf numFmtId="166" fontId="4" fillId="0" borderId="0" xfId="3" applyNumberFormat="1" applyFont="1"/>
    <xf numFmtId="38" fontId="31" fillId="5" borderId="17" xfId="9" quotePrefix="1" applyNumberFormat="1" applyFont="1" applyFill="1" applyBorder="1" applyAlignment="1">
      <alignment horizontal="center"/>
    </xf>
    <xf numFmtId="0" fontId="49" fillId="10" borderId="0" xfId="5" applyFont="1" applyFill="1" applyAlignment="1">
      <alignment horizontal="left" vertical="center"/>
    </xf>
    <xf numFmtId="0" fontId="49" fillId="10" borderId="0" xfId="5" applyFont="1" applyFill="1" applyAlignment="1">
      <alignment horizontal="center" vertical="center"/>
    </xf>
    <xf numFmtId="0" fontId="49" fillId="10" borderId="0" xfId="5" applyFont="1" applyFill="1" applyAlignment="1">
      <alignment vertical="center"/>
    </xf>
    <xf numFmtId="0" fontId="50" fillId="0" borderId="0" xfId="3" applyFont="1" applyAlignment="1">
      <alignment vertical="center"/>
    </xf>
    <xf numFmtId="0" fontId="49" fillId="0" borderId="0" xfId="5" applyFont="1" applyAlignment="1">
      <alignment horizontal="center" vertical="center"/>
    </xf>
    <xf numFmtId="0" fontId="51" fillId="11" borderId="21" xfId="9" applyFont="1" applyFill="1" applyBorder="1" applyAlignment="1">
      <alignment horizontal="center" wrapText="1"/>
    </xf>
    <xf numFmtId="0" fontId="51" fillId="11" borderId="22" xfId="9" applyFont="1" applyFill="1" applyBorder="1" applyAlignment="1">
      <alignment horizontal="center" wrapText="1"/>
    </xf>
    <xf numFmtId="0" fontId="51" fillId="11" borderId="22" xfId="9" applyFont="1" applyFill="1" applyBorder="1" applyAlignment="1">
      <alignment horizontal="left" wrapText="1"/>
    </xf>
    <xf numFmtId="0" fontId="51" fillId="11" borderId="23" xfId="9" applyFont="1" applyFill="1" applyBorder="1" applyAlignment="1">
      <alignment horizontal="left" wrapText="1"/>
    </xf>
    <xf numFmtId="0" fontId="52" fillId="0" borderId="24" xfId="3" applyFont="1" applyBorder="1"/>
    <xf numFmtId="0" fontId="52" fillId="0" borderId="24" xfId="3" applyFont="1" applyBorder="1" applyAlignment="1">
      <alignment horizontal="right"/>
    </xf>
    <xf numFmtId="0" fontId="53" fillId="11" borderId="25" xfId="9" applyFont="1" applyFill="1" applyBorder="1" applyAlignment="1">
      <alignment horizontal="center" wrapText="1"/>
    </xf>
    <xf numFmtId="0" fontId="53" fillId="11" borderId="26" xfId="9" applyFont="1" applyFill="1" applyBorder="1" applyAlignment="1">
      <alignment horizontal="center" wrapText="1"/>
    </xf>
    <xf numFmtId="0" fontId="53" fillId="11" borderId="27" xfId="9" applyFont="1" applyFill="1" applyBorder="1" applyAlignment="1">
      <alignment horizontal="center" wrapText="1"/>
    </xf>
    <xf numFmtId="0" fontId="53" fillId="11" borderId="26" xfId="9" applyFont="1" applyFill="1" applyBorder="1" applyAlignment="1">
      <alignment horizontal="right" wrapText="1"/>
    </xf>
    <xf numFmtId="0" fontId="53" fillId="11" borderId="26" xfId="9" applyFont="1" applyFill="1" applyBorder="1" applyAlignment="1">
      <alignment horizontal="right" wrapText="1" indent="1"/>
    </xf>
    <xf numFmtId="0" fontId="54" fillId="0" borderId="0" xfId="2" applyFont="1" applyAlignment="1">
      <alignment horizontal="left" vertical="top"/>
    </xf>
    <xf numFmtId="0" fontId="55" fillId="0" borderId="0" xfId="2" applyFont="1" applyAlignment="1">
      <alignment horizontal="left" vertical="top"/>
    </xf>
    <xf numFmtId="0" fontId="56" fillId="0" borderId="0" xfId="4" applyFont="1" applyAlignment="1">
      <alignment horizontal="left" vertical="top"/>
    </xf>
    <xf numFmtId="0" fontId="57" fillId="0" borderId="0" xfId="3" applyFont="1" applyAlignment="1">
      <alignment horizontal="center" vertical="center"/>
    </xf>
    <xf numFmtId="1" fontId="51" fillId="11" borderId="28" xfId="9" quotePrefix="1" applyNumberFormat="1" applyFont="1" applyFill="1" applyBorder="1" applyAlignment="1">
      <alignment horizontal="center" vertical="center"/>
    </xf>
    <xf numFmtId="1" fontId="51" fillId="11" borderId="29" xfId="9" quotePrefix="1" applyNumberFormat="1" applyFont="1" applyFill="1" applyBorder="1" applyAlignment="1">
      <alignment horizontal="center" vertical="center"/>
    </xf>
    <xf numFmtId="3" fontId="51" fillId="11" borderId="29" xfId="9" quotePrefix="1" applyNumberFormat="1" applyFont="1" applyFill="1" applyBorder="1" applyAlignment="1">
      <alignment horizontal="left" vertical="center" indent="1"/>
    </xf>
    <xf numFmtId="3" fontId="51" fillId="11" borderId="29" xfId="9" quotePrefix="1" applyNumberFormat="1" applyFont="1" applyFill="1" applyBorder="1" applyAlignment="1">
      <alignment horizontal="center" vertical="center"/>
    </xf>
    <xf numFmtId="3" fontId="51" fillId="11" borderId="30" xfId="9" quotePrefix="1" applyNumberFormat="1" applyFont="1" applyFill="1" applyBorder="1" applyAlignment="1">
      <alignment horizontal="left" vertical="center" indent="1"/>
    </xf>
    <xf numFmtId="168" fontId="51" fillId="11" borderId="28" xfId="9" quotePrefix="1" applyNumberFormat="1" applyFont="1" applyFill="1" applyBorder="1" applyAlignment="1">
      <alignment horizontal="center" vertical="center"/>
    </xf>
    <xf numFmtId="168" fontId="51" fillId="11" borderId="29" xfId="9" quotePrefix="1" applyNumberFormat="1" applyFont="1" applyFill="1" applyBorder="1" applyAlignment="1">
      <alignment horizontal="center" vertical="center"/>
    </xf>
    <xf numFmtId="168" fontId="51" fillId="11" borderId="30" xfId="9" quotePrefix="1" applyNumberFormat="1" applyFont="1" applyFill="1" applyBorder="1" applyAlignment="1">
      <alignment horizontal="center" vertical="center"/>
    </xf>
    <xf numFmtId="168" fontId="51" fillId="11" borderId="28" xfId="9" quotePrefix="1" applyNumberFormat="1" applyFont="1" applyFill="1" applyBorder="1" applyAlignment="1">
      <alignment horizontal="right" vertical="center"/>
    </xf>
    <xf numFmtId="168" fontId="51" fillId="11" borderId="29" xfId="9" quotePrefix="1" applyNumberFormat="1" applyFont="1" applyFill="1" applyBorder="1" applyAlignment="1">
      <alignment horizontal="right" vertical="center"/>
    </xf>
    <xf numFmtId="37" fontId="51" fillId="11" borderId="29" xfId="9" quotePrefix="1" applyNumberFormat="1" applyFont="1" applyFill="1" applyBorder="1" applyAlignment="1">
      <alignment horizontal="right" vertical="center"/>
    </xf>
    <xf numFmtId="37" fontId="51" fillId="11" borderId="30" xfId="9" quotePrefix="1" applyNumberFormat="1" applyFont="1" applyFill="1" applyBorder="1" applyAlignment="1">
      <alignment horizontal="right" vertical="center" indent="1"/>
    </xf>
    <xf numFmtId="0" fontId="3" fillId="0" borderId="0" xfId="5" applyFont="1" applyAlignment="1">
      <alignment horizontal="right"/>
    </xf>
    <xf numFmtId="164" fontId="51" fillId="11" borderId="28" xfId="9" quotePrefix="1" applyNumberFormat="1" applyFont="1" applyFill="1" applyBorder="1" applyAlignment="1">
      <alignment horizontal="right" vertical="center" indent="1"/>
    </xf>
    <xf numFmtId="37" fontId="51" fillId="11" borderId="29" xfId="9" quotePrefix="1" applyNumberFormat="1" applyFont="1" applyFill="1" applyBorder="1" applyAlignment="1">
      <alignment horizontal="right" vertical="center" indent="1"/>
    </xf>
    <xf numFmtId="37" fontId="51" fillId="11" borderId="30" xfId="9" quotePrefix="1" applyNumberFormat="1" applyFont="1" applyFill="1" applyBorder="1" applyAlignment="1">
      <alignment horizontal="right" vertical="center" indent="2"/>
    </xf>
    <xf numFmtId="168" fontId="51" fillId="11" borderId="28" xfId="9" quotePrefix="1" applyNumberFormat="1" applyFont="1" applyFill="1" applyBorder="1" applyAlignment="1">
      <alignment horizontal="right" vertical="center" indent="1"/>
    </xf>
    <xf numFmtId="168" fontId="51" fillId="11" borderId="29" xfId="9" quotePrefix="1" applyNumberFormat="1" applyFont="1" applyFill="1" applyBorder="1" applyAlignment="1">
      <alignment horizontal="right" vertical="center" indent="1"/>
    </xf>
    <xf numFmtId="37" fontId="2" fillId="0" borderId="0" xfId="0" applyNumberFormat="1" applyFont="1"/>
    <xf numFmtId="0" fontId="25" fillId="5" borderId="1" xfId="8" applyFont="1" applyFill="1" applyBorder="1" applyAlignment="1">
      <alignment horizontal="center" vertical="center"/>
    </xf>
    <xf numFmtId="0" fontId="25" fillId="5" borderId="2" xfId="8" applyFont="1" applyFill="1" applyBorder="1" applyAlignment="1">
      <alignment horizontal="center" vertical="center"/>
    </xf>
    <xf numFmtId="0" fontId="25" fillId="5" borderId="3" xfId="8" applyFont="1" applyFill="1" applyBorder="1" applyAlignment="1">
      <alignment horizontal="center" vertical="center"/>
    </xf>
  </cellXfs>
  <cellStyles count="10">
    <cellStyle name="Normal" xfId="0" builtinId="0"/>
    <cellStyle name="Normal 2" xfId="5" xr:uid="{ED7DA3A5-0F90-42CC-95B8-DB88EBA58011}"/>
    <cellStyle name="Normal 3" xfId="8" xr:uid="{62BEB318-B0D0-40CB-B36D-F5FF5D38C83A}"/>
    <cellStyle name="Normal 4" xfId="9" xr:uid="{996216F8-CA24-4323-AF7D-21D8AA5F3BFE}"/>
    <cellStyle name="Normal 8" xfId="3" xr:uid="{C2289F63-CF75-463F-A780-CFA02FCD8451}"/>
    <cellStyle name="Normal_03 - nss caps" xfId="2" xr:uid="{0F5D3BB4-F647-428D-A344-A5A3A629DD85}"/>
    <cellStyle name="Normal_05 - DEC_F  calc" xfId="6" xr:uid="{01D31DDD-8FB7-498D-8E2A-71FD82264E9E}"/>
    <cellStyle name="Normal_11 - Q2  summaries" xfId="4" xr:uid="{5047EFF2-DF2D-4608-A661-DA43DCBFBED4}"/>
    <cellStyle name="Normal_pctfoundapr7web" xfId="7" xr:uid="{99981B12-90C7-4963-BC2A-482ADA83AA26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arianne\Downloads\q2-preliminary-ratesum%20(11).xlsx" TargetMode="External"/><Relationship Id="rId1" Type="http://schemas.openxmlformats.org/officeDocument/2006/relationships/externalLinkPath" Target="/Users/Marianne/Downloads/q2-preliminary-ratesum%20(11)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\FINANCE\SCHFIN\FY24data\charter24\Q3\a\24%20-%20Q3a%20%20pre%20chasum.xlsx" TargetMode="External"/><Relationship Id="rId1" Type="http://schemas.openxmlformats.org/officeDocument/2006/relationships/externalLinkPath" Target="file:///H:\FINANCE\SCHFIN\FY24data\charter24\Q3\a\24%20-%20Q3a%20%20pre%20chasu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ransp"/>
      <sheetName val="abvfnd24"/>
      <sheetName val="above fnd pcts"/>
      <sheetName val="demographics"/>
      <sheetName val="found23"/>
      <sheetName val="found24"/>
      <sheetName val="rates - 23Q4"/>
      <sheetName val="rates 24Q1"/>
      <sheetName val="rates 24Q2"/>
      <sheetName val="rates 24Q3"/>
      <sheetName val="rates 24Q4"/>
      <sheetName val="compare"/>
    </sheetNames>
    <sheetDataSet>
      <sheetData sheetId="0"/>
      <sheetData sheetId="1">
        <row r="10">
          <cell r="A10">
            <v>1</v>
          </cell>
          <cell r="B10" t="str">
            <v>ABINGTON</v>
          </cell>
          <cell r="C10">
            <v>1</v>
          </cell>
          <cell r="T10" t="str">
            <v>X</v>
          </cell>
          <cell r="U10">
            <v>0</v>
          </cell>
          <cell r="V10">
            <v>0</v>
          </cell>
          <cell r="X10">
            <v>31287579.078960005</v>
          </cell>
          <cell r="Y10">
            <v>34831790.780000001</v>
          </cell>
          <cell r="Z10">
            <v>3544211.701039996</v>
          </cell>
          <cell r="AA10">
            <v>0</v>
          </cell>
          <cell r="AC10">
            <v>110.02818998238313</v>
          </cell>
          <cell r="AD10">
            <v>111.32785535146559</v>
          </cell>
          <cell r="AE10">
            <v>1.2996653690824616</v>
          </cell>
          <cell r="AF10">
            <v>56</v>
          </cell>
          <cell r="AG10">
            <v>0</v>
          </cell>
          <cell r="AH10">
            <v>110.02818998238313</v>
          </cell>
          <cell r="AK10">
            <v>110.02818998238313</v>
          </cell>
          <cell r="AL10">
            <v>109.91332575325292</v>
          </cell>
          <cell r="AM10">
            <v>110.02818998238313</v>
          </cell>
          <cell r="AN10">
            <v>110.02818998238313</v>
          </cell>
          <cell r="AO10">
            <v>110.02818998238313</v>
          </cell>
          <cell r="AT10">
            <v>0</v>
          </cell>
          <cell r="AV10">
            <v>5.8329607700471273</v>
          </cell>
          <cell r="AW10">
            <v>5.4507356104584872</v>
          </cell>
          <cell r="AX10">
            <v>-0.38222515958864012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T11">
            <v>0</v>
          </cell>
          <cell r="U11">
            <v>0</v>
          </cell>
          <cell r="V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 t="str">
            <v>Non-op</v>
          </cell>
          <cell r="AH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T11">
            <v>0</v>
          </cell>
          <cell r="AV11" t="str">
            <v/>
          </cell>
          <cell r="AW11" t="str">
            <v/>
          </cell>
          <cell r="AX11" t="str">
            <v/>
          </cell>
          <cell r="BC11" t="str">
            <v>fy15</v>
          </cell>
        </row>
        <row r="12">
          <cell r="A12">
            <v>3</v>
          </cell>
          <cell r="B12" t="str">
            <v>ACUSHNET</v>
          </cell>
          <cell r="C12">
            <v>1</v>
          </cell>
          <cell r="T12" t="str">
            <v>X</v>
          </cell>
          <cell r="U12">
            <v>0</v>
          </cell>
          <cell r="V12">
            <v>0</v>
          </cell>
          <cell r="X12">
            <v>15911255.389999999</v>
          </cell>
          <cell r="Y12">
            <v>17518920.159142412</v>
          </cell>
          <cell r="Z12">
            <v>1607664.7691424135</v>
          </cell>
          <cell r="AA12">
            <v>0</v>
          </cell>
          <cell r="AC12">
            <v>113.5345143293151</v>
          </cell>
          <cell r="AD12">
            <v>110.10394673290713</v>
          </cell>
          <cell r="AE12">
            <v>-3.4305675964079683</v>
          </cell>
          <cell r="AF12">
            <v>3</v>
          </cell>
          <cell r="AG12">
            <v>0</v>
          </cell>
          <cell r="AH12">
            <v>113.5345143293151</v>
          </cell>
          <cell r="AK12">
            <v>113.5345143293151</v>
          </cell>
          <cell r="AL12">
            <v>116.47606216304824</v>
          </cell>
          <cell r="AM12">
            <v>116.45811270406253</v>
          </cell>
          <cell r="AN12">
            <v>113.5345143293151</v>
          </cell>
          <cell r="AO12">
            <v>113.5345143293151</v>
          </cell>
          <cell r="AT12">
            <v>0</v>
          </cell>
          <cell r="AV12">
            <v>10.410942543442467</v>
          </cell>
          <cell r="AW12">
            <v>6.1394425653251785</v>
          </cell>
          <cell r="AX12">
            <v>-4.271499978117288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T13">
            <v>0</v>
          </cell>
          <cell r="U13">
            <v>0</v>
          </cell>
          <cell r="V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 t="str">
            <v>Non-op</v>
          </cell>
          <cell r="AH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T13">
            <v>0</v>
          </cell>
          <cell r="AV13" t="str">
            <v/>
          </cell>
          <cell r="AW13" t="str">
            <v/>
          </cell>
          <cell r="AX13" t="str">
            <v/>
          </cell>
        </row>
        <row r="14">
          <cell r="A14">
            <v>5</v>
          </cell>
          <cell r="B14" t="str">
            <v>AGAWAM</v>
          </cell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I14">
            <v>403608</v>
          </cell>
          <cell r="J14">
            <v>1707161</v>
          </cell>
          <cell r="K14">
            <v>466256</v>
          </cell>
          <cell r="L14">
            <v>1598865</v>
          </cell>
          <cell r="M14">
            <v>4266</v>
          </cell>
          <cell r="N14">
            <v>82763</v>
          </cell>
          <cell r="O14">
            <v>110131.77</v>
          </cell>
          <cell r="R14">
            <v>0</v>
          </cell>
          <cell r="T14" t="str">
            <v>X</v>
          </cell>
          <cell r="U14">
            <v>4373050.7699999996</v>
          </cell>
          <cell r="V14">
            <v>6.3066821108686595</v>
          </cell>
          <cell r="X14">
            <v>50397491.299999997</v>
          </cell>
          <cell r="Y14">
            <v>69339958.683880314</v>
          </cell>
          <cell r="Z14">
            <v>18942467.383880317</v>
          </cell>
          <cell r="AA14">
            <v>1194641.2018563105</v>
          </cell>
          <cell r="AC14">
            <v>142.70667584654427</v>
          </cell>
          <cell r="AD14">
            <v>135.21569372645342</v>
          </cell>
          <cell r="AE14">
            <v>-7.4909821200908482</v>
          </cell>
          <cell r="AF14">
            <v>66</v>
          </cell>
          <cell r="AG14">
            <v>1</v>
          </cell>
          <cell r="AH14">
            <v>135.21569372645342</v>
          </cell>
          <cell r="AK14">
            <v>142.70667584654427</v>
          </cell>
          <cell r="AL14">
            <v>142.64514128875553</v>
          </cell>
          <cell r="AM14">
            <v>142.70667584654427</v>
          </cell>
          <cell r="AN14">
            <v>142.70667584654427</v>
          </cell>
          <cell r="AO14">
            <v>135.21569372645342</v>
          </cell>
          <cell r="AT14">
            <v>-7.4909821200908482</v>
          </cell>
          <cell r="AV14">
            <v>8.4370747745265948</v>
          </cell>
          <cell r="AW14">
            <v>2.4950330618780532</v>
          </cell>
          <cell r="AX14">
            <v>-5.9420417126485416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T15">
            <v>0</v>
          </cell>
          <cell r="U15">
            <v>0</v>
          </cell>
          <cell r="V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 t="str">
            <v>Non-op</v>
          </cell>
          <cell r="AH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T15">
            <v>0</v>
          </cell>
          <cell r="AV15" t="str">
            <v/>
          </cell>
          <cell r="AW15" t="str">
            <v/>
          </cell>
          <cell r="AX15" t="str">
            <v/>
          </cell>
        </row>
        <row r="16">
          <cell r="A16">
            <v>7</v>
          </cell>
          <cell r="B16" t="str">
            <v>AMESBURY</v>
          </cell>
          <cell r="C16">
            <v>1</v>
          </cell>
          <cell r="D16">
            <v>400345</v>
          </cell>
          <cell r="E16">
            <v>105449</v>
          </cell>
          <cell r="F16">
            <v>0</v>
          </cell>
          <cell r="G16">
            <v>0</v>
          </cell>
          <cell r="I16">
            <v>247799</v>
          </cell>
          <cell r="J16">
            <v>1187044</v>
          </cell>
          <cell r="K16">
            <v>722579</v>
          </cell>
          <cell r="L16">
            <v>1640673</v>
          </cell>
          <cell r="M16">
            <v>0</v>
          </cell>
          <cell r="N16">
            <v>85241</v>
          </cell>
          <cell r="O16">
            <v>124948.04</v>
          </cell>
          <cell r="R16">
            <v>0</v>
          </cell>
          <cell r="T16" t="str">
            <v>X</v>
          </cell>
          <cell r="U16">
            <v>4514078.04</v>
          </cell>
          <cell r="V16">
            <v>11.594640319519161</v>
          </cell>
          <cell r="X16">
            <v>24965747.029999997</v>
          </cell>
          <cell r="Y16">
            <v>38932454.268552959</v>
          </cell>
          <cell r="Z16">
            <v>13966707.238552961</v>
          </cell>
          <cell r="AA16">
            <v>1619389.4687904629</v>
          </cell>
          <cell r="AC16">
            <v>150.49883497130256</v>
          </cell>
          <cell r="AD16">
            <v>149.45703308987865</v>
          </cell>
          <cell r="AE16">
            <v>-1.0418018814239076</v>
          </cell>
          <cell r="AF16">
            <v>99</v>
          </cell>
          <cell r="AG16">
            <v>1</v>
          </cell>
          <cell r="AH16">
            <v>149.45703308987865</v>
          </cell>
          <cell r="AK16">
            <v>150.49883497130256</v>
          </cell>
          <cell r="AL16">
            <v>150.49860651388644</v>
          </cell>
          <cell r="AM16">
            <v>150.49883497130256</v>
          </cell>
          <cell r="AN16">
            <v>150.49883497130256</v>
          </cell>
          <cell r="AO16">
            <v>149.45703308987865</v>
          </cell>
          <cell r="AT16">
            <v>-1.0418018814239076</v>
          </cell>
          <cell r="AV16">
            <v>6.2134353347855091</v>
          </cell>
          <cell r="AW16">
            <v>5.5953159568187072</v>
          </cell>
          <cell r="AX16">
            <v>-0.61811937796680194</v>
          </cell>
        </row>
        <row r="17">
          <cell r="A17">
            <v>8</v>
          </cell>
          <cell r="B17" t="str">
            <v>AMHERST</v>
          </cell>
          <cell r="C17">
            <v>1</v>
          </cell>
          <cell r="D17">
            <v>1550590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16661</v>
          </cell>
          <cell r="K17">
            <v>0</v>
          </cell>
          <cell r="L17">
            <v>0</v>
          </cell>
          <cell r="M17">
            <v>0</v>
          </cell>
          <cell r="N17">
            <v>122119</v>
          </cell>
          <cell r="O17">
            <v>127034.95</v>
          </cell>
          <cell r="R17">
            <v>0</v>
          </cell>
          <cell r="T17" t="str">
            <v>X</v>
          </cell>
          <cell r="U17">
            <v>1816404.95</v>
          </cell>
          <cell r="V17">
            <v>6.3351183261327852</v>
          </cell>
          <cell r="X17">
            <v>14207190.940000001</v>
          </cell>
          <cell r="Y17">
            <v>28671997.214435738</v>
          </cell>
          <cell r="Z17">
            <v>14464806.274435736</v>
          </cell>
          <cell r="AA17">
            <v>916362.5931313833</v>
          </cell>
          <cell r="AC17">
            <v>200.77581807213085</v>
          </cell>
          <cell r="AD17">
            <v>195.36328285107396</v>
          </cell>
          <cell r="AE17">
            <v>-5.4125352210568849</v>
          </cell>
          <cell r="AF17">
            <v>72</v>
          </cell>
          <cell r="AG17">
            <v>1</v>
          </cell>
          <cell r="AH17">
            <v>195.36328285107396</v>
          </cell>
          <cell r="AK17">
            <v>200.77581807213085</v>
          </cell>
          <cell r="AL17">
            <v>203.45590273121778</v>
          </cell>
          <cell r="AM17">
            <v>200.77581807213085</v>
          </cell>
          <cell r="AN17">
            <v>200.77581807213085</v>
          </cell>
          <cell r="AO17">
            <v>195.36328285107396</v>
          </cell>
          <cell r="AT17">
            <v>-5.4125352210568849</v>
          </cell>
          <cell r="AV17">
            <v>5.7888946130846719</v>
          </cell>
          <cell r="AW17">
            <v>2.6489180771325955</v>
          </cell>
          <cell r="AX17">
            <v>-3.1399765359520764</v>
          </cell>
        </row>
        <row r="18">
          <cell r="A18">
            <v>9</v>
          </cell>
          <cell r="B18" t="str">
            <v>ANDOVER</v>
          </cell>
          <cell r="C18">
            <v>1</v>
          </cell>
          <cell r="D18">
            <v>0</v>
          </cell>
          <cell r="E18">
            <v>570332</v>
          </cell>
          <cell r="F18">
            <v>0</v>
          </cell>
          <cell r="G18">
            <v>0</v>
          </cell>
          <cell r="I18">
            <v>179915</v>
          </cell>
          <cell r="J18">
            <v>2623159</v>
          </cell>
          <cell r="K18">
            <v>358689</v>
          </cell>
          <cell r="L18">
            <v>2902499</v>
          </cell>
          <cell r="M18">
            <v>12017</v>
          </cell>
          <cell r="N18">
            <v>0</v>
          </cell>
          <cell r="O18">
            <v>29450.26</v>
          </cell>
          <cell r="R18">
            <v>0</v>
          </cell>
          <cell r="T18" t="str">
            <v>x18</v>
          </cell>
          <cell r="U18">
            <v>4644311.96</v>
          </cell>
          <cell r="V18">
            <v>3.8465599655252292</v>
          </cell>
          <cell r="X18">
            <v>72244408.493600011</v>
          </cell>
          <cell r="Y18">
            <v>120739361.96561649</v>
          </cell>
          <cell r="Z18">
            <v>48494953.472016484</v>
          </cell>
          <cell r="AA18">
            <v>1865387.4655546732</v>
          </cell>
          <cell r="AC18">
            <v>170.08913507570495</v>
          </cell>
          <cell r="AD18">
            <v>164.54418684955064</v>
          </cell>
          <cell r="AE18">
            <v>-5.5449482261543039</v>
          </cell>
          <cell r="AF18">
            <v>8</v>
          </cell>
          <cell r="AG18">
            <v>1</v>
          </cell>
          <cell r="AH18">
            <v>164.54418684955064</v>
          </cell>
          <cell r="AK18">
            <v>170.08913507570495</v>
          </cell>
          <cell r="AL18">
            <v>170.16808680021117</v>
          </cell>
          <cell r="AM18">
            <v>170.08932151346073</v>
          </cell>
          <cell r="AN18">
            <v>170.08913507570495</v>
          </cell>
          <cell r="AO18">
            <v>164.54418684955064</v>
          </cell>
          <cell r="AT18">
            <v>-5.5449482261543039</v>
          </cell>
          <cell r="AV18">
            <v>7.2551870932220988</v>
          </cell>
          <cell r="AW18">
            <v>3.9431430320049858</v>
          </cell>
          <cell r="AX18">
            <v>-3.3120440612171129</v>
          </cell>
        </row>
        <row r="19">
          <cell r="A19">
            <v>10</v>
          </cell>
          <cell r="B19" t="str">
            <v>ARLINGTON</v>
          </cell>
          <cell r="C19">
            <v>1</v>
          </cell>
          <cell r="T19" t="str">
            <v>X</v>
          </cell>
          <cell r="U19">
            <v>0</v>
          </cell>
          <cell r="V19">
            <v>0</v>
          </cell>
          <cell r="X19">
            <v>74896748.635400012</v>
          </cell>
          <cell r="Y19">
            <v>107011274.35513805</v>
          </cell>
          <cell r="Z19">
            <v>32114525.719738036</v>
          </cell>
          <cell r="AA19">
            <v>0</v>
          </cell>
          <cell r="AC19">
            <v>143.22956672006308</v>
          </cell>
          <cell r="AD19">
            <v>142.87839766726412</v>
          </cell>
          <cell r="AE19">
            <v>-0.3511690527989515</v>
          </cell>
          <cell r="AF19">
            <v>18</v>
          </cell>
          <cell r="AG19">
            <v>0</v>
          </cell>
          <cell r="AH19">
            <v>143.22956672006308</v>
          </cell>
          <cell r="AK19">
            <v>143.22956672006308</v>
          </cell>
          <cell r="AL19">
            <v>142.02551133746658</v>
          </cell>
          <cell r="AM19">
            <v>142.02555993098667</v>
          </cell>
          <cell r="AN19">
            <v>143.22956672006308</v>
          </cell>
          <cell r="AO19">
            <v>143.22956672006308</v>
          </cell>
          <cell r="AT19">
            <v>0</v>
          </cell>
          <cell r="AV19">
            <v>7.7699136152797426</v>
          </cell>
          <cell r="AW19">
            <v>5.3182224703333274</v>
          </cell>
          <cell r="AX19">
            <v>-2.4516911449464152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T20">
            <v>0</v>
          </cell>
          <cell r="U20">
            <v>0</v>
          </cell>
          <cell r="V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 t="str">
            <v>Non-op</v>
          </cell>
          <cell r="AH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T20">
            <v>0</v>
          </cell>
          <cell r="AV20" t="str">
            <v/>
          </cell>
          <cell r="AW20" t="str">
            <v/>
          </cell>
          <cell r="AX20" t="str">
            <v/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T21">
            <v>0</v>
          </cell>
          <cell r="U21">
            <v>0</v>
          </cell>
          <cell r="V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 t="str">
            <v>Non-op</v>
          </cell>
          <cell r="AH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T21">
            <v>0</v>
          </cell>
          <cell r="AV21" t="str">
            <v/>
          </cell>
          <cell r="AW21" t="str">
            <v/>
          </cell>
          <cell r="AX21" t="str">
            <v/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T22">
            <v>0</v>
          </cell>
          <cell r="U22">
            <v>0</v>
          </cell>
          <cell r="V22">
            <v>0</v>
          </cell>
          <cell r="X22">
            <v>245151</v>
          </cell>
          <cell r="Y22">
            <v>357690</v>
          </cell>
          <cell r="Z22">
            <v>112539</v>
          </cell>
          <cell r="AA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 t="str">
            <v>Non-op</v>
          </cell>
          <cell r="AH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T22">
            <v>0</v>
          </cell>
          <cell r="AV22" t="str">
            <v/>
          </cell>
          <cell r="AW22" t="str">
            <v/>
          </cell>
          <cell r="AX22" t="str">
            <v/>
          </cell>
        </row>
        <row r="23">
          <cell r="A23">
            <v>14</v>
          </cell>
          <cell r="B23" t="str">
            <v>ASHLAND</v>
          </cell>
          <cell r="C23">
            <v>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L23">
            <v>926506</v>
          </cell>
          <cell r="M23">
            <v>11033</v>
          </cell>
          <cell r="N23">
            <v>25798</v>
          </cell>
          <cell r="O23">
            <v>2393.86</v>
          </cell>
          <cell r="R23">
            <v>0</v>
          </cell>
          <cell r="T23" t="str">
            <v>X</v>
          </cell>
          <cell r="U23">
            <v>965730.86</v>
          </cell>
          <cell r="V23">
            <v>2.1287498814516859</v>
          </cell>
          <cell r="X23">
            <v>36758230.609999992</v>
          </cell>
          <cell r="Y23">
            <v>45366102.82</v>
          </cell>
          <cell r="Z23">
            <v>8607872.2100000083</v>
          </cell>
          <cell r="AA23">
            <v>183240.06946588779</v>
          </cell>
          <cell r="AC23">
            <v>124.42047703191473</v>
          </cell>
          <cell r="AD23">
            <v>122.91903609267368</v>
          </cell>
          <cell r="AE23">
            <v>-1.5014409392410499</v>
          </cell>
          <cell r="AF23">
            <v>1</v>
          </cell>
          <cell r="AG23">
            <v>1</v>
          </cell>
          <cell r="AH23">
            <v>122.91903609267368</v>
          </cell>
          <cell r="AK23">
            <v>124.42047703191473</v>
          </cell>
          <cell r="AL23">
            <v>124.42557749718507</v>
          </cell>
          <cell r="AM23">
            <v>124.42048253817606</v>
          </cell>
          <cell r="AN23">
            <v>124.42047703191473</v>
          </cell>
          <cell r="AO23">
            <v>122.91903609267368</v>
          </cell>
          <cell r="AT23">
            <v>-1.5014409392410499</v>
          </cell>
          <cell r="AV23">
            <v>8.2963858790420613</v>
          </cell>
          <cell r="AW23">
            <v>5.5489340626466053</v>
          </cell>
          <cell r="AX23">
            <v>-2.747451816395456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T24">
            <v>0</v>
          </cell>
          <cell r="U24">
            <v>0</v>
          </cell>
          <cell r="V24">
            <v>0</v>
          </cell>
          <cell r="X24">
            <v>0</v>
          </cell>
          <cell r="Y24">
            <v>796.80799999999999</v>
          </cell>
          <cell r="Z24">
            <v>796.80799999999999</v>
          </cell>
          <cell r="AA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 t="str">
            <v>Non-op</v>
          </cell>
          <cell r="AH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T24">
            <v>0</v>
          </cell>
          <cell r="AV24" t="str">
            <v/>
          </cell>
          <cell r="AW24" t="str">
            <v/>
          </cell>
          <cell r="AX24" t="str">
            <v/>
          </cell>
        </row>
        <row r="25">
          <cell r="A25">
            <v>16</v>
          </cell>
          <cell r="B25" t="str">
            <v>ATTLEBORO</v>
          </cell>
          <cell r="C25">
            <v>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I25">
            <v>0</v>
          </cell>
          <cell r="J25">
            <v>1843840</v>
          </cell>
          <cell r="K25">
            <v>1100000</v>
          </cell>
          <cell r="L25">
            <v>698948.55</v>
          </cell>
          <cell r="M25">
            <v>26968</v>
          </cell>
          <cell r="N25">
            <v>198605</v>
          </cell>
          <cell r="O25">
            <v>274239.84000000003</v>
          </cell>
          <cell r="R25">
            <v>0</v>
          </cell>
          <cell r="T25" t="str">
            <v>X</v>
          </cell>
          <cell r="U25">
            <v>4142601.3899999997</v>
          </cell>
          <cell r="V25">
            <v>4.2017405994371506</v>
          </cell>
          <cell r="X25">
            <v>97105120.719999999</v>
          </cell>
          <cell r="Y25">
            <v>98592506.890000001</v>
          </cell>
          <cell r="Z25">
            <v>1487386.1700000018</v>
          </cell>
          <cell r="AA25">
            <v>62496.108575303355</v>
          </cell>
          <cell r="AC25">
            <v>102.14032139461695</v>
          </cell>
          <cell r="AD25">
            <v>101.4673686113149</v>
          </cell>
          <cell r="AE25">
            <v>-0.67295278330205122</v>
          </cell>
          <cell r="AF25">
            <v>209</v>
          </cell>
          <cell r="AG25">
            <v>1</v>
          </cell>
          <cell r="AH25">
            <v>101.4673686113149</v>
          </cell>
          <cell r="AK25">
            <v>102.14032139461695</v>
          </cell>
          <cell r="AL25">
            <v>102.46726664061954</v>
          </cell>
          <cell r="AM25">
            <v>102.15230078681878</v>
          </cell>
          <cell r="AN25">
            <v>102.14032139461695</v>
          </cell>
          <cell r="AO25">
            <v>101.4673686113149</v>
          </cell>
          <cell r="AT25">
            <v>-0.67295278330205122</v>
          </cell>
          <cell r="AV25">
            <v>8.7270294285765626</v>
          </cell>
          <cell r="AW25">
            <v>7.9718023588200948</v>
          </cell>
          <cell r="AX25">
            <v>-0.75522706975646781</v>
          </cell>
        </row>
        <row r="26">
          <cell r="A26">
            <v>17</v>
          </cell>
          <cell r="B26" t="str">
            <v>AUBURN</v>
          </cell>
          <cell r="C26">
            <v>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I26">
            <v>0</v>
          </cell>
          <cell r="J26">
            <v>162200.09</v>
          </cell>
          <cell r="K26">
            <v>310194.94</v>
          </cell>
          <cell r="L26">
            <v>2451293.9500000002</v>
          </cell>
          <cell r="M26">
            <v>7963</v>
          </cell>
          <cell r="N26">
            <v>8813</v>
          </cell>
          <cell r="O26">
            <v>9127.7900000000009</v>
          </cell>
          <cell r="R26">
            <v>0</v>
          </cell>
          <cell r="T26" t="str">
            <v>X</v>
          </cell>
          <cell r="U26">
            <v>2949592.7700000005</v>
          </cell>
          <cell r="V26">
            <v>7.6450446530654856</v>
          </cell>
          <cell r="X26">
            <v>32176028.359999999</v>
          </cell>
          <cell r="Y26">
            <v>38581759.870000005</v>
          </cell>
          <cell r="Z26">
            <v>6405731.5100000054</v>
          </cell>
          <cell r="AA26">
            <v>489721.0342949864</v>
          </cell>
          <cell r="AC26">
            <v>122.19790966458241</v>
          </cell>
          <cell r="AD26">
            <v>118.3863912895464</v>
          </cell>
          <cell r="AE26">
            <v>-3.811518375036016</v>
          </cell>
          <cell r="AF26">
            <v>6</v>
          </cell>
          <cell r="AG26">
            <v>1</v>
          </cell>
          <cell r="AH26">
            <v>118.3863912895464</v>
          </cell>
          <cell r="AK26">
            <v>122.19790966458241</v>
          </cell>
          <cell r="AL26">
            <v>122.34755747852917</v>
          </cell>
          <cell r="AM26">
            <v>122.19821877609043</v>
          </cell>
          <cell r="AN26">
            <v>122.19790966458241</v>
          </cell>
          <cell r="AO26">
            <v>118.3863912895464</v>
          </cell>
          <cell r="AT26">
            <v>-3.811518375036016</v>
          </cell>
          <cell r="AV26">
            <v>6.3577180154197288</v>
          </cell>
          <cell r="AW26">
            <v>2.7309169399532229</v>
          </cell>
          <cell r="AX26">
            <v>-3.6268010754665059</v>
          </cell>
        </row>
        <row r="27">
          <cell r="A27">
            <v>18</v>
          </cell>
          <cell r="B27" t="str">
            <v>AVON</v>
          </cell>
          <cell r="C27">
            <v>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146501</v>
          </cell>
          <cell r="K27">
            <v>76042</v>
          </cell>
          <cell r="L27">
            <v>458018</v>
          </cell>
          <cell r="M27">
            <v>0</v>
          </cell>
          <cell r="N27">
            <v>7175</v>
          </cell>
          <cell r="O27">
            <v>37599.94</v>
          </cell>
          <cell r="R27">
            <v>0</v>
          </cell>
          <cell r="T27" t="str">
            <v>X</v>
          </cell>
          <cell r="U27">
            <v>725335.94</v>
          </cell>
          <cell r="V27">
            <v>5.5519233962242538</v>
          </cell>
          <cell r="X27">
            <v>9536788.9200000018</v>
          </cell>
          <cell r="Y27">
            <v>13064588.4</v>
          </cell>
          <cell r="Z27">
            <v>3527799.4799999986</v>
          </cell>
          <cell r="AA27">
            <v>195860.72470199747</v>
          </cell>
          <cell r="AC27">
            <v>148.41224465347256</v>
          </cell>
          <cell r="AD27">
            <v>134.93774249643349</v>
          </cell>
          <cell r="AE27">
            <v>-13.474502157039069</v>
          </cell>
          <cell r="AF27">
            <v>12</v>
          </cell>
          <cell r="AG27">
            <v>1</v>
          </cell>
          <cell r="AH27">
            <v>134.93774249643349</v>
          </cell>
          <cell r="AK27">
            <v>148.41224465347256</v>
          </cell>
          <cell r="AL27">
            <v>148.41041055606965</v>
          </cell>
          <cell r="AM27">
            <v>148.41224465347256</v>
          </cell>
          <cell r="AN27">
            <v>148.41224465347256</v>
          </cell>
          <cell r="AO27">
            <v>134.93774249643349</v>
          </cell>
          <cell r="AT27">
            <v>-13.474502157039069</v>
          </cell>
          <cell r="AV27">
            <v>15.050197728220191</v>
          </cell>
          <cell r="AW27">
            <v>3.8040142344829895</v>
          </cell>
          <cell r="AX27">
            <v>-11.246183493737201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T28">
            <v>0</v>
          </cell>
          <cell r="U28">
            <v>0</v>
          </cell>
          <cell r="V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 t="str">
            <v>Non-op</v>
          </cell>
          <cell r="AH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T28">
            <v>0</v>
          </cell>
          <cell r="AV28" t="str">
            <v/>
          </cell>
          <cell r="AW28" t="str">
            <v/>
          </cell>
          <cell r="AX28" t="str">
            <v/>
          </cell>
          <cell r="BC28" t="str">
            <v>fy12</v>
          </cell>
        </row>
        <row r="29">
          <cell r="A29">
            <v>20</v>
          </cell>
          <cell r="B29" t="str">
            <v>BARNSTABLE</v>
          </cell>
          <cell r="C29">
            <v>1</v>
          </cell>
          <cell r="D29">
            <v>0</v>
          </cell>
          <cell r="E29">
            <v>1771365</v>
          </cell>
          <cell r="F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  <cell r="L29">
            <v>4019976.94</v>
          </cell>
          <cell r="M29">
            <v>12214</v>
          </cell>
          <cell r="N29">
            <v>202188</v>
          </cell>
          <cell r="O29">
            <v>469382.9</v>
          </cell>
          <cell r="R29">
            <v>0</v>
          </cell>
          <cell r="T29" t="str">
            <v>x18</v>
          </cell>
          <cell r="U29">
            <v>3661142.9819999998</v>
          </cell>
          <cell r="V29">
            <v>3.7058570986481345</v>
          </cell>
          <cell r="X29">
            <v>84542110.140000001</v>
          </cell>
          <cell r="Y29">
            <v>98793420.375965223</v>
          </cell>
          <cell r="Z29">
            <v>14251310.235965222</v>
          </cell>
          <cell r="AA29">
            <v>528133.19202988537</v>
          </cell>
          <cell r="AC29">
            <v>123.06920609961938</v>
          </cell>
          <cell r="AD29">
            <v>116.23235689434537</v>
          </cell>
          <cell r="AE29">
            <v>-6.8368492052740066</v>
          </cell>
          <cell r="AF29">
            <v>371</v>
          </cell>
          <cell r="AG29">
            <v>1</v>
          </cell>
          <cell r="AH29">
            <v>116.23235689434537</v>
          </cell>
          <cell r="AK29">
            <v>123.06920609961938</v>
          </cell>
          <cell r="AL29">
            <v>123.01953431183479</v>
          </cell>
          <cell r="AM29">
            <v>123.06920609961938</v>
          </cell>
          <cell r="AN29">
            <v>123.06920609961938</v>
          </cell>
          <cell r="AO29">
            <v>116.23235689434537</v>
          </cell>
          <cell r="AT29">
            <v>-6.8368492052740066</v>
          </cell>
          <cell r="AV29">
            <v>11.835910255889962</v>
          </cell>
          <cell r="AW29">
            <v>4.8817937932407203</v>
          </cell>
          <cell r="AX29">
            <v>-6.9541164626492415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T30">
            <v>0</v>
          </cell>
          <cell r="U30">
            <v>0</v>
          </cell>
          <cell r="V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 t="str">
            <v>Non-op</v>
          </cell>
          <cell r="AH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T30">
            <v>0</v>
          </cell>
          <cell r="AV30" t="str">
            <v/>
          </cell>
          <cell r="AW30" t="str">
            <v/>
          </cell>
          <cell r="AX30" t="str">
            <v/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T31">
            <v>0</v>
          </cell>
          <cell r="U31">
            <v>0</v>
          </cell>
          <cell r="V31">
            <v>0</v>
          </cell>
          <cell r="X31">
            <v>261641.76000000004</v>
          </cell>
          <cell r="Y31">
            <v>277822.90000000002</v>
          </cell>
          <cell r="Z31">
            <v>16181.139999999985</v>
          </cell>
          <cell r="AA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 t="str">
            <v>Non-op</v>
          </cell>
          <cell r="AH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T31">
            <v>0</v>
          </cell>
          <cell r="AV31" t="str">
            <v/>
          </cell>
          <cell r="AW31" t="str">
            <v/>
          </cell>
          <cell r="AX31" t="str">
            <v/>
          </cell>
        </row>
        <row r="32">
          <cell r="A32">
            <v>23</v>
          </cell>
          <cell r="B32" t="str">
            <v>BEDFORD</v>
          </cell>
          <cell r="C32">
            <v>1</v>
          </cell>
          <cell r="T32" t="str">
            <v>X</v>
          </cell>
          <cell r="U32">
            <v>0</v>
          </cell>
          <cell r="V32">
            <v>0</v>
          </cell>
          <cell r="X32">
            <v>33265363.043120004</v>
          </cell>
          <cell r="Y32">
            <v>53589325.247999996</v>
          </cell>
          <cell r="Z32">
            <v>20323962.204879992</v>
          </cell>
          <cell r="AA32">
            <v>0</v>
          </cell>
          <cell r="AC32">
            <v>156.73885788509776</v>
          </cell>
          <cell r="AD32">
            <v>161.0964689564193</v>
          </cell>
          <cell r="AE32">
            <v>4.3576110713215428</v>
          </cell>
          <cell r="AF32">
            <v>0</v>
          </cell>
          <cell r="AG32">
            <v>0</v>
          </cell>
          <cell r="AH32">
            <v>156.73885788509776</v>
          </cell>
          <cell r="AK32">
            <v>156.73885788509776</v>
          </cell>
          <cell r="AL32">
            <v>158.13824759953573</v>
          </cell>
          <cell r="AM32">
            <v>156.73885788509776</v>
          </cell>
          <cell r="AN32">
            <v>156.73885788509776</v>
          </cell>
          <cell r="AO32">
            <v>156.73885788509776</v>
          </cell>
          <cell r="AT32">
            <v>0</v>
          </cell>
          <cell r="AV32">
            <v>3.1594297818664865</v>
          </cell>
          <cell r="AW32">
            <v>2.8487426058616854</v>
          </cell>
          <cell r="AX32">
            <v>-0.31068717600480111</v>
          </cell>
        </row>
        <row r="33">
          <cell r="A33">
            <v>24</v>
          </cell>
          <cell r="B33" t="str">
            <v>BELCHERTOWN</v>
          </cell>
          <cell r="C33">
            <v>1</v>
          </cell>
          <cell r="D33">
            <v>0</v>
          </cell>
          <cell r="E33">
            <v>75160</v>
          </cell>
          <cell r="F33">
            <v>26134</v>
          </cell>
          <cell r="G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189185</v>
          </cell>
          <cell r="O33">
            <v>41318.69</v>
          </cell>
          <cell r="R33">
            <v>0</v>
          </cell>
          <cell r="T33" t="str">
            <v>X</v>
          </cell>
          <cell r="U33">
            <v>331797.69</v>
          </cell>
          <cell r="V33">
            <v>1.0037091400588682</v>
          </cell>
          <cell r="X33">
            <v>27713334.379999995</v>
          </cell>
          <cell r="Y33">
            <v>33057155.380745046</v>
          </cell>
          <cell r="Z33">
            <v>5343821.0007450506</v>
          </cell>
          <cell r="AA33">
            <v>53636.419812863358</v>
          </cell>
          <cell r="AC33">
            <v>125.79105623870983</v>
          </cell>
          <cell r="AD33">
            <v>119.08895013640068</v>
          </cell>
          <cell r="AE33">
            <v>-6.7021061023091448</v>
          </cell>
          <cell r="AF33">
            <v>35</v>
          </cell>
          <cell r="AG33">
            <v>1</v>
          </cell>
          <cell r="AH33">
            <v>119.08895013640068</v>
          </cell>
          <cell r="AK33">
            <v>125.79105623870983</v>
          </cell>
          <cell r="AL33">
            <v>125.8417683558324</v>
          </cell>
          <cell r="AM33">
            <v>125.79196333207531</v>
          </cell>
          <cell r="AN33">
            <v>125.79105623870983</v>
          </cell>
          <cell r="AO33">
            <v>119.08895013640068</v>
          </cell>
          <cell r="AT33">
            <v>-6.7021061023091448</v>
          </cell>
          <cell r="AV33">
            <v>5.0376215088131246</v>
          </cell>
          <cell r="AW33">
            <v>-0.68464110823935909</v>
          </cell>
          <cell r="AX33">
            <v>-5.7222626170524835</v>
          </cell>
        </row>
        <row r="34">
          <cell r="A34">
            <v>25</v>
          </cell>
          <cell r="B34" t="str">
            <v>BELLINGHAM</v>
          </cell>
          <cell r="C34">
            <v>1</v>
          </cell>
          <cell r="T34" t="str">
            <v>x18</v>
          </cell>
          <cell r="U34">
            <v>0</v>
          </cell>
          <cell r="V34">
            <v>0</v>
          </cell>
          <cell r="X34">
            <v>29660512.23</v>
          </cell>
          <cell r="Y34">
            <v>41420905.25742951</v>
          </cell>
          <cell r="Z34">
            <v>11760393.02742951</v>
          </cell>
          <cell r="AA34">
            <v>0</v>
          </cell>
          <cell r="AC34">
            <v>142.50936234948156</v>
          </cell>
          <cell r="AD34">
            <v>139.64999975804366</v>
          </cell>
          <cell r="AE34">
            <v>-2.8593625914379004</v>
          </cell>
          <cell r="AF34">
            <v>181</v>
          </cell>
          <cell r="AG34">
            <v>0</v>
          </cell>
          <cell r="AH34">
            <v>142.50936234948156</v>
          </cell>
          <cell r="AK34">
            <v>142.50936234948156</v>
          </cell>
          <cell r="AL34">
            <v>142.50574275683525</v>
          </cell>
          <cell r="AM34">
            <v>142.50936234948156</v>
          </cell>
          <cell r="AN34">
            <v>142.50936234948156</v>
          </cell>
          <cell r="AO34">
            <v>142.50936234948156</v>
          </cell>
          <cell r="AT34">
            <v>0</v>
          </cell>
          <cell r="AV34">
            <v>9.7887240257963377</v>
          </cell>
          <cell r="AW34">
            <v>5.3685180505780989</v>
          </cell>
          <cell r="AX34">
            <v>-4.4202059752182388</v>
          </cell>
        </row>
        <row r="35">
          <cell r="A35">
            <v>26</v>
          </cell>
          <cell r="B35" t="str">
            <v>BELMONT</v>
          </cell>
          <cell r="C35">
            <v>1</v>
          </cell>
          <cell r="D35">
            <v>0</v>
          </cell>
          <cell r="E35">
            <v>47250</v>
          </cell>
          <cell r="F35">
            <v>0</v>
          </cell>
          <cell r="G35">
            <v>0</v>
          </cell>
          <cell r="I35">
            <v>158414</v>
          </cell>
          <cell r="J35">
            <v>4598686</v>
          </cell>
          <cell r="K35">
            <v>4472993</v>
          </cell>
          <cell r="L35">
            <v>187440</v>
          </cell>
          <cell r="M35">
            <v>27991</v>
          </cell>
          <cell r="N35">
            <v>0</v>
          </cell>
          <cell r="O35">
            <v>12649.63</v>
          </cell>
          <cell r="R35">
            <v>0</v>
          </cell>
          <cell r="T35" t="str">
            <v>x18</v>
          </cell>
          <cell r="U35">
            <v>9374215.6300000008</v>
          </cell>
          <cell r="V35">
            <v>11.960947745559061</v>
          </cell>
          <cell r="X35">
            <v>57423975.883839987</v>
          </cell>
          <cell r="Y35">
            <v>78373518.799800143</v>
          </cell>
          <cell r="Z35">
            <v>20949542.915960155</v>
          </cell>
          <cell r="AA35">
            <v>2505763.8811114645</v>
          </cell>
          <cell r="AC35">
            <v>135.61391654734086</v>
          </cell>
          <cell r="AD35">
            <v>132.11860333766799</v>
          </cell>
          <cell r="AE35">
            <v>-3.4953132096728723</v>
          </cell>
          <cell r="AF35">
            <v>7</v>
          </cell>
          <cell r="AG35">
            <v>1</v>
          </cell>
          <cell r="AH35">
            <v>132.11860333766799</v>
          </cell>
          <cell r="AK35">
            <v>135.61391654734086</v>
          </cell>
          <cell r="AL35">
            <v>135.58927732884479</v>
          </cell>
          <cell r="AM35">
            <v>135.61391654734086</v>
          </cell>
          <cell r="AN35">
            <v>135.61391654734086</v>
          </cell>
          <cell r="AO35">
            <v>132.11860333766799</v>
          </cell>
          <cell r="AT35">
            <v>-3.4953132096728723</v>
          </cell>
          <cell r="AV35">
            <v>7.8261341031584521</v>
          </cell>
          <cell r="AW35">
            <v>6.2536435171168954</v>
          </cell>
          <cell r="AX35">
            <v>-1.5724905860415568</v>
          </cell>
        </row>
        <row r="36">
          <cell r="A36">
            <v>27</v>
          </cell>
          <cell r="B36" t="str">
            <v>BERKLEY</v>
          </cell>
          <cell r="C36">
            <v>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180000</v>
          </cell>
          <cell r="L36">
            <v>176995</v>
          </cell>
          <cell r="M36">
            <v>0</v>
          </cell>
          <cell r="N36">
            <v>12092</v>
          </cell>
          <cell r="O36">
            <v>0</v>
          </cell>
          <cell r="R36">
            <v>0</v>
          </cell>
          <cell r="T36" t="str">
            <v>X</v>
          </cell>
          <cell r="U36">
            <v>369087</v>
          </cell>
          <cell r="V36">
            <v>3.6212564151771995</v>
          </cell>
          <cell r="X36">
            <v>8929788.1399999987</v>
          </cell>
          <cell r="Y36">
            <v>10192236</v>
          </cell>
          <cell r="Z36">
            <v>1262447.8600000013</v>
          </cell>
          <cell r="AA36">
            <v>45716.474118517312</v>
          </cell>
          <cell r="AC36">
            <v>116.75106529842967</v>
          </cell>
          <cell r="AD36">
            <v>113.6255347473617</v>
          </cell>
          <cell r="AE36">
            <v>-3.1255305510679676</v>
          </cell>
          <cell r="AF36">
            <v>0</v>
          </cell>
          <cell r="AG36">
            <v>1</v>
          </cell>
          <cell r="AH36">
            <v>113.6255347473617</v>
          </cell>
          <cell r="AK36">
            <v>116.75106529842967</v>
          </cell>
          <cell r="AL36">
            <v>112.57794954363145</v>
          </cell>
          <cell r="AM36">
            <v>112.44250391944313</v>
          </cell>
          <cell r="AN36">
            <v>116.75106529842967</v>
          </cell>
          <cell r="AO36">
            <v>113.6255347473617</v>
          </cell>
          <cell r="AT36">
            <v>-3.1255305510679676</v>
          </cell>
          <cell r="AV36">
            <v>3.817344336992802</v>
          </cell>
          <cell r="AW36">
            <v>0.98955646946504994</v>
          </cell>
          <cell r="AX36">
            <v>-2.8277878675277521</v>
          </cell>
          <cell r="BC36" t="str">
            <v>fy12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T37" t="str">
            <v>x18</v>
          </cell>
          <cell r="U37">
            <v>0</v>
          </cell>
          <cell r="V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 t="str">
            <v>Non-op</v>
          </cell>
          <cell r="AH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T37">
            <v>0</v>
          </cell>
          <cell r="AV37" t="str">
            <v/>
          </cell>
          <cell r="AW37" t="str">
            <v/>
          </cell>
          <cell r="AX37" t="str">
            <v/>
          </cell>
          <cell r="BC37" t="str">
            <v>fy20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T38">
            <v>0</v>
          </cell>
          <cell r="U38">
            <v>0</v>
          </cell>
          <cell r="V38">
            <v>0</v>
          </cell>
          <cell r="X38">
            <v>0</v>
          </cell>
          <cell r="Y38">
            <v>335648.23</v>
          </cell>
          <cell r="Z38">
            <v>335648.23</v>
          </cell>
          <cell r="AA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 t="str">
            <v>Non-op</v>
          </cell>
          <cell r="AH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T38">
            <v>0</v>
          </cell>
          <cell r="AV38" t="str">
            <v/>
          </cell>
          <cell r="AW38" t="str">
            <v/>
          </cell>
          <cell r="AX38" t="str">
            <v/>
          </cell>
        </row>
        <row r="39">
          <cell r="A39">
            <v>30</v>
          </cell>
          <cell r="B39" t="str">
            <v>BEVERLY</v>
          </cell>
          <cell r="C39">
            <v>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I39">
            <v>0</v>
          </cell>
          <cell r="J39">
            <v>2453303.98</v>
          </cell>
          <cell r="K39">
            <v>1395352.02</v>
          </cell>
          <cell r="L39">
            <v>2387742</v>
          </cell>
          <cell r="M39">
            <v>3184</v>
          </cell>
          <cell r="N39">
            <v>149889</v>
          </cell>
          <cell r="O39">
            <v>25194.68</v>
          </cell>
          <cell r="R39">
            <v>0</v>
          </cell>
          <cell r="T39" t="str">
            <v>X</v>
          </cell>
          <cell r="U39">
            <v>6414665.6799999997</v>
          </cell>
          <cell r="V39">
            <v>8.6259102316107708</v>
          </cell>
          <cell r="X39">
            <v>61798815.259999998</v>
          </cell>
          <cell r="Y39">
            <v>74365087.367737979</v>
          </cell>
          <cell r="Z39">
            <v>12566272.107737981</v>
          </cell>
          <cell r="AA39">
            <v>1083955.3514734211</v>
          </cell>
          <cell r="AC39">
            <v>122.16772808436667</v>
          </cell>
          <cell r="AD39">
            <v>118.58015676830722</v>
          </cell>
          <cell r="AE39">
            <v>-3.5875713160594529</v>
          </cell>
          <cell r="AF39">
            <v>17</v>
          </cell>
          <cell r="AG39">
            <v>1</v>
          </cell>
          <cell r="AH39">
            <v>118.58015676830722</v>
          </cell>
          <cell r="AK39">
            <v>122.16772808436667</v>
          </cell>
          <cell r="AL39">
            <v>122.80339562222451</v>
          </cell>
          <cell r="AM39">
            <v>122.80339499548791</v>
          </cell>
          <cell r="AN39">
            <v>122.16772808436667</v>
          </cell>
          <cell r="AO39">
            <v>118.58015676830722</v>
          </cell>
          <cell r="AT39">
            <v>-3.5875713160594529</v>
          </cell>
          <cell r="AV39">
            <v>5.4397043892558008</v>
          </cell>
          <cell r="AW39">
            <v>1.7378508707634603</v>
          </cell>
          <cell r="AX39">
            <v>-3.7018535184923405</v>
          </cell>
        </row>
        <row r="40">
          <cell r="A40">
            <v>31</v>
          </cell>
          <cell r="B40" t="str">
            <v>BILLERICA</v>
          </cell>
          <cell r="C40">
            <v>1</v>
          </cell>
          <cell r="T40" t="str">
            <v>X</v>
          </cell>
          <cell r="U40">
            <v>0</v>
          </cell>
          <cell r="V40">
            <v>0</v>
          </cell>
          <cell r="X40">
            <v>63590856.680000007</v>
          </cell>
          <cell r="Y40">
            <v>88081221</v>
          </cell>
          <cell r="Z40">
            <v>24490364.319999993</v>
          </cell>
          <cell r="AA40">
            <v>0</v>
          </cell>
          <cell r="AC40">
            <v>144.88459106998013</v>
          </cell>
          <cell r="AD40">
            <v>138.51239879223465</v>
          </cell>
          <cell r="AE40">
            <v>-6.3721922777454836</v>
          </cell>
          <cell r="AF40">
            <v>90</v>
          </cell>
          <cell r="AG40">
            <v>0</v>
          </cell>
          <cell r="AH40">
            <v>144.88459106998013</v>
          </cell>
          <cell r="AK40">
            <v>144.88459106998013</v>
          </cell>
          <cell r="AL40">
            <v>144.85217747791714</v>
          </cell>
          <cell r="AM40">
            <v>144.88459106998013</v>
          </cell>
          <cell r="AN40">
            <v>144.88459106998013</v>
          </cell>
          <cell r="AO40">
            <v>144.88459106998013</v>
          </cell>
          <cell r="AT40">
            <v>0</v>
          </cell>
          <cell r="AV40">
            <v>10.198307875911542</v>
          </cell>
          <cell r="AW40">
            <v>2.4851537338024827</v>
          </cell>
          <cell r="AX40">
            <v>-7.7131541421090599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T41">
            <v>0</v>
          </cell>
          <cell r="U41">
            <v>0</v>
          </cell>
          <cell r="V41">
            <v>0</v>
          </cell>
          <cell r="X41">
            <v>393567.83999999997</v>
          </cell>
          <cell r="Y41">
            <v>454469.05</v>
          </cell>
          <cell r="Z41">
            <v>60901.210000000021</v>
          </cell>
          <cell r="AA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 t="str">
            <v>Non-op</v>
          </cell>
          <cell r="AH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T41">
            <v>0</v>
          </cell>
          <cell r="AV41" t="str">
            <v/>
          </cell>
          <cell r="AW41" t="str">
            <v/>
          </cell>
          <cell r="AX41" t="str">
            <v/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T42">
            <v>0</v>
          </cell>
          <cell r="U42">
            <v>0</v>
          </cell>
          <cell r="V42">
            <v>0</v>
          </cell>
          <cell r="X42">
            <v>245151</v>
          </cell>
          <cell r="Y42">
            <v>253824.05</v>
          </cell>
          <cell r="Z42">
            <v>8673.0499999999884</v>
          </cell>
          <cell r="AA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 t="str">
            <v>Non-op</v>
          </cell>
          <cell r="AH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T42">
            <v>0</v>
          </cell>
          <cell r="AV42" t="str">
            <v/>
          </cell>
          <cell r="AW42" t="str">
            <v/>
          </cell>
          <cell r="AX42" t="str">
            <v/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T43">
            <v>0</v>
          </cell>
          <cell r="U43">
            <v>0</v>
          </cell>
          <cell r="V43">
            <v>0</v>
          </cell>
          <cell r="X43">
            <v>0</v>
          </cell>
          <cell r="Y43">
            <v>848.40000000000009</v>
          </cell>
          <cell r="Z43">
            <v>848.40000000000009</v>
          </cell>
          <cell r="AA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 t="str">
            <v>Non-op</v>
          </cell>
          <cell r="AH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T43">
            <v>0</v>
          </cell>
          <cell r="AV43" t="str">
            <v/>
          </cell>
          <cell r="AW43" t="str">
            <v/>
          </cell>
          <cell r="AX43" t="str">
            <v/>
          </cell>
        </row>
        <row r="44">
          <cell r="A44">
            <v>35</v>
          </cell>
          <cell r="B44" t="str">
            <v>BOSTON</v>
          </cell>
          <cell r="C44">
            <v>1</v>
          </cell>
          <cell r="T44" t="str">
            <v>x18</v>
          </cell>
          <cell r="U44">
            <v>0</v>
          </cell>
          <cell r="V44">
            <v>0</v>
          </cell>
          <cell r="X44">
            <v>1095713386.0691998</v>
          </cell>
          <cell r="Y44">
            <v>1490937499.2388036</v>
          </cell>
          <cell r="Z44">
            <v>395224113.16960382</v>
          </cell>
          <cell r="AA44">
            <v>0</v>
          </cell>
          <cell r="AC44">
            <v>141.50592343186904</v>
          </cell>
          <cell r="AD44">
            <v>136.07002690616426</v>
          </cell>
          <cell r="AE44">
            <v>-5.4358965257047771</v>
          </cell>
          <cell r="AF44">
            <v>10270</v>
          </cell>
          <cell r="AG44">
            <v>0</v>
          </cell>
          <cell r="AH44">
            <v>141.50592343186904</v>
          </cell>
          <cell r="AK44">
            <v>141.50592343186904</v>
          </cell>
          <cell r="AL44">
            <v>141.69197758480368</v>
          </cell>
          <cell r="AM44">
            <v>141.50592343186904</v>
          </cell>
          <cell r="AN44">
            <v>141.50592343186904</v>
          </cell>
          <cell r="AO44">
            <v>141.50592343186904</v>
          </cell>
          <cell r="AT44">
            <v>0</v>
          </cell>
          <cell r="AV44">
            <v>8.1977373866931007</v>
          </cell>
          <cell r="AW44">
            <v>2.6531677417006532</v>
          </cell>
          <cell r="AX44">
            <v>-5.544569644992448</v>
          </cell>
        </row>
        <row r="45">
          <cell r="A45">
            <v>36</v>
          </cell>
          <cell r="B45" t="str">
            <v>BOURNE</v>
          </cell>
          <cell r="C45">
            <v>1</v>
          </cell>
          <cell r="D45">
            <v>0</v>
          </cell>
          <cell r="E45">
            <v>27975</v>
          </cell>
          <cell r="F45">
            <v>0</v>
          </cell>
          <cell r="G45">
            <v>0</v>
          </cell>
          <cell r="I45">
            <v>0</v>
          </cell>
          <cell r="J45">
            <v>197602</v>
          </cell>
          <cell r="K45">
            <v>236902</v>
          </cell>
          <cell r="L45">
            <v>1416351</v>
          </cell>
          <cell r="M45">
            <v>0</v>
          </cell>
          <cell r="N45">
            <v>110175</v>
          </cell>
          <cell r="O45">
            <v>178572.52</v>
          </cell>
          <cell r="R45">
            <v>0</v>
          </cell>
          <cell r="T45" t="str">
            <v>x18</v>
          </cell>
          <cell r="U45">
            <v>1176131.82</v>
          </cell>
          <cell r="V45">
            <v>3.4657845247910561</v>
          </cell>
          <cell r="X45">
            <v>22858350.509999994</v>
          </cell>
          <cell r="Y45">
            <v>33935514.789999999</v>
          </cell>
          <cell r="Z45">
            <v>11077164.280000005</v>
          </cell>
          <cell r="AA45">
            <v>383910.64540192275</v>
          </cell>
          <cell r="AC45">
            <v>147.31640164887571</v>
          </cell>
          <cell r="AD45">
            <v>146.78051301173301</v>
          </cell>
          <cell r="AE45">
            <v>-0.53588863714270474</v>
          </cell>
          <cell r="AF45">
            <v>110</v>
          </cell>
          <cell r="AG45">
            <v>1</v>
          </cell>
          <cell r="AH45">
            <v>146.78051301173301</v>
          </cell>
          <cell r="AK45">
            <v>147.31640164887571</v>
          </cell>
          <cell r="AL45">
            <v>147.50887260671459</v>
          </cell>
          <cell r="AM45">
            <v>147.32771390553188</v>
          </cell>
          <cell r="AN45">
            <v>147.31640164887571</v>
          </cell>
          <cell r="AO45">
            <v>146.78051301173301</v>
          </cell>
          <cell r="AT45">
            <v>-0.53588863714270474</v>
          </cell>
          <cell r="AV45">
            <v>4.5892913983479948</v>
          </cell>
          <cell r="AW45">
            <v>4.0589291911750882</v>
          </cell>
          <cell r="AX45">
            <v>-0.53036220717290661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T46">
            <v>0</v>
          </cell>
          <cell r="U46">
            <v>0</v>
          </cell>
          <cell r="V46">
            <v>0</v>
          </cell>
          <cell r="X46">
            <v>107478.84312000001</v>
          </cell>
          <cell r="Y46">
            <v>123583.25</v>
          </cell>
          <cell r="Z46">
            <v>16104.406879999995</v>
          </cell>
          <cell r="AA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 t="str">
            <v>Non-op</v>
          </cell>
          <cell r="AH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T46">
            <v>0</v>
          </cell>
          <cell r="AV46" t="str">
            <v/>
          </cell>
          <cell r="AW46" t="str">
            <v/>
          </cell>
          <cell r="AX46" t="str">
            <v/>
          </cell>
          <cell r="BC46" t="str">
            <v>fy15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D47">
            <v>416740</v>
          </cell>
          <cell r="E47">
            <v>70000</v>
          </cell>
          <cell r="F47">
            <v>0</v>
          </cell>
          <cell r="G47">
            <v>0</v>
          </cell>
          <cell r="I47">
            <v>0</v>
          </cell>
          <cell r="J47">
            <v>108011</v>
          </cell>
          <cell r="K47">
            <v>2033</v>
          </cell>
          <cell r="L47">
            <v>133474</v>
          </cell>
          <cell r="M47">
            <v>0</v>
          </cell>
          <cell r="N47">
            <v>0</v>
          </cell>
          <cell r="O47">
            <v>1347.71</v>
          </cell>
          <cell r="R47">
            <v>0</v>
          </cell>
          <cell r="T47" t="str">
            <v>X</v>
          </cell>
          <cell r="U47">
            <v>731605.71</v>
          </cell>
          <cell r="V47">
            <v>4.9657130911288796</v>
          </cell>
          <cell r="X47">
            <v>8528050.2678800002</v>
          </cell>
          <cell r="Y47">
            <v>14733145</v>
          </cell>
          <cell r="Z47">
            <v>6205094.7321199998</v>
          </cell>
          <cell r="AA47">
            <v>308127.20142983133</v>
          </cell>
          <cell r="AC47">
            <v>168.75321543435365</v>
          </cell>
          <cell r="AD47">
            <v>169.14789835257506</v>
          </cell>
          <cell r="AE47">
            <v>0.394682918221406</v>
          </cell>
          <cell r="AF47">
            <v>1</v>
          </cell>
          <cell r="AG47">
            <v>1</v>
          </cell>
          <cell r="AH47">
            <v>169.14789835257506</v>
          </cell>
          <cell r="AK47">
            <v>168.75321543435365</v>
          </cell>
          <cell r="AL47">
            <v>168.76009125565682</v>
          </cell>
          <cell r="AM47">
            <v>168.75322731837673</v>
          </cell>
          <cell r="AN47">
            <v>168.75321543435365</v>
          </cell>
          <cell r="AO47">
            <v>169.14789835257506</v>
          </cell>
          <cell r="AT47">
            <v>0.394682918221406</v>
          </cell>
          <cell r="AV47">
            <v>5.2048110770661111</v>
          </cell>
          <cell r="AW47">
            <v>4.8040334299100484</v>
          </cell>
          <cell r="AX47">
            <v>-0.40077764715606268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T48" t="str">
            <v>x18</v>
          </cell>
          <cell r="U48">
            <v>0</v>
          </cell>
          <cell r="V48">
            <v>0</v>
          </cell>
          <cell r="X48">
            <v>377077.07999999996</v>
          </cell>
          <cell r="Y48">
            <v>450874.05</v>
          </cell>
          <cell r="Z48">
            <v>73796.97000000003</v>
          </cell>
          <cell r="AA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 t="str">
            <v>Non-op</v>
          </cell>
          <cell r="AH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T48">
            <v>0</v>
          </cell>
          <cell r="AV48" t="str">
            <v/>
          </cell>
          <cell r="AW48" t="str">
            <v/>
          </cell>
          <cell r="AX48" t="str">
            <v/>
          </cell>
          <cell r="BC48" t="str">
            <v>fy20</v>
          </cell>
        </row>
        <row r="49">
          <cell r="A49">
            <v>40</v>
          </cell>
          <cell r="B49" t="str">
            <v>BRAINTREE</v>
          </cell>
          <cell r="C49">
            <v>1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2701133</v>
          </cell>
          <cell r="K49">
            <v>2203918</v>
          </cell>
          <cell r="L49">
            <v>3121140.43</v>
          </cell>
          <cell r="M49">
            <v>4600</v>
          </cell>
          <cell r="N49">
            <v>0</v>
          </cell>
          <cell r="O49">
            <v>35158.9</v>
          </cell>
          <cell r="R49">
            <v>0</v>
          </cell>
          <cell r="T49" t="str">
            <v>x18</v>
          </cell>
          <cell r="U49">
            <v>5881152.0290000001</v>
          </cell>
          <cell r="V49">
            <v>6.3524923345823892</v>
          </cell>
          <cell r="X49">
            <v>72501248.639650002</v>
          </cell>
          <cell r="Y49">
            <v>92580230.23473078</v>
          </cell>
          <cell r="Z49">
            <v>20078981.595080778</v>
          </cell>
          <cell r="AA49">
            <v>1275515.7666897152</v>
          </cell>
          <cell r="AC49">
            <v>123.88641184404838</v>
          </cell>
          <cell r="AD49">
            <v>125.935368260827</v>
          </cell>
          <cell r="AE49">
            <v>2.0489564167786227</v>
          </cell>
          <cell r="AF49">
            <v>26</v>
          </cell>
          <cell r="AG49">
            <v>1</v>
          </cell>
          <cell r="AH49">
            <v>125.935368260827</v>
          </cell>
          <cell r="AK49">
            <v>123.88641184404838</v>
          </cell>
          <cell r="AL49">
            <v>123.86055755908612</v>
          </cell>
          <cell r="AM49">
            <v>123.88641184404838</v>
          </cell>
          <cell r="AN49">
            <v>123.88641184404838</v>
          </cell>
          <cell r="AO49">
            <v>125.935368260827</v>
          </cell>
          <cell r="AT49">
            <v>2.0489564167786227</v>
          </cell>
          <cell r="AV49">
            <v>6.1371922885330239</v>
          </cell>
          <cell r="AW49">
            <v>8.1042036413775556</v>
          </cell>
          <cell r="AX49">
            <v>1.9670113528445317</v>
          </cell>
        </row>
        <row r="50">
          <cell r="A50">
            <v>41</v>
          </cell>
          <cell r="B50" t="str">
            <v>BREWSTER</v>
          </cell>
          <cell r="C50">
            <v>1</v>
          </cell>
          <cell r="D50">
            <v>0</v>
          </cell>
          <cell r="E50">
            <v>293085</v>
          </cell>
          <cell r="F50">
            <v>0</v>
          </cell>
          <cell r="G50">
            <v>0</v>
          </cell>
          <cell r="I50">
            <v>0</v>
          </cell>
          <cell r="J50">
            <v>0</v>
          </cell>
          <cell r="K50">
            <v>439</v>
          </cell>
          <cell r="L50">
            <v>327944.02</v>
          </cell>
          <cell r="M50">
            <v>0</v>
          </cell>
          <cell r="N50">
            <v>0</v>
          </cell>
          <cell r="O50">
            <v>0</v>
          </cell>
          <cell r="R50">
            <v>0</v>
          </cell>
          <cell r="T50" t="str">
            <v>x18</v>
          </cell>
          <cell r="U50">
            <v>391907.20600000001</v>
          </cell>
          <cell r="V50">
            <v>3.6912198115366341</v>
          </cell>
          <cell r="X50">
            <v>5743102.1100000003</v>
          </cell>
          <cell r="Y50">
            <v>10617281.712000001</v>
          </cell>
          <cell r="Z50">
            <v>4874179.6020000009</v>
          </cell>
          <cell r="AA50">
            <v>179916.68311890151</v>
          </cell>
          <cell r="AC50">
            <v>175.59113763812198</v>
          </cell>
          <cell r="AD50">
            <v>181.73741000891064</v>
          </cell>
          <cell r="AE50">
            <v>6.1462723707886653</v>
          </cell>
          <cell r="AF50">
            <v>0</v>
          </cell>
          <cell r="AG50">
            <v>1</v>
          </cell>
          <cell r="AH50">
            <v>181.73741000891064</v>
          </cell>
          <cell r="AK50">
            <v>175.59113763812198</v>
          </cell>
          <cell r="AL50">
            <v>175.59113062490891</v>
          </cell>
          <cell r="AM50">
            <v>175.59113763812198</v>
          </cell>
          <cell r="AN50">
            <v>175.59113763812198</v>
          </cell>
          <cell r="AO50">
            <v>181.73741000891064</v>
          </cell>
          <cell r="AT50">
            <v>6.1462723707886653</v>
          </cell>
          <cell r="AV50">
            <v>2.9123783821933524</v>
          </cell>
          <cell r="AW50">
            <v>6.5145114120293419</v>
          </cell>
          <cell r="AX50">
            <v>3.6021330298359895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T51">
            <v>0</v>
          </cell>
          <cell r="U51">
            <v>0</v>
          </cell>
          <cell r="V51">
            <v>0</v>
          </cell>
          <cell r="X51">
            <v>228660.24000000002</v>
          </cell>
          <cell r="Y51">
            <v>2165404</v>
          </cell>
          <cell r="Z51">
            <v>1936743.76</v>
          </cell>
          <cell r="AA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 t="str">
            <v>Non-op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T51">
            <v>0</v>
          </cell>
          <cell r="AV51" t="str">
            <v/>
          </cell>
          <cell r="AW51" t="str">
            <v/>
          </cell>
          <cell r="AX51" t="str">
            <v/>
          </cell>
        </row>
        <row r="52">
          <cell r="A52">
            <v>43</v>
          </cell>
          <cell r="B52" t="str">
            <v>BRIMFIELD</v>
          </cell>
          <cell r="C52">
            <v>1</v>
          </cell>
          <cell r="D52">
            <v>0</v>
          </cell>
          <cell r="E52">
            <v>241050</v>
          </cell>
          <cell r="F52">
            <v>0</v>
          </cell>
          <cell r="G52">
            <v>0</v>
          </cell>
          <cell r="I52">
            <v>0</v>
          </cell>
          <cell r="J52">
            <v>49545</v>
          </cell>
          <cell r="K52">
            <v>800</v>
          </cell>
          <cell r="L52">
            <v>42055</v>
          </cell>
          <cell r="M52">
            <v>0</v>
          </cell>
          <cell r="N52">
            <v>0</v>
          </cell>
          <cell r="O52">
            <v>4548.6000000000004</v>
          </cell>
          <cell r="R52">
            <v>0</v>
          </cell>
          <cell r="T52" t="str">
            <v>x18</v>
          </cell>
          <cell r="U52">
            <v>308560.09999999998</v>
          </cell>
          <cell r="V52">
            <v>6.6758286919218115</v>
          </cell>
          <cell r="X52">
            <v>3511281.75</v>
          </cell>
          <cell r="Y52">
            <v>4622049.4000000004</v>
          </cell>
          <cell r="Z52">
            <v>1110767.6500000004</v>
          </cell>
          <cell r="AA52">
            <v>74152.94547928567</v>
          </cell>
          <cell r="AC52">
            <v>140.87767422029228</v>
          </cell>
          <cell r="AD52">
            <v>129.52240174177746</v>
          </cell>
          <cell r="AE52">
            <v>-11.35527247851482</v>
          </cell>
          <cell r="AF52">
            <v>4</v>
          </cell>
          <cell r="AG52">
            <v>1</v>
          </cell>
          <cell r="AH52">
            <v>129.52240174177746</v>
          </cell>
          <cell r="AK52">
            <v>140.87767422029228</v>
          </cell>
          <cell r="AL52">
            <v>140.87662844807141</v>
          </cell>
          <cell r="AM52">
            <v>140.87767422029228</v>
          </cell>
          <cell r="AN52">
            <v>140.87767422029228</v>
          </cell>
          <cell r="AO52">
            <v>129.52240174177746</v>
          </cell>
          <cell r="AT52">
            <v>-11.35527247851482</v>
          </cell>
          <cell r="AV52">
            <v>12.034688886941209</v>
          </cell>
          <cell r="AW52">
            <v>1.9252142025960768</v>
          </cell>
          <cell r="AX52">
            <v>-10.109474684345132</v>
          </cell>
        </row>
        <row r="53">
          <cell r="A53">
            <v>44</v>
          </cell>
          <cell r="B53" t="str">
            <v>BROCKTON</v>
          </cell>
          <cell r="C53">
            <v>1</v>
          </cell>
          <cell r="T53" t="str">
            <v>X17</v>
          </cell>
          <cell r="U53">
            <v>0</v>
          </cell>
          <cell r="V53">
            <v>0</v>
          </cell>
          <cell r="X53">
            <v>295646847.72000003</v>
          </cell>
          <cell r="Y53">
            <v>309459395.64999998</v>
          </cell>
          <cell r="Z53">
            <v>13812547.929999948</v>
          </cell>
          <cell r="AA53">
            <v>0</v>
          </cell>
          <cell r="AC53">
            <v>103.48764365547041</v>
          </cell>
          <cell r="AD53">
            <v>104.67197537755636</v>
          </cell>
          <cell r="AE53">
            <v>1.1843317220859575</v>
          </cell>
          <cell r="AF53">
            <v>1634</v>
          </cell>
          <cell r="AG53">
            <v>0</v>
          </cell>
          <cell r="AH53">
            <v>103.48764365547041</v>
          </cell>
          <cell r="AK53">
            <v>103.48764365547041</v>
          </cell>
          <cell r="AL53">
            <v>101.73906230817566</v>
          </cell>
          <cell r="AM53">
            <v>101.74311669289717</v>
          </cell>
          <cell r="AN53">
            <v>103.48764365547041</v>
          </cell>
          <cell r="AO53">
            <v>103.48764365547041</v>
          </cell>
          <cell r="AT53">
            <v>0</v>
          </cell>
          <cell r="AV53">
            <v>7.0211140846889624</v>
          </cell>
          <cell r="AW53">
            <v>8.022463184796722</v>
          </cell>
          <cell r="AX53">
            <v>1.0013491001077597</v>
          </cell>
        </row>
        <row r="54">
          <cell r="A54">
            <v>45</v>
          </cell>
          <cell r="B54" t="str">
            <v>BROOKFIELD</v>
          </cell>
          <cell r="C54">
            <v>1</v>
          </cell>
          <cell r="D54">
            <v>0</v>
          </cell>
          <cell r="E54">
            <v>190100</v>
          </cell>
          <cell r="F54">
            <v>0</v>
          </cell>
          <cell r="G54">
            <v>0</v>
          </cell>
          <cell r="I54">
            <v>0</v>
          </cell>
          <cell r="J54">
            <v>0</v>
          </cell>
          <cell r="K54">
            <v>83965</v>
          </cell>
          <cell r="L54">
            <v>42771.18</v>
          </cell>
          <cell r="M54">
            <v>0</v>
          </cell>
          <cell r="N54">
            <v>53797</v>
          </cell>
          <cell r="O54">
            <v>6332.2</v>
          </cell>
          <cell r="R54">
            <v>0</v>
          </cell>
          <cell r="T54" t="str">
            <v>x18</v>
          </cell>
          <cell r="U54">
            <v>347025.554</v>
          </cell>
          <cell r="V54">
            <v>8.4544003419805982</v>
          </cell>
          <cell r="X54">
            <v>3240938.5500000003</v>
          </cell>
          <cell r="Y54">
            <v>4104673.7788939737</v>
          </cell>
          <cell r="Z54">
            <v>863735.2288939734</v>
          </cell>
          <cell r="AA54">
            <v>73023.634145418997</v>
          </cell>
          <cell r="AC54">
            <v>125.21223210788381</v>
          </cell>
          <cell r="AD54">
            <v>124.39761144957697</v>
          </cell>
          <cell r="AE54">
            <v>-0.81462065830683628</v>
          </cell>
          <cell r="AF54">
            <v>4</v>
          </cell>
          <cell r="AG54">
            <v>1</v>
          </cell>
          <cell r="AH54">
            <v>124.39761144957697</v>
          </cell>
          <cell r="AK54">
            <v>125.21223210788381</v>
          </cell>
          <cell r="AL54">
            <v>125.11365204950786</v>
          </cell>
          <cell r="AM54">
            <v>125.21223210788381</v>
          </cell>
          <cell r="AN54">
            <v>125.21223210788381</v>
          </cell>
          <cell r="AO54">
            <v>124.39761144957697</v>
          </cell>
          <cell r="AT54">
            <v>-0.81462065830683628</v>
          </cell>
          <cell r="AV54">
            <v>9.8593664636301988</v>
          </cell>
          <cell r="AW54">
            <v>9.6652081749189236</v>
          </cell>
          <cell r="AX54">
            <v>-0.19415828871127516</v>
          </cell>
        </row>
        <row r="55">
          <cell r="A55">
            <v>46</v>
          </cell>
          <cell r="B55" t="str">
            <v>BROOKLINE</v>
          </cell>
          <cell r="C55">
            <v>1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I55">
            <v>104175</v>
          </cell>
          <cell r="J55">
            <v>4060633</v>
          </cell>
          <cell r="K55">
            <v>0</v>
          </cell>
          <cell r="L55">
            <v>2702438.5674000001</v>
          </cell>
          <cell r="M55">
            <v>53668</v>
          </cell>
          <cell r="N55">
            <v>0</v>
          </cell>
          <cell r="O55">
            <v>9457.77</v>
          </cell>
          <cell r="R55">
            <v>0</v>
          </cell>
          <cell r="T55" t="str">
            <v>x18</v>
          </cell>
          <cell r="U55">
            <v>5038665.3402199997</v>
          </cell>
          <cell r="V55">
            <v>2.8942623200135418</v>
          </cell>
          <cell r="X55">
            <v>89394640.063260004</v>
          </cell>
          <cell r="Y55">
            <v>174091522.57478943</v>
          </cell>
          <cell r="Z55">
            <v>84696882.511529431</v>
          </cell>
          <cell r="AA55">
            <v>2451349.9567573355</v>
          </cell>
          <cell r="AC55">
            <v>202.41465845269008</v>
          </cell>
          <cell r="AD55">
            <v>192.00275597795476</v>
          </cell>
          <cell r="AE55">
            <v>-10.411902474735314</v>
          </cell>
          <cell r="AF55">
            <v>1</v>
          </cell>
          <cell r="AG55">
            <v>1</v>
          </cell>
          <cell r="AH55">
            <v>192.00275597795476</v>
          </cell>
          <cell r="AK55">
            <v>202.41465845269008</v>
          </cell>
          <cell r="AL55">
            <v>202.44216307505357</v>
          </cell>
          <cell r="AM55">
            <v>202.41465845269008</v>
          </cell>
          <cell r="AN55">
            <v>202.41465845269008</v>
          </cell>
          <cell r="AO55">
            <v>192.00275597795476</v>
          </cell>
          <cell r="AT55">
            <v>-10.411902474735314</v>
          </cell>
          <cell r="AV55">
            <v>8.6797107013915777</v>
          </cell>
          <cell r="AW55">
            <v>2.5196857711879002</v>
          </cell>
          <cell r="AX55">
            <v>-6.1600249302036776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T56">
            <v>0</v>
          </cell>
          <cell r="U56">
            <v>0</v>
          </cell>
          <cell r="V56">
            <v>0</v>
          </cell>
          <cell r="X56">
            <v>16490.760000000002</v>
          </cell>
          <cell r="Y56">
            <v>40806</v>
          </cell>
          <cell r="Z56">
            <v>24315.239999999998</v>
          </cell>
          <cell r="AA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 t="str">
            <v>Non-op</v>
          </cell>
          <cell r="AH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T56">
            <v>0</v>
          </cell>
          <cell r="AV56" t="str">
            <v/>
          </cell>
          <cell r="AW56" t="str">
            <v/>
          </cell>
          <cell r="AX56" t="str">
            <v/>
          </cell>
        </row>
        <row r="57">
          <cell r="A57">
            <v>48</v>
          </cell>
          <cell r="B57" t="str">
            <v>BURLINGTON</v>
          </cell>
          <cell r="C57">
            <v>1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I57">
            <v>0</v>
          </cell>
          <cell r="J57">
            <v>3935857</v>
          </cell>
          <cell r="K57">
            <v>2353480</v>
          </cell>
          <cell r="L57">
            <v>2968676</v>
          </cell>
          <cell r="M57">
            <v>7893</v>
          </cell>
          <cell r="N57">
            <v>73331</v>
          </cell>
          <cell r="O57">
            <v>3290.14</v>
          </cell>
          <cell r="R57">
            <v>0</v>
          </cell>
          <cell r="T57" t="str">
            <v>X</v>
          </cell>
          <cell r="U57">
            <v>9342527.1400000006</v>
          </cell>
          <cell r="V57">
            <v>10.591247867118197</v>
          </cell>
          <cell r="X57">
            <v>46103747.98904001</v>
          </cell>
          <cell r="Y57">
            <v>88209881</v>
          </cell>
          <cell r="Z57">
            <v>42106133.01095999</v>
          </cell>
          <cell r="AA57">
            <v>4459564.9144492513</v>
          </cell>
          <cell r="AC57">
            <v>180.9243679505129</v>
          </cell>
          <cell r="AD57">
            <v>181.65619876600977</v>
          </cell>
          <cell r="AE57">
            <v>0.73183081549686335</v>
          </cell>
          <cell r="AF57">
            <v>2</v>
          </cell>
          <cell r="AG57">
            <v>1</v>
          </cell>
          <cell r="AH57">
            <v>181.65619876600977</v>
          </cell>
          <cell r="AK57">
            <v>180.9243679505129</v>
          </cell>
          <cell r="AL57">
            <v>181.07158038143021</v>
          </cell>
          <cell r="AM57">
            <v>180.92449241612894</v>
          </cell>
          <cell r="AN57">
            <v>180.9243679505129</v>
          </cell>
          <cell r="AO57">
            <v>181.65619876600977</v>
          </cell>
          <cell r="AT57">
            <v>0.73183081549686335</v>
          </cell>
          <cell r="AV57">
            <v>4.3823788685965912</v>
          </cell>
          <cell r="AW57">
            <v>5.2127680216764123</v>
          </cell>
          <cell r="AX57">
            <v>0.83038915307982109</v>
          </cell>
        </row>
        <row r="58">
          <cell r="A58">
            <v>49</v>
          </cell>
          <cell r="B58" t="str">
            <v>CAMBRIDGE</v>
          </cell>
          <cell r="C58">
            <v>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I58">
            <v>0</v>
          </cell>
          <cell r="J58">
            <v>6715537</v>
          </cell>
          <cell r="K58">
            <v>0</v>
          </cell>
          <cell r="L58">
            <v>5756287.6600000001</v>
          </cell>
          <cell r="M58">
            <v>102324</v>
          </cell>
          <cell r="N58">
            <v>0</v>
          </cell>
          <cell r="O58">
            <v>1656061.61</v>
          </cell>
          <cell r="R58">
            <v>0</v>
          </cell>
          <cell r="T58" t="str">
            <v>X</v>
          </cell>
          <cell r="U58">
            <v>14230210.27</v>
          </cell>
          <cell r="V58">
            <v>5.4250609183818579</v>
          </cell>
          <cell r="X58">
            <v>112732473.50964999</v>
          </cell>
          <cell r="Y58">
            <v>262305077.93531781</v>
          </cell>
          <cell r="Z58">
            <v>149572604.42566782</v>
          </cell>
          <cell r="AA58">
            <v>8114404.9073027978</v>
          </cell>
          <cell r="AC58">
            <v>226.33381903386584</v>
          </cell>
          <cell r="AD58">
            <v>225.48132327306391</v>
          </cell>
          <cell r="AE58">
            <v>-0.85249576080192924</v>
          </cell>
          <cell r="AF58">
            <v>483</v>
          </cell>
          <cell r="AG58">
            <v>1</v>
          </cell>
          <cell r="AH58">
            <v>225.48132327306391</v>
          </cell>
          <cell r="AK58">
            <v>226.33381903386584</v>
          </cell>
          <cell r="AL58">
            <v>226.33248347701178</v>
          </cell>
          <cell r="AM58">
            <v>226.33381903386584</v>
          </cell>
          <cell r="AN58">
            <v>226.33381903386584</v>
          </cell>
          <cell r="AO58">
            <v>225.48132327306391</v>
          </cell>
          <cell r="AT58">
            <v>-0.85249576080192924</v>
          </cell>
          <cell r="AV58">
            <v>6.4153480264197231</v>
          </cell>
          <cell r="AW58">
            <v>5.5300251085789123</v>
          </cell>
          <cell r="AX58">
            <v>-0.88532291784081085</v>
          </cell>
        </row>
        <row r="59">
          <cell r="A59">
            <v>50</v>
          </cell>
          <cell r="B59" t="str">
            <v>CANTON</v>
          </cell>
          <cell r="C59">
            <v>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I59">
            <v>0</v>
          </cell>
          <cell r="J59">
            <v>1974307</v>
          </cell>
          <cell r="K59">
            <v>1418896</v>
          </cell>
          <cell r="L59">
            <v>2025797</v>
          </cell>
          <cell r="M59">
            <v>0</v>
          </cell>
          <cell r="N59">
            <v>0</v>
          </cell>
          <cell r="O59">
            <v>30709.21</v>
          </cell>
          <cell r="R59">
            <v>0</v>
          </cell>
          <cell r="T59" t="str">
            <v>X</v>
          </cell>
          <cell r="U59">
            <v>5449709.21</v>
          </cell>
          <cell r="V59">
            <v>8.5987095967156169</v>
          </cell>
          <cell r="X59">
            <v>43350134.769279994</v>
          </cell>
          <cell r="Y59">
            <v>63378221.449432179</v>
          </cell>
          <cell r="Z59">
            <v>20028086.680152185</v>
          </cell>
          <cell r="AA59">
            <v>1722157.0114047683</v>
          </cell>
          <cell r="AC59">
            <v>145.60888917930052</v>
          </cell>
          <cell r="AD59">
            <v>142.22808018054855</v>
          </cell>
          <cell r="AE59">
            <v>-3.3808089987519736</v>
          </cell>
          <cell r="AF59">
            <v>17</v>
          </cell>
          <cell r="AG59">
            <v>1</v>
          </cell>
          <cell r="AH59">
            <v>142.22808018054855</v>
          </cell>
          <cell r="AK59">
            <v>145.60888917930052</v>
          </cell>
          <cell r="AL59">
            <v>145.68219922172105</v>
          </cell>
          <cell r="AM59">
            <v>145.6093362261806</v>
          </cell>
          <cell r="AN59">
            <v>145.60888917930052</v>
          </cell>
          <cell r="AO59">
            <v>142.22808018054855</v>
          </cell>
          <cell r="AT59">
            <v>-3.3808089987519736</v>
          </cell>
          <cell r="AV59">
            <v>5.8321213174068953</v>
          </cell>
          <cell r="AW59">
            <v>3.2937450515711473</v>
          </cell>
          <cell r="AX59">
            <v>-2.538376265835748</v>
          </cell>
        </row>
        <row r="60">
          <cell r="A60">
            <v>51</v>
          </cell>
          <cell r="B60" t="str">
            <v>CARLISLE</v>
          </cell>
          <cell r="C60">
            <v>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I60">
            <v>0</v>
          </cell>
          <cell r="J60">
            <v>207480</v>
          </cell>
          <cell r="K60">
            <v>0</v>
          </cell>
          <cell r="L60">
            <v>373379</v>
          </cell>
          <cell r="M60">
            <v>0</v>
          </cell>
          <cell r="N60">
            <v>0</v>
          </cell>
          <cell r="O60">
            <v>0</v>
          </cell>
          <cell r="R60">
            <v>0</v>
          </cell>
          <cell r="T60" t="str">
            <v>X</v>
          </cell>
          <cell r="U60">
            <v>580859</v>
          </cell>
          <cell r="V60">
            <v>4.2577613237947078</v>
          </cell>
          <cell r="X60">
            <v>6639945.1630799994</v>
          </cell>
          <cell r="Y60">
            <v>13642357</v>
          </cell>
          <cell r="Z60">
            <v>7002411.8369200006</v>
          </cell>
          <cell r="AA60">
            <v>298145.98292520235</v>
          </cell>
          <cell r="AC60">
            <v>198.84383857259121</v>
          </cell>
          <cell r="AD60">
            <v>200.96869310416054</v>
          </cell>
          <cell r="AE60">
            <v>2.1248545315693264</v>
          </cell>
          <cell r="AF60">
            <v>0</v>
          </cell>
          <cell r="AG60">
            <v>1</v>
          </cell>
          <cell r="AH60">
            <v>200.96869310416054</v>
          </cell>
          <cell r="AK60">
            <v>198.84383857259121</v>
          </cell>
          <cell r="AL60">
            <v>198.84383857259121</v>
          </cell>
          <cell r="AM60">
            <v>198.84383857259121</v>
          </cell>
          <cell r="AN60">
            <v>198.84383857259121</v>
          </cell>
          <cell r="AO60">
            <v>200.96869310416054</v>
          </cell>
          <cell r="AT60">
            <v>2.1248545315693264</v>
          </cell>
          <cell r="AV60">
            <v>3.4236262633614913</v>
          </cell>
          <cell r="AW60">
            <v>3.7886191096155484</v>
          </cell>
          <cell r="AX60">
            <v>0.36499284625405704</v>
          </cell>
        </row>
        <row r="61">
          <cell r="A61">
            <v>52</v>
          </cell>
          <cell r="B61" t="str">
            <v>CARVER</v>
          </cell>
          <cell r="C61">
            <v>1</v>
          </cell>
          <cell r="D61">
            <v>47000</v>
          </cell>
          <cell r="E61">
            <v>0</v>
          </cell>
          <cell r="F61">
            <v>0</v>
          </cell>
          <cell r="G61">
            <v>0</v>
          </cell>
          <cell r="I61">
            <v>0</v>
          </cell>
          <cell r="J61">
            <v>995591</v>
          </cell>
          <cell r="K61">
            <v>679541</v>
          </cell>
          <cell r="L61">
            <v>978524</v>
          </cell>
          <cell r="M61">
            <v>0</v>
          </cell>
          <cell r="N61">
            <v>0</v>
          </cell>
          <cell r="O61">
            <v>91612.78</v>
          </cell>
          <cell r="R61">
            <v>0</v>
          </cell>
          <cell r="T61" t="str">
            <v>X</v>
          </cell>
          <cell r="U61">
            <v>2792268.78</v>
          </cell>
          <cell r="V61">
            <v>9.3621187520467153</v>
          </cell>
          <cell r="X61">
            <v>21283331.499319997</v>
          </cell>
          <cell r="Y61">
            <v>29825180.110961135</v>
          </cell>
          <cell r="Z61">
            <v>8541848.6116411388</v>
          </cell>
          <cell r="AA61">
            <v>799698.01064189698</v>
          </cell>
          <cell r="AC61">
            <v>139.78380954007878</v>
          </cell>
          <cell r="AD61">
            <v>136.37659170626839</v>
          </cell>
          <cell r="AE61">
            <v>-3.4072178338103924</v>
          </cell>
          <cell r="AF61">
            <v>71</v>
          </cell>
          <cell r="AG61">
            <v>1</v>
          </cell>
          <cell r="AH61">
            <v>136.37659170626839</v>
          </cell>
          <cell r="AK61">
            <v>139.78380954007878</v>
          </cell>
          <cell r="AL61">
            <v>139.78260305063372</v>
          </cell>
          <cell r="AM61">
            <v>139.78380954007878</v>
          </cell>
          <cell r="AN61">
            <v>139.78380954007878</v>
          </cell>
          <cell r="AO61">
            <v>136.37659170626839</v>
          </cell>
          <cell r="AT61">
            <v>-3.4072178338103924</v>
          </cell>
          <cell r="AV61">
            <v>7.8144987715006593</v>
          </cell>
          <cell r="AW61">
            <v>5.3565126014597988</v>
          </cell>
          <cell r="AX61">
            <v>-2.4579861700408605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T62">
            <v>0</v>
          </cell>
          <cell r="U62">
            <v>0</v>
          </cell>
          <cell r="V62">
            <v>0</v>
          </cell>
          <cell r="X62">
            <v>131926.08000000002</v>
          </cell>
          <cell r="Y62">
            <v>213216</v>
          </cell>
          <cell r="Z62">
            <v>81289.919999999984</v>
          </cell>
          <cell r="AA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 t="str">
            <v>Non-op</v>
          </cell>
          <cell r="AH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T62">
            <v>0</v>
          </cell>
          <cell r="AV62" t="str">
            <v/>
          </cell>
          <cell r="AW62" t="str">
            <v/>
          </cell>
          <cell r="AX62" t="str">
            <v/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T63">
            <v>0</v>
          </cell>
          <cell r="U63">
            <v>0</v>
          </cell>
          <cell r="V63">
            <v>0</v>
          </cell>
          <cell r="X63">
            <v>0</v>
          </cell>
          <cell r="Y63">
            <v>25000</v>
          </cell>
          <cell r="Z63">
            <v>25000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 t="str">
            <v>Non-op</v>
          </cell>
          <cell r="AH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T63">
            <v>0</v>
          </cell>
          <cell r="AV63" t="str">
            <v/>
          </cell>
          <cell r="AW63" t="str">
            <v/>
          </cell>
          <cell r="AX63" t="str">
            <v/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T64">
            <v>0</v>
          </cell>
          <cell r="U64">
            <v>0</v>
          </cell>
          <cell r="V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 t="str">
            <v>Non-op</v>
          </cell>
          <cell r="AH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T64">
            <v>0</v>
          </cell>
          <cell r="AV64" t="str">
            <v/>
          </cell>
          <cell r="AW64" t="str">
            <v/>
          </cell>
          <cell r="AX64" t="str">
            <v/>
          </cell>
          <cell r="BC64" t="str">
            <v>fy13</v>
          </cell>
        </row>
        <row r="65">
          <cell r="A65">
            <v>56</v>
          </cell>
          <cell r="B65" t="str">
            <v>CHELMSFORD</v>
          </cell>
          <cell r="C65">
            <v>1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I65">
            <v>0</v>
          </cell>
          <cell r="J65">
            <v>1624845</v>
          </cell>
          <cell r="K65">
            <v>2554741</v>
          </cell>
          <cell r="L65">
            <v>2299990</v>
          </cell>
          <cell r="M65">
            <v>15383</v>
          </cell>
          <cell r="N65">
            <v>88859</v>
          </cell>
          <cell r="O65">
            <v>117277.65</v>
          </cell>
          <cell r="R65">
            <v>0</v>
          </cell>
          <cell r="T65" t="str">
            <v>X</v>
          </cell>
          <cell r="U65">
            <v>6701095.6500000004</v>
          </cell>
          <cell r="V65">
            <v>7.9526345363302022</v>
          </cell>
          <cell r="X65">
            <v>63812307.760000005</v>
          </cell>
          <cell r="Y65">
            <v>84262587.692006111</v>
          </cell>
          <cell r="Z65">
            <v>20450279.932006106</v>
          </cell>
          <cell r="AA65">
            <v>1626336.0246489223</v>
          </cell>
          <cell r="AC65">
            <v>132.84259615531775</v>
          </cell>
          <cell r="AD65">
            <v>129.49892359034342</v>
          </cell>
          <cell r="AE65">
            <v>-3.3436725649743266</v>
          </cell>
          <cell r="AF65">
            <v>101</v>
          </cell>
          <cell r="AG65">
            <v>1</v>
          </cell>
          <cell r="AH65">
            <v>129.49892359034342</v>
          </cell>
          <cell r="AK65">
            <v>132.84259615531775</v>
          </cell>
          <cell r="AL65">
            <v>133.10178267344966</v>
          </cell>
          <cell r="AM65">
            <v>132.84754428733649</v>
          </cell>
          <cell r="AN65">
            <v>132.84259615531775</v>
          </cell>
          <cell r="AO65">
            <v>129.49892359034342</v>
          </cell>
          <cell r="AT65">
            <v>-3.3436725649743266</v>
          </cell>
          <cell r="AV65">
            <v>7.5411017325278991</v>
          </cell>
          <cell r="AW65">
            <v>5.0598680596082284</v>
          </cell>
          <cell r="AX65">
            <v>-2.4812336729196707</v>
          </cell>
        </row>
        <row r="66">
          <cell r="A66">
            <v>57</v>
          </cell>
          <cell r="B66" t="str">
            <v>CHELSEA</v>
          </cell>
          <cell r="C66">
            <v>1</v>
          </cell>
          <cell r="T66" t="str">
            <v>X</v>
          </cell>
          <cell r="U66">
            <v>0</v>
          </cell>
          <cell r="V66">
            <v>0</v>
          </cell>
          <cell r="X66">
            <v>138863180.45907998</v>
          </cell>
          <cell r="Y66">
            <v>145117864.40000001</v>
          </cell>
          <cell r="Z66">
            <v>6254683.9409200251</v>
          </cell>
          <cell r="AA66">
            <v>0</v>
          </cell>
          <cell r="AC66">
            <v>102.16752290744108</v>
          </cell>
          <cell r="AD66">
            <v>104.50420616915306</v>
          </cell>
          <cell r="AE66">
            <v>2.3366832617119826</v>
          </cell>
          <cell r="AF66">
            <v>901</v>
          </cell>
          <cell r="AG66">
            <v>0</v>
          </cell>
          <cell r="AH66">
            <v>102.16752290744108</v>
          </cell>
          <cell r="AK66">
            <v>102.16752290744108</v>
          </cell>
          <cell r="AL66">
            <v>102.89545574634327</v>
          </cell>
          <cell r="AM66">
            <v>102.16752290744108</v>
          </cell>
          <cell r="AN66">
            <v>102.16752290744108</v>
          </cell>
          <cell r="AO66">
            <v>102.16752290744108</v>
          </cell>
          <cell r="AT66">
            <v>0</v>
          </cell>
          <cell r="AV66">
            <v>11.007344258306667</v>
          </cell>
          <cell r="AW66">
            <v>13.216528799997947</v>
          </cell>
          <cell r="AX66">
            <v>2.2091845416912808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T67">
            <v>0</v>
          </cell>
          <cell r="U67">
            <v>0</v>
          </cell>
          <cell r="V67">
            <v>0</v>
          </cell>
          <cell r="X67">
            <v>32981.520000000004</v>
          </cell>
          <cell r="Y67">
            <v>34551.75</v>
          </cell>
          <cell r="Z67">
            <v>1570.2299999999959</v>
          </cell>
          <cell r="AA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 t="str">
            <v>Non-op</v>
          </cell>
          <cell r="AH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T67">
            <v>0</v>
          </cell>
          <cell r="AV67" t="str">
            <v/>
          </cell>
          <cell r="AW67" t="str">
            <v/>
          </cell>
          <cell r="AX67" t="str">
            <v/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T68">
            <v>0</v>
          </cell>
          <cell r="U68">
            <v>0</v>
          </cell>
          <cell r="V68">
            <v>0</v>
          </cell>
          <cell r="X68">
            <v>98944.56</v>
          </cell>
          <cell r="Y68">
            <v>154400</v>
          </cell>
          <cell r="Z68">
            <v>55455.44</v>
          </cell>
          <cell r="AA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 t="str">
            <v>Non-op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T68">
            <v>0</v>
          </cell>
          <cell r="AV68" t="str">
            <v/>
          </cell>
          <cell r="AW68" t="str">
            <v/>
          </cell>
          <cell r="AX68" t="str">
            <v/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T69">
            <v>0</v>
          </cell>
          <cell r="U69">
            <v>0</v>
          </cell>
          <cell r="V69">
            <v>0</v>
          </cell>
          <cell r="X69">
            <v>294623.28000000003</v>
          </cell>
          <cell r="Y69">
            <v>398550</v>
          </cell>
          <cell r="Z69">
            <v>103926.71999999997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 t="str">
            <v>Non-op</v>
          </cell>
          <cell r="AH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T69">
            <v>0</v>
          </cell>
          <cell r="AV69" t="str">
            <v/>
          </cell>
          <cell r="AW69" t="str">
            <v/>
          </cell>
          <cell r="AX69" t="str">
            <v/>
          </cell>
        </row>
        <row r="70">
          <cell r="A70">
            <v>61</v>
          </cell>
          <cell r="B70" t="str">
            <v>CHICOPEE</v>
          </cell>
          <cell r="C70">
            <v>1</v>
          </cell>
          <cell r="D70">
            <v>0</v>
          </cell>
          <cell r="E70">
            <v>3000000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2770743</v>
          </cell>
          <cell r="M70">
            <v>31063</v>
          </cell>
          <cell r="N70">
            <v>296842</v>
          </cell>
          <cell r="O70">
            <v>423398.43</v>
          </cell>
          <cell r="R70">
            <v>0</v>
          </cell>
          <cell r="T70" t="str">
            <v>X</v>
          </cell>
          <cell r="U70">
            <v>6522046.4299999997</v>
          </cell>
          <cell r="V70">
            <v>6.6985788226359659</v>
          </cell>
          <cell r="X70">
            <v>122693363.2</v>
          </cell>
          <cell r="Y70">
            <v>97364629.165227935</v>
          </cell>
          <cell r="Z70">
            <v>0</v>
          </cell>
          <cell r="AA70">
            <v>0</v>
          </cell>
          <cell r="AC70">
            <v>104.23697788290931</v>
          </cell>
          <cell r="AD70">
            <v>79.356068352707709</v>
          </cell>
          <cell r="AE70">
            <v>-24.880909530201606</v>
          </cell>
          <cell r="AF70">
            <v>357</v>
          </cell>
          <cell r="AG70">
            <v>1</v>
          </cell>
          <cell r="AH70">
            <v>79.356068352707709</v>
          </cell>
          <cell r="AK70">
            <v>104.23697788290931</v>
          </cell>
          <cell r="AL70">
            <v>104.163792033381</v>
          </cell>
          <cell r="AM70">
            <v>104.23697788290931</v>
          </cell>
          <cell r="AN70">
            <v>104.23697788290931</v>
          </cell>
          <cell r="AO70">
            <v>79.356068352707709</v>
          </cell>
          <cell r="AT70">
            <v>-24.880909530201606</v>
          </cell>
          <cell r="AV70">
            <v>8.6806839071718578</v>
          </cell>
          <cell r="AW70">
            <v>-17.44077560833987</v>
          </cell>
          <cell r="AX70">
            <v>-26.121459515511727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 t="str">
            <v>Non-op</v>
          </cell>
          <cell r="AH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T71">
            <v>0</v>
          </cell>
          <cell r="AV71" t="str">
            <v/>
          </cell>
          <cell r="AW71" t="str">
            <v/>
          </cell>
          <cell r="AX71" t="str">
            <v/>
          </cell>
        </row>
        <row r="72">
          <cell r="A72">
            <v>63</v>
          </cell>
          <cell r="B72" t="str">
            <v>CLARKSBURG</v>
          </cell>
          <cell r="C72">
            <v>1</v>
          </cell>
          <cell r="D72">
            <v>108526</v>
          </cell>
          <cell r="E72">
            <v>0</v>
          </cell>
          <cell r="F72">
            <v>0</v>
          </cell>
          <cell r="G72">
            <v>0</v>
          </cell>
          <cell r="I72">
            <v>0</v>
          </cell>
          <cell r="J72">
            <v>296450</v>
          </cell>
          <cell r="K72">
            <v>0</v>
          </cell>
          <cell r="L72">
            <v>0</v>
          </cell>
          <cell r="M72">
            <v>0</v>
          </cell>
          <cell r="N72">
            <v>16720</v>
          </cell>
          <cell r="O72">
            <v>3064.74</v>
          </cell>
          <cell r="R72">
            <v>0</v>
          </cell>
          <cell r="T72" t="str">
            <v>x18</v>
          </cell>
          <cell r="U72">
            <v>348792.54</v>
          </cell>
          <cell r="V72">
            <v>10.379373668197275</v>
          </cell>
          <cell r="X72">
            <v>2395286.75</v>
          </cell>
          <cell r="Y72">
            <v>3360439.1859280607</v>
          </cell>
          <cell r="Z72">
            <v>965152.43592806067</v>
          </cell>
          <cell r="AA72">
            <v>100176.77779268171</v>
          </cell>
          <cell r="AC72">
            <v>118.77112085758006</v>
          </cell>
          <cell r="AD72">
            <v>136.11157028006684</v>
          </cell>
          <cell r="AE72">
            <v>17.340449422486785</v>
          </cell>
          <cell r="AF72">
            <v>3</v>
          </cell>
          <cell r="AG72">
            <v>1</v>
          </cell>
          <cell r="AH72">
            <v>136.11157028006684</v>
          </cell>
          <cell r="AK72">
            <v>118.77112085758006</v>
          </cell>
          <cell r="AL72">
            <v>132.33356625735246</v>
          </cell>
          <cell r="AM72">
            <v>132.33356625735246</v>
          </cell>
          <cell r="AN72">
            <v>118.77112085758006</v>
          </cell>
          <cell r="AO72">
            <v>136.11157028006684</v>
          </cell>
          <cell r="AT72">
            <v>17.340449422486785</v>
          </cell>
          <cell r="AV72">
            <v>-6.639460751718457</v>
          </cell>
          <cell r="AW72">
            <v>9.1546525019251312</v>
          </cell>
          <cell r="AX72">
            <v>15.794113253643587</v>
          </cell>
        </row>
        <row r="73">
          <cell r="A73">
            <v>64</v>
          </cell>
          <cell r="B73" t="str">
            <v>CLINTON</v>
          </cell>
          <cell r="C73">
            <v>1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I73">
            <v>0</v>
          </cell>
          <cell r="J73">
            <v>1694227</v>
          </cell>
          <cell r="K73">
            <v>842360</v>
          </cell>
          <cell r="L73">
            <v>832818</v>
          </cell>
          <cell r="M73">
            <v>3197</v>
          </cell>
          <cell r="N73">
            <v>75391</v>
          </cell>
          <cell r="O73">
            <v>83627.95</v>
          </cell>
          <cell r="R73">
            <v>0</v>
          </cell>
          <cell r="T73" t="str">
            <v>X</v>
          </cell>
          <cell r="U73">
            <v>3531620.95</v>
          </cell>
          <cell r="V73">
            <v>9.7859827114648557</v>
          </cell>
          <cell r="X73">
            <v>32534279.410000004</v>
          </cell>
          <cell r="Y73">
            <v>36088567.230580717</v>
          </cell>
          <cell r="Z73">
            <v>3554287.8205807135</v>
          </cell>
          <cell r="AA73">
            <v>347821.99163772963</v>
          </cell>
          <cell r="AC73">
            <v>109.54278179574158</v>
          </cell>
          <cell r="AD73">
            <v>109.8556534433568</v>
          </cell>
          <cell r="AE73">
            <v>0.3128716476152249</v>
          </cell>
          <cell r="AF73">
            <v>78</v>
          </cell>
          <cell r="AG73">
            <v>1</v>
          </cell>
          <cell r="AH73">
            <v>109.8556534433568</v>
          </cell>
          <cell r="AK73">
            <v>109.54278179574158</v>
          </cell>
          <cell r="AL73">
            <v>109.54271502116882</v>
          </cell>
          <cell r="AM73">
            <v>109.54278179574158</v>
          </cell>
          <cell r="AN73">
            <v>109.54278179574158</v>
          </cell>
          <cell r="AO73">
            <v>109.8556534433568</v>
          </cell>
          <cell r="AT73">
            <v>0.3128716476152249</v>
          </cell>
          <cell r="AV73">
            <v>8.7421224472443058</v>
          </cell>
          <cell r="AW73">
            <v>9.1078807479478687</v>
          </cell>
          <cell r="AX73">
            <v>0.36575830070356297</v>
          </cell>
        </row>
        <row r="74">
          <cell r="A74">
            <v>65</v>
          </cell>
          <cell r="B74" t="str">
            <v>COHASSET</v>
          </cell>
          <cell r="C74">
            <v>1</v>
          </cell>
          <cell r="D74">
            <v>0</v>
          </cell>
          <cell r="E74">
            <v>161511</v>
          </cell>
          <cell r="F74">
            <v>0</v>
          </cell>
          <cell r="G74">
            <v>0</v>
          </cell>
          <cell r="I74">
            <v>0</v>
          </cell>
          <cell r="J74">
            <v>224127</v>
          </cell>
          <cell r="K74">
            <v>554637</v>
          </cell>
          <cell r="L74">
            <v>725575</v>
          </cell>
          <cell r="M74">
            <v>0</v>
          </cell>
          <cell r="N74">
            <v>0</v>
          </cell>
          <cell r="O74">
            <v>14442.75</v>
          </cell>
          <cell r="R74">
            <v>0</v>
          </cell>
          <cell r="T74" t="str">
            <v>x18</v>
          </cell>
          <cell r="U74">
            <v>1172390.25</v>
          </cell>
          <cell r="V74">
            <v>4.0142282696161873</v>
          </cell>
          <cell r="X74">
            <v>16687439.717179999</v>
          </cell>
          <cell r="Y74">
            <v>29205869.005354196</v>
          </cell>
          <cell r="Z74">
            <v>12518429.288174197</v>
          </cell>
          <cell r="AA74">
            <v>502518.32739780104</v>
          </cell>
          <cell r="AC74">
            <v>173.63072359999458</v>
          </cell>
          <cell r="AD74">
            <v>172.00571905830355</v>
          </cell>
          <cell r="AE74">
            <v>-1.6250045416910268</v>
          </cell>
          <cell r="AF74">
            <v>9</v>
          </cell>
          <cell r="AG74">
            <v>1</v>
          </cell>
          <cell r="AH74">
            <v>172.00571905830355</v>
          </cell>
          <cell r="AK74">
            <v>173.63072359999458</v>
          </cell>
          <cell r="AL74">
            <v>173.63072576337697</v>
          </cell>
          <cell r="AM74">
            <v>173.63072359999458</v>
          </cell>
          <cell r="AN74">
            <v>173.63072359999458</v>
          </cell>
          <cell r="AO74">
            <v>172.00571905830355</v>
          </cell>
          <cell r="AT74">
            <v>-1.6250045416910268</v>
          </cell>
          <cell r="AV74">
            <v>4.8766672451747981</v>
          </cell>
          <cell r="AW74">
            <v>3.2766466918168557</v>
          </cell>
          <cell r="AX74">
            <v>-1.6000205533579424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T75">
            <v>0</v>
          </cell>
          <cell r="U75">
            <v>0</v>
          </cell>
          <cell r="V75">
            <v>0</v>
          </cell>
          <cell r="X75">
            <v>0</v>
          </cell>
          <cell r="Y75">
            <v>379865</v>
          </cell>
          <cell r="Z75">
            <v>379865</v>
          </cell>
          <cell r="AA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 t="str">
            <v>Non-op</v>
          </cell>
          <cell r="AH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T75">
            <v>0</v>
          </cell>
          <cell r="AV75" t="str">
            <v/>
          </cell>
          <cell r="AW75" t="str">
            <v/>
          </cell>
          <cell r="AX75" t="str">
            <v/>
          </cell>
        </row>
        <row r="76">
          <cell r="A76">
            <v>67</v>
          </cell>
          <cell r="B76" t="str">
            <v>CONCORD</v>
          </cell>
          <cell r="C76">
            <v>1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I76">
            <v>0</v>
          </cell>
          <cell r="J76">
            <v>136952</v>
          </cell>
          <cell r="K76">
            <v>274350</v>
          </cell>
          <cell r="L76">
            <v>532343</v>
          </cell>
          <cell r="M76">
            <v>0</v>
          </cell>
          <cell r="N76">
            <v>0</v>
          </cell>
          <cell r="O76">
            <v>8649.34</v>
          </cell>
          <cell r="R76">
            <v>0</v>
          </cell>
          <cell r="T76" t="str">
            <v>x18</v>
          </cell>
          <cell r="U76">
            <v>579654.24</v>
          </cell>
          <cell r="V76">
            <v>1.2131529941438011</v>
          </cell>
          <cell r="X76">
            <v>23075622.333200004</v>
          </cell>
          <cell r="Y76">
            <v>47780802.816968583</v>
          </cell>
          <cell r="Z76">
            <v>24705180.483768579</v>
          </cell>
          <cell r="AA76">
            <v>299711.6367474685</v>
          </cell>
          <cell r="AC76">
            <v>203.26358614891925</v>
          </cell>
          <cell r="AD76">
            <v>205.76299306089695</v>
          </cell>
          <cell r="AE76">
            <v>2.4994069119777009</v>
          </cell>
          <cell r="AF76">
            <v>4</v>
          </cell>
          <cell r="AG76">
            <v>1</v>
          </cell>
          <cell r="AH76">
            <v>205.76299306089695</v>
          </cell>
          <cell r="AK76">
            <v>203.26358614891925</v>
          </cell>
          <cell r="AL76">
            <v>203.26358679026555</v>
          </cell>
          <cell r="AM76">
            <v>203.26358614891925</v>
          </cell>
          <cell r="AN76">
            <v>203.26358614891925</v>
          </cell>
          <cell r="AO76">
            <v>205.76299306089695</v>
          </cell>
          <cell r="AT76">
            <v>2.4994069119777009</v>
          </cell>
          <cell r="AV76">
            <v>3.3095405850969937</v>
          </cell>
          <cell r="AW76">
            <v>4.6706945462848832</v>
          </cell>
          <cell r="AX76">
            <v>1.3611539611878896</v>
          </cell>
        </row>
        <row r="77">
          <cell r="A77">
            <v>68</v>
          </cell>
          <cell r="B77" t="str">
            <v>CONWAY</v>
          </cell>
          <cell r="C77">
            <v>1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I77">
            <v>0</v>
          </cell>
          <cell r="J77">
            <v>0</v>
          </cell>
          <cell r="K77">
            <v>0</v>
          </cell>
          <cell r="L77">
            <v>56643</v>
          </cell>
          <cell r="M77">
            <v>0</v>
          </cell>
          <cell r="N77">
            <v>4796</v>
          </cell>
          <cell r="O77">
            <v>0</v>
          </cell>
          <cell r="R77">
            <v>0</v>
          </cell>
          <cell r="T77" t="str">
            <v>x18</v>
          </cell>
          <cell r="U77">
            <v>21788.9</v>
          </cell>
          <cell r="V77">
            <v>0.9084875108703474</v>
          </cell>
          <cell r="X77">
            <v>941811.15000000014</v>
          </cell>
          <cell r="Y77">
            <v>2398370.89</v>
          </cell>
          <cell r="Z77">
            <v>1456559.74</v>
          </cell>
          <cell r="AA77">
            <v>13232.663326265603</v>
          </cell>
          <cell r="AC77">
            <v>226.77122805890022</v>
          </cell>
          <cell r="AD77">
            <v>253.25015813135511</v>
          </cell>
          <cell r="AE77">
            <v>26.478930072454887</v>
          </cell>
          <cell r="AF77">
            <v>0</v>
          </cell>
          <cell r="AG77">
            <v>1</v>
          </cell>
          <cell r="AH77">
            <v>253.25015813135511</v>
          </cell>
          <cell r="AK77">
            <v>226.77122805890022</v>
          </cell>
          <cell r="AL77">
            <v>226.77119015357169</v>
          </cell>
          <cell r="AM77">
            <v>226.77122805890022</v>
          </cell>
          <cell r="AN77">
            <v>226.77122805890022</v>
          </cell>
          <cell r="AO77">
            <v>253.25015813135511</v>
          </cell>
          <cell r="AT77">
            <v>26.478930072454887</v>
          </cell>
          <cell r="AV77">
            <v>-10.414330622909066</v>
          </cell>
          <cell r="AW77">
            <v>0.11798946410679025</v>
          </cell>
          <cell r="AX77">
            <v>10.532320087015856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T78">
            <v>0</v>
          </cell>
          <cell r="U78">
            <v>0</v>
          </cell>
          <cell r="V78">
            <v>0</v>
          </cell>
          <cell r="X78">
            <v>98944.56</v>
          </cell>
          <cell r="Y78">
            <v>147287.326</v>
          </cell>
          <cell r="Z78">
            <v>48342.766000000003</v>
          </cell>
          <cell r="AA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 t="str">
            <v>Non-op</v>
          </cell>
          <cell r="AH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T78">
            <v>0</v>
          </cell>
          <cell r="AV78" t="str">
            <v/>
          </cell>
          <cell r="AW78" t="str">
            <v/>
          </cell>
          <cell r="AX78" t="str">
            <v/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T79">
            <v>0</v>
          </cell>
          <cell r="U79">
            <v>0</v>
          </cell>
          <cell r="V79">
            <v>0</v>
          </cell>
          <cell r="X79">
            <v>212169.47999999998</v>
          </cell>
          <cell r="Y79">
            <v>349300</v>
          </cell>
          <cell r="Z79">
            <v>137130.52000000002</v>
          </cell>
          <cell r="AA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 t="str">
            <v>Non-op</v>
          </cell>
          <cell r="AH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T79">
            <v>0</v>
          </cell>
          <cell r="AV79" t="str">
            <v/>
          </cell>
          <cell r="AW79" t="str">
            <v/>
          </cell>
          <cell r="AX79" t="str">
            <v/>
          </cell>
        </row>
        <row r="80">
          <cell r="A80">
            <v>71</v>
          </cell>
          <cell r="B80" t="str">
            <v>DANVERS</v>
          </cell>
          <cell r="C80">
            <v>1</v>
          </cell>
          <cell r="D80">
            <v>0</v>
          </cell>
          <cell r="E80">
            <v>116698</v>
          </cell>
          <cell r="F80">
            <v>0</v>
          </cell>
          <cell r="G80">
            <v>0</v>
          </cell>
          <cell r="I80">
            <v>0</v>
          </cell>
          <cell r="J80">
            <v>2446222</v>
          </cell>
          <cell r="K80">
            <v>1042739</v>
          </cell>
          <cell r="L80">
            <v>1905682</v>
          </cell>
          <cell r="M80">
            <v>12928</v>
          </cell>
          <cell r="N80">
            <v>0</v>
          </cell>
          <cell r="O80">
            <v>37327.71</v>
          </cell>
          <cell r="R80">
            <v>0</v>
          </cell>
          <cell r="T80" t="str">
            <v>X</v>
          </cell>
          <cell r="U80">
            <v>5561596.71</v>
          </cell>
          <cell r="V80">
            <v>9.0248193650956896</v>
          </cell>
          <cell r="X80">
            <v>42331707.480000004</v>
          </cell>
          <cell r="Y80">
            <v>61625573.709652081</v>
          </cell>
          <cell r="Z80">
            <v>19293866.229652077</v>
          </cell>
          <cell r="AA80">
            <v>1741236.5757692985</v>
          </cell>
          <cell r="AC80">
            <v>143.60237402255331</v>
          </cell>
          <cell r="AD80">
            <v>141.46449717903695</v>
          </cell>
          <cell r="AE80">
            <v>-2.1378768435163522</v>
          </cell>
          <cell r="AF80">
            <v>20</v>
          </cell>
          <cell r="AG80">
            <v>1</v>
          </cell>
          <cell r="AH80">
            <v>141.46449717903695</v>
          </cell>
          <cell r="AK80">
            <v>143.60237402255331</v>
          </cell>
          <cell r="AL80">
            <v>143.49763434606874</v>
          </cell>
          <cell r="AM80">
            <v>143.49764982572438</v>
          </cell>
          <cell r="AN80">
            <v>143.60237402255331</v>
          </cell>
          <cell r="AO80">
            <v>141.46449717903695</v>
          </cell>
          <cell r="AT80">
            <v>-2.1378768435163522</v>
          </cell>
          <cell r="AV80">
            <v>6.934514110046516</v>
          </cell>
          <cell r="AW80">
            <v>5.1887774060523242</v>
          </cell>
          <cell r="AX80">
            <v>-1.7457367039941918</v>
          </cell>
        </row>
        <row r="81">
          <cell r="A81">
            <v>72</v>
          </cell>
          <cell r="B81" t="str">
            <v>DARTMOUTH</v>
          </cell>
          <cell r="C81">
            <v>1</v>
          </cell>
          <cell r="D81">
            <v>0</v>
          </cell>
          <cell r="E81">
            <v>245500</v>
          </cell>
          <cell r="F81">
            <v>0</v>
          </cell>
          <cell r="G81">
            <v>0</v>
          </cell>
          <cell r="I81">
            <v>438933</v>
          </cell>
          <cell r="J81">
            <v>1064000</v>
          </cell>
          <cell r="K81">
            <v>455000</v>
          </cell>
          <cell r="L81">
            <v>1090919.1100000001</v>
          </cell>
          <cell r="M81">
            <v>0</v>
          </cell>
          <cell r="N81">
            <v>21259</v>
          </cell>
          <cell r="O81">
            <v>9433.34</v>
          </cell>
          <cell r="R81">
            <v>0</v>
          </cell>
          <cell r="T81" t="str">
            <v>X</v>
          </cell>
          <cell r="U81">
            <v>3325044.45</v>
          </cell>
          <cell r="V81">
            <v>5.9649563410051245</v>
          </cell>
          <cell r="X81">
            <v>43916766.759999998</v>
          </cell>
          <cell r="Y81">
            <v>55742980.5</v>
          </cell>
          <cell r="Z81">
            <v>11826213.740000002</v>
          </cell>
          <cell r="AA81">
            <v>705428.48638494941</v>
          </cell>
          <cell r="AC81">
            <v>124.4755516196409</v>
          </cell>
          <cell r="AD81">
            <v>125.32241345176625</v>
          </cell>
          <cell r="AE81">
            <v>0.84686183212535582</v>
          </cell>
          <cell r="AF81">
            <v>8</v>
          </cell>
          <cell r="AG81">
            <v>1</v>
          </cell>
          <cell r="AH81">
            <v>125.32241345176625</v>
          </cell>
          <cell r="AK81">
            <v>124.4755516196409</v>
          </cell>
          <cell r="AL81">
            <v>124.47551139145203</v>
          </cell>
          <cell r="AM81">
            <v>124.4755516196409</v>
          </cell>
          <cell r="AN81">
            <v>124.4755516196409</v>
          </cell>
          <cell r="AO81">
            <v>125.32241345176625</v>
          </cell>
          <cell r="AT81">
            <v>0.84686183212535582</v>
          </cell>
          <cell r="AV81">
            <v>4.2224493302400115</v>
          </cell>
          <cell r="AW81">
            <v>4.912960834074946</v>
          </cell>
          <cell r="AX81">
            <v>0.69051150383493454</v>
          </cell>
        </row>
        <row r="82">
          <cell r="A82">
            <v>73</v>
          </cell>
          <cell r="B82" t="str">
            <v>DEDHAM</v>
          </cell>
          <cell r="C82">
            <v>1</v>
          </cell>
          <cell r="D82">
            <v>0</v>
          </cell>
          <cell r="E82">
            <v>57000</v>
          </cell>
          <cell r="F82">
            <v>0</v>
          </cell>
          <cell r="G82">
            <v>0</v>
          </cell>
          <cell r="I82">
            <v>0</v>
          </cell>
          <cell r="J82">
            <v>1785416</v>
          </cell>
          <cell r="K82">
            <v>1189278</v>
          </cell>
          <cell r="L82">
            <v>1619851</v>
          </cell>
          <cell r="M82">
            <v>14619</v>
          </cell>
          <cell r="N82">
            <v>0</v>
          </cell>
          <cell r="O82">
            <v>55219.64</v>
          </cell>
          <cell r="R82">
            <v>0</v>
          </cell>
          <cell r="T82" t="str">
            <v>x18</v>
          </cell>
          <cell r="U82">
            <v>3587487.9399999995</v>
          </cell>
          <cell r="V82">
            <v>5.7377022443350389</v>
          </cell>
          <cell r="X82">
            <v>34648058.12985</v>
          </cell>
          <cell r="Y82">
            <v>62524818.94720149</v>
          </cell>
          <cell r="Z82">
            <v>27876760.81735149</v>
          </cell>
          <cell r="AA82">
            <v>1599485.5310650873</v>
          </cell>
          <cell r="AC82">
            <v>173.46672061873906</v>
          </cell>
          <cell r="AD82">
            <v>175.84054260070641</v>
          </cell>
          <cell r="AE82">
            <v>2.3738219819673532</v>
          </cell>
          <cell r="AF82">
            <v>32</v>
          </cell>
          <cell r="AG82">
            <v>1</v>
          </cell>
          <cell r="AH82">
            <v>175.84054260070641</v>
          </cell>
          <cell r="AK82">
            <v>173.46672061873906</v>
          </cell>
          <cell r="AL82">
            <v>173.50964409444555</v>
          </cell>
          <cell r="AM82">
            <v>173.46726633150291</v>
          </cell>
          <cell r="AN82">
            <v>173.46672061873906</v>
          </cell>
          <cell r="AO82">
            <v>175.84054260070641</v>
          </cell>
          <cell r="AT82">
            <v>2.3738219819673532</v>
          </cell>
          <cell r="AV82">
            <v>4.8357972454230245</v>
          </cell>
          <cell r="AW82">
            <v>6.4911356204335924</v>
          </cell>
          <cell r="AX82">
            <v>1.6553383750105679</v>
          </cell>
        </row>
        <row r="83">
          <cell r="A83">
            <v>74</v>
          </cell>
          <cell r="B83" t="str">
            <v>DEERFIELD</v>
          </cell>
          <cell r="C83">
            <v>1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I83">
            <v>0</v>
          </cell>
          <cell r="J83">
            <v>0</v>
          </cell>
          <cell r="K83">
            <v>0</v>
          </cell>
          <cell r="L83">
            <v>94000</v>
          </cell>
          <cell r="M83">
            <v>0</v>
          </cell>
          <cell r="N83">
            <v>30406</v>
          </cell>
          <cell r="O83">
            <v>13832</v>
          </cell>
          <cell r="R83">
            <v>0</v>
          </cell>
          <cell r="T83" t="str">
            <v>x18</v>
          </cell>
          <cell r="U83">
            <v>72438</v>
          </cell>
          <cell r="V83">
            <v>1.1003077205667111</v>
          </cell>
          <cell r="X83">
            <v>3505682.31</v>
          </cell>
          <cell r="Y83">
            <v>6583431.0389725314</v>
          </cell>
          <cell r="Z83">
            <v>3077748.7289725314</v>
          </cell>
          <cell r="AA83">
            <v>33864.706884528583</v>
          </cell>
          <cell r="AC83">
            <v>192.56567559638131</v>
          </cell>
          <cell r="AD83">
            <v>186.82714955103853</v>
          </cell>
          <cell r="AE83">
            <v>-5.7385260453427804</v>
          </cell>
          <cell r="AF83">
            <v>6</v>
          </cell>
          <cell r="AG83">
            <v>1</v>
          </cell>
          <cell r="AH83">
            <v>186.82714955103853</v>
          </cell>
          <cell r="AK83">
            <v>192.56567559638131</v>
          </cell>
          <cell r="AL83">
            <v>192.56566312335332</v>
          </cell>
          <cell r="AM83">
            <v>192.56567559638131</v>
          </cell>
          <cell r="AN83">
            <v>192.56567559638131</v>
          </cell>
          <cell r="AO83">
            <v>186.82714955103853</v>
          </cell>
          <cell r="AT83">
            <v>-5.7385260453427804</v>
          </cell>
          <cell r="AV83">
            <v>5.8909543181272976</v>
          </cell>
          <cell r="AW83">
            <v>2.5529482761041775</v>
          </cell>
          <cell r="AX83">
            <v>-3.3380060420231201</v>
          </cell>
        </row>
        <row r="84">
          <cell r="A84">
            <v>75</v>
          </cell>
          <cell r="B84" t="str">
            <v>DENNIS</v>
          </cell>
          <cell r="C84">
            <v>0</v>
          </cell>
          <cell r="T84">
            <v>0</v>
          </cell>
          <cell r="U84">
            <v>0</v>
          </cell>
          <cell r="V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 t="str">
            <v>Non-op</v>
          </cell>
          <cell r="AH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T84">
            <v>0</v>
          </cell>
          <cell r="AV84" t="str">
            <v/>
          </cell>
          <cell r="AW84" t="str">
            <v/>
          </cell>
          <cell r="AX84" t="str">
            <v/>
          </cell>
        </row>
        <row r="85">
          <cell r="A85">
            <v>76</v>
          </cell>
          <cell r="B85" t="str">
            <v>DIGHTON</v>
          </cell>
          <cell r="C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 t="str">
            <v>Non-op</v>
          </cell>
          <cell r="AH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T85">
            <v>0</v>
          </cell>
          <cell r="AV85" t="str">
            <v/>
          </cell>
          <cell r="AW85" t="str">
            <v/>
          </cell>
          <cell r="AX85" t="str">
            <v/>
          </cell>
        </row>
        <row r="86">
          <cell r="A86">
            <v>77</v>
          </cell>
          <cell r="B86" t="str">
            <v>DOUGLAS</v>
          </cell>
          <cell r="C86">
            <v>1</v>
          </cell>
          <cell r="D86">
            <v>0</v>
          </cell>
          <cell r="E86">
            <v>47658</v>
          </cell>
          <cell r="F86">
            <v>0</v>
          </cell>
          <cell r="G86">
            <v>0</v>
          </cell>
          <cell r="I86">
            <v>0</v>
          </cell>
          <cell r="J86">
            <v>363440</v>
          </cell>
          <cell r="K86">
            <v>299691</v>
          </cell>
          <cell r="L86">
            <v>135706</v>
          </cell>
          <cell r="M86">
            <v>2017</v>
          </cell>
          <cell r="N86">
            <v>12935</v>
          </cell>
          <cell r="O86">
            <v>0</v>
          </cell>
          <cell r="R86">
            <v>0</v>
          </cell>
          <cell r="T86" t="str">
            <v>X</v>
          </cell>
          <cell r="U86">
            <v>861447</v>
          </cell>
          <cell r="V86">
            <v>4.6791291555467254</v>
          </cell>
          <cell r="X86">
            <v>14574247.939999998</v>
          </cell>
          <cell r="Y86">
            <v>18410412.949999999</v>
          </cell>
          <cell r="Z86">
            <v>3836165.0100000016</v>
          </cell>
          <cell r="AA86">
            <v>179499.11543779203</v>
          </cell>
          <cell r="AC86">
            <v>134.13460464325138</v>
          </cell>
          <cell r="AD86">
            <v>125.0899113945101</v>
          </cell>
          <cell r="AE86">
            <v>-9.0446932487412823</v>
          </cell>
          <cell r="AF86">
            <v>0</v>
          </cell>
          <cell r="AG86">
            <v>1</v>
          </cell>
          <cell r="AH86">
            <v>125.0899113945101</v>
          </cell>
          <cell r="AK86">
            <v>134.13460464325138</v>
          </cell>
          <cell r="AL86">
            <v>134.0628558955805</v>
          </cell>
          <cell r="AM86">
            <v>134.13460464325138</v>
          </cell>
          <cell r="AN86">
            <v>134.13460464325138</v>
          </cell>
          <cell r="AO86">
            <v>125.0899113945101</v>
          </cell>
          <cell r="AT86">
            <v>-9.0446932487412823</v>
          </cell>
          <cell r="AV86">
            <v>8.352523059734855</v>
          </cell>
          <cell r="AW86">
            <v>0.7606177489676158</v>
          </cell>
          <cell r="AX86">
            <v>-7.5919053107672392</v>
          </cell>
        </row>
        <row r="87">
          <cell r="A87">
            <v>78</v>
          </cell>
          <cell r="B87" t="str">
            <v>DOVER</v>
          </cell>
          <cell r="C87">
            <v>1</v>
          </cell>
          <cell r="T87" t="str">
            <v>x18</v>
          </cell>
          <cell r="U87">
            <v>0</v>
          </cell>
          <cell r="V87">
            <v>0</v>
          </cell>
          <cell r="X87">
            <v>5901407.9242000002</v>
          </cell>
          <cell r="Y87">
            <v>12725915.4</v>
          </cell>
          <cell r="Z87">
            <v>6824507.4758000001</v>
          </cell>
          <cell r="AA87">
            <v>0</v>
          </cell>
          <cell r="AC87">
            <v>205.07364838976824</v>
          </cell>
          <cell r="AD87">
            <v>215.6420224369617</v>
          </cell>
          <cell r="AE87">
            <v>10.568374047193458</v>
          </cell>
          <cell r="AF87">
            <v>0</v>
          </cell>
          <cell r="AG87">
            <v>0</v>
          </cell>
          <cell r="AH87">
            <v>205.07364838976824</v>
          </cell>
          <cell r="AK87">
            <v>205.07364838976824</v>
          </cell>
          <cell r="AL87">
            <v>210.78238259642893</v>
          </cell>
          <cell r="AM87">
            <v>205.07364838976824</v>
          </cell>
          <cell r="AN87">
            <v>205.07364838976824</v>
          </cell>
          <cell r="AO87">
            <v>205.07364838976824</v>
          </cell>
          <cell r="AT87">
            <v>0</v>
          </cell>
          <cell r="AV87">
            <v>9.7475082118379444</v>
          </cell>
          <cell r="AW87">
            <v>3.5165015478284558</v>
          </cell>
          <cell r="AX87">
            <v>-6.2310066640094881</v>
          </cell>
        </row>
        <row r="88">
          <cell r="A88">
            <v>79</v>
          </cell>
          <cell r="B88" t="str">
            <v>DRACUT</v>
          </cell>
          <cell r="C88">
            <v>1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I88">
            <v>0</v>
          </cell>
          <cell r="J88">
            <v>341328</v>
          </cell>
          <cell r="K88">
            <v>786990</v>
          </cell>
          <cell r="L88">
            <v>2329186</v>
          </cell>
          <cell r="M88">
            <v>14380</v>
          </cell>
          <cell r="N88">
            <v>60550</v>
          </cell>
          <cell r="O88">
            <v>248406.27</v>
          </cell>
          <cell r="R88">
            <v>0</v>
          </cell>
          <cell r="T88" t="str">
            <v>X</v>
          </cell>
          <cell r="U88">
            <v>3780840.27</v>
          </cell>
          <cell r="V88">
            <v>6.9606005985115935</v>
          </cell>
          <cell r="X88">
            <v>54539267.460000008</v>
          </cell>
          <cell r="Y88">
            <v>54317730.438497923</v>
          </cell>
          <cell r="Z88">
            <v>0</v>
          </cell>
          <cell r="AA88">
            <v>0</v>
          </cell>
          <cell r="AC88">
            <v>101.50164390758005</v>
          </cell>
          <cell r="AD88">
            <v>99.593802718995889</v>
          </cell>
          <cell r="AE88">
            <v>-1.9078411885841575</v>
          </cell>
          <cell r="AF88">
            <v>255</v>
          </cell>
          <cell r="AG88">
            <v>1</v>
          </cell>
          <cell r="AH88">
            <v>99.593802718995889</v>
          </cell>
          <cell r="AK88">
            <v>101.50164390758005</v>
          </cell>
          <cell r="AL88">
            <v>100.95836592612287</v>
          </cell>
          <cell r="AM88">
            <v>101.50114562385293</v>
          </cell>
          <cell r="AN88">
            <v>101.50164390758005</v>
          </cell>
          <cell r="AO88">
            <v>99.593802718995889</v>
          </cell>
          <cell r="AT88">
            <v>-1.9078411885841575</v>
          </cell>
          <cell r="AV88">
            <v>8.1726951482382422</v>
          </cell>
          <cell r="AW88">
            <v>6.0202287333642994</v>
          </cell>
          <cell r="AX88">
            <v>-2.1524664148739427</v>
          </cell>
        </row>
        <row r="89">
          <cell r="A89">
            <v>80</v>
          </cell>
          <cell r="B89" t="str">
            <v>DUDLEY</v>
          </cell>
          <cell r="C89">
            <v>0</v>
          </cell>
          <cell r="T89">
            <v>0</v>
          </cell>
          <cell r="U89">
            <v>0</v>
          </cell>
          <cell r="V89">
            <v>0</v>
          </cell>
          <cell r="X89">
            <v>16490.760000000002</v>
          </cell>
          <cell r="Y89">
            <v>16491</v>
          </cell>
          <cell r="Z89">
            <v>0.23999999999796273</v>
          </cell>
          <cell r="AA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 t="str">
            <v>Non-op</v>
          </cell>
          <cell r="AH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T89">
            <v>0</v>
          </cell>
          <cell r="AV89" t="str">
            <v/>
          </cell>
          <cell r="AW89" t="str">
            <v/>
          </cell>
          <cell r="AX89" t="str">
            <v/>
          </cell>
        </row>
        <row r="90">
          <cell r="A90">
            <v>81</v>
          </cell>
          <cell r="B90" t="str">
            <v>DUNSTABLE</v>
          </cell>
          <cell r="C90">
            <v>0</v>
          </cell>
          <cell r="T90">
            <v>0</v>
          </cell>
          <cell r="U90">
            <v>0</v>
          </cell>
          <cell r="V90">
            <v>0</v>
          </cell>
          <cell r="X90">
            <v>0</v>
          </cell>
          <cell r="Y90">
            <v>694.40000000000009</v>
          </cell>
          <cell r="Z90">
            <v>694.40000000000009</v>
          </cell>
          <cell r="AA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 t="str">
            <v>Non-op</v>
          </cell>
          <cell r="AH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T90">
            <v>0</v>
          </cell>
          <cell r="AV90" t="str">
            <v/>
          </cell>
          <cell r="AW90" t="str">
            <v/>
          </cell>
          <cell r="AX90" t="str">
            <v/>
          </cell>
        </row>
        <row r="91">
          <cell r="A91">
            <v>82</v>
          </cell>
          <cell r="B91" t="str">
            <v>DUXBURY</v>
          </cell>
          <cell r="C91">
            <v>1</v>
          </cell>
          <cell r="T91" t="str">
            <v>x18</v>
          </cell>
          <cell r="U91">
            <v>0</v>
          </cell>
          <cell r="V91">
            <v>0</v>
          </cell>
          <cell r="X91">
            <v>33659011.201460004</v>
          </cell>
          <cell r="Y91">
            <v>48610583.539999992</v>
          </cell>
          <cell r="Z91">
            <v>14951572.338539988</v>
          </cell>
          <cell r="AA91">
            <v>0</v>
          </cell>
          <cell r="AC91">
            <v>145.89123297309666</v>
          </cell>
          <cell r="AD91">
            <v>144.42071173466749</v>
          </cell>
          <cell r="AE91">
            <v>-1.4705212384291713</v>
          </cell>
          <cell r="AF91">
            <v>8</v>
          </cell>
          <cell r="AG91">
            <v>0</v>
          </cell>
          <cell r="AH91">
            <v>145.89123297309666</v>
          </cell>
          <cell r="AK91">
            <v>145.89123297309666</v>
          </cell>
          <cell r="AL91">
            <v>145.89123438690117</v>
          </cell>
          <cell r="AM91">
            <v>145.89123297309666</v>
          </cell>
          <cell r="AN91">
            <v>145.89123297309666</v>
          </cell>
          <cell r="AO91">
            <v>145.89123297309666</v>
          </cell>
          <cell r="AT91">
            <v>0</v>
          </cell>
          <cell r="AV91">
            <v>5.2802718598078418</v>
          </cell>
          <cell r="AW91">
            <v>3.3660744232832265</v>
          </cell>
          <cell r="AX91">
            <v>-1.9141974365246153</v>
          </cell>
        </row>
        <row r="92">
          <cell r="A92">
            <v>83</v>
          </cell>
          <cell r="B92" t="str">
            <v>EAST BRIDGEWATER</v>
          </cell>
          <cell r="C92">
            <v>1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I92">
            <v>0</v>
          </cell>
          <cell r="J92">
            <v>427804</v>
          </cell>
          <cell r="K92">
            <v>816833</v>
          </cell>
          <cell r="L92">
            <v>878011</v>
          </cell>
          <cell r="M92">
            <v>0</v>
          </cell>
          <cell r="N92">
            <v>21550</v>
          </cell>
          <cell r="O92">
            <v>20307.560000000001</v>
          </cell>
          <cell r="R92">
            <v>0</v>
          </cell>
          <cell r="T92" t="str">
            <v>X</v>
          </cell>
          <cell r="U92">
            <v>2164505.56</v>
          </cell>
          <cell r="V92">
            <v>7.3070483711820424</v>
          </cell>
          <cell r="X92">
            <v>26867274.059999999</v>
          </cell>
          <cell r="Y92">
            <v>29622160.002888463</v>
          </cell>
          <cell r="Z92">
            <v>2754885.9428884648</v>
          </cell>
          <cell r="AA92">
            <v>201300.84841775463</v>
          </cell>
          <cell r="AC92">
            <v>116.17109491714541</v>
          </cell>
          <cell r="AD92">
            <v>109.50444428700897</v>
          </cell>
          <cell r="AE92">
            <v>-6.666650630136445</v>
          </cell>
          <cell r="AF92">
            <v>17</v>
          </cell>
          <cell r="AG92">
            <v>1</v>
          </cell>
          <cell r="AH92">
            <v>109.50444428700897</v>
          </cell>
          <cell r="AK92">
            <v>116.17109491714541</v>
          </cell>
          <cell r="AL92">
            <v>116.13199194741138</v>
          </cell>
          <cell r="AM92">
            <v>116.17109491714541</v>
          </cell>
          <cell r="AN92">
            <v>116.17109491714541</v>
          </cell>
          <cell r="AO92">
            <v>109.50444428700897</v>
          </cell>
          <cell r="AT92">
            <v>-6.666650630136445</v>
          </cell>
          <cell r="AV92">
            <v>4.6124117615894233</v>
          </cell>
          <cell r="AW92">
            <v>-1.6270768311705375</v>
          </cell>
          <cell r="AX92">
            <v>-6.2394885927599608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  <cell r="T93">
            <v>0</v>
          </cell>
          <cell r="U93">
            <v>0</v>
          </cell>
          <cell r="V93">
            <v>0</v>
          </cell>
          <cell r="X93">
            <v>278132.51999999996</v>
          </cell>
          <cell r="Y93">
            <v>347451.1</v>
          </cell>
          <cell r="Z93">
            <v>69318.580000000016</v>
          </cell>
          <cell r="AA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 t="str">
            <v>Non-op</v>
          </cell>
          <cell r="AH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T93">
            <v>0</v>
          </cell>
          <cell r="AV93" t="str">
            <v/>
          </cell>
          <cell r="AW93" t="str">
            <v/>
          </cell>
          <cell r="AX93" t="str">
            <v/>
          </cell>
        </row>
        <row r="94">
          <cell r="A94">
            <v>85</v>
          </cell>
          <cell r="B94" t="str">
            <v>EASTHAM</v>
          </cell>
          <cell r="C94">
            <v>1</v>
          </cell>
          <cell r="D94">
            <v>0</v>
          </cell>
          <cell r="E94">
            <v>133884</v>
          </cell>
          <cell r="F94">
            <v>0</v>
          </cell>
          <cell r="G94">
            <v>0</v>
          </cell>
          <cell r="I94">
            <v>0</v>
          </cell>
          <cell r="J94">
            <v>0</v>
          </cell>
          <cell r="K94">
            <v>69917</v>
          </cell>
          <cell r="L94">
            <v>34078.025750000001</v>
          </cell>
          <cell r="M94">
            <v>0</v>
          </cell>
          <cell r="N94">
            <v>0</v>
          </cell>
          <cell r="O94">
            <v>0</v>
          </cell>
          <cell r="R94">
            <v>0</v>
          </cell>
          <cell r="T94" t="str">
            <v>x18</v>
          </cell>
          <cell r="U94">
            <v>214024.407725</v>
          </cell>
          <cell r="V94">
            <v>4.2690301186442481</v>
          </cell>
          <cell r="X94">
            <v>2896212.01</v>
          </cell>
          <cell r="Y94">
            <v>5013419.9519999996</v>
          </cell>
          <cell r="Z94">
            <v>2117207.9419999998</v>
          </cell>
          <cell r="AA94">
            <v>90384.244718308037</v>
          </cell>
          <cell r="AC94">
            <v>170.02694519568604</v>
          </cell>
          <cell r="AD94">
            <v>169.98188289681502</v>
          </cell>
          <cell r="AE94">
            <v>-4.5062298871016537E-2</v>
          </cell>
          <cell r="AF94">
            <v>0</v>
          </cell>
          <cell r="AG94">
            <v>1</v>
          </cell>
          <cell r="AH94">
            <v>169.98188289681502</v>
          </cell>
          <cell r="AK94">
            <v>170.02694519568604</v>
          </cell>
          <cell r="AL94">
            <v>170.02693799213054</v>
          </cell>
          <cell r="AM94">
            <v>170.02694519568604</v>
          </cell>
          <cell r="AN94">
            <v>170.02694519568604</v>
          </cell>
          <cell r="AO94">
            <v>169.98188289681502</v>
          </cell>
          <cell r="AT94">
            <v>-4.5062298871016537E-2</v>
          </cell>
          <cell r="AV94">
            <v>6.8801171822220644</v>
          </cell>
          <cell r="AW94">
            <v>6.9056080589968749</v>
          </cell>
          <cell r="AX94">
            <v>2.5490876774810545E-2</v>
          </cell>
        </row>
        <row r="95">
          <cell r="A95">
            <v>86</v>
          </cell>
          <cell r="B95" t="str">
            <v>EASTHAMPTON</v>
          </cell>
          <cell r="C95">
            <v>1</v>
          </cell>
          <cell r="D95">
            <v>0</v>
          </cell>
          <cell r="E95">
            <v>101583</v>
          </cell>
          <cell r="F95">
            <v>0</v>
          </cell>
          <cell r="G95">
            <v>0</v>
          </cell>
          <cell r="I95">
            <v>0</v>
          </cell>
          <cell r="J95">
            <v>529228</v>
          </cell>
          <cell r="K95">
            <v>124903</v>
          </cell>
          <cell r="L95">
            <v>763000</v>
          </cell>
          <cell r="M95">
            <v>0</v>
          </cell>
          <cell r="N95">
            <v>336540</v>
          </cell>
          <cell r="O95">
            <v>123876.48</v>
          </cell>
          <cell r="R95">
            <v>0</v>
          </cell>
          <cell r="T95" t="str">
            <v>x18</v>
          </cell>
          <cell r="U95">
            <v>1445030.48</v>
          </cell>
          <cell r="V95">
            <v>5.7713871485555606</v>
          </cell>
          <cell r="X95">
            <v>22559015.459999997</v>
          </cell>
          <cell r="Y95">
            <v>25037836.534006499</v>
          </cell>
          <cell r="Z95">
            <v>2478821.0740065016</v>
          </cell>
          <cell r="AA95">
            <v>143062.36090089817</v>
          </cell>
          <cell r="AC95">
            <v>110.17880349249974</v>
          </cell>
          <cell r="AD95">
            <v>110.35399225310698</v>
          </cell>
          <cell r="AE95">
            <v>0.17518876060724153</v>
          </cell>
          <cell r="AF95">
            <v>119</v>
          </cell>
          <cell r="AG95">
            <v>1</v>
          </cell>
          <cell r="AH95">
            <v>110.35399225310698</v>
          </cell>
          <cell r="AK95">
            <v>110.17880349249974</v>
          </cell>
          <cell r="AL95">
            <v>110.17865488001189</v>
          </cell>
          <cell r="AM95">
            <v>110.17880349249974</v>
          </cell>
          <cell r="AN95">
            <v>110.17880349249974</v>
          </cell>
          <cell r="AO95">
            <v>110.35399225310698</v>
          </cell>
          <cell r="AT95">
            <v>0.17518876060724153</v>
          </cell>
          <cell r="AV95">
            <v>5.4560268789076396</v>
          </cell>
          <cell r="AW95">
            <v>5.4636958036922607</v>
          </cell>
          <cell r="AX95">
            <v>7.6689247846211117E-3</v>
          </cell>
        </row>
        <row r="96">
          <cell r="A96">
            <v>87</v>
          </cell>
          <cell r="B96" t="str">
            <v>EAST LONGMEADOW</v>
          </cell>
          <cell r="C96">
            <v>1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I96">
            <v>157103</v>
          </cell>
          <cell r="J96">
            <v>853219</v>
          </cell>
          <cell r="K96">
            <v>361119</v>
          </cell>
          <cell r="L96">
            <v>901552</v>
          </cell>
          <cell r="M96">
            <v>0</v>
          </cell>
          <cell r="N96">
            <v>18860</v>
          </cell>
          <cell r="O96">
            <v>20555.5</v>
          </cell>
          <cell r="R96">
            <v>0</v>
          </cell>
          <cell r="T96" t="str">
            <v>X</v>
          </cell>
          <cell r="U96">
            <v>2312408.5</v>
          </cell>
          <cell r="V96">
            <v>5.0593374037907441</v>
          </cell>
          <cell r="X96">
            <v>33881345.879999995</v>
          </cell>
          <cell r="Y96">
            <v>45705757.79878629</v>
          </cell>
          <cell r="Z96">
            <v>11824411.918786295</v>
          </cell>
          <cell r="AA96">
            <v>598236.89498544589</v>
          </cell>
          <cell r="AC96">
            <v>138.41789910313292</v>
          </cell>
          <cell r="AD96">
            <v>133.1337930422286</v>
          </cell>
          <cell r="AE96">
            <v>-5.2841060609043211</v>
          </cell>
          <cell r="AF96">
            <v>16</v>
          </cell>
          <cell r="AG96">
            <v>1</v>
          </cell>
          <cell r="AH96">
            <v>133.1337930422286</v>
          </cell>
          <cell r="AK96">
            <v>138.41789910313292</v>
          </cell>
          <cell r="AL96">
            <v>138.2838518057649</v>
          </cell>
          <cell r="AM96">
            <v>138.4170292034247</v>
          </cell>
          <cell r="AN96">
            <v>138.41789910313292</v>
          </cell>
          <cell r="AO96">
            <v>133.1337930422286</v>
          </cell>
          <cell r="AT96">
            <v>-5.2841060609043211</v>
          </cell>
          <cell r="AV96">
            <v>9.2603797021836058</v>
          </cell>
          <cell r="AW96">
            <v>4.2743861298247383</v>
          </cell>
          <cell r="AX96">
            <v>-4.9859935723588675</v>
          </cell>
        </row>
        <row r="97">
          <cell r="A97">
            <v>88</v>
          </cell>
          <cell r="B97" t="str">
            <v>EASTON</v>
          </cell>
          <cell r="C97">
            <v>1</v>
          </cell>
          <cell r="T97" t="str">
            <v>X</v>
          </cell>
          <cell r="U97">
            <v>0</v>
          </cell>
          <cell r="V97">
            <v>0</v>
          </cell>
          <cell r="X97">
            <v>43192301.489999995</v>
          </cell>
          <cell r="Y97">
            <v>54735883.101634935</v>
          </cell>
          <cell r="Z97">
            <v>11543581.61163494</v>
          </cell>
          <cell r="AA97">
            <v>0</v>
          </cell>
          <cell r="AC97">
            <v>132.28108588556685</v>
          </cell>
          <cell r="AD97">
            <v>126.72601647380968</v>
          </cell>
          <cell r="AE97">
            <v>-5.5550694117571737</v>
          </cell>
          <cell r="AF97">
            <v>25</v>
          </cell>
          <cell r="AG97">
            <v>0</v>
          </cell>
          <cell r="AH97">
            <v>132.28108588556685</v>
          </cell>
          <cell r="AK97">
            <v>132.28108588556685</v>
          </cell>
          <cell r="AL97">
            <v>132.23665229208461</v>
          </cell>
          <cell r="AM97">
            <v>132.28108588556685</v>
          </cell>
          <cell r="AN97">
            <v>132.28108588556685</v>
          </cell>
          <cell r="AO97">
            <v>132.28108588556685</v>
          </cell>
          <cell r="AT97">
            <v>0</v>
          </cell>
          <cell r="AV97">
            <v>8.9406000744698488</v>
          </cell>
          <cell r="AW97">
            <v>2.5740777671632378</v>
          </cell>
          <cell r="AX97">
            <v>-6.3665223073066111</v>
          </cell>
        </row>
        <row r="98">
          <cell r="A98">
            <v>89</v>
          </cell>
          <cell r="B98" t="str">
            <v>EDGARTOWN</v>
          </cell>
          <cell r="C98">
            <v>1</v>
          </cell>
          <cell r="D98">
            <v>20960</v>
          </cell>
          <cell r="E98">
            <v>0</v>
          </cell>
          <cell r="F98">
            <v>0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  <cell r="L98">
            <v>344177</v>
          </cell>
          <cell r="M98">
            <v>0</v>
          </cell>
          <cell r="N98">
            <v>15043</v>
          </cell>
          <cell r="O98">
            <v>62286.49</v>
          </cell>
          <cell r="R98">
            <v>0</v>
          </cell>
          <cell r="T98" t="str">
            <v>x18</v>
          </cell>
          <cell r="U98">
            <v>186870.59</v>
          </cell>
          <cell r="V98">
            <v>1.4096566894542295</v>
          </cell>
          <cell r="X98">
            <v>6660865.3400000008</v>
          </cell>
          <cell r="Y98">
            <v>13256461.051686978</v>
          </cell>
          <cell r="Z98">
            <v>6595595.7116869772</v>
          </cell>
          <cell r="AA98">
            <v>92975.256159151773</v>
          </cell>
          <cell r="AC98">
            <v>207.44700823217806</v>
          </cell>
          <cell r="AD98">
            <v>197.62425936579325</v>
          </cell>
          <cell r="AE98">
            <v>-9.8227488663848135</v>
          </cell>
          <cell r="AF98">
            <v>34</v>
          </cell>
          <cell r="AG98">
            <v>1</v>
          </cell>
          <cell r="AH98">
            <v>197.62425936579325</v>
          </cell>
          <cell r="AK98">
            <v>207.44700823217806</v>
          </cell>
          <cell r="AL98">
            <v>207.44699819448346</v>
          </cell>
          <cell r="AM98">
            <v>207.44700823217806</v>
          </cell>
          <cell r="AN98">
            <v>207.44700823217806</v>
          </cell>
          <cell r="AO98">
            <v>197.62425936579325</v>
          </cell>
          <cell r="AT98">
            <v>-9.8227488663848135</v>
          </cell>
          <cell r="AV98">
            <v>12.268281466313544</v>
          </cell>
          <cell r="AW98">
            <v>6.8329655827761755</v>
          </cell>
          <cell r="AX98">
            <v>-5.4353158835373687</v>
          </cell>
        </row>
        <row r="99">
          <cell r="A99">
            <v>90</v>
          </cell>
          <cell r="B99" t="str">
            <v>EGREMONT</v>
          </cell>
          <cell r="C99">
            <v>0</v>
          </cell>
          <cell r="T99">
            <v>0</v>
          </cell>
          <cell r="U99">
            <v>0</v>
          </cell>
          <cell r="V99">
            <v>0</v>
          </cell>
          <cell r="X99">
            <v>0</v>
          </cell>
          <cell r="Y99">
            <v>7004</v>
          </cell>
          <cell r="Z99">
            <v>7004</v>
          </cell>
          <cell r="AA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 t="str">
            <v>Non-op</v>
          </cell>
          <cell r="AH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T99">
            <v>0</v>
          </cell>
          <cell r="AV99" t="str">
            <v/>
          </cell>
          <cell r="AW99" t="str">
            <v/>
          </cell>
          <cell r="AX99" t="str">
            <v/>
          </cell>
        </row>
        <row r="100">
          <cell r="A100">
            <v>91</v>
          </cell>
          <cell r="B100" t="str">
            <v>ERVING</v>
          </cell>
          <cell r="C100">
            <v>1</v>
          </cell>
          <cell r="D100">
            <v>0</v>
          </cell>
          <cell r="E100">
            <v>262123</v>
          </cell>
          <cell r="F100">
            <v>0</v>
          </cell>
          <cell r="G100">
            <v>0</v>
          </cell>
          <cell r="I100">
            <v>0</v>
          </cell>
          <cell r="J100">
            <v>165125</v>
          </cell>
          <cell r="K100">
            <v>0</v>
          </cell>
          <cell r="L100">
            <v>112900</v>
          </cell>
          <cell r="M100">
            <v>0</v>
          </cell>
          <cell r="N100">
            <v>0</v>
          </cell>
          <cell r="O100">
            <v>3111.15</v>
          </cell>
          <cell r="R100">
            <v>0</v>
          </cell>
          <cell r="T100" t="str">
            <v>x18</v>
          </cell>
          <cell r="U100">
            <v>464229.15</v>
          </cell>
          <cell r="V100">
            <v>7.8044673314785582</v>
          </cell>
          <cell r="X100">
            <v>2671388.7799999998</v>
          </cell>
          <cell r="Y100">
            <v>5948249</v>
          </cell>
          <cell r="Z100">
            <v>3276860.22</v>
          </cell>
          <cell r="AA100">
            <v>255741.48536811644</v>
          </cell>
          <cell r="AC100">
            <v>186.35010931886836</v>
          </cell>
          <cell r="AD100">
            <v>213.09169063111372</v>
          </cell>
          <cell r="AE100">
            <v>26.741581312245359</v>
          </cell>
          <cell r="AF100">
            <v>1</v>
          </cell>
          <cell r="AG100">
            <v>1</v>
          </cell>
          <cell r="AH100">
            <v>213.09169063111372</v>
          </cell>
          <cell r="AK100">
            <v>186.35010931886836</v>
          </cell>
          <cell r="AL100">
            <v>186.97546028354611</v>
          </cell>
          <cell r="AM100">
            <v>186.35563036734794</v>
          </cell>
          <cell r="AN100">
            <v>186.35010931886836</v>
          </cell>
          <cell r="AO100">
            <v>213.09169063111372</v>
          </cell>
          <cell r="AT100">
            <v>26.741581312245359</v>
          </cell>
          <cell r="AV100">
            <v>6.681105829023938</v>
          </cell>
          <cell r="AW100">
            <v>22.708728881537972</v>
          </cell>
          <cell r="AX100">
            <v>16.027623052514034</v>
          </cell>
        </row>
        <row r="101">
          <cell r="A101">
            <v>92</v>
          </cell>
          <cell r="B101" t="str">
            <v>ESSEX</v>
          </cell>
          <cell r="C101">
            <v>0</v>
          </cell>
          <cell r="T101">
            <v>0</v>
          </cell>
          <cell r="U101">
            <v>0</v>
          </cell>
          <cell r="V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 t="str">
            <v>Non-op</v>
          </cell>
          <cell r="AH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T101">
            <v>0</v>
          </cell>
          <cell r="AV101" t="str">
            <v/>
          </cell>
          <cell r="AW101" t="str">
            <v/>
          </cell>
          <cell r="AX101" t="str">
            <v/>
          </cell>
        </row>
        <row r="102">
          <cell r="A102">
            <v>93</v>
          </cell>
          <cell r="B102" t="str">
            <v>EVERETT</v>
          </cell>
          <cell r="C102">
            <v>1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I102">
            <v>292086</v>
          </cell>
          <cell r="J102">
            <v>3404369</v>
          </cell>
          <cell r="K102">
            <v>2005303</v>
          </cell>
          <cell r="L102">
            <v>2019554</v>
          </cell>
          <cell r="M102">
            <v>33488</v>
          </cell>
          <cell r="N102">
            <v>0</v>
          </cell>
          <cell r="O102">
            <v>1030203.58</v>
          </cell>
          <cell r="R102">
            <v>0</v>
          </cell>
          <cell r="T102" t="str">
            <v>X</v>
          </cell>
          <cell r="U102">
            <v>8785003.5800000001</v>
          </cell>
          <cell r="V102">
            <v>5.7382585652340676</v>
          </cell>
          <cell r="X102">
            <v>152643280.48403001</v>
          </cell>
          <cell r="Y102">
            <v>153095289.80142173</v>
          </cell>
          <cell r="Z102">
            <v>452009.31739172339</v>
          </cell>
          <cell r="AA102">
            <v>25937.463370886609</v>
          </cell>
          <cell r="AC102">
            <v>101.28947429456781</v>
          </cell>
          <cell r="AD102">
            <v>100.27912912554669</v>
          </cell>
          <cell r="AE102">
            <v>-1.0103451690211216</v>
          </cell>
          <cell r="AF102">
            <v>765</v>
          </cell>
          <cell r="AG102">
            <v>1</v>
          </cell>
          <cell r="AH102">
            <v>100.27912912554669</v>
          </cell>
          <cell r="AK102">
            <v>101.28947429456781</v>
          </cell>
          <cell r="AL102">
            <v>96.581254615355448</v>
          </cell>
          <cell r="AM102">
            <v>97.794669150496134</v>
          </cell>
          <cell r="AN102">
            <v>101.28947429456781</v>
          </cell>
          <cell r="AO102">
            <v>100.27912912554669</v>
          </cell>
          <cell r="AT102">
            <v>-1.0103451690211216</v>
          </cell>
          <cell r="AV102">
            <v>16.450773736991518</v>
          </cell>
          <cell r="AW102">
            <v>15.216482160572916</v>
          </cell>
          <cell r="AX102">
            <v>-1.2342915764186024</v>
          </cell>
        </row>
        <row r="103">
          <cell r="A103">
            <v>94</v>
          </cell>
          <cell r="B103" t="str">
            <v>FAIRHAVEN</v>
          </cell>
          <cell r="C103">
            <v>1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I103">
            <v>0</v>
          </cell>
          <cell r="J103">
            <v>336505</v>
          </cell>
          <cell r="K103">
            <v>720942</v>
          </cell>
          <cell r="L103">
            <v>767239.17</v>
          </cell>
          <cell r="M103">
            <v>0</v>
          </cell>
          <cell r="N103">
            <v>0</v>
          </cell>
          <cell r="O103">
            <v>2908.22</v>
          </cell>
          <cell r="R103">
            <v>0</v>
          </cell>
          <cell r="T103" t="str">
            <v>X</v>
          </cell>
          <cell r="U103">
            <v>1827594.39</v>
          </cell>
          <cell r="V103">
            <v>7.5171391576533617</v>
          </cell>
          <cell r="X103">
            <v>23768492.649999999</v>
          </cell>
          <cell r="Y103">
            <v>24312366.07</v>
          </cell>
          <cell r="Z103">
            <v>543873.42000000179</v>
          </cell>
          <cell r="AA103">
            <v>40883.721822888663</v>
          </cell>
          <cell r="AC103">
            <v>104.81663839509088</v>
          </cell>
          <cell r="AD103">
            <v>102.11620360442635</v>
          </cell>
          <cell r="AE103">
            <v>-2.7004347906645307</v>
          </cell>
          <cell r="AF103">
            <v>4</v>
          </cell>
          <cell r="AG103">
            <v>1</v>
          </cell>
          <cell r="AH103">
            <v>102.11620360442635</v>
          </cell>
          <cell r="AK103">
            <v>104.81663839509088</v>
          </cell>
          <cell r="AL103">
            <v>103.6615040076211</v>
          </cell>
          <cell r="AM103">
            <v>103.66175332768017</v>
          </cell>
          <cell r="AN103">
            <v>104.81663839509088</v>
          </cell>
          <cell r="AO103">
            <v>102.11620360442635</v>
          </cell>
          <cell r="AT103">
            <v>-2.7004347906645307</v>
          </cell>
          <cell r="AV103">
            <v>6.5824400368468812</v>
          </cell>
          <cell r="AW103">
            <v>3.6300582220618263</v>
          </cell>
          <cell r="AX103">
            <v>-2.9523818147850549</v>
          </cell>
        </row>
        <row r="104">
          <cell r="A104">
            <v>95</v>
          </cell>
          <cell r="B104" t="str">
            <v>FALL RIVER</v>
          </cell>
          <cell r="C104">
            <v>1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I104">
            <v>1848704</v>
          </cell>
          <cell r="J104">
            <v>3925425</v>
          </cell>
          <cell r="K104">
            <v>3117326</v>
          </cell>
          <cell r="L104">
            <v>7372607</v>
          </cell>
          <cell r="M104">
            <v>84510</v>
          </cell>
          <cell r="N104">
            <v>209431</v>
          </cell>
          <cell r="O104">
            <v>2329662.9300000002</v>
          </cell>
          <cell r="R104">
            <v>0</v>
          </cell>
          <cell r="T104" t="str">
            <v>X</v>
          </cell>
          <cell r="U104">
            <v>18887665.93</v>
          </cell>
          <cell r="V104">
            <v>8.2393042559159113</v>
          </cell>
          <cell r="X104">
            <v>226544925.61000004</v>
          </cell>
          <cell r="Y104">
            <v>229238602.47591227</v>
          </cell>
          <cell r="Z104">
            <v>2693676.8659122288</v>
          </cell>
          <cell r="AA104">
            <v>221940.23265372863</v>
          </cell>
          <cell r="AC104">
            <v>100.27001010763144</v>
          </cell>
          <cell r="AD104">
            <v>101.09105804361013</v>
          </cell>
          <cell r="AE104">
            <v>0.8210479359786973</v>
          </cell>
          <cell r="AF104">
            <v>1757</v>
          </cell>
          <cell r="AG104">
            <v>1</v>
          </cell>
          <cell r="AH104">
            <v>101.09105804361013</v>
          </cell>
          <cell r="AK104">
            <v>100.27001010763144</v>
          </cell>
          <cell r="AL104">
            <v>100.23880003479222</v>
          </cell>
          <cell r="AM104">
            <v>100.27001010763144</v>
          </cell>
          <cell r="AN104">
            <v>100.27001010763144</v>
          </cell>
          <cell r="AO104">
            <v>101.09105804361013</v>
          </cell>
          <cell r="AT104">
            <v>0.8210479359786973</v>
          </cell>
          <cell r="AV104">
            <v>10.642874418030464</v>
          </cell>
          <cell r="AW104">
            <v>11.628897772616334</v>
          </cell>
          <cell r="AX104">
            <v>0.98602335458586943</v>
          </cell>
        </row>
        <row r="105">
          <cell r="A105">
            <v>96</v>
          </cell>
          <cell r="B105" t="str">
            <v>FALMOUTH</v>
          </cell>
          <cell r="C105">
            <v>1</v>
          </cell>
          <cell r="T105" t="str">
            <v>x18</v>
          </cell>
          <cell r="U105">
            <v>0</v>
          </cell>
          <cell r="V105">
            <v>0</v>
          </cell>
          <cell r="X105">
            <v>42847018.859999999</v>
          </cell>
          <cell r="Y105">
            <v>67570098.030835956</v>
          </cell>
          <cell r="Z105">
            <v>24723079.170835957</v>
          </cell>
          <cell r="AA105">
            <v>0</v>
          </cell>
          <cell r="AC105">
            <v>156.7364616373018</v>
          </cell>
          <cell r="AD105">
            <v>157.70081519934234</v>
          </cell>
          <cell r="AE105">
            <v>0.96435356204054301</v>
          </cell>
          <cell r="AF105">
            <v>119</v>
          </cell>
          <cell r="AG105">
            <v>0</v>
          </cell>
          <cell r="AH105">
            <v>156.7364616373018</v>
          </cell>
          <cell r="AK105">
            <v>156.7364616373018</v>
          </cell>
          <cell r="AL105">
            <v>156.73559789961254</v>
          </cell>
          <cell r="AM105">
            <v>156.7364616373018</v>
          </cell>
          <cell r="AN105">
            <v>156.7364616373018</v>
          </cell>
          <cell r="AO105">
            <v>156.7364616373018</v>
          </cell>
          <cell r="AT105">
            <v>0</v>
          </cell>
          <cell r="AV105">
            <v>4.2830907435748582</v>
          </cell>
          <cell r="AW105">
            <v>3.0195069738843774</v>
          </cell>
          <cell r="AX105">
            <v>-1.2635837696904808</v>
          </cell>
        </row>
        <row r="106">
          <cell r="A106">
            <v>97</v>
          </cell>
          <cell r="B106" t="str">
            <v>FITCHBURG</v>
          </cell>
          <cell r="C106">
            <v>1</v>
          </cell>
          <cell r="D106">
            <v>0</v>
          </cell>
          <cell r="E106">
            <v>250000</v>
          </cell>
          <cell r="F106">
            <v>0</v>
          </cell>
          <cell r="G106">
            <v>0</v>
          </cell>
          <cell r="I106">
            <v>0</v>
          </cell>
          <cell r="J106">
            <v>2784966</v>
          </cell>
          <cell r="K106">
            <v>3241019</v>
          </cell>
          <cell r="L106">
            <v>2923402</v>
          </cell>
          <cell r="M106">
            <v>6007</v>
          </cell>
          <cell r="N106">
            <v>404140</v>
          </cell>
          <cell r="O106">
            <v>328777.61</v>
          </cell>
          <cell r="R106">
            <v>0</v>
          </cell>
          <cell r="T106" t="str">
            <v>X</v>
          </cell>
          <cell r="U106">
            <v>9938311.6099999994</v>
          </cell>
          <cell r="V106">
            <v>10.336538894368848</v>
          </cell>
          <cell r="X106">
            <v>96678430.429999992</v>
          </cell>
          <cell r="Y106">
            <v>96147382.71254611</v>
          </cell>
          <cell r="Z106">
            <v>0</v>
          </cell>
          <cell r="AA106">
            <v>0</v>
          </cell>
          <cell r="AC106">
            <v>99.93453701098386</v>
          </cell>
          <cell r="AD106">
            <v>99.450707137991458</v>
          </cell>
          <cell r="AE106">
            <v>-0.48382987299240199</v>
          </cell>
          <cell r="AF106">
            <v>208</v>
          </cell>
          <cell r="AG106">
            <v>1</v>
          </cell>
          <cell r="AH106">
            <v>99.450707137991458</v>
          </cell>
          <cell r="AK106">
            <v>99.93453701098386</v>
          </cell>
          <cell r="AL106">
            <v>99.890278439409414</v>
          </cell>
          <cell r="AM106">
            <v>99.93453701098386</v>
          </cell>
          <cell r="AN106">
            <v>99.93453701098386</v>
          </cell>
          <cell r="AO106">
            <v>99.450707137991458</v>
          </cell>
          <cell r="AT106">
            <v>-0.48382987299240199</v>
          </cell>
          <cell r="AV106">
            <v>8.8243087673910772</v>
          </cell>
          <cell r="AW106">
            <v>8.2974393480268187</v>
          </cell>
          <cell r="AX106">
            <v>-0.52686941936425846</v>
          </cell>
        </row>
        <row r="107">
          <cell r="A107">
            <v>98</v>
          </cell>
          <cell r="B107" t="str">
            <v>FLORIDA</v>
          </cell>
          <cell r="C107">
            <v>1</v>
          </cell>
          <cell r="D107">
            <v>0</v>
          </cell>
          <cell r="E107">
            <v>25000</v>
          </cell>
          <cell r="F107">
            <v>0</v>
          </cell>
          <cell r="G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53500</v>
          </cell>
          <cell r="M107">
            <v>0</v>
          </cell>
          <cell r="N107">
            <v>0</v>
          </cell>
          <cell r="O107">
            <v>1929.27</v>
          </cell>
          <cell r="R107">
            <v>0</v>
          </cell>
          <cell r="T107" t="str">
            <v>x18</v>
          </cell>
          <cell r="U107">
            <v>42979.270000000004</v>
          </cell>
          <cell r="V107">
            <v>2.6990484719157291</v>
          </cell>
          <cell r="X107">
            <v>917915.93000000017</v>
          </cell>
          <cell r="Y107">
            <v>1592386</v>
          </cell>
          <cell r="Z107">
            <v>674470.06999999983</v>
          </cell>
          <cell r="AA107">
            <v>18204.274117863944</v>
          </cell>
          <cell r="AC107">
            <v>159.2951848633453</v>
          </cell>
          <cell r="AD107">
            <v>171.49519628471157</v>
          </cell>
          <cell r="AE107">
            <v>12.20001142136627</v>
          </cell>
          <cell r="AF107">
            <v>1</v>
          </cell>
          <cell r="AG107">
            <v>1</v>
          </cell>
          <cell r="AH107">
            <v>171.49519628471157</v>
          </cell>
          <cell r="AK107">
            <v>159.2951848633453</v>
          </cell>
          <cell r="AL107">
            <v>224.48980490010371</v>
          </cell>
          <cell r="AM107">
            <v>224.48980490010371</v>
          </cell>
          <cell r="AN107">
            <v>159.2951848633453</v>
          </cell>
          <cell r="AO107">
            <v>171.49519628471157</v>
          </cell>
          <cell r="AT107">
            <v>12.20001142136627</v>
          </cell>
          <cell r="AV107">
            <v>-5.3081841709515816</v>
          </cell>
          <cell r="AW107">
            <v>1.819366261440468</v>
          </cell>
          <cell r="AX107">
            <v>7.1275504323920496</v>
          </cell>
        </row>
        <row r="108">
          <cell r="A108">
            <v>99</v>
          </cell>
          <cell r="B108" t="str">
            <v>FOXBOROUGH</v>
          </cell>
          <cell r="C108">
            <v>1</v>
          </cell>
          <cell r="D108">
            <v>0</v>
          </cell>
          <cell r="E108">
            <v>9000</v>
          </cell>
          <cell r="F108">
            <v>0</v>
          </cell>
          <cell r="G108">
            <v>0</v>
          </cell>
          <cell r="I108">
            <v>285220</v>
          </cell>
          <cell r="J108">
            <v>1188695</v>
          </cell>
          <cell r="K108">
            <v>418745</v>
          </cell>
          <cell r="L108">
            <v>776144</v>
          </cell>
          <cell r="M108">
            <v>16264</v>
          </cell>
          <cell r="N108">
            <v>0</v>
          </cell>
          <cell r="O108">
            <v>157407.39000000001</v>
          </cell>
          <cell r="R108">
            <v>0</v>
          </cell>
          <cell r="T108" t="str">
            <v>X</v>
          </cell>
          <cell r="U108">
            <v>2851475.39</v>
          </cell>
          <cell r="V108">
            <v>5.6585497247041694</v>
          </cell>
          <cell r="X108">
            <v>34005786.001159996</v>
          </cell>
          <cell r="Y108">
            <v>50392336</v>
          </cell>
          <cell r="Z108">
            <v>16386549.998840004</v>
          </cell>
          <cell r="AA108">
            <v>927241.07984787214</v>
          </cell>
          <cell r="AC108">
            <v>149.2902517174459</v>
          </cell>
          <cell r="AD108">
            <v>145.46081928076825</v>
          </cell>
          <cell r="AE108">
            <v>-3.8294324366776493</v>
          </cell>
          <cell r="AF108">
            <v>91</v>
          </cell>
          <cell r="AG108">
            <v>1</v>
          </cell>
          <cell r="AH108">
            <v>145.46081928076825</v>
          </cell>
          <cell r="AK108">
            <v>149.2902517174459</v>
          </cell>
          <cell r="AL108">
            <v>149.26253004907659</v>
          </cell>
          <cell r="AM108">
            <v>149.2902517174459</v>
          </cell>
          <cell r="AN108">
            <v>149.2902517174459</v>
          </cell>
          <cell r="AO108">
            <v>145.46081928076825</v>
          </cell>
          <cell r="AT108">
            <v>-3.8294324366776493</v>
          </cell>
          <cell r="AV108">
            <v>5.8814482072833272</v>
          </cell>
          <cell r="AW108">
            <v>2.6984657385476685</v>
          </cell>
          <cell r="AX108">
            <v>-3.1829824687356587</v>
          </cell>
        </row>
        <row r="109">
          <cell r="A109">
            <v>100</v>
          </cell>
          <cell r="B109" t="str">
            <v>FRAMINGHAM</v>
          </cell>
          <cell r="C109">
            <v>1</v>
          </cell>
          <cell r="T109" t="str">
            <v>X</v>
          </cell>
          <cell r="U109">
            <v>0</v>
          </cell>
          <cell r="V109">
            <v>0</v>
          </cell>
          <cell r="X109">
            <v>159351946.7809</v>
          </cell>
          <cell r="Y109">
            <v>209972783.7119436</v>
          </cell>
          <cell r="Z109">
            <v>50620836.931043595</v>
          </cell>
          <cell r="AA109">
            <v>0</v>
          </cell>
          <cell r="AC109">
            <v>133.04426818451088</v>
          </cell>
          <cell r="AD109">
            <v>131.76668873750529</v>
          </cell>
          <cell r="AE109">
            <v>-1.2775794470055928</v>
          </cell>
          <cell r="AF109">
            <v>281</v>
          </cell>
          <cell r="AG109">
            <v>0</v>
          </cell>
          <cell r="AH109">
            <v>133.04426818451088</v>
          </cell>
          <cell r="AK109">
            <v>133.04426818451088</v>
          </cell>
          <cell r="AL109">
            <v>132.48691645829086</v>
          </cell>
          <cell r="AM109">
            <v>133.02914048260848</v>
          </cell>
          <cell r="AN109">
            <v>133.04426818451088</v>
          </cell>
          <cell r="AO109">
            <v>133.04426818451088</v>
          </cell>
          <cell r="AT109">
            <v>0</v>
          </cell>
          <cell r="AV109">
            <v>14.379802532330238</v>
          </cell>
          <cell r="AW109">
            <v>10.314876908293567</v>
          </cell>
          <cell r="AX109">
            <v>-4.0649256240366718</v>
          </cell>
        </row>
        <row r="110">
          <cell r="A110">
            <v>101</v>
          </cell>
          <cell r="B110" t="str">
            <v>FRANKLIN</v>
          </cell>
          <cell r="C110">
            <v>1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I110">
            <v>532471</v>
          </cell>
          <cell r="J110">
            <v>5489551</v>
          </cell>
          <cell r="K110">
            <v>1759158</v>
          </cell>
          <cell r="L110">
            <v>1715000</v>
          </cell>
          <cell r="M110">
            <v>64435</v>
          </cell>
          <cell r="N110">
            <v>0</v>
          </cell>
          <cell r="O110">
            <v>411232.92</v>
          </cell>
          <cell r="R110">
            <v>0</v>
          </cell>
          <cell r="T110" t="str">
            <v>x18</v>
          </cell>
          <cell r="U110">
            <v>8771347.9199999999</v>
          </cell>
          <cell r="V110">
            <v>9.4264300807597543</v>
          </cell>
          <cell r="X110">
            <v>65275976.234380007</v>
          </cell>
          <cell r="Y110">
            <v>93050580.599999994</v>
          </cell>
          <cell r="Z110">
            <v>27774604.365619987</v>
          </cell>
          <cell r="AA110">
            <v>2618153.6607328141</v>
          </cell>
          <cell r="AC110">
            <v>131.65247514434901</v>
          </cell>
          <cell r="AD110">
            <v>138.53860509808445</v>
          </cell>
          <cell r="AE110">
            <v>6.8861299537354341</v>
          </cell>
          <cell r="AF110">
            <v>331</v>
          </cell>
          <cell r="AG110">
            <v>1</v>
          </cell>
          <cell r="AH110">
            <v>138.53860509808445</v>
          </cell>
          <cell r="AK110">
            <v>131.65247514434901</v>
          </cell>
          <cell r="AL110">
            <v>131.63694062439163</v>
          </cell>
          <cell r="AM110">
            <v>131.65247514434901</v>
          </cell>
          <cell r="AN110">
            <v>131.65247514434901</v>
          </cell>
          <cell r="AO110">
            <v>138.53860509808445</v>
          </cell>
          <cell r="AT110">
            <v>6.8861299537354341</v>
          </cell>
          <cell r="AV110">
            <v>4.5106014917393296</v>
          </cell>
          <cell r="AW110">
            <v>11.574891297501862</v>
          </cell>
          <cell r="AX110">
            <v>7.0642898057625327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T111">
            <v>0</v>
          </cell>
          <cell r="U111">
            <v>0</v>
          </cell>
          <cell r="V111">
            <v>0</v>
          </cell>
          <cell r="X111">
            <v>966323.64</v>
          </cell>
          <cell r="Y111">
            <v>1194586.1499999999</v>
          </cell>
          <cell r="Z111">
            <v>228262.50999999989</v>
          </cell>
          <cell r="AA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 t="str">
            <v>Non-op</v>
          </cell>
          <cell r="AH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T111">
            <v>0</v>
          </cell>
          <cell r="AV111" t="str">
            <v/>
          </cell>
          <cell r="AW111" t="str">
            <v/>
          </cell>
          <cell r="AX111" t="str">
            <v/>
          </cell>
          <cell r="BC111" t="str">
            <v>fy12</v>
          </cell>
        </row>
        <row r="112">
          <cell r="A112">
            <v>103</v>
          </cell>
          <cell r="B112" t="str">
            <v>GARDNER</v>
          </cell>
          <cell r="C112">
            <v>1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I112">
            <v>0</v>
          </cell>
          <cell r="J112">
            <v>1458880</v>
          </cell>
          <cell r="K112">
            <v>336998</v>
          </cell>
          <cell r="L112">
            <v>412445.84</v>
          </cell>
          <cell r="M112">
            <v>16887</v>
          </cell>
          <cell r="N112">
            <v>280302</v>
          </cell>
          <cell r="O112">
            <v>25355.89</v>
          </cell>
          <cell r="R112">
            <v>0</v>
          </cell>
          <cell r="T112" t="str">
            <v>x18</v>
          </cell>
          <cell r="U112">
            <v>2242156.642</v>
          </cell>
          <cell r="V112">
            <v>5.8298452127932805</v>
          </cell>
          <cell r="X112">
            <v>38690363.829999998</v>
          </cell>
          <cell r="Y112">
            <v>38459968.664000005</v>
          </cell>
          <cell r="Z112">
            <v>0</v>
          </cell>
          <cell r="AA112">
            <v>0</v>
          </cell>
          <cell r="AC112">
            <v>100.8735953193229</v>
          </cell>
          <cell r="AD112">
            <v>99.404515380076759</v>
          </cell>
          <cell r="AE112">
            <v>-1.4690799392461429</v>
          </cell>
          <cell r="AF112">
            <v>17</v>
          </cell>
          <cell r="AG112">
            <v>1</v>
          </cell>
          <cell r="AH112">
            <v>99.404515380076759</v>
          </cell>
          <cell r="AK112">
            <v>100.8735953193229</v>
          </cell>
          <cell r="AL112">
            <v>100.48122882582729</v>
          </cell>
          <cell r="AM112">
            <v>100.45477924701855</v>
          </cell>
          <cell r="AN112">
            <v>100.8735953193229</v>
          </cell>
          <cell r="AO112">
            <v>99.404515380076759</v>
          </cell>
          <cell r="AT112">
            <v>-1.4690799392461429</v>
          </cell>
          <cell r="AV112">
            <v>13.697774759051715</v>
          </cell>
          <cell r="AW112">
            <v>11.999359468801375</v>
          </cell>
          <cell r="AX112">
            <v>-1.69841529025034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  <cell r="T113">
            <v>0</v>
          </cell>
          <cell r="U113">
            <v>0</v>
          </cell>
          <cell r="V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 t="str">
            <v>Non-op</v>
          </cell>
          <cell r="AH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T113">
            <v>0</v>
          </cell>
          <cell r="AV113" t="str">
            <v/>
          </cell>
          <cell r="AW113" t="str">
            <v/>
          </cell>
          <cell r="AX113" t="str">
            <v/>
          </cell>
        </row>
        <row r="114">
          <cell r="A114">
            <v>105</v>
          </cell>
          <cell r="B114" t="str">
            <v>GEORGETOWN</v>
          </cell>
          <cell r="C114">
            <v>1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I114">
            <v>0</v>
          </cell>
          <cell r="J114">
            <v>720985</v>
          </cell>
          <cell r="K114">
            <v>387568</v>
          </cell>
          <cell r="L114">
            <v>610361</v>
          </cell>
          <cell r="M114">
            <v>11098</v>
          </cell>
          <cell r="N114">
            <v>54651</v>
          </cell>
          <cell r="O114">
            <v>4532.5</v>
          </cell>
          <cell r="R114">
            <v>0</v>
          </cell>
          <cell r="T114" t="str">
            <v>X</v>
          </cell>
          <cell r="U114">
            <v>1789195.5</v>
          </cell>
          <cell r="V114">
            <v>7.8047801324461696</v>
          </cell>
          <cell r="X114">
            <v>15011687.49</v>
          </cell>
          <cell r="Y114">
            <v>22924354.941940323</v>
          </cell>
          <cell r="Z114">
            <v>7912667.4519403223</v>
          </cell>
          <cell r="AA114">
            <v>617566.29723557283</v>
          </cell>
          <cell r="AC114">
            <v>141.34842261289668</v>
          </cell>
          <cell r="AD114">
            <v>148.59614323549141</v>
          </cell>
          <cell r="AE114">
            <v>7.247720622594727</v>
          </cell>
          <cell r="AF114">
            <v>2</v>
          </cell>
          <cell r="AG114">
            <v>1</v>
          </cell>
          <cell r="AH114">
            <v>148.59614323549141</v>
          </cell>
          <cell r="AK114">
            <v>141.34842261289668</v>
          </cell>
          <cell r="AL114">
            <v>141.13837168723219</v>
          </cell>
          <cell r="AM114">
            <v>141.34842261289668</v>
          </cell>
          <cell r="AN114">
            <v>141.34842261289668</v>
          </cell>
          <cell r="AO114">
            <v>148.59614323549141</v>
          </cell>
          <cell r="AT114">
            <v>7.247720622594727</v>
          </cell>
          <cell r="AV114">
            <v>5.237841632090376</v>
          </cell>
          <cell r="AW114">
            <v>11.058243303897294</v>
          </cell>
          <cell r="AX114">
            <v>5.820401671806918</v>
          </cell>
        </row>
        <row r="115">
          <cell r="A115">
            <v>106</v>
          </cell>
          <cell r="B115" t="str">
            <v>GILL</v>
          </cell>
          <cell r="C115">
            <v>0</v>
          </cell>
          <cell r="T115">
            <v>0</v>
          </cell>
          <cell r="U115">
            <v>0</v>
          </cell>
          <cell r="V115">
            <v>0</v>
          </cell>
          <cell r="X115">
            <v>0</v>
          </cell>
          <cell r="Y115">
            <v>242428</v>
          </cell>
          <cell r="Z115">
            <v>242428</v>
          </cell>
          <cell r="AA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 t="str">
            <v>Non-op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T115">
            <v>0</v>
          </cell>
          <cell r="AV115" t="str">
            <v/>
          </cell>
          <cell r="AW115" t="str">
            <v/>
          </cell>
          <cell r="AX115" t="str">
            <v/>
          </cell>
        </row>
        <row r="116">
          <cell r="A116">
            <v>107</v>
          </cell>
          <cell r="B116" t="str">
            <v>GLOUCESTER</v>
          </cell>
          <cell r="C116">
            <v>1</v>
          </cell>
          <cell r="D116">
            <v>780000</v>
          </cell>
          <cell r="E116">
            <v>0</v>
          </cell>
          <cell r="F116">
            <v>0</v>
          </cell>
          <cell r="G116">
            <v>0</v>
          </cell>
          <cell r="I116">
            <v>0</v>
          </cell>
          <cell r="J116">
            <v>2975620</v>
          </cell>
          <cell r="K116">
            <v>0</v>
          </cell>
          <cell r="L116">
            <v>2382555</v>
          </cell>
          <cell r="M116">
            <v>18571</v>
          </cell>
          <cell r="N116">
            <v>753094</v>
          </cell>
          <cell r="O116">
            <v>1022.91</v>
          </cell>
          <cell r="R116">
            <v>0</v>
          </cell>
          <cell r="T116" t="str">
            <v>X</v>
          </cell>
          <cell r="U116">
            <v>6910862.9100000001</v>
          </cell>
          <cell r="V116">
            <v>10.927588397896979</v>
          </cell>
          <cell r="X116">
            <v>47045109.888499998</v>
          </cell>
          <cell r="Y116">
            <v>63242342.759999998</v>
          </cell>
          <cell r="Z116">
            <v>16197232.8715</v>
          </cell>
          <cell r="AA116">
            <v>1769966.9400463898</v>
          </cell>
          <cell r="AC116">
            <v>129.93995655277564</v>
          </cell>
          <cell r="AD116">
            <v>130.66687688826144</v>
          </cell>
          <cell r="AE116">
            <v>0.72692033548580071</v>
          </cell>
          <cell r="AF116">
            <v>1</v>
          </cell>
          <cell r="AG116">
            <v>1</v>
          </cell>
          <cell r="AH116">
            <v>130.66687688826144</v>
          </cell>
          <cell r="AK116">
            <v>129.93995655277564</v>
          </cell>
          <cell r="AL116">
            <v>129.90268216010153</v>
          </cell>
          <cell r="AM116">
            <v>129.93995015384016</v>
          </cell>
          <cell r="AN116">
            <v>129.93995655277564</v>
          </cell>
          <cell r="AO116">
            <v>130.66687688826144</v>
          </cell>
          <cell r="AT116">
            <v>0.72692033548580071</v>
          </cell>
          <cell r="AV116">
            <v>7.7807946915288406</v>
          </cell>
          <cell r="AW116">
            <v>8.969084892167146</v>
          </cell>
          <cell r="AX116">
            <v>1.1882902006383054</v>
          </cell>
        </row>
        <row r="117">
          <cell r="A117">
            <v>108</v>
          </cell>
          <cell r="B117" t="str">
            <v>GOSHEN</v>
          </cell>
          <cell r="C117">
            <v>0</v>
          </cell>
          <cell r="T117">
            <v>0</v>
          </cell>
          <cell r="U117">
            <v>0</v>
          </cell>
          <cell r="V117">
            <v>0</v>
          </cell>
          <cell r="X117">
            <v>148416.84</v>
          </cell>
          <cell r="Y117">
            <v>203109</v>
          </cell>
          <cell r="Z117">
            <v>54692.160000000003</v>
          </cell>
          <cell r="AA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 t="str">
            <v>Non-op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T117">
            <v>0</v>
          </cell>
          <cell r="AV117" t="str">
            <v/>
          </cell>
          <cell r="AW117" t="str">
            <v/>
          </cell>
          <cell r="AX117" t="str">
            <v/>
          </cell>
        </row>
        <row r="118">
          <cell r="A118">
            <v>109</v>
          </cell>
          <cell r="B118" t="str">
            <v>GOSNOLD</v>
          </cell>
          <cell r="C118">
            <v>0</v>
          </cell>
          <cell r="T118">
            <v>0</v>
          </cell>
          <cell r="U118">
            <v>0</v>
          </cell>
          <cell r="V118">
            <v>0</v>
          </cell>
          <cell r="X118">
            <v>0</v>
          </cell>
          <cell r="Y118">
            <v>51029</v>
          </cell>
          <cell r="Z118">
            <v>51029</v>
          </cell>
          <cell r="AA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 t="str">
            <v>Non-op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T118">
            <v>0</v>
          </cell>
          <cell r="AV118" t="str">
            <v/>
          </cell>
          <cell r="AW118" t="str">
            <v/>
          </cell>
          <cell r="AX118" t="str">
            <v/>
          </cell>
        </row>
        <row r="119">
          <cell r="A119">
            <v>110</v>
          </cell>
          <cell r="B119" t="str">
            <v>GRAFTON</v>
          </cell>
          <cell r="C119">
            <v>1</v>
          </cell>
          <cell r="T119" t="str">
            <v>x18</v>
          </cell>
          <cell r="U119">
            <v>0</v>
          </cell>
          <cell r="V119">
            <v>0</v>
          </cell>
          <cell r="X119">
            <v>36858149.159999996</v>
          </cell>
          <cell r="Y119">
            <v>48772719.846000001</v>
          </cell>
          <cell r="Z119">
            <v>11914570.686000004</v>
          </cell>
          <cell r="AA119">
            <v>0</v>
          </cell>
          <cell r="AC119">
            <v>131.28588492463552</v>
          </cell>
          <cell r="AD119">
            <v>132.32547199882242</v>
          </cell>
          <cell r="AE119">
            <v>1.0395870741868976</v>
          </cell>
          <cell r="AF119">
            <v>11</v>
          </cell>
          <cell r="AG119">
            <v>0</v>
          </cell>
          <cell r="AH119">
            <v>131.28588492463552</v>
          </cell>
          <cell r="AK119">
            <v>131.28588492463552</v>
          </cell>
          <cell r="AL119">
            <v>131.15437529744767</v>
          </cell>
          <cell r="AM119">
            <v>131.28538796309707</v>
          </cell>
          <cell r="AN119">
            <v>131.28588492463552</v>
          </cell>
          <cell r="AO119">
            <v>131.28588492463552</v>
          </cell>
          <cell r="AT119">
            <v>0</v>
          </cell>
          <cell r="AV119">
            <v>2.3788062967036248</v>
          </cell>
          <cell r="AW119">
            <v>2.2633622705921708</v>
          </cell>
          <cell r="AX119">
            <v>-0.11544402611145399</v>
          </cell>
        </row>
        <row r="120">
          <cell r="A120">
            <v>111</v>
          </cell>
          <cell r="B120" t="str">
            <v>GRANBY</v>
          </cell>
          <cell r="C120">
            <v>1</v>
          </cell>
          <cell r="T120" t="str">
            <v>x18</v>
          </cell>
          <cell r="U120">
            <v>0</v>
          </cell>
          <cell r="V120">
            <v>0</v>
          </cell>
          <cell r="X120">
            <v>9588488.8899999987</v>
          </cell>
          <cell r="Y120">
            <v>10963484.625999397</v>
          </cell>
          <cell r="Z120">
            <v>1374995.7359993979</v>
          </cell>
          <cell r="AA120">
            <v>0</v>
          </cell>
          <cell r="AC120">
            <v>123.99707372132831</v>
          </cell>
          <cell r="AD120">
            <v>114.34006705095527</v>
          </cell>
          <cell r="AE120">
            <v>-9.6570066703730362</v>
          </cell>
          <cell r="AF120">
            <v>25</v>
          </cell>
          <cell r="AG120">
            <v>0</v>
          </cell>
          <cell r="AH120">
            <v>123.99707372132831</v>
          </cell>
          <cell r="AK120">
            <v>123.99707372132831</v>
          </cell>
          <cell r="AL120">
            <v>123.99680242678322</v>
          </cell>
          <cell r="AM120">
            <v>123.99707372132831</v>
          </cell>
          <cell r="AN120">
            <v>123.99707372132831</v>
          </cell>
          <cell r="AO120">
            <v>123.99707372132831</v>
          </cell>
          <cell r="AT120">
            <v>0</v>
          </cell>
          <cell r="AV120">
            <v>11.087638987251685</v>
          </cell>
          <cell r="AW120">
            <v>2.2158308683674131</v>
          </cell>
          <cell r="AX120">
            <v>-8.871808118884271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T121">
            <v>0</v>
          </cell>
          <cell r="U121">
            <v>0</v>
          </cell>
          <cell r="V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 t="str">
            <v>Non-op</v>
          </cell>
          <cell r="AH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T121">
            <v>0</v>
          </cell>
          <cell r="AV121" t="str">
            <v/>
          </cell>
          <cell r="AW121" t="str">
            <v/>
          </cell>
          <cell r="AX121" t="str">
            <v/>
          </cell>
          <cell r="BC121" t="str">
            <v>fy13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  <cell r="T122">
            <v>0</v>
          </cell>
          <cell r="U122">
            <v>0</v>
          </cell>
          <cell r="V122">
            <v>0</v>
          </cell>
          <cell r="X122">
            <v>0</v>
          </cell>
          <cell r="Y122">
            <v>236900</v>
          </cell>
          <cell r="Z122">
            <v>236900</v>
          </cell>
          <cell r="AA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 t="str">
            <v>Non-op</v>
          </cell>
          <cell r="AH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T122">
            <v>0</v>
          </cell>
          <cell r="AV122" t="str">
            <v/>
          </cell>
          <cell r="AW122" t="str">
            <v/>
          </cell>
          <cell r="AX122" t="str">
            <v/>
          </cell>
        </row>
        <row r="123">
          <cell r="A123">
            <v>114</v>
          </cell>
          <cell r="B123" t="str">
            <v>GREENFIELD</v>
          </cell>
          <cell r="C123">
            <v>1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I123">
            <v>0</v>
          </cell>
          <cell r="J123">
            <v>758956</v>
          </cell>
          <cell r="K123">
            <v>303777</v>
          </cell>
          <cell r="L123">
            <v>1339633</v>
          </cell>
          <cell r="M123">
            <v>0</v>
          </cell>
          <cell r="N123">
            <v>1058506</v>
          </cell>
          <cell r="O123">
            <v>136959.54999999999</v>
          </cell>
          <cell r="R123">
            <v>0</v>
          </cell>
          <cell r="T123" t="str">
            <v>X</v>
          </cell>
          <cell r="U123">
            <v>3597831.55</v>
          </cell>
          <cell r="V123">
            <v>10.711165525532753</v>
          </cell>
          <cell r="X123">
            <v>27294290.690000001</v>
          </cell>
          <cell r="Y123">
            <v>33589543</v>
          </cell>
          <cell r="Z123">
            <v>6295252.3099999987</v>
          </cell>
          <cell r="AA123">
            <v>674294.89517402404</v>
          </cell>
          <cell r="AC123">
            <v>116.31079092495452</v>
          </cell>
          <cell r="AD123">
            <v>120.59389444725656</v>
          </cell>
          <cell r="AE123">
            <v>4.2831035223020422</v>
          </cell>
          <cell r="AF123">
            <v>113</v>
          </cell>
          <cell r="AG123">
            <v>1</v>
          </cell>
          <cell r="AH123">
            <v>120.59389444725656</v>
          </cell>
          <cell r="AK123">
            <v>116.31079092495452</v>
          </cell>
          <cell r="AL123">
            <v>116.31016907727951</v>
          </cell>
          <cell r="AM123">
            <v>116.31079092495452</v>
          </cell>
          <cell r="AN123">
            <v>116.31079092495452</v>
          </cell>
          <cell r="AO123">
            <v>120.59389444725656</v>
          </cell>
          <cell r="AT123">
            <v>4.2831035223020422</v>
          </cell>
          <cell r="AV123">
            <v>3.6759648239440388</v>
          </cell>
          <cell r="AW123">
            <v>7.6598718679582163</v>
          </cell>
          <cell r="AX123">
            <v>3.9839070440141775</v>
          </cell>
        </row>
        <row r="124">
          <cell r="A124">
            <v>115</v>
          </cell>
          <cell r="B124" t="str">
            <v>GROTON</v>
          </cell>
          <cell r="C124">
            <v>0</v>
          </cell>
          <cell r="T124">
            <v>0</v>
          </cell>
          <cell r="U124">
            <v>0</v>
          </cell>
          <cell r="V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 t="str">
            <v>Non-op</v>
          </cell>
          <cell r="AH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T124">
            <v>0</v>
          </cell>
          <cell r="AV124" t="str">
            <v/>
          </cell>
          <cell r="AW124" t="str">
            <v/>
          </cell>
          <cell r="AX124" t="str">
            <v/>
          </cell>
        </row>
        <row r="125">
          <cell r="A125">
            <v>116</v>
          </cell>
          <cell r="B125" t="str">
            <v>GROVELAND</v>
          </cell>
          <cell r="C125">
            <v>0</v>
          </cell>
          <cell r="T125">
            <v>0</v>
          </cell>
          <cell r="U125">
            <v>0</v>
          </cell>
          <cell r="V125">
            <v>0</v>
          </cell>
          <cell r="X125">
            <v>148416.84</v>
          </cell>
          <cell r="Y125">
            <v>179833.7</v>
          </cell>
          <cell r="Z125">
            <v>31416.860000000015</v>
          </cell>
          <cell r="AA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 t="str">
            <v>Non-op</v>
          </cell>
          <cell r="AH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T125">
            <v>0</v>
          </cell>
          <cell r="AV125" t="str">
            <v/>
          </cell>
          <cell r="AW125" t="str">
            <v/>
          </cell>
          <cell r="AX125" t="str">
            <v/>
          </cell>
        </row>
        <row r="126">
          <cell r="A126">
            <v>117</v>
          </cell>
          <cell r="B126" t="str">
            <v>HADLEY</v>
          </cell>
          <cell r="C126">
            <v>1</v>
          </cell>
          <cell r="D126">
            <v>0</v>
          </cell>
          <cell r="E126">
            <v>57175.779000000002</v>
          </cell>
          <cell r="F126">
            <v>0</v>
          </cell>
          <cell r="G126">
            <v>0</v>
          </cell>
          <cell r="I126">
            <v>0</v>
          </cell>
          <cell r="J126">
            <v>6271.5506999999898</v>
          </cell>
          <cell r="K126">
            <v>62842.5</v>
          </cell>
          <cell r="L126">
            <v>173629</v>
          </cell>
          <cell r="M126">
            <v>0</v>
          </cell>
          <cell r="N126">
            <v>109683</v>
          </cell>
          <cell r="O126">
            <v>64503.616080400003</v>
          </cell>
          <cell r="R126">
            <v>0</v>
          </cell>
          <cell r="T126" t="str">
            <v>x18</v>
          </cell>
          <cell r="U126">
            <v>352565.14578040002</v>
          </cell>
          <cell r="V126">
            <v>3.67921753680604</v>
          </cell>
          <cell r="X126">
            <v>6277106.5899999999</v>
          </cell>
          <cell r="Y126">
            <v>9582612.1248178445</v>
          </cell>
          <cell r="Z126">
            <v>3305505.5348178446</v>
          </cell>
          <cell r="AA126">
            <v>121616.73931711241</v>
          </cell>
          <cell r="AC126">
            <v>152.66004117601548</v>
          </cell>
          <cell r="AD126">
            <v>150.72223563278274</v>
          </cell>
          <cell r="AE126">
            <v>-1.9378055432327415</v>
          </cell>
          <cell r="AF126">
            <v>43</v>
          </cell>
          <cell r="AG126">
            <v>1</v>
          </cell>
          <cell r="AH126">
            <v>150.72223563278274</v>
          </cell>
          <cell r="AK126">
            <v>152.66004117601548</v>
          </cell>
          <cell r="AL126">
            <v>152.28007328909948</v>
          </cell>
          <cell r="AM126">
            <v>152.66004117601548</v>
          </cell>
          <cell r="AN126">
            <v>152.66004117601548</v>
          </cell>
          <cell r="AO126">
            <v>150.72223563278274</v>
          </cell>
          <cell r="AT126">
            <v>-1.9378055432327415</v>
          </cell>
          <cell r="AV126">
            <v>4.1768916684957293</v>
          </cell>
          <cell r="AW126">
            <v>2.3129559447093806</v>
          </cell>
          <cell r="AX126">
            <v>-1.8639357237863488</v>
          </cell>
        </row>
        <row r="127">
          <cell r="A127">
            <v>118</v>
          </cell>
          <cell r="B127" t="str">
            <v>HALIFAX</v>
          </cell>
          <cell r="C127">
            <v>1</v>
          </cell>
          <cell r="T127" t="str">
            <v>X</v>
          </cell>
          <cell r="U127">
            <v>0</v>
          </cell>
          <cell r="V127">
            <v>0</v>
          </cell>
          <cell r="X127">
            <v>7849455.0234599989</v>
          </cell>
          <cell r="Y127">
            <v>9638947.1559999995</v>
          </cell>
          <cell r="Z127">
            <v>1789492.1325400006</v>
          </cell>
          <cell r="AA127">
            <v>0</v>
          </cell>
          <cell r="AC127">
            <v>120.46668858974647</v>
          </cell>
          <cell r="AD127">
            <v>122.79766082093178</v>
          </cell>
          <cell r="AE127">
            <v>2.3309722311853136</v>
          </cell>
          <cell r="AF127">
            <v>6</v>
          </cell>
          <cell r="AG127">
            <v>0</v>
          </cell>
          <cell r="AH127">
            <v>120.46668858974647</v>
          </cell>
          <cell r="AK127">
            <v>120.46668858974647</v>
          </cell>
          <cell r="AL127">
            <v>123.02981737590576</v>
          </cell>
          <cell r="AM127">
            <v>123.02981737590576</v>
          </cell>
          <cell r="AN127">
            <v>120.46668858974647</v>
          </cell>
          <cell r="AO127">
            <v>120.46668858974647</v>
          </cell>
          <cell r="AT127">
            <v>0</v>
          </cell>
          <cell r="AV127">
            <v>9.329729491180343</v>
          </cell>
          <cell r="AW127">
            <v>5.6387440987198802</v>
          </cell>
          <cell r="AX127">
            <v>-3.6909853924604628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  <cell r="T128">
            <v>0</v>
          </cell>
          <cell r="U128">
            <v>0</v>
          </cell>
          <cell r="V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 t="str">
            <v>Non-op</v>
          </cell>
          <cell r="AH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T128">
            <v>0</v>
          </cell>
          <cell r="AV128" t="str">
            <v/>
          </cell>
          <cell r="AW128" t="str">
            <v/>
          </cell>
          <cell r="AX128" t="str">
            <v/>
          </cell>
        </row>
        <row r="129">
          <cell r="A129">
            <v>120</v>
          </cell>
          <cell r="B129" t="str">
            <v>HAMPDEN</v>
          </cell>
          <cell r="C129">
            <v>0</v>
          </cell>
          <cell r="T129">
            <v>0</v>
          </cell>
          <cell r="U129">
            <v>0</v>
          </cell>
          <cell r="V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 t="str">
            <v>Non-op</v>
          </cell>
          <cell r="AH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T129">
            <v>0</v>
          </cell>
          <cell r="AV129" t="str">
            <v/>
          </cell>
          <cell r="AW129" t="str">
            <v/>
          </cell>
          <cell r="AX129" t="str">
            <v/>
          </cell>
        </row>
        <row r="130">
          <cell r="A130">
            <v>121</v>
          </cell>
          <cell r="B130" t="str">
            <v>HANCOCK</v>
          </cell>
          <cell r="C130">
            <v>1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I130">
            <v>0</v>
          </cell>
          <cell r="J130">
            <v>440047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R130">
            <v>0</v>
          </cell>
          <cell r="T130" t="str">
            <v>x18</v>
          </cell>
          <cell r="U130">
            <v>440047</v>
          </cell>
          <cell r="V130">
            <v>19.179442879259128</v>
          </cell>
          <cell r="X130">
            <v>1216494.7500000002</v>
          </cell>
          <cell r="Y130">
            <v>2294368</v>
          </cell>
          <cell r="Z130">
            <v>1077873.2499999998</v>
          </cell>
          <cell r="AA130">
            <v>206730.08429456392</v>
          </cell>
          <cell r="AC130">
            <v>190.96448290011494</v>
          </cell>
          <cell r="AD130">
            <v>171.6109268622356</v>
          </cell>
          <cell r="AE130">
            <v>-19.353556037879343</v>
          </cell>
          <cell r="AF130">
            <v>1</v>
          </cell>
          <cell r="AG130">
            <v>1</v>
          </cell>
          <cell r="AH130">
            <v>171.6109268622356</v>
          </cell>
          <cell r="AK130">
            <v>190.96448290011494</v>
          </cell>
          <cell r="AL130">
            <v>190.96448290011494</v>
          </cell>
          <cell r="AM130">
            <v>190.96448290011494</v>
          </cell>
          <cell r="AN130">
            <v>190.96448290011494</v>
          </cell>
          <cell r="AO130">
            <v>171.6109268622356</v>
          </cell>
          <cell r="AT130">
            <v>-19.353556037879343</v>
          </cell>
          <cell r="AV130">
            <v>18.795720253650355</v>
          </cell>
          <cell r="AW130">
            <v>6.3000228411097359</v>
          </cell>
          <cell r="AX130">
            <v>-12.495697412540618</v>
          </cell>
        </row>
        <row r="131">
          <cell r="A131">
            <v>122</v>
          </cell>
          <cell r="B131" t="str">
            <v>HANOVER</v>
          </cell>
          <cell r="C131">
            <v>1</v>
          </cell>
          <cell r="D131">
            <v>0</v>
          </cell>
          <cell r="E131">
            <v>364541</v>
          </cell>
          <cell r="F131">
            <v>0</v>
          </cell>
          <cell r="G131">
            <v>0</v>
          </cell>
          <cell r="I131">
            <v>0</v>
          </cell>
          <cell r="J131">
            <v>258042</v>
          </cell>
          <cell r="K131">
            <v>801836</v>
          </cell>
          <cell r="L131">
            <v>576774</v>
          </cell>
          <cell r="M131">
            <v>0</v>
          </cell>
          <cell r="N131">
            <v>0</v>
          </cell>
          <cell r="O131">
            <v>33646.339999999997</v>
          </cell>
          <cell r="R131">
            <v>0</v>
          </cell>
          <cell r="T131" t="str">
            <v>x18</v>
          </cell>
          <cell r="U131">
            <v>1631097.54</v>
          </cell>
          <cell r="V131">
            <v>3.9074235694274235</v>
          </cell>
          <cell r="X131">
            <v>30800181.273539998</v>
          </cell>
          <cell r="Y131">
            <v>41743555.850000001</v>
          </cell>
          <cell r="Z131">
            <v>10943374.576460004</v>
          </cell>
          <cell r="AA131">
            <v>427603.99749132665</v>
          </cell>
          <cell r="AC131">
            <v>130.88068893140269</v>
          </cell>
          <cell r="AD131">
            <v>134.14191132700449</v>
          </cell>
          <cell r="AE131">
            <v>3.2612223956018056</v>
          </cell>
          <cell r="AF131">
            <v>26</v>
          </cell>
          <cell r="AG131">
            <v>1</v>
          </cell>
          <cell r="AH131">
            <v>134.14191132700449</v>
          </cell>
          <cell r="AK131">
            <v>130.88068893140269</v>
          </cell>
          <cell r="AL131">
            <v>130.8494361512104</v>
          </cell>
          <cell r="AM131">
            <v>130.88068893140269</v>
          </cell>
          <cell r="AN131">
            <v>130.88068893140269</v>
          </cell>
          <cell r="AO131">
            <v>134.14191132700449</v>
          </cell>
          <cell r="AT131">
            <v>3.2612223956018056</v>
          </cell>
          <cell r="AV131">
            <v>3.9241754286264219</v>
          </cell>
          <cell r="AW131">
            <v>7.2836488792303813</v>
          </cell>
          <cell r="AX131">
            <v>3.3594734506039594</v>
          </cell>
        </row>
        <row r="132">
          <cell r="A132">
            <v>123</v>
          </cell>
          <cell r="B132" t="str">
            <v>HANSON</v>
          </cell>
          <cell r="C132">
            <v>0</v>
          </cell>
          <cell r="T132">
            <v>0</v>
          </cell>
          <cell r="U132">
            <v>0</v>
          </cell>
          <cell r="V132">
            <v>0</v>
          </cell>
          <cell r="X132">
            <v>82453.8</v>
          </cell>
          <cell r="Y132">
            <v>1318687</v>
          </cell>
          <cell r="Z132">
            <v>1236233.2</v>
          </cell>
          <cell r="AA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 t="str">
            <v>Non-op</v>
          </cell>
          <cell r="AH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T132">
            <v>0</v>
          </cell>
          <cell r="AV132" t="str">
            <v/>
          </cell>
          <cell r="AW132" t="str">
            <v/>
          </cell>
          <cell r="AX132" t="str">
            <v/>
          </cell>
        </row>
        <row r="133">
          <cell r="A133">
            <v>124</v>
          </cell>
          <cell r="B133" t="str">
            <v>HARDWICK</v>
          </cell>
          <cell r="C133">
            <v>0</v>
          </cell>
          <cell r="T133">
            <v>0</v>
          </cell>
          <cell r="U133">
            <v>0</v>
          </cell>
          <cell r="V133">
            <v>0</v>
          </cell>
          <cell r="X133">
            <v>0</v>
          </cell>
          <cell r="Y133">
            <v>2004.0500000000002</v>
          </cell>
          <cell r="Z133">
            <v>2004.0500000000002</v>
          </cell>
          <cell r="AA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 t="str">
            <v>Non-op</v>
          </cell>
          <cell r="AH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T133">
            <v>0</v>
          </cell>
          <cell r="AV133" t="str">
            <v/>
          </cell>
          <cell r="AW133" t="str">
            <v/>
          </cell>
          <cell r="AX133" t="str">
            <v/>
          </cell>
        </row>
        <row r="134">
          <cell r="A134">
            <v>125</v>
          </cell>
          <cell r="B134" t="str">
            <v>HARVARD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I134">
            <v>0</v>
          </cell>
          <cell r="J134">
            <v>800613</v>
          </cell>
          <cell r="K134">
            <v>389072</v>
          </cell>
          <cell r="L134">
            <v>654359</v>
          </cell>
          <cell r="M134">
            <v>0</v>
          </cell>
          <cell r="N134">
            <v>0</v>
          </cell>
          <cell r="O134">
            <v>40451.81</v>
          </cell>
          <cell r="R134">
            <v>0</v>
          </cell>
          <cell r="T134" t="str">
            <v>X</v>
          </cell>
          <cell r="U134">
            <v>1884495.81</v>
          </cell>
          <cell r="V134">
            <v>11.609553453138952</v>
          </cell>
          <cell r="X134">
            <v>10576374.949999999</v>
          </cell>
          <cell r="Y134">
            <v>16232285.053913735</v>
          </cell>
          <cell r="Z134">
            <v>5655910.1039137356</v>
          </cell>
          <cell r="AA134">
            <v>656625.90677535208</v>
          </cell>
          <cell r="AC134">
            <v>153.13576456909803</v>
          </cell>
          <cell r="AD134">
            <v>147.26840926851204</v>
          </cell>
          <cell r="AE134">
            <v>-5.8673553005859844</v>
          </cell>
          <cell r="AF134">
            <v>23</v>
          </cell>
          <cell r="AG134">
            <v>1</v>
          </cell>
          <cell r="AH134">
            <v>147.26840926851204</v>
          </cell>
          <cell r="AK134">
            <v>153.13576456909803</v>
          </cell>
          <cell r="AL134">
            <v>153.42420755305005</v>
          </cell>
          <cell r="AM134">
            <v>153.14254998808684</v>
          </cell>
          <cell r="AN134">
            <v>153.13576456909803</v>
          </cell>
          <cell r="AO134">
            <v>147.26840926851204</v>
          </cell>
          <cell r="AT134">
            <v>-5.8673553005859844</v>
          </cell>
          <cell r="AV134">
            <v>6.31782024855909</v>
          </cell>
          <cell r="AW134">
            <v>1.1380036443555057</v>
          </cell>
          <cell r="AX134">
            <v>-5.1798166042035838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T135">
            <v>0</v>
          </cell>
          <cell r="U135">
            <v>0</v>
          </cell>
          <cell r="V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 t="str">
            <v>Non-op</v>
          </cell>
          <cell r="AH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T135">
            <v>0</v>
          </cell>
          <cell r="AV135" t="str">
            <v/>
          </cell>
          <cell r="AW135" t="str">
            <v/>
          </cell>
          <cell r="AX135" t="str">
            <v/>
          </cell>
          <cell r="BC135" t="str">
            <v>fy13</v>
          </cell>
        </row>
        <row r="136">
          <cell r="A136">
            <v>127</v>
          </cell>
          <cell r="B136" t="str">
            <v>HATFIELD</v>
          </cell>
          <cell r="C136">
            <v>1</v>
          </cell>
          <cell r="T136" t="str">
            <v>x18</v>
          </cell>
          <cell r="U136">
            <v>0</v>
          </cell>
          <cell r="V136">
            <v>0</v>
          </cell>
          <cell r="X136">
            <v>4215602.3500000006</v>
          </cell>
          <cell r="Y136">
            <v>6642325.3250484318</v>
          </cell>
          <cell r="Z136">
            <v>2426722.9750484312</v>
          </cell>
          <cell r="AA136">
            <v>0</v>
          </cell>
          <cell r="AC136">
            <v>152.27953297796435</v>
          </cell>
          <cell r="AD136">
            <v>157.56527237557003</v>
          </cell>
          <cell r="AE136">
            <v>5.2857393976056812</v>
          </cell>
          <cell r="AF136">
            <v>15</v>
          </cell>
          <cell r="AG136">
            <v>0</v>
          </cell>
          <cell r="AH136">
            <v>152.27953297796435</v>
          </cell>
          <cell r="AK136">
            <v>152.27953297796435</v>
          </cell>
          <cell r="AL136">
            <v>152.27846129039307</v>
          </cell>
          <cell r="AM136">
            <v>152.27953297796435</v>
          </cell>
          <cell r="AN136">
            <v>152.27953297796435</v>
          </cell>
          <cell r="AO136">
            <v>152.27953297796435</v>
          </cell>
          <cell r="AT136">
            <v>0</v>
          </cell>
          <cell r="AV136">
            <v>2.1958391427043402</v>
          </cell>
          <cell r="AW136">
            <v>3.0215539049724067</v>
          </cell>
          <cell r="AX136">
            <v>0.8257147622680665</v>
          </cell>
        </row>
        <row r="137">
          <cell r="A137">
            <v>128</v>
          </cell>
          <cell r="B137" t="str">
            <v>HAVERHILL</v>
          </cell>
          <cell r="C137">
            <v>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I137">
            <v>179326</v>
          </cell>
          <cell r="J137">
            <v>4887250</v>
          </cell>
          <cell r="K137">
            <v>2583443</v>
          </cell>
          <cell r="L137">
            <v>4347643</v>
          </cell>
          <cell r="M137">
            <v>48662</v>
          </cell>
          <cell r="N137">
            <v>121289</v>
          </cell>
          <cell r="O137">
            <v>465636.85</v>
          </cell>
          <cell r="R137">
            <v>0</v>
          </cell>
          <cell r="T137" t="str">
            <v>X</v>
          </cell>
          <cell r="U137">
            <v>12633249.85</v>
          </cell>
          <cell r="V137">
            <v>9.1552533264178226</v>
          </cell>
          <cell r="X137">
            <v>132551888.25</v>
          </cell>
          <cell r="Y137">
            <v>137989080.14425215</v>
          </cell>
          <cell r="Z137">
            <v>5437191.8942521513</v>
          </cell>
          <cell r="AA137">
            <v>497788.69176224031</v>
          </cell>
          <cell r="AC137">
            <v>110.38697262617856</v>
          </cell>
          <cell r="AD137">
            <v>103.72639218324369</v>
          </cell>
          <cell r="AE137">
            <v>-6.6605804429348723</v>
          </cell>
          <cell r="AF137">
            <v>402</v>
          </cell>
          <cell r="AG137">
            <v>1</v>
          </cell>
          <cell r="AH137">
            <v>103.72639218324369</v>
          </cell>
          <cell r="AK137">
            <v>110.38697262617856</v>
          </cell>
          <cell r="AL137">
            <v>110.36480676969693</v>
          </cell>
          <cell r="AM137">
            <v>110.38697262617856</v>
          </cell>
          <cell r="AN137">
            <v>110.38697262617856</v>
          </cell>
          <cell r="AO137">
            <v>103.72639218324369</v>
          </cell>
          <cell r="AT137">
            <v>-6.6605804429348723</v>
          </cell>
          <cell r="AV137">
            <v>9.2474032575979539</v>
          </cell>
          <cell r="AW137">
            <v>2.0785276420652568</v>
          </cell>
          <cell r="AX137">
            <v>-7.1688756155326967</v>
          </cell>
        </row>
        <row r="138">
          <cell r="A138">
            <v>129</v>
          </cell>
          <cell r="B138" t="str">
            <v>HAWLEY</v>
          </cell>
          <cell r="C138">
            <v>0</v>
          </cell>
          <cell r="T138">
            <v>0</v>
          </cell>
          <cell r="U138">
            <v>0</v>
          </cell>
          <cell r="V138">
            <v>0</v>
          </cell>
          <cell r="X138">
            <v>65963.040000000008</v>
          </cell>
          <cell r="Y138">
            <v>90241</v>
          </cell>
          <cell r="Z138">
            <v>24277.959999999992</v>
          </cell>
          <cell r="AA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 t="str">
            <v>Non-op</v>
          </cell>
          <cell r="AH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T138">
            <v>0</v>
          </cell>
          <cell r="AV138" t="str">
            <v/>
          </cell>
          <cell r="AW138" t="str">
            <v/>
          </cell>
          <cell r="AX138" t="str">
            <v/>
          </cell>
        </row>
        <row r="139">
          <cell r="A139">
            <v>130</v>
          </cell>
          <cell r="B139" t="str">
            <v>HEATH</v>
          </cell>
          <cell r="C139">
            <v>0</v>
          </cell>
          <cell r="T139">
            <v>0</v>
          </cell>
          <cell r="U139">
            <v>0</v>
          </cell>
          <cell r="V139">
            <v>0</v>
          </cell>
          <cell r="X139">
            <v>0</v>
          </cell>
          <cell r="Y139">
            <v>93797.3</v>
          </cell>
          <cell r="Z139">
            <v>93797.3</v>
          </cell>
          <cell r="AA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 t="str">
            <v>Non-op</v>
          </cell>
          <cell r="AH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T139">
            <v>0</v>
          </cell>
          <cell r="AV139" t="str">
            <v/>
          </cell>
          <cell r="AW139" t="str">
            <v/>
          </cell>
          <cell r="AX139" t="str">
            <v/>
          </cell>
        </row>
        <row r="140">
          <cell r="A140">
            <v>131</v>
          </cell>
          <cell r="B140" t="str">
            <v>HINGHAM</v>
          </cell>
          <cell r="C140">
            <v>1</v>
          </cell>
          <cell r="T140" t="str">
            <v>x18</v>
          </cell>
          <cell r="U140">
            <v>0</v>
          </cell>
          <cell r="V140">
            <v>0</v>
          </cell>
          <cell r="X140">
            <v>47057670.467040002</v>
          </cell>
          <cell r="Y140">
            <v>69003588.994207248</v>
          </cell>
          <cell r="Z140">
            <v>21945918.527167246</v>
          </cell>
          <cell r="AA140">
            <v>0</v>
          </cell>
          <cell r="AC140">
            <v>147.09566604075962</v>
          </cell>
          <cell r="AD140">
            <v>146.63621957771699</v>
          </cell>
          <cell r="AE140">
            <v>-0.4594464630426387</v>
          </cell>
          <cell r="AF140">
            <v>6</v>
          </cell>
          <cell r="AG140">
            <v>0</v>
          </cell>
          <cell r="AH140">
            <v>147.09566604075962</v>
          </cell>
          <cell r="AK140">
            <v>147.09566604075962</v>
          </cell>
          <cell r="AL140">
            <v>147.09553180010192</v>
          </cell>
          <cell r="AM140">
            <v>147.09566604075962</v>
          </cell>
          <cell r="AN140">
            <v>147.09566604075962</v>
          </cell>
          <cell r="AO140">
            <v>147.09566604075962</v>
          </cell>
          <cell r="AT140">
            <v>0</v>
          </cell>
          <cell r="AV140">
            <v>4.194856432441096</v>
          </cell>
          <cell r="AW140">
            <v>2.7542575838705461</v>
          </cell>
          <cell r="AX140">
            <v>-1.4405988485705499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  <cell r="T141">
            <v>0</v>
          </cell>
          <cell r="U141">
            <v>0</v>
          </cell>
          <cell r="V141">
            <v>0</v>
          </cell>
          <cell r="X141">
            <v>131926.08000000002</v>
          </cell>
          <cell r="Y141">
            <v>213547.5</v>
          </cell>
          <cell r="Z141">
            <v>81621.419999999984</v>
          </cell>
          <cell r="AA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 t="str">
            <v>Non-op</v>
          </cell>
          <cell r="AH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T141">
            <v>0</v>
          </cell>
          <cell r="AV141" t="str">
            <v/>
          </cell>
          <cell r="AW141" t="str">
            <v/>
          </cell>
          <cell r="AX141" t="str">
            <v/>
          </cell>
        </row>
        <row r="142">
          <cell r="A142">
            <v>133</v>
          </cell>
          <cell r="B142" t="str">
            <v>HOLBROOK</v>
          </cell>
          <cell r="C142">
            <v>1</v>
          </cell>
          <cell r="D142">
            <v>0</v>
          </cell>
          <cell r="E142">
            <v>53000</v>
          </cell>
          <cell r="F142">
            <v>0</v>
          </cell>
          <cell r="G142">
            <v>0</v>
          </cell>
          <cell r="I142">
            <v>0</v>
          </cell>
          <cell r="J142">
            <v>980000</v>
          </cell>
          <cell r="K142">
            <v>675015</v>
          </cell>
          <cell r="L142">
            <v>968031.99</v>
          </cell>
          <cell r="M142">
            <v>17907</v>
          </cell>
          <cell r="N142">
            <v>3563</v>
          </cell>
          <cell r="O142">
            <v>58678.13</v>
          </cell>
          <cell r="R142">
            <v>0</v>
          </cell>
          <cell r="T142" t="str">
            <v>X</v>
          </cell>
          <cell r="U142">
            <v>2756195.12</v>
          </cell>
          <cell r="V142">
            <v>12.805479208474232</v>
          </cell>
          <cell r="X142">
            <v>20493828.679550003</v>
          </cell>
          <cell r="Y142">
            <v>21523560.931449123</v>
          </cell>
          <cell r="Z142">
            <v>1029732.2518991195</v>
          </cell>
          <cell r="AA142">
            <v>131862.14941989526</v>
          </cell>
          <cell r="AC142">
            <v>113.34679933653671</v>
          </cell>
          <cell r="AD142">
            <v>104.38117306687144</v>
          </cell>
          <cell r="AE142">
            <v>-8.9656262696652647</v>
          </cell>
          <cell r="AF142">
            <v>52</v>
          </cell>
          <cell r="AG142">
            <v>1</v>
          </cell>
          <cell r="AH142">
            <v>104.38117306687144</v>
          </cell>
          <cell r="AK142">
            <v>113.34679933653671</v>
          </cell>
          <cell r="AL142">
            <v>113.40160881170674</v>
          </cell>
          <cell r="AM142">
            <v>113.34848026869228</v>
          </cell>
          <cell r="AN142">
            <v>113.34679933653671</v>
          </cell>
          <cell r="AO142">
            <v>104.38117306687144</v>
          </cell>
          <cell r="AT142">
            <v>-8.9656262696652647</v>
          </cell>
          <cell r="AV142">
            <v>9.6820674485145464</v>
          </cell>
          <cell r="AW142">
            <v>-8.4495167926884676E-2</v>
          </cell>
          <cell r="AX142">
            <v>-9.7665626164414316</v>
          </cell>
        </row>
        <row r="143">
          <cell r="A143">
            <v>134</v>
          </cell>
          <cell r="B143" t="str">
            <v>HOLDEN</v>
          </cell>
          <cell r="C143">
            <v>0</v>
          </cell>
          <cell r="T143">
            <v>0</v>
          </cell>
          <cell r="U143">
            <v>0</v>
          </cell>
          <cell r="V143">
            <v>0</v>
          </cell>
          <cell r="X143">
            <v>16490.760000000002</v>
          </cell>
          <cell r="Y143">
            <v>30958</v>
          </cell>
          <cell r="Z143">
            <v>14467.239999999998</v>
          </cell>
          <cell r="AA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 t="str">
            <v>Non-op</v>
          </cell>
          <cell r="AH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T143">
            <v>0</v>
          </cell>
          <cell r="AV143" t="str">
            <v/>
          </cell>
          <cell r="AW143" t="str">
            <v/>
          </cell>
          <cell r="AX143" t="str">
            <v/>
          </cell>
        </row>
        <row r="144">
          <cell r="A144">
            <v>135</v>
          </cell>
          <cell r="B144" t="str">
            <v>HOLLAND</v>
          </cell>
          <cell r="C144">
            <v>1</v>
          </cell>
          <cell r="D144">
            <v>0</v>
          </cell>
          <cell r="E144">
            <v>394450</v>
          </cell>
          <cell r="F144">
            <v>0</v>
          </cell>
          <cell r="G144">
            <v>0</v>
          </cell>
          <cell r="I144">
            <v>0</v>
          </cell>
          <cell r="J144">
            <v>0</v>
          </cell>
          <cell r="K144">
            <v>800</v>
          </cell>
          <cell r="L144">
            <v>67732</v>
          </cell>
          <cell r="M144">
            <v>0</v>
          </cell>
          <cell r="N144">
            <v>1360</v>
          </cell>
          <cell r="O144">
            <v>6998.04</v>
          </cell>
          <cell r="R144">
            <v>0</v>
          </cell>
          <cell r="T144" t="str">
            <v>x18</v>
          </cell>
          <cell r="U144">
            <v>423927.64</v>
          </cell>
          <cell r="V144">
            <v>12.446551382282776</v>
          </cell>
          <cell r="X144">
            <v>2529520.8899999997</v>
          </cell>
          <cell r="Y144">
            <v>3405984.7340802043</v>
          </cell>
          <cell r="Z144">
            <v>876463.84408020461</v>
          </cell>
          <cell r="AA144">
            <v>109089.52270057346</v>
          </cell>
          <cell r="AC144">
            <v>130.26588355361616</v>
          </cell>
          <cell r="AD144">
            <v>130.33674576135371</v>
          </cell>
          <cell r="AE144">
            <v>7.0862207737548033E-2</v>
          </cell>
          <cell r="AF144">
            <v>3</v>
          </cell>
          <cell r="AG144">
            <v>1</v>
          </cell>
          <cell r="AH144">
            <v>130.33674576135371</v>
          </cell>
          <cell r="AK144">
            <v>130.26588355361616</v>
          </cell>
          <cell r="AL144">
            <v>130.26590164115785</v>
          </cell>
          <cell r="AM144">
            <v>130.26588355361616</v>
          </cell>
          <cell r="AN144">
            <v>130.26588355361616</v>
          </cell>
          <cell r="AO144">
            <v>130.33674576135371</v>
          </cell>
          <cell r="AT144">
            <v>7.0862207737548033E-2</v>
          </cell>
          <cell r="AV144">
            <v>5.9743194273969884</v>
          </cell>
          <cell r="AW144">
            <v>6.3466107736579982</v>
          </cell>
          <cell r="AX144">
            <v>0.37229134626100979</v>
          </cell>
        </row>
        <row r="145">
          <cell r="A145">
            <v>136</v>
          </cell>
          <cell r="B145" t="str">
            <v>HOLLISTON</v>
          </cell>
          <cell r="C145">
            <v>1</v>
          </cell>
          <cell r="D145">
            <v>0</v>
          </cell>
          <cell r="E145">
            <v>57853</v>
          </cell>
          <cell r="F145">
            <v>0</v>
          </cell>
          <cell r="G145">
            <v>0</v>
          </cell>
          <cell r="I145">
            <v>0</v>
          </cell>
          <cell r="J145">
            <v>1113826</v>
          </cell>
          <cell r="K145">
            <v>681587</v>
          </cell>
          <cell r="L145">
            <v>847658.13</v>
          </cell>
          <cell r="M145">
            <v>16952</v>
          </cell>
          <cell r="N145">
            <v>19150</v>
          </cell>
          <cell r="O145">
            <v>18267.13</v>
          </cell>
          <cell r="R145">
            <v>0</v>
          </cell>
          <cell r="T145" t="str">
            <v>x18</v>
          </cell>
          <cell r="U145">
            <v>2161932.5689999997</v>
          </cell>
          <cell r="V145">
            <v>4.927615315207019</v>
          </cell>
          <cell r="X145">
            <v>32828254.537319999</v>
          </cell>
          <cell r="Y145">
            <v>43873809.758000001</v>
          </cell>
          <cell r="Z145">
            <v>11045555.220680002</v>
          </cell>
          <cell r="AA145">
            <v>544282.47070387623</v>
          </cell>
          <cell r="AC145">
            <v>131.94955011057939</v>
          </cell>
          <cell r="AD145">
            <v>131.98851994411706</v>
          </cell>
          <cell r="AE145">
            <v>3.896983353766359E-2</v>
          </cell>
          <cell r="AF145">
            <v>13</v>
          </cell>
          <cell r="AG145">
            <v>1</v>
          </cell>
          <cell r="AH145">
            <v>131.98851994411706</v>
          </cell>
          <cell r="AK145">
            <v>131.94955011057939</v>
          </cell>
          <cell r="AL145">
            <v>131.9598175975984</v>
          </cell>
          <cell r="AM145">
            <v>131.94959781721204</v>
          </cell>
          <cell r="AN145">
            <v>131.94955011057939</v>
          </cell>
          <cell r="AO145">
            <v>131.98851994411706</v>
          </cell>
          <cell r="AT145">
            <v>3.896983353766359E-2</v>
          </cell>
          <cell r="AV145">
            <v>4.5326076796594394</v>
          </cell>
          <cell r="AW145">
            <v>4.6709833610126497</v>
          </cell>
          <cell r="AX145">
            <v>0.13837568135321021</v>
          </cell>
        </row>
        <row r="146">
          <cell r="A146">
            <v>137</v>
          </cell>
          <cell r="B146" t="str">
            <v>HOLYOKE</v>
          </cell>
          <cell r="C146">
            <v>1</v>
          </cell>
          <cell r="D146">
            <v>3968571</v>
          </cell>
          <cell r="E146">
            <v>261871</v>
          </cell>
          <cell r="F146">
            <v>0</v>
          </cell>
          <cell r="G146">
            <v>0</v>
          </cell>
          <cell r="I146">
            <v>0</v>
          </cell>
          <cell r="J146">
            <v>5300096</v>
          </cell>
          <cell r="K146">
            <v>218869</v>
          </cell>
          <cell r="L146">
            <v>516317</v>
          </cell>
          <cell r="M146">
            <v>85401</v>
          </cell>
          <cell r="N146">
            <v>751198</v>
          </cell>
          <cell r="O146">
            <v>890838.13</v>
          </cell>
          <cell r="R146">
            <v>0</v>
          </cell>
          <cell r="T146" t="str">
            <v>X</v>
          </cell>
          <cell r="U146">
            <v>11993161.130000001</v>
          </cell>
          <cell r="V146">
            <v>10.928084248830183</v>
          </cell>
          <cell r="X146">
            <v>109412142.28999999</v>
          </cell>
          <cell r="Y146">
            <v>109746236</v>
          </cell>
          <cell r="Z146">
            <v>334093.71000000834</v>
          </cell>
          <cell r="AA146">
            <v>36510.042098843303</v>
          </cell>
          <cell r="AC146">
            <v>99.810035675783297</v>
          </cell>
          <cell r="AD146">
            <v>100.27198413418542</v>
          </cell>
          <cell r="AE146">
            <v>0.4619484584021194</v>
          </cell>
          <cell r="AF146">
            <v>666</v>
          </cell>
          <cell r="AG146">
            <v>1</v>
          </cell>
          <cell r="AH146">
            <v>100.27198413418542</v>
          </cell>
          <cell r="AK146">
            <v>99.810035675783297</v>
          </cell>
          <cell r="AL146">
            <v>111.17871369599727</v>
          </cell>
          <cell r="AM146">
            <v>99.810035675783297</v>
          </cell>
          <cell r="AN146">
            <v>99.810035675783297</v>
          </cell>
          <cell r="AO146">
            <v>100.27198413418542</v>
          </cell>
          <cell r="AT146">
            <v>0.4619484584021194</v>
          </cell>
          <cell r="AV146">
            <v>7.6749694198937926</v>
          </cell>
          <cell r="AW146">
            <v>8.2093177123884704</v>
          </cell>
          <cell r="AX146">
            <v>0.53434829249467786</v>
          </cell>
        </row>
        <row r="147">
          <cell r="A147">
            <v>138</v>
          </cell>
          <cell r="B147" t="str">
            <v>HOPEDALE</v>
          </cell>
          <cell r="C147">
            <v>1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I147">
            <v>0</v>
          </cell>
          <cell r="J147">
            <v>396858</v>
          </cell>
          <cell r="K147">
            <v>0</v>
          </cell>
          <cell r="L147">
            <v>55842</v>
          </cell>
          <cell r="M147">
            <v>0</v>
          </cell>
          <cell r="N147">
            <v>100091</v>
          </cell>
          <cell r="O147">
            <v>6269.76</v>
          </cell>
          <cell r="R147">
            <v>0</v>
          </cell>
          <cell r="T147" t="str">
            <v>x18</v>
          </cell>
          <cell r="U147">
            <v>519971.36</v>
          </cell>
          <cell r="V147">
            <v>3.0051290785011964</v>
          </cell>
          <cell r="X147">
            <v>11489500.85</v>
          </cell>
          <cell r="Y147">
            <v>17302796.199999999</v>
          </cell>
          <cell r="Z147">
            <v>5813295.3499999996</v>
          </cell>
          <cell r="AA147">
            <v>174697.02898200788</v>
          </cell>
          <cell r="AC147">
            <v>147.67970350547154</v>
          </cell>
          <cell r="AD147">
            <v>149.07609472884968</v>
          </cell>
          <cell r="AE147">
            <v>1.3963912233781457</v>
          </cell>
          <cell r="AF147">
            <v>8</v>
          </cell>
          <cell r="AG147">
            <v>1</v>
          </cell>
          <cell r="AH147">
            <v>149.07609472884968</v>
          </cell>
          <cell r="AK147">
            <v>147.67970350547154</v>
          </cell>
          <cell r="AL147">
            <v>147.8631029983168</v>
          </cell>
          <cell r="AM147">
            <v>147.68031645204954</v>
          </cell>
          <cell r="AN147">
            <v>147.67970350547154</v>
          </cell>
          <cell r="AO147">
            <v>149.07609472884968</v>
          </cell>
          <cell r="AT147">
            <v>1.3963912233781457</v>
          </cell>
          <cell r="AV147">
            <v>4.3724424926779406</v>
          </cell>
          <cell r="AW147">
            <v>5.273470708351943</v>
          </cell>
          <cell r="AX147">
            <v>0.90102821567400238</v>
          </cell>
        </row>
        <row r="148">
          <cell r="A148">
            <v>139</v>
          </cell>
          <cell r="B148" t="str">
            <v>HOPKINTON</v>
          </cell>
          <cell r="C148">
            <v>1</v>
          </cell>
          <cell r="D148">
            <v>0</v>
          </cell>
          <cell r="E148">
            <v>21732.38</v>
          </cell>
          <cell r="F148">
            <v>0</v>
          </cell>
          <cell r="G148">
            <v>0</v>
          </cell>
          <cell r="I148">
            <v>0</v>
          </cell>
          <cell r="J148">
            <v>803348</v>
          </cell>
          <cell r="K148">
            <v>930302</v>
          </cell>
          <cell r="L148">
            <v>504272.52</v>
          </cell>
          <cell r="M148">
            <v>0</v>
          </cell>
          <cell r="N148">
            <v>0</v>
          </cell>
          <cell r="O148">
            <v>3703.56</v>
          </cell>
          <cell r="R148">
            <v>0</v>
          </cell>
          <cell r="T148" t="str">
            <v>X</v>
          </cell>
          <cell r="U148">
            <v>2263358.46</v>
          </cell>
          <cell r="V148">
            <v>3.3632322115522189</v>
          </cell>
          <cell r="X148">
            <v>50873294.826880008</v>
          </cell>
          <cell r="Y148">
            <v>67297121.270000011</v>
          </cell>
          <cell r="Z148">
            <v>16423826.443120003</v>
          </cell>
          <cell r="AA148">
            <v>552371.42130444304</v>
          </cell>
          <cell r="AC148">
            <v>132.32812026277668</v>
          </cell>
          <cell r="AD148">
            <v>131.19800884889713</v>
          </cell>
          <cell r="AE148">
            <v>-1.1301114138795469</v>
          </cell>
          <cell r="AF148">
            <v>3</v>
          </cell>
          <cell r="AG148">
            <v>1</v>
          </cell>
          <cell r="AH148">
            <v>131.19800884889713</v>
          </cell>
          <cell r="AK148">
            <v>132.32812026277668</v>
          </cell>
          <cell r="AL148">
            <v>132.23573832731293</v>
          </cell>
          <cell r="AM148">
            <v>132.32805773228679</v>
          </cell>
          <cell r="AN148">
            <v>132.32812026277668</v>
          </cell>
          <cell r="AO148">
            <v>131.19800884889713</v>
          </cell>
          <cell r="AT148">
            <v>-1.1301114138795469</v>
          </cell>
          <cell r="AV148">
            <v>8.8836330293840255</v>
          </cell>
          <cell r="AW148">
            <v>7.8941869525212205</v>
          </cell>
          <cell r="AX148">
            <v>-0.98944607686280506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  <cell r="T149">
            <v>0</v>
          </cell>
          <cell r="U149">
            <v>0</v>
          </cell>
          <cell r="V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 t="str">
            <v>Non-op</v>
          </cell>
          <cell r="AH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T149">
            <v>0</v>
          </cell>
          <cell r="AV149" t="str">
            <v/>
          </cell>
          <cell r="AW149" t="str">
            <v/>
          </cell>
          <cell r="AX149" t="str">
            <v/>
          </cell>
        </row>
        <row r="150">
          <cell r="A150">
            <v>141</v>
          </cell>
          <cell r="B150" t="str">
            <v>HUDSON</v>
          </cell>
          <cell r="C150">
            <v>1</v>
          </cell>
          <cell r="T150" t="str">
            <v>X</v>
          </cell>
          <cell r="U150">
            <v>0</v>
          </cell>
          <cell r="V150">
            <v>0</v>
          </cell>
          <cell r="X150">
            <v>34207457.530000001</v>
          </cell>
          <cell r="Y150">
            <v>50927306.878825411</v>
          </cell>
          <cell r="Z150">
            <v>16719849.34882541</v>
          </cell>
          <cell r="AA150">
            <v>0</v>
          </cell>
          <cell r="AC150">
            <v>149.10364905943348</v>
          </cell>
          <cell r="AD150">
            <v>148.8777902717911</v>
          </cell>
          <cell r="AE150">
            <v>-0.22585878764238032</v>
          </cell>
          <cell r="AF150">
            <v>208</v>
          </cell>
          <cell r="AG150">
            <v>0</v>
          </cell>
          <cell r="AH150">
            <v>149.10364905943348</v>
          </cell>
          <cell r="AK150">
            <v>149.10364905943348</v>
          </cell>
          <cell r="AL150">
            <v>149.10295105310166</v>
          </cell>
          <cell r="AM150">
            <v>149.10364905943348</v>
          </cell>
          <cell r="AN150">
            <v>149.10364905943348</v>
          </cell>
          <cell r="AO150">
            <v>149.10364905943348</v>
          </cell>
          <cell r="AT150">
            <v>0</v>
          </cell>
          <cell r="AV150">
            <v>7.1598015874020344</v>
          </cell>
          <cell r="AW150">
            <v>3.8174913175933973</v>
          </cell>
          <cell r="AX150">
            <v>-3.3423102698086371</v>
          </cell>
        </row>
        <row r="151">
          <cell r="A151">
            <v>142</v>
          </cell>
          <cell r="B151" t="str">
            <v>HULL</v>
          </cell>
          <cell r="C151">
            <v>1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I151">
            <v>0</v>
          </cell>
          <cell r="J151">
            <v>365263</v>
          </cell>
          <cell r="K151">
            <v>365263</v>
          </cell>
          <cell r="L151">
            <v>365316</v>
          </cell>
          <cell r="M151">
            <v>0</v>
          </cell>
          <cell r="N151">
            <v>0</v>
          </cell>
          <cell r="O151">
            <v>34173.019999999997</v>
          </cell>
          <cell r="R151">
            <v>0</v>
          </cell>
          <cell r="T151" t="str">
            <v>X</v>
          </cell>
          <cell r="U151">
            <v>1130015.02</v>
          </cell>
          <cell r="V151">
            <v>5.3151019606444976</v>
          </cell>
          <cell r="X151">
            <v>10986735.571280001</v>
          </cell>
          <cell r="Y151">
            <v>21260458</v>
          </cell>
          <cell r="Z151">
            <v>10273722.428719999</v>
          </cell>
          <cell r="AA151">
            <v>546058.82224007021</v>
          </cell>
          <cell r="AC151">
            <v>184.72724129284549</v>
          </cell>
          <cell r="AD151">
            <v>188.54007219313294</v>
          </cell>
          <cell r="AE151">
            <v>3.8128309002874516</v>
          </cell>
          <cell r="AF151">
            <v>17</v>
          </cell>
          <cell r="AG151">
            <v>1</v>
          </cell>
          <cell r="AH151">
            <v>188.54007219313294</v>
          </cell>
          <cell r="AK151">
            <v>184.72724129284549</v>
          </cell>
          <cell r="AL151">
            <v>184.35058361158221</v>
          </cell>
          <cell r="AM151">
            <v>184.72724129284549</v>
          </cell>
          <cell r="AN151">
            <v>184.72724129284549</v>
          </cell>
          <cell r="AO151">
            <v>188.54007219313294</v>
          </cell>
          <cell r="AT151">
            <v>3.8128309002874516</v>
          </cell>
          <cell r="AV151">
            <v>3.1509322698394531</v>
          </cell>
          <cell r="AW151">
            <v>5.2505684324107138</v>
          </cell>
          <cell r="AX151">
            <v>2.0996361625712607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  <cell r="T152">
            <v>0</v>
          </cell>
          <cell r="U152">
            <v>0</v>
          </cell>
          <cell r="V152">
            <v>0</v>
          </cell>
          <cell r="X152">
            <v>572755.80000000005</v>
          </cell>
          <cell r="Y152">
            <v>689282</v>
          </cell>
          <cell r="Z152">
            <v>116526.19999999995</v>
          </cell>
          <cell r="AA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 t="str">
            <v>Non-op</v>
          </cell>
          <cell r="AH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T152">
            <v>0</v>
          </cell>
          <cell r="AV152" t="str">
            <v/>
          </cell>
          <cell r="AW152" t="str">
            <v/>
          </cell>
          <cell r="AX152" t="str">
            <v/>
          </cell>
        </row>
        <row r="153">
          <cell r="A153">
            <v>144</v>
          </cell>
          <cell r="B153" t="str">
            <v>IPSWICH</v>
          </cell>
          <cell r="C153">
            <v>1</v>
          </cell>
          <cell r="D153">
            <v>500000</v>
          </cell>
          <cell r="E153">
            <v>47000</v>
          </cell>
          <cell r="F153">
            <v>0</v>
          </cell>
          <cell r="G153">
            <v>0</v>
          </cell>
          <cell r="I153">
            <v>130273</v>
          </cell>
          <cell r="J153">
            <v>1031976</v>
          </cell>
          <cell r="K153">
            <v>336789</v>
          </cell>
          <cell r="L153">
            <v>0</v>
          </cell>
          <cell r="M153">
            <v>0</v>
          </cell>
          <cell r="N153">
            <v>11356</v>
          </cell>
          <cell r="O153">
            <v>0</v>
          </cell>
          <cell r="R153">
            <v>0</v>
          </cell>
          <cell r="T153" t="str">
            <v>x18</v>
          </cell>
          <cell r="U153">
            <v>1707394</v>
          </cell>
          <cell r="V153">
            <v>4.7014802858479223</v>
          </cell>
          <cell r="X153">
            <v>20567036.155019999</v>
          </cell>
          <cell r="Y153">
            <v>36316094</v>
          </cell>
          <cell r="Z153">
            <v>15749057.844980001</v>
          </cell>
          <cell r="AA153">
            <v>740438.84978852049</v>
          </cell>
          <cell r="AC153">
            <v>168.42368323317675</v>
          </cell>
          <cell r="AD153">
            <v>172.97414601728204</v>
          </cell>
          <cell r="AE153">
            <v>4.5504627841052923</v>
          </cell>
          <cell r="AF153">
            <v>0</v>
          </cell>
          <cell r="AG153">
            <v>1</v>
          </cell>
          <cell r="AH153">
            <v>172.97414601728204</v>
          </cell>
          <cell r="AK153">
            <v>168.42368323317675</v>
          </cell>
          <cell r="AL153">
            <v>168.42368323317675</v>
          </cell>
          <cell r="AM153">
            <v>168.42368323317675</v>
          </cell>
          <cell r="AN153">
            <v>168.42368323317675</v>
          </cell>
          <cell r="AO153">
            <v>172.97414601728204</v>
          </cell>
          <cell r="AT153">
            <v>4.5504627841052923</v>
          </cell>
          <cell r="AV153">
            <v>3.433569652405668</v>
          </cell>
          <cell r="AW153">
            <v>6.5092166777117333</v>
          </cell>
          <cell r="AX153">
            <v>3.0756470253060653</v>
          </cell>
        </row>
        <row r="154">
          <cell r="A154">
            <v>145</v>
          </cell>
          <cell r="B154" t="str">
            <v>KINGSTON</v>
          </cell>
          <cell r="C154">
            <v>1</v>
          </cell>
          <cell r="D154">
            <v>0</v>
          </cell>
          <cell r="E154">
            <v>2928349</v>
          </cell>
          <cell r="F154">
            <v>0</v>
          </cell>
          <cell r="G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244348</v>
          </cell>
          <cell r="M154">
            <v>0</v>
          </cell>
          <cell r="N154">
            <v>0</v>
          </cell>
          <cell r="O154">
            <v>15804.11</v>
          </cell>
          <cell r="R154">
            <v>0</v>
          </cell>
          <cell r="T154" t="str">
            <v>X</v>
          </cell>
          <cell r="U154">
            <v>3188501.11</v>
          </cell>
          <cell r="V154">
            <v>18.819189831674795</v>
          </cell>
          <cell r="X154">
            <v>14371240.407579998</v>
          </cell>
          <cell r="Y154">
            <v>16942818.147428412</v>
          </cell>
          <cell r="Z154">
            <v>2571577.7398484144</v>
          </cell>
          <cell r="AA154">
            <v>483950.09653116536</v>
          </cell>
          <cell r="AC154">
            <v>114.23891395282637</v>
          </cell>
          <cell r="AD154">
            <v>114.52642627992047</v>
          </cell>
          <cell r="AE154">
            <v>0.28751232709410601</v>
          </cell>
          <cell r="AF154">
            <v>15</v>
          </cell>
          <cell r="AG154">
            <v>1</v>
          </cell>
          <cell r="AH154">
            <v>114.52642627992047</v>
          </cell>
          <cell r="AK154">
            <v>114.23891395282637</v>
          </cell>
          <cell r="AL154">
            <v>121.73993168391009</v>
          </cell>
          <cell r="AM154">
            <v>121.73993168391009</v>
          </cell>
          <cell r="AN154">
            <v>114.23891395282637</v>
          </cell>
          <cell r="AO154">
            <v>114.52642627992047</v>
          </cell>
          <cell r="AT154">
            <v>0.28751232709410601</v>
          </cell>
          <cell r="AV154">
            <v>9.8125237866990052</v>
          </cell>
          <cell r="AW154">
            <v>10.637278657969976</v>
          </cell>
          <cell r="AX154">
            <v>0.82475487127097047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225030</v>
          </cell>
          <cell r="M155">
            <v>0</v>
          </cell>
          <cell r="N155">
            <v>0</v>
          </cell>
          <cell r="O155">
            <v>0</v>
          </cell>
          <cell r="R155">
            <v>0</v>
          </cell>
          <cell r="T155">
            <v>0</v>
          </cell>
          <cell r="U155">
            <v>0</v>
          </cell>
          <cell r="V155">
            <v>0</v>
          </cell>
          <cell r="X155">
            <v>212169.47999999998</v>
          </cell>
          <cell r="Y155">
            <v>2880046</v>
          </cell>
          <cell r="Z155">
            <v>2667876.52</v>
          </cell>
          <cell r="AA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 t="str">
            <v>Non-op</v>
          </cell>
          <cell r="AH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T155">
            <v>0</v>
          </cell>
          <cell r="AV155" t="str">
            <v/>
          </cell>
          <cell r="AW155" t="str">
            <v/>
          </cell>
          <cell r="AX155" t="str">
            <v/>
          </cell>
          <cell r="BC155" t="str">
            <v>fy12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  <cell r="T156">
            <v>0</v>
          </cell>
          <cell r="U156">
            <v>0</v>
          </cell>
          <cell r="V156">
            <v>0</v>
          </cell>
          <cell r="X156">
            <v>32981.520000000004</v>
          </cell>
          <cell r="Y156">
            <v>56678</v>
          </cell>
          <cell r="Z156">
            <v>23696.479999999996</v>
          </cell>
          <cell r="AA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 t="str">
            <v>Non-op</v>
          </cell>
          <cell r="AH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T156">
            <v>0</v>
          </cell>
          <cell r="AV156" t="str">
            <v/>
          </cell>
          <cell r="AW156" t="str">
            <v/>
          </cell>
          <cell r="AX156" t="str">
            <v/>
          </cell>
        </row>
        <row r="157">
          <cell r="A157">
            <v>148</v>
          </cell>
          <cell r="B157" t="str">
            <v>LANESBOROUGH</v>
          </cell>
          <cell r="C157">
            <v>0</v>
          </cell>
          <cell r="T157">
            <v>0</v>
          </cell>
          <cell r="U157">
            <v>0</v>
          </cell>
          <cell r="V157">
            <v>0</v>
          </cell>
          <cell r="X157">
            <v>0</v>
          </cell>
          <cell r="Y157">
            <v>993.1</v>
          </cell>
          <cell r="Z157">
            <v>993.1</v>
          </cell>
          <cell r="AA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 t="str">
            <v>Non-op</v>
          </cell>
          <cell r="AH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T157">
            <v>0</v>
          </cell>
          <cell r="AV157" t="str">
            <v/>
          </cell>
          <cell r="AW157" t="str">
            <v/>
          </cell>
          <cell r="AX157" t="str">
            <v/>
          </cell>
          <cell r="BC157" t="str">
            <v>fy19</v>
          </cell>
        </row>
        <row r="158">
          <cell r="A158">
            <v>149</v>
          </cell>
          <cell r="B158" t="str">
            <v>LAWRENCE</v>
          </cell>
          <cell r="C158">
            <v>1</v>
          </cell>
          <cell r="D158">
            <v>0</v>
          </cell>
          <cell r="E158">
            <v>544094</v>
          </cell>
          <cell r="F158">
            <v>0</v>
          </cell>
          <cell r="G158">
            <v>0</v>
          </cell>
          <cell r="I158">
            <v>699028</v>
          </cell>
          <cell r="J158">
            <v>3514431</v>
          </cell>
          <cell r="K158">
            <v>848231</v>
          </cell>
          <cell r="L158">
            <v>5341627</v>
          </cell>
          <cell r="M158">
            <v>93193</v>
          </cell>
          <cell r="N158">
            <v>0</v>
          </cell>
          <cell r="O158">
            <v>2716957.95</v>
          </cell>
          <cell r="R158">
            <v>0</v>
          </cell>
          <cell r="T158" t="str">
            <v>x18</v>
          </cell>
          <cell r="U158">
            <v>10018423.049999999</v>
          </cell>
          <cell r="V158">
            <v>3.5356985549066273</v>
          </cell>
          <cell r="X158">
            <v>279873222.13999999</v>
          </cell>
          <cell r="Y158">
            <v>283350599.44793773</v>
          </cell>
          <cell r="Z158">
            <v>3477377.3079377413</v>
          </cell>
          <cell r="AA158">
            <v>122949.5792254057</v>
          </cell>
          <cell r="AC158">
            <v>100.74836826286403</v>
          </cell>
          <cell r="AD158">
            <v>101.19855258143787</v>
          </cell>
          <cell r="AE158">
            <v>0.45018431857383234</v>
          </cell>
          <cell r="AF158">
            <v>1980</v>
          </cell>
          <cell r="AG158">
            <v>1</v>
          </cell>
          <cell r="AH158">
            <v>101.19855258143787</v>
          </cell>
          <cell r="AK158">
            <v>100.74836826286403</v>
          </cell>
          <cell r="AL158">
            <v>100.72499508215355</v>
          </cell>
          <cell r="AM158">
            <v>100.48193489923986</v>
          </cell>
          <cell r="AN158">
            <v>100.74836826286403</v>
          </cell>
          <cell r="AO158">
            <v>101.19855258143787</v>
          </cell>
          <cell r="AT158">
            <v>0.45018431857383234</v>
          </cell>
          <cell r="AV158">
            <v>10.310309463457349</v>
          </cell>
          <cell r="AW158">
            <v>10.806171341348811</v>
          </cell>
          <cell r="AX158">
            <v>0.4958618778914623</v>
          </cell>
        </row>
        <row r="159">
          <cell r="A159">
            <v>150</v>
          </cell>
          <cell r="B159" t="str">
            <v>LEE</v>
          </cell>
          <cell r="C159">
            <v>1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I159">
            <v>0</v>
          </cell>
          <cell r="J159">
            <v>462000</v>
          </cell>
          <cell r="K159">
            <v>0</v>
          </cell>
          <cell r="L159">
            <v>489292</v>
          </cell>
          <cell r="M159">
            <v>0</v>
          </cell>
          <cell r="N159">
            <v>95679</v>
          </cell>
          <cell r="O159">
            <v>0</v>
          </cell>
          <cell r="R159">
            <v>0</v>
          </cell>
          <cell r="T159" t="str">
            <v>X</v>
          </cell>
          <cell r="U159">
            <v>1046971</v>
          </cell>
          <cell r="V159">
            <v>7.5444645731818918</v>
          </cell>
          <cell r="X159">
            <v>8739704.6600000001</v>
          </cell>
          <cell r="Y159">
            <v>13877340</v>
          </cell>
          <cell r="Z159">
            <v>5137635.34</v>
          </cell>
          <cell r="AA159">
            <v>387607.078125573</v>
          </cell>
          <cell r="AC159">
            <v>165.08600770756803</v>
          </cell>
          <cell r="AD159">
            <v>154.34998603115756</v>
          </cell>
          <cell r="AE159">
            <v>-10.736021676410473</v>
          </cell>
          <cell r="AF159">
            <v>1</v>
          </cell>
          <cell r="AG159">
            <v>1</v>
          </cell>
          <cell r="AH159">
            <v>154.34998603115756</v>
          </cell>
          <cell r="AK159">
            <v>165.08600770756803</v>
          </cell>
          <cell r="AL159">
            <v>165.08600685692417</v>
          </cell>
          <cell r="AM159">
            <v>165.08600770756803</v>
          </cell>
          <cell r="AN159">
            <v>165.08600770756803</v>
          </cell>
          <cell r="AO159">
            <v>154.34998603115756</v>
          </cell>
          <cell r="AT159">
            <v>-10.736021676410473</v>
          </cell>
          <cell r="AV159">
            <v>10.385786504492064</v>
          </cell>
          <cell r="AW159">
            <v>3.3759917590025896</v>
          </cell>
          <cell r="AX159">
            <v>-7.009794745489474</v>
          </cell>
        </row>
        <row r="160">
          <cell r="A160">
            <v>151</v>
          </cell>
          <cell r="B160" t="str">
            <v>LEICESTER</v>
          </cell>
          <cell r="C160">
            <v>1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I160">
            <v>0</v>
          </cell>
          <cell r="J160">
            <v>1400476</v>
          </cell>
          <cell r="K160">
            <v>6000</v>
          </cell>
          <cell r="L160">
            <v>410453</v>
          </cell>
          <cell r="M160">
            <v>0</v>
          </cell>
          <cell r="N160">
            <v>42429</v>
          </cell>
          <cell r="O160">
            <v>14154.98</v>
          </cell>
          <cell r="R160">
            <v>0</v>
          </cell>
          <cell r="T160" t="str">
            <v>X</v>
          </cell>
          <cell r="U160">
            <v>1873512.98</v>
          </cell>
          <cell r="V160">
            <v>7.7978508880602222</v>
          </cell>
          <cell r="X160">
            <v>20759208.559999999</v>
          </cell>
          <cell r="Y160">
            <v>24026017</v>
          </cell>
          <cell r="Z160">
            <v>3266808.4400000013</v>
          </cell>
          <cell r="AA160">
            <v>254740.85094976638</v>
          </cell>
          <cell r="AC160">
            <v>107.88530413557082</v>
          </cell>
          <cell r="AD160">
            <v>114.50954924579375</v>
          </cell>
          <cell r="AE160">
            <v>6.6242451102229296</v>
          </cell>
          <cell r="AF160">
            <v>28</v>
          </cell>
          <cell r="AG160">
            <v>1</v>
          </cell>
          <cell r="AH160">
            <v>114.50954924579375</v>
          </cell>
          <cell r="AK160">
            <v>107.88530413557082</v>
          </cell>
          <cell r="AL160">
            <v>107.7788614234769</v>
          </cell>
          <cell r="AM160">
            <v>107.88530413557082</v>
          </cell>
          <cell r="AN160">
            <v>107.88530413557082</v>
          </cell>
          <cell r="AO160">
            <v>114.50954924579375</v>
          </cell>
          <cell r="AT160">
            <v>6.6242451102229296</v>
          </cell>
          <cell r="AV160">
            <v>6.9949198864734772</v>
          </cell>
          <cell r="AW160">
            <v>14.047716611968889</v>
          </cell>
          <cell r="AX160">
            <v>7.052796725495412</v>
          </cell>
        </row>
        <row r="161">
          <cell r="A161">
            <v>152</v>
          </cell>
          <cell r="B161" t="str">
            <v>LENOX</v>
          </cell>
          <cell r="C161">
            <v>1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I161">
            <v>0</v>
          </cell>
          <cell r="J161">
            <v>182650</v>
          </cell>
          <cell r="K161">
            <v>0</v>
          </cell>
          <cell r="L161">
            <v>774644</v>
          </cell>
          <cell r="M161">
            <v>0</v>
          </cell>
          <cell r="N161">
            <v>105510</v>
          </cell>
          <cell r="O161">
            <v>0</v>
          </cell>
          <cell r="R161">
            <v>0</v>
          </cell>
          <cell r="T161" t="str">
            <v>X</v>
          </cell>
          <cell r="U161">
            <v>1062804</v>
          </cell>
          <cell r="V161">
            <v>5.9066652587351953</v>
          </cell>
          <cell r="X161">
            <v>6717817.4100000001</v>
          </cell>
          <cell r="Y161">
            <v>17993300</v>
          </cell>
          <cell r="Z161">
            <v>11275482.59</v>
          </cell>
          <cell r="AA161">
            <v>666005.01289826538</v>
          </cell>
          <cell r="AC161">
            <v>246.77471697235993</v>
          </cell>
          <cell r="AD161">
            <v>257.93042486252591</v>
          </cell>
          <cell r="AE161">
            <v>11.155707890165985</v>
          </cell>
          <cell r="AF161">
            <v>0</v>
          </cell>
          <cell r="AG161">
            <v>1</v>
          </cell>
          <cell r="AH161">
            <v>257.93042486252591</v>
          </cell>
          <cell r="AK161">
            <v>246.77471697235993</v>
          </cell>
          <cell r="AL161">
            <v>249.7704493696545</v>
          </cell>
          <cell r="AM161">
            <v>246.77471697235993</v>
          </cell>
          <cell r="AN161">
            <v>246.77471697235993</v>
          </cell>
          <cell r="AO161">
            <v>257.93042486252591</v>
          </cell>
          <cell r="AT161">
            <v>11.155707890165985</v>
          </cell>
          <cell r="AV161">
            <v>9.9181656975778569</v>
          </cell>
          <cell r="AW161">
            <v>14.533654062283963</v>
          </cell>
          <cell r="AX161">
            <v>4.6154883647061062</v>
          </cell>
        </row>
        <row r="162">
          <cell r="A162">
            <v>153</v>
          </cell>
          <cell r="B162" t="str">
            <v>LEOMINSTER</v>
          </cell>
          <cell r="C162">
            <v>1</v>
          </cell>
          <cell r="D162">
            <v>3464000</v>
          </cell>
          <cell r="E162">
            <v>0</v>
          </cell>
          <cell r="F162">
            <v>0</v>
          </cell>
          <cell r="G162">
            <v>0</v>
          </cell>
          <cell r="I162">
            <v>0</v>
          </cell>
          <cell r="J162">
            <v>4496618</v>
          </cell>
          <cell r="K162">
            <v>1619280</v>
          </cell>
          <cell r="L162">
            <v>0</v>
          </cell>
          <cell r="M162">
            <v>5957</v>
          </cell>
          <cell r="N162">
            <v>245706</v>
          </cell>
          <cell r="O162">
            <v>105071.67999999999</v>
          </cell>
          <cell r="R162">
            <v>0</v>
          </cell>
          <cell r="T162" t="str">
            <v>X</v>
          </cell>
          <cell r="U162">
            <v>9936632.6799999997</v>
          </cell>
          <cell r="V162">
            <v>9.9459914524238364</v>
          </cell>
          <cell r="X162">
            <v>99599000.579999998</v>
          </cell>
          <cell r="Y162">
            <v>99905904.07735011</v>
          </cell>
          <cell r="Z162">
            <v>306903.4973501116</v>
          </cell>
          <cell r="AA162">
            <v>30524.595613631918</v>
          </cell>
          <cell r="AC162">
            <v>100.00003431689326</v>
          </cell>
          <cell r="AD162">
            <v>100.27749164160988</v>
          </cell>
          <cell r="AE162">
            <v>0.27745732471662166</v>
          </cell>
          <cell r="AF162">
            <v>86</v>
          </cell>
          <cell r="AG162">
            <v>1</v>
          </cell>
          <cell r="AH162">
            <v>100.27749164160988</v>
          </cell>
          <cell r="AK162">
            <v>100.00003431689326</v>
          </cell>
          <cell r="AL162">
            <v>99.111999884487872</v>
          </cell>
          <cell r="AM162">
            <v>99.144820225529358</v>
          </cell>
          <cell r="AN162">
            <v>100.00003431689326</v>
          </cell>
          <cell r="AO162">
            <v>100.27749164160988</v>
          </cell>
          <cell r="AT162">
            <v>0.27745732471662166</v>
          </cell>
          <cell r="AV162">
            <v>9.2574266490542065</v>
          </cell>
          <cell r="AW162">
            <v>9.5940498655470439</v>
          </cell>
          <cell r="AX162">
            <v>0.33662321649283733</v>
          </cell>
        </row>
        <row r="163">
          <cell r="A163">
            <v>154</v>
          </cell>
          <cell r="B163" t="str">
            <v>LEVERETT</v>
          </cell>
          <cell r="C163">
            <v>1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6838</v>
          </cell>
          <cell r="O163">
            <v>0</v>
          </cell>
          <cell r="R163">
            <v>0</v>
          </cell>
          <cell r="T163" t="str">
            <v>x18</v>
          </cell>
          <cell r="U163">
            <v>6838</v>
          </cell>
          <cell r="V163">
            <v>0.23065968246694249</v>
          </cell>
          <cell r="X163">
            <v>1255147.3</v>
          </cell>
          <cell r="Y163">
            <v>2964540.6283692443</v>
          </cell>
          <cell r="Z163">
            <v>1709393.3283692442</v>
          </cell>
          <cell r="AA163">
            <v>3942.8812233275985</v>
          </cell>
          <cell r="AC163">
            <v>211.88848099406928</v>
          </cell>
          <cell r="AD163">
            <v>235.87651801074796</v>
          </cell>
          <cell r="AE163">
            <v>23.988037016678675</v>
          </cell>
          <cell r="AF163">
            <v>0</v>
          </cell>
          <cell r="AG163">
            <v>1</v>
          </cell>
          <cell r="AH163">
            <v>235.87651801074796</v>
          </cell>
          <cell r="AK163">
            <v>211.88848099406928</v>
          </cell>
          <cell r="AL163">
            <v>210.3849530724363</v>
          </cell>
          <cell r="AM163">
            <v>211.8778677882668</v>
          </cell>
          <cell r="AN163">
            <v>211.88848099406928</v>
          </cell>
          <cell r="AO163">
            <v>235.87651801074796</v>
          </cell>
          <cell r="AT163">
            <v>23.988037016678675</v>
          </cell>
          <cell r="AV163">
            <v>-7.8249835787998903</v>
          </cell>
          <cell r="AW163">
            <v>1.5557019174397764</v>
          </cell>
          <cell r="AX163">
            <v>9.380685496239666</v>
          </cell>
        </row>
        <row r="164">
          <cell r="A164">
            <v>155</v>
          </cell>
          <cell r="B164" t="str">
            <v>LEXINGTON</v>
          </cell>
          <cell r="C164">
            <v>1</v>
          </cell>
          <cell r="T164" t="str">
            <v>X</v>
          </cell>
          <cell r="U164">
            <v>0</v>
          </cell>
          <cell r="V164">
            <v>0</v>
          </cell>
          <cell r="X164">
            <v>90646899.40639998</v>
          </cell>
          <cell r="Y164">
            <v>164600421.456</v>
          </cell>
          <cell r="Z164">
            <v>73953522.04960002</v>
          </cell>
          <cell r="AA164">
            <v>0</v>
          </cell>
          <cell r="AC164">
            <v>179.73755354766377</v>
          </cell>
          <cell r="AD164">
            <v>181.58417169686297</v>
          </cell>
          <cell r="AE164">
            <v>1.8466181491992018</v>
          </cell>
          <cell r="AF164">
            <v>5</v>
          </cell>
          <cell r="AG164">
            <v>0</v>
          </cell>
          <cell r="AH164">
            <v>179.73755354766377</v>
          </cell>
          <cell r="AK164">
            <v>179.73755354766377</v>
          </cell>
          <cell r="AL164">
            <v>181.26042700895252</v>
          </cell>
          <cell r="AM164">
            <v>181.26042700895252</v>
          </cell>
          <cell r="AN164">
            <v>179.73755354766377</v>
          </cell>
          <cell r="AO164">
            <v>179.73755354766377</v>
          </cell>
          <cell r="AT164">
            <v>0</v>
          </cell>
          <cell r="AV164">
            <v>7.7597875824193423</v>
          </cell>
          <cell r="AW164">
            <v>4.3438215342530313</v>
          </cell>
          <cell r="AX164">
            <v>-3.415966048166311</v>
          </cell>
        </row>
        <row r="165">
          <cell r="A165">
            <v>156</v>
          </cell>
          <cell r="B165" t="str">
            <v>LEYDEN</v>
          </cell>
          <cell r="C165">
            <v>0</v>
          </cell>
          <cell r="T165">
            <v>0</v>
          </cell>
          <cell r="U165">
            <v>0</v>
          </cell>
          <cell r="V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 t="str">
            <v>Non-op</v>
          </cell>
          <cell r="AH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T165">
            <v>0</v>
          </cell>
          <cell r="AV165" t="str">
            <v/>
          </cell>
          <cell r="AW165" t="str">
            <v/>
          </cell>
          <cell r="AX165" t="str">
            <v/>
          </cell>
        </row>
        <row r="166">
          <cell r="A166">
            <v>157</v>
          </cell>
          <cell r="B166" t="str">
            <v>LINCOLN</v>
          </cell>
          <cell r="C166">
            <v>1</v>
          </cell>
          <cell r="T166" t="str">
            <v>X</v>
          </cell>
          <cell r="U166">
            <v>0</v>
          </cell>
          <cell r="V166">
            <v>0</v>
          </cell>
          <cell r="X166">
            <v>7355301.9672800004</v>
          </cell>
          <cell r="Y166">
            <v>15787199.987003451</v>
          </cell>
          <cell r="Z166">
            <v>8431898.0197234508</v>
          </cell>
          <cell r="AA166">
            <v>0</v>
          </cell>
          <cell r="AC166">
            <v>210.09257589718237</v>
          </cell>
          <cell r="AD166">
            <v>214.63700684530261</v>
          </cell>
          <cell r="AE166">
            <v>4.5444309481202367</v>
          </cell>
          <cell r="AF166">
            <v>0</v>
          </cell>
          <cell r="AG166">
            <v>0</v>
          </cell>
          <cell r="AH166">
            <v>210.09257589718237</v>
          </cell>
          <cell r="AK166">
            <v>210.09257589718237</v>
          </cell>
          <cell r="AL166">
            <v>210.09257607599881</v>
          </cell>
          <cell r="AM166">
            <v>210.09257589718237</v>
          </cell>
          <cell r="AN166">
            <v>210.09257589718237</v>
          </cell>
          <cell r="AO166">
            <v>210.09257589718237</v>
          </cell>
          <cell r="AT166">
            <v>0</v>
          </cell>
          <cell r="AV166">
            <v>3.4358551704616129</v>
          </cell>
          <cell r="AW166">
            <v>3.0354039990994943</v>
          </cell>
          <cell r="AX166">
            <v>-0.40045117136211861</v>
          </cell>
        </row>
        <row r="167">
          <cell r="A167">
            <v>158</v>
          </cell>
          <cell r="B167" t="str">
            <v>LITTLETON</v>
          </cell>
          <cell r="C167">
            <v>1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I167">
            <v>0</v>
          </cell>
          <cell r="J167">
            <v>0</v>
          </cell>
          <cell r="K167">
            <v>685203</v>
          </cell>
          <cell r="L167">
            <v>614652</v>
          </cell>
          <cell r="M167">
            <v>0</v>
          </cell>
          <cell r="N167">
            <v>22494</v>
          </cell>
          <cell r="O167">
            <v>74454.66</v>
          </cell>
          <cell r="R167">
            <v>0</v>
          </cell>
          <cell r="T167" t="str">
            <v>X</v>
          </cell>
          <cell r="U167">
            <v>1396803.66</v>
          </cell>
          <cell r="V167">
            <v>4.6019184310180297</v>
          </cell>
          <cell r="X167">
            <v>20056951.579999998</v>
          </cell>
          <cell r="Y167">
            <v>30352638.381967172</v>
          </cell>
          <cell r="Z167">
            <v>10295686.801967174</v>
          </cell>
          <cell r="AA167">
            <v>473799.10853961809</v>
          </cell>
          <cell r="AC167">
            <v>150.63589975229203</v>
          </cell>
          <cell r="AD167">
            <v>148.96999254473724</v>
          </cell>
          <cell r="AE167">
            <v>-1.6659072075547954</v>
          </cell>
          <cell r="AF167">
            <v>46</v>
          </cell>
          <cell r="AG167">
            <v>1</v>
          </cell>
          <cell r="AH167">
            <v>148.96999254473724</v>
          </cell>
          <cell r="AK167">
            <v>150.63589975229203</v>
          </cell>
          <cell r="AL167">
            <v>150.63589873672967</v>
          </cell>
          <cell r="AM167">
            <v>150.63589975229203</v>
          </cell>
          <cell r="AN167">
            <v>150.63589975229203</v>
          </cell>
          <cell r="AO167">
            <v>148.96999254473724</v>
          </cell>
          <cell r="AT167">
            <v>-1.6659072075547954</v>
          </cell>
          <cell r="AV167">
            <v>8.6164782950368952</v>
          </cell>
          <cell r="AW167">
            <v>5.3028587722110494</v>
          </cell>
          <cell r="AX167">
            <v>-3.3136195228258458</v>
          </cell>
        </row>
        <row r="168">
          <cell r="A168">
            <v>159</v>
          </cell>
          <cell r="B168" t="str">
            <v>LONGMEADOW</v>
          </cell>
          <cell r="C168">
            <v>1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I168">
            <v>593267</v>
          </cell>
          <cell r="J168">
            <v>856347.63</v>
          </cell>
          <cell r="K168">
            <v>689154</v>
          </cell>
          <cell r="L168">
            <v>1094440</v>
          </cell>
          <cell r="M168">
            <v>0</v>
          </cell>
          <cell r="N168">
            <v>23386</v>
          </cell>
          <cell r="O168">
            <v>8292.34</v>
          </cell>
          <cell r="R168">
            <v>0</v>
          </cell>
          <cell r="T168" t="str">
            <v>X</v>
          </cell>
          <cell r="U168">
            <v>3264886.9699999997</v>
          </cell>
          <cell r="V168">
            <v>6.8009766830584493</v>
          </cell>
          <cell r="X168">
            <v>33192700.990000002</v>
          </cell>
          <cell r="Y168">
            <v>48006148.560000002</v>
          </cell>
          <cell r="Z168">
            <v>14813447.57</v>
          </cell>
          <cell r="AA168">
            <v>1007459.1151927884</v>
          </cell>
          <cell r="AC168">
            <v>142.28366228894515</v>
          </cell>
          <cell r="AD168">
            <v>141.59344688148929</v>
          </cell>
          <cell r="AE168">
            <v>-0.69021540745586663</v>
          </cell>
          <cell r="AF168">
            <v>11</v>
          </cell>
          <cell r="AG168">
            <v>1</v>
          </cell>
          <cell r="AH168">
            <v>141.59344688148929</v>
          </cell>
          <cell r="AK168">
            <v>142.28366228894515</v>
          </cell>
          <cell r="AL168">
            <v>142.28366250104395</v>
          </cell>
          <cell r="AM168">
            <v>142.28366228894515</v>
          </cell>
          <cell r="AN168">
            <v>142.28366228894515</v>
          </cell>
          <cell r="AO168">
            <v>141.59344688148929</v>
          </cell>
          <cell r="AT168">
            <v>-0.69021540745586663</v>
          </cell>
          <cell r="AV168">
            <v>5.2768947780483426</v>
          </cell>
          <cell r="AW168">
            <v>4.8500652278152483</v>
          </cell>
          <cell r="AX168">
            <v>-0.42682955023309432</v>
          </cell>
        </row>
        <row r="169">
          <cell r="A169">
            <v>160</v>
          </cell>
          <cell r="B169" t="str">
            <v>LOWELL</v>
          </cell>
          <cell r="C169">
            <v>1</v>
          </cell>
          <cell r="T169" t="str">
            <v>X</v>
          </cell>
          <cell r="U169">
            <v>0</v>
          </cell>
          <cell r="V169">
            <v>0</v>
          </cell>
          <cell r="X169">
            <v>288791629.52999997</v>
          </cell>
          <cell r="Y169">
            <v>302130670.25</v>
          </cell>
          <cell r="Z169">
            <v>13339040.720000029</v>
          </cell>
          <cell r="AA169">
            <v>0</v>
          </cell>
          <cell r="AC169">
            <v>100.20791083539432</v>
          </cell>
          <cell r="AD169">
            <v>104.61891528563653</v>
          </cell>
          <cell r="AE169">
            <v>4.411004450242217</v>
          </cell>
          <cell r="AF169">
            <v>2315</v>
          </cell>
          <cell r="AG169">
            <v>0</v>
          </cell>
          <cell r="AH169">
            <v>100.20791083539432</v>
          </cell>
          <cell r="AK169">
            <v>100.20791083539432</v>
          </cell>
          <cell r="AL169">
            <v>100.20610712263</v>
          </cell>
          <cell r="AM169">
            <v>100.20791083539432</v>
          </cell>
          <cell r="AN169">
            <v>100.20791083539432</v>
          </cell>
          <cell r="AO169">
            <v>100.20791083539432</v>
          </cell>
          <cell r="AT169">
            <v>0</v>
          </cell>
          <cell r="AV169">
            <v>11.988370942050203</v>
          </cell>
          <cell r="AW169">
            <v>16.900047444263226</v>
          </cell>
          <cell r="AX169">
            <v>4.9116765022130231</v>
          </cell>
        </row>
        <row r="170">
          <cell r="A170">
            <v>161</v>
          </cell>
          <cell r="B170" t="str">
            <v>LUDLOW</v>
          </cell>
          <cell r="C170">
            <v>1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I170">
            <v>0</v>
          </cell>
          <cell r="J170">
            <v>627461</v>
          </cell>
          <cell r="K170">
            <v>592179</v>
          </cell>
          <cell r="L170">
            <v>569603</v>
          </cell>
          <cell r="M170">
            <v>0</v>
          </cell>
          <cell r="N170">
            <v>134513</v>
          </cell>
          <cell r="O170">
            <v>27459.18</v>
          </cell>
          <cell r="R170">
            <v>0</v>
          </cell>
          <cell r="T170" t="str">
            <v>X</v>
          </cell>
          <cell r="U170">
            <v>1951215.18</v>
          </cell>
          <cell r="V170">
            <v>4.3948971754030453</v>
          </cell>
          <cell r="X170">
            <v>32627792.160000004</v>
          </cell>
          <cell r="Y170">
            <v>44397288.539999999</v>
          </cell>
          <cell r="Z170">
            <v>11769496.379999995</v>
          </cell>
          <cell r="AA170">
            <v>517257.26396378345</v>
          </cell>
          <cell r="AC170">
            <v>142.13856863129058</v>
          </cell>
          <cell r="AD170">
            <v>134.48667032343943</v>
          </cell>
          <cell r="AE170">
            <v>-7.6518983078511553</v>
          </cell>
          <cell r="AF170">
            <v>21</v>
          </cell>
          <cell r="AG170">
            <v>1</v>
          </cell>
          <cell r="AH170">
            <v>134.48667032343943</v>
          </cell>
          <cell r="AK170">
            <v>142.13856863129058</v>
          </cell>
          <cell r="AL170">
            <v>151.79635735992042</v>
          </cell>
          <cell r="AM170">
            <v>142.13856863129058</v>
          </cell>
          <cell r="AN170">
            <v>142.13856863129058</v>
          </cell>
          <cell r="AO170">
            <v>134.48667032343943</v>
          </cell>
          <cell r="AT170">
            <v>-7.6518983078511553</v>
          </cell>
          <cell r="AV170">
            <v>6.3103622832173096</v>
          </cell>
          <cell r="AW170">
            <v>4.9911500432972007</v>
          </cell>
          <cell r="AX170">
            <v>-1.3192122399201089</v>
          </cell>
        </row>
        <row r="171">
          <cell r="A171">
            <v>162</v>
          </cell>
          <cell r="B171" t="str">
            <v>LUNENBURG</v>
          </cell>
          <cell r="C171">
            <v>1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I171">
            <v>0</v>
          </cell>
          <cell r="J171">
            <v>310260</v>
          </cell>
          <cell r="K171">
            <v>190979</v>
          </cell>
          <cell r="L171">
            <v>0</v>
          </cell>
          <cell r="M171">
            <v>0</v>
          </cell>
          <cell r="N171">
            <v>68747</v>
          </cell>
          <cell r="O171">
            <v>34562.5</v>
          </cell>
          <cell r="R171">
            <v>0</v>
          </cell>
          <cell r="T171" t="str">
            <v>X</v>
          </cell>
          <cell r="U171">
            <v>604548.5</v>
          </cell>
          <cell r="V171">
            <v>2.4072318898765843</v>
          </cell>
          <cell r="X171">
            <v>20659694.909999996</v>
          </cell>
          <cell r="Y171">
            <v>25113845.597608566</v>
          </cell>
          <cell r="Z171">
            <v>4454150.6876085699</v>
          </cell>
          <cell r="AA171">
            <v>107221.73577527066</v>
          </cell>
          <cell r="AC171">
            <v>120.7516239748509</v>
          </cell>
          <cell r="AD171">
            <v>121.04062509523912</v>
          </cell>
          <cell r="AE171">
            <v>0.28900112038822101</v>
          </cell>
          <cell r="AF171">
            <v>26</v>
          </cell>
          <cell r="AG171">
            <v>0</v>
          </cell>
          <cell r="AH171">
            <v>120.7516239748509</v>
          </cell>
          <cell r="AK171">
            <v>120.7516239748509</v>
          </cell>
          <cell r="AL171">
            <v>120.74578425172081</v>
          </cell>
          <cell r="AM171">
            <v>120.75156776031642</v>
          </cell>
          <cell r="AN171">
            <v>120.7516239748509</v>
          </cell>
          <cell r="AO171">
            <v>120.7516239748509</v>
          </cell>
          <cell r="AT171">
            <v>0</v>
          </cell>
          <cell r="AV171">
            <v>3.0068086082826588</v>
          </cell>
          <cell r="AW171">
            <v>2.2916125911802809</v>
          </cell>
          <cell r="AX171">
            <v>-0.7151960171023779</v>
          </cell>
        </row>
        <row r="172">
          <cell r="A172">
            <v>163</v>
          </cell>
          <cell r="B172" t="str">
            <v>LYNN</v>
          </cell>
          <cell r="C172">
            <v>1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I172">
            <v>0</v>
          </cell>
          <cell r="J172">
            <v>3903527</v>
          </cell>
          <cell r="K172">
            <v>5855291</v>
          </cell>
          <cell r="L172">
            <v>6332920</v>
          </cell>
          <cell r="M172">
            <v>31651</v>
          </cell>
          <cell r="N172">
            <v>0</v>
          </cell>
          <cell r="O172">
            <v>2482882.4300000002</v>
          </cell>
          <cell r="R172">
            <v>0</v>
          </cell>
          <cell r="T172" t="str">
            <v>X16</v>
          </cell>
          <cell r="U172">
            <v>18606271.43</v>
          </cell>
          <cell r="V172">
            <v>5.6820894430698514</v>
          </cell>
          <cell r="X172">
            <v>329943497.06999999</v>
          </cell>
          <cell r="Y172">
            <v>327454743.83007294</v>
          </cell>
          <cell r="Z172">
            <v>0</v>
          </cell>
          <cell r="AA172">
            <v>0</v>
          </cell>
          <cell r="AC172">
            <v>100.66191221021963</v>
          </cell>
          <cell r="AD172">
            <v>99.245703200084876</v>
          </cell>
          <cell r="AE172">
            <v>-1.4162090101347502</v>
          </cell>
          <cell r="AF172">
            <v>1946</v>
          </cell>
          <cell r="AG172">
            <v>1</v>
          </cell>
          <cell r="AH172">
            <v>99.245703200084876</v>
          </cell>
          <cell r="AK172">
            <v>100.66191221021963</v>
          </cell>
          <cell r="AL172">
            <v>100.86711624288169</v>
          </cell>
          <cell r="AM172">
            <v>100.66191221021963</v>
          </cell>
          <cell r="AN172">
            <v>100.66191221021963</v>
          </cell>
          <cell r="AO172">
            <v>99.245703200084876</v>
          </cell>
          <cell r="AT172">
            <v>-1.4162090101347502</v>
          </cell>
          <cell r="AV172">
            <v>10.076345998506774</v>
          </cell>
          <cell r="AW172">
            <v>8.4790198374749348</v>
          </cell>
          <cell r="AX172">
            <v>-1.5973261610318392</v>
          </cell>
        </row>
        <row r="173">
          <cell r="A173">
            <v>164</v>
          </cell>
          <cell r="B173" t="str">
            <v>LYNNFIELD</v>
          </cell>
          <cell r="C173">
            <v>1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I173">
            <v>0</v>
          </cell>
          <cell r="J173">
            <v>533532</v>
          </cell>
          <cell r="K173">
            <v>918250</v>
          </cell>
          <cell r="L173">
            <v>1150000</v>
          </cell>
          <cell r="M173">
            <v>1152</v>
          </cell>
          <cell r="N173">
            <v>0</v>
          </cell>
          <cell r="O173">
            <v>12711.51</v>
          </cell>
          <cell r="R173">
            <v>0</v>
          </cell>
          <cell r="T173" t="str">
            <v>x18</v>
          </cell>
          <cell r="U173">
            <v>1810645.5099999998</v>
          </cell>
          <cell r="V173">
            <v>4.6037147850306246</v>
          </cell>
          <cell r="X173">
            <v>27452371.780520003</v>
          </cell>
          <cell r="Y173">
            <v>39330097.422357045</v>
          </cell>
          <cell r="Z173">
            <v>11877725.641837042</v>
          </cell>
          <cell r="AA173">
            <v>546816.6114986256</v>
          </cell>
          <cell r="AC173">
            <v>144.12974582165708</v>
          </cell>
          <cell r="AD173">
            <v>141.27479083019975</v>
          </cell>
          <cell r="AE173">
            <v>-2.8549549914573333</v>
          </cell>
          <cell r="AF173">
            <v>6</v>
          </cell>
          <cell r="AG173">
            <v>1</v>
          </cell>
          <cell r="AH173">
            <v>141.27479083019975</v>
          </cell>
          <cell r="AK173">
            <v>144.12974582165708</v>
          </cell>
          <cell r="AL173">
            <v>133.93978902798759</v>
          </cell>
          <cell r="AM173">
            <v>133.93979035741273</v>
          </cell>
          <cell r="AN173">
            <v>144.12974582165708</v>
          </cell>
          <cell r="AO173">
            <v>141.27479083019975</v>
          </cell>
          <cell r="AT173">
            <v>-2.8549549914573333</v>
          </cell>
          <cell r="AV173">
            <v>7.7048134805162132</v>
          </cell>
          <cell r="AW173">
            <v>5.4654429535493261</v>
          </cell>
          <cell r="AX173">
            <v>-2.2393705269668871</v>
          </cell>
        </row>
        <row r="174">
          <cell r="A174">
            <v>165</v>
          </cell>
          <cell r="B174" t="str">
            <v>MALDEN</v>
          </cell>
          <cell r="C174">
            <v>1</v>
          </cell>
          <cell r="D174">
            <v>0</v>
          </cell>
          <cell r="E174">
            <v>84000</v>
          </cell>
          <cell r="F174">
            <v>0</v>
          </cell>
          <cell r="G174">
            <v>0</v>
          </cell>
          <cell r="I174">
            <v>0</v>
          </cell>
          <cell r="J174">
            <v>2800000</v>
          </cell>
          <cell r="K174">
            <v>1105143.27</v>
          </cell>
          <cell r="L174">
            <v>3891557</v>
          </cell>
          <cell r="M174">
            <v>8164</v>
          </cell>
          <cell r="N174">
            <v>0</v>
          </cell>
          <cell r="O174">
            <v>741505.1</v>
          </cell>
          <cell r="R174">
            <v>0</v>
          </cell>
          <cell r="T174" t="str">
            <v>X</v>
          </cell>
          <cell r="U174">
            <v>8630369.3699999992</v>
          </cell>
          <cell r="V174">
            <v>7.3384858429102664</v>
          </cell>
          <cell r="X174">
            <v>117616659.13781999</v>
          </cell>
          <cell r="Y174">
            <v>117604224.56</v>
          </cell>
          <cell r="Z174">
            <v>0</v>
          </cell>
          <cell r="AA174">
            <v>0</v>
          </cell>
          <cell r="AC174">
            <v>98.322519819114376</v>
          </cell>
          <cell r="AD174">
            <v>99.989427877044676</v>
          </cell>
          <cell r="AE174">
            <v>1.6669080579302999</v>
          </cell>
          <cell r="AF174">
            <v>596</v>
          </cell>
          <cell r="AG174">
            <v>1</v>
          </cell>
          <cell r="AH174">
            <v>99.989427877044676</v>
          </cell>
          <cell r="AK174">
            <v>98.322519819114376</v>
          </cell>
          <cell r="AL174">
            <v>98.481673121615728</v>
          </cell>
          <cell r="AM174">
            <v>98.322519819114376</v>
          </cell>
          <cell r="AN174">
            <v>98.322519819114376</v>
          </cell>
          <cell r="AO174">
            <v>99.989427877044676</v>
          </cell>
          <cell r="AT174">
            <v>1.6669080579302999</v>
          </cell>
          <cell r="AV174">
            <v>11.535578507539256</v>
          </cell>
          <cell r="AW174">
            <v>13.426493782108853</v>
          </cell>
          <cell r="AX174">
            <v>1.890915274569597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  <cell r="T175">
            <v>0</v>
          </cell>
          <cell r="U175">
            <v>0</v>
          </cell>
          <cell r="V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 t="str">
            <v>Non-op</v>
          </cell>
          <cell r="AH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T175">
            <v>0</v>
          </cell>
          <cell r="AV175" t="str">
            <v/>
          </cell>
          <cell r="AW175" t="str">
            <v/>
          </cell>
          <cell r="AX175" t="str">
            <v/>
          </cell>
        </row>
        <row r="176">
          <cell r="A176">
            <v>167</v>
          </cell>
          <cell r="B176" t="str">
            <v>MANSFIELD</v>
          </cell>
          <cell r="C176">
            <v>1</v>
          </cell>
          <cell r="D176">
            <v>0</v>
          </cell>
          <cell r="E176">
            <v>75000</v>
          </cell>
          <cell r="F176">
            <v>0</v>
          </cell>
          <cell r="G176">
            <v>0</v>
          </cell>
          <cell r="I176">
            <v>0</v>
          </cell>
          <cell r="J176">
            <v>909661</v>
          </cell>
          <cell r="K176">
            <v>1640886</v>
          </cell>
          <cell r="L176">
            <v>2410153</v>
          </cell>
          <cell r="M176">
            <v>0</v>
          </cell>
          <cell r="N176">
            <v>0</v>
          </cell>
          <cell r="O176">
            <v>91069.58</v>
          </cell>
          <cell r="R176">
            <v>0</v>
          </cell>
          <cell r="T176" t="str">
            <v>x18</v>
          </cell>
          <cell r="U176">
            <v>3439662.4800000004</v>
          </cell>
          <cell r="V176">
            <v>5.0283934299019002</v>
          </cell>
          <cell r="X176">
            <v>46129087.005899996</v>
          </cell>
          <cell r="Y176">
            <v>68404800.219999999</v>
          </cell>
          <cell r="Z176">
            <v>22275713.214100003</v>
          </cell>
          <cell r="AA176">
            <v>1120110.4997215942</v>
          </cell>
          <cell r="AC176">
            <v>148.00875742147787</v>
          </cell>
          <cell r="AD176">
            <v>145.86174166350307</v>
          </cell>
          <cell r="AE176">
            <v>-2.147015757974799</v>
          </cell>
          <cell r="AF176">
            <v>44</v>
          </cell>
          <cell r="AG176">
            <v>1</v>
          </cell>
          <cell r="AH176">
            <v>145.86174166350307</v>
          </cell>
          <cell r="AK176">
            <v>148.00875742147787</v>
          </cell>
          <cell r="AL176">
            <v>148.57987490457063</v>
          </cell>
          <cell r="AM176">
            <v>148.01678438967539</v>
          </cell>
          <cell r="AN176">
            <v>148.00875742147787</v>
          </cell>
          <cell r="AO176">
            <v>145.86174166350307</v>
          </cell>
          <cell r="AT176">
            <v>-2.147015757974799</v>
          </cell>
          <cell r="AV176">
            <v>5.4018267762266143</v>
          </cell>
          <cell r="AW176">
            <v>4.0635987961900568</v>
          </cell>
          <cell r="AX176">
            <v>-1.3382279800365575</v>
          </cell>
        </row>
        <row r="177">
          <cell r="A177">
            <v>168</v>
          </cell>
          <cell r="B177" t="str">
            <v>MARBLEHEAD</v>
          </cell>
          <cell r="C177">
            <v>1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I177">
            <v>0</v>
          </cell>
          <cell r="J177">
            <v>1753339</v>
          </cell>
          <cell r="K177">
            <v>692935</v>
          </cell>
          <cell r="L177">
            <v>2199613</v>
          </cell>
          <cell r="M177">
            <v>14715</v>
          </cell>
          <cell r="N177">
            <v>0</v>
          </cell>
          <cell r="O177">
            <v>139018.10999999999</v>
          </cell>
          <cell r="R177">
            <v>0</v>
          </cell>
          <cell r="T177" t="str">
            <v>X</v>
          </cell>
          <cell r="U177">
            <v>4799620.1100000003</v>
          </cell>
          <cell r="V177">
            <v>8.445587762935606</v>
          </cell>
          <cell r="X177">
            <v>32681938.290000007</v>
          </cell>
          <cell r="Y177">
            <v>56829912.194668829</v>
          </cell>
          <cell r="Z177">
            <v>24147973.904668823</v>
          </cell>
          <cell r="AA177">
            <v>2039438.3290895936</v>
          </cell>
          <cell r="AC177">
            <v>172.97034125476529</v>
          </cell>
          <cell r="AD177">
            <v>167.64756539040397</v>
          </cell>
          <cell r="AE177">
            <v>-5.3227758643613186</v>
          </cell>
          <cell r="AF177">
            <v>63</v>
          </cell>
          <cell r="AG177">
            <v>1</v>
          </cell>
          <cell r="AH177">
            <v>167.64756539040397</v>
          </cell>
          <cell r="AK177">
            <v>172.97034125476529</v>
          </cell>
          <cell r="AL177">
            <v>173.36933753179977</v>
          </cell>
          <cell r="AM177">
            <v>172.98256766580798</v>
          </cell>
          <cell r="AN177">
            <v>172.97034125476529</v>
          </cell>
          <cell r="AO177">
            <v>167.64756539040397</v>
          </cell>
          <cell r="AT177">
            <v>-5.3227758643613186</v>
          </cell>
          <cell r="AV177">
            <v>5.724497191067849</v>
          </cell>
          <cell r="AW177">
            <v>2.3674983013315485</v>
          </cell>
          <cell r="AX177">
            <v>-3.3569988897363006</v>
          </cell>
        </row>
        <row r="178">
          <cell r="A178">
            <v>169</v>
          </cell>
          <cell r="B178" t="str">
            <v>MARION</v>
          </cell>
          <cell r="C178">
            <v>1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I178">
            <v>0</v>
          </cell>
          <cell r="J178">
            <v>259000</v>
          </cell>
          <cell r="K178">
            <v>93280</v>
          </cell>
          <cell r="L178">
            <v>133762</v>
          </cell>
          <cell r="M178">
            <v>0</v>
          </cell>
          <cell r="N178">
            <v>0</v>
          </cell>
          <cell r="O178">
            <v>0</v>
          </cell>
          <cell r="R178">
            <v>0</v>
          </cell>
          <cell r="T178" t="str">
            <v>x18</v>
          </cell>
          <cell r="U178">
            <v>392408.6</v>
          </cell>
          <cell r="V178">
            <v>5.1138376031421098</v>
          </cell>
          <cell r="X178">
            <v>5068217.2599999988</v>
          </cell>
          <cell r="Y178">
            <v>7673466.2000000002</v>
          </cell>
          <cell r="Z178">
            <v>2605248.9400000013</v>
          </cell>
          <cell r="AA178">
            <v>133228.19994918129</v>
          </cell>
          <cell r="AC178">
            <v>151.34144079127762</v>
          </cell>
          <cell r="AD178">
            <v>148.77495602962412</v>
          </cell>
          <cell r="AE178">
            <v>-2.5664847616534985</v>
          </cell>
          <cell r="AF178">
            <v>0</v>
          </cell>
          <cell r="AG178">
            <v>1</v>
          </cell>
          <cell r="AH178">
            <v>148.77495602962412</v>
          </cell>
          <cell r="AK178">
            <v>151.34144079127762</v>
          </cell>
          <cell r="AL178">
            <v>151.34144878825387</v>
          </cell>
          <cell r="AM178">
            <v>151.34144079127762</v>
          </cell>
          <cell r="AN178">
            <v>151.34144079127762</v>
          </cell>
          <cell r="AO178">
            <v>148.77495602962412</v>
          </cell>
          <cell r="AT178">
            <v>-2.5664847616534985</v>
          </cell>
          <cell r="AV178">
            <v>5.2262838765551942</v>
          </cell>
          <cell r="AW178">
            <v>3.1446188690412642</v>
          </cell>
          <cell r="AX178">
            <v>-2.08166500751393</v>
          </cell>
        </row>
        <row r="179">
          <cell r="A179">
            <v>170</v>
          </cell>
          <cell r="B179" t="str">
            <v>MARLBOROUGH</v>
          </cell>
          <cell r="C179">
            <v>1</v>
          </cell>
          <cell r="D179">
            <v>0</v>
          </cell>
          <cell r="E179">
            <v>105096</v>
          </cell>
          <cell r="F179">
            <v>0</v>
          </cell>
          <cell r="G179">
            <v>0</v>
          </cell>
          <cell r="I179">
            <v>0</v>
          </cell>
          <cell r="J179">
            <v>1297844</v>
          </cell>
          <cell r="K179">
            <v>592755</v>
          </cell>
          <cell r="L179">
            <v>2196383</v>
          </cell>
          <cell r="M179">
            <v>5084</v>
          </cell>
          <cell r="N179">
            <v>0</v>
          </cell>
          <cell r="O179">
            <v>610690.56999999995</v>
          </cell>
          <cell r="R179">
            <v>0</v>
          </cell>
          <cell r="T179" t="str">
            <v>X</v>
          </cell>
          <cell r="U179">
            <v>4807852.57</v>
          </cell>
          <cell r="V179">
            <v>5.2194473753230106</v>
          </cell>
          <cell r="X179">
            <v>87221684.996450007</v>
          </cell>
          <cell r="Y179">
            <v>92114207.200000003</v>
          </cell>
          <cell r="Z179">
            <v>4892522.203549996</v>
          </cell>
          <cell r="AA179">
            <v>255362.6217402858</v>
          </cell>
          <cell r="AC179">
            <v>115.01306359382239</v>
          </cell>
          <cell r="AD179">
            <v>105.31652143844556</v>
          </cell>
          <cell r="AE179">
            <v>-9.6965421553768323</v>
          </cell>
          <cell r="AF179">
            <v>536</v>
          </cell>
          <cell r="AG179">
            <v>1</v>
          </cell>
          <cell r="AH179">
            <v>105.31652143844556</v>
          </cell>
          <cell r="AK179">
            <v>115.01306359382239</v>
          </cell>
          <cell r="AL179">
            <v>114.9901543163635</v>
          </cell>
          <cell r="AM179">
            <v>115.01306359382239</v>
          </cell>
          <cell r="AN179">
            <v>115.01306359382239</v>
          </cell>
          <cell r="AO179">
            <v>105.31652143844556</v>
          </cell>
          <cell r="AT179">
            <v>-9.6965421553768323</v>
          </cell>
          <cell r="AV179">
            <v>12.812842175833739</v>
          </cell>
          <cell r="AW179">
            <v>2.8274044885362235</v>
          </cell>
          <cell r="AX179">
            <v>-9.9854376872975159</v>
          </cell>
        </row>
        <row r="180">
          <cell r="A180">
            <v>171</v>
          </cell>
          <cell r="B180" t="str">
            <v>MARSHFIELD</v>
          </cell>
          <cell r="C180">
            <v>1</v>
          </cell>
          <cell r="T180" t="str">
            <v>x18</v>
          </cell>
          <cell r="U180">
            <v>0</v>
          </cell>
          <cell r="V180">
            <v>0</v>
          </cell>
          <cell r="X180">
            <v>49950295.557299994</v>
          </cell>
          <cell r="Y180">
            <v>62500432.519999996</v>
          </cell>
          <cell r="Z180">
            <v>12550136.962700002</v>
          </cell>
          <cell r="AA180">
            <v>0</v>
          </cell>
          <cell r="AC180">
            <v>127.70459475800939</v>
          </cell>
          <cell r="AD180">
            <v>125.12525065703213</v>
          </cell>
          <cell r="AE180">
            <v>-2.5793441009772664</v>
          </cell>
          <cell r="AF180">
            <v>35</v>
          </cell>
          <cell r="AG180">
            <v>0</v>
          </cell>
          <cell r="AH180">
            <v>127.70459475800939</v>
          </cell>
          <cell r="AK180">
            <v>127.70459475800939</v>
          </cell>
          <cell r="AL180">
            <v>127.70459572591906</v>
          </cell>
          <cell r="AM180">
            <v>127.70459475800939</v>
          </cell>
          <cell r="AN180">
            <v>127.70459475800939</v>
          </cell>
          <cell r="AO180">
            <v>127.70459475800939</v>
          </cell>
          <cell r="AT180">
            <v>0</v>
          </cell>
          <cell r="AV180">
            <v>6.2207108508592217</v>
          </cell>
          <cell r="AW180">
            <v>2.4757662262999429</v>
          </cell>
          <cell r="AX180">
            <v>-3.7449446245592788</v>
          </cell>
        </row>
        <row r="181">
          <cell r="A181">
            <v>172</v>
          </cell>
          <cell r="B181" t="str">
            <v>MASHPEE</v>
          </cell>
          <cell r="C181">
            <v>1</v>
          </cell>
          <cell r="D181">
            <v>0</v>
          </cell>
          <cell r="E181">
            <v>66000</v>
          </cell>
          <cell r="F181">
            <v>0</v>
          </cell>
          <cell r="G181">
            <v>0</v>
          </cell>
          <cell r="I181">
            <v>0</v>
          </cell>
          <cell r="J181">
            <v>575000</v>
          </cell>
          <cell r="K181">
            <v>575190</v>
          </cell>
          <cell r="L181">
            <v>1606801</v>
          </cell>
          <cell r="M181">
            <v>0</v>
          </cell>
          <cell r="N181">
            <v>160766</v>
          </cell>
          <cell r="O181">
            <v>89748.68</v>
          </cell>
          <cell r="R181">
            <v>0</v>
          </cell>
          <cell r="T181" t="str">
            <v>X</v>
          </cell>
          <cell r="U181">
            <v>3073505.68</v>
          </cell>
          <cell r="V181">
            <v>7.9418035358332544</v>
          </cell>
          <cell r="X181">
            <v>20496134.48</v>
          </cell>
          <cell r="Y181">
            <v>38700348.933745414</v>
          </cell>
          <cell r="Z181">
            <v>18204214.453745414</v>
          </cell>
          <cell r="AA181">
            <v>1445742.9471582216</v>
          </cell>
          <cell r="AC181">
            <v>184.8182838817367</v>
          </cell>
          <cell r="AD181">
            <v>181.76405908606816</v>
          </cell>
          <cell r="AE181">
            <v>-3.0542247956685458</v>
          </cell>
          <cell r="AF181">
            <v>48</v>
          </cell>
          <cell r="AG181">
            <v>0</v>
          </cell>
          <cell r="AH181">
            <v>184.8182838817367</v>
          </cell>
          <cell r="AK181">
            <v>184.8182838817367</v>
          </cell>
          <cell r="AL181">
            <v>184.98189458320985</v>
          </cell>
          <cell r="AM181">
            <v>184.82268048423475</v>
          </cell>
          <cell r="AN181">
            <v>184.8182838817367</v>
          </cell>
          <cell r="AO181">
            <v>184.8182838817367</v>
          </cell>
          <cell r="AT181">
            <v>0</v>
          </cell>
          <cell r="AV181">
            <v>4.5009720849036619</v>
          </cell>
          <cell r="AW181">
            <v>2.8675875684336622</v>
          </cell>
          <cell r="AX181">
            <v>-1.6333845164699996</v>
          </cell>
        </row>
        <row r="182">
          <cell r="A182">
            <v>173</v>
          </cell>
          <cell r="B182" t="str">
            <v>MATTAPOISETT</v>
          </cell>
          <cell r="C182">
            <v>1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I182">
            <v>0</v>
          </cell>
          <cell r="J182">
            <v>161595</v>
          </cell>
          <cell r="K182">
            <v>24316</v>
          </cell>
          <cell r="L182">
            <v>156847</v>
          </cell>
          <cell r="M182">
            <v>0</v>
          </cell>
          <cell r="N182">
            <v>2282</v>
          </cell>
          <cell r="O182">
            <v>0</v>
          </cell>
          <cell r="R182">
            <v>0</v>
          </cell>
          <cell r="T182" t="str">
            <v>x18</v>
          </cell>
          <cell r="U182">
            <v>235247.1</v>
          </cell>
          <cell r="V182">
            <v>2.5641620102981504</v>
          </cell>
          <cell r="X182">
            <v>5079932.7300000004</v>
          </cell>
          <cell r="Y182">
            <v>9174424.1999999993</v>
          </cell>
          <cell r="Z182">
            <v>4094491.4699999988</v>
          </cell>
          <cell r="AA182">
            <v>104989.39478863827</v>
          </cell>
          <cell r="AC182">
            <v>183.6810112811568</v>
          </cell>
          <cell r="AD182">
            <v>178.53454538189052</v>
          </cell>
          <cell r="AE182">
            <v>-5.1464658992662748</v>
          </cell>
          <cell r="AF182">
            <v>1</v>
          </cell>
          <cell r="AG182">
            <v>1</v>
          </cell>
          <cell r="AH182">
            <v>178.53454538189052</v>
          </cell>
          <cell r="AK182">
            <v>183.6810112811568</v>
          </cell>
          <cell r="AL182">
            <v>183.68044801378255</v>
          </cell>
          <cell r="AM182">
            <v>183.6810112811568</v>
          </cell>
          <cell r="AN182">
            <v>183.6810112811568</v>
          </cell>
          <cell r="AO182">
            <v>178.53454538189052</v>
          </cell>
          <cell r="AT182">
            <v>-5.1464658992662748</v>
          </cell>
          <cell r="AV182">
            <v>3.3781136485817673</v>
          </cell>
          <cell r="AW182">
            <v>-9.1355813303096459E-2</v>
          </cell>
          <cell r="AX182">
            <v>-3.4694694618848638</v>
          </cell>
        </row>
        <row r="183">
          <cell r="A183">
            <v>174</v>
          </cell>
          <cell r="B183" t="str">
            <v>MAYNARD</v>
          </cell>
          <cell r="C183">
            <v>1</v>
          </cell>
          <cell r="D183">
            <v>0</v>
          </cell>
          <cell r="E183">
            <v>1877578</v>
          </cell>
          <cell r="F183">
            <v>0</v>
          </cell>
          <cell r="G183">
            <v>0</v>
          </cell>
          <cell r="I183">
            <v>0</v>
          </cell>
          <cell r="J183">
            <v>0</v>
          </cell>
          <cell r="K183">
            <v>51000</v>
          </cell>
          <cell r="L183">
            <v>304725</v>
          </cell>
          <cell r="M183">
            <v>958</v>
          </cell>
          <cell r="N183">
            <v>116759</v>
          </cell>
          <cell r="O183">
            <v>118608</v>
          </cell>
          <cell r="R183">
            <v>0</v>
          </cell>
          <cell r="T183" t="str">
            <v>x18</v>
          </cell>
          <cell r="U183">
            <v>2256320.5</v>
          </cell>
          <cell r="V183">
            <v>7.7584056297300812</v>
          </cell>
          <cell r="X183">
            <v>17768872.032999996</v>
          </cell>
          <cell r="Y183">
            <v>29082270.348869331</v>
          </cell>
          <cell r="Z183">
            <v>11313398.315869335</v>
          </cell>
          <cell r="AA183">
            <v>877739.33185219462</v>
          </cell>
          <cell r="AC183">
            <v>165.6352437150984</v>
          </cell>
          <cell r="AD183">
            <v>158.7300024708166</v>
          </cell>
          <cell r="AE183">
            <v>-6.9052412442817968</v>
          </cell>
          <cell r="AF183">
            <v>77</v>
          </cell>
          <cell r="AG183">
            <v>1</v>
          </cell>
          <cell r="AH183">
            <v>158.7300024708166</v>
          </cell>
          <cell r="AK183">
            <v>165.6352437150984</v>
          </cell>
          <cell r="AL183">
            <v>165.63437757506571</v>
          </cell>
          <cell r="AM183">
            <v>165.6352437150984</v>
          </cell>
          <cell r="AN183">
            <v>165.6352437150984</v>
          </cell>
          <cell r="AO183">
            <v>158.7300024708166</v>
          </cell>
          <cell r="AT183">
            <v>-6.9052412442817968</v>
          </cell>
          <cell r="AV183">
            <v>10.19858033112844</v>
          </cell>
          <cell r="AW183">
            <v>5.0707586445698718</v>
          </cell>
          <cell r="AX183">
            <v>-5.1278216865585682</v>
          </cell>
        </row>
        <row r="184">
          <cell r="A184">
            <v>175</v>
          </cell>
          <cell r="B184" t="str">
            <v>MEDFIELD</v>
          </cell>
          <cell r="C184">
            <v>1</v>
          </cell>
          <cell r="D184">
            <v>0</v>
          </cell>
          <cell r="E184">
            <v>221215</v>
          </cell>
          <cell r="F184">
            <v>0</v>
          </cell>
          <cell r="G184">
            <v>0</v>
          </cell>
          <cell r="I184">
            <v>0</v>
          </cell>
          <cell r="J184">
            <v>538931</v>
          </cell>
          <cell r="K184">
            <v>62289</v>
          </cell>
          <cell r="L184">
            <v>674502</v>
          </cell>
          <cell r="M184">
            <v>0</v>
          </cell>
          <cell r="N184">
            <v>0</v>
          </cell>
          <cell r="O184">
            <v>3594.22</v>
          </cell>
          <cell r="R184">
            <v>0</v>
          </cell>
          <cell r="T184" t="str">
            <v>X</v>
          </cell>
          <cell r="U184">
            <v>1500531.22</v>
          </cell>
          <cell r="V184">
            <v>3.2338084346642781</v>
          </cell>
          <cell r="X184">
            <v>29777088.9976</v>
          </cell>
          <cell r="Y184">
            <v>46401363.912447691</v>
          </cell>
          <cell r="Z184">
            <v>16624274.914847691</v>
          </cell>
          <cell r="AA184">
            <v>537597.20439812238</v>
          </cell>
          <cell r="AC184">
            <v>155.59623685915264</v>
          </cell>
          <cell r="AD184">
            <v>154.0236747512362</v>
          </cell>
          <cell r="AE184">
            <v>-1.5725621079164398</v>
          </cell>
          <cell r="AF184">
            <v>0</v>
          </cell>
          <cell r="AG184">
            <v>1</v>
          </cell>
          <cell r="AH184">
            <v>154.0236747512362</v>
          </cell>
          <cell r="AK184">
            <v>155.59623685915264</v>
          </cell>
          <cell r="AL184">
            <v>155.84930298688451</v>
          </cell>
          <cell r="AM184">
            <v>155.59643805834381</v>
          </cell>
          <cell r="AN184">
            <v>155.59623685915264</v>
          </cell>
          <cell r="AO184">
            <v>154.0236747512362</v>
          </cell>
          <cell r="AT184">
            <v>-1.5725621079164398</v>
          </cell>
          <cell r="AV184">
            <v>5.9627496419607651</v>
          </cell>
          <cell r="AW184">
            <v>4.5746046310246165</v>
          </cell>
          <cell r="AX184">
            <v>-1.3881450109361486</v>
          </cell>
        </row>
        <row r="185">
          <cell r="A185">
            <v>176</v>
          </cell>
          <cell r="B185" t="str">
            <v>MEDFORD</v>
          </cell>
          <cell r="C185">
            <v>1</v>
          </cell>
          <cell r="T185" t="str">
            <v>X</v>
          </cell>
          <cell r="U185">
            <v>0</v>
          </cell>
          <cell r="V185">
            <v>0</v>
          </cell>
          <cell r="X185">
            <v>71888258.341159999</v>
          </cell>
          <cell r="Y185">
            <v>93177414.459843948</v>
          </cell>
          <cell r="Z185">
            <v>21289156.118683949</v>
          </cell>
          <cell r="AA185">
            <v>0</v>
          </cell>
          <cell r="AC185">
            <v>134.00620858507176</v>
          </cell>
          <cell r="AD185">
            <v>129.61423271329241</v>
          </cell>
          <cell r="AE185">
            <v>-4.3919758717793513</v>
          </cell>
          <cell r="AF185">
            <v>379</v>
          </cell>
          <cell r="AG185">
            <v>0</v>
          </cell>
          <cell r="AH185">
            <v>134.00620858507176</v>
          </cell>
          <cell r="AK185">
            <v>134.00620858507176</v>
          </cell>
          <cell r="AL185">
            <v>142.09030469434236</v>
          </cell>
          <cell r="AM185">
            <v>134.2663150637747</v>
          </cell>
          <cell r="AN185">
            <v>134.00620858507176</v>
          </cell>
          <cell r="AO185">
            <v>134.00620858507176</v>
          </cell>
          <cell r="AT185">
            <v>0</v>
          </cell>
          <cell r="AV185">
            <v>10.681823200416861</v>
          </cell>
          <cell r="AW185">
            <v>6.338841598753814</v>
          </cell>
          <cell r="AX185">
            <v>-4.3429816016630474</v>
          </cell>
        </row>
        <row r="186">
          <cell r="A186">
            <v>177</v>
          </cell>
          <cell r="B186" t="str">
            <v>MEDWAY</v>
          </cell>
          <cell r="C186">
            <v>1</v>
          </cell>
          <cell r="D186">
            <v>0</v>
          </cell>
          <cell r="E186">
            <v>180995</v>
          </cell>
          <cell r="F186">
            <v>0</v>
          </cell>
          <cell r="G186">
            <v>0</v>
          </cell>
          <cell r="I186">
            <v>0</v>
          </cell>
          <cell r="J186">
            <v>602815</v>
          </cell>
          <cell r="K186">
            <v>687502</v>
          </cell>
          <cell r="L186">
            <v>791736</v>
          </cell>
          <cell r="M186">
            <v>0</v>
          </cell>
          <cell r="N186">
            <v>22461</v>
          </cell>
          <cell r="O186">
            <v>28397.32</v>
          </cell>
          <cell r="R186">
            <v>0</v>
          </cell>
          <cell r="T186" t="str">
            <v>x18</v>
          </cell>
          <cell r="U186">
            <v>1759691.1199999999</v>
          </cell>
          <cell r="V186">
            <v>4.68698868063482</v>
          </cell>
          <cell r="X186">
            <v>26890897.844290003</v>
          </cell>
          <cell r="Y186">
            <v>37544172.600000001</v>
          </cell>
          <cell r="Z186">
            <v>10653274.755709998</v>
          </cell>
          <cell r="AA186">
            <v>499317.78191705444</v>
          </cell>
          <cell r="AC186">
            <v>143.43132670377187</v>
          </cell>
          <cell r="AD186">
            <v>137.75982874424187</v>
          </cell>
          <cell r="AE186">
            <v>-5.6714979595300008</v>
          </cell>
          <cell r="AF186">
            <v>22</v>
          </cell>
          <cell r="AG186">
            <v>1</v>
          </cell>
          <cell r="AH186">
            <v>137.75982874424187</v>
          </cell>
          <cell r="AK186">
            <v>143.43132670377187</v>
          </cell>
          <cell r="AL186">
            <v>143.65833238669993</v>
          </cell>
          <cell r="AM186">
            <v>143.43299334387166</v>
          </cell>
          <cell r="AN186">
            <v>143.43132670377187</v>
          </cell>
          <cell r="AO186">
            <v>137.75982874424187</v>
          </cell>
          <cell r="AT186">
            <v>-5.6714979595300008</v>
          </cell>
          <cell r="AV186">
            <v>6.5764641057948214</v>
          </cell>
          <cell r="AW186">
            <v>2.4964918782953975</v>
          </cell>
          <cell r="AX186">
            <v>-4.0799722274994235</v>
          </cell>
        </row>
        <row r="187">
          <cell r="A187">
            <v>178</v>
          </cell>
          <cell r="B187" t="str">
            <v>MELROSE</v>
          </cell>
          <cell r="C187">
            <v>1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I187">
            <v>0</v>
          </cell>
          <cell r="J187">
            <v>0</v>
          </cell>
          <cell r="K187">
            <v>127770.7</v>
          </cell>
          <cell r="L187">
            <v>2159291</v>
          </cell>
          <cell r="M187">
            <v>14707</v>
          </cell>
          <cell r="N187">
            <v>2703</v>
          </cell>
          <cell r="O187">
            <v>268618.34999999998</v>
          </cell>
          <cell r="R187">
            <v>0</v>
          </cell>
          <cell r="T187" t="str">
            <v>X</v>
          </cell>
          <cell r="U187">
            <v>2573090.0500000003</v>
          </cell>
          <cell r="V187">
            <v>4.6135014896937294</v>
          </cell>
          <cell r="X187">
            <v>51330398.765020005</v>
          </cell>
          <cell r="Y187">
            <v>55773040.406470455</v>
          </cell>
          <cell r="Z187">
            <v>4442641.6414504498</v>
          </cell>
          <cell r="AA187">
            <v>204961.33831007048</v>
          </cell>
          <cell r="AC187">
            <v>110.87211795217652</v>
          </cell>
          <cell r="AD187">
            <v>108.255693322274</v>
          </cell>
          <cell r="AE187">
            <v>-2.6164246299025251</v>
          </cell>
          <cell r="AF187">
            <v>255</v>
          </cell>
          <cell r="AG187">
            <v>1</v>
          </cell>
          <cell r="AH187">
            <v>108.255693322274</v>
          </cell>
          <cell r="AK187">
            <v>110.87211795217652</v>
          </cell>
          <cell r="AL187">
            <v>121.4974209597504</v>
          </cell>
          <cell r="AM187">
            <v>110.92303300621707</v>
          </cell>
          <cell r="AN187">
            <v>110.87211795217652</v>
          </cell>
          <cell r="AO187">
            <v>108.255693322274</v>
          </cell>
          <cell r="AT187">
            <v>-2.6164246299025251</v>
          </cell>
          <cell r="AV187">
            <v>8.3432463650919875</v>
          </cell>
          <cell r="AW187">
            <v>5.4031890459393761</v>
          </cell>
          <cell r="AX187">
            <v>-2.9400573191526114</v>
          </cell>
        </row>
        <row r="188">
          <cell r="A188">
            <v>179</v>
          </cell>
          <cell r="B188" t="str">
            <v>MENDON</v>
          </cell>
          <cell r="C188">
            <v>0</v>
          </cell>
          <cell r="T188">
            <v>0</v>
          </cell>
          <cell r="U188">
            <v>0</v>
          </cell>
          <cell r="V188">
            <v>0</v>
          </cell>
          <cell r="X188">
            <v>164907.6</v>
          </cell>
          <cell r="Y188">
            <v>170825.3</v>
          </cell>
          <cell r="Z188">
            <v>5917.6999999999825</v>
          </cell>
          <cell r="AA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 t="str">
            <v>Non-op</v>
          </cell>
          <cell r="AH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T188">
            <v>0</v>
          </cell>
          <cell r="AV188" t="str">
            <v/>
          </cell>
          <cell r="AW188" t="str">
            <v/>
          </cell>
          <cell r="AX188" t="str">
            <v/>
          </cell>
        </row>
        <row r="189">
          <cell r="A189">
            <v>180</v>
          </cell>
          <cell r="B189" t="str">
            <v>MERRIMAC</v>
          </cell>
          <cell r="C189">
            <v>0</v>
          </cell>
          <cell r="T189">
            <v>0</v>
          </cell>
          <cell r="U189">
            <v>0</v>
          </cell>
          <cell r="V189">
            <v>0</v>
          </cell>
          <cell r="X189">
            <v>164907.6</v>
          </cell>
          <cell r="Y189">
            <v>182794.7</v>
          </cell>
          <cell r="Z189">
            <v>17887.100000000006</v>
          </cell>
          <cell r="AA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 t="str">
            <v>Non-op</v>
          </cell>
          <cell r="AH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T189">
            <v>0</v>
          </cell>
          <cell r="AV189" t="str">
            <v/>
          </cell>
          <cell r="AW189" t="str">
            <v/>
          </cell>
          <cell r="AX189" t="str">
            <v/>
          </cell>
        </row>
        <row r="190">
          <cell r="A190">
            <v>181</v>
          </cell>
          <cell r="B190" t="str">
            <v>METHUEN</v>
          </cell>
          <cell r="C190">
            <v>1</v>
          </cell>
          <cell r="D190">
            <v>0</v>
          </cell>
          <cell r="E190">
            <v>236000</v>
          </cell>
          <cell r="F190">
            <v>0</v>
          </cell>
          <cell r="G190">
            <v>0</v>
          </cell>
          <cell r="I190">
            <v>1350000</v>
          </cell>
          <cell r="J190">
            <v>5073147</v>
          </cell>
          <cell r="K190">
            <v>3608250</v>
          </cell>
          <cell r="L190">
            <v>6412128</v>
          </cell>
          <cell r="M190">
            <v>2869</v>
          </cell>
          <cell r="N190">
            <v>0</v>
          </cell>
          <cell r="O190">
            <v>214520.67</v>
          </cell>
          <cell r="R190">
            <v>0</v>
          </cell>
          <cell r="T190" t="str">
            <v>X16</v>
          </cell>
          <cell r="U190">
            <v>16896914.670000002</v>
          </cell>
          <cell r="V190">
            <v>15.190864872392803</v>
          </cell>
          <cell r="X190">
            <v>109298849.82999998</v>
          </cell>
          <cell r="Y190">
            <v>111230761.46051234</v>
          </cell>
          <cell r="Z190">
            <v>1931911.6305123568</v>
          </cell>
          <cell r="AA190">
            <v>293474.08524517267</v>
          </cell>
          <cell r="AC190">
            <v>101.41418881168643</v>
          </cell>
          <cell r="AD190">
            <v>101.49904372078531</v>
          </cell>
          <cell r="AE190">
            <v>8.4854909098879716E-2</v>
          </cell>
          <cell r="AF190">
            <v>149</v>
          </cell>
          <cell r="AG190">
            <v>1</v>
          </cell>
          <cell r="AH190">
            <v>101.49904372078531</v>
          </cell>
          <cell r="AK190">
            <v>101.41418881168643</v>
          </cell>
          <cell r="AL190">
            <v>101.87618803179477</v>
          </cell>
          <cell r="AM190">
            <v>101.87641480532201</v>
          </cell>
          <cell r="AN190">
            <v>101.41418881168643</v>
          </cell>
          <cell r="AO190">
            <v>101.49904372078531</v>
          </cell>
          <cell r="AT190">
            <v>8.4854909098879716E-2</v>
          </cell>
          <cell r="AV190">
            <v>10.063037309385781</v>
          </cell>
          <cell r="AW190">
            <v>10.229314142807693</v>
          </cell>
          <cell r="AX190">
            <v>0.16627683342191268</v>
          </cell>
        </row>
        <row r="191">
          <cell r="A191">
            <v>182</v>
          </cell>
          <cell r="B191" t="str">
            <v>MIDDLEBOROUGH</v>
          </cell>
          <cell r="C191">
            <v>1</v>
          </cell>
          <cell r="T191" t="str">
            <v>X</v>
          </cell>
          <cell r="U191">
            <v>0</v>
          </cell>
          <cell r="V191">
            <v>0</v>
          </cell>
          <cell r="X191">
            <v>44333813.130000003</v>
          </cell>
          <cell r="Y191">
            <v>52480783.706250161</v>
          </cell>
          <cell r="Z191">
            <v>8146970.5762501583</v>
          </cell>
          <cell r="AA191">
            <v>0</v>
          </cell>
          <cell r="AC191">
            <v>119.51204304515628</v>
          </cell>
          <cell r="AD191">
            <v>118.37642648143259</v>
          </cell>
          <cell r="AE191">
            <v>-1.135616563723687</v>
          </cell>
          <cell r="AF191">
            <v>42</v>
          </cell>
          <cell r="AG191">
            <v>0</v>
          </cell>
          <cell r="AH191">
            <v>119.51204304515628</v>
          </cell>
          <cell r="AK191">
            <v>119.51204304515628</v>
          </cell>
          <cell r="AL191">
            <v>119.3958071077009</v>
          </cell>
          <cell r="AM191">
            <v>119.51204304515628</v>
          </cell>
          <cell r="AN191">
            <v>119.51204304515628</v>
          </cell>
          <cell r="AO191">
            <v>119.51204304515628</v>
          </cell>
          <cell r="AT191">
            <v>0</v>
          </cell>
          <cell r="AV191">
            <v>8.3910412278742381</v>
          </cell>
          <cell r="AW191">
            <v>6.1813668367723302</v>
          </cell>
          <cell r="AX191">
            <v>-2.2096743911019079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  <cell r="T192">
            <v>0</v>
          </cell>
          <cell r="U192">
            <v>0</v>
          </cell>
          <cell r="V192">
            <v>0</v>
          </cell>
          <cell r="X192">
            <v>49472.28</v>
          </cell>
          <cell r="Y192">
            <v>59424</v>
          </cell>
          <cell r="Z192">
            <v>9951.7200000000012</v>
          </cell>
          <cell r="AA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 t="str">
            <v>Non-op</v>
          </cell>
          <cell r="AH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T192">
            <v>0</v>
          </cell>
          <cell r="AV192" t="str">
            <v/>
          </cell>
          <cell r="AW192" t="str">
            <v/>
          </cell>
          <cell r="AX192" t="str">
            <v/>
          </cell>
        </row>
        <row r="193">
          <cell r="A193">
            <v>184</v>
          </cell>
          <cell r="B193" t="str">
            <v>MIDDLETON</v>
          </cell>
          <cell r="C193">
            <v>1</v>
          </cell>
          <cell r="D193">
            <v>307970</v>
          </cell>
          <cell r="E193">
            <v>70000</v>
          </cell>
          <cell r="F193">
            <v>0</v>
          </cell>
          <cell r="G193">
            <v>0</v>
          </cell>
          <cell r="I193">
            <v>0</v>
          </cell>
          <cell r="J193">
            <v>60393</v>
          </cell>
          <cell r="K193">
            <v>198266</v>
          </cell>
          <cell r="L193">
            <v>0</v>
          </cell>
          <cell r="M193">
            <v>0</v>
          </cell>
          <cell r="N193">
            <v>0</v>
          </cell>
          <cell r="O193">
            <v>1490.02</v>
          </cell>
          <cell r="R193">
            <v>0</v>
          </cell>
          <cell r="T193" t="str">
            <v>X</v>
          </cell>
          <cell r="U193">
            <v>638119.02</v>
          </cell>
          <cell r="V193">
            <v>4.2206376720521659</v>
          </cell>
          <cell r="X193">
            <v>8542770.1967999991</v>
          </cell>
          <cell r="Y193">
            <v>15119019.199999999</v>
          </cell>
          <cell r="Z193">
            <v>6576249.0032000002</v>
          </cell>
          <cell r="AA193">
            <v>277559.64283701428</v>
          </cell>
          <cell r="AC193">
            <v>182.067491328644</v>
          </cell>
          <cell r="AD193">
            <v>173.73122787175507</v>
          </cell>
          <cell r="AE193">
            <v>-8.3362634568889291</v>
          </cell>
          <cell r="AF193">
            <v>1</v>
          </cell>
          <cell r="AG193">
            <v>1</v>
          </cell>
          <cell r="AH193">
            <v>173.73122787175507</v>
          </cell>
          <cell r="AK193">
            <v>182.067491328644</v>
          </cell>
          <cell r="AL193">
            <v>182.06744969978155</v>
          </cell>
          <cell r="AM193">
            <v>182.067491328644</v>
          </cell>
          <cell r="AN193">
            <v>182.067491328644</v>
          </cell>
          <cell r="AO193">
            <v>173.73122787175507</v>
          </cell>
          <cell r="AT193">
            <v>-8.3362634568889291</v>
          </cell>
          <cell r="AV193">
            <v>9.3954080295597571</v>
          </cell>
          <cell r="AW193">
            <v>5.0567460461502494</v>
          </cell>
          <cell r="AX193">
            <v>-4.3386619834095077</v>
          </cell>
        </row>
        <row r="194">
          <cell r="A194">
            <v>185</v>
          </cell>
          <cell r="B194" t="str">
            <v>MILFORD</v>
          </cell>
          <cell r="C194">
            <v>1</v>
          </cell>
          <cell r="D194">
            <v>0</v>
          </cell>
          <cell r="E194">
            <v>140940</v>
          </cell>
          <cell r="F194">
            <v>0</v>
          </cell>
          <cell r="G194">
            <v>0</v>
          </cell>
          <cell r="I194">
            <v>0</v>
          </cell>
          <cell r="J194">
            <v>1999120</v>
          </cell>
          <cell r="K194">
            <v>1947800</v>
          </cell>
          <cell r="L194">
            <v>1581565</v>
          </cell>
          <cell r="M194">
            <v>14712</v>
          </cell>
          <cell r="N194">
            <v>183643</v>
          </cell>
          <cell r="O194">
            <v>173531.19</v>
          </cell>
          <cell r="R194">
            <v>410000</v>
          </cell>
          <cell r="T194" t="str">
            <v>x18</v>
          </cell>
          <cell r="U194">
            <v>5344215.6900000004</v>
          </cell>
          <cell r="V194">
            <v>6.2574657857158584</v>
          </cell>
          <cell r="X194">
            <v>75437511.279999986</v>
          </cell>
          <cell r="Y194">
            <v>85405432.055248842</v>
          </cell>
          <cell r="Z194">
            <v>9967920.7752488554</v>
          </cell>
          <cell r="AA194">
            <v>623739.23205846013</v>
          </cell>
          <cell r="AC194">
            <v>112.73241647428188</v>
          </cell>
          <cell r="AD194">
            <v>112.38665139483163</v>
          </cell>
          <cell r="AE194">
            <v>-0.34576507945024559</v>
          </cell>
          <cell r="AF194">
            <v>147</v>
          </cell>
          <cell r="AG194">
            <v>1</v>
          </cell>
          <cell r="AH194">
            <v>112.38665139483163</v>
          </cell>
          <cell r="AK194">
            <v>112.73241647428188</v>
          </cell>
          <cell r="AL194">
            <v>112.71555781831199</v>
          </cell>
          <cell r="AM194">
            <v>112.73241647428188</v>
          </cell>
          <cell r="AN194">
            <v>112.73241647428188</v>
          </cell>
          <cell r="AO194">
            <v>112.38665139483163</v>
          </cell>
          <cell r="AT194">
            <v>-0.34576507945024559</v>
          </cell>
          <cell r="AV194">
            <v>13.398616696652887</v>
          </cell>
          <cell r="AW194">
            <v>13.080382155040004</v>
          </cell>
          <cell r="AX194">
            <v>-0.31823454161288289</v>
          </cell>
        </row>
        <row r="195">
          <cell r="A195">
            <v>186</v>
          </cell>
          <cell r="B195" t="str">
            <v>MILLBURY</v>
          </cell>
          <cell r="C195">
            <v>1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I195">
            <v>0</v>
          </cell>
          <cell r="J195">
            <v>1154447</v>
          </cell>
          <cell r="K195">
            <v>508894</v>
          </cell>
          <cell r="L195">
            <v>1067185</v>
          </cell>
          <cell r="M195">
            <v>0</v>
          </cell>
          <cell r="N195">
            <v>35238</v>
          </cell>
          <cell r="O195">
            <v>6028.33</v>
          </cell>
          <cell r="R195">
            <v>0</v>
          </cell>
          <cell r="T195" t="str">
            <v>X</v>
          </cell>
          <cell r="U195">
            <v>2771792.33</v>
          </cell>
          <cell r="V195">
            <v>9.2172098133794158</v>
          </cell>
          <cell r="X195">
            <v>22434599.240000002</v>
          </cell>
          <cell r="Y195">
            <v>30071924</v>
          </cell>
          <cell r="Z195">
            <v>7637324.7599999979</v>
          </cell>
          <cell r="AA195">
            <v>703948.24725837575</v>
          </cell>
          <cell r="AC195">
            <v>136.0534287779991</v>
          </cell>
          <cell r="AD195">
            <v>130.90483782914956</v>
          </cell>
          <cell r="AE195">
            <v>-5.1485909488495452</v>
          </cell>
          <cell r="AF195">
            <v>10</v>
          </cell>
          <cell r="AG195">
            <v>1</v>
          </cell>
          <cell r="AH195">
            <v>130.90483782914956</v>
          </cell>
          <cell r="AK195">
            <v>136.0534287779991</v>
          </cell>
          <cell r="AL195">
            <v>136.05317716840696</v>
          </cell>
          <cell r="AM195">
            <v>136.0534287779991</v>
          </cell>
          <cell r="AN195">
            <v>136.0534287779991</v>
          </cell>
          <cell r="AO195">
            <v>130.90483782914956</v>
          </cell>
          <cell r="AT195">
            <v>-5.1485909488495452</v>
          </cell>
          <cell r="AV195">
            <v>8.5319868653060773</v>
          </cell>
          <cell r="AW195">
            <v>3.9863798805316728</v>
          </cell>
          <cell r="AX195">
            <v>-4.5456069847744045</v>
          </cell>
        </row>
        <row r="196">
          <cell r="A196">
            <v>187</v>
          </cell>
          <cell r="B196" t="str">
            <v>MILLIS</v>
          </cell>
          <cell r="C196">
            <v>1</v>
          </cell>
          <cell r="D196">
            <v>0</v>
          </cell>
          <cell r="E196">
            <v>40630</v>
          </cell>
          <cell r="F196">
            <v>0</v>
          </cell>
          <cell r="G196">
            <v>0</v>
          </cell>
          <cell r="I196">
            <v>0</v>
          </cell>
          <cell r="J196">
            <v>323418</v>
          </cell>
          <cell r="K196">
            <v>442123</v>
          </cell>
          <cell r="L196">
            <v>474538.07</v>
          </cell>
          <cell r="M196">
            <v>2106</v>
          </cell>
          <cell r="N196">
            <v>14025</v>
          </cell>
          <cell r="O196">
            <v>9382.66</v>
          </cell>
          <cell r="R196">
            <v>0</v>
          </cell>
          <cell r="T196" t="str">
            <v>X</v>
          </cell>
          <cell r="U196">
            <v>1306222.73</v>
          </cell>
          <cell r="V196">
            <v>5.8129466542759385</v>
          </cell>
          <cell r="X196">
            <v>14054851.192480003</v>
          </cell>
          <cell r="Y196">
            <v>22470922.368419763</v>
          </cell>
          <cell r="Z196">
            <v>8416071.1759397592</v>
          </cell>
          <cell r="AA196">
            <v>489221.72784327186</v>
          </cell>
          <cell r="AC196">
            <v>164.17882110197769</v>
          </cell>
          <cell r="AD196">
            <v>156.39938366859207</v>
          </cell>
          <cell r="AE196">
            <v>-7.779437433385624</v>
          </cell>
          <cell r="AF196">
            <v>2</v>
          </cell>
          <cell r="AG196">
            <v>1</v>
          </cell>
          <cell r="AH196">
            <v>156.39938366859207</v>
          </cell>
          <cell r="AK196">
            <v>164.17882110197769</v>
          </cell>
          <cell r="AL196">
            <v>164.1104831540348</v>
          </cell>
          <cell r="AM196">
            <v>164.17882110197769</v>
          </cell>
          <cell r="AN196">
            <v>164.17882110197769</v>
          </cell>
          <cell r="AO196">
            <v>156.39938366859207</v>
          </cell>
          <cell r="AT196">
            <v>-7.779437433385624</v>
          </cell>
          <cell r="AV196">
            <v>8.4957099532448925</v>
          </cell>
          <cell r="AW196">
            <v>2.2541191514220027</v>
          </cell>
          <cell r="AX196">
            <v>-6.2415908018228894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  <cell r="T197">
            <v>0</v>
          </cell>
          <cell r="U197">
            <v>0</v>
          </cell>
          <cell r="V197">
            <v>0</v>
          </cell>
          <cell r="X197">
            <v>98944.56</v>
          </cell>
          <cell r="Y197">
            <v>198900</v>
          </cell>
          <cell r="Z197">
            <v>99955.44</v>
          </cell>
          <cell r="AA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 t="str">
            <v>Non-op</v>
          </cell>
          <cell r="AH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T197">
            <v>0</v>
          </cell>
          <cell r="AV197" t="str">
            <v/>
          </cell>
          <cell r="AW197" t="str">
            <v/>
          </cell>
          <cell r="AX197" t="str">
            <v/>
          </cell>
        </row>
        <row r="198">
          <cell r="A198">
            <v>189</v>
          </cell>
          <cell r="B198" t="str">
            <v>MILTON</v>
          </cell>
          <cell r="C198">
            <v>1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I198">
            <v>600000</v>
          </cell>
          <cell r="J198">
            <v>1600000</v>
          </cell>
          <cell r="K198">
            <v>1100000</v>
          </cell>
          <cell r="L198">
            <v>1580081</v>
          </cell>
          <cell r="M198">
            <v>0</v>
          </cell>
          <cell r="N198">
            <v>0</v>
          </cell>
          <cell r="O198">
            <v>30558.85</v>
          </cell>
          <cell r="R198">
            <v>0</v>
          </cell>
          <cell r="T198" t="str">
            <v>x18</v>
          </cell>
          <cell r="U198">
            <v>3804583.1499999994</v>
          </cell>
          <cell r="V198">
            <v>5.1896746022101601</v>
          </cell>
          <cell r="X198">
            <v>53957475.515560001</v>
          </cell>
          <cell r="Y198">
            <v>73310630.080346793</v>
          </cell>
          <cell r="Z198">
            <v>19353154.564786792</v>
          </cell>
          <cell r="AA198">
            <v>1004365.7471752163</v>
          </cell>
          <cell r="AC198">
            <v>134.51876817314573</v>
          </cell>
          <cell r="AD198">
            <v>134.00601796561116</v>
          </cell>
          <cell r="AE198">
            <v>-0.51275020753456602</v>
          </cell>
          <cell r="AF198">
            <v>18</v>
          </cell>
          <cell r="AG198">
            <v>1</v>
          </cell>
          <cell r="AH198">
            <v>134.00601796561116</v>
          </cell>
          <cell r="AK198">
            <v>134.51876817314573</v>
          </cell>
          <cell r="AL198">
            <v>134.50146226093582</v>
          </cell>
          <cell r="AM198">
            <v>134.51876817314573</v>
          </cell>
          <cell r="AN198">
            <v>134.51876817314573</v>
          </cell>
          <cell r="AO198">
            <v>134.00601796561116</v>
          </cell>
          <cell r="AT198">
            <v>-0.51275020753456602</v>
          </cell>
          <cell r="AV198">
            <v>5.2641326180156458</v>
          </cell>
          <cell r="AW198">
            <v>4.6864688783409196</v>
          </cell>
          <cell r="AX198">
            <v>-0.57766373967472617</v>
          </cell>
        </row>
        <row r="199">
          <cell r="A199">
            <v>190</v>
          </cell>
          <cell r="B199" t="str">
            <v>MONROE</v>
          </cell>
          <cell r="C199">
            <v>0</v>
          </cell>
          <cell r="T199">
            <v>0</v>
          </cell>
          <cell r="U199">
            <v>0</v>
          </cell>
          <cell r="V199">
            <v>0</v>
          </cell>
          <cell r="X199">
            <v>203019.31000000003</v>
          </cell>
          <cell r="Y199">
            <v>226109.6</v>
          </cell>
          <cell r="Z199">
            <v>23090.289999999979</v>
          </cell>
          <cell r="AA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 t="str">
            <v>Non-op</v>
          </cell>
          <cell r="AH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T199">
            <v>0</v>
          </cell>
          <cell r="AV199" t="str">
            <v/>
          </cell>
          <cell r="AW199" t="str">
            <v/>
          </cell>
          <cell r="AX199" t="str">
            <v/>
          </cell>
        </row>
        <row r="200">
          <cell r="A200">
            <v>191</v>
          </cell>
          <cell r="B200" t="str">
            <v>MONSON</v>
          </cell>
          <cell r="C200">
            <v>1</v>
          </cell>
          <cell r="T200" t="str">
            <v>X</v>
          </cell>
          <cell r="U200">
            <v>0</v>
          </cell>
          <cell r="V200">
            <v>0</v>
          </cell>
          <cell r="X200">
            <v>11361547.17</v>
          </cell>
          <cell r="Y200">
            <v>14846081.983772226</v>
          </cell>
          <cell r="Z200">
            <v>3484534.8137722258</v>
          </cell>
          <cell r="AA200">
            <v>0</v>
          </cell>
          <cell r="AC200">
            <v>128.86300283434048</v>
          </cell>
          <cell r="AD200">
            <v>130.66954492758776</v>
          </cell>
          <cell r="AE200">
            <v>1.8065420932472875</v>
          </cell>
          <cell r="AF200">
            <v>40</v>
          </cell>
          <cell r="AG200">
            <v>0</v>
          </cell>
          <cell r="AH200">
            <v>128.86300283434048</v>
          </cell>
          <cell r="AK200">
            <v>128.86300283434048</v>
          </cell>
          <cell r="AL200">
            <v>134.37438089794952</v>
          </cell>
          <cell r="AM200">
            <v>128.029447558513</v>
          </cell>
          <cell r="AN200">
            <v>128.86300283434048</v>
          </cell>
          <cell r="AO200">
            <v>128.86300283434048</v>
          </cell>
          <cell r="AT200">
            <v>0</v>
          </cell>
          <cell r="AV200">
            <v>2.5568211580515205</v>
          </cell>
          <cell r="AW200">
            <v>1.6263340967741984</v>
          </cell>
          <cell r="AX200">
            <v>-0.93048706127732217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  <cell r="T201">
            <v>0</v>
          </cell>
          <cell r="U201">
            <v>0</v>
          </cell>
          <cell r="V201">
            <v>0</v>
          </cell>
          <cell r="X201">
            <v>16490.760000000002</v>
          </cell>
          <cell r="Y201">
            <v>29646</v>
          </cell>
          <cell r="Z201">
            <v>13155.239999999998</v>
          </cell>
          <cell r="AA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 t="str">
            <v>Non-op</v>
          </cell>
          <cell r="AH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T201">
            <v>0</v>
          </cell>
          <cell r="AV201" t="str">
            <v/>
          </cell>
          <cell r="AW201" t="str">
            <v/>
          </cell>
          <cell r="AX201" t="str">
            <v/>
          </cell>
        </row>
        <row r="202">
          <cell r="A202">
            <v>193</v>
          </cell>
          <cell r="B202" t="str">
            <v>MONTEREY</v>
          </cell>
          <cell r="C202">
            <v>0</v>
          </cell>
          <cell r="T202">
            <v>0</v>
          </cell>
          <cell r="U202">
            <v>0</v>
          </cell>
          <cell r="V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 t="str">
            <v>Non-op</v>
          </cell>
          <cell r="AH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T202">
            <v>0</v>
          </cell>
          <cell r="AV202" t="str">
            <v/>
          </cell>
          <cell r="AW202" t="str">
            <v/>
          </cell>
          <cell r="AX202" t="str">
            <v/>
          </cell>
        </row>
        <row r="203">
          <cell r="A203">
            <v>194</v>
          </cell>
          <cell r="B203" t="str">
            <v>MONTGOMERY</v>
          </cell>
          <cell r="C203">
            <v>0</v>
          </cell>
          <cell r="T203">
            <v>0</v>
          </cell>
          <cell r="U203">
            <v>0</v>
          </cell>
          <cell r="V203">
            <v>0</v>
          </cell>
          <cell r="X203">
            <v>49472.28</v>
          </cell>
          <cell r="Y203">
            <v>116785</v>
          </cell>
          <cell r="Z203">
            <v>67312.72</v>
          </cell>
          <cell r="AA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 t="str">
            <v>Non-op</v>
          </cell>
          <cell r="AH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T203">
            <v>0</v>
          </cell>
          <cell r="AV203" t="str">
            <v/>
          </cell>
          <cell r="AW203" t="str">
            <v/>
          </cell>
          <cell r="AX203" t="str">
            <v/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  <cell r="T204">
            <v>0</v>
          </cell>
          <cell r="U204">
            <v>0</v>
          </cell>
          <cell r="V204">
            <v>0</v>
          </cell>
          <cell r="X204">
            <v>78957.830000000016</v>
          </cell>
          <cell r="Y204">
            <v>146089</v>
          </cell>
          <cell r="Z204">
            <v>67131.169999999984</v>
          </cell>
          <cell r="AA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 t="str">
            <v>Non-op</v>
          </cell>
          <cell r="AH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T204">
            <v>0</v>
          </cell>
          <cell r="AV204" t="str">
            <v/>
          </cell>
          <cell r="AW204" t="str">
            <v/>
          </cell>
          <cell r="AX204" t="str">
            <v/>
          </cell>
        </row>
        <row r="205">
          <cell r="A205">
            <v>196</v>
          </cell>
          <cell r="B205" t="str">
            <v>NAHANT</v>
          </cell>
          <cell r="C205">
            <v>1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I205">
            <v>0</v>
          </cell>
          <cell r="J205">
            <v>476574</v>
          </cell>
          <cell r="K205">
            <v>10660</v>
          </cell>
          <cell r="L205">
            <v>46465</v>
          </cell>
          <cell r="M205">
            <v>19003</v>
          </cell>
          <cell r="N205">
            <v>0</v>
          </cell>
          <cell r="O205">
            <v>15724.17</v>
          </cell>
          <cell r="R205">
            <v>0</v>
          </cell>
          <cell r="T205" t="str">
            <v>x18</v>
          </cell>
          <cell r="U205">
            <v>535900.67000000004</v>
          </cell>
          <cell r="V205">
            <v>10.591106890117404</v>
          </cell>
          <cell r="X205">
            <v>2954392.4200000004</v>
          </cell>
          <cell r="Y205">
            <v>5059911.8256473336</v>
          </cell>
          <cell r="Z205">
            <v>2105519.4056473332</v>
          </cell>
          <cell r="AA205">
            <v>222997.81084427371</v>
          </cell>
          <cell r="AC205">
            <v>163.57784486712441</v>
          </cell>
          <cell r="AD205">
            <v>163.71941594688562</v>
          </cell>
          <cell r="AE205">
            <v>0.14157107976120642</v>
          </cell>
          <cell r="AF205">
            <v>9</v>
          </cell>
          <cell r="AG205">
            <v>1</v>
          </cell>
          <cell r="AH205">
            <v>163.71941594688562</v>
          </cell>
          <cell r="AK205">
            <v>163.57784486712441</v>
          </cell>
          <cell r="AL205">
            <v>163.98089192182078</v>
          </cell>
          <cell r="AM205">
            <v>163.57784486712441</v>
          </cell>
          <cell r="AN205">
            <v>163.57784486712441</v>
          </cell>
          <cell r="AO205">
            <v>163.71941594688562</v>
          </cell>
          <cell r="AT205">
            <v>0.14157107976120642</v>
          </cell>
          <cell r="AV205">
            <v>3.4344951362258263</v>
          </cell>
          <cell r="AW205">
            <v>3.4283394930898421</v>
          </cell>
          <cell r="AX205">
            <v>-6.1556431359841568E-3</v>
          </cell>
        </row>
        <row r="206">
          <cell r="A206">
            <v>197</v>
          </cell>
          <cell r="B206" t="str">
            <v>NANTUCKET</v>
          </cell>
          <cell r="C206">
            <v>1</v>
          </cell>
          <cell r="D206">
            <v>0</v>
          </cell>
          <cell r="E206">
            <v>650000</v>
          </cell>
          <cell r="F206">
            <v>0</v>
          </cell>
          <cell r="G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1768435</v>
          </cell>
          <cell r="M206">
            <v>0</v>
          </cell>
          <cell r="N206">
            <v>0</v>
          </cell>
          <cell r="O206">
            <v>1711.78</v>
          </cell>
          <cell r="R206">
            <v>0</v>
          </cell>
          <cell r="T206" t="str">
            <v>x18</v>
          </cell>
          <cell r="U206">
            <v>1182242.2799999998</v>
          </cell>
          <cell r="V206">
            <v>2.5340626233335719</v>
          </cell>
          <cell r="X206">
            <v>25201462.489999998</v>
          </cell>
          <cell r="Y206">
            <v>46654027.770030178</v>
          </cell>
          <cell r="Z206">
            <v>21452565.28003018</v>
          </cell>
          <cell r="AA206">
            <v>543621.43850747985</v>
          </cell>
          <cell r="AC206">
            <v>190.0338443433703</v>
          </cell>
          <cell r="AD206">
            <v>182.96718434423963</v>
          </cell>
          <cell r="AE206">
            <v>-7.0666599991306782</v>
          </cell>
          <cell r="AF206">
            <v>1</v>
          </cell>
          <cell r="AG206">
            <v>1</v>
          </cell>
          <cell r="AH206">
            <v>182.96718434423963</v>
          </cell>
          <cell r="AK206">
            <v>190.0338443433703</v>
          </cell>
          <cell r="AL206">
            <v>190.04333955484529</v>
          </cell>
          <cell r="AM206">
            <v>190.03384869338115</v>
          </cell>
          <cell r="AN206">
            <v>190.0338443433703</v>
          </cell>
          <cell r="AO206">
            <v>182.96718434423963</v>
          </cell>
          <cell r="AT206">
            <v>-7.0666599991306782</v>
          </cell>
          <cell r="AV206">
            <v>11.444040200619728</v>
          </cell>
          <cell r="AW206">
            <v>6.9190685102583558</v>
          </cell>
          <cell r="AX206">
            <v>-4.5249716903613724</v>
          </cell>
        </row>
        <row r="207">
          <cell r="A207">
            <v>198</v>
          </cell>
          <cell r="B207" t="str">
            <v>NATICK</v>
          </cell>
          <cell r="C207">
            <v>1</v>
          </cell>
          <cell r="T207" t="str">
            <v>X</v>
          </cell>
          <cell r="U207">
            <v>0</v>
          </cell>
          <cell r="V207">
            <v>0</v>
          </cell>
          <cell r="X207">
            <v>65231071.033819996</v>
          </cell>
          <cell r="Y207">
            <v>96379904.790000007</v>
          </cell>
          <cell r="Z207">
            <v>31148833.756180011</v>
          </cell>
          <cell r="AA207">
            <v>0</v>
          </cell>
          <cell r="AC207">
            <v>151.90900346349602</v>
          </cell>
          <cell r="AD207">
            <v>147.75152893017875</v>
          </cell>
          <cell r="AE207">
            <v>-4.15747453331727</v>
          </cell>
          <cell r="AF207">
            <v>10</v>
          </cell>
          <cell r="AG207">
            <v>0</v>
          </cell>
          <cell r="AH207">
            <v>151.90900346349602</v>
          </cell>
          <cell r="AK207">
            <v>151.90900346349602</v>
          </cell>
          <cell r="AL207">
            <v>151.10388749669943</v>
          </cell>
          <cell r="AM207">
            <v>151.90771202328472</v>
          </cell>
          <cell r="AN207">
            <v>151.90900346349602</v>
          </cell>
          <cell r="AO207">
            <v>151.90900346349602</v>
          </cell>
          <cell r="AT207">
            <v>0</v>
          </cell>
          <cell r="AV207">
            <v>6.3146140851784267</v>
          </cell>
          <cell r="AW207">
            <v>0.42786920183327543</v>
          </cell>
          <cell r="AX207">
            <v>-5.886744883345151</v>
          </cell>
        </row>
        <row r="208">
          <cell r="A208">
            <v>199</v>
          </cell>
          <cell r="B208" t="str">
            <v>NEEDHAM</v>
          </cell>
          <cell r="C208">
            <v>1</v>
          </cell>
          <cell r="D208">
            <v>0</v>
          </cell>
          <cell r="E208">
            <v>201607</v>
          </cell>
          <cell r="F208">
            <v>0</v>
          </cell>
          <cell r="G208">
            <v>0</v>
          </cell>
          <cell r="I208">
            <v>0</v>
          </cell>
          <cell r="J208">
            <v>3591318</v>
          </cell>
          <cell r="K208">
            <v>1400810</v>
          </cell>
          <cell r="L208">
            <v>2072714</v>
          </cell>
          <cell r="M208">
            <v>32972</v>
          </cell>
          <cell r="N208">
            <v>0</v>
          </cell>
          <cell r="O208">
            <v>6318.06</v>
          </cell>
          <cell r="R208">
            <v>0</v>
          </cell>
          <cell r="T208" t="str">
            <v>X</v>
          </cell>
          <cell r="U208">
            <v>7305739.0599999996</v>
          </cell>
          <cell r="V208">
            <v>5.7970911362848883</v>
          </cell>
          <cell r="X208">
            <v>70773642.887999997</v>
          </cell>
          <cell r="Y208">
            <v>126024222.9809404</v>
          </cell>
          <cell r="Z208">
            <v>55250580.092940405</v>
          </cell>
          <cell r="AA208">
            <v>3202926.4813138312</v>
          </cell>
          <cell r="AC208">
            <v>173.03511468968532</v>
          </cell>
          <cell r="AD208">
            <v>173.54101256875038</v>
          </cell>
          <cell r="AE208">
            <v>0.5058978790650599</v>
          </cell>
          <cell r="AF208">
            <v>3</v>
          </cell>
          <cell r="AG208">
            <v>1</v>
          </cell>
          <cell r="AH208">
            <v>173.54101256875038</v>
          </cell>
          <cell r="AK208">
            <v>173.03511468968532</v>
          </cell>
          <cell r="AL208">
            <v>173.01517987766925</v>
          </cell>
          <cell r="AM208">
            <v>173.03510310311376</v>
          </cell>
          <cell r="AN208">
            <v>173.03511468968532</v>
          </cell>
          <cell r="AO208">
            <v>173.54101256875038</v>
          </cell>
          <cell r="AT208">
            <v>0.5058978790650599</v>
          </cell>
          <cell r="AV208">
            <v>6.1366903119810354</v>
          </cell>
          <cell r="AW208">
            <v>6.3148821294098836</v>
          </cell>
          <cell r="AX208">
            <v>0.17819181742884815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  <cell r="T209">
            <v>0</v>
          </cell>
          <cell r="U209">
            <v>0</v>
          </cell>
          <cell r="V209">
            <v>0</v>
          </cell>
          <cell r="X209">
            <v>223427.56</v>
          </cell>
          <cell r="Y209">
            <v>414725</v>
          </cell>
          <cell r="Z209">
            <v>191297.44</v>
          </cell>
          <cell r="AA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 t="str">
            <v>Non-op</v>
          </cell>
          <cell r="AH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T209">
            <v>0</v>
          </cell>
          <cell r="AV209" t="str">
            <v/>
          </cell>
          <cell r="AW209" t="str">
            <v/>
          </cell>
          <cell r="AX209" t="str">
            <v/>
          </cell>
        </row>
        <row r="210">
          <cell r="A210">
            <v>201</v>
          </cell>
          <cell r="B210" t="str">
            <v>NEW BEDFORD</v>
          </cell>
          <cell r="C210">
            <v>1</v>
          </cell>
          <cell r="D210">
            <v>10360764</v>
          </cell>
          <cell r="E210">
            <v>0</v>
          </cell>
          <cell r="F210">
            <v>0</v>
          </cell>
          <cell r="G210">
            <v>0</v>
          </cell>
          <cell r="I210">
            <v>405000</v>
          </cell>
          <cell r="J210">
            <v>3586000</v>
          </cell>
          <cell r="K210">
            <v>2099079</v>
          </cell>
          <cell r="L210">
            <v>0</v>
          </cell>
          <cell r="M210">
            <v>42558</v>
          </cell>
          <cell r="N210">
            <v>291405</v>
          </cell>
          <cell r="O210">
            <v>2079962.43</v>
          </cell>
          <cell r="R210">
            <v>0</v>
          </cell>
          <cell r="T210" t="str">
            <v>X</v>
          </cell>
          <cell r="U210">
            <v>18864768.43</v>
          </cell>
          <cell r="V210">
            <v>7.1935098129069379</v>
          </cell>
          <cell r="X210">
            <v>259908138.25999999</v>
          </cell>
          <cell r="Y210">
            <v>262247066.04489413</v>
          </cell>
          <cell r="Z210">
            <v>2338927.7848941386</v>
          </cell>
          <cell r="AA210">
            <v>168250.99972316675</v>
          </cell>
          <cell r="AC210">
            <v>100.48719005553819</v>
          </cell>
          <cell r="AD210">
            <v>100.8351707644489</v>
          </cell>
          <cell r="AE210">
            <v>0.3479807089107112</v>
          </cell>
          <cell r="AF210">
            <v>1562</v>
          </cell>
          <cell r="AG210">
            <v>1</v>
          </cell>
          <cell r="AH210">
            <v>100.8351707644489</v>
          </cell>
          <cell r="AK210">
            <v>100.48719005553819</v>
          </cell>
          <cell r="AL210">
            <v>100.5713657611941</v>
          </cell>
          <cell r="AM210">
            <v>100.51311695764558</v>
          </cell>
          <cell r="AN210">
            <v>100.48719005553819</v>
          </cell>
          <cell r="AO210">
            <v>100.8351707644489</v>
          </cell>
          <cell r="AT210">
            <v>0.3479807089107112</v>
          </cell>
          <cell r="AV210">
            <v>11.362483798408906</v>
          </cell>
          <cell r="AW210">
            <v>11.77942021289086</v>
          </cell>
          <cell r="AX210">
            <v>0.41693641448195429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  <cell r="T211">
            <v>0</v>
          </cell>
          <cell r="U211">
            <v>0</v>
          </cell>
          <cell r="V211">
            <v>0</v>
          </cell>
          <cell r="X211">
            <v>32981.520000000004</v>
          </cell>
          <cell r="Y211">
            <v>41708</v>
          </cell>
          <cell r="Z211">
            <v>8726.4799999999959</v>
          </cell>
          <cell r="AA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 t="str">
            <v>Non-op</v>
          </cell>
          <cell r="AH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T211">
            <v>0</v>
          </cell>
          <cell r="AV211" t="str">
            <v/>
          </cell>
          <cell r="AW211" t="str">
            <v/>
          </cell>
          <cell r="AX211" t="str">
            <v/>
          </cell>
        </row>
        <row r="212">
          <cell r="A212">
            <v>203</v>
          </cell>
          <cell r="B212" t="str">
            <v>NEWBURY</v>
          </cell>
          <cell r="C212">
            <v>0</v>
          </cell>
          <cell r="T212">
            <v>0</v>
          </cell>
          <cell r="U212">
            <v>0</v>
          </cell>
          <cell r="V212">
            <v>0</v>
          </cell>
          <cell r="X212">
            <v>17004.397409999998</v>
          </cell>
          <cell r="Y212">
            <v>31941.75</v>
          </cell>
          <cell r="Z212">
            <v>14937.352590000002</v>
          </cell>
          <cell r="AA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 t="str">
            <v>Non-op</v>
          </cell>
          <cell r="AH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T212">
            <v>0</v>
          </cell>
          <cell r="AV212" t="str">
            <v/>
          </cell>
          <cell r="AW212" t="str">
            <v/>
          </cell>
          <cell r="AX212" t="str">
            <v/>
          </cell>
        </row>
        <row r="213">
          <cell r="A213">
            <v>204</v>
          </cell>
          <cell r="B213" t="str">
            <v>NEWBURYPORT</v>
          </cell>
          <cell r="C213">
            <v>1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I213">
            <v>600000</v>
          </cell>
          <cell r="J213">
            <v>900000</v>
          </cell>
          <cell r="K213">
            <v>400000</v>
          </cell>
          <cell r="L213">
            <v>892898.96</v>
          </cell>
          <cell r="M213">
            <v>0</v>
          </cell>
          <cell r="N213">
            <v>48673</v>
          </cell>
          <cell r="O213">
            <v>151605.65</v>
          </cell>
          <cell r="R213">
            <v>0</v>
          </cell>
          <cell r="T213" t="str">
            <v>X</v>
          </cell>
          <cell r="U213">
            <v>2993177.61</v>
          </cell>
          <cell r="V213">
            <v>6.8420287519637855</v>
          </cell>
          <cell r="X213">
            <v>27448207.989999998</v>
          </cell>
          <cell r="Y213">
            <v>43746931.188222557</v>
          </cell>
          <cell r="Z213">
            <v>16298723.198222559</v>
          </cell>
          <cell r="AA213">
            <v>1115163.3274253791</v>
          </cell>
          <cell r="AC213">
            <v>162.49337411797981</v>
          </cell>
          <cell r="AD213">
            <v>155.31712626313856</v>
          </cell>
          <cell r="AE213">
            <v>-7.1762478548412503</v>
          </cell>
          <cell r="AF213">
            <v>105</v>
          </cell>
          <cell r="AG213">
            <v>1</v>
          </cell>
          <cell r="AH213">
            <v>155.31712626313856</v>
          </cell>
          <cell r="AK213">
            <v>162.49337411797981</v>
          </cell>
          <cell r="AL213">
            <v>162.54407733535018</v>
          </cell>
          <cell r="AM213">
            <v>162.49565512289294</v>
          </cell>
          <cell r="AN213">
            <v>162.49337411797981</v>
          </cell>
          <cell r="AO213">
            <v>155.31712626313856</v>
          </cell>
          <cell r="AT213">
            <v>-7.1762478548412503</v>
          </cell>
          <cell r="AV213">
            <v>8.0317630214941058</v>
          </cell>
          <cell r="AW213">
            <v>2.9650512731127607</v>
          </cell>
          <cell r="AX213">
            <v>-5.0667117483813451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  <cell r="T214">
            <v>0</v>
          </cell>
          <cell r="U214">
            <v>0</v>
          </cell>
          <cell r="V214">
            <v>0</v>
          </cell>
          <cell r="X214">
            <v>0</v>
          </cell>
          <cell r="Y214">
            <v>8240</v>
          </cell>
          <cell r="Z214">
            <v>8240</v>
          </cell>
          <cell r="AA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 t="str">
            <v>Non-op</v>
          </cell>
          <cell r="AH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T214">
            <v>0</v>
          </cell>
          <cell r="AV214" t="str">
            <v/>
          </cell>
          <cell r="AW214" t="str">
            <v/>
          </cell>
          <cell r="AX214" t="str">
            <v/>
          </cell>
        </row>
        <row r="215">
          <cell r="A215">
            <v>206</v>
          </cell>
          <cell r="B215" t="str">
            <v>NEW SALEM</v>
          </cell>
          <cell r="C215">
            <v>0</v>
          </cell>
          <cell r="T215">
            <v>0</v>
          </cell>
          <cell r="U215">
            <v>0</v>
          </cell>
          <cell r="V215">
            <v>0</v>
          </cell>
          <cell r="X215">
            <v>0</v>
          </cell>
          <cell r="Y215">
            <v>691.85</v>
          </cell>
          <cell r="Z215">
            <v>691.85</v>
          </cell>
          <cell r="AA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 t="str">
            <v>Non-op</v>
          </cell>
          <cell r="AH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T215">
            <v>0</v>
          </cell>
          <cell r="AV215" t="str">
            <v/>
          </cell>
          <cell r="AW215" t="str">
            <v/>
          </cell>
          <cell r="AX215" t="str">
            <v/>
          </cell>
        </row>
        <row r="216">
          <cell r="A216">
            <v>207</v>
          </cell>
          <cell r="B216" t="str">
            <v>NEWTON</v>
          </cell>
          <cell r="C216">
            <v>1</v>
          </cell>
          <cell r="D216">
            <v>10102614</v>
          </cell>
          <cell r="E216">
            <v>0</v>
          </cell>
          <cell r="F216">
            <v>0</v>
          </cell>
          <cell r="G216">
            <v>0</v>
          </cell>
          <cell r="I216">
            <v>0</v>
          </cell>
          <cell r="J216">
            <v>8130150</v>
          </cell>
          <cell r="K216">
            <v>0</v>
          </cell>
          <cell r="L216">
            <v>2720564</v>
          </cell>
          <cell r="M216">
            <v>1275</v>
          </cell>
          <cell r="N216">
            <v>0</v>
          </cell>
          <cell r="O216">
            <v>9447.83</v>
          </cell>
          <cell r="R216">
            <v>0</v>
          </cell>
          <cell r="T216" t="str">
            <v>X</v>
          </cell>
          <cell r="U216">
            <v>20964050.829999998</v>
          </cell>
          <cell r="V216">
            <v>7.5057469387861326</v>
          </cell>
          <cell r="X216">
            <v>156764603.61603001</v>
          </cell>
          <cell r="Y216">
            <v>279306656.63223666</v>
          </cell>
          <cell r="Z216">
            <v>122542053.01620665</v>
          </cell>
          <cell r="AA216">
            <v>9197696.3929896113</v>
          </cell>
          <cell r="AC216">
            <v>175.05717564204178</v>
          </cell>
          <cell r="AD216">
            <v>172.30226339922757</v>
          </cell>
          <cell r="AE216">
            <v>-2.7549122428142141</v>
          </cell>
          <cell r="AF216">
            <v>5</v>
          </cell>
          <cell r="AG216">
            <v>1</v>
          </cell>
          <cell r="AH216">
            <v>172.30226339922757</v>
          </cell>
          <cell r="AK216">
            <v>175.05717564204178</v>
          </cell>
          <cell r="AL216">
            <v>175.00366647839365</v>
          </cell>
          <cell r="AM216">
            <v>175.05716003873161</v>
          </cell>
          <cell r="AN216">
            <v>175.05717564204178</v>
          </cell>
          <cell r="AO216">
            <v>172.30226339922757</v>
          </cell>
          <cell r="AT216">
            <v>-2.7549122428142141</v>
          </cell>
          <cell r="AV216">
            <v>5.627124838542084</v>
          </cell>
          <cell r="AW216">
            <v>4.4807928753010637</v>
          </cell>
          <cell r="AX216">
            <v>-1.1463319632410203</v>
          </cell>
        </row>
        <row r="217">
          <cell r="A217">
            <v>208</v>
          </cell>
          <cell r="B217" t="str">
            <v>NORFOLK</v>
          </cell>
          <cell r="C217">
            <v>1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I217">
            <v>0</v>
          </cell>
          <cell r="J217">
            <v>2563</v>
          </cell>
          <cell r="K217">
            <v>32000</v>
          </cell>
          <cell r="L217">
            <v>221919</v>
          </cell>
          <cell r="M217">
            <v>0</v>
          </cell>
          <cell r="N217">
            <v>0</v>
          </cell>
          <cell r="O217">
            <v>23239.72</v>
          </cell>
          <cell r="R217">
            <v>0</v>
          </cell>
          <cell r="T217" t="str">
            <v>X</v>
          </cell>
          <cell r="U217">
            <v>279721.71999999997</v>
          </cell>
          <cell r="V217">
            <v>1.6071113585417363</v>
          </cell>
          <cell r="X217">
            <v>11993145.444000002</v>
          </cell>
          <cell r="Y217">
            <v>17405248.149936195</v>
          </cell>
          <cell r="Z217">
            <v>5412102.7059361935</v>
          </cell>
          <cell r="AA217">
            <v>86978.51732304522</v>
          </cell>
          <cell r="AC217">
            <v>143.98076150710634</v>
          </cell>
          <cell r="AD217">
            <v>144.40139756061433</v>
          </cell>
          <cell r="AE217">
            <v>0.42063605350799094</v>
          </cell>
          <cell r="AF217">
            <v>13</v>
          </cell>
          <cell r="AG217">
            <v>1</v>
          </cell>
          <cell r="AH217">
            <v>144.40139756061433</v>
          </cell>
          <cell r="AK217">
            <v>143.98076150710634</v>
          </cell>
          <cell r="AL217">
            <v>143.97950758811322</v>
          </cell>
          <cell r="AM217">
            <v>143.98076150710634</v>
          </cell>
          <cell r="AN217">
            <v>143.98076150710634</v>
          </cell>
          <cell r="AO217">
            <v>144.40139756061433</v>
          </cell>
          <cell r="AT217">
            <v>0.42063605350799094</v>
          </cell>
          <cell r="AV217">
            <v>4.7103802978670357</v>
          </cell>
          <cell r="AW217">
            <v>4.8511656648429113</v>
          </cell>
          <cell r="AX217">
            <v>0.14078536697587563</v>
          </cell>
        </row>
        <row r="218">
          <cell r="A218">
            <v>209</v>
          </cell>
          <cell r="B218" t="str">
            <v>NORTH ADAMS</v>
          </cell>
          <cell r="C218">
            <v>1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I218">
            <v>0</v>
          </cell>
          <cell r="J218">
            <v>290082</v>
          </cell>
          <cell r="K218">
            <v>0</v>
          </cell>
          <cell r="L218">
            <v>1490997</v>
          </cell>
          <cell r="M218">
            <v>1997</v>
          </cell>
          <cell r="N218">
            <v>152297</v>
          </cell>
          <cell r="O218">
            <v>113680.21</v>
          </cell>
          <cell r="R218">
            <v>0</v>
          </cell>
          <cell r="T218" t="str">
            <v>x18</v>
          </cell>
          <cell r="U218">
            <v>1005355.31</v>
          </cell>
          <cell r="V218">
            <v>3.845643648489284</v>
          </cell>
          <cell r="X218">
            <v>21755055.919999998</v>
          </cell>
          <cell r="Y218">
            <v>26142705.926352333</v>
          </cell>
          <cell r="Z218">
            <v>4387650.0063523352</v>
          </cell>
          <cell r="AA218">
            <v>168733.38378722823</v>
          </cell>
          <cell r="AC218">
            <v>118.1955554684784</v>
          </cell>
          <cell r="AD218">
            <v>119.39280982811238</v>
          </cell>
          <cell r="AE218">
            <v>1.1972543596339733</v>
          </cell>
          <cell r="AF218">
            <v>82</v>
          </cell>
          <cell r="AG218">
            <v>1</v>
          </cell>
          <cell r="AH218">
            <v>119.39280982811238</v>
          </cell>
          <cell r="AK218">
            <v>118.1955554684784</v>
          </cell>
          <cell r="AL218">
            <v>118.19513833088595</v>
          </cell>
          <cell r="AM218">
            <v>118.1955554684784</v>
          </cell>
          <cell r="AN218">
            <v>118.1955554684784</v>
          </cell>
          <cell r="AO218">
            <v>119.39280982811238</v>
          </cell>
          <cell r="AT218">
            <v>1.1972543596339733</v>
          </cell>
          <cell r="AV218">
            <v>7.7176504025576618</v>
          </cell>
          <cell r="AW218">
            <v>8.788418853026549</v>
          </cell>
          <cell r="AX218">
            <v>1.0707684504688872</v>
          </cell>
        </row>
        <row r="219">
          <cell r="A219">
            <v>210</v>
          </cell>
          <cell r="B219" t="str">
            <v>NORTHAMPTON</v>
          </cell>
          <cell r="C219">
            <v>1</v>
          </cell>
          <cell r="D219">
            <v>0</v>
          </cell>
          <cell r="E219">
            <v>5386</v>
          </cell>
          <cell r="F219">
            <v>0</v>
          </cell>
          <cell r="G219">
            <v>0</v>
          </cell>
          <cell r="I219">
            <v>0</v>
          </cell>
          <cell r="J219">
            <v>637887</v>
          </cell>
          <cell r="K219">
            <v>10581</v>
          </cell>
          <cell r="L219">
            <v>1718148</v>
          </cell>
          <cell r="M219">
            <v>25566</v>
          </cell>
          <cell r="N219">
            <v>210186</v>
          </cell>
          <cell r="O219">
            <v>205450.49</v>
          </cell>
          <cell r="R219">
            <v>0</v>
          </cell>
          <cell r="T219" t="str">
            <v>X17</v>
          </cell>
          <cell r="U219">
            <v>2813204.49</v>
          </cell>
          <cell r="V219">
            <v>5.92682723306228</v>
          </cell>
          <cell r="X219">
            <v>35618666.020000003</v>
          </cell>
          <cell r="Y219">
            <v>47465606.459840581</v>
          </cell>
          <cell r="Z219">
            <v>11846940.439840578</v>
          </cell>
          <cell r="AA219">
            <v>702147.6922731396</v>
          </cell>
          <cell r="AC219">
            <v>133.14502305778481</v>
          </cell>
          <cell r="AD219">
            <v>131.28919185606108</v>
          </cell>
          <cell r="AE219">
            <v>-1.8558312017237313</v>
          </cell>
          <cell r="AF219">
            <v>172</v>
          </cell>
          <cell r="AG219">
            <v>1</v>
          </cell>
          <cell r="AH219">
            <v>131.28919185606108</v>
          </cell>
          <cell r="AK219">
            <v>133.14502305778481</v>
          </cell>
          <cell r="AL219">
            <v>132.55313018066948</v>
          </cell>
          <cell r="AM219">
            <v>132.66647509868358</v>
          </cell>
          <cell r="AN219">
            <v>133.14502305778481</v>
          </cell>
          <cell r="AO219">
            <v>131.28919185606108</v>
          </cell>
          <cell r="AT219">
            <v>-1.8558312017237313</v>
          </cell>
          <cell r="AV219">
            <v>5.6187916386582897</v>
          </cell>
          <cell r="AW219">
            <v>4.4837306229836678</v>
          </cell>
          <cell r="AX219">
            <v>-1.1350610156746219</v>
          </cell>
        </row>
        <row r="220">
          <cell r="A220">
            <v>211</v>
          </cell>
          <cell r="B220" t="str">
            <v>NORTH ANDOVER</v>
          </cell>
          <cell r="C220">
            <v>1</v>
          </cell>
          <cell r="D220">
            <v>0</v>
          </cell>
          <cell r="E220">
            <v>759496</v>
          </cell>
          <cell r="F220">
            <v>0</v>
          </cell>
          <cell r="G220">
            <v>0</v>
          </cell>
          <cell r="I220">
            <v>0</v>
          </cell>
          <cell r="J220">
            <v>1835000</v>
          </cell>
          <cell r="K220">
            <v>468000</v>
          </cell>
          <cell r="L220">
            <v>2126386</v>
          </cell>
          <cell r="M220">
            <v>36210</v>
          </cell>
          <cell r="N220">
            <v>0</v>
          </cell>
          <cell r="O220">
            <v>11812.22</v>
          </cell>
          <cell r="R220">
            <v>21001</v>
          </cell>
          <cell r="T220" t="str">
            <v>X</v>
          </cell>
          <cell r="U220">
            <v>5257905.22</v>
          </cell>
          <cell r="V220">
            <v>7.2560709458453987</v>
          </cell>
          <cell r="X220">
            <v>57569717.300000004</v>
          </cell>
          <cell r="Y220">
            <v>72462152.85436967</v>
          </cell>
          <cell r="Z220">
            <v>14892435.554369666</v>
          </cell>
          <cell r="AA220">
            <v>1080605.6893893674</v>
          </cell>
          <cell r="AC220">
            <v>124.6766512201486</v>
          </cell>
          <cell r="AD220">
            <v>123.99148460814189</v>
          </cell>
          <cell r="AE220">
            <v>-0.68516661200671081</v>
          </cell>
          <cell r="AF220">
            <v>7</v>
          </cell>
          <cell r="AG220">
            <v>1</v>
          </cell>
          <cell r="AH220">
            <v>123.99148460814189</v>
          </cell>
          <cell r="AK220">
            <v>124.6766512201486</v>
          </cell>
          <cell r="AL220">
            <v>124.6419825249617</v>
          </cell>
          <cell r="AM220">
            <v>124.6766512201486</v>
          </cell>
          <cell r="AN220">
            <v>124.6766512201486</v>
          </cell>
          <cell r="AO220">
            <v>123.99148460814189</v>
          </cell>
          <cell r="AT220">
            <v>-0.68516661200671081</v>
          </cell>
          <cell r="AV220">
            <v>5.8738446812603948</v>
          </cell>
          <cell r="AW220">
            <v>5.1979618764627045</v>
          </cell>
          <cell r="AX220">
            <v>-0.67588280479769036</v>
          </cell>
        </row>
        <row r="221">
          <cell r="A221">
            <v>212</v>
          </cell>
          <cell r="B221" t="str">
            <v>NORTH ATTLEBOROUGH</v>
          </cell>
          <cell r="C221">
            <v>1</v>
          </cell>
          <cell r="T221" t="str">
            <v>X</v>
          </cell>
          <cell r="U221">
            <v>0</v>
          </cell>
          <cell r="V221">
            <v>0</v>
          </cell>
          <cell r="X221">
            <v>51608133.329999998</v>
          </cell>
          <cell r="Y221">
            <v>63429017.972638048</v>
          </cell>
          <cell r="Z221">
            <v>11820884.64263805</v>
          </cell>
          <cell r="AA221">
            <v>0</v>
          </cell>
          <cell r="AC221">
            <v>123.76039454491159</v>
          </cell>
          <cell r="AD221">
            <v>122.90508080780849</v>
          </cell>
          <cell r="AE221">
            <v>-0.85531373710310277</v>
          </cell>
          <cell r="AF221">
            <v>89</v>
          </cell>
          <cell r="AG221">
            <v>0</v>
          </cell>
          <cell r="AH221">
            <v>123.76039454491159</v>
          </cell>
          <cell r="AK221">
            <v>123.76039454491159</v>
          </cell>
          <cell r="AL221">
            <v>125.51403656975954</v>
          </cell>
          <cell r="AM221">
            <v>123.81141793319384</v>
          </cell>
          <cell r="AN221">
            <v>123.76039454491159</v>
          </cell>
          <cell r="AO221">
            <v>123.76039454491159</v>
          </cell>
          <cell r="AT221">
            <v>0</v>
          </cell>
          <cell r="AV221">
            <v>4.5364779952347751</v>
          </cell>
          <cell r="AW221">
            <v>2.2108700108744141</v>
          </cell>
          <cell r="AX221">
            <v>-2.325607984360361</v>
          </cell>
        </row>
        <row r="222">
          <cell r="A222">
            <v>213</v>
          </cell>
          <cell r="B222" t="str">
            <v>NORTHBOROUGH</v>
          </cell>
          <cell r="C222">
            <v>1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I222">
            <v>0</v>
          </cell>
          <cell r="J222">
            <v>874067</v>
          </cell>
          <cell r="K222">
            <v>186955</v>
          </cell>
          <cell r="L222">
            <v>559456</v>
          </cell>
          <cell r="M222">
            <v>1061</v>
          </cell>
          <cell r="N222">
            <v>0</v>
          </cell>
          <cell r="O222">
            <v>2877.84</v>
          </cell>
          <cell r="R222">
            <v>0</v>
          </cell>
          <cell r="T222" t="str">
            <v>X</v>
          </cell>
          <cell r="U222">
            <v>1624416.84</v>
          </cell>
          <cell r="V222">
            <v>4.7663534949511224</v>
          </cell>
          <cell r="X222">
            <v>19538316.099999998</v>
          </cell>
          <cell r="Y222">
            <v>34080914.093356773</v>
          </cell>
          <cell r="Z222">
            <v>14542597.993356775</v>
          </cell>
          <cell r="AA222">
            <v>693151.62771305256</v>
          </cell>
          <cell r="AC222">
            <v>171.69326204004861</v>
          </cell>
          <cell r="AD222">
            <v>170.88352084570749</v>
          </cell>
          <cell r="AE222">
            <v>-0.80974119434111458</v>
          </cell>
          <cell r="AF222">
            <v>0</v>
          </cell>
          <cell r="AG222">
            <v>1</v>
          </cell>
          <cell r="AH222">
            <v>170.88352084570749</v>
          </cell>
          <cell r="AK222">
            <v>171.69326204004861</v>
          </cell>
          <cell r="AL222">
            <v>171.67349549864534</v>
          </cell>
          <cell r="AM222">
            <v>171.69326204004861</v>
          </cell>
          <cell r="AN222">
            <v>171.69326204004861</v>
          </cell>
          <cell r="AO222">
            <v>170.88352084570749</v>
          </cell>
          <cell r="AT222">
            <v>-0.80974119434111458</v>
          </cell>
          <cell r="AV222">
            <v>8.381648852732285</v>
          </cell>
          <cell r="AW222">
            <v>8.0087709230038246</v>
          </cell>
          <cell r="AX222">
            <v>-0.37287792972846034</v>
          </cell>
        </row>
        <row r="223">
          <cell r="A223">
            <v>214</v>
          </cell>
          <cell r="B223" t="str">
            <v>NORTHBRIDGE</v>
          </cell>
          <cell r="C223">
            <v>1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I223">
            <v>0</v>
          </cell>
          <cell r="J223">
            <v>112520</v>
          </cell>
          <cell r="K223">
            <v>624492</v>
          </cell>
          <cell r="L223">
            <v>1230532</v>
          </cell>
          <cell r="M223">
            <v>20000</v>
          </cell>
          <cell r="N223">
            <v>255307</v>
          </cell>
          <cell r="O223">
            <v>5813.15</v>
          </cell>
          <cell r="R223">
            <v>0</v>
          </cell>
          <cell r="T223" t="str">
            <v>X</v>
          </cell>
          <cell r="U223">
            <v>2248664.15</v>
          </cell>
          <cell r="V223">
            <v>7.2826776370902211</v>
          </cell>
          <cell r="X223">
            <v>28109617.770000007</v>
          </cell>
          <cell r="Y223">
            <v>30876887.074442159</v>
          </cell>
          <cell r="Z223">
            <v>2767269.3044421524</v>
          </cell>
          <cell r="AA223">
            <v>201531.30279267073</v>
          </cell>
          <cell r="AC223">
            <v>116.10378026592269</v>
          </cell>
          <cell r="AD223">
            <v>109.12761611574729</v>
          </cell>
          <cell r="AE223">
            <v>-6.976164150175407</v>
          </cell>
          <cell r="AF223">
            <v>2</v>
          </cell>
          <cell r="AG223">
            <v>1</v>
          </cell>
          <cell r="AH223">
            <v>109.12761611574729</v>
          </cell>
          <cell r="AK223">
            <v>116.10378026592269</v>
          </cell>
          <cell r="AL223">
            <v>116.1037786193513</v>
          </cell>
          <cell r="AM223">
            <v>116.10378026592269</v>
          </cell>
          <cell r="AN223">
            <v>116.10378026592269</v>
          </cell>
          <cell r="AO223">
            <v>109.12761611574729</v>
          </cell>
          <cell r="AT223">
            <v>-6.976164150175407</v>
          </cell>
          <cell r="AV223">
            <v>6.4620065615036761</v>
          </cell>
          <cell r="AW223">
            <v>-7.6841088479537814E-2</v>
          </cell>
          <cell r="AX223">
            <v>-6.5388476499832136</v>
          </cell>
        </row>
        <row r="224">
          <cell r="A224">
            <v>215</v>
          </cell>
          <cell r="B224" t="str">
            <v>NORTH BROOKFIELD</v>
          </cell>
          <cell r="C224">
            <v>1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I224">
            <v>0</v>
          </cell>
          <cell r="J224">
            <v>538831</v>
          </cell>
          <cell r="K224">
            <v>0</v>
          </cell>
          <cell r="L224">
            <v>396624</v>
          </cell>
          <cell r="M224">
            <v>0</v>
          </cell>
          <cell r="N224">
            <v>296186</v>
          </cell>
          <cell r="O224">
            <v>19427.59</v>
          </cell>
          <cell r="R224">
            <v>0</v>
          </cell>
          <cell r="T224" t="str">
            <v>X</v>
          </cell>
          <cell r="U224">
            <v>1251068.5900000001</v>
          </cell>
          <cell r="V224">
            <v>13.658045753499451</v>
          </cell>
          <cell r="X224">
            <v>8281136.6699999999</v>
          </cell>
          <cell r="Y224">
            <v>9159938.4903177135</v>
          </cell>
          <cell r="Z224">
            <v>878801.82031771354</v>
          </cell>
          <cell r="AA224">
            <v>120027.15470157935</v>
          </cell>
          <cell r="AC224">
            <v>107.50981448348978</v>
          </cell>
          <cell r="AD224">
            <v>109.16268739248008</v>
          </cell>
          <cell r="AE224">
            <v>1.6528729089903038</v>
          </cell>
          <cell r="AF224">
            <v>18</v>
          </cell>
          <cell r="AG224">
            <v>1</v>
          </cell>
          <cell r="AH224">
            <v>109.16268739248008</v>
          </cell>
          <cell r="AK224">
            <v>107.50981448348978</v>
          </cell>
          <cell r="AL224">
            <v>107.50924524851246</v>
          </cell>
          <cell r="AM224">
            <v>107.50981448348978</v>
          </cell>
          <cell r="AN224">
            <v>107.50981448348978</v>
          </cell>
          <cell r="AO224">
            <v>109.16268739248008</v>
          </cell>
          <cell r="AT224">
            <v>1.6528729089903038</v>
          </cell>
          <cell r="AV224">
            <v>6.3159932139805042</v>
          </cell>
          <cell r="AW224">
            <v>8.6344077173566678</v>
          </cell>
          <cell r="AX224">
            <v>2.3184145033761636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  <cell r="T225">
            <v>0</v>
          </cell>
          <cell r="U225">
            <v>0</v>
          </cell>
          <cell r="V225">
            <v>0</v>
          </cell>
          <cell r="X225">
            <v>16490.760000000002</v>
          </cell>
          <cell r="Y225">
            <v>480276</v>
          </cell>
          <cell r="Z225">
            <v>463785.24</v>
          </cell>
          <cell r="AA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 t="str">
            <v>Non-op</v>
          </cell>
          <cell r="AH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T225">
            <v>0</v>
          </cell>
          <cell r="AV225" t="str">
            <v/>
          </cell>
          <cell r="AW225" t="str">
            <v/>
          </cell>
          <cell r="AX225" t="str">
            <v/>
          </cell>
        </row>
        <row r="226">
          <cell r="A226">
            <v>217</v>
          </cell>
          <cell r="B226" t="str">
            <v>NORTH READING</v>
          </cell>
          <cell r="C226">
            <v>1</v>
          </cell>
          <cell r="D226">
            <v>20000</v>
          </cell>
          <cell r="E226">
            <v>0</v>
          </cell>
          <cell r="F226">
            <v>0</v>
          </cell>
          <cell r="G226">
            <v>0</v>
          </cell>
          <cell r="I226">
            <v>0</v>
          </cell>
          <cell r="J226">
            <v>1255216</v>
          </cell>
          <cell r="K226">
            <v>1022598</v>
          </cell>
          <cell r="L226">
            <v>1023216</v>
          </cell>
          <cell r="M226">
            <v>0</v>
          </cell>
          <cell r="N226">
            <v>0</v>
          </cell>
          <cell r="O226">
            <v>0</v>
          </cell>
          <cell r="R226">
            <v>0</v>
          </cell>
          <cell r="T226" t="str">
            <v>x18</v>
          </cell>
          <cell r="U226">
            <v>2590778.7999999998</v>
          </cell>
          <cell r="V226">
            <v>5.6817802734228238</v>
          </cell>
          <cell r="X226">
            <v>29062440.792260002</v>
          </cell>
          <cell r="Y226">
            <v>45598011.104348116</v>
          </cell>
          <cell r="Z226">
            <v>16535570.312088113</v>
          </cell>
          <cell r="AA226">
            <v>939514.77209018334</v>
          </cell>
          <cell r="AC226">
            <v>156.81359301442009</v>
          </cell>
          <cell r="AD226">
            <v>153.66395634654168</v>
          </cell>
          <cell r="AE226">
            <v>-3.1496366678784113</v>
          </cell>
          <cell r="AF226">
            <v>1</v>
          </cell>
          <cell r="AG226">
            <v>1</v>
          </cell>
          <cell r="AH226">
            <v>153.66395634654168</v>
          </cell>
          <cell r="AK226">
            <v>156.81359301442009</v>
          </cell>
          <cell r="AL226">
            <v>156.81348116028272</v>
          </cell>
          <cell r="AM226">
            <v>156.81359301442009</v>
          </cell>
          <cell r="AN226">
            <v>156.81359301442009</v>
          </cell>
          <cell r="AO226">
            <v>153.66395634654168</v>
          </cell>
          <cell r="AT226">
            <v>-3.1496366678784113</v>
          </cell>
          <cell r="AV226">
            <v>7.4144925702781084</v>
          </cell>
          <cell r="AW226">
            <v>5.3412778690729406</v>
          </cell>
          <cell r="AX226">
            <v>-2.0732147012051678</v>
          </cell>
        </row>
        <row r="227">
          <cell r="A227">
            <v>218</v>
          </cell>
          <cell r="B227" t="str">
            <v>NORTON</v>
          </cell>
          <cell r="C227">
            <v>1</v>
          </cell>
          <cell r="D227">
            <v>0</v>
          </cell>
          <cell r="E227">
            <v>61075</v>
          </cell>
          <cell r="F227">
            <v>0</v>
          </cell>
          <cell r="G227">
            <v>0</v>
          </cell>
          <cell r="I227">
            <v>0</v>
          </cell>
          <cell r="J227">
            <v>684504</v>
          </cell>
          <cell r="K227">
            <v>606056</v>
          </cell>
          <cell r="L227">
            <v>1076125.3899999999</v>
          </cell>
          <cell r="M227">
            <v>0</v>
          </cell>
          <cell r="N227">
            <v>16313</v>
          </cell>
          <cell r="O227">
            <v>90381.13</v>
          </cell>
          <cell r="R227">
            <v>0</v>
          </cell>
          <cell r="T227" t="str">
            <v>x18</v>
          </cell>
          <cell r="U227">
            <v>1781166.7469999995</v>
          </cell>
          <cell r="V227">
            <v>4.306427759207641</v>
          </cell>
          <cell r="X227">
            <v>29128867.219999995</v>
          </cell>
          <cell r="Y227">
            <v>41360655.434</v>
          </cell>
          <cell r="Z227">
            <v>12231788.214000005</v>
          </cell>
          <cell r="AA227">
            <v>526753.1230951848</v>
          </cell>
          <cell r="AC227">
            <v>143.44189484674027</v>
          </cell>
          <cell r="AD227">
            <v>140.1836261001873</v>
          </cell>
          <cell r="AE227">
            <v>-3.2582687465529716</v>
          </cell>
          <cell r="AF227">
            <v>53</v>
          </cell>
          <cell r="AG227">
            <v>1</v>
          </cell>
          <cell r="AH227">
            <v>140.1836261001873</v>
          </cell>
          <cell r="AK227">
            <v>143.44189484674027</v>
          </cell>
          <cell r="AL227">
            <v>141.5927914051158</v>
          </cell>
          <cell r="AM227">
            <v>143.44189484674027</v>
          </cell>
          <cell r="AN227">
            <v>143.44189484674027</v>
          </cell>
          <cell r="AO227">
            <v>140.1836261001873</v>
          </cell>
          <cell r="AT227">
            <v>-3.2582687465529716</v>
          </cell>
          <cell r="AV227">
            <v>6.6783141453912673</v>
          </cell>
          <cell r="AW227">
            <v>3.7572481607412165</v>
          </cell>
          <cell r="AX227">
            <v>-2.9210659846500509</v>
          </cell>
        </row>
        <row r="228">
          <cell r="A228">
            <v>219</v>
          </cell>
          <cell r="B228" t="str">
            <v>NORWELL</v>
          </cell>
          <cell r="C228">
            <v>1</v>
          </cell>
          <cell r="D228">
            <v>0</v>
          </cell>
          <cell r="E228">
            <v>263948</v>
          </cell>
          <cell r="F228">
            <v>0</v>
          </cell>
          <cell r="G228">
            <v>0</v>
          </cell>
          <cell r="I228">
            <v>0</v>
          </cell>
          <cell r="J228">
            <v>663679</v>
          </cell>
          <cell r="K228">
            <v>522373</v>
          </cell>
          <cell r="L228">
            <v>1305171</v>
          </cell>
          <cell r="M228">
            <v>0</v>
          </cell>
          <cell r="N228">
            <v>0</v>
          </cell>
          <cell r="O228">
            <v>14956.83</v>
          </cell>
          <cell r="R228">
            <v>0</v>
          </cell>
          <cell r="T228" t="str">
            <v>x18</v>
          </cell>
          <cell r="U228">
            <v>1856508.1300000001</v>
          </cell>
          <cell r="V228">
            <v>4.7258484086431292</v>
          </cell>
          <cell r="X228">
            <v>25956168.805050001</v>
          </cell>
          <cell r="Y228">
            <v>39284123.600000001</v>
          </cell>
          <cell r="Z228">
            <v>13327954.794950001</v>
          </cell>
          <cell r="AA228">
            <v>629858.93958182028</v>
          </cell>
          <cell r="AC228">
            <v>149.05114237351503</v>
          </cell>
          <cell r="AD228">
            <v>148.92130248782192</v>
          </cell>
          <cell r="AE228">
            <v>-0.12983988569311578</v>
          </cell>
          <cell r="AF228">
            <v>12</v>
          </cell>
          <cell r="AG228">
            <v>1</v>
          </cell>
          <cell r="AH228">
            <v>148.92130248782192</v>
          </cell>
          <cell r="AK228">
            <v>149.05114237351503</v>
          </cell>
          <cell r="AL228">
            <v>149.08985791479563</v>
          </cell>
          <cell r="AM228">
            <v>149.05140040639461</v>
          </cell>
          <cell r="AN228">
            <v>149.05114237351503</v>
          </cell>
          <cell r="AO228">
            <v>148.92130248782192</v>
          </cell>
          <cell r="AT228">
            <v>-0.12983988569311578</v>
          </cell>
          <cell r="AV228">
            <v>5.1260815340166603</v>
          </cell>
          <cell r="AW228">
            <v>4.8279581027818752</v>
          </cell>
          <cell r="AX228">
            <v>-0.29812343123478513</v>
          </cell>
        </row>
        <row r="229">
          <cell r="A229">
            <v>220</v>
          </cell>
          <cell r="B229" t="str">
            <v>NORWOOD</v>
          </cell>
          <cell r="C229">
            <v>1</v>
          </cell>
          <cell r="D229">
            <v>0</v>
          </cell>
          <cell r="E229">
            <v>73144.259999999995</v>
          </cell>
          <cell r="F229">
            <v>0</v>
          </cell>
          <cell r="G229">
            <v>0</v>
          </cell>
          <cell r="I229">
            <v>0</v>
          </cell>
          <cell r="J229">
            <v>3622725</v>
          </cell>
          <cell r="K229">
            <v>1166710.31</v>
          </cell>
          <cell r="L229">
            <v>2956710</v>
          </cell>
          <cell r="M229">
            <v>0</v>
          </cell>
          <cell r="N229">
            <v>0</v>
          </cell>
          <cell r="O229">
            <v>114800.84</v>
          </cell>
          <cell r="R229">
            <v>0</v>
          </cell>
          <cell r="T229" t="str">
            <v>X</v>
          </cell>
          <cell r="U229">
            <v>7934090.4100000001</v>
          </cell>
          <cell r="V229">
            <v>10.810142204214449</v>
          </cell>
          <cell r="X229">
            <v>53483623.868720002</v>
          </cell>
          <cell r="Y229">
            <v>73394875.480054379</v>
          </cell>
          <cell r="Z229">
            <v>19911251.611334376</v>
          </cell>
          <cell r="AA229">
            <v>2152434.6138241868</v>
          </cell>
          <cell r="AC229">
            <v>137.78652394812985</v>
          </cell>
          <cell r="AD229">
            <v>133.20421413683687</v>
          </cell>
          <cell r="AE229">
            <v>-4.582309811292987</v>
          </cell>
          <cell r="AF229">
            <v>57</v>
          </cell>
          <cell r="AG229">
            <v>1</v>
          </cell>
          <cell r="AH229">
            <v>133.20421413683687</v>
          </cell>
          <cell r="AK229">
            <v>137.78652394812985</v>
          </cell>
          <cell r="AL229">
            <v>138.87081030760444</v>
          </cell>
          <cell r="AM229">
            <v>138.73565890888943</v>
          </cell>
          <cell r="AN229">
            <v>137.78652394812985</v>
          </cell>
          <cell r="AO229">
            <v>133.20421413683687</v>
          </cell>
          <cell r="AT229">
            <v>-4.582309811292987</v>
          </cell>
          <cell r="AV229">
            <v>9.8734021413268014</v>
          </cell>
          <cell r="AW229">
            <v>6.0297037303952239</v>
          </cell>
          <cell r="AX229">
            <v>-3.8436984109315775</v>
          </cell>
        </row>
        <row r="230">
          <cell r="A230">
            <v>221</v>
          </cell>
          <cell r="B230" t="str">
            <v>OAK BLUFFS</v>
          </cell>
          <cell r="C230">
            <v>1</v>
          </cell>
          <cell r="D230">
            <v>20704</v>
          </cell>
          <cell r="E230">
            <v>0</v>
          </cell>
          <cell r="F230">
            <v>0</v>
          </cell>
          <cell r="G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162101</v>
          </cell>
          <cell r="M230">
            <v>0</v>
          </cell>
          <cell r="N230">
            <v>41584</v>
          </cell>
          <cell r="O230">
            <v>53245.5</v>
          </cell>
          <cell r="R230">
            <v>0</v>
          </cell>
          <cell r="T230" t="str">
            <v>x18</v>
          </cell>
          <cell r="U230">
            <v>149671</v>
          </cell>
          <cell r="V230">
            <v>1.1779788362457453</v>
          </cell>
          <cell r="X230">
            <v>6470637.9299999997</v>
          </cell>
          <cell r="Y230">
            <v>12705746.096169781</v>
          </cell>
          <cell r="Z230">
            <v>6235108.1661697812</v>
          </cell>
          <cell r="AA230">
            <v>73448.25461451021</v>
          </cell>
          <cell r="AC230">
            <v>196.79680680136653</v>
          </cell>
          <cell r="AD230">
            <v>195.22492184252491</v>
          </cell>
          <cell r="AE230">
            <v>-1.5718849588416219</v>
          </cell>
          <cell r="AF230">
            <v>23</v>
          </cell>
          <cell r="AG230">
            <v>1</v>
          </cell>
          <cell r="AH230">
            <v>195.22492184252491</v>
          </cell>
          <cell r="AK230">
            <v>196.79680680136653</v>
          </cell>
          <cell r="AL230">
            <v>199.83330418336192</v>
          </cell>
          <cell r="AM230">
            <v>196.42878394911185</v>
          </cell>
          <cell r="AN230">
            <v>196.79680680136653</v>
          </cell>
          <cell r="AO230">
            <v>195.22492184252491</v>
          </cell>
          <cell r="AT230">
            <v>-1.5718849588416219</v>
          </cell>
          <cell r="AV230">
            <v>6.3975400630406121</v>
          </cell>
          <cell r="AW230">
            <v>5.30324969868433</v>
          </cell>
          <cell r="AX230">
            <v>-1.094290364356282</v>
          </cell>
        </row>
        <row r="231">
          <cell r="A231">
            <v>222</v>
          </cell>
          <cell r="B231" t="str">
            <v>OAKHAM</v>
          </cell>
          <cell r="C231">
            <v>0</v>
          </cell>
          <cell r="T231">
            <v>0</v>
          </cell>
          <cell r="U231">
            <v>0</v>
          </cell>
          <cell r="V231">
            <v>0</v>
          </cell>
          <cell r="X231">
            <v>0</v>
          </cell>
          <cell r="Y231">
            <v>2247.3000000000002</v>
          </cell>
          <cell r="Z231">
            <v>2247.3000000000002</v>
          </cell>
          <cell r="AA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 t="str">
            <v>Non-op</v>
          </cell>
          <cell r="AH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T231">
            <v>0</v>
          </cell>
          <cell r="AV231" t="str">
            <v/>
          </cell>
          <cell r="AW231" t="str">
            <v/>
          </cell>
          <cell r="AX231" t="str">
            <v/>
          </cell>
        </row>
        <row r="232">
          <cell r="A232">
            <v>223</v>
          </cell>
          <cell r="B232" t="str">
            <v>ORANGE</v>
          </cell>
          <cell r="C232">
            <v>1</v>
          </cell>
          <cell r="D232">
            <v>0</v>
          </cell>
          <cell r="E232">
            <v>47669</v>
          </cell>
          <cell r="F232">
            <v>0</v>
          </cell>
          <cell r="G232">
            <v>0</v>
          </cell>
          <cell r="I232">
            <v>0</v>
          </cell>
          <cell r="J232">
            <v>250159</v>
          </cell>
          <cell r="K232">
            <v>279357</v>
          </cell>
          <cell r="L232">
            <v>470000</v>
          </cell>
          <cell r="M232">
            <v>0</v>
          </cell>
          <cell r="N232">
            <v>94560</v>
          </cell>
          <cell r="O232">
            <v>2526.5100000000002</v>
          </cell>
          <cell r="R232">
            <v>0</v>
          </cell>
          <cell r="T232" t="str">
            <v>X</v>
          </cell>
          <cell r="U232">
            <v>1144271.51</v>
          </cell>
          <cell r="V232">
            <v>12.34647791407204</v>
          </cell>
          <cell r="X232">
            <v>9212499.9199999981</v>
          </cell>
          <cell r="Y232">
            <v>9267999.4891158678</v>
          </cell>
          <cell r="Z232">
            <v>55499.569115869701</v>
          </cell>
          <cell r="AA232">
            <v>6852.2420432959998</v>
          </cell>
          <cell r="AC232">
            <v>102.17791270133101</v>
          </cell>
          <cell r="AD232">
            <v>100.52805782898258</v>
          </cell>
          <cell r="AE232">
            <v>-1.6498548723484276</v>
          </cell>
          <cell r="AF232">
            <v>3</v>
          </cell>
          <cell r="AG232">
            <v>1</v>
          </cell>
          <cell r="AH232">
            <v>100.52805782898258</v>
          </cell>
          <cell r="AK232">
            <v>102.17791270133101</v>
          </cell>
          <cell r="AL232">
            <v>102.19153314731852</v>
          </cell>
          <cell r="AM232">
            <v>102.1779543420968</v>
          </cell>
          <cell r="AN232">
            <v>102.17791270133101</v>
          </cell>
          <cell r="AO232">
            <v>100.52805782898258</v>
          </cell>
          <cell r="AT232">
            <v>-1.6498548723484276</v>
          </cell>
          <cell r="AV232">
            <v>7.7802916711260881</v>
          </cell>
          <cell r="AW232">
            <v>5.8313540765938345</v>
          </cell>
          <cell r="AX232">
            <v>-1.9489375945322536</v>
          </cell>
        </row>
        <row r="233">
          <cell r="A233">
            <v>224</v>
          </cell>
          <cell r="B233" t="str">
            <v>ORLEANS</v>
          </cell>
          <cell r="C233">
            <v>1</v>
          </cell>
          <cell r="D233">
            <v>0</v>
          </cell>
          <cell r="E233">
            <v>169017</v>
          </cell>
          <cell r="F233">
            <v>0</v>
          </cell>
          <cell r="G233">
            <v>0</v>
          </cell>
          <cell r="I233">
            <v>0</v>
          </cell>
          <cell r="J233">
            <v>0</v>
          </cell>
          <cell r="K233">
            <v>165</v>
          </cell>
          <cell r="L233">
            <v>188714.88</v>
          </cell>
          <cell r="M233">
            <v>0</v>
          </cell>
          <cell r="N233">
            <v>0</v>
          </cell>
          <cell r="O233">
            <v>0</v>
          </cell>
          <cell r="R233">
            <v>0</v>
          </cell>
          <cell r="T233" t="str">
            <v>x18</v>
          </cell>
          <cell r="U233">
            <v>225796.46400000001</v>
          </cell>
          <cell r="V233">
            <v>3.8568148964414939</v>
          </cell>
          <cell r="X233">
            <v>2114047.8800000004</v>
          </cell>
          <cell r="Y233">
            <v>5854480.1880000001</v>
          </cell>
          <cell r="Z233">
            <v>3740432.3079999997</v>
          </cell>
          <cell r="AA233">
            <v>144261.55044625438</v>
          </cell>
          <cell r="AC233">
            <v>244.21884526101786</v>
          </cell>
          <cell r="AD233">
            <v>270.10829279579724</v>
          </cell>
          <cell r="AE233">
            <v>25.889447534779379</v>
          </cell>
          <cell r="AF233">
            <v>0</v>
          </cell>
          <cell r="AG233">
            <v>1</v>
          </cell>
          <cell r="AH233">
            <v>270.10829279579724</v>
          </cell>
          <cell r="AK233">
            <v>244.21884526101786</v>
          </cell>
          <cell r="AL233">
            <v>244.21883656954577</v>
          </cell>
          <cell r="AM233">
            <v>244.21884526101786</v>
          </cell>
          <cell r="AN233">
            <v>244.21884526101786</v>
          </cell>
          <cell r="AO233">
            <v>270.10829279579724</v>
          </cell>
          <cell r="AT233">
            <v>25.889447534779379</v>
          </cell>
          <cell r="AV233">
            <v>-6.6862934110834615</v>
          </cell>
          <cell r="AW233">
            <v>3.3588516364597782</v>
          </cell>
          <cell r="AX233">
            <v>10.04514504754324</v>
          </cell>
        </row>
        <row r="234">
          <cell r="A234">
            <v>225</v>
          </cell>
          <cell r="B234" t="str">
            <v>OTIS</v>
          </cell>
          <cell r="C234">
            <v>0</v>
          </cell>
          <cell r="T234">
            <v>0</v>
          </cell>
          <cell r="U234">
            <v>0</v>
          </cell>
          <cell r="V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 t="str">
            <v>Non-op</v>
          </cell>
          <cell r="AH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T234">
            <v>0</v>
          </cell>
          <cell r="AV234" t="str">
            <v/>
          </cell>
          <cell r="AW234" t="str">
            <v/>
          </cell>
          <cell r="AX234" t="str">
            <v/>
          </cell>
        </row>
        <row r="235">
          <cell r="A235">
            <v>226</v>
          </cell>
          <cell r="B235" t="str">
            <v>OXFORD</v>
          </cell>
          <cell r="C235">
            <v>1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I235">
            <v>197117.73</v>
          </cell>
          <cell r="J235">
            <v>323039.38</v>
          </cell>
          <cell r="K235">
            <v>114393.76</v>
          </cell>
          <cell r="L235">
            <v>500000</v>
          </cell>
          <cell r="M235">
            <v>19067</v>
          </cell>
          <cell r="N235">
            <v>0</v>
          </cell>
          <cell r="O235">
            <v>20899.27</v>
          </cell>
          <cell r="R235">
            <v>0</v>
          </cell>
          <cell r="T235" t="str">
            <v>X</v>
          </cell>
          <cell r="U235">
            <v>1174517.1400000001</v>
          </cell>
          <cell r="V235">
            <v>4.9059203252459413</v>
          </cell>
          <cell r="X235">
            <v>21950126.810000002</v>
          </cell>
          <cell r="Y235">
            <v>23940811.552848034</v>
          </cell>
          <cell r="Z235">
            <v>1990684.7428480312</v>
          </cell>
          <cell r="AA235">
            <v>97661.407410951477</v>
          </cell>
          <cell r="AC235">
            <v>109.26908823745241</v>
          </cell>
          <cell r="AD235">
            <v>108.62420227374112</v>
          </cell>
          <cell r="AE235">
            <v>-0.64488596371128892</v>
          </cell>
          <cell r="AF235">
            <v>28</v>
          </cell>
          <cell r="AG235">
            <v>1</v>
          </cell>
          <cell r="AH235">
            <v>108.62420227374112</v>
          </cell>
          <cell r="AK235">
            <v>109.26908823745241</v>
          </cell>
          <cell r="AL235">
            <v>109.45939281593087</v>
          </cell>
          <cell r="AM235">
            <v>109.27223165726723</v>
          </cell>
          <cell r="AN235">
            <v>109.26908823745241</v>
          </cell>
          <cell r="AO235">
            <v>108.62420227374112</v>
          </cell>
          <cell r="AT235">
            <v>-0.64488596371128892</v>
          </cell>
          <cell r="AV235">
            <v>4.3920636313653452</v>
          </cell>
          <cell r="AW235">
            <v>3.5975083875669522</v>
          </cell>
          <cell r="AX235">
            <v>-0.79455524379839293</v>
          </cell>
        </row>
        <row r="236">
          <cell r="A236">
            <v>227</v>
          </cell>
          <cell r="B236" t="str">
            <v>PALMER</v>
          </cell>
          <cell r="C236">
            <v>1</v>
          </cell>
          <cell r="T236" t="str">
            <v>X16</v>
          </cell>
          <cell r="U236">
            <v>0</v>
          </cell>
          <cell r="V236">
            <v>0</v>
          </cell>
          <cell r="X236">
            <v>19001379.489999998</v>
          </cell>
          <cell r="Y236">
            <v>24929322.237504065</v>
          </cell>
          <cell r="Z236">
            <v>5927942.7475040667</v>
          </cell>
          <cell r="AA236">
            <v>0</v>
          </cell>
          <cell r="AC236">
            <v>126.21028959804124</v>
          </cell>
          <cell r="AD236">
            <v>131.1974335896181</v>
          </cell>
          <cell r="AE236">
            <v>4.9871439915768576</v>
          </cell>
          <cell r="AF236">
            <v>32</v>
          </cell>
          <cell r="AG236">
            <v>0</v>
          </cell>
          <cell r="AH236">
            <v>126.21028959804124</v>
          </cell>
          <cell r="AK236">
            <v>126.21028959804124</v>
          </cell>
          <cell r="AL236">
            <v>126.42294044258706</v>
          </cell>
          <cell r="AM236">
            <v>126.21317289452114</v>
          </cell>
          <cell r="AN236">
            <v>126.21028959804124</v>
          </cell>
          <cell r="AO236">
            <v>126.21028959804124</v>
          </cell>
          <cell r="AT236">
            <v>0</v>
          </cell>
          <cell r="AV236">
            <v>4.1107780222060537</v>
          </cell>
          <cell r="AW236">
            <v>4.1254470935487353</v>
          </cell>
          <cell r="AX236">
            <v>1.4669071342681583E-2</v>
          </cell>
        </row>
        <row r="237">
          <cell r="A237">
            <v>228</v>
          </cell>
          <cell r="B237" t="str">
            <v>PAXTON</v>
          </cell>
          <cell r="C237">
            <v>0</v>
          </cell>
          <cell r="T237">
            <v>0</v>
          </cell>
          <cell r="U237">
            <v>0</v>
          </cell>
          <cell r="V237">
            <v>0</v>
          </cell>
          <cell r="X237">
            <v>0</v>
          </cell>
          <cell r="Y237">
            <v>51500</v>
          </cell>
          <cell r="Z237">
            <v>51500</v>
          </cell>
          <cell r="AA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 t="str">
            <v>Non-op</v>
          </cell>
          <cell r="AH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T237">
            <v>0</v>
          </cell>
          <cell r="AV237" t="str">
            <v/>
          </cell>
          <cell r="AW237" t="str">
            <v/>
          </cell>
          <cell r="AX237" t="str">
            <v/>
          </cell>
        </row>
        <row r="238">
          <cell r="A238">
            <v>229</v>
          </cell>
          <cell r="B238" t="str">
            <v>PEABODY</v>
          </cell>
          <cell r="C238">
            <v>1</v>
          </cell>
          <cell r="T238" t="str">
            <v>x18</v>
          </cell>
          <cell r="U238">
            <v>0</v>
          </cell>
          <cell r="V238">
            <v>0</v>
          </cell>
          <cell r="X238">
            <v>91177548.530000001</v>
          </cell>
          <cell r="Y238">
            <v>96913116.758000001</v>
          </cell>
          <cell r="Z238">
            <v>5735568.2280000001</v>
          </cell>
          <cell r="AA238">
            <v>0</v>
          </cell>
          <cell r="AC238">
            <v>107.53083343856412</v>
          </cell>
          <cell r="AD238">
            <v>106.29054884724482</v>
          </cell>
          <cell r="AE238">
            <v>-1.2402845913192948</v>
          </cell>
          <cell r="AF238">
            <v>133</v>
          </cell>
          <cell r="AG238">
            <v>0</v>
          </cell>
          <cell r="AH238">
            <v>107.53083343856412</v>
          </cell>
          <cell r="AK238">
            <v>107.53083343856412</v>
          </cell>
          <cell r="AL238">
            <v>107.53633442925852</v>
          </cell>
          <cell r="AM238">
            <v>107.53083343856412</v>
          </cell>
          <cell r="AN238">
            <v>107.53083343856412</v>
          </cell>
          <cell r="AO238">
            <v>107.53083343856412</v>
          </cell>
          <cell r="AT238">
            <v>0</v>
          </cell>
          <cell r="AV238">
            <v>9.163770661615338</v>
          </cell>
          <cell r="AW238">
            <v>7.17478074981556</v>
          </cell>
          <cell r="AX238">
            <v>-1.988989911799778</v>
          </cell>
        </row>
        <row r="239">
          <cell r="A239">
            <v>230</v>
          </cell>
          <cell r="B239" t="str">
            <v>PELHAM</v>
          </cell>
          <cell r="C239">
            <v>1</v>
          </cell>
          <cell r="D239">
            <v>135408</v>
          </cell>
          <cell r="E239">
            <v>0</v>
          </cell>
          <cell r="F239">
            <v>0</v>
          </cell>
          <cell r="G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2488.2199999999998</v>
          </cell>
          <cell r="R239">
            <v>0</v>
          </cell>
          <cell r="T239" t="str">
            <v>X</v>
          </cell>
          <cell r="U239">
            <v>137896.22</v>
          </cell>
          <cell r="V239">
            <v>5.4626772843847125</v>
          </cell>
          <cell r="X239">
            <v>858482.55999999994</v>
          </cell>
          <cell r="Y239">
            <v>2524334</v>
          </cell>
          <cell r="Z239">
            <v>1665851.44</v>
          </cell>
          <cell r="AA239">
            <v>91000.088204475629</v>
          </cell>
          <cell r="AC239">
            <v>252.13250356916092</v>
          </cell>
          <cell r="AD239">
            <v>283.44593416033109</v>
          </cell>
          <cell r="AE239">
            <v>31.313430591170174</v>
          </cell>
          <cell r="AF239">
            <v>1</v>
          </cell>
          <cell r="AG239">
            <v>1</v>
          </cell>
          <cell r="AH239">
            <v>283.44593416033109</v>
          </cell>
          <cell r="AK239">
            <v>252.13250356916092</v>
          </cell>
          <cell r="AL239">
            <v>266.1447305987499</v>
          </cell>
          <cell r="AM239">
            <v>252.13250356916092</v>
          </cell>
          <cell r="AN239">
            <v>252.13250356916092</v>
          </cell>
          <cell r="AO239">
            <v>283.44593416033109</v>
          </cell>
          <cell r="AT239">
            <v>31.313430591170174</v>
          </cell>
          <cell r="AV239">
            <v>8.6834814463337082</v>
          </cell>
          <cell r="AW239">
            <v>21.2306646105644</v>
          </cell>
          <cell r="AX239">
            <v>12.547183164230692</v>
          </cell>
        </row>
        <row r="240">
          <cell r="A240">
            <v>231</v>
          </cell>
          <cell r="B240" t="str">
            <v>PEMBROKE</v>
          </cell>
          <cell r="C240">
            <v>1</v>
          </cell>
          <cell r="D240">
            <v>0</v>
          </cell>
          <cell r="E240">
            <v>550000</v>
          </cell>
          <cell r="F240">
            <v>0</v>
          </cell>
          <cell r="G240">
            <v>0</v>
          </cell>
          <cell r="I240">
            <v>125000</v>
          </cell>
          <cell r="J240">
            <v>967500</v>
          </cell>
          <cell r="K240">
            <v>0</v>
          </cell>
          <cell r="L240">
            <v>997436</v>
          </cell>
          <cell r="M240">
            <v>0</v>
          </cell>
          <cell r="N240">
            <v>0</v>
          </cell>
          <cell r="O240">
            <v>64673</v>
          </cell>
          <cell r="R240">
            <v>0</v>
          </cell>
          <cell r="T240" t="str">
            <v>X</v>
          </cell>
          <cell r="U240">
            <v>2704609</v>
          </cell>
          <cell r="V240">
            <v>6.1523633307797922</v>
          </cell>
          <cell r="X240">
            <v>33926554.381990001</v>
          </cell>
          <cell r="Y240">
            <v>43960488.914382756</v>
          </cell>
          <cell r="Z240">
            <v>10033934.532392755</v>
          </cell>
          <cell r="AA240">
            <v>617324.10880538274</v>
          </cell>
          <cell r="AC240">
            <v>127.01439075693611</v>
          </cell>
          <cell r="AD240">
            <v>127.75587027660613</v>
          </cell>
          <cell r="AE240">
            <v>0.74147951967002257</v>
          </cell>
          <cell r="AF240">
            <v>41</v>
          </cell>
          <cell r="AG240">
            <v>1</v>
          </cell>
          <cell r="AH240">
            <v>127.75587027660613</v>
          </cell>
          <cell r="AK240">
            <v>127.01439075693611</v>
          </cell>
          <cell r="AL240">
            <v>127.16733019074478</v>
          </cell>
          <cell r="AM240">
            <v>127.01737420905037</v>
          </cell>
          <cell r="AN240">
            <v>127.01439075693611</v>
          </cell>
          <cell r="AO240">
            <v>127.75587027660613</v>
          </cell>
          <cell r="AT240">
            <v>0.74147951967002257</v>
          </cell>
          <cell r="AV240">
            <v>2.1092857803750538</v>
          </cell>
          <cell r="AW240">
            <v>2.8526824518065563</v>
          </cell>
          <cell r="AX240">
            <v>0.74339667143150256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  <cell r="T241">
            <v>0</v>
          </cell>
          <cell r="U241">
            <v>0</v>
          </cell>
          <cell r="V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 t="str">
            <v>Non-op</v>
          </cell>
          <cell r="AH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T241">
            <v>0</v>
          </cell>
          <cell r="AV241" t="str">
            <v/>
          </cell>
          <cell r="AW241" t="str">
            <v/>
          </cell>
          <cell r="AX241" t="str">
            <v/>
          </cell>
        </row>
        <row r="242">
          <cell r="A242">
            <v>233</v>
          </cell>
          <cell r="B242" t="str">
            <v>PERU</v>
          </cell>
          <cell r="C242">
            <v>0</v>
          </cell>
          <cell r="T242">
            <v>0</v>
          </cell>
          <cell r="U242">
            <v>0</v>
          </cell>
          <cell r="V242">
            <v>0</v>
          </cell>
          <cell r="X242">
            <v>164907.6</v>
          </cell>
          <cell r="Y242">
            <v>220532</v>
          </cell>
          <cell r="Z242">
            <v>55624.399999999994</v>
          </cell>
          <cell r="AA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 t="str">
            <v>Non-op</v>
          </cell>
          <cell r="AH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T242">
            <v>0</v>
          </cell>
          <cell r="AV242" t="str">
            <v/>
          </cell>
          <cell r="AW242" t="str">
            <v/>
          </cell>
          <cell r="AX242" t="str">
            <v/>
          </cell>
        </row>
        <row r="243">
          <cell r="A243">
            <v>234</v>
          </cell>
          <cell r="B243" t="str">
            <v>PETERSHAM</v>
          </cell>
          <cell r="C243">
            <v>1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24000</v>
          </cell>
          <cell r="M243">
            <v>0</v>
          </cell>
          <cell r="N243">
            <v>47153</v>
          </cell>
          <cell r="O243">
            <v>0</v>
          </cell>
          <cell r="R243">
            <v>0</v>
          </cell>
          <cell r="T243" t="str">
            <v>x18</v>
          </cell>
          <cell r="U243">
            <v>54353</v>
          </cell>
          <cell r="V243">
            <v>2.3990236711201742</v>
          </cell>
          <cell r="X243">
            <v>1133842.72</v>
          </cell>
          <cell r="Y243">
            <v>2265630</v>
          </cell>
          <cell r="Z243">
            <v>1131787.28</v>
          </cell>
          <cell r="AA243">
            <v>27151.844753927166</v>
          </cell>
          <cell r="AC243">
            <v>228.43546408615904</v>
          </cell>
          <cell r="AD243">
            <v>197.42404442532145</v>
          </cell>
          <cell r="AE243">
            <v>-31.011419660837589</v>
          </cell>
          <cell r="AF243">
            <v>0</v>
          </cell>
          <cell r="AG243">
            <v>1</v>
          </cell>
          <cell r="AH243">
            <v>197.42404442532145</v>
          </cell>
          <cell r="AK243">
            <v>228.43546408615904</v>
          </cell>
          <cell r="AL243">
            <v>228.43544294097691</v>
          </cell>
          <cell r="AM243">
            <v>228.43546408615904</v>
          </cell>
          <cell r="AN243">
            <v>228.43546408615904</v>
          </cell>
          <cell r="AO243">
            <v>197.42404442532145</v>
          </cell>
          <cell r="AT243">
            <v>-31.011419660837589</v>
          </cell>
          <cell r="AV243">
            <v>21.379712681771935</v>
          </cell>
          <cell r="AW243">
            <v>4.4353939475290911</v>
          </cell>
          <cell r="AX243">
            <v>-16.944318734242842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  <cell r="T244">
            <v>0</v>
          </cell>
          <cell r="U244">
            <v>0</v>
          </cell>
          <cell r="V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 t="str">
            <v>Non-op</v>
          </cell>
          <cell r="AH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T244">
            <v>0</v>
          </cell>
          <cell r="AV244" t="str">
            <v/>
          </cell>
          <cell r="AW244" t="str">
            <v/>
          </cell>
          <cell r="AX244" t="str">
            <v/>
          </cell>
        </row>
        <row r="245">
          <cell r="A245">
            <v>236</v>
          </cell>
          <cell r="B245" t="str">
            <v>PITTSFIELD</v>
          </cell>
          <cell r="C245">
            <v>1</v>
          </cell>
          <cell r="D245">
            <v>0</v>
          </cell>
          <cell r="E245">
            <v>198525</v>
          </cell>
          <cell r="F245">
            <v>0</v>
          </cell>
          <cell r="G245">
            <v>0</v>
          </cell>
          <cell r="I245">
            <v>476459</v>
          </cell>
          <cell r="J245">
            <v>3295511</v>
          </cell>
          <cell r="K245">
            <v>0</v>
          </cell>
          <cell r="L245">
            <v>4563572</v>
          </cell>
          <cell r="M245">
            <v>51052</v>
          </cell>
          <cell r="N245">
            <v>829833</v>
          </cell>
          <cell r="O245">
            <v>249980.64</v>
          </cell>
          <cell r="R245">
            <v>0</v>
          </cell>
          <cell r="T245" t="str">
            <v>X</v>
          </cell>
          <cell r="U245">
            <v>9664932.6400000006</v>
          </cell>
          <cell r="V245">
            <v>9.064030870014248</v>
          </cell>
          <cell r="X245">
            <v>92916030.260000005</v>
          </cell>
          <cell r="Y245">
            <v>106629520.33817165</v>
          </cell>
          <cell r="Z245">
            <v>13713490.078171641</v>
          </cell>
          <cell r="AA245">
            <v>1242994.9740418186</v>
          </cell>
          <cell r="AC245">
            <v>117.80623186363115</v>
          </cell>
          <cell r="AD245">
            <v>113.42125257529251</v>
          </cell>
          <cell r="AE245">
            <v>-4.3849792883386414</v>
          </cell>
          <cell r="AF245">
            <v>169</v>
          </cell>
          <cell r="AG245">
            <v>1</v>
          </cell>
          <cell r="AH245">
            <v>113.42125257529251</v>
          </cell>
          <cell r="AK245">
            <v>117.80623186363115</v>
          </cell>
          <cell r="AL245">
            <v>117.80588745276255</v>
          </cell>
          <cell r="AM245">
            <v>117.80623186363115</v>
          </cell>
          <cell r="AN245">
            <v>117.80623186363115</v>
          </cell>
          <cell r="AO245">
            <v>113.42125257529251</v>
          </cell>
          <cell r="AT245">
            <v>-4.3849792883386414</v>
          </cell>
          <cell r="AV245">
            <v>9.6619795743535484</v>
          </cell>
          <cell r="AW245">
            <v>5.3311179752159372</v>
          </cell>
          <cell r="AX245">
            <v>-4.3308615991376112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  <cell r="T246">
            <v>0</v>
          </cell>
          <cell r="U246">
            <v>0</v>
          </cell>
          <cell r="V246">
            <v>0</v>
          </cell>
          <cell r="X246">
            <v>65963.040000000008</v>
          </cell>
          <cell r="Y246">
            <v>140641</v>
          </cell>
          <cell r="Z246">
            <v>74677.959999999992</v>
          </cell>
          <cell r="AA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 t="str">
            <v>Non-op</v>
          </cell>
          <cell r="AH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T246">
            <v>0</v>
          </cell>
          <cell r="AV246" t="str">
            <v/>
          </cell>
          <cell r="AW246" t="str">
            <v/>
          </cell>
          <cell r="AX246" t="str">
            <v/>
          </cell>
        </row>
        <row r="247">
          <cell r="A247">
            <v>238</v>
          </cell>
          <cell r="B247" t="str">
            <v>PLAINVILLE</v>
          </cell>
          <cell r="C247">
            <v>1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I247">
            <v>0</v>
          </cell>
          <cell r="J247">
            <v>117202</v>
          </cell>
          <cell r="K247">
            <v>0</v>
          </cell>
          <cell r="L247">
            <v>361002</v>
          </cell>
          <cell r="M247">
            <v>0</v>
          </cell>
          <cell r="N247">
            <v>0</v>
          </cell>
          <cell r="O247">
            <v>41238.120000000003</v>
          </cell>
          <cell r="R247">
            <v>0</v>
          </cell>
          <cell r="T247" t="str">
            <v>X</v>
          </cell>
          <cell r="U247">
            <v>519442.12</v>
          </cell>
          <cell r="V247">
            <v>4.4102701234741115</v>
          </cell>
          <cell r="X247">
            <v>8340185.2700000005</v>
          </cell>
          <cell r="Y247">
            <v>11778011.447308328</v>
          </cell>
          <cell r="Z247">
            <v>3437826.1773083275</v>
          </cell>
          <cell r="AA247">
            <v>151617.42079480132</v>
          </cell>
          <cell r="AC247">
            <v>131.89634143284513</v>
          </cell>
          <cell r="AD247">
            <v>139.40210738883891</v>
          </cell>
          <cell r="AE247">
            <v>7.5057659559937804</v>
          </cell>
          <cell r="AF247">
            <v>27</v>
          </cell>
          <cell r="AG247">
            <v>1</v>
          </cell>
          <cell r="AH247">
            <v>139.40210738883891</v>
          </cell>
          <cell r="AK247">
            <v>131.89634143284513</v>
          </cell>
          <cell r="AL247">
            <v>133.04393748241574</v>
          </cell>
          <cell r="AM247">
            <v>131.95912574113478</v>
          </cell>
          <cell r="AN247">
            <v>131.89634143284513</v>
          </cell>
          <cell r="AO247">
            <v>139.40210738883891</v>
          </cell>
          <cell r="AT247">
            <v>7.5057659559937804</v>
          </cell>
          <cell r="AV247">
            <v>3.7793442378438069</v>
          </cell>
          <cell r="AW247">
            <v>9.1286842006047753</v>
          </cell>
          <cell r="AX247">
            <v>5.3493399627609683</v>
          </cell>
        </row>
        <row r="248">
          <cell r="A248">
            <v>239</v>
          </cell>
          <cell r="B248" t="str">
            <v>PLYMOUTH</v>
          </cell>
          <cell r="C248">
            <v>1</v>
          </cell>
          <cell r="D248">
            <v>0</v>
          </cell>
          <cell r="E248">
            <v>363171</v>
          </cell>
          <cell r="F248">
            <v>0</v>
          </cell>
          <cell r="G248">
            <v>0</v>
          </cell>
          <cell r="I248">
            <v>0</v>
          </cell>
          <cell r="J248">
            <v>4928689</v>
          </cell>
          <cell r="K248">
            <v>933517</v>
          </cell>
          <cell r="L248">
            <v>11705399</v>
          </cell>
          <cell r="M248">
            <v>45698</v>
          </cell>
          <cell r="N248">
            <v>0</v>
          </cell>
          <cell r="O248">
            <v>655727.73</v>
          </cell>
          <cell r="R248">
            <v>0</v>
          </cell>
          <cell r="T248" t="str">
            <v>X</v>
          </cell>
          <cell r="U248">
            <v>18632201.73</v>
          </cell>
          <cell r="V248">
            <v>12.484833661045727</v>
          </cell>
          <cell r="X248">
            <v>111949866.57694001</v>
          </cell>
          <cell r="Y248">
            <v>149238686.19999999</v>
          </cell>
          <cell r="Z248">
            <v>37288819.623059973</v>
          </cell>
          <cell r="AA248">
            <v>4655447.104106416</v>
          </cell>
          <cell r="AC248">
            <v>133.96388723272358</v>
          </cell>
          <cell r="AD248">
            <v>129.14998786222361</v>
          </cell>
          <cell r="AE248">
            <v>-4.8138993704999677</v>
          </cell>
          <cell r="AF248">
            <v>437</v>
          </cell>
          <cell r="AG248">
            <v>1</v>
          </cell>
          <cell r="AH248">
            <v>129.14998786222361</v>
          </cell>
          <cell r="AK248">
            <v>133.96388723272358</v>
          </cell>
          <cell r="AL248">
            <v>134.12887724445528</v>
          </cell>
          <cell r="AM248">
            <v>133.96388723272358</v>
          </cell>
          <cell r="AN248">
            <v>133.96388723272358</v>
          </cell>
          <cell r="AO248">
            <v>129.14998786222361</v>
          </cell>
          <cell r="AT248">
            <v>-4.8138993704999677</v>
          </cell>
          <cell r="AV248">
            <v>6.9763115478287858</v>
          </cell>
          <cell r="AW248">
            <v>3.1718855351044102</v>
          </cell>
          <cell r="AX248">
            <v>-3.8044260127243756</v>
          </cell>
        </row>
        <row r="249">
          <cell r="A249">
            <v>240</v>
          </cell>
          <cell r="B249" t="str">
            <v>PLYMPTON</v>
          </cell>
          <cell r="C249">
            <v>1</v>
          </cell>
          <cell r="T249" t="str">
            <v>X</v>
          </cell>
          <cell r="U249">
            <v>0</v>
          </cell>
          <cell r="V249">
            <v>0</v>
          </cell>
          <cell r="X249">
            <v>3146739.0944000003</v>
          </cell>
          <cell r="Y249">
            <v>4501451.95</v>
          </cell>
          <cell r="Z249">
            <v>1354712.8555999999</v>
          </cell>
          <cell r="AA249">
            <v>0</v>
          </cell>
          <cell r="AC249">
            <v>140.47227607012925</v>
          </cell>
          <cell r="AD249">
            <v>143.05132440153281</v>
          </cell>
          <cell r="AE249">
            <v>2.5790483314035555</v>
          </cell>
          <cell r="AF249">
            <v>3</v>
          </cell>
          <cell r="AG249">
            <v>0</v>
          </cell>
          <cell r="AH249">
            <v>140.47227607012925</v>
          </cell>
          <cell r="AK249">
            <v>140.47227607012925</v>
          </cell>
          <cell r="AL249">
            <v>165.83636343913179</v>
          </cell>
          <cell r="AM249">
            <v>165.83636343913179</v>
          </cell>
          <cell r="AN249">
            <v>140.47227607012925</v>
          </cell>
          <cell r="AO249">
            <v>140.47227607012925</v>
          </cell>
          <cell r="AT249">
            <v>0</v>
          </cell>
          <cell r="AV249">
            <v>5.5995436388158213</v>
          </cell>
          <cell r="AW249">
            <v>3.9152565557485559</v>
          </cell>
          <cell r="AX249">
            <v>-1.6842870830672654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16490.760000000002</v>
          </cell>
          <cell r="Y250">
            <v>17421.900000000001</v>
          </cell>
          <cell r="Z250">
            <v>931.13999999999942</v>
          </cell>
          <cell r="AA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 t="str">
            <v>Non-op</v>
          </cell>
          <cell r="AH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T250">
            <v>0</v>
          </cell>
          <cell r="AV250" t="str">
            <v/>
          </cell>
          <cell r="AW250" t="str">
            <v/>
          </cell>
          <cell r="AX250" t="str">
            <v/>
          </cell>
        </row>
        <row r="251">
          <cell r="A251">
            <v>242</v>
          </cell>
          <cell r="B251" t="str">
            <v>PROVINCETOWN</v>
          </cell>
          <cell r="C251">
            <v>1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I251">
            <v>0</v>
          </cell>
          <cell r="J251">
            <v>0</v>
          </cell>
          <cell r="K251">
            <v>2000</v>
          </cell>
          <cell r="L251">
            <v>493759</v>
          </cell>
          <cell r="M251">
            <v>0</v>
          </cell>
          <cell r="N251">
            <v>9310</v>
          </cell>
          <cell r="O251">
            <v>5016.6899999999996</v>
          </cell>
          <cell r="R251">
            <v>0</v>
          </cell>
          <cell r="T251" t="str">
            <v>x18</v>
          </cell>
          <cell r="U251">
            <v>164454.39000000001</v>
          </cell>
          <cell r="V251">
            <v>2.5714035427115811</v>
          </cell>
          <cell r="X251">
            <v>1708796.98</v>
          </cell>
          <cell r="Y251">
            <v>6395510.75</v>
          </cell>
          <cell r="Z251">
            <v>4686713.7699999996</v>
          </cell>
          <cell r="AA251">
            <v>120514.32391853149</v>
          </cell>
          <cell r="AC251">
            <v>404.19178921893302</v>
          </cell>
          <cell r="AD251">
            <v>367.21720014284369</v>
          </cell>
          <cell r="AE251">
            <v>-36.97458907608933</v>
          </cell>
          <cell r="AF251">
            <v>1</v>
          </cell>
          <cell r="AG251">
            <v>1</v>
          </cell>
          <cell r="AH251">
            <v>367.21720014284369</v>
          </cell>
          <cell r="AK251">
            <v>404.19178921893302</v>
          </cell>
          <cell r="AL251">
            <v>425.55157165676053</v>
          </cell>
          <cell r="AM251">
            <v>404.19178921893302</v>
          </cell>
          <cell r="AN251">
            <v>404.19178921893302</v>
          </cell>
          <cell r="AO251">
            <v>367.21720014284369</v>
          </cell>
          <cell r="AT251">
            <v>-36.97458907608933</v>
          </cell>
          <cell r="AV251">
            <v>11.317347505126808</v>
          </cell>
          <cell r="AW251">
            <v>-2.0971244429962543</v>
          </cell>
          <cell r="AX251">
            <v>-13.414471948123062</v>
          </cell>
        </row>
        <row r="252">
          <cell r="A252">
            <v>243</v>
          </cell>
          <cell r="B252" t="str">
            <v>QUINCY</v>
          </cell>
          <cell r="C252">
            <v>1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I252">
            <v>0</v>
          </cell>
          <cell r="J252">
            <v>4856492</v>
          </cell>
          <cell r="K252">
            <v>4000000</v>
          </cell>
          <cell r="L252">
            <v>11937570</v>
          </cell>
          <cell r="M252">
            <v>11478</v>
          </cell>
          <cell r="N252">
            <v>0</v>
          </cell>
          <cell r="O252">
            <v>88502.61</v>
          </cell>
          <cell r="R252">
            <v>0</v>
          </cell>
          <cell r="T252" t="str">
            <v>X</v>
          </cell>
          <cell r="U252">
            <v>20894042.609999999</v>
          </cell>
          <cell r="V252">
            <v>11.363125749683025</v>
          </cell>
          <cell r="X252">
            <v>164068488.81255996</v>
          </cell>
          <cell r="Y252">
            <v>183875837.25</v>
          </cell>
          <cell r="Z252">
            <v>19807348.437440038</v>
          </cell>
          <cell r="AA252">
            <v>2250733.9106241874</v>
          </cell>
          <cell r="AC252">
            <v>114.25021531439718</v>
          </cell>
          <cell r="AD252">
            <v>110.70078395545741</v>
          </cell>
          <cell r="AE252">
            <v>-3.5494313589397706</v>
          </cell>
          <cell r="AF252">
            <v>61</v>
          </cell>
          <cell r="AG252">
            <v>1</v>
          </cell>
          <cell r="AH252">
            <v>110.70078395545741</v>
          </cell>
          <cell r="AK252">
            <v>114.25021531439718</v>
          </cell>
          <cell r="AL252">
            <v>114.23898557982488</v>
          </cell>
          <cell r="AM252">
            <v>114.25021531439718</v>
          </cell>
          <cell r="AN252">
            <v>114.25021531439718</v>
          </cell>
          <cell r="AO252">
            <v>110.70078395545741</v>
          </cell>
          <cell r="AT252">
            <v>-3.5494313589397706</v>
          </cell>
          <cell r="AV252">
            <v>11.760665710220056</v>
          </cell>
          <cell r="AW252">
            <v>7.6565798653134634</v>
          </cell>
          <cell r="AX252">
            <v>-4.1040858449065931</v>
          </cell>
        </row>
        <row r="253">
          <cell r="A253">
            <v>244</v>
          </cell>
          <cell r="B253" t="str">
            <v>RANDOLPH</v>
          </cell>
          <cell r="C253">
            <v>1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I253">
            <v>0</v>
          </cell>
          <cell r="J253">
            <v>2849400</v>
          </cell>
          <cell r="K253">
            <v>1022473</v>
          </cell>
          <cell r="L253">
            <v>0</v>
          </cell>
          <cell r="M253">
            <v>6519</v>
          </cell>
          <cell r="N253">
            <v>0</v>
          </cell>
          <cell r="O253">
            <v>429780.95715520001</v>
          </cell>
          <cell r="R253">
            <v>0</v>
          </cell>
          <cell r="T253" t="str">
            <v>x18</v>
          </cell>
          <cell r="U253">
            <v>4308172.9571551997</v>
          </cell>
          <cell r="V253">
            <v>6.5097778739413013</v>
          </cell>
          <cell r="X253">
            <v>50608513.309120007</v>
          </cell>
          <cell r="Y253">
            <v>66180030.111332282</v>
          </cell>
          <cell r="Z253">
            <v>15571516.802212276</v>
          </cell>
          <cell r="AA253">
            <v>1013671.1554274667</v>
          </cell>
          <cell r="AC253">
            <v>128.46677726516822</v>
          </cell>
          <cell r="AD253">
            <v>128.76560620910669</v>
          </cell>
          <cell r="AE253">
            <v>0.29882894393847437</v>
          </cell>
          <cell r="AF253">
            <v>327</v>
          </cell>
          <cell r="AG253">
            <v>1</v>
          </cell>
          <cell r="AH253">
            <v>128.76560620910669</v>
          </cell>
          <cell r="AK253">
            <v>128.46677726516822</v>
          </cell>
          <cell r="AL253">
            <v>129.97873840854766</v>
          </cell>
          <cell r="AM253">
            <v>128.46677726516822</v>
          </cell>
          <cell r="AN253">
            <v>128.46677726516822</v>
          </cell>
          <cell r="AO253">
            <v>128.76560620910669</v>
          </cell>
          <cell r="AT253">
            <v>0.29882894393847437</v>
          </cell>
          <cell r="AV253">
            <v>6.4858268964292893</v>
          </cell>
          <cell r="AW253">
            <v>7.1860591715023112</v>
          </cell>
          <cell r="AX253">
            <v>0.70023227507302188</v>
          </cell>
        </row>
        <row r="254">
          <cell r="A254">
            <v>245</v>
          </cell>
          <cell r="B254" t="str">
            <v>RAYNHAM</v>
          </cell>
          <cell r="C254">
            <v>0</v>
          </cell>
          <cell r="T254">
            <v>0</v>
          </cell>
          <cell r="U254">
            <v>0</v>
          </cell>
          <cell r="V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 t="str">
            <v>Non-op</v>
          </cell>
          <cell r="AH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T254">
            <v>0</v>
          </cell>
          <cell r="AV254" t="str">
            <v/>
          </cell>
          <cell r="AW254" t="str">
            <v/>
          </cell>
          <cell r="AX254" t="str">
            <v/>
          </cell>
        </row>
        <row r="255">
          <cell r="A255">
            <v>246</v>
          </cell>
          <cell r="B255" t="str">
            <v>READING</v>
          </cell>
          <cell r="C255">
            <v>1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I255">
            <v>70770</v>
          </cell>
          <cell r="J255">
            <v>2585634</v>
          </cell>
          <cell r="K255">
            <v>982258</v>
          </cell>
          <cell r="L255">
            <v>2028132</v>
          </cell>
          <cell r="M255">
            <v>0</v>
          </cell>
          <cell r="N255">
            <v>0</v>
          </cell>
          <cell r="O255">
            <v>4804.7299999999996</v>
          </cell>
          <cell r="R255">
            <v>0</v>
          </cell>
          <cell r="T255" t="str">
            <v>X</v>
          </cell>
          <cell r="U255">
            <v>5671598.7300000004</v>
          </cell>
          <cell r="V255">
            <v>8.8026604620861377</v>
          </cell>
          <cell r="X255">
            <v>46064559.298859999</v>
          </cell>
          <cell r="Y255">
            <v>64430506.600000001</v>
          </cell>
          <cell r="Z255">
            <v>18365947.301140003</v>
          </cell>
          <cell r="AA255">
            <v>1616691.9815650273</v>
          </cell>
          <cell r="AC255">
            <v>138.77411401489644</v>
          </cell>
          <cell r="AD255">
            <v>136.36039413925204</v>
          </cell>
          <cell r="AE255">
            <v>-2.4137198756444036</v>
          </cell>
          <cell r="AF255">
            <v>3</v>
          </cell>
          <cell r="AG255">
            <v>1</v>
          </cell>
          <cell r="AH255">
            <v>136.36039413925204</v>
          </cell>
          <cell r="AK255">
            <v>138.77411401489644</v>
          </cell>
          <cell r="AL255">
            <v>138.73438185410328</v>
          </cell>
          <cell r="AM255">
            <v>138.77411401489644</v>
          </cell>
          <cell r="AN255">
            <v>138.77411401489644</v>
          </cell>
          <cell r="AO255">
            <v>136.36039413925204</v>
          </cell>
          <cell r="AT255">
            <v>-2.4137198756444036</v>
          </cell>
          <cell r="AV255">
            <v>6.6280855951775948</v>
          </cell>
          <cell r="AW255">
            <v>4.0696376084308845</v>
          </cell>
          <cell r="AX255">
            <v>-2.5584479867467103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  <cell r="T256">
            <v>0</v>
          </cell>
          <cell r="U256">
            <v>0</v>
          </cell>
          <cell r="V256">
            <v>0</v>
          </cell>
          <cell r="X256">
            <v>0</v>
          </cell>
          <cell r="Y256">
            <v>1408004</v>
          </cell>
          <cell r="Z256">
            <v>1408004</v>
          </cell>
          <cell r="AA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 t="str">
            <v>Non-op</v>
          </cell>
          <cell r="AH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T256">
            <v>0</v>
          </cell>
          <cell r="AV256" t="str">
            <v/>
          </cell>
          <cell r="AW256" t="str">
            <v/>
          </cell>
          <cell r="AX256" t="str">
            <v/>
          </cell>
        </row>
        <row r="257">
          <cell r="A257">
            <v>248</v>
          </cell>
          <cell r="B257" t="str">
            <v>REVERE</v>
          </cell>
          <cell r="C257">
            <v>1</v>
          </cell>
          <cell r="D257">
            <v>0</v>
          </cell>
          <cell r="E257">
            <v>5968462</v>
          </cell>
          <cell r="F257">
            <v>0</v>
          </cell>
          <cell r="G257">
            <v>0</v>
          </cell>
          <cell r="I257">
            <v>0</v>
          </cell>
          <cell r="J257">
            <v>6689802</v>
          </cell>
          <cell r="K257">
            <v>4000000</v>
          </cell>
          <cell r="L257">
            <v>3342158</v>
          </cell>
          <cell r="M257">
            <v>0</v>
          </cell>
          <cell r="N257">
            <v>0</v>
          </cell>
          <cell r="O257">
            <v>651092.28</v>
          </cell>
          <cell r="R257">
            <v>0</v>
          </cell>
          <cell r="T257" t="str">
            <v>x18</v>
          </cell>
          <cell r="U257">
            <v>18312003.68</v>
          </cell>
          <cell r="V257">
            <v>12.363262644562321</v>
          </cell>
          <cell r="X257">
            <v>142967579.12336001</v>
          </cell>
          <cell r="Y257">
            <v>148116271.62231395</v>
          </cell>
          <cell r="Z257">
            <v>5148692.4989539385</v>
          </cell>
          <cell r="AA257">
            <v>636546.3764065546</v>
          </cell>
          <cell r="AC257">
            <v>106.59125456595045</v>
          </cell>
          <cell r="AD257">
            <v>103.15606247948989</v>
          </cell>
          <cell r="AE257">
            <v>-3.4351920864605603</v>
          </cell>
          <cell r="AF257">
            <v>558</v>
          </cell>
          <cell r="AG257">
            <v>1</v>
          </cell>
          <cell r="AH257">
            <v>103.15606247948989</v>
          </cell>
          <cell r="AK257">
            <v>106.59125456595045</v>
          </cell>
          <cell r="AL257">
            <v>105.64205441920471</v>
          </cell>
          <cell r="AM257">
            <v>105.66856269116221</v>
          </cell>
          <cell r="AN257">
            <v>106.59125456595045</v>
          </cell>
          <cell r="AO257">
            <v>103.15606247948989</v>
          </cell>
          <cell r="AT257">
            <v>-3.4351920864605603</v>
          </cell>
          <cell r="AV257">
            <v>13.952277793700604</v>
          </cell>
          <cell r="AW257">
            <v>9.7507337125242781</v>
          </cell>
          <cell r="AX257">
            <v>-4.2015440811763263</v>
          </cell>
        </row>
        <row r="258">
          <cell r="A258">
            <v>249</v>
          </cell>
          <cell r="B258" t="str">
            <v>RICHMOND</v>
          </cell>
          <cell r="C258">
            <v>1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50042</v>
          </cell>
          <cell r="O258">
            <v>1994.58</v>
          </cell>
          <cell r="R258">
            <v>0</v>
          </cell>
          <cell r="T258" t="str">
            <v>x18</v>
          </cell>
          <cell r="U258">
            <v>52036.58</v>
          </cell>
          <cell r="V258">
            <v>1.1562894570268689</v>
          </cell>
          <cell r="X258">
            <v>1653453.7499999998</v>
          </cell>
          <cell r="Y258">
            <v>4500307.4000000004</v>
          </cell>
          <cell r="Z258">
            <v>2846853.6500000004</v>
          </cell>
          <cell r="AA258">
            <v>32917.868611934602</v>
          </cell>
          <cell r="AC258">
            <v>264.28938963334946</v>
          </cell>
          <cell r="AD258">
            <v>270.18533366222471</v>
          </cell>
          <cell r="AE258">
            <v>5.8959440288752489</v>
          </cell>
          <cell r="AF258">
            <v>0</v>
          </cell>
          <cell r="AG258">
            <v>1</v>
          </cell>
          <cell r="AH258">
            <v>270.18533366222471</v>
          </cell>
          <cell r="AK258">
            <v>264.28938963334946</v>
          </cell>
          <cell r="AL258">
            <v>259.05688656875327</v>
          </cell>
          <cell r="AM258">
            <v>264.28938963334946</v>
          </cell>
          <cell r="AN258">
            <v>264.28938963334946</v>
          </cell>
          <cell r="AO258">
            <v>270.18533366222471</v>
          </cell>
          <cell r="AT258">
            <v>5.8959440288752489</v>
          </cell>
          <cell r="AV258">
            <v>1.2328652766549411</v>
          </cell>
          <cell r="AW258">
            <v>4.5915715517314826E-2</v>
          </cell>
          <cell r="AX258">
            <v>-1.1869495611376262</v>
          </cell>
        </row>
        <row r="259">
          <cell r="A259">
            <v>250</v>
          </cell>
          <cell r="B259" t="str">
            <v>ROCHESTER</v>
          </cell>
          <cell r="C259">
            <v>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I259">
            <v>0</v>
          </cell>
          <cell r="J259">
            <v>155198</v>
          </cell>
          <cell r="K259">
            <v>120000</v>
          </cell>
          <cell r="L259">
            <v>278284</v>
          </cell>
          <cell r="M259">
            <v>0</v>
          </cell>
          <cell r="N259">
            <v>0</v>
          </cell>
          <cell r="O259">
            <v>0</v>
          </cell>
          <cell r="R259">
            <v>0</v>
          </cell>
          <cell r="T259" t="str">
            <v>x18</v>
          </cell>
          <cell r="U259">
            <v>358683.2</v>
          </cell>
          <cell r="V259">
            <v>4.6455437010756757</v>
          </cell>
          <cell r="X259">
            <v>6163095.8600000003</v>
          </cell>
          <cell r="Y259">
            <v>7721016.5931050628</v>
          </cell>
          <cell r="Z259">
            <v>1557920.7331050625</v>
          </cell>
          <cell r="AA259">
            <v>72373.888484514217</v>
          </cell>
          <cell r="AC259">
            <v>123.25932795426162</v>
          </cell>
          <cell r="AD259">
            <v>124.10390619205049</v>
          </cell>
          <cell r="AE259">
            <v>0.8445782377888662</v>
          </cell>
          <cell r="AF259">
            <v>0</v>
          </cell>
          <cell r="AG259">
            <v>1</v>
          </cell>
          <cell r="AH259">
            <v>124.10390619205049</v>
          </cell>
          <cell r="AK259">
            <v>123.25932795426162</v>
          </cell>
          <cell r="AL259">
            <v>123.25932154865711</v>
          </cell>
          <cell r="AM259">
            <v>123.25932795426162</v>
          </cell>
          <cell r="AN259">
            <v>123.25932795426162</v>
          </cell>
          <cell r="AO259">
            <v>124.10390619205049</v>
          </cell>
          <cell r="AT259">
            <v>0.8445782377888662</v>
          </cell>
          <cell r="AV259">
            <v>1.5214782181561453</v>
          </cell>
          <cell r="AW259">
            <v>2.4924446080708815</v>
          </cell>
          <cell r="AX259">
            <v>0.97096638991473627</v>
          </cell>
        </row>
        <row r="260">
          <cell r="A260">
            <v>251</v>
          </cell>
          <cell r="B260" t="str">
            <v>ROCKLAND</v>
          </cell>
          <cell r="C260">
            <v>1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I260">
            <v>0</v>
          </cell>
          <cell r="J260">
            <v>989376</v>
          </cell>
          <cell r="K260">
            <v>556528</v>
          </cell>
          <cell r="L260">
            <v>1809990</v>
          </cell>
          <cell r="M260">
            <v>9551</v>
          </cell>
          <cell r="N260">
            <v>3659</v>
          </cell>
          <cell r="O260">
            <v>132401.29</v>
          </cell>
          <cell r="R260">
            <v>0</v>
          </cell>
          <cell r="T260" t="str">
            <v>X</v>
          </cell>
          <cell r="U260">
            <v>3501505.29</v>
          </cell>
          <cell r="V260">
            <v>8.6918249265833545</v>
          </cell>
          <cell r="X260">
            <v>34848972.482560009</v>
          </cell>
          <cell r="Y260">
            <v>40285041.62907014</v>
          </cell>
          <cell r="Z260">
            <v>5436069.1465101317</v>
          </cell>
          <cell r="AA260">
            <v>472493.61310267466</v>
          </cell>
          <cell r="AC260">
            <v>118.74362526908922</v>
          </cell>
          <cell r="AD260">
            <v>114.24310440111671</v>
          </cell>
          <cell r="AE260">
            <v>-4.5005208679725115</v>
          </cell>
          <cell r="AF260">
            <v>103</v>
          </cell>
          <cell r="AG260">
            <v>1</v>
          </cell>
          <cell r="AH260">
            <v>114.24310440111671</v>
          </cell>
          <cell r="AK260">
            <v>118.74362526908922</v>
          </cell>
          <cell r="AL260">
            <v>118.74273676001401</v>
          </cell>
          <cell r="AM260">
            <v>118.74291756123789</v>
          </cell>
          <cell r="AN260">
            <v>118.74362526908922</v>
          </cell>
          <cell r="AO260">
            <v>114.24310440111671</v>
          </cell>
          <cell r="AT260">
            <v>-4.5005208679725115</v>
          </cell>
          <cell r="AV260">
            <v>9.9507479103149201</v>
          </cell>
          <cell r="AW260">
            <v>5.2522924971519132</v>
          </cell>
          <cell r="AX260">
            <v>-4.698455413163007</v>
          </cell>
        </row>
        <row r="261">
          <cell r="A261">
            <v>252</v>
          </cell>
          <cell r="B261" t="str">
            <v>ROCKPORT</v>
          </cell>
          <cell r="C261">
            <v>1</v>
          </cell>
          <cell r="D261">
            <v>0</v>
          </cell>
          <cell r="E261">
            <v>86504</v>
          </cell>
          <cell r="F261">
            <v>0</v>
          </cell>
          <cell r="G261">
            <v>0</v>
          </cell>
          <cell r="I261">
            <v>0</v>
          </cell>
          <cell r="J261">
            <v>1583240</v>
          </cell>
          <cell r="K261">
            <v>628653</v>
          </cell>
          <cell r="L261">
            <v>606214</v>
          </cell>
          <cell r="M261">
            <v>0</v>
          </cell>
          <cell r="N261">
            <v>102761</v>
          </cell>
          <cell r="O261">
            <v>0</v>
          </cell>
          <cell r="R261">
            <v>0</v>
          </cell>
          <cell r="T261" t="str">
            <v>X</v>
          </cell>
          <cell r="U261">
            <v>3007372</v>
          </cell>
          <cell r="V261">
            <v>16.458860265033135</v>
          </cell>
          <cell r="X261">
            <v>8129580.1188599998</v>
          </cell>
          <cell r="Y261">
            <v>18272055</v>
          </cell>
          <cell r="Z261">
            <v>10142474.881140001</v>
          </cell>
          <cell r="AA261">
            <v>1669335.7681029183</v>
          </cell>
          <cell r="AC261">
            <v>212.25063527889995</v>
          </cell>
          <cell r="AD261">
            <v>204.22603614398304</v>
          </cell>
          <cell r="AE261">
            <v>-8.0245991349169117</v>
          </cell>
          <cell r="AF261">
            <v>0</v>
          </cell>
          <cell r="AG261">
            <v>1</v>
          </cell>
          <cell r="AH261">
            <v>204.22603614398304</v>
          </cell>
          <cell r="AK261">
            <v>212.25063527889995</v>
          </cell>
          <cell r="AL261">
            <v>212.25063527889995</v>
          </cell>
          <cell r="AM261">
            <v>212.25063527889995</v>
          </cell>
          <cell r="AN261">
            <v>212.25063527889995</v>
          </cell>
          <cell r="AO261">
            <v>204.22603614398304</v>
          </cell>
          <cell r="AT261">
            <v>-8.0245991349169117</v>
          </cell>
          <cell r="AV261">
            <v>6.1533186277287912</v>
          </cell>
          <cell r="AW261">
            <v>4.2167978926277048</v>
          </cell>
          <cell r="AX261">
            <v>-1.9365207351010865</v>
          </cell>
        </row>
        <row r="262">
          <cell r="A262">
            <v>253</v>
          </cell>
          <cell r="B262" t="str">
            <v>ROWE</v>
          </cell>
          <cell r="C262">
            <v>1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44954</v>
          </cell>
          <cell r="M262">
            <v>0</v>
          </cell>
          <cell r="N262">
            <v>558</v>
          </cell>
          <cell r="O262">
            <v>2713.13</v>
          </cell>
          <cell r="R262">
            <v>0</v>
          </cell>
          <cell r="T262" t="str">
            <v>x18</v>
          </cell>
          <cell r="U262">
            <v>16757.329999999998</v>
          </cell>
          <cell r="V262">
            <v>0.77232341823275408</v>
          </cell>
          <cell r="X262">
            <v>751366.82</v>
          </cell>
          <cell r="Y262">
            <v>2169729.6241960987</v>
          </cell>
          <cell r="Z262">
            <v>1418362.8041960988</v>
          </cell>
          <cell r="AA262">
            <v>10954.348092309256</v>
          </cell>
          <cell r="AC262">
            <v>306.87666142266153</v>
          </cell>
          <cell r="AD262">
            <v>287.31309643188524</v>
          </cell>
          <cell r="AE262">
            <v>-19.563564990776285</v>
          </cell>
          <cell r="AF262">
            <v>1</v>
          </cell>
          <cell r="AG262">
            <v>1</v>
          </cell>
          <cell r="AH262">
            <v>287.31309643188524</v>
          </cell>
          <cell r="AK262">
            <v>306.87666142266153</v>
          </cell>
          <cell r="AL262">
            <v>350.02441038393192</v>
          </cell>
          <cell r="AM262">
            <v>307.29582174171753</v>
          </cell>
          <cell r="AN262">
            <v>306.87666142266153</v>
          </cell>
          <cell r="AO262">
            <v>287.31309643188524</v>
          </cell>
          <cell r="AT262">
            <v>-19.563564990776285</v>
          </cell>
          <cell r="AV262">
            <v>9.3014427467463836</v>
          </cell>
          <cell r="AW262">
            <v>1.2310376271146668</v>
          </cell>
          <cell r="AX262">
            <v>-8.070405119631717</v>
          </cell>
        </row>
        <row r="263">
          <cell r="A263">
            <v>254</v>
          </cell>
          <cell r="B263" t="str">
            <v>ROWLEY</v>
          </cell>
          <cell r="C263">
            <v>0</v>
          </cell>
          <cell r="T263">
            <v>0</v>
          </cell>
          <cell r="U263">
            <v>0</v>
          </cell>
          <cell r="V263">
            <v>0</v>
          </cell>
          <cell r="X263">
            <v>102026.38446</v>
          </cell>
          <cell r="Y263">
            <v>117035.5</v>
          </cell>
          <cell r="Z263">
            <v>15009.115539999999</v>
          </cell>
          <cell r="AA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 t="str">
            <v>Non-op</v>
          </cell>
          <cell r="AH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T263">
            <v>0</v>
          </cell>
          <cell r="AV263" t="str">
            <v/>
          </cell>
          <cell r="AW263" t="str">
            <v/>
          </cell>
          <cell r="AX263" t="str">
            <v/>
          </cell>
        </row>
        <row r="264">
          <cell r="A264">
            <v>255</v>
          </cell>
          <cell r="B264" t="str">
            <v>ROYALSTON</v>
          </cell>
          <cell r="C264">
            <v>0</v>
          </cell>
          <cell r="T264">
            <v>0</v>
          </cell>
          <cell r="U264">
            <v>0</v>
          </cell>
          <cell r="V264">
            <v>0</v>
          </cell>
          <cell r="X264">
            <v>0</v>
          </cell>
          <cell r="Y264">
            <v>81600</v>
          </cell>
          <cell r="Z264">
            <v>81600</v>
          </cell>
          <cell r="AA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 t="str">
            <v>Non-op</v>
          </cell>
          <cell r="AH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T264">
            <v>0</v>
          </cell>
          <cell r="AV264" t="str">
            <v/>
          </cell>
          <cell r="AW264" t="str">
            <v/>
          </cell>
          <cell r="AX264" t="str">
            <v/>
          </cell>
        </row>
        <row r="265">
          <cell r="A265">
            <v>256</v>
          </cell>
          <cell r="B265" t="str">
            <v>RUSSELL</v>
          </cell>
          <cell r="C265">
            <v>0</v>
          </cell>
          <cell r="T265">
            <v>0</v>
          </cell>
          <cell r="U265">
            <v>0</v>
          </cell>
          <cell r="V265">
            <v>0</v>
          </cell>
          <cell r="X265">
            <v>344095.56</v>
          </cell>
          <cell r="Y265">
            <v>361532.7</v>
          </cell>
          <cell r="Z265">
            <v>17437.140000000014</v>
          </cell>
          <cell r="AA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 t="str">
            <v>Non-op</v>
          </cell>
          <cell r="AH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T265">
            <v>0</v>
          </cell>
          <cell r="AV265" t="str">
            <v/>
          </cell>
          <cell r="AW265" t="str">
            <v/>
          </cell>
          <cell r="AX265" t="str">
            <v/>
          </cell>
        </row>
        <row r="266">
          <cell r="A266">
            <v>257</v>
          </cell>
          <cell r="B266" t="str">
            <v>RUTLAND</v>
          </cell>
          <cell r="C266">
            <v>0</v>
          </cell>
          <cell r="T266">
            <v>0</v>
          </cell>
          <cell r="U266">
            <v>0</v>
          </cell>
          <cell r="V266">
            <v>0</v>
          </cell>
          <cell r="X266">
            <v>0</v>
          </cell>
          <cell r="Y266">
            <v>660</v>
          </cell>
          <cell r="Z266">
            <v>660</v>
          </cell>
          <cell r="AA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 t="str">
            <v>Non-op</v>
          </cell>
          <cell r="AH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T266">
            <v>0</v>
          </cell>
          <cell r="AV266" t="str">
            <v/>
          </cell>
          <cell r="AW266" t="str">
            <v/>
          </cell>
          <cell r="AX266" t="str">
            <v/>
          </cell>
        </row>
        <row r="267">
          <cell r="A267">
            <v>258</v>
          </cell>
          <cell r="B267" t="str">
            <v>SALEM</v>
          </cell>
          <cell r="C267">
            <v>1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I267">
            <v>0</v>
          </cell>
          <cell r="J267">
            <v>2118427</v>
          </cell>
          <cell r="K267">
            <v>577538</v>
          </cell>
          <cell r="L267">
            <v>2414949</v>
          </cell>
          <cell r="M267">
            <v>242</v>
          </cell>
          <cell r="N267">
            <v>191499</v>
          </cell>
          <cell r="O267">
            <v>586864.08744320006</v>
          </cell>
          <cell r="R267">
            <v>0</v>
          </cell>
          <cell r="T267" t="str">
            <v>x18</v>
          </cell>
          <cell r="U267">
            <v>4199054.7874432001</v>
          </cell>
          <cell r="V267">
            <v>4.78334159087788</v>
          </cell>
          <cell r="X267">
            <v>69935642.150000006</v>
          </cell>
          <cell r="Y267">
            <v>87784965.962937921</v>
          </cell>
          <cell r="Z267">
            <v>17849323.812937915</v>
          </cell>
          <cell r="AA267">
            <v>853794.12963472877</v>
          </cell>
          <cell r="AC267">
            <v>133.4364306730439</v>
          </cell>
          <cell r="AD267">
            <v>124.30167102326834</v>
          </cell>
          <cell r="AE267">
            <v>-9.1347596497755603</v>
          </cell>
          <cell r="AF267">
            <v>490</v>
          </cell>
          <cell r="AG267">
            <v>1</v>
          </cell>
          <cell r="AH267">
            <v>124.30167102326834</v>
          </cell>
          <cell r="AK267">
            <v>133.4364306730439</v>
          </cell>
          <cell r="AL267">
            <v>133.43643088056936</v>
          </cell>
          <cell r="AM267">
            <v>133.4364306730439</v>
          </cell>
          <cell r="AN267">
            <v>133.4364306730439</v>
          </cell>
          <cell r="AO267">
            <v>124.30167102326834</v>
          </cell>
          <cell r="AT267">
            <v>-9.1347596497755603</v>
          </cell>
          <cell r="AV267">
            <v>11.474627353967769</v>
          </cell>
          <cell r="AW267">
            <v>3.2747187795340325</v>
          </cell>
          <cell r="AX267">
            <v>-8.1999085744337368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32981.520000000004</v>
          </cell>
          <cell r="Y268">
            <v>40442.75</v>
          </cell>
          <cell r="Z268">
            <v>7461.2299999999959</v>
          </cell>
          <cell r="AA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 t="str">
            <v>Non-op</v>
          </cell>
          <cell r="AH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T268">
            <v>0</v>
          </cell>
          <cell r="AV268" t="str">
            <v/>
          </cell>
          <cell r="AW268" t="str">
            <v/>
          </cell>
          <cell r="AX268" t="str">
            <v/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 t="str">
            <v>Non-op</v>
          </cell>
          <cell r="AH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T269">
            <v>0</v>
          </cell>
          <cell r="AV269" t="str">
            <v/>
          </cell>
          <cell r="AW269" t="str">
            <v/>
          </cell>
          <cell r="AX269" t="str">
            <v/>
          </cell>
        </row>
        <row r="270">
          <cell r="A270">
            <v>261</v>
          </cell>
          <cell r="B270" t="str">
            <v>SANDWICH</v>
          </cell>
          <cell r="C270">
            <v>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I270">
            <v>0</v>
          </cell>
          <cell r="J270">
            <v>1550471</v>
          </cell>
          <cell r="K270">
            <v>617529</v>
          </cell>
          <cell r="L270">
            <v>452366</v>
          </cell>
          <cell r="M270">
            <v>0</v>
          </cell>
          <cell r="N270">
            <v>47549</v>
          </cell>
          <cell r="O270">
            <v>293644.75</v>
          </cell>
          <cell r="R270">
            <v>0</v>
          </cell>
          <cell r="T270" t="str">
            <v>X</v>
          </cell>
          <cell r="U270">
            <v>2961559.75</v>
          </cell>
          <cell r="V270">
            <v>5.5880799050605141</v>
          </cell>
          <cell r="X270">
            <v>29251950.23</v>
          </cell>
          <cell r="Y270">
            <v>52997806.049946398</v>
          </cell>
          <cell r="Z270">
            <v>23745855.819946397</v>
          </cell>
          <cell r="AA270">
            <v>1326937.3973590671</v>
          </cell>
          <cell r="AC270">
            <v>170.0491313823652</v>
          </cell>
          <cell r="AD270">
            <v>176.64076496204038</v>
          </cell>
          <cell r="AE270">
            <v>6.5916335796751753</v>
          </cell>
          <cell r="AF270">
            <v>165</v>
          </cell>
          <cell r="AG270">
            <v>1</v>
          </cell>
          <cell r="AH270">
            <v>176.64076496204038</v>
          </cell>
          <cell r="AK270">
            <v>170.0491313823652</v>
          </cell>
          <cell r="AL270">
            <v>170.01705546135543</v>
          </cell>
          <cell r="AM270">
            <v>170.0491313823652</v>
          </cell>
          <cell r="AN270">
            <v>170.0491313823652</v>
          </cell>
          <cell r="AO270">
            <v>176.64076496204038</v>
          </cell>
          <cell r="AT270">
            <v>6.5916335796751753</v>
          </cell>
          <cell r="AV270">
            <v>-9.4824319345853739E-2</v>
          </cell>
          <cell r="AW270">
            <v>4.5027967809921456</v>
          </cell>
          <cell r="AX270">
            <v>4.5976211003379994</v>
          </cell>
        </row>
        <row r="271">
          <cell r="A271">
            <v>262</v>
          </cell>
          <cell r="B271" t="str">
            <v>SAUGUS</v>
          </cell>
          <cell r="C271">
            <v>1</v>
          </cell>
          <cell r="D271">
            <v>0</v>
          </cell>
          <cell r="E271">
            <v>183750</v>
          </cell>
          <cell r="F271">
            <v>0</v>
          </cell>
          <cell r="G271">
            <v>0</v>
          </cell>
          <cell r="I271">
            <v>0</v>
          </cell>
          <cell r="J271">
            <v>2283684</v>
          </cell>
          <cell r="K271">
            <v>29340</v>
          </cell>
          <cell r="L271">
            <v>3199980</v>
          </cell>
          <cell r="M271">
            <v>10311</v>
          </cell>
          <cell r="N271">
            <v>0</v>
          </cell>
          <cell r="O271">
            <v>334959.4748584</v>
          </cell>
          <cell r="R271">
            <v>0</v>
          </cell>
          <cell r="T271" t="str">
            <v>X</v>
          </cell>
          <cell r="U271">
            <v>6042024.4748584004</v>
          </cell>
          <cell r="V271">
            <v>12.506453882104102</v>
          </cell>
          <cell r="X271">
            <v>42085454.029999994</v>
          </cell>
          <cell r="Y271">
            <v>48311252.188792959</v>
          </cell>
          <cell r="Z271">
            <v>6225798.1587929651</v>
          </cell>
          <cell r="AA271">
            <v>778626.57552232849</v>
          </cell>
          <cell r="AC271">
            <v>119.94583426664332</v>
          </cell>
          <cell r="AD271">
            <v>112.94312181921026</v>
          </cell>
          <cell r="AE271">
            <v>-7.0027124474330549</v>
          </cell>
          <cell r="AF271">
            <v>297</v>
          </cell>
          <cell r="AG271">
            <v>1</v>
          </cell>
          <cell r="AH271">
            <v>112.94312181921026</v>
          </cell>
          <cell r="AK271">
            <v>119.94583426664332</v>
          </cell>
          <cell r="AL271">
            <v>119.87950767151017</v>
          </cell>
          <cell r="AM271">
            <v>119.94583426664332</v>
          </cell>
          <cell r="AN271">
            <v>119.94583426664332</v>
          </cell>
          <cell r="AO271">
            <v>112.94312181921026</v>
          </cell>
          <cell r="AT271">
            <v>-7.0027124474330549</v>
          </cell>
          <cell r="AV271">
            <v>12.046713265731245</v>
          </cell>
          <cell r="AW271">
            <v>4.7304597295387847</v>
          </cell>
          <cell r="AX271">
            <v>-7.3162535361924608</v>
          </cell>
        </row>
        <row r="272">
          <cell r="A272">
            <v>263</v>
          </cell>
          <cell r="B272" t="str">
            <v>SAVOY</v>
          </cell>
          <cell r="C272">
            <v>1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I272">
            <v>0</v>
          </cell>
          <cell r="J272">
            <v>62000</v>
          </cell>
          <cell r="K272">
            <v>0</v>
          </cell>
          <cell r="L272">
            <v>25368</v>
          </cell>
          <cell r="M272">
            <v>0</v>
          </cell>
          <cell r="N272">
            <v>5422</v>
          </cell>
          <cell r="O272">
            <v>1387.82</v>
          </cell>
          <cell r="R272">
            <v>0</v>
          </cell>
          <cell r="T272" t="str">
            <v>X</v>
          </cell>
          <cell r="U272">
            <v>94177.82</v>
          </cell>
          <cell r="V272">
            <v>8.9882137815488434</v>
          </cell>
          <cell r="X272">
            <v>576479.4</v>
          </cell>
          <cell r="Y272">
            <v>1047792.3899999999</v>
          </cell>
          <cell r="Z272">
            <v>471312.98999999987</v>
          </cell>
          <cell r="AA272">
            <v>42362.619121409916</v>
          </cell>
          <cell r="AC272">
            <v>152.23183779980153</v>
          </cell>
          <cell r="AD272">
            <v>174.40862082471463</v>
          </cell>
          <cell r="AE272">
            <v>22.176783024913107</v>
          </cell>
          <cell r="AF272">
            <v>1</v>
          </cell>
          <cell r="AG272">
            <v>1</v>
          </cell>
          <cell r="AH272">
            <v>174.40862082471463</v>
          </cell>
          <cell r="AK272">
            <v>152.23183779980153</v>
          </cell>
          <cell r="AL272">
            <v>171.90667963305592</v>
          </cell>
          <cell r="AM272">
            <v>152.55432768636939</v>
          </cell>
          <cell r="AN272">
            <v>152.23183779980153</v>
          </cell>
          <cell r="AO272">
            <v>174.40862082471463</v>
          </cell>
          <cell r="AT272">
            <v>22.176783024913107</v>
          </cell>
          <cell r="AV272">
            <v>-11.6502645230431</v>
          </cell>
          <cell r="AW272">
            <v>2.2925328938975129</v>
          </cell>
          <cell r="AX272">
            <v>13.942797416940614</v>
          </cell>
        </row>
        <row r="273">
          <cell r="A273">
            <v>264</v>
          </cell>
          <cell r="B273" t="str">
            <v>SCITUATE</v>
          </cell>
          <cell r="C273">
            <v>1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I273">
            <v>0</v>
          </cell>
          <cell r="J273">
            <v>290000</v>
          </cell>
          <cell r="K273">
            <v>500000</v>
          </cell>
          <cell r="L273">
            <v>948225</v>
          </cell>
          <cell r="M273">
            <v>0</v>
          </cell>
          <cell r="N273">
            <v>0</v>
          </cell>
          <cell r="O273">
            <v>26317.55</v>
          </cell>
          <cell r="R273">
            <v>0</v>
          </cell>
          <cell r="T273" t="str">
            <v>x18</v>
          </cell>
          <cell r="U273">
            <v>1100785.05</v>
          </cell>
          <cell r="V273">
            <v>2.0641442404221793</v>
          </cell>
          <cell r="X273">
            <v>34295600.022</v>
          </cell>
          <cell r="Y273">
            <v>53328882.18</v>
          </cell>
          <cell r="Z273">
            <v>19033282.158</v>
          </cell>
          <cell r="AA273">
            <v>392874.39742765931</v>
          </cell>
          <cell r="AC273">
            <v>149.07358659822506</v>
          </cell>
          <cell r="AD273">
            <v>154.3521843869618</v>
          </cell>
          <cell r="AE273">
            <v>5.2785977887367324</v>
          </cell>
          <cell r="AF273">
            <v>17</v>
          </cell>
          <cell r="AG273">
            <v>1</v>
          </cell>
          <cell r="AH273">
            <v>154.3521843869618</v>
          </cell>
          <cell r="AK273">
            <v>149.07358659822506</v>
          </cell>
          <cell r="AL273">
            <v>149.07358410106849</v>
          </cell>
          <cell r="AM273">
            <v>149.07358659822506</v>
          </cell>
          <cell r="AN273">
            <v>149.07358659822506</v>
          </cell>
          <cell r="AO273">
            <v>154.3521843869618</v>
          </cell>
          <cell r="AT273">
            <v>5.2785977887367324</v>
          </cell>
          <cell r="AV273">
            <v>4.5132511476025803</v>
          </cell>
          <cell r="AW273">
            <v>6.9188841159378605</v>
          </cell>
          <cell r="AX273">
            <v>2.4056329683352802</v>
          </cell>
        </row>
        <row r="274">
          <cell r="A274">
            <v>265</v>
          </cell>
          <cell r="B274" t="str">
            <v>SEEKONK</v>
          </cell>
          <cell r="C274">
            <v>1</v>
          </cell>
          <cell r="D274">
            <v>0</v>
          </cell>
          <cell r="E274">
            <v>129704</v>
          </cell>
          <cell r="F274">
            <v>0</v>
          </cell>
          <cell r="G274">
            <v>0</v>
          </cell>
          <cell r="I274">
            <v>521915</v>
          </cell>
          <cell r="J274">
            <v>723317</v>
          </cell>
          <cell r="K274">
            <v>404643</v>
          </cell>
          <cell r="L274">
            <v>784111</v>
          </cell>
          <cell r="M274">
            <v>19564</v>
          </cell>
          <cell r="N274">
            <v>0</v>
          </cell>
          <cell r="O274">
            <v>3812.97</v>
          </cell>
          <cell r="R274">
            <v>0</v>
          </cell>
          <cell r="T274" t="str">
            <v>X</v>
          </cell>
          <cell r="U274">
            <v>2587066.9700000002</v>
          </cell>
          <cell r="V274">
            <v>7.0946368272508735</v>
          </cell>
          <cell r="X274">
            <v>25865534.950000003</v>
          </cell>
          <cell r="Y274">
            <v>36465107.841220848</v>
          </cell>
          <cell r="Z274">
            <v>10599572.891220845</v>
          </cell>
          <cell r="AA274">
            <v>752001.20187185425</v>
          </cell>
          <cell r="AC274">
            <v>141.68903215878751</v>
          </cell>
          <cell r="AD274">
            <v>138.07217483955029</v>
          </cell>
          <cell r="AE274">
            <v>-3.6168573192372264</v>
          </cell>
          <cell r="AF274">
            <v>4</v>
          </cell>
          <cell r="AG274">
            <v>1</v>
          </cell>
          <cell r="AH274">
            <v>138.07217483955029</v>
          </cell>
          <cell r="AK274">
            <v>141.68903215878751</v>
          </cell>
          <cell r="AL274">
            <v>141.64654442840973</v>
          </cell>
          <cell r="AM274">
            <v>141.68895107120369</v>
          </cell>
          <cell r="AN274">
            <v>141.68903215878751</v>
          </cell>
          <cell r="AO274">
            <v>138.07217483955029</v>
          </cell>
          <cell r="AT274">
            <v>-3.6168573192372264</v>
          </cell>
          <cell r="AV274">
            <v>5.4647015276854161</v>
          </cell>
          <cell r="AW274">
            <v>2.4246760816215454</v>
          </cell>
          <cell r="AX274">
            <v>-3.0400254460638707</v>
          </cell>
        </row>
        <row r="275">
          <cell r="A275">
            <v>266</v>
          </cell>
          <cell r="B275" t="str">
            <v>SHARON</v>
          </cell>
          <cell r="C275">
            <v>1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I275">
            <v>0</v>
          </cell>
          <cell r="J275">
            <v>1547655</v>
          </cell>
          <cell r="K275">
            <v>885072</v>
          </cell>
          <cell r="L275">
            <v>980248</v>
          </cell>
          <cell r="M275">
            <v>0</v>
          </cell>
          <cell r="N275">
            <v>0</v>
          </cell>
          <cell r="O275">
            <v>14032.27</v>
          </cell>
          <cell r="R275">
            <v>0</v>
          </cell>
          <cell r="T275" t="str">
            <v>x18</v>
          </cell>
          <cell r="U275">
            <v>2740833.67</v>
          </cell>
          <cell r="V275">
            <v>4.0797501362250435</v>
          </cell>
          <cell r="X275">
            <v>44179615.271480002</v>
          </cell>
          <cell r="Y275">
            <v>67181410.098219126</v>
          </cell>
          <cell r="Z275">
            <v>23001794.826739125</v>
          </cell>
          <cell r="AA275">
            <v>938415.75577809452</v>
          </cell>
          <cell r="AC275">
            <v>148.03083468510991</v>
          </cell>
          <cell r="AD275">
            <v>149.94017927812052</v>
          </cell>
          <cell r="AE275">
            <v>1.9093445930106157</v>
          </cell>
          <cell r="AF275">
            <v>8</v>
          </cell>
          <cell r="AG275">
            <v>1</v>
          </cell>
          <cell r="AH275">
            <v>149.94017927812052</v>
          </cell>
          <cell r="AK275">
            <v>148.03083468510991</v>
          </cell>
          <cell r="AL275">
            <v>147.95537484588615</v>
          </cell>
          <cell r="AM275">
            <v>148.03058631823055</v>
          </cell>
          <cell r="AN275">
            <v>148.03083468510991</v>
          </cell>
          <cell r="AO275">
            <v>149.94017927812052</v>
          </cell>
          <cell r="AT275">
            <v>1.9093445930106157</v>
          </cell>
          <cell r="AV275">
            <v>5.1004899730981572</v>
          </cell>
          <cell r="AW275">
            <v>6.6578274917029532</v>
          </cell>
          <cell r="AX275">
            <v>1.557337518604796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  <cell r="T276">
            <v>0</v>
          </cell>
          <cell r="U276">
            <v>0</v>
          </cell>
          <cell r="V276">
            <v>0</v>
          </cell>
          <cell r="X276">
            <v>65963.040000000008</v>
          </cell>
          <cell r="Y276">
            <v>65963</v>
          </cell>
          <cell r="Z276">
            <v>0</v>
          </cell>
          <cell r="AA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 t="str">
            <v>Non-op</v>
          </cell>
          <cell r="AH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T276">
            <v>0</v>
          </cell>
          <cell r="AV276" t="str">
            <v/>
          </cell>
          <cell r="AW276" t="str">
            <v/>
          </cell>
          <cell r="AX276" t="str">
            <v/>
          </cell>
        </row>
        <row r="277">
          <cell r="A277">
            <v>268</v>
          </cell>
          <cell r="B277" t="str">
            <v>SHELBURNE</v>
          </cell>
          <cell r="C277">
            <v>0</v>
          </cell>
          <cell r="T277">
            <v>0</v>
          </cell>
          <cell r="U277">
            <v>0</v>
          </cell>
          <cell r="V277">
            <v>0</v>
          </cell>
          <cell r="X277">
            <v>0</v>
          </cell>
          <cell r="Y277">
            <v>732.90000000000009</v>
          </cell>
          <cell r="Z277">
            <v>732.90000000000009</v>
          </cell>
          <cell r="AA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 t="str">
            <v>Non-op</v>
          </cell>
          <cell r="AH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T277">
            <v>0</v>
          </cell>
          <cell r="AV277" t="str">
            <v/>
          </cell>
          <cell r="AW277" t="str">
            <v/>
          </cell>
          <cell r="AX277" t="str">
            <v/>
          </cell>
        </row>
        <row r="278">
          <cell r="A278">
            <v>269</v>
          </cell>
          <cell r="B278" t="str">
            <v>SHERBORN</v>
          </cell>
          <cell r="C278">
            <v>1</v>
          </cell>
          <cell r="D278">
            <v>0</v>
          </cell>
          <cell r="E278">
            <v>40000</v>
          </cell>
          <cell r="F278">
            <v>0</v>
          </cell>
          <cell r="G278">
            <v>0</v>
          </cell>
          <cell r="I278">
            <v>0</v>
          </cell>
          <cell r="J278">
            <v>465000</v>
          </cell>
          <cell r="K278">
            <v>235000</v>
          </cell>
          <cell r="L278">
            <v>170563</v>
          </cell>
          <cell r="M278">
            <v>0</v>
          </cell>
          <cell r="N278">
            <v>0</v>
          </cell>
          <cell r="O278">
            <v>0</v>
          </cell>
          <cell r="R278">
            <v>0</v>
          </cell>
          <cell r="T278" t="str">
            <v>x18</v>
          </cell>
          <cell r="U278">
            <v>791168.9</v>
          </cell>
          <cell r="V278">
            <v>8.810676902183209</v>
          </cell>
          <cell r="X278">
            <v>4685609.0321299993</v>
          </cell>
          <cell r="Y278">
            <v>8979660.8000000007</v>
          </cell>
          <cell r="Z278">
            <v>4294051.7678700015</v>
          </cell>
          <cell r="AA278">
            <v>378335.02727951197</v>
          </cell>
          <cell r="AC278">
            <v>184.45430304112443</v>
          </cell>
          <cell r="AD278">
            <v>183.56900274307503</v>
          </cell>
          <cell r="AE278">
            <v>-0.88530029804940114</v>
          </cell>
          <cell r="AF278">
            <v>0</v>
          </cell>
          <cell r="AG278">
            <v>1</v>
          </cell>
          <cell r="AH278">
            <v>183.56900274307503</v>
          </cell>
          <cell r="AK278">
            <v>184.45430304112443</v>
          </cell>
          <cell r="AL278">
            <v>186.73530336108354</v>
          </cell>
          <cell r="AM278">
            <v>184.45430304112443</v>
          </cell>
          <cell r="AN278">
            <v>184.45430304112443</v>
          </cell>
          <cell r="AO278">
            <v>183.56900274307503</v>
          </cell>
          <cell r="AT278">
            <v>-0.88530029804940114</v>
          </cell>
          <cell r="AV278">
            <v>5.7241582375617126</v>
          </cell>
          <cell r="AW278">
            <v>6.6654959151748763</v>
          </cell>
          <cell r="AX278">
            <v>0.94133767761316367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T279">
            <v>0</v>
          </cell>
          <cell r="U279">
            <v>0</v>
          </cell>
          <cell r="V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 t="str">
            <v>Non-op</v>
          </cell>
          <cell r="AH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T279">
            <v>0</v>
          </cell>
          <cell r="AV279" t="str">
            <v/>
          </cell>
          <cell r="AW279" t="str">
            <v/>
          </cell>
          <cell r="AX279" t="str">
            <v/>
          </cell>
          <cell r="BC279" t="str">
            <v>fy12</v>
          </cell>
        </row>
        <row r="280">
          <cell r="A280">
            <v>271</v>
          </cell>
          <cell r="B280" t="str">
            <v>SHREWSBURY</v>
          </cell>
          <cell r="C280">
            <v>1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I280">
            <v>2720481</v>
          </cell>
          <cell r="J280">
            <v>0</v>
          </cell>
          <cell r="K280">
            <v>0</v>
          </cell>
          <cell r="L280">
            <v>1905204</v>
          </cell>
          <cell r="M280">
            <v>22048</v>
          </cell>
          <cell r="N280">
            <v>28670</v>
          </cell>
          <cell r="O280">
            <v>24781.119999999999</v>
          </cell>
          <cell r="R280">
            <v>0</v>
          </cell>
          <cell r="T280" t="str">
            <v>X</v>
          </cell>
          <cell r="U280">
            <v>4701184.12</v>
          </cell>
          <cell r="V280">
            <v>4.7989810674902529</v>
          </cell>
          <cell r="X280">
            <v>74633713.99000001</v>
          </cell>
          <cell r="Y280">
            <v>97962131</v>
          </cell>
          <cell r="Z280">
            <v>23328417.00999999</v>
          </cell>
          <cell r="AA280">
            <v>1119526.3156550752</v>
          </cell>
          <cell r="AC280">
            <v>128.73514580960642</v>
          </cell>
          <cell r="AD280">
            <v>129.7571827891623</v>
          </cell>
          <cell r="AE280">
            <v>1.0220369795558781</v>
          </cell>
          <cell r="AF280">
            <v>24</v>
          </cell>
          <cell r="AG280">
            <v>1</v>
          </cell>
          <cell r="AH280">
            <v>129.7571827891623</v>
          </cell>
          <cell r="AK280">
            <v>128.73514580960642</v>
          </cell>
          <cell r="AL280">
            <v>128.6665272787225</v>
          </cell>
          <cell r="AM280">
            <v>128.73494246817239</v>
          </cell>
          <cell r="AN280">
            <v>128.73514580960642</v>
          </cell>
          <cell r="AO280">
            <v>129.7571827891623</v>
          </cell>
          <cell r="AT280">
            <v>1.0220369795558781</v>
          </cell>
          <cell r="AV280">
            <v>5.2383877586306218</v>
          </cell>
          <cell r="AW280">
            <v>5.8265587069381128</v>
          </cell>
          <cell r="AX280">
            <v>0.58817094830749106</v>
          </cell>
        </row>
        <row r="281">
          <cell r="A281">
            <v>272</v>
          </cell>
          <cell r="B281" t="str">
            <v>SHUTESBURY</v>
          </cell>
          <cell r="C281">
            <v>1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33037</v>
          </cell>
          <cell r="M281">
            <v>0</v>
          </cell>
          <cell r="N281">
            <v>15050</v>
          </cell>
          <cell r="O281">
            <v>5742.66</v>
          </cell>
          <cell r="R281">
            <v>0</v>
          </cell>
          <cell r="T281" t="str">
            <v>x18</v>
          </cell>
          <cell r="U281">
            <v>30703.760000000006</v>
          </cell>
          <cell r="V281">
            <v>0.98543137977243012</v>
          </cell>
          <cell r="X281">
            <v>1442294.2199999997</v>
          </cell>
          <cell r="Y281">
            <v>3115768.4472246617</v>
          </cell>
          <cell r="Z281">
            <v>1673474.227224662</v>
          </cell>
          <cell r="AA281">
            <v>16490.940167476001</v>
          </cell>
          <cell r="AC281">
            <v>247.21260951598077</v>
          </cell>
          <cell r="AD281">
            <v>214.88524768941986</v>
          </cell>
          <cell r="AE281">
            <v>-32.327361826560917</v>
          </cell>
          <cell r="AF281">
            <v>3</v>
          </cell>
          <cell r="AG281">
            <v>1</v>
          </cell>
          <cell r="AH281">
            <v>214.88524768941986</v>
          </cell>
          <cell r="AK281">
            <v>247.21260951598077</v>
          </cell>
          <cell r="AL281">
            <v>247.21258943277479</v>
          </cell>
          <cell r="AM281">
            <v>247.21260951598077</v>
          </cell>
          <cell r="AN281">
            <v>247.21260951598077</v>
          </cell>
          <cell r="AO281">
            <v>214.88524768941986</v>
          </cell>
          <cell r="AT281">
            <v>-32.327361826560917</v>
          </cell>
          <cell r="AV281">
            <v>17.409431708477022</v>
          </cell>
          <cell r="AW281">
            <v>1.8021628607914457</v>
          </cell>
          <cell r="AX281">
            <v>-15.607268847685576</v>
          </cell>
        </row>
        <row r="282">
          <cell r="A282">
            <v>273</v>
          </cell>
          <cell r="B282" t="str">
            <v>SOMERSET</v>
          </cell>
          <cell r="C282">
            <v>1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I282">
            <v>0</v>
          </cell>
          <cell r="J282">
            <v>0</v>
          </cell>
          <cell r="K282">
            <v>236865</v>
          </cell>
          <cell r="L282">
            <v>2238155.92</v>
          </cell>
          <cell r="M282">
            <v>0</v>
          </cell>
          <cell r="N282">
            <v>0</v>
          </cell>
          <cell r="O282">
            <v>11781.63</v>
          </cell>
          <cell r="R282">
            <v>0</v>
          </cell>
          <cell r="T282" t="str">
            <v>X</v>
          </cell>
          <cell r="U282">
            <v>2486802.5499999998</v>
          </cell>
          <cell r="V282">
            <v>8.5902838529621572</v>
          </cell>
          <cell r="X282">
            <v>21144659.59</v>
          </cell>
          <cell r="Y282">
            <v>28949014.870358266</v>
          </cell>
          <cell r="Z282">
            <v>7804355.2803582661</v>
          </cell>
          <cell r="AA282">
            <v>670416.27147641568</v>
          </cell>
          <cell r="AC282">
            <v>131.27258961945515</v>
          </cell>
          <cell r="AD282">
            <v>133.73872716426101</v>
          </cell>
          <cell r="AE282">
            <v>2.4661375448058607</v>
          </cell>
          <cell r="AF282">
            <v>13</v>
          </cell>
          <cell r="AG282">
            <v>1</v>
          </cell>
          <cell r="AH282">
            <v>133.73872716426101</v>
          </cell>
          <cell r="AK282">
            <v>131.27258961945515</v>
          </cell>
          <cell r="AL282">
            <v>131.19364526572082</v>
          </cell>
          <cell r="AM282">
            <v>131.27205540706157</v>
          </cell>
          <cell r="AN282">
            <v>131.27258961945515</v>
          </cell>
          <cell r="AO282">
            <v>133.73872716426101</v>
          </cell>
          <cell r="AT282">
            <v>2.4661375448058607</v>
          </cell>
          <cell r="AV282">
            <v>3.5390367735995536</v>
          </cell>
          <cell r="AW282">
            <v>5.4759557013864821</v>
          </cell>
          <cell r="AX282">
            <v>1.9369189277869285</v>
          </cell>
          <cell r="BC282" t="str">
            <v>fy12</v>
          </cell>
        </row>
        <row r="283">
          <cell r="A283">
            <v>274</v>
          </cell>
          <cell r="B283" t="str">
            <v>SOMERVILLE</v>
          </cell>
          <cell r="C283">
            <v>1</v>
          </cell>
          <cell r="D283">
            <v>0</v>
          </cell>
          <cell r="E283">
            <v>400000</v>
          </cell>
          <cell r="F283">
            <v>0</v>
          </cell>
          <cell r="G283">
            <v>0</v>
          </cell>
          <cell r="I283">
            <v>0</v>
          </cell>
          <cell r="J283">
            <v>5282758</v>
          </cell>
          <cell r="K283">
            <v>1400000</v>
          </cell>
          <cell r="L283">
            <v>3407151</v>
          </cell>
          <cell r="M283">
            <v>17516</v>
          </cell>
          <cell r="N283">
            <v>0</v>
          </cell>
          <cell r="O283">
            <v>657360.62</v>
          </cell>
          <cell r="R283">
            <v>0</v>
          </cell>
          <cell r="T283" t="str">
            <v>X</v>
          </cell>
          <cell r="U283">
            <v>11164785.619999999</v>
          </cell>
          <cell r="V283">
            <v>8.5351671937925389</v>
          </cell>
          <cell r="X283">
            <v>88070540.975499988</v>
          </cell>
          <cell r="Y283">
            <v>130809219.86062476</v>
          </cell>
          <cell r="Z283">
            <v>42738678.885124773</v>
          </cell>
          <cell r="AA283">
            <v>3647817.6992635084</v>
          </cell>
          <cell r="AC283">
            <v>147.04764397883525</v>
          </cell>
          <cell r="AD283">
            <v>144.38585337716478</v>
          </cell>
          <cell r="AE283">
            <v>-2.6617906016704751</v>
          </cell>
          <cell r="AF283">
            <v>300</v>
          </cell>
          <cell r="AG283">
            <v>1</v>
          </cell>
          <cell r="AH283">
            <v>144.38585337716478</v>
          </cell>
          <cell r="AK283">
            <v>147.04764397883525</v>
          </cell>
          <cell r="AL283">
            <v>147.02300509545688</v>
          </cell>
          <cell r="AM283">
            <v>147.04764397883525</v>
          </cell>
          <cell r="AN283">
            <v>147.04764397883525</v>
          </cell>
          <cell r="AO283">
            <v>144.38585337716478</v>
          </cell>
          <cell r="AT283">
            <v>-2.6617906016704751</v>
          </cell>
          <cell r="AV283">
            <v>9.891291484672788</v>
          </cell>
          <cell r="AW283">
            <v>7.8467389596232717</v>
          </cell>
          <cell r="AX283">
            <v>-2.0445525250495162</v>
          </cell>
        </row>
        <row r="284">
          <cell r="A284">
            <v>275</v>
          </cell>
          <cell r="B284" t="str">
            <v>SOUTHAMPTON</v>
          </cell>
          <cell r="C284">
            <v>1</v>
          </cell>
          <cell r="T284" t="str">
            <v>x18</v>
          </cell>
          <cell r="U284">
            <v>0</v>
          </cell>
          <cell r="V284">
            <v>0</v>
          </cell>
          <cell r="X284">
            <v>6284662</v>
          </cell>
          <cell r="Y284">
            <v>7818441.8270576224</v>
          </cell>
          <cell r="Z284">
            <v>1533779.8270576224</v>
          </cell>
          <cell r="AA284">
            <v>0</v>
          </cell>
          <cell r="AC284">
            <v>129.14980473502368</v>
          </cell>
          <cell r="AD284">
            <v>124.40512834353896</v>
          </cell>
          <cell r="AE284">
            <v>-4.7446763914847168</v>
          </cell>
          <cell r="AF284">
            <v>12</v>
          </cell>
          <cell r="AG284">
            <v>0</v>
          </cell>
          <cell r="AH284">
            <v>129.14980473502368</v>
          </cell>
          <cell r="AK284">
            <v>129.14980473502368</v>
          </cell>
          <cell r="AL284">
            <v>129.14880033885763</v>
          </cell>
          <cell r="AM284">
            <v>129.14980473502368</v>
          </cell>
          <cell r="AN284">
            <v>129.14980473502368</v>
          </cell>
          <cell r="AO284">
            <v>129.14980473502368</v>
          </cell>
          <cell r="AT284">
            <v>0</v>
          </cell>
          <cell r="AV284">
            <v>7.3998734670874668</v>
          </cell>
          <cell r="AW284">
            <v>2.3893425259244085</v>
          </cell>
          <cell r="AX284">
            <v>-5.0105309411630579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I285">
            <v>0</v>
          </cell>
          <cell r="J285">
            <v>375646</v>
          </cell>
          <cell r="K285">
            <v>174888</v>
          </cell>
          <cell r="L285">
            <v>763114</v>
          </cell>
          <cell r="M285">
            <v>0</v>
          </cell>
          <cell r="N285">
            <v>0</v>
          </cell>
          <cell r="O285">
            <v>1550.15</v>
          </cell>
          <cell r="R285">
            <v>0</v>
          </cell>
          <cell r="T285" t="str">
            <v>X</v>
          </cell>
          <cell r="U285">
            <v>1315198.1499999999</v>
          </cell>
          <cell r="V285">
            <v>4.7085357997889092</v>
          </cell>
          <cell r="X285">
            <v>14230837.126399998</v>
          </cell>
          <cell r="Y285">
            <v>27932210.902144194</v>
          </cell>
          <cell r="Z285">
            <v>13701373.775744196</v>
          </cell>
          <cell r="AA285">
            <v>645134.08929380483</v>
          </cell>
          <cell r="AC285">
            <v>201.25876307209239</v>
          </cell>
          <cell r="AD285">
            <v>191.7461114232656</v>
          </cell>
          <cell r="AE285">
            <v>-9.5126516488267896</v>
          </cell>
          <cell r="AF285">
            <v>1</v>
          </cell>
          <cell r="AG285">
            <v>1</v>
          </cell>
          <cell r="AH285">
            <v>191.7461114232656</v>
          </cell>
          <cell r="AK285">
            <v>201.25876307209239</v>
          </cell>
          <cell r="AL285">
            <v>195.99043720512674</v>
          </cell>
          <cell r="AM285">
            <v>195.99043497982586</v>
          </cell>
          <cell r="AN285">
            <v>201.25876307209239</v>
          </cell>
          <cell r="AO285">
            <v>191.7461114232656</v>
          </cell>
          <cell r="AT285">
            <v>-9.5126516488267896</v>
          </cell>
          <cell r="AV285">
            <v>8.0802923693467896</v>
          </cell>
          <cell r="AW285">
            <v>2.9328423225114562</v>
          </cell>
          <cell r="AX285">
            <v>-5.147450046835333</v>
          </cell>
        </row>
        <row r="286">
          <cell r="A286">
            <v>277</v>
          </cell>
          <cell r="B286" t="str">
            <v>SOUTHBRIDGE</v>
          </cell>
          <cell r="C286">
            <v>1</v>
          </cell>
          <cell r="T286" t="str">
            <v>X</v>
          </cell>
          <cell r="U286">
            <v>0</v>
          </cell>
          <cell r="V286">
            <v>0</v>
          </cell>
          <cell r="X286">
            <v>38095220.899999999</v>
          </cell>
          <cell r="Y286">
            <v>39831920.149999999</v>
          </cell>
          <cell r="Z286">
            <v>1736699.25</v>
          </cell>
          <cell r="AA286">
            <v>0</v>
          </cell>
          <cell r="AC286">
            <v>100.33786048161855</v>
          </cell>
          <cell r="AD286">
            <v>104.55883758899532</v>
          </cell>
          <cell r="AE286">
            <v>4.2209771073767683</v>
          </cell>
          <cell r="AF286">
            <v>142</v>
          </cell>
          <cell r="AG286">
            <v>0</v>
          </cell>
          <cell r="AH286">
            <v>100.33786048161855</v>
          </cell>
          <cell r="AK286">
            <v>100.33786048161855</v>
          </cell>
          <cell r="AL286">
            <v>100.33718748563882</v>
          </cell>
          <cell r="AM286">
            <v>100.33786048161855</v>
          </cell>
          <cell r="AN286">
            <v>100.33786048161855</v>
          </cell>
          <cell r="AO286">
            <v>100.33786048161855</v>
          </cell>
          <cell r="AT286">
            <v>0</v>
          </cell>
          <cell r="AV286">
            <v>9.6770882112561623</v>
          </cell>
          <cell r="AW286">
            <v>14.256372210756355</v>
          </cell>
          <cell r="AX286">
            <v>4.579283999500193</v>
          </cell>
        </row>
        <row r="287">
          <cell r="A287">
            <v>278</v>
          </cell>
          <cell r="B287" t="str">
            <v>SOUTH HADLEY</v>
          </cell>
          <cell r="C287">
            <v>1</v>
          </cell>
          <cell r="D287">
            <v>0</v>
          </cell>
          <cell r="E287">
            <v>222788</v>
          </cell>
          <cell r="F287">
            <v>0</v>
          </cell>
          <cell r="G287">
            <v>0</v>
          </cell>
          <cell r="I287">
            <v>266000</v>
          </cell>
          <cell r="J287">
            <v>318929</v>
          </cell>
          <cell r="K287">
            <v>0</v>
          </cell>
          <cell r="L287">
            <v>731486.73</v>
          </cell>
          <cell r="M287">
            <v>5566</v>
          </cell>
          <cell r="N287">
            <v>136741</v>
          </cell>
          <cell r="O287">
            <v>169012.2</v>
          </cell>
          <cell r="R287">
            <v>0</v>
          </cell>
          <cell r="T287" t="str">
            <v>x18</v>
          </cell>
          <cell r="U287">
            <v>1338482.219</v>
          </cell>
          <cell r="V287">
            <v>4.4096569818824305</v>
          </cell>
          <cell r="X287">
            <v>25928069.819999997</v>
          </cell>
          <cell r="Y287">
            <v>30353431.672787793</v>
          </cell>
          <cell r="Z287">
            <v>4425361.8527877964</v>
          </cell>
          <cell r="AA287">
            <v>195143.27791501876</v>
          </cell>
          <cell r="AC287">
            <v>118.56913574172825</v>
          </cell>
          <cell r="AD287">
            <v>116.31520820577911</v>
          </cell>
          <cell r="AE287">
            <v>-2.2539275359491313</v>
          </cell>
          <cell r="AF287">
            <v>143</v>
          </cell>
          <cell r="AG287">
            <v>1</v>
          </cell>
          <cell r="AH287">
            <v>116.31520820577911</v>
          </cell>
          <cell r="AK287">
            <v>118.56913574172825</v>
          </cell>
          <cell r="AL287">
            <v>122.80687366670395</v>
          </cell>
          <cell r="AM287">
            <v>118.56913574172825</v>
          </cell>
          <cell r="AN287">
            <v>118.56913574172825</v>
          </cell>
          <cell r="AO287">
            <v>116.31520820577911</v>
          </cell>
          <cell r="AT287">
            <v>-2.2539275359491313</v>
          </cell>
          <cell r="AV287">
            <v>6.4743911722375858</v>
          </cell>
          <cell r="AW287">
            <v>4.2968173607177933</v>
          </cell>
          <cell r="AX287">
            <v>-2.1775738115197925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  <cell r="T288">
            <v>0</v>
          </cell>
          <cell r="U288">
            <v>0</v>
          </cell>
          <cell r="V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 t="str">
            <v>Non-op</v>
          </cell>
          <cell r="AH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T288">
            <v>0</v>
          </cell>
          <cell r="AV288" t="str">
            <v/>
          </cell>
          <cell r="AW288" t="str">
            <v/>
          </cell>
          <cell r="AX288" t="str">
            <v/>
          </cell>
        </row>
        <row r="289">
          <cell r="A289">
            <v>280</v>
          </cell>
          <cell r="B289" t="str">
            <v>SPENCER</v>
          </cell>
          <cell r="C289">
            <v>0</v>
          </cell>
          <cell r="T289">
            <v>0</v>
          </cell>
          <cell r="U289">
            <v>0</v>
          </cell>
          <cell r="V289">
            <v>0</v>
          </cell>
          <cell r="X289">
            <v>65963.040000000008</v>
          </cell>
          <cell r="Y289">
            <v>1259514</v>
          </cell>
          <cell r="Z289">
            <v>1193550.96</v>
          </cell>
          <cell r="AA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 t="str">
            <v>Non-op</v>
          </cell>
          <cell r="AH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T289">
            <v>0</v>
          </cell>
          <cell r="AV289" t="str">
            <v/>
          </cell>
          <cell r="AW289" t="str">
            <v/>
          </cell>
          <cell r="AX289" t="str">
            <v/>
          </cell>
        </row>
        <row r="290">
          <cell r="A290">
            <v>281</v>
          </cell>
          <cell r="B290" t="str">
            <v>SPRINGFIELD</v>
          </cell>
          <cell r="C290">
            <v>1</v>
          </cell>
          <cell r="D290">
            <v>16264302.7839409</v>
          </cell>
          <cell r="E290">
            <v>116449</v>
          </cell>
          <cell r="F290">
            <v>1212473</v>
          </cell>
          <cell r="G290">
            <v>6295498.4400000004</v>
          </cell>
          <cell r="I290">
            <v>0</v>
          </cell>
          <cell r="J290">
            <v>10498700.6324939</v>
          </cell>
          <cell r="K290">
            <v>225809.36750606101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R290">
            <v>0</v>
          </cell>
          <cell r="T290" t="str">
            <v>X</v>
          </cell>
          <cell r="U290">
            <v>34613233.223940864</v>
          </cell>
          <cell r="V290">
            <v>6.5842083613628182</v>
          </cell>
          <cell r="X290">
            <v>525763852.88000005</v>
          </cell>
          <cell r="Y290">
            <v>525700757.39183497</v>
          </cell>
          <cell r="Z290">
            <v>0</v>
          </cell>
          <cell r="AA290">
            <v>0</v>
          </cell>
          <cell r="AC290">
            <v>100.04914416370443</v>
          </cell>
          <cell r="AD290">
            <v>99.987999272331209</v>
          </cell>
          <cell r="AE290">
            <v>-6.1144891373217547E-2</v>
          </cell>
          <cell r="AF290">
            <v>4658</v>
          </cell>
          <cell r="AG290">
            <v>1</v>
          </cell>
          <cell r="AH290">
            <v>99.987999272331209</v>
          </cell>
          <cell r="AK290">
            <v>100.04914416370443</v>
          </cell>
          <cell r="AL290">
            <v>100.0203868637297</v>
          </cell>
          <cell r="AM290">
            <v>100.04914416370443</v>
          </cell>
          <cell r="AN290">
            <v>100.04914416370443</v>
          </cell>
          <cell r="AO290">
            <v>99.987999272331209</v>
          </cell>
          <cell r="AT290">
            <v>-6.1144891373217547E-2</v>
          </cell>
          <cell r="AV290">
            <v>8.6551897611031485</v>
          </cell>
          <cell r="AW290">
            <v>8.5850721540072819</v>
          </cell>
          <cell r="AX290">
            <v>-7.0117607095866674E-2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  <cell r="T291">
            <v>0</v>
          </cell>
          <cell r="U291">
            <v>0</v>
          </cell>
          <cell r="V291">
            <v>0</v>
          </cell>
          <cell r="X291">
            <v>16490.760000000002</v>
          </cell>
          <cell r="Y291">
            <v>20940.75</v>
          </cell>
          <cell r="Z291">
            <v>4449.989999999998</v>
          </cell>
          <cell r="AA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 t="str">
            <v>Non-op</v>
          </cell>
          <cell r="AH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T291">
            <v>0</v>
          </cell>
          <cell r="AV291" t="str">
            <v/>
          </cell>
          <cell r="AW291" t="str">
            <v/>
          </cell>
          <cell r="AX291" t="str">
            <v/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  <cell r="T292">
            <v>0</v>
          </cell>
          <cell r="U292">
            <v>0</v>
          </cell>
          <cell r="V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 t="str">
            <v>Non-op</v>
          </cell>
          <cell r="AH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T292">
            <v>0</v>
          </cell>
          <cell r="AV292" t="str">
            <v/>
          </cell>
          <cell r="AW292" t="str">
            <v/>
          </cell>
          <cell r="AX292" t="str">
            <v/>
          </cell>
        </row>
        <row r="293">
          <cell r="A293">
            <v>284</v>
          </cell>
          <cell r="B293" t="str">
            <v>STONEHAM</v>
          </cell>
          <cell r="C293">
            <v>1</v>
          </cell>
          <cell r="D293">
            <v>0</v>
          </cell>
          <cell r="E293">
            <v>200000</v>
          </cell>
          <cell r="F293">
            <v>0</v>
          </cell>
          <cell r="G293">
            <v>0</v>
          </cell>
          <cell r="I293">
            <v>0</v>
          </cell>
          <cell r="J293">
            <v>932756</v>
          </cell>
          <cell r="K293">
            <v>700000</v>
          </cell>
          <cell r="L293">
            <v>2184610</v>
          </cell>
          <cell r="M293">
            <v>3219</v>
          </cell>
          <cell r="N293">
            <v>0</v>
          </cell>
          <cell r="O293">
            <v>238413.07</v>
          </cell>
          <cell r="R293">
            <v>0</v>
          </cell>
          <cell r="T293" t="str">
            <v>x18</v>
          </cell>
          <cell r="U293">
            <v>2729771.0700000003</v>
          </cell>
          <cell r="V293">
            <v>5.8666348396745551</v>
          </cell>
          <cell r="X293">
            <v>32165599.711240005</v>
          </cell>
          <cell r="Y293">
            <v>46530441.123406127</v>
          </cell>
          <cell r="Z293">
            <v>14364841.412166122</v>
          </cell>
          <cell r="AA293">
            <v>842732.79095013614</v>
          </cell>
          <cell r="AC293">
            <v>140.56067905503079</v>
          </cell>
          <cell r="AD293">
            <v>142.03903780003455</v>
          </cell>
          <cell r="AE293">
            <v>1.4783587450037601</v>
          </cell>
          <cell r="AF293">
            <v>176</v>
          </cell>
          <cell r="AG293">
            <v>1</v>
          </cell>
          <cell r="AH293">
            <v>142.03903780003455</v>
          </cell>
          <cell r="AK293">
            <v>140.56067905503079</v>
          </cell>
          <cell r="AL293">
            <v>150.15375032260559</v>
          </cell>
          <cell r="AM293">
            <v>140.56067905503079</v>
          </cell>
          <cell r="AN293">
            <v>140.56067905503079</v>
          </cell>
          <cell r="AO293">
            <v>142.03903780003455</v>
          </cell>
          <cell r="AT293">
            <v>1.4783587450037601</v>
          </cell>
          <cell r="AV293">
            <v>9.6087151862403939</v>
          </cell>
          <cell r="AW293">
            <v>7.798145685522111</v>
          </cell>
          <cell r="AX293">
            <v>-1.8105695007182829</v>
          </cell>
        </row>
        <row r="294">
          <cell r="A294">
            <v>285</v>
          </cell>
          <cell r="B294" t="str">
            <v>STOUGHTON</v>
          </cell>
          <cell r="C294">
            <v>1</v>
          </cell>
          <cell r="T294" t="str">
            <v>x18</v>
          </cell>
          <cell r="U294">
            <v>0</v>
          </cell>
          <cell r="V294">
            <v>0</v>
          </cell>
          <cell r="X294">
            <v>56987020.295979992</v>
          </cell>
          <cell r="Y294">
            <v>69581259.350010723</v>
          </cell>
          <cell r="Z294">
            <v>12594239.054030731</v>
          </cell>
          <cell r="AA294">
            <v>0</v>
          </cell>
          <cell r="AC294">
            <v>124.09814814898641</v>
          </cell>
          <cell r="AD294">
            <v>122.10018875985899</v>
          </cell>
          <cell r="AE294">
            <v>-1.9979593891274163</v>
          </cell>
          <cell r="AF294">
            <v>119</v>
          </cell>
          <cell r="AG294">
            <v>0</v>
          </cell>
          <cell r="AH294">
            <v>124.09814814898641</v>
          </cell>
          <cell r="AK294">
            <v>124.09814814898641</v>
          </cell>
          <cell r="AL294">
            <v>119.03173235749338</v>
          </cell>
          <cell r="AM294">
            <v>118.82081512759098</v>
          </cell>
          <cell r="AN294">
            <v>124.09814814898641</v>
          </cell>
          <cell r="AO294">
            <v>124.09814814898641</v>
          </cell>
          <cell r="AT294">
            <v>0</v>
          </cell>
          <cell r="AV294">
            <v>12.599654036443464</v>
          </cell>
          <cell r="AW294">
            <v>9.8349133861723796</v>
          </cell>
          <cell r="AX294">
            <v>-2.7647406502710847</v>
          </cell>
        </row>
        <row r="295">
          <cell r="A295">
            <v>286</v>
          </cell>
          <cell r="B295" t="str">
            <v>STOW</v>
          </cell>
          <cell r="C295">
            <v>0</v>
          </cell>
          <cell r="T295">
            <v>0</v>
          </cell>
          <cell r="U295">
            <v>0</v>
          </cell>
          <cell r="V295">
            <v>0</v>
          </cell>
          <cell r="X295">
            <v>0</v>
          </cell>
          <cell r="Y295">
            <v>778.5</v>
          </cell>
          <cell r="Z295">
            <v>778.5</v>
          </cell>
          <cell r="AA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 t="str">
            <v>Non-op</v>
          </cell>
          <cell r="AH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T295">
            <v>0</v>
          </cell>
          <cell r="AV295" t="str">
            <v/>
          </cell>
          <cell r="AW295" t="str">
            <v/>
          </cell>
          <cell r="AX295" t="str">
            <v/>
          </cell>
        </row>
        <row r="296">
          <cell r="A296">
            <v>287</v>
          </cell>
          <cell r="B296" t="str">
            <v>STURBRIDGE</v>
          </cell>
          <cell r="C296">
            <v>1</v>
          </cell>
          <cell r="D296">
            <v>0</v>
          </cell>
          <cell r="E296">
            <v>499600</v>
          </cell>
          <cell r="F296">
            <v>0</v>
          </cell>
          <cell r="G296">
            <v>0</v>
          </cell>
          <cell r="I296">
            <v>0</v>
          </cell>
          <cell r="J296">
            <v>1021247</v>
          </cell>
          <cell r="K296">
            <v>291236</v>
          </cell>
          <cell r="L296">
            <v>214514</v>
          </cell>
          <cell r="M296">
            <v>0</v>
          </cell>
          <cell r="N296">
            <v>0</v>
          </cell>
          <cell r="O296">
            <v>37163.56</v>
          </cell>
          <cell r="R296">
            <v>0</v>
          </cell>
          <cell r="T296" t="str">
            <v>x18</v>
          </cell>
          <cell r="U296">
            <v>1913600.76</v>
          </cell>
          <cell r="V296">
            <v>12.661860613699066</v>
          </cell>
          <cell r="X296">
            <v>10737439.589999998</v>
          </cell>
          <cell r="Y296">
            <v>15113108.715867914</v>
          </cell>
          <cell r="Z296">
            <v>4375669.1258679163</v>
          </cell>
          <cell r="AA296">
            <v>554041.12563405989</v>
          </cell>
          <cell r="AC296">
            <v>138.83114289976373</v>
          </cell>
          <cell r="AD296">
            <v>135.59161351457584</v>
          </cell>
          <cell r="AE296">
            <v>-3.2395293851878932</v>
          </cell>
          <cell r="AF296">
            <v>23</v>
          </cell>
          <cell r="AG296">
            <v>1</v>
          </cell>
          <cell r="AH296">
            <v>135.59161351457584</v>
          </cell>
          <cell r="AK296">
            <v>138.83114289976373</v>
          </cell>
          <cell r="AL296">
            <v>138.83113981535652</v>
          </cell>
          <cell r="AM296">
            <v>138.83114289976373</v>
          </cell>
          <cell r="AN296">
            <v>138.83114289976373</v>
          </cell>
          <cell r="AO296">
            <v>135.59161351457584</v>
          </cell>
          <cell r="AT296">
            <v>-3.2395293851878932</v>
          </cell>
          <cell r="AV296">
            <v>11.607425248904347</v>
          </cell>
          <cell r="AW296">
            <v>9.5863900465226948</v>
          </cell>
          <cell r="AX296">
            <v>-2.0210352023816522</v>
          </cell>
        </row>
        <row r="297">
          <cell r="A297">
            <v>288</v>
          </cell>
          <cell r="B297" t="str">
            <v>SUDBURY</v>
          </cell>
          <cell r="C297">
            <v>1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I297">
            <v>0</v>
          </cell>
          <cell r="J297">
            <v>1239629</v>
          </cell>
          <cell r="K297">
            <v>0</v>
          </cell>
          <cell r="L297">
            <v>950125</v>
          </cell>
          <cell r="M297">
            <v>0</v>
          </cell>
          <cell r="N297">
            <v>0</v>
          </cell>
          <cell r="O297">
            <v>4012.26</v>
          </cell>
          <cell r="R297">
            <v>0</v>
          </cell>
          <cell r="T297" t="str">
            <v>x18</v>
          </cell>
          <cell r="U297">
            <v>1528678.7599999998</v>
          </cell>
          <cell r="V297">
            <v>2.9935204479777529</v>
          </cell>
          <cell r="X297">
            <v>28628096.43</v>
          </cell>
          <cell r="Y297">
            <v>51066254.150115654</v>
          </cell>
          <cell r="Z297">
            <v>22438157.720115654</v>
          </cell>
          <cell r="AA297">
            <v>671690.8395011609</v>
          </cell>
          <cell r="AC297">
            <v>173.42576294710244</v>
          </cell>
          <cell r="AD297">
            <v>176.03183443871927</v>
          </cell>
          <cell r="AE297">
            <v>2.6060714916168308</v>
          </cell>
          <cell r="AF297">
            <v>3</v>
          </cell>
          <cell r="AG297">
            <v>1</v>
          </cell>
          <cell r="AH297">
            <v>176.03183443871927</v>
          </cell>
          <cell r="AK297">
            <v>173.42576294710244</v>
          </cell>
          <cell r="AL297">
            <v>173.47886523610794</v>
          </cell>
          <cell r="AM297">
            <v>173.42582142351208</v>
          </cell>
          <cell r="AN297">
            <v>173.42576294710244</v>
          </cell>
          <cell r="AO297">
            <v>176.03183443871927</v>
          </cell>
          <cell r="AT297">
            <v>2.6060714916168308</v>
          </cell>
          <cell r="AV297">
            <v>6.6638249032548584</v>
          </cell>
          <cell r="AW297">
            <v>8.1197943053657013</v>
          </cell>
          <cell r="AX297">
            <v>1.4559694021108429</v>
          </cell>
        </row>
        <row r="298">
          <cell r="A298">
            <v>289</v>
          </cell>
          <cell r="B298" t="str">
            <v>SUNDERLAND</v>
          </cell>
          <cell r="C298">
            <v>1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40034.410000000003</v>
          </cell>
          <cell r="M298">
            <v>0</v>
          </cell>
          <cell r="N298">
            <v>15136</v>
          </cell>
          <cell r="O298">
            <v>0</v>
          </cell>
          <cell r="R298">
            <v>0</v>
          </cell>
          <cell r="T298" t="str">
            <v>x18</v>
          </cell>
          <cell r="U298">
            <v>27146.323000000004</v>
          </cell>
          <cell r="V298">
            <v>0.6419766030948062</v>
          </cell>
          <cell r="X298">
            <v>1946645.5199999998</v>
          </cell>
          <cell r="Y298">
            <v>4228553.325640603</v>
          </cell>
          <cell r="Z298">
            <v>2281907.8056406034</v>
          </cell>
          <cell r="AA298">
            <v>14649.314216406779</v>
          </cell>
          <cell r="AC298">
            <v>175.18214716521902</v>
          </cell>
          <cell r="AD298">
            <v>216.47002333656496</v>
          </cell>
          <cell r="AE298">
            <v>41.287876171345943</v>
          </cell>
          <cell r="AF298">
            <v>0</v>
          </cell>
          <cell r="AG298">
            <v>1</v>
          </cell>
          <cell r="AH298">
            <v>216.47002333656496</v>
          </cell>
          <cell r="AK298">
            <v>175.18214716521902</v>
          </cell>
          <cell r="AL298">
            <v>158.21728694137462</v>
          </cell>
          <cell r="AM298">
            <v>175.18214716521902</v>
          </cell>
          <cell r="AN298">
            <v>175.18214716521902</v>
          </cell>
          <cell r="AO298">
            <v>216.47002333656496</v>
          </cell>
          <cell r="AT298">
            <v>41.287876171345943</v>
          </cell>
          <cell r="AV298">
            <v>-6.916269321535319</v>
          </cell>
          <cell r="AW298">
            <v>15.320528277330808</v>
          </cell>
          <cell r="AX298">
            <v>22.236797598866126</v>
          </cell>
        </row>
        <row r="299">
          <cell r="A299">
            <v>290</v>
          </cell>
          <cell r="B299" t="str">
            <v>SUTTON</v>
          </cell>
          <cell r="C299">
            <v>1</v>
          </cell>
          <cell r="D299">
            <v>0</v>
          </cell>
          <cell r="E299">
            <v>158244</v>
          </cell>
          <cell r="F299">
            <v>0</v>
          </cell>
          <cell r="G299">
            <v>0</v>
          </cell>
          <cell r="I299">
            <v>109000</v>
          </cell>
          <cell r="J299">
            <v>0</v>
          </cell>
          <cell r="K299">
            <v>66365</v>
          </cell>
          <cell r="L299">
            <v>409300</v>
          </cell>
          <cell r="M299">
            <v>19090</v>
          </cell>
          <cell r="N299">
            <v>86697</v>
          </cell>
          <cell r="O299">
            <v>3158.68</v>
          </cell>
          <cell r="R299">
            <v>700000</v>
          </cell>
          <cell r="T299" t="str">
            <v>X</v>
          </cell>
          <cell r="U299">
            <v>1551854.6800000002</v>
          </cell>
          <cell r="V299">
            <v>6.7671280198772417</v>
          </cell>
          <cell r="X299">
            <v>16076441.029999997</v>
          </cell>
          <cell r="Y299">
            <v>22932249.477794737</v>
          </cell>
          <cell r="Z299">
            <v>6855808.4477947392</v>
          </cell>
          <cell r="AA299">
            <v>463941.33445982879</v>
          </cell>
          <cell r="AC299">
            <v>143.5234634394991</v>
          </cell>
          <cell r="AD299">
            <v>139.75921723848671</v>
          </cell>
          <cell r="AE299">
            <v>-3.7642462010123836</v>
          </cell>
          <cell r="AF299">
            <v>0</v>
          </cell>
          <cell r="AG299">
            <v>1</v>
          </cell>
          <cell r="AH299">
            <v>139.75921723848671</v>
          </cell>
          <cell r="AK299">
            <v>143.5234634394991</v>
          </cell>
          <cell r="AL299">
            <v>142.61446456276749</v>
          </cell>
          <cell r="AM299">
            <v>143.52259273633899</v>
          </cell>
          <cell r="AN299">
            <v>143.5234634394991</v>
          </cell>
          <cell r="AO299">
            <v>139.75921723848671</v>
          </cell>
          <cell r="AT299">
            <v>-3.7642462010123836</v>
          </cell>
          <cell r="AV299">
            <v>11.269906139141563</v>
          </cell>
          <cell r="AW299">
            <v>9.7407425218697981</v>
          </cell>
          <cell r="AX299">
            <v>-1.5291636172717649</v>
          </cell>
        </row>
        <row r="300">
          <cell r="A300">
            <v>291</v>
          </cell>
          <cell r="B300" t="str">
            <v>SWAMPSCOTT</v>
          </cell>
          <cell r="C300">
            <v>1</v>
          </cell>
          <cell r="D300">
            <v>0</v>
          </cell>
          <cell r="E300">
            <v>62321</v>
          </cell>
          <cell r="F300">
            <v>0</v>
          </cell>
          <cell r="G300">
            <v>0</v>
          </cell>
          <cell r="I300">
            <v>0</v>
          </cell>
          <cell r="J300">
            <v>1061931</v>
          </cell>
          <cell r="K300">
            <v>340405</v>
          </cell>
          <cell r="L300">
            <v>1005842</v>
          </cell>
          <cell r="M300">
            <v>0</v>
          </cell>
          <cell r="N300">
            <v>0</v>
          </cell>
          <cell r="O300">
            <v>92625.47</v>
          </cell>
          <cell r="R300">
            <v>0</v>
          </cell>
          <cell r="T300" t="str">
            <v>x18</v>
          </cell>
          <cell r="U300">
            <v>1859035.0700000003</v>
          </cell>
          <cell r="V300">
            <v>5.2256271736780739</v>
          </cell>
          <cell r="X300">
            <v>26012947.399999999</v>
          </cell>
          <cell r="Y300">
            <v>35575348.3402742</v>
          </cell>
          <cell r="Z300">
            <v>9562400.9402742013</v>
          </cell>
          <cell r="AA300">
            <v>499695.42199101631</v>
          </cell>
          <cell r="AC300">
            <v>139.32924291943345</v>
          </cell>
          <cell r="AD300">
            <v>134.83921056282605</v>
          </cell>
          <cell r="AE300">
            <v>-4.4900323566074007</v>
          </cell>
          <cell r="AF300">
            <v>59</v>
          </cell>
          <cell r="AG300">
            <v>1</v>
          </cell>
          <cell r="AH300">
            <v>134.83921056282605</v>
          </cell>
          <cell r="AK300">
            <v>139.32924291943345</v>
          </cell>
          <cell r="AL300">
            <v>139.18643443579347</v>
          </cell>
          <cell r="AM300">
            <v>139.32494203207526</v>
          </cell>
          <cell r="AN300">
            <v>139.32924291943345</v>
          </cell>
          <cell r="AO300">
            <v>134.83921056282605</v>
          </cell>
          <cell r="AT300">
            <v>-4.4900323566074007</v>
          </cell>
          <cell r="AV300">
            <v>5.8381031326832051</v>
          </cell>
          <cell r="AW300">
            <v>1.8775411012349541</v>
          </cell>
          <cell r="AX300">
            <v>-3.960562031448251</v>
          </cell>
        </row>
        <row r="301">
          <cell r="A301">
            <v>292</v>
          </cell>
          <cell r="B301" t="str">
            <v>SWANSEA</v>
          </cell>
          <cell r="C301">
            <v>1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I301">
            <v>0</v>
          </cell>
          <cell r="J301">
            <v>205992</v>
          </cell>
          <cell r="K301">
            <v>632933</v>
          </cell>
          <cell r="L301">
            <v>2664476.56</v>
          </cell>
          <cell r="M301">
            <v>0</v>
          </cell>
          <cell r="N301">
            <v>0</v>
          </cell>
          <cell r="O301">
            <v>27289.5</v>
          </cell>
          <cell r="R301">
            <v>0</v>
          </cell>
          <cell r="T301" t="str">
            <v>x18</v>
          </cell>
          <cell r="U301">
            <v>1665557.4680000001</v>
          </cell>
          <cell r="V301">
            <v>5.5332372088947706</v>
          </cell>
          <cell r="X301">
            <v>26694462.580000002</v>
          </cell>
          <cell r="Y301">
            <v>30100959.079118978</v>
          </cell>
          <cell r="Z301">
            <v>3406496.4991189763</v>
          </cell>
          <cell r="AA301">
            <v>188489.53180894893</v>
          </cell>
          <cell r="AC301">
            <v>111.72207316357381</v>
          </cell>
          <cell r="AD301">
            <v>112.05496067832816</v>
          </cell>
          <cell r="AE301">
            <v>0.33288751475434708</v>
          </cell>
          <cell r="AF301">
            <v>18</v>
          </cell>
          <cell r="AG301">
            <v>1</v>
          </cell>
          <cell r="AH301">
            <v>112.05496067832816</v>
          </cell>
          <cell r="AK301">
            <v>111.72207316357381</v>
          </cell>
          <cell r="AL301">
            <v>111.57143550215424</v>
          </cell>
          <cell r="AM301">
            <v>111.72207316357381</v>
          </cell>
          <cell r="AN301">
            <v>111.72207316357381</v>
          </cell>
          <cell r="AO301">
            <v>112.05496067832816</v>
          </cell>
          <cell r="AT301">
            <v>0.33288751475434708</v>
          </cell>
          <cell r="AV301">
            <v>5.6351909523797987</v>
          </cell>
          <cell r="AW301">
            <v>5.9099789478151878</v>
          </cell>
          <cell r="AX301">
            <v>0.27478799543538912</v>
          </cell>
        </row>
        <row r="302">
          <cell r="A302">
            <v>293</v>
          </cell>
          <cell r="B302" t="str">
            <v>TAUNTON</v>
          </cell>
          <cell r="C302">
            <v>1</v>
          </cell>
          <cell r="D302">
            <v>0</v>
          </cell>
          <cell r="E302">
            <v>803775</v>
          </cell>
          <cell r="F302">
            <v>0</v>
          </cell>
          <cell r="G302">
            <v>0</v>
          </cell>
          <cell r="I302">
            <v>153786</v>
          </cell>
          <cell r="J302">
            <v>2033038</v>
          </cell>
          <cell r="K302">
            <v>4099437</v>
          </cell>
          <cell r="L302">
            <v>14072758.970000001</v>
          </cell>
          <cell r="M302">
            <v>13981</v>
          </cell>
          <cell r="N302">
            <v>208094</v>
          </cell>
          <cell r="O302">
            <v>105560.14</v>
          </cell>
          <cell r="R302">
            <v>0</v>
          </cell>
          <cell r="T302" t="str">
            <v>X16</v>
          </cell>
          <cell r="U302">
            <v>21490430.109999999</v>
          </cell>
          <cell r="V302">
            <v>15.815304474860209</v>
          </cell>
          <cell r="X302">
            <v>131396476.31</v>
          </cell>
          <cell r="Y302">
            <v>135883758.31879109</v>
          </cell>
          <cell r="Z302">
            <v>4487282.0087910891</v>
          </cell>
          <cell r="AA302">
            <v>709677.31233593414</v>
          </cell>
          <cell r="AC302">
            <v>102.69881399723218</v>
          </cell>
          <cell r="AD302">
            <v>102.87496651549677</v>
          </cell>
          <cell r="AE302">
            <v>0.17615251826458689</v>
          </cell>
          <cell r="AF302">
            <v>120</v>
          </cell>
          <cell r="AG302">
            <v>1</v>
          </cell>
          <cell r="AH302">
            <v>102.87496651549677</v>
          </cell>
          <cell r="AK302">
            <v>102.69881399723218</v>
          </cell>
          <cell r="AL302">
            <v>102.79805515529472</v>
          </cell>
          <cell r="AM302">
            <v>102.82665803199748</v>
          </cell>
          <cell r="AN302">
            <v>102.69881399723218</v>
          </cell>
          <cell r="AO302">
            <v>102.87496651549677</v>
          </cell>
          <cell r="AT302">
            <v>0.17615251826458689</v>
          </cell>
          <cell r="AV302">
            <v>10.669097540232126</v>
          </cell>
          <cell r="AW302">
            <v>11.151066277767889</v>
          </cell>
          <cell r="AX302">
            <v>0.48196873753576241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  <cell r="T303">
            <v>0</v>
          </cell>
          <cell r="U303">
            <v>0</v>
          </cell>
          <cell r="V303">
            <v>0</v>
          </cell>
          <cell r="X303">
            <v>0</v>
          </cell>
          <cell r="Y303">
            <v>692.2</v>
          </cell>
          <cell r="Z303">
            <v>692.2</v>
          </cell>
          <cell r="AA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 t="str">
            <v>Non-op</v>
          </cell>
          <cell r="AH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T303">
            <v>0</v>
          </cell>
          <cell r="AV303" t="str">
            <v/>
          </cell>
          <cell r="AW303" t="str">
            <v/>
          </cell>
          <cell r="AX303" t="str">
            <v/>
          </cell>
        </row>
        <row r="304">
          <cell r="A304">
            <v>295</v>
          </cell>
          <cell r="B304" t="str">
            <v>TEWKSBURY</v>
          </cell>
          <cell r="C304">
            <v>1</v>
          </cell>
          <cell r="D304">
            <v>0</v>
          </cell>
          <cell r="E304">
            <v>1510662</v>
          </cell>
          <cell r="F304">
            <v>0</v>
          </cell>
          <cell r="G304">
            <v>0</v>
          </cell>
          <cell r="I304">
            <v>0</v>
          </cell>
          <cell r="J304">
            <v>1850361</v>
          </cell>
          <cell r="K304">
            <v>1370160</v>
          </cell>
          <cell r="L304">
            <v>2227298.18154018</v>
          </cell>
          <cell r="M304">
            <v>1075</v>
          </cell>
          <cell r="N304">
            <v>0</v>
          </cell>
          <cell r="O304">
            <v>89861.24</v>
          </cell>
          <cell r="R304">
            <v>0</v>
          </cell>
          <cell r="T304" t="str">
            <v>X</v>
          </cell>
          <cell r="U304">
            <v>7049417.4215401802</v>
          </cell>
          <cell r="V304">
            <v>10.991855700838792</v>
          </cell>
          <cell r="X304">
            <v>41191248.019999996</v>
          </cell>
          <cell r="Y304">
            <v>64133096.479807645</v>
          </cell>
          <cell r="Z304">
            <v>22941848.459807649</v>
          </cell>
          <cell r="AA304">
            <v>2521734.8778071641</v>
          </cell>
          <cell r="AC304">
            <v>153.05738780394682</v>
          </cell>
          <cell r="AD304">
            <v>149.57391330334468</v>
          </cell>
          <cell r="AE304">
            <v>-3.4834745006021421</v>
          </cell>
          <cell r="AF304">
            <v>56</v>
          </cell>
          <cell r="AG304">
            <v>1</v>
          </cell>
          <cell r="AH304">
            <v>149.57391330334468</v>
          </cell>
          <cell r="AK304">
            <v>153.05738780394682</v>
          </cell>
          <cell r="AL304">
            <v>153.27468922580977</v>
          </cell>
          <cell r="AM304">
            <v>153.06101824525609</v>
          </cell>
          <cell r="AN304">
            <v>153.05738780394682</v>
          </cell>
          <cell r="AO304">
            <v>149.57391330334468</v>
          </cell>
          <cell r="AT304">
            <v>-3.4834745006021421</v>
          </cell>
          <cell r="AV304">
            <v>6.8609636562553522</v>
          </cell>
          <cell r="AW304">
            <v>4.4176047477195723</v>
          </cell>
          <cell r="AX304">
            <v>-2.4433589085357799</v>
          </cell>
        </row>
        <row r="305">
          <cell r="A305">
            <v>296</v>
          </cell>
          <cell r="B305" t="str">
            <v>TISBURY</v>
          </cell>
          <cell r="C305">
            <v>1</v>
          </cell>
          <cell r="D305">
            <v>15989</v>
          </cell>
          <cell r="E305">
            <v>0</v>
          </cell>
          <cell r="F305">
            <v>0</v>
          </cell>
          <cell r="G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352183</v>
          </cell>
          <cell r="M305">
            <v>0</v>
          </cell>
          <cell r="N305">
            <v>63001</v>
          </cell>
          <cell r="O305">
            <v>79169.166808199996</v>
          </cell>
          <cell r="R305">
            <v>0</v>
          </cell>
          <cell r="T305" t="str">
            <v>x18</v>
          </cell>
          <cell r="U305">
            <v>252621.76680820005</v>
          </cell>
          <cell r="V305">
            <v>2.1586053593253225</v>
          </cell>
          <cell r="X305">
            <v>5475942.1799999988</v>
          </cell>
          <cell r="Y305">
            <v>11703008.413133821</v>
          </cell>
          <cell r="Z305">
            <v>6227066.2331338217</v>
          </cell>
          <cell r="AA305">
            <v>134417.78543716416</v>
          </cell>
          <cell r="AC305">
            <v>225.7229739153729</v>
          </cell>
          <cell r="AD305">
            <v>211.26210334997836</v>
          </cell>
          <cell r="AE305">
            <v>-14.460870565394544</v>
          </cell>
          <cell r="AF305">
            <v>44</v>
          </cell>
          <cell r="AG305">
            <v>1</v>
          </cell>
          <cell r="AH305">
            <v>211.26210334997836</v>
          </cell>
          <cell r="AK305">
            <v>225.7229739153729</v>
          </cell>
          <cell r="AL305">
            <v>225.7229248751087</v>
          </cell>
          <cell r="AM305">
            <v>225.7229739153729</v>
          </cell>
          <cell r="AN305">
            <v>225.7229739153729</v>
          </cell>
          <cell r="AO305">
            <v>211.26210334997836</v>
          </cell>
          <cell r="AT305">
            <v>-14.460870565394544</v>
          </cell>
          <cell r="AV305">
            <v>12.394208911390836</v>
          </cell>
          <cell r="AW305">
            <v>5.0132931356526935</v>
          </cell>
          <cell r="AX305">
            <v>-7.3809157757381421</v>
          </cell>
        </row>
        <row r="306">
          <cell r="A306">
            <v>297</v>
          </cell>
          <cell r="B306" t="str">
            <v>TOLLAND</v>
          </cell>
          <cell r="C306">
            <v>0</v>
          </cell>
          <cell r="T306">
            <v>0</v>
          </cell>
          <cell r="U306">
            <v>0</v>
          </cell>
          <cell r="V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 t="str">
            <v>Non-op</v>
          </cell>
          <cell r="AH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T306">
            <v>0</v>
          </cell>
          <cell r="AV306" t="str">
            <v/>
          </cell>
          <cell r="AW306" t="str">
            <v/>
          </cell>
          <cell r="AX306" t="str">
            <v/>
          </cell>
        </row>
        <row r="307">
          <cell r="A307">
            <v>298</v>
          </cell>
          <cell r="B307" t="str">
            <v>TOPSFIELD</v>
          </cell>
          <cell r="C307">
            <v>1</v>
          </cell>
          <cell r="D307">
            <v>0</v>
          </cell>
          <cell r="E307">
            <v>2970</v>
          </cell>
          <cell r="F307">
            <v>0</v>
          </cell>
          <cell r="G307">
            <v>0</v>
          </cell>
          <cell r="I307">
            <v>0</v>
          </cell>
          <cell r="J307">
            <v>45200</v>
          </cell>
          <cell r="K307">
            <v>76909</v>
          </cell>
          <cell r="L307">
            <v>272336</v>
          </cell>
          <cell r="M307">
            <v>0</v>
          </cell>
          <cell r="N307">
            <v>0</v>
          </cell>
          <cell r="O307">
            <v>0</v>
          </cell>
          <cell r="R307">
            <v>0</v>
          </cell>
          <cell r="T307" t="str">
            <v>X</v>
          </cell>
          <cell r="U307">
            <v>397415</v>
          </cell>
          <cell r="V307">
            <v>3.1257068754461477</v>
          </cell>
          <cell r="X307">
            <v>6737747.4920000006</v>
          </cell>
          <cell r="Y307">
            <v>12714404</v>
          </cell>
          <cell r="Z307">
            <v>5976656.5079999994</v>
          </cell>
          <cell r="AA307">
            <v>186812.76339235564</v>
          </cell>
          <cell r="AC307">
            <v>176.35237832580449</v>
          </cell>
          <cell r="AD307">
            <v>185.93144446986415</v>
          </cell>
          <cell r="AE307">
            <v>9.5790661440596523</v>
          </cell>
          <cell r="AF307">
            <v>0</v>
          </cell>
          <cell r="AG307">
            <v>1</v>
          </cell>
          <cell r="AH307">
            <v>185.93144446986415</v>
          </cell>
          <cell r="AK307">
            <v>176.35237832580449</v>
          </cell>
          <cell r="AL307">
            <v>176.35237832580449</v>
          </cell>
          <cell r="AM307">
            <v>176.35237832580449</v>
          </cell>
          <cell r="AN307">
            <v>176.35237832580449</v>
          </cell>
          <cell r="AO307">
            <v>185.93144446986415</v>
          </cell>
          <cell r="AT307">
            <v>9.5790661440596523</v>
          </cell>
          <cell r="AV307">
            <v>6.489804932587381</v>
          </cell>
          <cell r="AW307">
            <v>12.076053447489665</v>
          </cell>
          <cell r="AX307">
            <v>5.5862485149022838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  <cell r="T308">
            <v>0</v>
          </cell>
          <cell r="U308">
            <v>0</v>
          </cell>
          <cell r="V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 t="str">
            <v>Non-op</v>
          </cell>
          <cell r="AH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T308">
            <v>0</v>
          </cell>
          <cell r="AV308" t="str">
            <v/>
          </cell>
          <cell r="AW308" t="str">
            <v/>
          </cell>
          <cell r="AX308" t="str">
            <v/>
          </cell>
        </row>
        <row r="309">
          <cell r="A309">
            <v>300</v>
          </cell>
          <cell r="B309" t="str">
            <v>TRURO</v>
          </cell>
          <cell r="C309">
            <v>1</v>
          </cell>
          <cell r="D309">
            <v>0</v>
          </cell>
          <cell r="E309">
            <v>191000</v>
          </cell>
          <cell r="F309">
            <v>0</v>
          </cell>
          <cell r="G309">
            <v>0</v>
          </cell>
          <cell r="I309">
            <v>0</v>
          </cell>
          <cell r="J309">
            <v>323100</v>
          </cell>
          <cell r="K309">
            <v>65150</v>
          </cell>
          <cell r="L309">
            <v>96525.03</v>
          </cell>
          <cell r="M309">
            <v>0</v>
          </cell>
          <cell r="N309">
            <v>107181</v>
          </cell>
          <cell r="O309">
            <v>6103.16</v>
          </cell>
          <cell r="R309">
            <v>0</v>
          </cell>
          <cell r="T309" t="str">
            <v>X</v>
          </cell>
          <cell r="U309">
            <v>789059.19000000006</v>
          </cell>
          <cell r="V309">
            <v>11.333417558199912</v>
          </cell>
          <cell r="X309">
            <v>2300504.7399999998</v>
          </cell>
          <cell r="Y309">
            <v>6962235.2300000004</v>
          </cell>
          <cell r="Z309">
            <v>4661730.49</v>
          </cell>
          <cell r="AA309">
            <v>528333.3818696189</v>
          </cell>
          <cell r="AC309">
            <v>280.74392899328598</v>
          </cell>
          <cell r="AD309">
            <v>279.67348800726148</v>
          </cell>
          <cell r="AE309">
            <v>-1.0704409860244937</v>
          </cell>
          <cell r="AF309">
            <v>1</v>
          </cell>
          <cell r="AG309">
            <v>1</v>
          </cell>
          <cell r="AH309">
            <v>279.67348800726148</v>
          </cell>
          <cell r="AK309">
            <v>280.74392899328598</v>
          </cell>
          <cell r="AL309">
            <v>280.82384210619909</v>
          </cell>
          <cell r="AM309">
            <v>280.74426438829857</v>
          </cell>
          <cell r="AN309">
            <v>280.74392899328598</v>
          </cell>
          <cell r="AO309">
            <v>279.67348800726148</v>
          </cell>
          <cell r="AT309">
            <v>-1.0704409860244937</v>
          </cell>
          <cell r="AV309">
            <v>-0.74986568470976567</v>
          </cell>
          <cell r="AW309">
            <v>1.028994444781506</v>
          </cell>
          <cell r="AX309">
            <v>1.7788601294912718</v>
          </cell>
        </row>
        <row r="310">
          <cell r="A310">
            <v>301</v>
          </cell>
          <cell r="B310" t="str">
            <v>TYNGSBOROUGH</v>
          </cell>
          <cell r="C310">
            <v>1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I310">
            <v>210786</v>
          </cell>
          <cell r="J310">
            <v>751442</v>
          </cell>
          <cell r="K310">
            <v>881349</v>
          </cell>
          <cell r="L310">
            <v>589451</v>
          </cell>
          <cell r="M310">
            <v>5867</v>
          </cell>
          <cell r="N310">
            <v>20152</v>
          </cell>
          <cell r="O310">
            <v>124285</v>
          </cell>
          <cell r="R310">
            <v>0</v>
          </cell>
          <cell r="T310" t="str">
            <v>x18</v>
          </cell>
          <cell r="U310">
            <v>2170716.2999999998</v>
          </cell>
          <cell r="V310">
            <v>7.807114907470333</v>
          </cell>
          <cell r="X310">
            <v>21286361.979999997</v>
          </cell>
          <cell r="Y310">
            <v>27804333.940607477</v>
          </cell>
          <cell r="Z310">
            <v>6517971.9606074803</v>
          </cell>
          <cell r="AA310">
            <v>508865.56060132297</v>
          </cell>
          <cell r="AC310">
            <v>134.65258577639557</v>
          </cell>
          <cell r="AD310">
            <v>128.22984221377106</v>
          </cell>
          <cell r="AE310">
            <v>-6.422743562624504</v>
          </cell>
          <cell r="AF310">
            <v>89</v>
          </cell>
          <cell r="AG310">
            <v>1</v>
          </cell>
          <cell r="AH310">
            <v>128.22984221377106</v>
          </cell>
          <cell r="AK310">
            <v>134.65258577639557</v>
          </cell>
          <cell r="AL310">
            <v>134.65258740176989</v>
          </cell>
          <cell r="AM310">
            <v>134.65258577639557</v>
          </cell>
          <cell r="AN310">
            <v>134.65258577639557</v>
          </cell>
          <cell r="AO310">
            <v>128.22984221377106</v>
          </cell>
          <cell r="AT310">
            <v>-6.422743562624504</v>
          </cell>
          <cell r="AV310">
            <v>5.5778335633287979</v>
          </cell>
          <cell r="AW310">
            <v>0.61836736732211084</v>
          </cell>
          <cell r="AX310">
            <v>-4.9594661960066873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  <cell r="T311">
            <v>0</v>
          </cell>
          <cell r="U311">
            <v>0</v>
          </cell>
          <cell r="V311">
            <v>0</v>
          </cell>
          <cell r="X311">
            <v>268153.68999999994</v>
          </cell>
          <cell r="Y311">
            <v>294685</v>
          </cell>
          <cell r="Z311">
            <v>26531.310000000056</v>
          </cell>
          <cell r="AA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 t="str">
            <v>Non-op</v>
          </cell>
          <cell r="AH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T311">
            <v>0</v>
          </cell>
          <cell r="AV311" t="str">
            <v/>
          </cell>
          <cell r="AW311" t="str">
            <v/>
          </cell>
          <cell r="AX311" t="str">
            <v/>
          </cell>
        </row>
        <row r="312">
          <cell r="A312">
            <v>303</v>
          </cell>
          <cell r="B312" t="str">
            <v>UPTON</v>
          </cell>
          <cell r="C312">
            <v>0</v>
          </cell>
          <cell r="T312">
            <v>0</v>
          </cell>
          <cell r="U312">
            <v>0</v>
          </cell>
          <cell r="V312">
            <v>0</v>
          </cell>
          <cell r="X312">
            <v>82453.8</v>
          </cell>
          <cell r="Y312">
            <v>106396.75</v>
          </cell>
          <cell r="Z312">
            <v>23942.949999999997</v>
          </cell>
          <cell r="AA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 t="str">
            <v>Non-op</v>
          </cell>
          <cell r="AH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T312">
            <v>0</v>
          </cell>
          <cell r="AV312" t="str">
            <v/>
          </cell>
          <cell r="AW312" t="str">
            <v/>
          </cell>
          <cell r="AX312" t="str">
            <v/>
          </cell>
        </row>
        <row r="313">
          <cell r="A313">
            <v>304</v>
          </cell>
          <cell r="B313" t="str">
            <v>UXBRIDGE</v>
          </cell>
          <cell r="C313">
            <v>1</v>
          </cell>
          <cell r="D313">
            <v>0</v>
          </cell>
          <cell r="E313">
            <v>0</v>
          </cell>
          <cell r="F313">
            <v>97775</v>
          </cell>
          <cell r="G313">
            <v>0</v>
          </cell>
          <cell r="I313">
            <v>72458</v>
          </cell>
          <cell r="J313">
            <v>327781</v>
          </cell>
          <cell r="K313">
            <v>684515</v>
          </cell>
          <cell r="L313">
            <v>641705</v>
          </cell>
          <cell r="M313">
            <v>0</v>
          </cell>
          <cell r="N313">
            <v>152017</v>
          </cell>
          <cell r="O313">
            <v>0</v>
          </cell>
          <cell r="R313">
            <v>0</v>
          </cell>
          <cell r="T313" t="str">
            <v>X</v>
          </cell>
          <cell r="U313">
            <v>1976251</v>
          </cell>
          <cell r="V313">
            <v>6.825135438937922</v>
          </cell>
          <cell r="X313">
            <v>22214657.669999998</v>
          </cell>
          <cell r="Y313">
            <v>28955484</v>
          </cell>
          <cell r="Z313">
            <v>6740826.3300000019</v>
          </cell>
          <cell r="AA313">
            <v>460070.52672608866</v>
          </cell>
          <cell r="AC313">
            <v>134.07165351989849</v>
          </cell>
          <cell r="AD313">
            <v>128.27302538969946</v>
          </cell>
          <cell r="AE313">
            <v>-5.7986281301990346</v>
          </cell>
          <cell r="AF313">
            <v>2</v>
          </cell>
          <cell r="AG313">
            <v>1</v>
          </cell>
          <cell r="AH313">
            <v>128.27302538969946</v>
          </cell>
          <cell r="AK313">
            <v>134.07165351989849</v>
          </cell>
          <cell r="AL313">
            <v>134.46594190636995</v>
          </cell>
          <cell r="AM313">
            <v>134.07165351989849</v>
          </cell>
          <cell r="AN313">
            <v>134.07165351989849</v>
          </cell>
          <cell r="AO313">
            <v>128.27302538969946</v>
          </cell>
          <cell r="AT313">
            <v>-5.7986281301990346</v>
          </cell>
          <cell r="AV313">
            <v>8.4460580965366887</v>
          </cell>
          <cell r="AW313">
            <v>4.1578149291827726</v>
          </cell>
          <cell r="AX313">
            <v>-4.2882431673539161</v>
          </cell>
        </row>
        <row r="314">
          <cell r="A314">
            <v>305</v>
          </cell>
          <cell r="B314" t="str">
            <v>WAKEFIELD</v>
          </cell>
          <cell r="C314">
            <v>1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I314">
            <v>0</v>
          </cell>
          <cell r="J314">
            <v>1962474</v>
          </cell>
          <cell r="K314">
            <v>0</v>
          </cell>
          <cell r="L314">
            <v>3828360.8220000002</v>
          </cell>
          <cell r="M314">
            <v>0</v>
          </cell>
          <cell r="N314">
            <v>0</v>
          </cell>
          <cell r="O314">
            <v>115954.16</v>
          </cell>
          <cell r="R314">
            <v>0</v>
          </cell>
          <cell r="T314" t="str">
            <v>X</v>
          </cell>
          <cell r="U314">
            <v>5906788.9820000008</v>
          </cell>
          <cell r="V314">
            <v>9.4199549491803918</v>
          </cell>
          <cell r="X314">
            <v>43061534.5506</v>
          </cell>
          <cell r="Y314">
            <v>62705066.148049213</v>
          </cell>
          <cell r="Z314">
            <v>19643531.597449213</v>
          </cell>
          <cell r="AA314">
            <v>1850411.8269077314</v>
          </cell>
          <cell r="AC314">
            <v>141.96475026990595</v>
          </cell>
          <cell r="AD314">
            <v>141.32021758219847</v>
          </cell>
          <cell r="AE314">
            <v>-0.64453268770748195</v>
          </cell>
          <cell r="AF314">
            <v>78</v>
          </cell>
          <cell r="AG314">
            <v>1</v>
          </cell>
          <cell r="AH314">
            <v>141.32021758219847</v>
          </cell>
          <cell r="AK314">
            <v>141.96475026990595</v>
          </cell>
          <cell r="AL314">
            <v>141.96468544636721</v>
          </cell>
          <cell r="AM314">
            <v>141.96475026990595</v>
          </cell>
          <cell r="AN314">
            <v>141.96475026990595</v>
          </cell>
          <cell r="AO314">
            <v>141.32021758219847</v>
          </cell>
          <cell r="AT314">
            <v>-0.64453268770748195</v>
          </cell>
          <cell r="AV314">
            <v>5.0855167065879243</v>
          </cell>
          <cell r="AW314">
            <v>4.2450310316026352</v>
          </cell>
          <cell r="AX314">
            <v>-0.84048567498528914</v>
          </cell>
        </row>
        <row r="315">
          <cell r="A315">
            <v>306</v>
          </cell>
          <cell r="B315" t="str">
            <v>WALES</v>
          </cell>
          <cell r="C315">
            <v>1</v>
          </cell>
          <cell r="D315">
            <v>0</v>
          </cell>
          <cell r="E315">
            <v>131450</v>
          </cell>
          <cell r="F315">
            <v>0</v>
          </cell>
          <cell r="G315">
            <v>0</v>
          </cell>
          <cell r="I315">
            <v>0</v>
          </cell>
          <cell r="J315">
            <v>69576</v>
          </cell>
          <cell r="K315">
            <v>57308</v>
          </cell>
          <cell r="L315">
            <v>76685</v>
          </cell>
          <cell r="M315">
            <v>0</v>
          </cell>
          <cell r="N315">
            <v>20492</v>
          </cell>
          <cell r="O315">
            <v>6188.7</v>
          </cell>
          <cell r="R315">
            <v>0</v>
          </cell>
          <cell r="T315" t="str">
            <v>x18</v>
          </cell>
          <cell r="U315">
            <v>308020.2</v>
          </cell>
          <cell r="V315">
            <v>13.411997376994361</v>
          </cell>
          <cell r="X315">
            <v>1628374.74</v>
          </cell>
          <cell r="Y315">
            <v>2296602</v>
          </cell>
          <cell r="Z315">
            <v>668227.26</v>
          </cell>
          <cell r="AA315">
            <v>89622.622583561286</v>
          </cell>
          <cell r="AC315">
            <v>123.47558249216435</v>
          </cell>
          <cell r="AD315">
            <v>135.53264633768754</v>
          </cell>
          <cell r="AE315">
            <v>12.057063845523189</v>
          </cell>
          <cell r="AF315">
            <v>5</v>
          </cell>
          <cell r="AG315">
            <v>1</v>
          </cell>
          <cell r="AH315">
            <v>135.53264633768754</v>
          </cell>
          <cell r="AK315">
            <v>123.47558249216435</v>
          </cell>
          <cell r="AL315">
            <v>123.52905414334398</v>
          </cell>
          <cell r="AM315">
            <v>123.47797865043057</v>
          </cell>
          <cell r="AN315">
            <v>123.47558249216435</v>
          </cell>
          <cell r="AO315">
            <v>135.53264633768754</v>
          </cell>
          <cell r="AT315">
            <v>12.057063845523189</v>
          </cell>
          <cell r="AV315">
            <v>-8.9090353608650261</v>
          </cell>
          <cell r="AW315">
            <v>0.38273524089395888</v>
          </cell>
          <cell r="AX315">
            <v>9.2917706017589854</v>
          </cell>
        </row>
        <row r="316">
          <cell r="A316">
            <v>307</v>
          </cell>
          <cell r="B316" t="str">
            <v>WALPOLE</v>
          </cell>
          <cell r="C316">
            <v>1</v>
          </cell>
          <cell r="D316">
            <v>0</v>
          </cell>
          <cell r="E316">
            <v>44509</v>
          </cell>
          <cell r="F316">
            <v>0</v>
          </cell>
          <cell r="G316">
            <v>0</v>
          </cell>
          <cell r="I316">
            <v>80370</v>
          </cell>
          <cell r="J316">
            <v>605039</v>
          </cell>
          <cell r="K316">
            <v>657986</v>
          </cell>
          <cell r="L316">
            <v>1486158</v>
          </cell>
          <cell r="M316">
            <v>15970</v>
          </cell>
          <cell r="N316">
            <v>0</v>
          </cell>
          <cell r="O316">
            <v>33768</v>
          </cell>
          <cell r="R316">
            <v>0</v>
          </cell>
          <cell r="T316" t="str">
            <v>X</v>
          </cell>
          <cell r="U316">
            <v>2923800</v>
          </cell>
          <cell r="V316">
            <v>4.5700860157149812</v>
          </cell>
          <cell r="X316">
            <v>47191402.9124</v>
          </cell>
          <cell r="Y316">
            <v>63976914</v>
          </cell>
          <cell r="Z316">
            <v>16785511.0876</v>
          </cell>
          <cell r="AA316">
            <v>767112.29488069518</v>
          </cell>
          <cell r="AC316">
            <v>141.83032900099181</v>
          </cell>
          <cell r="AD316">
            <v>133.94346809831822</v>
          </cell>
          <cell r="AE316">
            <v>-7.8868609026735896</v>
          </cell>
          <cell r="AF316">
            <v>16</v>
          </cell>
          <cell r="AG316">
            <v>1</v>
          </cell>
          <cell r="AH316">
            <v>133.94346809831822</v>
          </cell>
          <cell r="AK316">
            <v>141.83032900099181</v>
          </cell>
          <cell r="AL316">
            <v>142.18168162918124</v>
          </cell>
          <cell r="AM316">
            <v>141.83276014547715</v>
          </cell>
          <cell r="AN316">
            <v>141.83032900099181</v>
          </cell>
          <cell r="AO316">
            <v>133.94346809831822</v>
          </cell>
          <cell r="AT316">
            <v>-7.8868609026735896</v>
          </cell>
          <cell r="AV316">
            <v>9.1674053160465245</v>
          </cell>
          <cell r="AW316">
            <v>2.9560480449798097</v>
          </cell>
          <cell r="AX316">
            <v>-6.2113572710667153</v>
          </cell>
        </row>
        <row r="317">
          <cell r="A317">
            <v>308</v>
          </cell>
          <cell r="B317" t="str">
            <v>WALTHAM</v>
          </cell>
          <cell r="C317">
            <v>1</v>
          </cell>
          <cell r="D317">
            <v>0</v>
          </cell>
          <cell r="E317">
            <v>60944</v>
          </cell>
          <cell r="F317">
            <v>0</v>
          </cell>
          <cell r="G317">
            <v>0</v>
          </cell>
          <cell r="I317">
            <v>0</v>
          </cell>
          <cell r="J317">
            <v>3028403</v>
          </cell>
          <cell r="K317">
            <v>1171934</v>
          </cell>
          <cell r="L317">
            <v>9250000</v>
          </cell>
          <cell r="M317">
            <v>49513</v>
          </cell>
          <cell r="N317">
            <v>0</v>
          </cell>
          <cell r="O317">
            <v>26803</v>
          </cell>
          <cell r="R317">
            <v>0</v>
          </cell>
          <cell r="T317" t="str">
            <v>X</v>
          </cell>
          <cell r="U317">
            <v>13587597</v>
          </cell>
          <cell r="V317">
            <v>10.642257340931609</v>
          </cell>
          <cell r="X317">
            <v>98129290.060850009</v>
          </cell>
          <cell r="Y317">
            <v>127675892.10364425</v>
          </cell>
          <cell r="Z317">
            <v>29546602.042794243</v>
          </cell>
          <cell r="AA317">
            <v>3144425.4248951189</v>
          </cell>
          <cell r="AC317">
            <v>141.25484456461166</v>
          </cell>
          <cell r="AD317">
            <v>126.90550048973873</v>
          </cell>
          <cell r="AE317">
            <v>-14.349344074872931</v>
          </cell>
          <cell r="AF317">
            <v>11</v>
          </cell>
          <cell r="AG317">
            <v>1</v>
          </cell>
          <cell r="AH317">
            <v>126.90550048973873</v>
          </cell>
          <cell r="AK317">
            <v>141.25484456461166</v>
          </cell>
          <cell r="AL317">
            <v>141.24501256388507</v>
          </cell>
          <cell r="AM317">
            <v>141.25484456461166</v>
          </cell>
          <cell r="AN317">
            <v>141.25484456461166</v>
          </cell>
          <cell r="AO317">
            <v>126.90550048973873</v>
          </cell>
          <cell r="AT317">
            <v>-14.349344074872931</v>
          </cell>
          <cell r="AV317">
            <v>11.538564033538364</v>
          </cell>
          <cell r="AW317">
            <v>-0.70522887340123841</v>
          </cell>
          <cell r="AX317">
            <v>-12.243792906939603</v>
          </cell>
        </row>
        <row r="318">
          <cell r="A318">
            <v>309</v>
          </cell>
          <cell r="B318" t="str">
            <v>WARE</v>
          </cell>
          <cell r="C318">
            <v>1</v>
          </cell>
          <cell r="D318">
            <v>0</v>
          </cell>
          <cell r="E318">
            <v>79593</v>
          </cell>
          <cell r="F318">
            <v>0</v>
          </cell>
          <cell r="G318">
            <v>0</v>
          </cell>
          <cell r="I318">
            <v>0</v>
          </cell>
          <cell r="J318">
            <v>507477</v>
          </cell>
          <cell r="K318">
            <v>332073</v>
          </cell>
          <cell r="L318">
            <v>443000</v>
          </cell>
          <cell r="M318">
            <v>13583</v>
          </cell>
          <cell r="N318">
            <v>267935</v>
          </cell>
          <cell r="O318">
            <v>7593.88</v>
          </cell>
          <cell r="R318">
            <v>0</v>
          </cell>
          <cell r="T318" t="str">
            <v>X16</v>
          </cell>
          <cell r="U318">
            <v>1651254.88</v>
          </cell>
          <cell r="V318">
            <v>9.0990432546160722</v>
          </cell>
          <cell r="X318">
            <v>19400007.25</v>
          </cell>
          <cell r="Y318">
            <v>18147566</v>
          </cell>
          <cell r="Z318">
            <v>0</v>
          </cell>
          <cell r="AA318">
            <v>0</v>
          </cell>
          <cell r="AC318">
            <v>105.8330741062304</v>
          </cell>
          <cell r="AD318">
            <v>93.544119680676914</v>
          </cell>
          <cell r="AE318">
            <v>-12.288954425553484</v>
          </cell>
          <cell r="AF318">
            <v>3</v>
          </cell>
          <cell r="AG318">
            <v>1</v>
          </cell>
          <cell r="AH318">
            <v>93.544119680676914</v>
          </cell>
          <cell r="AK318">
            <v>105.8330741062304</v>
          </cell>
          <cell r="AL318">
            <v>95.883019147823873</v>
          </cell>
          <cell r="AM318">
            <v>95.883044839193801</v>
          </cell>
          <cell r="AN318">
            <v>105.8330741062304</v>
          </cell>
          <cell r="AO318">
            <v>93.544119680676914</v>
          </cell>
          <cell r="AT318">
            <v>-12.288954425553484</v>
          </cell>
          <cell r="AV318">
            <v>7.9840479700763565</v>
          </cell>
          <cell r="AW318">
            <v>-4.9620327900764831</v>
          </cell>
          <cell r="AX318">
            <v>-12.946080760152839</v>
          </cell>
        </row>
        <row r="319">
          <cell r="A319">
            <v>310</v>
          </cell>
          <cell r="B319" t="str">
            <v>WAREHAM</v>
          </cell>
          <cell r="C319">
            <v>1</v>
          </cell>
          <cell r="T319" t="str">
            <v>X</v>
          </cell>
          <cell r="U319">
            <v>0</v>
          </cell>
          <cell r="V319">
            <v>0</v>
          </cell>
          <cell r="X319">
            <v>37763668.480000004</v>
          </cell>
          <cell r="Y319">
            <v>45695753.188201077</v>
          </cell>
          <cell r="Z319">
            <v>7932084.7082010731</v>
          </cell>
          <cell r="AA319">
            <v>0</v>
          </cell>
          <cell r="AC319">
            <v>121.19008348181117</v>
          </cell>
          <cell r="AD319">
            <v>121.00453962093746</v>
          </cell>
          <cell r="AE319">
            <v>-0.18554386087370744</v>
          </cell>
          <cell r="AF319">
            <v>122</v>
          </cell>
          <cell r="AG319">
            <v>0</v>
          </cell>
          <cell r="AH319">
            <v>121.19008348181117</v>
          </cell>
          <cell r="AK319">
            <v>121.19008348181117</v>
          </cell>
          <cell r="AL319">
            <v>132.5373618810583</v>
          </cell>
          <cell r="AM319">
            <v>132.5373618810583</v>
          </cell>
          <cell r="AN319">
            <v>121.19008348181117</v>
          </cell>
          <cell r="AO319">
            <v>121.19008348181117</v>
          </cell>
          <cell r="AT319">
            <v>0</v>
          </cell>
          <cell r="AV319">
            <v>10.003132547590765</v>
          </cell>
          <cell r="AW319">
            <v>7.8568610330694915</v>
          </cell>
          <cell r="AX319">
            <v>-2.1462715145212732</v>
          </cell>
        </row>
        <row r="320">
          <cell r="A320">
            <v>311</v>
          </cell>
          <cell r="B320" t="str">
            <v>WARREN</v>
          </cell>
          <cell r="C320">
            <v>0</v>
          </cell>
          <cell r="T320">
            <v>0</v>
          </cell>
          <cell r="U320">
            <v>0</v>
          </cell>
          <cell r="V320">
            <v>0</v>
          </cell>
          <cell r="X320">
            <v>16490.760000000002</v>
          </cell>
          <cell r="Y320">
            <v>20612</v>
          </cell>
          <cell r="Z320">
            <v>4121.239999999998</v>
          </cell>
          <cell r="AA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 t="str">
            <v>Non-op</v>
          </cell>
          <cell r="AH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T320">
            <v>0</v>
          </cell>
          <cell r="AV320" t="str">
            <v/>
          </cell>
          <cell r="AW320" t="str">
            <v/>
          </cell>
          <cell r="AX320" t="str">
            <v/>
          </cell>
        </row>
        <row r="321">
          <cell r="A321">
            <v>312</v>
          </cell>
          <cell r="B321" t="str">
            <v>WARWICK</v>
          </cell>
          <cell r="C321">
            <v>0</v>
          </cell>
          <cell r="D321">
            <v>0</v>
          </cell>
          <cell r="E321">
            <v>10000</v>
          </cell>
          <cell r="F321">
            <v>0</v>
          </cell>
          <cell r="G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125991</v>
          </cell>
          <cell r="M321">
            <v>0</v>
          </cell>
          <cell r="N321">
            <v>0</v>
          </cell>
          <cell r="O321">
            <v>2340.94</v>
          </cell>
          <cell r="R321">
            <v>0</v>
          </cell>
          <cell r="T321">
            <v>0</v>
          </cell>
          <cell r="U321">
            <v>12340.940000000002</v>
          </cell>
          <cell r="V321">
            <v>0</v>
          </cell>
          <cell r="X321">
            <v>860882.41</v>
          </cell>
          <cell r="Y321">
            <v>860882</v>
          </cell>
          <cell r="Z321">
            <v>0</v>
          </cell>
          <cell r="AA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2</v>
          </cell>
          <cell r="AG321" t="str">
            <v>Non-op</v>
          </cell>
          <cell r="AH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T321">
            <v>0</v>
          </cell>
          <cell r="AV321" t="str">
            <v/>
          </cell>
          <cell r="AW321" t="str">
            <v/>
          </cell>
          <cell r="AX321" t="str">
            <v/>
          </cell>
          <cell r="BC321" t="str">
            <v>fy24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  <cell r="T322">
            <v>0</v>
          </cell>
          <cell r="U322">
            <v>0</v>
          </cell>
          <cell r="V322">
            <v>0</v>
          </cell>
          <cell r="X322">
            <v>65963.040000000008</v>
          </cell>
          <cell r="Y322">
            <v>101229</v>
          </cell>
          <cell r="Z322">
            <v>35265.959999999992</v>
          </cell>
          <cell r="AA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 t="str">
            <v>Non-op</v>
          </cell>
          <cell r="AH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T322">
            <v>0</v>
          </cell>
          <cell r="AV322" t="str">
            <v/>
          </cell>
          <cell r="AW322" t="str">
            <v/>
          </cell>
          <cell r="AX322" t="str">
            <v/>
          </cell>
        </row>
        <row r="323">
          <cell r="A323">
            <v>314</v>
          </cell>
          <cell r="B323" t="str">
            <v>WATERTOWN</v>
          </cell>
          <cell r="C323">
            <v>1</v>
          </cell>
          <cell r="D323">
            <v>0</v>
          </cell>
          <cell r="E323">
            <v>57600</v>
          </cell>
          <cell r="F323">
            <v>0</v>
          </cell>
          <cell r="G323">
            <v>0</v>
          </cell>
          <cell r="I323">
            <v>0</v>
          </cell>
          <cell r="J323">
            <v>3238502</v>
          </cell>
          <cell r="K323">
            <v>16046</v>
          </cell>
          <cell r="L323">
            <v>2752688</v>
          </cell>
          <cell r="M323">
            <v>541</v>
          </cell>
          <cell r="N323">
            <v>0</v>
          </cell>
          <cell r="O323">
            <v>32139.59</v>
          </cell>
          <cell r="R323">
            <v>0</v>
          </cell>
          <cell r="T323" t="str">
            <v>x18</v>
          </cell>
          <cell r="U323">
            <v>4170634.99</v>
          </cell>
          <cell r="V323">
            <v>6.421139167486535</v>
          </cell>
          <cell r="X323">
            <v>39855550.60148</v>
          </cell>
          <cell r="Y323">
            <v>64951636.792393908</v>
          </cell>
          <cell r="Z323">
            <v>25096086.190913908</v>
          </cell>
          <cell r="AA323">
            <v>1611454.6199109526</v>
          </cell>
          <cell r="AC323">
            <v>175.45672934136448</v>
          </cell>
          <cell r="AD323">
            <v>158.9243686678133</v>
          </cell>
          <cell r="AE323">
            <v>-16.532360673551182</v>
          </cell>
          <cell r="AF323">
            <v>8</v>
          </cell>
          <cell r="AG323">
            <v>1</v>
          </cell>
          <cell r="AH323">
            <v>158.9243686678133</v>
          </cell>
          <cell r="AK323">
            <v>175.45672934136448</v>
          </cell>
          <cell r="AL323">
            <v>175.45665769339175</v>
          </cell>
          <cell r="AM323">
            <v>175.45672934136448</v>
          </cell>
          <cell r="AN323">
            <v>175.45672934136448</v>
          </cell>
          <cell r="AO323">
            <v>158.9243686678133</v>
          </cell>
          <cell r="AT323">
            <v>-16.532360673551182</v>
          </cell>
          <cell r="AV323">
            <v>9.7307176945995284</v>
          </cell>
          <cell r="AW323">
            <v>-0.60552292595108426</v>
          </cell>
          <cell r="AX323">
            <v>-10.336240620550612</v>
          </cell>
        </row>
        <row r="324">
          <cell r="A324">
            <v>315</v>
          </cell>
          <cell r="B324" t="str">
            <v>WAYLAND</v>
          </cell>
          <cell r="C324">
            <v>1</v>
          </cell>
          <cell r="D324">
            <v>0</v>
          </cell>
          <cell r="E324">
            <v>111236</v>
          </cell>
          <cell r="F324">
            <v>0</v>
          </cell>
          <cell r="G324">
            <v>0</v>
          </cell>
          <cell r="I324">
            <v>24510</v>
          </cell>
          <cell r="J324">
            <v>1631391</v>
          </cell>
          <cell r="K324">
            <v>498547</v>
          </cell>
          <cell r="L324">
            <v>1219742.8899999999</v>
          </cell>
          <cell r="M324">
            <v>0</v>
          </cell>
          <cell r="N324">
            <v>0</v>
          </cell>
          <cell r="O324">
            <v>1341.97</v>
          </cell>
          <cell r="R324">
            <v>0</v>
          </cell>
          <cell r="T324" t="str">
            <v>X</v>
          </cell>
          <cell r="U324">
            <v>3486768.86</v>
          </cell>
          <cell r="V324">
            <v>6.1998741174711185</v>
          </cell>
          <cell r="X324">
            <v>33119434.224909998</v>
          </cell>
          <cell r="Y324">
            <v>56239349.28250166</v>
          </cell>
          <cell r="Z324">
            <v>23119915.057591662</v>
          </cell>
          <cell r="AA324">
            <v>1433405.6296369333</v>
          </cell>
          <cell r="AC324">
            <v>172.69485077298643</v>
          </cell>
          <cell r="AD324">
            <v>165.47970983044067</v>
          </cell>
          <cell r="AE324">
            <v>-7.2151409425457587</v>
          </cell>
          <cell r="AF324">
            <v>1</v>
          </cell>
          <cell r="AG324">
            <v>1</v>
          </cell>
          <cell r="AH324">
            <v>165.47970983044067</v>
          </cell>
          <cell r="AK324">
            <v>172.69485077298643</v>
          </cell>
          <cell r="AL324">
            <v>172.69561856532439</v>
          </cell>
          <cell r="AM324">
            <v>172.69485077298643</v>
          </cell>
          <cell r="AN324">
            <v>172.69485077298643</v>
          </cell>
          <cell r="AO324">
            <v>165.47970983044067</v>
          </cell>
          <cell r="AT324">
            <v>-7.2151409425457587</v>
          </cell>
          <cell r="AV324">
            <v>6.9058579323712816</v>
          </cell>
          <cell r="AW324">
            <v>3.0703978335742717</v>
          </cell>
          <cell r="AX324">
            <v>-3.83546009879701</v>
          </cell>
        </row>
        <row r="325">
          <cell r="A325">
            <v>316</v>
          </cell>
          <cell r="B325" t="str">
            <v>WEBSTER</v>
          </cell>
          <cell r="C325">
            <v>1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I325">
            <v>0</v>
          </cell>
          <cell r="J325">
            <v>1359918</v>
          </cell>
          <cell r="K325">
            <v>690636</v>
          </cell>
          <cell r="L325">
            <v>415836</v>
          </cell>
          <cell r="M325">
            <v>36208</v>
          </cell>
          <cell r="N325">
            <v>245193</v>
          </cell>
          <cell r="O325">
            <v>37283.75</v>
          </cell>
          <cell r="R325">
            <v>0</v>
          </cell>
          <cell r="T325" t="str">
            <v>x18</v>
          </cell>
          <cell r="U325">
            <v>2493989.5499999998</v>
          </cell>
          <cell r="V325">
            <v>7.364617066515776</v>
          </cell>
          <cell r="X325">
            <v>31971769.840000004</v>
          </cell>
          <cell r="Y325">
            <v>33864483.753530912</v>
          </cell>
          <cell r="Z325">
            <v>1892713.9135309085</v>
          </cell>
          <cell r="AA325">
            <v>139391.13189621593</v>
          </cell>
          <cell r="AC325">
            <v>107.96057526282472</v>
          </cell>
          <cell r="AD325">
            <v>105.48397161123407</v>
          </cell>
          <cell r="AE325">
            <v>-2.4766036515906507</v>
          </cell>
          <cell r="AF325">
            <v>29</v>
          </cell>
          <cell r="AG325">
            <v>1</v>
          </cell>
          <cell r="AH325">
            <v>105.48397161123407</v>
          </cell>
          <cell r="AK325">
            <v>107.96057526282472</v>
          </cell>
          <cell r="AL325">
            <v>107.87235427610426</v>
          </cell>
          <cell r="AM325">
            <v>107.96057526282472</v>
          </cell>
          <cell r="AN325">
            <v>107.96057526282472</v>
          </cell>
          <cell r="AO325">
            <v>105.48397161123407</v>
          </cell>
          <cell r="AT325">
            <v>-2.4766036515906507</v>
          </cell>
          <cell r="AV325">
            <v>10.063912982549301</v>
          </cell>
          <cell r="AW325">
            <v>7.2379956262922676</v>
          </cell>
          <cell r="AX325">
            <v>-2.8259173562570332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  <cell r="D326">
            <v>0</v>
          </cell>
          <cell r="E326">
            <v>24572</v>
          </cell>
          <cell r="F326">
            <v>0</v>
          </cell>
          <cell r="G326">
            <v>0</v>
          </cell>
          <cell r="I326">
            <v>141679.093295698</v>
          </cell>
          <cell r="J326">
            <v>3747478.57003455</v>
          </cell>
          <cell r="K326">
            <v>414650.33666975499</v>
          </cell>
          <cell r="L326">
            <v>1929327.72</v>
          </cell>
          <cell r="M326">
            <v>0</v>
          </cell>
          <cell r="N326">
            <v>0</v>
          </cell>
          <cell r="O326">
            <v>0</v>
          </cell>
          <cell r="R326">
            <v>0</v>
          </cell>
          <cell r="T326" t="str">
            <v>x18</v>
          </cell>
          <cell r="U326">
            <v>4907178.3160000024</v>
          </cell>
          <cell r="V326">
            <v>4.501938142917921</v>
          </cell>
          <cell r="X326">
            <v>52634797.2425</v>
          </cell>
          <cell r="Y326">
            <v>109001460.2648322</v>
          </cell>
          <cell r="Z326">
            <v>56366663.022332199</v>
          </cell>
          <cell r="AA326">
            <v>2537592.3024923848</v>
          </cell>
          <cell r="AC326">
            <v>194.76673647458634</v>
          </cell>
          <cell r="AD326">
            <v>202.26898086419433</v>
          </cell>
          <cell r="AE326">
            <v>7.5022443896079949</v>
          </cell>
          <cell r="AF326">
            <v>0</v>
          </cell>
          <cell r="AG326">
            <v>1</v>
          </cell>
          <cell r="AH326">
            <v>202.26898086419433</v>
          </cell>
          <cell r="AK326">
            <v>194.76673647458634</v>
          </cell>
          <cell r="AL326">
            <v>194.72979541692141</v>
          </cell>
          <cell r="AM326">
            <v>194.76673647458634</v>
          </cell>
          <cell r="AN326">
            <v>194.76673647458634</v>
          </cell>
          <cell r="AO326">
            <v>202.26898086419433</v>
          </cell>
          <cell r="AT326">
            <v>7.5022443896079949</v>
          </cell>
          <cell r="AV326">
            <v>3.1745669330514468</v>
          </cell>
          <cell r="AW326">
            <v>7.3708035594030665</v>
          </cell>
          <cell r="AX326">
            <v>4.1962366263516202</v>
          </cell>
        </row>
        <row r="327">
          <cell r="A327">
            <v>318</v>
          </cell>
          <cell r="B327" t="str">
            <v>WELLFLEET</v>
          </cell>
          <cell r="C327">
            <v>1</v>
          </cell>
          <cell r="D327">
            <v>0</v>
          </cell>
          <cell r="E327">
            <v>116000</v>
          </cell>
          <cell r="F327">
            <v>0</v>
          </cell>
          <cell r="G327">
            <v>0</v>
          </cell>
          <cell r="I327">
            <v>0</v>
          </cell>
          <cell r="J327">
            <v>0</v>
          </cell>
          <cell r="K327">
            <v>113</v>
          </cell>
          <cell r="L327">
            <v>85500</v>
          </cell>
          <cell r="M327">
            <v>0</v>
          </cell>
          <cell r="N327">
            <v>106611</v>
          </cell>
          <cell r="O327">
            <v>0</v>
          </cell>
          <cell r="R327">
            <v>0</v>
          </cell>
          <cell r="T327" t="str">
            <v>X</v>
          </cell>
          <cell r="U327">
            <v>308224</v>
          </cell>
          <cell r="V327">
            <v>8.3861917182160539</v>
          </cell>
          <cell r="X327">
            <v>1610248.3900000004</v>
          </cell>
          <cell r="Y327">
            <v>3675375.0731752501</v>
          </cell>
          <cell r="Z327">
            <v>2065126.6831752497</v>
          </cell>
          <cell r="AA327">
            <v>173185.48287511268</v>
          </cell>
          <cell r="AC327">
            <v>211.57682672026269</v>
          </cell>
          <cell r="AD327">
            <v>217.49374891783847</v>
          </cell>
          <cell r="AE327">
            <v>5.9169221975757864</v>
          </cell>
          <cell r="AF327">
            <v>0</v>
          </cell>
          <cell r="AG327">
            <v>1</v>
          </cell>
          <cell r="AH327">
            <v>217.49374891783847</v>
          </cell>
          <cell r="AK327">
            <v>211.57682672026269</v>
          </cell>
          <cell r="AL327">
            <v>211.57682672026269</v>
          </cell>
          <cell r="AM327">
            <v>211.57682672026269</v>
          </cell>
          <cell r="AN327">
            <v>211.57682672026269</v>
          </cell>
          <cell r="AO327">
            <v>217.49374891783847</v>
          </cell>
          <cell r="AT327">
            <v>5.9169221975757864</v>
          </cell>
          <cell r="AV327">
            <v>-4.6168584654099085</v>
          </cell>
          <cell r="AW327">
            <v>-0.47056847643031302</v>
          </cell>
          <cell r="AX327">
            <v>4.1462899889795954</v>
          </cell>
        </row>
        <row r="328">
          <cell r="A328">
            <v>319</v>
          </cell>
          <cell r="B328" t="str">
            <v>WENDELL</v>
          </cell>
          <cell r="C328">
            <v>0</v>
          </cell>
          <cell r="T328">
            <v>0</v>
          </cell>
          <cell r="U328">
            <v>0</v>
          </cell>
          <cell r="V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 t="str">
            <v>Non-op</v>
          </cell>
          <cell r="AH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T328">
            <v>0</v>
          </cell>
          <cell r="AV328" t="str">
            <v/>
          </cell>
          <cell r="AW328" t="str">
            <v/>
          </cell>
          <cell r="AX328" t="str">
            <v/>
          </cell>
        </row>
        <row r="329">
          <cell r="A329">
            <v>320</v>
          </cell>
          <cell r="B329" t="str">
            <v>WENHAM</v>
          </cell>
          <cell r="C329">
            <v>0</v>
          </cell>
          <cell r="T329">
            <v>0</v>
          </cell>
          <cell r="U329">
            <v>0</v>
          </cell>
          <cell r="V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 t="str">
            <v>Non-op</v>
          </cell>
          <cell r="AH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T329">
            <v>0</v>
          </cell>
          <cell r="AV329" t="str">
            <v/>
          </cell>
          <cell r="AW329" t="str">
            <v/>
          </cell>
          <cell r="AX329" t="str">
            <v/>
          </cell>
        </row>
        <row r="330">
          <cell r="A330">
            <v>321</v>
          </cell>
          <cell r="B330" t="str">
            <v>WESTBOROUGH</v>
          </cell>
          <cell r="C330">
            <v>1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I330">
            <v>0</v>
          </cell>
          <cell r="J330">
            <v>2580814</v>
          </cell>
          <cell r="K330">
            <v>200494</v>
          </cell>
          <cell r="L330">
            <v>1743716.13</v>
          </cell>
          <cell r="M330">
            <v>13132</v>
          </cell>
          <cell r="N330">
            <v>0</v>
          </cell>
          <cell r="O330">
            <v>10510.36</v>
          </cell>
          <cell r="R330">
            <v>0</v>
          </cell>
          <cell r="T330" t="str">
            <v>X</v>
          </cell>
          <cell r="U330">
            <v>4548666.49</v>
          </cell>
          <cell r="V330">
            <v>6.2012931042767869</v>
          </cell>
          <cell r="X330">
            <v>47373904.239999995</v>
          </cell>
          <cell r="Y330">
            <v>73350290.230000004</v>
          </cell>
          <cell r="Z330">
            <v>25976385.99000001</v>
          </cell>
          <cell r="AA330">
            <v>1610871.8331381921</v>
          </cell>
          <cell r="AC330">
            <v>150.58010002693371</v>
          </cell>
          <cell r="AD330">
            <v>151.43235405176691</v>
          </cell>
          <cell r="AE330">
            <v>0.85225402483320067</v>
          </cell>
          <cell r="AF330">
            <v>10</v>
          </cell>
          <cell r="AG330">
            <v>1</v>
          </cell>
          <cell r="AH330">
            <v>151.43235405176691</v>
          </cell>
          <cell r="AK330">
            <v>150.58010002693371</v>
          </cell>
          <cell r="AL330">
            <v>150.68844878283073</v>
          </cell>
          <cell r="AM330">
            <v>150.58030289472961</v>
          </cell>
          <cell r="AN330">
            <v>150.58010002693371</v>
          </cell>
          <cell r="AO330">
            <v>151.43235405176691</v>
          </cell>
          <cell r="AT330">
            <v>0.85225402483320067</v>
          </cell>
          <cell r="AV330">
            <v>4.8531483382749068</v>
          </cell>
          <cell r="AW330">
            <v>5.7865214703074042</v>
          </cell>
          <cell r="AX330">
            <v>0.93337313203249739</v>
          </cell>
        </row>
        <row r="331">
          <cell r="A331">
            <v>322</v>
          </cell>
          <cell r="B331" t="str">
            <v>WEST BOYLSTON</v>
          </cell>
          <cell r="C331">
            <v>1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I331">
            <v>0</v>
          </cell>
          <cell r="J331">
            <v>656912</v>
          </cell>
          <cell r="K331">
            <v>217253</v>
          </cell>
          <cell r="L331">
            <v>815280</v>
          </cell>
          <cell r="M331">
            <v>0</v>
          </cell>
          <cell r="N331">
            <v>29036</v>
          </cell>
          <cell r="O331">
            <v>5351.78</v>
          </cell>
          <cell r="R331">
            <v>0</v>
          </cell>
          <cell r="T331" t="str">
            <v>x18</v>
          </cell>
          <cell r="U331">
            <v>1153136.78</v>
          </cell>
          <cell r="V331">
            <v>6.8052710294452119</v>
          </cell>
          <cell r="X331">
            <v>11278495.76</v>
          </cell>
          <cell r="Y331">
            <v>16944759.07</v>
          </cell>
          <cell r="Z331">
            <v>5666263.3100000005</v>
          </cell>
          <cell r="AA331">
            <v>385604.57548751339</v>
          </cell>
          <cell r="AC331">
            <v>148.15052164313093</v>
          </cell>
          <cell r="AD331">
            <v>146.8205942253463</v>
          </cell>
          <cell r="AE331">
            <v>-1.3299274177846314</v>
          </cell>
          <cell r="AF331">
            <v>3</v>
          </cell>
          <cell r="AG331">
            <v>1</v>
          </cell>
          <cell r="AH331">
            <v>146.8205942253463</v>
          </cell>
          <cell r="AK331">
            <v>148.15052164313093</v>
          </cell>
          <cell r="AL331">
            <v>148.2558861598832</v>
          </cell>
          <cell r="AM331">
            <v>148.15106352672734</v>
          </cell>
          <cell r="AN331">
            <v>148.15052164313093</v>
          </cell>
          <cell r="AO331">
            <v>146.8205942253463</v>
          </cell>
          <cell r="AT331">
            <v>-1.3299274177846314</v>
          </cell>
          <cell r="AV331">
            <v>6.8038228330304822</v>
          </cell>
          <cell r="AW331">
            <v>5.7136341848755583</v>
          </cell>
          <cell r="AX331">
            <v>-1.0901886481549239</v>
          </cell>
        </row>
        <row r="332">
          <cell r="A332">
            <v>323</v>
          </cell>
          <cell r="B332" t="str">
            <v>WEST BRIDGEWATER</v>
          </cell>
          <cell r="C332">
            <v>1</v>
          </cell>
          <cell r="D332">
            <v>0</v>
          </cell>
          <cell r="E332">
            <v>232400</v>
          </cell>
          <cell r="F332">
            <v>0</v>
          </cell>
          <cell r="G332">
            <v>0</v>
          </cell>
          <cell r="I332">
            <v>0</v>
          </cell>
          <cell r="J332">
            <v>732400</v>
          </cell>
          <cell r="K332">
            <v>531100</v>
          </cell>
          <cell r="L332">
            <v>537770</v>
          </cell>
          <cell r="M332">
            <v>0</v>
          </cell>
          <cell r="N332">
            <v>2705</v>
          </cell>
          <cell r="O332">
            <v>6823.32</v>
          </cell>
          <cell r="R332">
            <v>0</v>
          </cell>
          <cell r="T332" t="str">
            <v>X</v>
          </cell>
          <cell r="U332">
            <v>2043198.32</v>
          </cell>
          <cell r="V332">
            <v>10.549607100130991</v>
          </cell>
          <cell r="X332">
            <v>15250441.900000002</v>
          </cell>
          <cell r="Y332">
            <v>19367530</v>
          </cell>
          <cell r="Z332">
            <v>4117088.0999999978</v>
          </cell>
          <cell r="AA332">
            <v>434336.61851624795</v>
          </cell>
          <cell r="AC332">
            <v>130.09849721533746</v>
          </cell>
          <cell r="AD332">
            <v>124.14849029052561</v>
          </cell>
          <cell r="AE332">
            <v>-5.950006924811845</v>
          </cell>
          <cell r="AF332">
            <v>8</v>
          </cell>
          <cell r="AG332">
            <v>1</v>
          </cell>
          <cell r="AH332">
            <v>124.14849029052561</v>
          </cell>
          <cell r="AK332">
            <v>130.09849721533746</v>
          </cell>
          <cell r="AL332">
            <v>130.15654480824205</v>
          </cell>
          <cell r="AM332">
            <v>130.09878156634207</v>
          </cell>
          <cell r="AN332">
            <v>130.09849721533746</v>
          </cell>
          <cell r="AO332">
            <v>124.14849029052561</v>
          </cell>
          <cell r="AT332">
            <v>-5.950006924811845</v>
          </cell>
          <cell r="AV332">
            <v>12.254971253398553</v>
          </cell>
          <cell r="AW332">
            <v>6.6146127550261618</v>
          </cell>
          <cell r="AX332">
            <v>-5.6403584983723913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  <cell r="T333">
            <v>0</v>
          </cell>
          <cell r="U333">
            <v>0</v>
          </cell>
          <cell r="V333">
            <v>0</v>
          </cell>
          <cell r="X333">
            <v>393567.83999999997</v>
          </cell>
          <cell r="Y333">
            <v>557859.44999999995</v>
          </cell>
          <cell r="Z333">
            <v>164291.60999999999</v>
          </cell>
          <cell r="AA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 t="str">
            <v>Non-op</v>
          </cell>
          <cell r="AH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T333">
            <v>0</v>
          </cell>
          <cell r="AV333" t="str">
            <v/>
          </cell>
          <cell r="AW333" t="str">
            <v/>
          </cell>
          <cell r="AX333" t="str">
            <v/>
          </cell>
        </row>
        <row r="334">
          <cell r="A334">
            <v>325</v>
          </cell>
          <cell r="B334" t="str">
            <v>WESTFIELD</v>
          </cell>
          <cell r="C334">
            <v>1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I334">
            <v>1282163</v>
          </cell>
          <cell r="J334">
            <v>4576236</v>
          </cell>
          <cell r="K334">
            <v>0</v>
          </cell>
          <cell r="L334">
            <v>4007777</v>
          </cell>
          <cell r="M334">
            <v>0</v>
          </cell>
          <cell r="N334">
            <v>181658</v>
          </cell>
          <cell r="O334">
            <v>89795.58</v>
          </cell>
          <cell r="R334">
            <v>0</v>
          </cell>
          <cell r="T334" t="str">
            <v>X</v>
          </cell>
          <cell r="U334">
            <v>10137629.58</v>
          </cell>
          <cell r="V334">
            <v>12.476529047426409</v>
          </cell>
          <cell r="X334">
            <v>75008744.25999999</v>
          </cell>
          <cell r="Y334">
            <v>81253604.599999994</v>
          </cell>
          <cell r="Z334">
            <v>6244860.3400000036</v>
          </cell>
          <cell r="AA334">
            <v>779141.81429131201</v>
          </cell>
          <cell r="AC334">
            <v>109.9477196287519</v>
          </cell>
          <cell r="AD334">
            <v>107.28677513486038</v>
          </cell>
          <cell r="AE334">
            <v>-2.6609444938915203</v>
          </cell>
          <cell r="AF334">
            <v>78</v>
          </cell>
          <cell r="AG334">
            <v>1</v>
          </cell>
          <cell r="AH334">
            <v>107.28677513486038</v>
          </cell>
          <cell r="AK334">
            <v>109.9477196287519</v>
          </cell>
          <cell r="AL334">
            <v>109.69783781282776</v>
          </cell>
          <cell r="AM334">
            <v>109.74681886653161</v>
          </cell>
          <cell r="AN334">
            <v>109.9477196287519</v>
          </cell>
          <cell r="AO334">
            <v>107.28677513486038</v>
          </cell>
          <cell r="AT334">
            <v>-2.6609444938915203</v>
          </cell>
          <cell r="AV334">
            <v>8.292799922520123</v>
          </cell>
          <cell r="AW334">
            <v>5.6992002861051505</v>
          </cell>
          <cell r="AX334">
            <v>-2.5935996364149725</v>
          </cell>
        </row>
        <row r="335">
          <cell r="A335">
            <v>326</v>
          </cell>
          <cell r="B335" t="str">
            <v>WESTFORD</v>
          </cell>
          <cell r="C335">
            <v>1</v>
          </cell>
          <cell r="D335">
            <v>0</v>
          </cell>
          <cell r="E335">
            <v>200000</v>
          </cell>
          <cell r="F335">
            <v>0</v>
          </cell>
          <cell r="G335">
            <v>0</v>
          </cell>
          <cell r="I335">
            <v>0</v>
          </cell>
          <cell r="J335">
            <v>2213118</v>
          </cell>
          <cell r="K335">
            <v>0</v>
          </cell>
          <cell r="L335">
            <v>1029669</v>
          </cell>
          <cell r="M335">
            <v>0</v>
          </cell>
          <cell r="N335">
            <v>7331</v>
          </cell>
          <cell r="O335">
            <v>12195.19</v>
          </cell>
          <cell r="R335">
            <v>0</v>
          </cell>
          <cell r="T335" t="str">
            <v>X</v>
          </cell>
          <cell r="U335">
            <v>3462313.19</v>
          </cell>
          <cell r="V335">
            <v>4.5948720356436601</v>
          </cell>
          <cell r="X335">
            <v>56419497.774939992</v>
          </cell>
          <cell r="Y335">
            <v>75351678.200000003</v>
          </cell>
          <cell r="Z335">
            <v>18932180.425060011</v>
          </cell>
          <cell r="AA335">
            <v>869909.46408868546</v>
          </cell>
          <cell r="AC335">
            <v>141.09398758693266</v>
          </cell>
          <cell r="AD335">
            <v>132.01423563361476</v>
          </cell>
          <cell r="AE335">
            <v>-9.0797519533178956</v>
          </cell>
          <cell r="AF335">
            <v>11</v>
          </cell>
          <cell r="AG335">
            <v>1</v>
          </cell>
          <cell r="AH335">
            <v>132.01423563361476</v>
          </cell>
          <cell r="AK335">
            <v>141.09398758693266</v>
          </cell>
          <cell r="AL335">
            <v>140.93178921188505</v>
          </cell>
          <cell r="AM335">
            <v>140.94929971932316</v>
          </cell>
          <cell r="AN335">
            <v>141.09398758693266</v>
          </cell>
          <cell r="AO335">
            <v>132.01423563361476</v>
          </cell>
          <cell r="AT335">
            <v>-9.0797519533178956</v>
          </cell>
          <cell r="AV335">
            <v>10.325907893076941</v>
          </cell>
          <cell r="AW335">
            <v>2.9571006404600775</v>
          </cell>
          <cell r="AX335">
            <v>-7.3688072526168638</v>
          </cell>
        </row>
        <row r="336">
          <cell r="A336">
            <v>327</v>
          </cell>
          <cell r="B336" t="str">
            <v>WESTHAMPTON</v>
          </cell>
          <cell r="C336">
            <v>1</v>
          </cell>
          <cell r="T336" t="str">
            <v>x18</v>
          </cell>
          <cell r="U336">
            <v>0</v>
          </cell>
          <cell r="V336">
            <v>0</v>
          </cell>
          <cell r="X336">
            <v>1280165.0299999996</v>
          </cell>
          <cell r="Y336">
            <v>2810147.49</v>
          </cell>
          <cell r="Z336">
            <v>1529982.4600000007</v>
          </cell>
          <cell r="AA336">
            <v>0</v>
          </cell>
          <cell r="AC336">
            <v>211.42402497553209</v>
          </cell>
          <cell r="AD336">
            <v>219.51447072413794</v>
          </cell>
          <cell r="AE336">
            <v>8.0904457486058448</v>
          </cell>
          <cell r="AF336">
            <v>1</v>
          </cell>
          <cell r="AG336">
            <v>0</v>
          </cell>
          <cell r="AH336">
            <v>211.42402497553209</v>
          </cell>
          <cell r="AK336">
            <v>211.42402497553209</v>
          </cell>
          <cell r="AL336">
            <v>211.51877585326346</v>
          </cell>
          <cell r="AM336">
            <v>211.42541664595748</v>
          </cell>
          <cell r="AN336">
            <v>211.42402497553209</v>
          </cell>
          <cell r="AO336">
            <v>211.42402497553209</v>
          </cell>
          <cell r="AT336">
            <v>0</v>
          </cell>
          <cell r="AV336">
            <v>0.26383376187589785</v>
          </cell>
          <cell r="AW336">
            <v>2.5684567544935919</v>
          </cell>
          <cell r="AX336">
            <v>2.304622992617694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  <cell r="T337">
            <v>0</v>
          </cell>
          <cell r="U337">
            <v>0</v>
          </cell>
          <cell r="V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 t="str">
            <v>Non-op</v>
          </cell>
          <cell r="AH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T337">
            <v>0</v>
          </cell>
          <cell r="AV337" t="str">
            <v/>
          </cell>
          <cell r="AW337" t="str">
            <v/>
          </cell>
          <cell r="AX337" t="str">
            <v/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  <cell r="T338">
            <v>0</v>
          </cell>
          <cell r="U338">
            <v>0</v>
          </cell>
          <cell r="V338">
            <v>0</v>
          </cell>
          <cell r="X338">
            <v>32981.520000000004</v>
          </cell>
          <cell r="Y338">
            <v>34551.75</v>
          </cell>
          <cell r="Z338">
            <v>1570.2299999999959</v>
          </cell>
          <cell r="AA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 t="str">
            <v>Non-op</v>
          </cell>
          <cell r="AH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T338">
            <v>0</v>
          </cell>
          <cell r="AV338" t="str">
            <v/>
          </cell>
          <cell r="AW338" t="str">
            <v/>
          </cell>
          <cell r="AX338" t="str">
            <v/>
          </cell>
        </row>
        <row r="339">
          <cell r="A339">
            <v>330</v>
          </cell>
          <cell r="B339" t="str">
            <v>WESTON</v>
          </cell>
          <cell r="C339">
            <v>1</v>
          </cell>
          <cell r="D339">
            <v>0</v>
          </cell>
          <cell r="E339">
            <v>186616</v>
          </cell>
          <cell r="F339">
            <v>0</v>
          </cell>
          <cell r="G339">
            <v>0</v>
          </cell>
          <cell r="I339">
            <v>0</v>
          </cell>
          <cell r="J339">
            <v>1749841</v>
          </cell>
          <cell r="K339">
            <v>540742</v>
          </cell>
          <cell r="L339">
            <v>2797422</v>
          </cell>
          <cell r="M339">
            <v>0</v>
          </cell>
          <cell r="N339">
            <v>0</v>
          </cell>
          <cell r="O339">
            <v>0</v>
          </cell>
          <cell r="R339">
            <v>0</v>
          </cell>
          <cell r="T339" t="str">
            <v>x18</v>
          </cell>
          <cell r="U339">
            <v>3316425.6</v>
          </cell>
          <cell r="V339">
            <v>5.9097324858014826</v>
          </cell>
          <cell r="X339">
            <v>25392258.954960003</v>
          </cell>
          <cell r="Y339">
            <v>56118032.549999997</v>
          </cell>
          <cell r="Z339">
            <v>30725773.595039994</v>
          </cell>
          <cell r="AA339">
            <v>1815811.0236598926</v>
          </cell>
          <cell r="AC339">
            <v>227.28612553608792</v>
          </cell>
          <cell r="AD339">
            <v>213.85344889030824</v>
          </cell>
          <cell r="AE339">
            <v>-13.432676645779679</v>
          </cell>
          <cell r="AF339">
            <v>0</v>
          </cell>
          <cell r="AG339">
            <v>1</v>
          </cell>
          <cell r="AH339">
            <v>213.85344889030824</v>
          </cell>
          <cell r="AK339">
            <v>227.28612553608792</v>
          </cell>
          <cell r="AL339">
            <v>227.2475894902006</v>
          </cell>
          <cell r="AM339">
            <v>227.28612553608792</v>
          </cell>
          <cell r="AN339">
            <v>227.28612553608792</v>
          </cell>
          <cell r="AO339">
            <v>213.85344889030824</v>
          </cell>
          <cell r="AT339">
            <v>-13.432676645779679</v>
          </cell>
          <cell r="AV339">
            <v>8.8343062477137835</v>
          </cell>
          <cell r="AW339">
            <v>1.6477899021697866</v>
          </cell>
          <cell r="AX339">
            <v>-7.1865163455439971</v>
          </cell>
        </row>
        <row r="340">
          <cell r="A340">
            <v>331</v>
          </cell>
          <cell r="B340" t="str">
            <v>WESTPORT</v>
          </cell>
          <cell r="C340">
            <v>1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I340">
            <v>68529</v>
          </cell>
          <cell r="J340">
            <v>159142</v>
          </cell>
          <cell r="K340">
            <v>0</v>
          </cell>
          <cell r="L340">
            <v>489948</v>
          </cell>
          <cell r="M340">
            <v>0</v>
          </cell>
          <cell r="N340">
            <v>0</v>
          </cell>
          <cell r="O340">
            <v>47575.78</v>
          </cell>
          <cell r="R340">
            <v>0</v>
          </cell>
          <cell r="T340" t="str">
            <v>X</v>
          </cell>
          <cell r="U340">
            <v>765194.78</v>
          </cell>
          <cell r="V340">
            <v>3.0262865540211905</v>
          </cell>
          <cell r="X340">
            <v>20926189.139999997</v>
          </cell>
          <cell r="Y340">
            <v>25284941.341170896</v>
          </cell>
          <cell r="Z340">
            <v>4358752.201170899</v>
          </cell>
          <cell r="AA340">
            <v>131908.33178713761</v>
          </cell>
          <cell r="AC340">
            <v>122.44188077237223</v>
          </cell>
          <cell r="AD340">
            <v>120.19882282963901</v>
          </cell>
          <cell r="AE340">
            <v>-2.2430579427332162</v>
          </cell>
          <cell r="AF340">
            <v>27</v>
          </cell>
          <cell r="AG340">
            <v>1</v>
          </cell>
          <cell r="AH340">
            <v>120.19882282963901</v>
          </cell>
          <cell r="AK340">
            <v>122.44188077237223</v>
          </cell>
          <cell r="AL340">
            <v>122.33455775748413</v>
          </cell>
          <cell r="AM340">
            <v>122.44188077237223</v>
          </cell>
          <cell r="AN340">
            <v>122.44188077237223</v>
          </cell>
          <cell r="AO340">
            <v>120.19882282963901</v>
          </cell>
          <cell r="AT340">
            <v>-2.2430579427332162</v>
          </cell>
          <cell r="AV340">
            <v>7.8982011483907915</v>
          </cell>
          <cell r="AW340">
            <v>5.9319202317768864</v>
          </cell>
          <cell r="AX340">
            <v>-1.966280916613905</v>
          </cell>
        </row>
        <row r="341">
          <cell r="A341">
            <v>332</v>
          </cell>
          <cell r="B341" t="str">
            <v>WEST SPRINGFIELD</v>
          </cell>
          <cell r="C341">
            <v>1</v>
          </cell>
          <cell r="D341">
            <v>0</v>
          </cell>
          <cell r="E341">
            <v>50000</v>
          </cell>
          <cell r="F341">
            <v>0</v>
          </cell>
          <cell r="G341">
            <v>0</v>
          </cell>
          <cell r="I341">
            <v>630000</v>
          </cell>
          <cell r="J341">
            <v>1546006</v>
          </cell>
          <cell r="K341">
            <v>2072230</v>
          </cell>
          <cell r="L341">
            <v>551626</v>
          </cell>
          <cell r="M341">
            <v>726</v>
          </cell>
          <cell r="N341">
            <v>76260</v>
          </cell>
          <cell r="O341">
            <v>139002.57</v>
          </cell>
          <cell r="R341">
            <v>0</v>
          </cell>
          <cell r="T341" t="str">
            <v>x18</v>
          </cell>
          <cell r="U341">
            <v>4679712.37</v>
          </cell>
          <cell r="V341">
            <v>7.1027868574438031</v>
          </cell>
          <cell r="X341">
            <v>63567924.089999989</v>
          </cell>
          <cell r="Y341">
            <v>65885580.743502215</v>
          </cell>
          <cell r="Z341">
            <v>2317656.6535022259</v>
          </cell>
          <cell r="AA341">
            <v>164618.21218562796</v>
          </cell>
          <cell r="AC341">
            <v>107.5711196707217</v>
          </cell>
          <cell r="AD341">
            <v>103.38698875594601</v>
          </cell>
          <cell r="AE341">
            <v>-4.1841309147756931</v>
          </cell>
          <cell r="AF341">
            <v>104</v>
          </cell>
          <cell r="AG341">
            <v>1</v>
          </cell>
          <cell r="AH341">
            <v>103.38698875594601</v>
          </cell>
          <cell r="AK341">
            <v>107.5711196707217</v>
          </cell>
          <cell r="AL341">
            <v>107.57089183977374</v>
          </cell>
          <cell r="AM341">
            <v>107.5711196707217</v>
          </cell>
          <cell r="AN341">
            <v>107.5711196707217</v>
          </cell>
          <cell r="AO341">
            <v>103.38698875594601</v>
          </cell>
          <cell r="AT341">
            <v>-4.1841309147756931</v>
          </cell>
          <cell r="AV341">
            <v>10.503968388456613</v>
          </cell>
          <cell r="AW341">
            <v>5.9774224819403132</v>
          </cell>
          <cell r="AX341">
            <v>-4.5265459065162998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  <cell r="T342">
            <v>0</v>
          </cell>
          <cell r="U342">
            <v>0</v>
          </cell>
          <cell r="V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 t="str">
            <v>Non-op</v>
          </cell>
          <cell r="AH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T342">
            <v>0</v>
          </cell>
          <cell r="AV342" t="str">
            <v/>
          </cell>
          <cell r="AW342" t="str">
            <v/>
          </cell>
          <cell r="AX342" t="str">
            <v/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  <cell r="T343">
            <v>0</v>
          </cell>
          <cell r="U343">
            <v>0</v>
          </cell>
          <cell r="V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 t="str">
            <v>Non-op</v>
          </cell>
          <cell r="AH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T343">
            <v>0</v>
          </cell>
          <cell r="AV343" t="str">
            <v/>
          </cell>
          <cell r="AW343" t="str">
            <v/>
          </cell>
          <cell r="AX343" t="str">
            <v/>
          </cell>
        </row>
        <row r="344">
          <cell r="A344">
            <v>335</v>
          </cell>
          <cell r="B344" t="str">
            <v>WESTWOOD</v>
          </cell>
          <cell r="C344">
            <v>1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I344">
            <v>0</v>
          </cell>
          <cell r="J344">
            <v>1358213</v>
          </cell>
          <cell r="K344">
            <v>15663</v>
          </cell>
          <cell r="L344">
            <v>1737854</v>
          </cell>
          <cell r="M344">
            <v>0</v>
          </cell>
          <cell r="N344">
            <v>0</v>
          </cell>
          <cell r="O344">
            <v>1612.17</v>
          </cell>
          <cell r="R344">
            <v>0</v>
          </cell>
          <cell r="T344" t="str">
            <v>X</v>
          </cell>
          <cell r="U344">
            <v>3113342.17</v>
          </cell>
          <cell r="V344">
            <v>4.8517651315579915</v>
          </cell>
          <cell r="X344">
            <v>36039140.915650003</v>
          </cell>
          <cell r="Y344">
            <v>64169268</v>
          </cell>
          <cell r="Z344">
            <v>28130127.084349997</v>
          </cell>
          <cell r="AA344">
            <v>1364807.697341444</v>
          </cell>
          <cell r="AC344">
            <v>175.34602419813024</v>
          </cell>
          <cell r="AD344">
            <v>174.26736239260831</v>
          </cell>
          <cell r="AE344">
            <v>-1.0786618055219321</v>
          </cell>
          <cell r="AF344">
            <v>0</v>
          </cell>
          <cell r="AG344">
            <v>1</v>
          </cell>
          <cell r="AH344">
            <v>174.26736239260831</v>
          </cell>
          <cell r="AK344">
            <v>175.34602419813024</v>
          </cell>
          <cell r="AL344">
            <v>175.28196126570833</v>
          </cell>
          <cell r="AM344">
            <v>175.34602419813024</v>
          </cell>
          <cell r="AN344">
            <v>175.34602419813024</v>
          </cell>
          <cell r="AO344">
            <v>174.26736239260831</v>
          </cell>
          <cell r="AT344">
            <v>-1.0786618055219321</v>
          </cell>
          <cell r="AV344">
            <v>6.3028307464894624</v>
          </cell>
          <cell r="AW344">
            <v>5.8944142091227949</v>
          </cell>
          <cell r="AX344">
            <v>-0.4084165373666675</v>
          </cell>
        </row>
        <row r="345">
          <cell r="A345">
            <v>336</v>
          </cell>
          <cell r="B345" t="str">
            <v>WEYMOUTH</v>
          </cell>
          <cell r="C345">
            <v>1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I345">
            <v>0</v>
          </cell>
          <cell r="J345">
            <v>1802400</v>
          </cell>
          <cell r="K345">
            <v>3124980</v>
          </cell>
          <cell r="L345">
            <v>0</v>
          </cell>
          <cell r="M345">
            <v>25847</v>
          </cell>
          <cell r="N345">
            <v>0</v>
          </cell>
          <cell r="O345">
            <v>356290.69</v>
          </cell>
          <cell r="R345">
            <v>0</v>
          </cell>
          <cell r="T345" t="str">
            <v>X16</v>
          </cell>
          <cell r="U345">
            <v>5309517.6900000004</v>
          </cell>
          <cell r="V345">
            <v>5.3803060010704629</v>
          </cell>
          <cell r="X345">
            <v>89980250.507149994</v>
          </cell>
          <cell r="Y345">
            <v>98684306.969596565</v>
          </cell>
          <cell r="Z345">
            <v>8704056.4624465704</v>
          </cell>
          <cell r="AA345">
            <v>468304.87218557426</v>
          </cell>
          <cell r="AC345">
            <v>113.38729758643215</v>
          </cell>
          <cell r="AD345">
            <v>109.15284358939029</v>
          </cell>
          <cell r="AE345">
            <v>-4.234453997041868</v>
          </cell>
          <cell r="AF345">
            <v>290</v>
          </cell>
          <cell r="AG345">
            <v>1</v>
          </cell>
          <cell r="AH345">
            <v>109.15284358939029</v>
          </cell>
          <cell r="AK345">
            <v>113.38729758643215</v>
          </cell>
          <cell r="AL345">
            <v>113.5728099876228</v>
          </cell>
          <cell r="AM345">
            <v>113.39505635036427</v>
          </cell>
          <cell r="AN345">
            <v>113.38729758643215</v>
          </cell>
          <cell r="AO345">
            <v>109.15284358939029</v>
          </cell>
          <cell r="AT345">
            <v>-4.234453997041868</v>
          </cell>
          <cell r="AV345">
            <v>7.9391485715069559</v>
          </cell>
          <cell r="AW345">
            <v>3.75507395735782</v>
          </cell>
          <cell r="AX345">
            <v>-4.1840746141491358</v>
          </cell>
          <cell r="BC345" t="str">
            <v>fy13</v>
          </cell>
        </row>
        <row r="346">
          <cell r="A346">
            <v>337</v>
          </cell>
          <cell r="B346" t="str">
            <v>WHATELY</v>
          </cell>
          <cell r="C346">
            <v>1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33000</v>
          </cell>
          <cell r="M346">
            <v>0</v>
          </cell>
          <cell r="N346">
            <v>0</v>
          </cell>
          <cell r="O346">
            <v>2642.85</v>
          </cell>
          <cell r="R346">
            <v>0</v>
          </cell>
          <cell r="T346" t="str">
            <v>x18</v>
          </cell>
          <cell r="U346">
            <v>12542.849999999999</v>
          </cell>
          <cell r="V346">
            <v>0.5515568787303633</v>
          </cell>
          <cell r="X346">
            <v>1127263.1800000002</v>
          </cell>
          <cell r="Y346">
            <v>2274080.9667486269</v>
          </cell>
          <cell r="Z346">
            <v>1146817.7867486267</v>
          </cell>
          <cell r="AA346">
            <v>6325.3523893153597</v>
          </cell>
          <cell r="AC346">
            <v>233.23846010604413</v>
          </cell>
          <cell r="AD346">
            <v>201.17357282611778</v>
          </cell>
          <cell r="AE346">
            <v>-32.064887279926353</v>
          </cell>
          <cell r="AF346">
            <v>1</v>
          </cell>
          <cell r="AG346">
            <v>1</v>
          </cell>
          <cell r="AH346">
            <v>201.17357282611778</v>
          </cell>
          <cell r="AK346">
            <v>233.23846010604413</v>
          </cell>
          <cell r="AL346">
            <v>233.23543595385024</v>
          </cell>
          <cell r="AM346">
            <v>233.23846010604413</v>
          </cell>
          <cell r="AN346">
            <v>233.23846010604413</v>
          </cell>
          <cell r="AO346">
            <v>201.17357282611778</v>
          </cell>
          <cell r="AT346">
            <v>-32.064887279926353</v>
          </cell>
          <cell r="AV346">
            <v>16.576149753155175</v>
          </cell>
          <cell r="AW346">
            <v>0.31813095206101899</v>
          </cell>
          <cell r="AX346">
            <v>-16.258018801094156</v>
          </cell>
        </row>
        <row r="347">
          <cell r="A347">
            <v>338</v>
          </cell>
          <cell r="B347" t="str">
            <v>WHITMAN</v>
          </cell>
          <cell r="C347">
            <v>0</v>
          </cell>
          <cell r="T347">
            <v>0</v>
          </cell>
          <cell r="U347">
            <v>0</v>
          </cell>
          <cell r="V347">
            <v>0</v>
          </cell>
          <cell r="X347">
            <v>245151</v>
          </cell>
          <cell r="Y347">
            <v>398717</v>
          </cell>
          <cell r="Z347">
            <v>153566</v>
          </cell>
          <cell r="AA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 t="str">
            <v>Non-op</v>
          </cell>
          <cell r="AH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T347">
            <v>0</v>
          </cell>
          <cell r="AV347" t="str">
            <v/>
          </cell>
          <cell r="AW347" t="str">
            <v/>
          </cell>
          <cell r="AX347" t="str">
            <v/>
          </cell>
        </row>
        <row r="348">
          <cell r="A348">
            <v>339</v>
          </cell>
          <cell r="B348" t="str">
            <v>WILBRAHAM</v>
          </cell>
          <cell r="C348">
            <v>0</v>
          </cell>
          <cell r="T348">
            <v>0</v>
          </cell>
          <cell r="U348">
            <v>0</v>
          </cell>
          <cell r="V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 t="str">
            <v>Non-op</v>
          </cell>
          <cell r="AH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T348">
            <v>0</v>
          </cell>
          <cell r="AV348" t="str">
            <v/>
          </cell>
          <cell r="AW348" t="str">
            <v/>
          </cell>
          <cell r="AX348" t="str">
            <v/>
          </cell>
        </row>
        <row r="349">
          <cell r="A349">
            <v>340</v>
          </cell>
          <cell r="B349" t="str">
            <v>WILLIAMSBURG</v>
          </cell>
          <cell r="C349">
            <v>1</v>
          </cell>
          <cell r="T349" t="str">
            <v>x18</v>
          </cell>
          <cell r="U349">
            <v>0</v>
          </cell>
          <cell r="V349">
            <v>0</v>
          </cell>
          <cell r="X349">
            <v>2130357.6900000004</v>
          </cell>
          <cell r="Y349">
            <v>3556731.6099832943</v>
          </cell>
          <cell r="Z349">
            <v>1426373.9199832939</v>
          </cell>
          <cell r="AA349">
            <v>0</v>
          </cell>
          <cell r="AC349">
            <v>158.23967043627144</v>
          </cell>
          <cell r="AD349">
            <v>166.95466806718704</v>
          </cell>
          <cell r="AE349">
            <v>8.7149976309156045</v>
          </cell>
          <cell r="AF349">
            <v>8</v>
          </cell>
          <cell r="AG349">
            <v>0</v>
          </cell>
          <cell r="AH349">
            <v>158.23967043627144</v>
          </cell>
          <cell r="AK349">
            <v>158.23967043627144</v>
          </cell>
          <cell r="AL349">
            <v>158.52133691805966</v>
          </cell>
          <cell r="AM349">
            <v>158.24861654721204</v>
          </cell>
          <cell r="AN349">
            <v>158.23967043627144</v>
          </cell>
          <cell r="AO349">
            <v>158.23967043627144</v>
          </cell>
          <cell r="AT349">
            <v>0</v>
          </cell>
          <cell r="AV349">
            <v>-2.2197359402174435</v>
          </cell>
          <cell r="AW349">
            <v>2.5172669672883221</v>
          </cell>
          <cell r="AX349">
            <v>4.7370029075057651</v>
          </cell>
        </row>
        <row r="350">
          <cell r="A350">
            <v>341</v>
          </cell>
          <cell r="B350" t="str">
            <v>WILLIAMSTOWN</v>
          </cell>
          <cell r="C350">
            <v>0</v>
          </cell>
          <cell r="T350">
            <v>0</v>
          </cell>
          <cell r="U350">
            <v>0</v>
          </cell>
          <cell r="V350">
            <v>0</v>
          </cell>
          <cell r="X350">
            <v>0</v>
          </cell>
          <cell r="Y350">
            <v>14.141006211947177</v>
          </cell>
          <cell r="Z350">
            <v>14.141006211947177</v>
          </cell>
          <cell r="AA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 t="str">
            <v>Non-op</v>
          </cell>
          <cell r="AH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T350">
            <v>0</v>
          </cell>
          <cell r="AV350" t="str">
            <v/>
          </cell>
          <cell r="AW350" t="str">
            <v/>
          </cell>
          <cell r="AX350" t="str">
            <v/>
          </cell>
          <cell r="BC350" t="str">
            <v>fy19</v>
          </cell>
        </row>
        <row r="351">
          <cell r="A351">
            <v>342</v>
          </cell>
          <cell r="B351" t="str">
            <v>WILMINGTON</v>
          </cell>
          <cell r="C351">
            <v>1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I351">
            <v>0</v>
          </cell>
          <cell r="J351">
            <v>2431258</v>
          </cell>
          <cell r="K351">
            <v>1958521</v>
          </cell>
          <cell r="L351">
            <v>595338</v>
          </cell>
          <cell r="M351">
            <v>0</v>
          </cell>
          <cell r="N351">
            <v>0</v>
          </cell>
          <cell r="O351">
            <v>6852.02</v>
          </cell>
          <cell r="R351">
            <v>0</v>
          </cell>
          <cell r="T351" t="str">
            <v>X</v>
          </cell>
          <cell r="U351">
            <v>4991969.0199999996</v>
          </cell>
          <cell r="V351">
            <v>7.7452865485653968</v>
          </cell>
          <cell r="X351">
            <v>36154606.173280001</v>
          </cell>
          <cell r="Y351">
            <v>64451702.189438373</v>
          </cell>
          <cell r="Z351">
            <v>28297096.016158372</v>
          </cell>
          <cell r="AA351">
            <v>2191691.1713741492</v>
          </cell>
          <cell r="AC351">
            <v>173.19335947582849</v>
          </cell>
          <cell r="AD351">
            <v>172.2049210539524</v>
          </cell>
          <cell r="AE351">
            <v>-0.98843842187608288</v>
          </cell>
          <cell r="AF351">
            <v>5</v>
          </cell>
          <cell r="AG351">
            <v>1</v>
          </cell>
          <cell r="AH351">
            <v>172.2049210539524</v>
          </cell>
          <cell r="AK351">
            <v>173.19335947582849</v>
          </cell>
          <cell r="AL351">
            <v>173.19335934221414</v>
          </cell>
          <cell r="AM351">
            <v>173.19335947582849</v>
          </cell>
          <cell r="AN351">
            <v>173.19335947582849</v>
          </cell>
          <cell r="AO351">
            <v>172.2049210539524</v>
          </cell>
          <cell r="AT351">
            <v>-0.98843842187608288</v>
          </cell>
          <cell r="AV351">
            <v>5.052745728915399</v>
          </cell>
          <cell r="AW351">
            <v>4.5362000342503066</v>
          </cell>
          <cell r="AX351">
            <v>-0.51654569466509237</v>
          </cell>
        </row>
        <row r="352">
          <cell r="A352">
            <v>343</v>
          </cell>
          <cell r="B352" t="str">
            <v>WINCHENDON</v>
          </cell>
          <cell r="C352">
            <v>1</v>
          </cell>
          <cell r="D352">
            <v>0</v>
          </cell>
          <cell r="E352">
            <v>23598</v>
          </cell>
          <cell r="F352">
            <v>0</v>
          </cell>
          <cell r="G352">
            <v>0</v>
          </cell>
          <cell r="I352">
            <v>0</v>
          </cell>
          <cell r="J352">
            <v>745891</v>
          </cell>
          <cell r="K352">
            <v>627381</v>
          </cell>
          <cell r="L352">
            <v>427215</v>
          </cell>
          <cell r="M352">
            <v>17699</v>
          </cell>
          <cell r="N352">
            <v>141231</v>
          </cell>
          <cell r="O352">
            <v>10264.1</v>
          </cell>
          <cell r="R352">
            <v>0</v>
          </cell>
          <cell r="T352" t="str">
            <v>x18</v>
          </cell>
          <cell r="U352">
            <v>1694228.6</v>
          </cell>
          <cell r="V352">
            <v>8.3406031319334026</v>
          </cell>
          <cell r="X352">
            <v>20130691.019999996</v>
          </cell>
          <cell r="Y352">
            <v>20313022.609999999</v>
          </cell>
          <cell r="Z352">
            <v>182331.59000000358</v>
          </cell>
          <cell r="AA352">
            <v>15207.554306044269</v>
          </cell>
          <cell r="AC352">
            <v>101.61457404914695</v>
          </cell>
          <cell r="AD352">
            <v>100.83019522542926</v>
          </cell>
          <cell r="AE352">
            <v>-0.78437882371768808</v>
          </cell>
          <cell r="AF352">
            <v>12</v>
          </cell>
          <cell r="AG352">
            <v>1</v>
          </cell>
          <cell r="AH352">
            <v>100.83019522542926</v>
          </cell>
          <cell r="AK352">
            <v>101.61457404914695</v>
          </cell>
          <cell r="AL352">
            <v>101.8076177259168</v>
          </cell>
          <cell r="AM352">
            <v>101.61573957608745</v>
          </cell>
          <cell r="AN352">
            <v>101.61457404914695</v>
          </cell>
          <cell r="AO352">
            <v>100.83019522542926</v>
          </cell>
          <cell r="AT352">
            <v>-0.78437882371768808</v>
          </cell>
          <cell r="AV352">
            <v>9.9720557979122582</v>
          </cell>
          <cell r="AW352">
            <v>9.0671577128060399</v>
          </cell>
          <cell r="AX352">
            <v>-0.90489808510621828</v>
          </cell>
        </row>
        <row r="353">
          <cell r="A353">
            <v>344</v>
          </cell>
          <cell r="B353" t="str">
            <v>WINCHESTER</v>
          </cell>
          <cell r="C353">
            <v>1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I353">
            <v>0</v>
          </cell>
          <cell r="J353">
            <v>2000000</v>
          </cell>
          <cell r="K353">
            <v>585264</v>
          </cell>
          <cell r="L353">
            <v>1511034</v>
          </cell>
          <cell r="M353">
            <v>12352</v>
          </cell>
          <cell r="N353">
            <v>0</v>
          </cell>
          <cell r="O353">
            <v>4808.2299999999996</v>
          </cell>
          <cell r="R353">
            <v>0</v>
          </cell>
          <cell r="T353" t="str">
            <v>x18</v>
          </cell>
          <cell r="U353">
            <v>3055734.4299999997</v>
          </cell>
          <cell r="V353">
            <v>4.0687872450167895</v>
          </cell>
          <cell r="X353">
            <v>53860981.504270002</v>
          </cell>
          <cell r="Y353">
            <v>75101848.437577635</v>
          </cell>
          <cell r="Z353">
            <v>21240866.933307633</v>
          </cell>
          <cell r="AA353">
            <v>864245.68451340985</v>
          </cell>
          <cell r="AC353">
            <v>144.60086995392217</v>
          </cell>
          <cell r="AD353">
            <v>137.83187881041269</v>
          </cell>
          <cell r="AE353">
            <v>-6.7689911435094814</v>
          </cell>
          <cell r="AF353">
            <v>1</v>
          </cell>
          <cell r="AG353">
            <v>1</v>
          </cell>
          <cell r="AH353">
            <v>137.83187881041269</v>
          </cell>
          <cell r="AK353">
            <v>144.60086995392217</v>
          </cell>
          <cell r="AL353">
            <v>144.62219265004759</v>
          </cell>
          <cell r="AM353">
            <v>144.60087753851766</v>
          </cell>
          <cell r="AN353">
            <v>144.60086995392217</v>
          </cell>
          <cell r="AO353">
            <v>137.83187881041269</v>
          </cell>
          <cell r="AT353">
            <v>-6.7689911435094814</v>
          </cell>
          <cell r="AV353">
            <v>5.2261871007752205</v>
          </cell>
          <cell r="AW353">
            <v>7.5670070605281844E-2</v>
          </cell>
          <cell r="AX353">
            <v>-5.1505170301699383</v>
          </cell>
        </row>
        <row r="354">
          <cell r="A354">
            <v>345</v>
          </cell>
          <cell r="B354" t="str">
            <v>WINDSOR</v>
          </cell>
          <cell r="C354">
            <v>0</v>
          </cell>
          <cell r="T354">
            <v>0</v>
          </cell>
          <cell r="U354">
            <v>0</v>
          </cell>
          <cell r="V354">
            <v>0</v>
          </cell>
          <cell r="X354">
            <v>65963.040000000008</v>
          </cell>
          <cell r="Y354">
            <v>102206</v>
          </cell>
          <cell r="Z354">
            <v>36242.959999999992</v>
          </cell>
          <cell r="AA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 t="str">
            <v>Non-op</v>
          </cell>
          <cell r="AH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T354">
            <v>0</v>
          </cell>
          <cell r="AV354" t="str">
            <v/>
          </cell>
          <cell r="AW354" t="str">
            <v/>
          </cell>
          <cell r="AX354" t="str">
            <v/>
          </cell>
        </row>
        <row r="355">
          <cell r="A355">
            <v>346</v>
          </cell>
          <cell r="B355" t="str">
            <v>WINTHROP</v>
          </cell>
          <cell r="C355">
            <v>1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I355">
            <v>0</v>
          </cell>
          <cell r="J355">
            <v>1435242</v>
          </cell>
          <cell r="K355">
            <v>0</v>
          </cell>
          <cell r="L355">
            <v>0</v>
          </cell>
          <cell r="M355">
            <v>6161</v>
          </cell>
          <cell r="N355">
            <v>0</v>
          </cell>
          <cell r="O355">
            <v>35231.49</v>
          </cell>
          <cell r="R355">
            <v>0</v>
          </cell>
          <cell r="T355" t="str">
            <v>x18</v>
          </cell>
          <cell r="U355">
            <v>1476634.49</v>
          </cell>
          <cell r="V355">
            <v>4.5678014951290109</v>
          </cell>
          <cell r="X355">
            <v>28718694.131870005</v>
          </cell>
          <cell r="Y355">
            <v>32327028.474740993</v>
          </cell>
          <cell r="Z355">
            <v>3608334.342870988</v>
          </cell>
          <cell r="AA355">
            <v>164821.55006291458</v>
          </cell>
          <cell r="AC355">
            <v>109.81840263580945</v>
          </cell>
          <cell r="AD355">
            <v>111.99049224521215</v>
          </cell>
          <cell r="AE355">
            <v>2.172089609402704</v>
          </cell>
          <cell r="AF355">
            <v>37</v>
          </cell>
          <cell r="AG355">
            <v>1</v>
          </cell>
          <cell r="AH355">
            <v>111.99049224521215</v>
          </cell>
          <cell r="AK355">
            <v>109.81840263580945</v>
          </cell>
          <cell r="AL355">
            <v>118.23747239979329</v>
          </cell>
          <cell r="AM355">
            <v>101.63060312647889</v>
          </cell>
          <cell r="AN355">
            <v>109.81840263580945</v>
          </cell>
          <cell r="AO355">
            <v>111.99049224521215</v>
          </cell>
          <cell r="AT355">
            <v>2.172089609402704</v>
          </cell>
          <cell r="AV355">
            <v>10.458193760267722</v>
          </cell>
          <cell r="AW355">
            <v>12.81223979911738</v>
          </cell>
          <cell r="AX355">
            <v>2.354046038849658</v>
          </cell>
        </row>
        <row r="356">
          <cell r="A356">
            <v>347</v>
          </cell>
          <cell r="B356" t="str">
            <v>WOBURN</v>
          </cell>
          <cell r="C356">
            <v>1</v>
          </cell>
          <cell r="D356">
            <v>0</v>
          </cell>
          <cell r="E356">
            <v>5025628</v>
          </cell>
          <cell r="F356">
            <v>0</v>
          </cell>
          <cell r="G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2700000</v>
          </cell>
          <cell r="M356">
            <v>39279</v>
          </cell>
          <cell r="N356">
            <v>0</v>
          </cell>
          <cell r="O356">
            <v>87611.3</v>
          </cell>
          <cell r="R356">
            <v>0</v>
          </cell>
          <cell r="T356" t="str">
            <v>X</v>
          </cell>
          <cell r="U356">
            <v>7852518.2999999998</v>
          </cell>
          <cell r="V356">
            <v>8.2127252559420736</v>
          </cell>
          <cell r="X356">
            <v>65492150.344600007</v>
          </cell>
          <cell r="Y356">
            <v>95614038.644706205</v>
          </cell>
          <cell r="Z356">
            <v>30121888.300106198</v>
          </cell>
          <cell r="AA356">
            <v>2473827.9279894824</v>
          </cell>
          <cell r="AC356">
            <v>144.69595191647272</v>
          </cell>
          <cell r="AD356">
            <v>142.215838427416</v>
          </cell>
          <cell r="AE356">
            <v>-2.4801134890567198</v>
          </cell>
          <cell r="AF356">
            <v>54</v>
          </cell>
          <cell r="AG356">
            <v>1</v>
          </cell>
          <cell r="AH356">
            <v>142.215838427416</v>
          </cell>
          <cell r="AK356">
            <v>144.69595191647272</v>
          </cell>
          <cell r="AL356">
            <v>144.68138800660063</v>
          </cell>
          <cell r="AM356">
            <v>144.69595191647272</v>
          </cell>
          <cell r="AN356">
            <v>144.69595191647272</v>
          </cell>
          <cell r="AO356">
            <v>142.215838427416</v>
          </cell>
          <cell r="AT356">
            <v>-2.4801134890567198</v>
          </cell>
          <cell r="AV356">
            <v>7.3734963698448421</v>
          </cell>
          <cell r="AW356">
            <v>5.2002865654603294</v>
          </cell>
          <cell r="AX356">
            <v>-2.1732098043845127</v>
          </cell>
        </row>
        <row r="357">
          <cell r="A357">
            <v>348</v>
          </cell>
          <cell r="B357" t="str">
            <v>WORCESTER</v>
          </cell>
          <cell r="C357">
            <v>1</v>
          </cell>
          <cell r="D357">
            <v>15356475</v>
          </cell>
          <cell r="E357">
            <v>4458701</v>
          </cell>
          <cell r="F357">
            <v>0</v>
          </cell>
          <cell r="G357">
            <v>0</v>
          </cell>
          <cell r="I357">
            <v>0</v>
          </cell>
          <cell r="J357">
            <v>0</v>
          </cell>
          <cell r="K357">
            <v>12560143</v>
          </cell>
          <cell r="L357">
            <v>0</v>
          </cell>
          <cell r="M357">
            <v>216629</v>
          </cell>
          <cell r="N357">
            <v>596808</v>
          </cell>
          <cell r="O357">
            <v>2635200.96</v>
          </cell>
          <cell r="R357">
            <v>0</v>
          </cell>
          <cell r="T357" t="str">
            <v>X</v>
          </cell>
          <cell r="U357">
            <v>35823956.960000001</v>
          </cell>
          <cell r="V357">
            <v>7.4535209551842883</v>
          </cell>
          <cell r="X357">
            <v>477974878.60999995</v>
          </cell>
          <cell r="Y357">
            <v>480631330.82201493</v>
          </cell>
          <cell r="Z357">
            <v>2656452.2120149732</v>
          </cell>
          <cell r="AA357">
            <v>197999.22228699259</v>
          </cell>
          <cell r="AC357">
            <v>99.897682665100689</v>
          </cell>
          <cell r="AD357">
            <v>100.51434774080124</v>
          </cell>
          <cell r="AE357">
            <v>0.61666507570055273</v>
          </cell>
          <cell r="AF357">
            <v>2089</v>
          </cell>
          <cell r="AG357">
            <v>1</v>
          </cell>
          <cell r="AH357">
            <v>100.51434774080124</v>
          </cell>
          <cell r="AK357">
            <v>99.897682665100689</v>
          </cell>
          <cell r="AL357">
            <v>100.33466990756297</v>
          </cell>
          <cell r="AM357">
            <v>99.897682665100689</v>
          </cell>
          <cell r="AN357">
            <v>99.897682665100689</v>
          </cell>
          <cell r="AO357">
            <v>100.51434774080124</v>
          </cell>
          <cell r="AT357">
            <v>0.61666507570055273</v>
          </cell>
          <cell r="AV357">
            <v>11.013101418639465</v>
          </cell>
          <cell r="AW357">
            <v>11.744415448233383</v>
          </cell>
          <cell r="AX357">
            <v>0.73131402959391778</v>
          </cell>
        </row>
        <row r="358">
          <cell r="A358">
            <v>349</v>
          </cell>
          <cell r="B358" t="str">
            <v>WORTHINGTON</v>
          </cell>
          <cell r="C358">
            <v>1</v>
          </cell>
          <cell r="T358" t="str">
            <v>X</v>
          </cell>
          <cell r="U358">
            <v>0</v>
          </cell>
          <cell r="V358">
            <v>0</v>
          </cell>
          <cell r="X358">
            <v>1568790.0099999995</v>
          </cell>
          <cell r="Y358">
            <v>2394313.71</v>
          </cell>
          <cell r="Z358">
            <v>825523.70000000042</v>
          </cell>
          <cell r="AA358">
            <v>0</v>
          </cell>
          <cell r="AC358">
            <v>155.22380403336885</v>
          </cell>
          <cell r="AD358">
            <v>152.62168261767556</v>
          </cell>
          <cell r="AE358">
            <v>-2.6021214156932899</v>
          </cell>
          <cell r="AF358">
            <v>0</v>
          </cell>
          <cell r="AG358">
            <v>0</v>
          </cell>
          <cell r="AH358">
            <v>155.22380403336885</v>
          </cell>
          <cell r="AK358">
            <v>155.22380403336885</v>
          </cell>
          <cell r="AL358">
            <v>155.22382443982022</v>
          </cell>
          <cell r="AM358">
            <v>155.22380403336885</v>
          </cell>
          <cell r="AN358">
            <v>155.22380403336885</v>
          </cell>
          <cell r="AO358">
            <v>155.22380403336885</v>
          </cell>
          <cell r="AT358">
            <v>0</v>
          </cell>
          <cell r="AV358">
            <v>18.222660641583076</v>
          </cell>
          <cell r="AW358">
            <v>11.477772938550537</v>
          </cell>
          <cell r="AX358">
            <v>-6.7448877030325392</v>
          </cell>
          <cell r="BC358" t="str">
            <v>fy16</v>
          </cell>
        </row>
        <row r="359">
          <cell r="A359">
            <v>350</v>
          </cell>
          <cell r="B359" t="str">
            <v>WRENTHAM</v>
          </cell>
          <cell r="C359">
            <v>1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94124.800000000003</v>
          </cell>
          <cell r="R359">
            <v>0</v>
          </cell>
          <cell r="T359" t="str">
            <v>x18</v>
          </cell>
          <cell r="U359">
            <v>94124.800000000003</v>
          </cell>
          <cell r="V359">
            <v>0.55261194130209546</v>
          </cell>
          <cell r="X359">
            <v>11250378.938039999</v>
          </cell>
          <cell r="Y359">
            <v>17032711.920451418</v>
          </cell>
          <cell r="Z359">
            <v>5782332.9824114181</v>
          </cell>
          <cell r="AA359">
            <v>31953.862546655091</v>
          </cell>
          <cell r="AC359">
            <v>171.40633750639961</v>
          </cell>
          <cell r="AD359">
            <v>151.11275941489819</v>
          </cell>
          <cell r="AE359">
            <v>-20.293578091501416</v>
          </cell>
          <cell r="AF359">
            <v>53</v>
          </cell>
          <cell r="AG359">
            <v>0</v>
          </cell>
          <cell r="AH359">
            <v>171.40633750639961</v>
          </cell>
          <cell r="AK359">
            <v>171.40633750639961</v>
          </cell>
          <cell r="AL359">
            <v>171.40390114687801</v>
          </cell>
          <cell r="AM359">
            <v>171.40633750639961</v>
          </cell>
          <cell r="AN359">
            <v>171.40633750639961</v>
          </cell>
          <cell r="AO359">
            <v>171.40633750639961</v>
          </cell>
          <cell r="AT359">
            <v>0</v>
          </cell>
          <cell r="AV359">
            <v>16.373947319181976</v>
          </cell>
          <cell r="AW359">
            <v>2.3547089122582765</v>
          </cell>
          <cell r="AX359">
            <v>-14.0192384069237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  <cell r="T360">
            <v>0</v>
          </cell>
          <cell r="U360">
            <v>0</v>
          </cell>
          <cell r="V360">
            <v>0</v>
          </cell>
          <cell r="X360">
            <v>0</v>
          </cell>
          <cell r="Y360">
            <v>93730</v>
          </cell>
          <cell r="Z360">
            <v>93730</v>
          </cell>
          <cell r="AA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 t="str">
            <v>Non-op</v>
          </cell>
          <cell r="AH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T360">
            <v>0</v>
          </cell>
          <cell r="AV360" t="str">
            <v/>
          </cell>
          <cell r="AW360" t="str">
            <v/>
          </cell>
          <cell r="AX360" t="str">
            <v/>
          </cell>
        </row>
        <row r="361">
          <cell r="A361">
            <v>352</v>
          </cell>
          <cell r="B361" t="str">
            <v>DEVENS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6894.3</v>
          </cell>
          <cell r="R361">
            <v>657388</v>
          </cell>
          <cell r="T361">
            <v>0</v>
          </cell>
          <cell r="U361">
            <v>664282.30000000005</v>
          </cell>
          <cell r="V361">
            <v>0</v>
          </cell>
          <cell r="Y361">
            <v>0</v>
          </cell>
          <cell r="Z361">
            <v>0</v>
          </cell>
          <cell r="AA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6</v>
          </cell>
          <cell r="AH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T361">
            <v>0</v>
          </cell>
          <cell r="AV361" t="str">
            <v/>
          </cell>
          <cell r="AW361" t="str">
            <v/>
          </cell>
          <cell r="AX361" t="str">
            <v/>
          </cell>
        </row>
        <row r="362">
          <cell r="A362">
            <v>406</v>
          </cell>
          <cell r="B362" t="str">
            <v>NORTHAMPTON SMITH</v>
          </cell>
          <cell r="C362">
            <v>1</v>
          </cell>
          <cell r="D362">
            <v>50000</v>
          </cell>
          <cell r="E362">
            <v>0</v>
          </cell>
          <cell r="F362">
            <v>0</v>
          </cell>
          <cell r="G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154795</v>
          </cell>
          <cell r="M362">
            <v>0</v>
          </cell>
          <cell r="N362">
            <v>0</v>
          </cell>
          <cell r="O362">
            <v>0</v>
          </cell>
          <cell r="R362">
            <v>0</v>
          </cell>
          <cell r="T362" t="str">
            <v>X17</v>
          </cell>
          <cell r="U362">
            <v>204795</v>
          </cell>
          <cell r="V362">
            <v>5.3651003230141701</v>
          </cell>
          <cell r="X362">
            <v>3641524.6399999997</v>
          </cell>
          <cell r="Y362">
            <v>3817170</v>
          </cell>
          <cell r="Z362">
            <v>175645.36000000034</v>
          </cell>
          <cell r="AA362">
            <v>9423.5497767194192</v>
          </cell>
          <cell r="AC362">
            <v>115.32565351847222</v>
          </cell>
          <cell r="AD362">
            <v>104.56462132364648</v>
          </cell>
          <cell r="AE362">
            <v>-10.761032194825745</v>
          </cell>
          <cell r="AF362">
            <v>0</v>
          </cell>
          <cell r="AG362">
            <v>1</v>
          </cell>
          <cell r="AH362">
            <v>104.56462132364648</v>
          </cell>
          <cell r="AK362">
            <v>115.32565351847222</v>
          </cell>
          <cell r="AL362">
            <v>105.32298765475818</v>
          </cell>
          <cell r="AM362">
            <v>105.32298765475818</v>
          </cell>
          <cell r="AN362">
            <v>115.32565351847222</v>
          </cell>
          <cell r="AO362">
            <v>104.56462132364648</v>
          </cell>
          <cell r="AT362">
            <v>-10.761032194825745</v>
          </cell>
          <cell r="AV362">
            <v>7.1702646368648812</v>
          </cell>
          <cell r="AW362">
            <v>-2.986963675484116</v>
          </cell>
          <cell r="AX362">
            <v>-10.157228312348998</v>
          </cell>
        </row>
        <row r="363">
          <cell r="A363">
            <v>600</v>
          </cell>
          <cell r="B363" t="str">
            <v>ACTON BOXBOROUGH</v>
          </cell>
          <cell r="C363">
            <v>1</v>
          </cell>
          <cell r="D363">
            <v>1505102</v>
          </cell>
          <cell r="E363">
            <v>112556</v>
          </cell>
          <cell r="F363">
            <v>3124</v>
          </cell>
          <cell r="G363">
            <v>55946.8</v>
          </cell>
          <cell r="I363">
            <v>0</v>
          </cell>
          <cell r="J363">
            <v>1556808</v>
          </cell>
          <cell r="K363">
            <v>1729419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R363">
            <v>0</v>
          </cell>
          <cell r="T363" t="str">
            <v>X</v>
          </cell>
          <cell r="U363">
            <v>4962955.8</v>
          </cell>
          <cell r="V363">
            <v>5.2949789933200408</v>
          </cell>
          <cell r="X363">
            <v>64406283.823839992</v>
          </cell>
          <cell r="Y363">
            <v>93729471</v>
          </cell>
          <cell r="Z363">
            <v>29323187.176160008</v>
          </cell>
          <cell r="AA363">
            <v>1552656.6011495886</v>
          </cell>
          <cell r="AC363">
            <v>143.72685577754311</v>
          </cell>
          <cell r="AD363">
            <v>143.11773467782527</v>
          </cell>
          <cell r="AE363">
            <v>-0.60912109971783934</v>
          </cell>
          <cell r="AF363">
            <v>40</v>
          </cell>
          <cell r="AG363">
            <v>1</v>
          </cell>
          <cell r="AH363">
            <v>143.11773467782527</v>
          </cell>
          <cell r="AK363">
            <v>143.72685577754311</v>
          </cell>
          <cell r="AL363">
            <v>143.73921735120544</v>
          </cell>
          <cell r="AM363">
            <v>143.72697379114697</v>
          </cell>
          <cell r="AN363">
            <v>143.72685577754311</v>
          </cell>
          <cell r="AO363">
            <v>143.11773467782527</v>
          </cell>
          <cell r="AT363">
            <v>-0.60912109971783934</v>
          </cell>
          <cell r="AV363">
            <v>5.3072728700823086</v>
          </cell>
          <cell r="AW363">
            <v>4.7704386029636598</v>
          </cell>
          <cell r="AX363">
            <v>-0.53683426711864879</v>
          </cell>
          <cell r="BC363" t="str">
            <v>fy15</v>
          </cell>
        </row>
        <row r="364">
          <cell r="A364">
            <v>603</v>
          </cell>
          <cell r="B364" t="str">
            <v>HOOSAC VALLEY</v>
          </cell>
          <cell r="C364">
            <v>1</v>
          </cell>
          <cell r="D364">
            <v>990796</v>
          </cell>
          <cell r="E364">
            <v>0</v>
          </cell>
          <cell r="F364">
            <v>156750</v>
          </cell>
          <cell r="G364">
            <v>77234.289999999994</v>
          </cell>
          <cell r="I364">
            <v>0</v>
          </cell>
          <cell r="J364">
            <v>275000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R364">
            <v>0</v>
          </cell>
          <cell r="T364" t="str">
            <v>X</v>
          </cell>
          <cell r="U364">
            <v>1499780.29</v>
          </cell>
          <cell r="V364">
            <v>7.6357598462401075</v>
          </cell>
          <cell r="X364">
            <v>17400551.630000003</v>
          </cell>
          <cell r="Y364">
            <v>19641533</v>
          </cell>
          <cell r="Z364">
            <v>2240981.3699999973</v>
          </cell>
          <cell r="AA364">
            <v>171115.95561218125</v>
          </cell>
          <cell r="AC364">
            <v>112.13749308963278</v>
          </cell>
          <cell r="AD364">
            <v>111.89540112521028</v>
          </cell>
          <cell r="AE364">
            <v>-0.24209196442249947</v>
          </cell>
          <cell r="AF364">
            <v>76</v>
          </cell>
          <cell r="AG364">
            <v>1</v>
          </cell>
          <cell r="AH364">
            <v>111.89540112521028</v>
          </cell>
          <cell r="AK364">
            <v>112.13749308963278</v>
          </cell>
          <cell r="AL364">
            <v>112.27026724562414</v>
          </cell>
          <cell r="AM364">
            <v>112.1439583494531</v>
          </cell>
          <cell r="AN364">
            <v>112.13749308963278</v>
          </cell>
          <cell r="AO364">
            <v>111.89540112521028</v>
          </cell>
          <cell r="AT364">
            <v>-0.24209196442249947</v>
          </cell>
          <cell r="AV364">
            <v>6.2877005143772537</v>
          </cell>
          <cell r="AW364">
            <v>5.9918437979158794</v>
          </cell>
          <cell r="AX364">
            <v>-0.29585671646137435</v>
          </cell>
          <cell r="BC364" t="str">
            <v>FY20</v>
          </cell>
        </row>
        <row r="365">
          <cell r="A365">
            <v>605</v>
          </cell>
          <cell r="B365" t="str">
            <v>AMHERST PELHAM</v>
          </cell>
          <cell r="C365">
            <v>1</v>
          </cell>
          <cell r="D365">
            <v>1813978</v>
          </cell>
          <cell r="E365">
            <v>100000</v>
          </cell>
          <cell r="F365">
            <v>42015</v>
          </cell>
          <cell r="G365">
            <v>145430.95000000001</v>
          </cell>
          <cell r="I365">
            <v>0</v>
          </cell>
          <cell r="J365">
            <v>247457</v>
          </cell>
          <cell r="K365">
            <v>201549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R365">
            <v>0</v>
          </cell>
          <cell r="T365" t="str">
            <v>X</v>
          </cell>
          <cell r="U365">
            <v>2550429.9500000002</v>
          </cell>
          <cell r="V365">
            <v>8.2721093397582415</v>
          </cell>
          <cell r="X365">
            <v>18078526.210000001</v>
          </cell>
          <cell r="Y365">
            <v>30831676</v>
          </cell>
          <cell r="Z365">
            <v>12753149.789999999</v>
          </cell>
          <cell r="AA365">
            <v>1054954.4948919485</v>
          </cell>
          <cell r="AC365">
            <v>168.89190649901084</v>
          </cell>
          <cell r="AD365">
            <v>164.70768224810982</v>
          </cell>
          <cell r="AE365">
            <v>-4.1842242509010248</v>
          </cell>
          <cell r="AF365">
            <v>81</v>
          </cell>
          <cell r="AG365">
            <v>1</v>
          </cell>
          <cell r="AH365">
            <v>164.70768224810982</v>
          </cell>
          <cell r="AK365">
            <v>168.89190649901084</v>
          </cell>
          <cell r="AL365">
            <v>172.39479673175916</v>
          </cell>
          <cell r="AM365">
            <v>169.08769328864648</v>
          </cell>
          <cell r="AN365">
            <v>168.89190649901084</v>
          </cell>
          <cell r="AO365">
            <v>164.70768224810982</v>
          </cell>
          <cell r="AT365">
            <v>-4.1842242509010248</v>
          </cell>
          <cell r="AV365">
            <v>3.0434729799071398</v>
          </cell>
          <cell r="AW365">
            <v>0.69486786190823546</v>
          </cell>
          <cell r="AX365">
            <v>-2.3486051179989045</v>
          </cell>
        </row>
        <row r="366">
          <cell r="A366">
            <v>610</v>
          </cell>
          <cell r="B366" t="str">
            <v>ASHBURNHAM WESTMINSTER</v>
          </cell>
          <cell r="C366">
            <v>1</v>
          </cell>
          <cell r="D366">
            <v>570000</v>
          </cell>
          <cell r="E366">
            <v>0</v>
          </cell>
          <cell r="F366">
            <v>91363</v>
          </cell>
          <cell r="G366">
            <v>16694.93</v>
          </cell>
          <cell r="I366">
            <v>0</v>
          </cell>
          <cell r="J366">
            <v>1128300</v>
          </cell>
          <cell r="K366">
            <v>715000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R366">
            <v>0</v>
          </cell>
          <cell r="T366" t="str">
            <v>x18</v>
          </cell>
          <cell r="U366">
            <v>2122357.9300000002</v>
          </cell>
          <cell r="V366">
            <v>6.2923335776117986</v>
          </cell>
          <cell r="X366">
            <v>29646112.5</v>
          </cell>
          <cell r="Y366">
            <v>33729266</v>
          </cell>
          <cell r="Z366">
            <v>4083153.5</v>
          </cell>
          <cell r="AA366">
            <v>256925.63870593137</v>
          </cell>
          <cell r="AC366">
            <v>115.59735568750074</v>
          </cell>
          <cell r="AD366">
            <v>112.90633927566074</v>
          </cell>
          <cell r="AE366">
            <v>-2.6910164118399962</v>
          </cell>
          <cell r="AF366">
            <v>15</v>
          </cell>
          <cell r="AG366">
            <v>1</v>
          </cell>
          <cell r="AH366">
            <v>112.90633927566074</v>
          </cell>
          <cell r="AK366">
            <v>115.59735568750074</v>
          </cell>
          <cell r="AL366">
            <v>115.52937321698353</v>
          </cell>
          <cell r="AM366">
            <v>115.59693327086033</v>
          </cell>
          <cell r="AN366">
            <v>115.59735568750074</v>
          </cell>
          <cell r="AO366">
            <v>112.90633927566074</v>
          </cell>
          <cell r="AT366">
            <v>-2.6910164118399962</v>
          </cell>
          <cell r="AV366">
            <v>9.0682293626802544</v>
          </cell>
          <cell r="AW366">
            <v>6.5856178016823721</v>
          </cell>
          <cell r="AX366">
            <v>-2.4826115609978823</v>
          </cell>
        </row>
        <row r="367">
          <cell r="A367">
            <v>615</v>
          </cell>
          <cell r="B367" t="str">
            <v>ATHOL ROYALSTON</v>
          </cell>
          <cell r="C367">
            <v>1</v>
          </cell>
          <cell r="D367">
            <v>1576000</v>
          </cell>
          <cell r="E367">
            <v>74161</v>
          </cell>
          <cell r="F367">
            <v>503465</v>
          </cell>
          <cell r="G367">
            <v>3753.12</v>
          </cell>
          <cell r="I367">
            <v>0</v>
          </cell>
          <cell r="J367">
            <v>966589</v>
          </cell>
          <cell r="K367">
            <v>1176531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R367">
            <v>0</v>
          </cell>
          <cell r="T367" t="str">
            <v>X</v>
          </cell>
          <cell r="U367">
            <v>4300499.12</v>
          </cell>
          <cell r="V367">
            <v>15.342846607530488</v>
          </cell>
          <cell r="X367">
            <v>27758995.789999995</v>
          </cell>
          <cell r="Y367">
            <v>28029343.119999997</v>
          </cell>
          <cell r="Z367">
            <v>270347.33000000194</v>
          </cell>
          <cell r="AA367">
            <v>41478.976149454553</v>
          </cell>
          <cell r="AC367">
            <v>100.1186983179113</v>
          </cell>
          <cell r="AD367">
            <v>100.82448354970029</v>
          </cell>
          <cell r="AE367">
            <v>0.70578523178899388</v>
          </cell>
          <cell r="AF367">
            <v>0</v>
          </cell>
          <cell r="AG367">
            <v>1</v>
          </cell>
          <cell r="AH367">
            <v>100.82448354970029</v>
          </cell>
          <cell r="AK367">
            <v>100.1186983179113</v>
          </cell>
          <cell r="AL367">
            <v>99.42453984444532</v>
          </cell>
          <cell r="AM367">
            <v>100.26556619988793</v>
          </cell>
          <cell r="AN367">
            <v>100.1186983179113</v>
          </cell>
          <cell r="AO367">
            <v>100.82448354970029</v>
          </cell>
          <cell r="AT367">
            <v>0.70578523178899388</v>
          </cell>
          <cell r="AV367">
            <v>10.592604976042217</v>
          </cell>
          <cell r="AW367">
            <v>11.511889681880898</v>
          </cell>
          <cell r="AX367">
            <v>0.91928470583868105</v>
          </cell>
        </row>
        <row r="368">
          <cell r="A368">
            <v>616</v>
          </cell>
          <cell r="B368" t="str">
            <v>AYER SHIRLEY</v>
          </cell>
          <cell r="C368">
            <v>1</v>
          </cell>
          <cell r="D368">
            <v>213094</v>
          </cell>
          <cell r="E368">
            <v>35000</v>
          </cell>
          <cell r="F368">
            <v>107937</v>
          </cell>
          <cell r="G368">
            <v>68715.429999999993</v>
          </cell>
          <cell r="I368">
            <v>1000</v>
          </cell>
          <cell r="J368">
            <v>1409806</v>
          </cell>
          <cell r="K368">
            <v>875726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R368">
            <v>0</v>
          </cell>
          <cell r="T368" t="str">
            <v>X</v>
          </cell>
          <cell r="U368">
            <v>2711278.4299999997</v>
          </cell>
          <cell r="V368">
            <v>9.5901864231337228</v>
          </cell>
          <cell r="X368">
            <v>23119470.369999997</v>
          </cell>
          <cell r="Y368">
            <v>28271384</v>
          </cell>
          <cell r="Z368">
            <v>5151913.6300000027</v>
          </cell>
          <cell r="AA368">
            <v>494078.12147583603</v>
          </cell>
          <cell r="AC368">
            <v>129.4108560809637</v>
          </cell>
          <cell r="AD368">
            <v>120.14680887572673</v>
          </cell>
          <cell r="AE368">
            <v>-9.2640472052369631</v>
          </cell>
          <cell r="AF368">
            <v>54</v>
          </cell>
          <cell r="AG368">
            <v>1</v>
          </cell>
          <cell r="AH368">
            <v>120.14680887572673</v>
          </cell>
          <cell r="AK368">
            <v>129.4108560809637</v>
          </cell>
          <cell r="AL368">
            <v>129.18971671902344</v>
          </cell>
          <cell r="AM368">
            <v>129.40338759018556</v>
          </cell>
          <cell r="AN368">
            <v>129.4108560809637</v>
          </cell>
          <cell r="AO368">
            <v>120.14680887572673</v>
          </cell>
          <cell r="AT368">
            <v>-9.2640472052369631</v>
          </cell>
          <cell r="AV368">
            <v>11.247406436705555</v>
          </cell>
          <cell r="AW368">
            <v>2.6080700072892804</v>
          </cell>
          <cell r="AX368">
            <v>-8.6393364294162751</v>
          </cell>
          <cell r="BC368" t="str">
            <v>fy12</v>
          </cell>
        </row>
        <row r="369">
          <cell r="A369">
            <v>618</v>
          </cell>
          <cell r="B369" t="str">
            <v>BERKSHIRE HILLS</v>
          </cell>
          <cell r="C369">
            <v>1</v>
          </cell>
          <cell r="D369">
            <v>1556520</v>
          </cell>
          <cell r="E369">
            <v>0</v>
          </cell>
          <cell r="F369">
            <v>40000</v>
          </cell>
          <cell r="G369">
            <v>2279.7600000000002</v>
          </cell>
          <cell r="I369">
            <v>0</v>
          </cell>
          <cell r="J369">
            <v>1150000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R369">
            <v>0</v>
          </cell>
          <cell r="T369" t="str">
            <v>X</v>
          </cell>
          <cell r="U369">
            <v>2748799.76</v>
          </cell>
          <cell r="V369">
            <v>9.262385012456944</v>
          </cell>
          <cell r="X369">
            <v>14027795.750000002</v>
          </cell>
          <cell r="Y369">
            <v>29677019</v>
          </cell>
          <cell r="Z369">
            <v>15649223.249999998</v>
          </cell>
          <cell r="AA369">
            <v>1449491.3088739275</v>
          </cell>
          <cell r="AC369">
            <v>205.35380226060002</v>
          </cell>
          <cell r="AD369">
            <v>201.22568216839105</v>
          </cell>
          <cell r="AE369">
            <v>-4.1281200922089738</v>
          </cell>
          <cell r="AF369">
            <v>1</v>
          </cell>
          <cell r="AG369">
            <v>1</v>
          </cell>
          <cell r="AH369">
            <v>201.22568216839105</v>
          </cell>
          <cell r="AK369">
            <v>205.35380226060002</v>
          </cell>
          <cell r="AL369">
            <v>205.47231241775154</v>
          </cell>
          <cell r="AM369">
            <v>205.35380226060002</v>
          </cell>
          <cell r="AN369">
            <v>205.35380226060002</v>
          </cell>
          <cell r="AO369">
            <v>201.22568216839105</v>
          </cell>
          <cell r="AT369">
            <v>-4.1281200922089738</v>
          </cell>
          <cell r="AV369">
            <v>5.3557447361941763</v>
          </cell>
          <cell r="AW369">
            <v>3.3193239424459127</v>
          </cell>
          <cell r="AX369">
            <v>-2.0364207937482637</v>
          </cell>
        </row>
        <row r="370">
          <cell r="A370">
            <v>620</v>
          </cell>
          <cell r="B370" t="str">
            <v>BERLIN BOYLSTON</v>
          </cell>
          <cell r="C370">
            <v>1</v>
          </cell>
          <cell r="D370">
            <v>405990</v>
          </cell>
          <cell r="E370">
            <v>90041</v>
          </cell>
          <cell r="F370">
            <v>50305</v>
          </cell>
          <cell r="G370">
            <v>0</v>
          </cell>
          <cell r="I370">
            <v>0</v>
          </cell>
          <cell r="J370">
            <v>851301</v>
          </cell>
          <cell r="K370">
            <v>763250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R370">
            <v>0</v>
          </cell>
          <cell r="T370" t="str">
            <v>x18</v>
          </cell>
          <cell r="U370">
            <v>1876694</v>
          </cell>
          <cell r="V370">
            <v>10.11591291212647</v>
          </cell>
          <cell r="X370">
            <v>12479595.730000002</v>
          </cell>
          <cell r="Y370">
            <v>18551899.530000001</v>
          </cell>
          <cell r="Z370">
            <v>6072303.7999999989</v>
          </cell>
          <cell r="AA370">
            <v>614268.96416774625</v>
          </cell>
          <cell r="AC370">
            <v>152.01186434272373</v>
          </cell>
          <cell r="AD370">
            <v>143.73567024059562</v>
          </cell>
          <cell r="AE370">
            <v>-8.2761941021281018</v>
          </cell>
          <cell r="AF370">
            <v>13</v>
          </cell>
          <cell r="AG370">
            <v>0</v>
          </cell>
          <cell r="AH370">
            <v>152.01186434272373</v>
          </cell>
          <cell r="AK370">
            <v>152.01186434272373</v>
          </cell>
          <cell r="AL370">
            <v>151.83344273056014</v>
          </cell>
          <cell r="AM370">
            <v>152.00933683313008</v>
          </cell>
          <cell r="AN370">
            <v>152.01186434272373</v>
          </cell>
          <cell r="AO370">
            <v>152.01186434272373</v>
          </cell>
          <cell r="AT370">
            <v>0</v>
          </cell>
          <cell r="AV370">
            <v>9.2304415517209666</v>
          </cell>
          <cell r="AW370">
            <v>4.6120034895464759</v>
          </cell>
          <cell r="AX370">
            <v>-4.6184380621744907</v>
          </cell>
          <cell r="BC370" t="str">
            <v>fy20</v>
          </cell>
        </row>
        <row r="371">
          <cell r="A371">
            <v>622</v>
          </cell>
          <cell r="B371" t="str">
            <v>BLACKSTONE MILLVILLE</v>
          </cell>
          <cell r="C371">
            <v>1</v>
          </cell>
          <cell r="D371">
            <v>513831</v>
          </cell>
          <cell r="E371">
            <v>0</v>
          </cell>
          <cell r="F371">
            <v>241215</v>
          </cell>
          <cell r="G371">
            <v>76670.44</v>
          </cell>
          <cell r="I371">
            <v>256681</v>
          </cell>
          <cell r="J371">
            <v>152307</v>
          </cell>
          <cell r="K371">
            <v>437736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R371">
            <v>0</v>
          </cell>
          <cell r="T371" t="str">
            <v>X</v>
          </cell>
          <cell r="U371">
            <v>1678440.44</v>
          </cell>
          <cell r="V371">
            <v>6.8112688884487209</v>
          </cell>
          <cell r="X371">
            <v>21242438.940000005</v>
          </cell>
          <cell r="Y371">
            <v>24642111</v>
          </cell>
          <cell r="Z371">
            <v>3399672.0599999949</v>
          </cell>
          <cell r="AA371">
            <v>231560.80533206338</v>
          </cell>
          <cell r="AC371">
            <v>112.36212229783942</v>
          </cell>
          <cell r="AD371">
            <v>114.9140654875665</v>
          </cell>
          <cell r="AE371">
            <v>2.5519431897270834</v>
          </cell>
          <cell r="AF371">
            <v>76</v>
          </cell>
          <cell r="AG371">
            <v>1</v>
          </cell>
          <cell r="AH371">
            <v>114.9140654875665</v>
          </cell>
          <cell r="AK371">
            <v>112.36212229783942</v>
          </cell>
          <cell r="AL371">
            <v>112.51839412336699</v>
          </cell>
          <cell r="AM371">
            <v>112.36769586012223</v>
          </cell>
          <cell r="AN371">
            <v>112.36212229783942</v>
          </cell>
          <cell r="AO371">
            <v>114.9140654875665</v>
          </cell>
          <cell r="AT371">
            <v>2.5519431897270834</v>
          </cell>
          <cell r="AV371">
            <v>3.8058297706289346</v>
          </cell>
          <cell r="AW371">
            <v>6.1915578996712783</v>
          </cell>
          <cell r="AX371">
            <v>2.3857281290423438</v>
          </cell>
        </row>
        <row r="372">
          <cell r="A372">
            <v>625</v>
          </cell>
          <cell r="B372" t="str">
            <v>BRIDGEWATER RAYNHAM</v>
          </cell>
          <cell r="C372">
            <v>1</v>
          </cell>
          <cell r="D372">
            <v>2503852.5499999998</v>
          </cell>
          <cell r="E372">
            <v>368786.5</v>
          </cell>
          <cell r="F372">
            <v>77648</v>
          </cell>
          <cell r="G372">
            <v>31428.74</v>
          </cell>
          <cell r="I372">
            <v>0</v>
          </cell>
          <cell r="J372">
            <v>1428180.94</v>
          </cell>
          <cell r="K372">
            <v>431817.16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R372">
            <v>0</v>
          </cell>
          <cell r="T372" t="str">
            <v>X</v>
          </cell>
          <cell r="U372">
            <v>4841713.8900000006</v>
          </cell>
          <cell r="V372">
            <v>6.0392056949308976</v>
          </cell>
          <cell r="X372">
            <v>73247622.790000021</v>
          </cell>
          <cell r="Y372">
            <v>80171369.126638114</v>
          </cell>
          <cell r="Z372">
            <v>6923746.336638093</v>
          </cell>
          <cell r="AA372">
            <v>418139.28306481714</v>
          </cell>
          <cell r="AC372">
            <v>112.648295469332</v>
          </cell>
          <cell r="AD372">
            <v>108.8816630571408</v>
          </cell>
          <cell r="AE372">
            <v>-3.7666324121911998</v>
          </cell>
          <cell r="AF372">
            <v>21</v>
          </cell>
          <cell r="AG372">
            <v>1</v>
          </cell>
          <cell r="AH372">
            <v>108.8816630571408</v>
          </cell>
          <cell r="AK372">
            <v>112.648295469332</v>
          </cell>
          <cell r="AL372">
            <v>112.7330935629779</v>
          </cell>
          <cell r="AM372">
            <v>112.64871162723237</v>
          </cell>
          <cell r="AN372">
            <v>112.648295469332</v>
          </cell>
          <cell r="AO372">
            <v>108.8816630571408</v>
          </cell>
          <cell r="AT372">
            <v>-3.7666324121911998</v>
          </cell>
          <cell r="AV372">
            <v>8.9697956480303169</v>
          </cell>
          <cell r="AW372">
            <v>5.1421502275449242</v>
          </cell>
          <cell r="AX372">
            <v>-3.8276454204853927</v>
          </cell>
        </row>
        <row r="373">
          <cell r="A373">
            <v>632</v>
          </cell>
          <cell r="B373" t="str">
            <v>CHESTERFIELD GOSHEN</v>
          </cell>
          <cell r="C373">
            <v>1</v>
          </cell>
          <cell r="T373" t="str">
            <v>X</v>
          </cell>
          <cell r="U373">
            <v>0</v>
          </cell>
          <cell r="V373">
            <v>0</v>
          </cell>
          <cell r="X373">
            <v>1596663.71</v>
          </cell>
          <cell r="Y373">
            <v>2637144.1399999997</v>
          </cell>
          <cell r="Z373">
            <v>1040480.4299999997</v>
          </cell>
          <cell r="AA373">
            <v>0</v>
          </cell>
          <cell r="AC373">
            <v>164.15983051126065</v>
          </cell>
          <cell r="AD373">
            <v>165.16590960785348</v>
          </cell>
          <cell r="AE373">
            <v>1.0060790965928277</v>
          </cell>
          <cell r="AF373">
            <v>1</v>
          </cell>
          <cell r="AG373">
            <v>0</v>
          </cell>
          <cell r="AH373">
            <v>164.15983051126065</v>
          </cell>
          <cell r="AK373">
            <v>164.15983051126065</v>
          </cell>
          <cell r="AL373">
            <v>164.5686309790272</v>
          </cell>
          <cell r="AM373">
            <v>164.16303831967329</v>
          </cell>
          <cell r="AN373">
            <v>164.15983051126065</v>
          </cell>
          <cell r="AO373">
            <v>164.15983051126065</v>
          </cell>
          <cell r="AT373">
            <v>0</v>
          </cell>
          <cell r="AV373">
            <v>3.7657678550195599</v>
          </cell>
          <cell r="AW373">
            <v>2.1235661378374999</v>
          </cell>
          <cell r="AX373">
            <v>-1.64220171718206</v>
          </cell>
        </row>
        <row r="374">
          <cell r="A374">
            <v>635</v>
          </cell>
          <cell r="B374" t="str">
            <v>CENTRAL BERKSHIRE</v>
          </cell>
          <cell r="C374">
            <v>1</v>
          </cell>
          <cell r="D374">
            <v>1703808</v>
          </cell>
          <cell r="E374">
            <v>1010000</v>
          </cell>
          <cell r="F374">
            <v>95340</v>
          </cell>
          <cell r="G374">
            <v>26747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R374">
            <v>0</v>
          </cell>
          <cell r="T374" t="str">
            <v>X</v>
          </cell>
          <cell r="U374">
            <v>2835895</v>
          </cell>
          <cell r="V374">
            <v>10.047860553774537</v>
          </cell>
          <cell r="X374">
            <v>21682070.819999997</v>
          </cell>
          <cell r="Y374">
            <v>28223869</v>
          </cell>
          <cell r="Z374">
            <v>6541798.1800000034</v>
          </cell>
          <cell r="AA374">
            <v>657310.75883576099</v>
          </cell>
          <cell r="AC374">
            <v>131.82886534886723</v>
          </cell>
          <cell r="AD374">
            <v>127.13987732083352</v>
          </cell>
          <cell r="AE374">
            <v>-4.6889880280337053</v>
          </cell>
          <cell r="AF374">
            <v>19</v>
          </cell>
          <cell r="AG374">
            <v>1</v>
          </cell>
          <cell r="AH374">
            <v>127.13987732083352</v>
          </cell>
          <cell r="AK374">
            <v>131.82886534886723</v>
          </cell>
          <cell r="AL374">
            <v>132.09465442012959</v>
          </cell>
          <cell r="AM374">
            <v>131.69765141393356</v>
          </cell>
          <cell r="AN374">
            <v>131.82886534886723</v>
          </cell>
          <cell r="AO374">
            <v>127.13987732083352</v>
          </cell>
          <cell r="AT374">
            <v>-4.6889880280337053</v>
          </cell>
          <cell r="AV374">
            <v>7.3397340665298128</v>
          </cell>
          <cell r="AW374">
            <v>3.1104207987076067</v>
          </cell>
          <cell r="AX374">
            <v>-4.2293132678222065</v>
          </cell>
        </row>
        <row r="375">
          <cell r="A375">
            <v>640</v>
          </cell>
          <cell r="B375" t="str">
            <v>CONCORD CARLISLE</v>
          </cell>
          <cell r="C375">
            <v>1</v>
          </cell>
          <cell r="D375">
            <v>380273</v>
          </cell>
          <cell r="E375">
            <v>0</v>
          </cell>
          <cell r="F375">
            <v>0</v>
          </cell>
          <cell r="G375">
            <v>4437.09</v>
          </cell>
          <cell r="I375">
            <v>0</v>
          </cell>
          <cell r="J375">
            <v>1595284</v>
          </cell>
          <cell r="K375">
            <v>318500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R375">
            <v>0</v>
          </cell>
          <cell r="T375" t="str">
            <v>X</v>
          </cell>
          <cell r="U375">
            <v>2298494.09</v>
          </cell>
          <cell r="V375">
            <v>7.1867761790134388</v>
          </cell>
          <cell r="X375">
            <v>18206295.725200001</v>
          </cell>
          <cell r="Y375">
            <v>31982269</v>
          </cell>
          <cell r="Z375">
            <v>13775973.274799999</v>
          </cell>
          <cell r="AA375">
            <v>990048.36574058386</v>
          </cell>
          <cell r="AC375">
            <v>162.8799809030626</v>
          </cell>
          <cell r="AD375">
            <v>170.22804145360524</v>
          </cell>
          <cell r="AE375">
            <v>7.3480605505426411</v>
          </cell>
          <cell r="AF375">
            <v>3</v>
          </cell>
          <cell r="AG375">
            <v>1</v>
          </cell>
          <cell r="AH375">
            <v>170.22804145360524</v>
          </cell>
          <cell r="AK375">
            <v>162.8799809030626</v>
          </cell>
          <cell r="AL375">
            <v>162.7620609117032</v>
          </cell>
          <cell r="AM375">
            <v>162.87982685592132</v>
          </cell>
          <cell r="AN375">
            <v>162.8799809030626</v>
          </cell>
          <cell r="AO375">
            <v>170.22804145360524</v>
          </cell>
          <cell r="AT375">
            <v>7.3480605505426411</v>
          </cell>
          <cell r="AV375">
            <v>3.7560366436761834</v>
          </cell>
          <cell r="AW375">
            <v>9.3166186249997782</v>
          </cell>
          <cell r="AX375">
            <v>5.5605819813235948</v>
          </cell>
        </row>
        <row r="376">
          <cell r="A376">
            <v>645</v>
          </cell>
          <cell r="B376" t="str">
            <v>DENNIS YARMOUTH</v>
          </cell>
          <cell r="C376">
            <v>1</v>
          </cell>
          <cell r="D376">
            <v>2436000</v>
          </cell>
          <cell r="E376">
            <v>31388</v>
          </cell>
          <cell r="F376">
            <v>401874</v>
          </cell>
          <cell r="G376">
            <v>224660.1</v>
          </cell>
          <cell r="I376">
            <v>183750</v>
          </cell>
          <cell r="J376">
            <v>2399250</v>
          </cell>
          <cell r="K376">
            <v>458088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R376">
            <v>0</v>
          </cell>
          <cell r="T376" t="str">
            <v>X</v>
          </cell>
          <cell r="U376">
            <v>6135010.0999999996</v>
          </cell>
          <cell r="V376">
            <v>9.1334586220466711</v>
          </cell>
          <cell r="X376">
            <v>49764294.759999998</v>
          </cell>
          <cell r="Y376">
            <v>67170722</v>
          </cell>
          <cell r="Z376">
            <v>17406427.240000002</v>
          </cell>
          <cell r="AA376">
            <v>1589808.8295420606</v>
          </cell>
          <cell r="AC376">
            <v>139.17068383981038</v>
          </cell>
          <cell r="AD376">
            <v>131.78306552265497</v>
          </cell>
          <cell r="AE376">
            <v>-7.3876183171554146</v>
          </cell>
          <cell r="AF376">
            <v>132</v>
          </cell>
          <cell r="AG376">
            <v>1</v>
          </cell>
          <cell r="AH376">
            <v>131.78306552265497</v>
          </cell>
          <cell r="AK376">
            <v>139.17068383981038</v>
          </cell>
          <cell r="AL376">
            <v>139.4997854091076</v>
          </cell>
          <cell r="AM376">
            <v>139.1825531088237</v>
          </cell>
          <cell r="AN376">
            <v>139.17068383981038</v>
          </cell>
          <cell r="AO376">
            <v>131.78306552265497</v>
          </cell>
          <cell r="AT376">
            <v>-7.3876183171554146</v>
          </cell>
          <cell r="AV376">
            <v>9.0692495315958581</v>
          </cell>
          <cell r="AW376">
            <v>2.0139798030006375</v>
          </cell>
          <cell r="AX376">
            <v>-7.0552697285952206</v>
          </cell>
        </row>
        <row r="377">
          <cell r="A377">
            <v>650</v>
          </cell>
          <cell r="B377" t="str">
            <v>DIGHTON REHOBOTH</v>
          </cell>
          <cell r="C377">
            <v>1</v>
          </cell>
          <cell r="D377">
            <v>995000</v>
          </cell>
          <cell r="E377">
            <v>0</v>
          </cell>
          <cell r="F377">
            <v>106472</v>
          </cell>
          <cell r="G377">
            <v>3570.21</v>
          </cell>
          <cell r="I377">
            <v>447491.69</v>
          </cell>
          <cell r="J377">
            <v>498167.03</v>
          </cell>
          <cell r="K377">
            <v>1428287.74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R377">
            <v>0</v>
          </cell>
          <cell r="T377" t="str">
            <v>X</v>
          </cell>
          <cell r="U377">
            <v>3478988.67</v>
          </cell>
          <cell r="V377">
            <v>7.8001362284888565</v>
          </cell>
          <cell r="X377">
            <v>33303334.109999999</v>
          </cell>
          <cell r="Y377">
            <v>44601639.869999997</v>
          </cell>
          <cell r="Z377">
            <v>11298305.759999998</v>
          </cell>
          <cell r="AA377">
            <v>881283.24079120299</v>
          </cell>
          <cell r="AC377">
            <v>133.09725785053479</v>
          </cell>
          <cell r="AD377">
            <v>131.27921812513324</v>
          </cell>
          <cell r="AE377">
            <v>-1.8180397254015475</v>
          </cell>
          <cell r="AF377">
            <v>1</v>
          </cell>
          <cell r="AG377">
            <v>1</v>
          </cell>
          <cell r="AH377">
            <v>131.27921812513324</v>
          </cell>
          <cell r="AK377">
            <v>133.09725785053479</v>
          </cell>
          <cell r="AL377">
            <v>134.92802802528269</v>
          </cell>
          <cell r="AM377">
            <v>134.91567556827943</v>
          </cell>
          <cell r="AN377">
            <v>133.09725785053479</v>
          </cell>
          <cell r="AO377">
            <v>131.27921812513324</v>
          </cell>
          <cell r="AT377">
            <v>-1.8180397254015475</v>
          </cell>
          <cell r="AV377">
            <v>4.3697133232106067</v>
          </cell>
          <cell r="AW377">
            <v>3.5247823959488418</v>
          </cell>
          <cell r="AX377">
            <v>-0.84493092726176489</v>
          </cell>
        </row>
        <row r="378">
          <cell r="A378">
            <v>655</v>
          </cell>
          <cell r="B378" t="str">
            <v>DOVER SHERBORN</v>
          </cell>
          <cell r="C378">
            <v>1</v>
          </cell>
          <cell r="D378">
            <v>820000</v>
          </cell>
          <cell r="E378">
            <v>0</v>
          </cell>
          <cell r="F378">
            <v>0</v>
          </cell>
          <cell r="G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R378">
            <v>0</v>
          </cell>
          <cell r="T378" t="str">
            <v>x18</v>
          </cell>
          <cell r="U378">
            <v>246000</v>
          </cell>
          <cell r="V378">
            <v>0.96262717390857744</v>
          </cell>
          <cell r="X378">
            <v>15061557.844200004</v>
          </cell>
          <cell r="Y378">
            <v>25555065</v>
          </cell>
          <cell r="Z378">
            <v>10493507.155799996</v>
          </cell>
          <cell r="AA378">
            <v>101013.35137777185</v>
          </cell>
          <cell r="AC378">
            <v>171.66850187383099</v>
          </cell>
          <cell r="AD378">
            <v>169.000125431409</v>
          </cell>
          <cell r="AE378">
            <v>-2.6683764424219873</v>
          </cell>
          <cell r="AF378">
            <v>0</v>
          </cell>
          <cell r="AG378">
            <v>1</v>
          </cell>
          <cell r="AH378">
            <v>169.000125431409</v>
          </cell>
          <cell r="AK378">
            <v>171.66850187383099</v>
          </cell>
          <cell r="AL378">
            <v>171.66850187383099</v>
          </cell>
          <cell r="AM378">
            <v>171.66850187383099</v>
          </cell>
          <cell r="AN378">
            <v>171.66850187383099</v>
          </cell>
          <cell r="AO378">
            <v>169.000125431409</v>
          </cell>
          <cell r="AT378">
            <v>-2.6683764424219873</v>
          </cell>
          <cell r="AV378">
            <v>5.7314770344765087</v>
          </cell>
          <cell r="AW378">
            <v>3.9325614213236784</v>
          </cell>
          <cell r="AX378">
            <v>-1.7989156131528303</v>
          </cell>
        </row>
        <row r="379">
          <cell r="A379">
            <v>658</v>
          </cell>
          <cell r="B379" t="str">
            <v>DUDLEY CHARLTON</v>
          </cell>
          <cell r="C379">
            <v>1</v>
          </cell>
          <cell r="T379" t="str">
            <v>X</v>
          </cell>
          <cell r="U379">
            <v>0</v>
          </cell>
          <cell r="V379">
            <v>0</v>
          </cell>
          <cell r="X379">
            <v>44767304.399999999</v>
          </cell>
          <cell r="Y379">
            <v>50239260</v>
          </cell>
          <cell r="Z379">
            <v>5471955.6000000015</v>
          </cell>
          <cell r="AA379">
            <v>0</v>
          </cell>
          <cell r="AC379">
            <v>116.32871129600528</v>
          </cell>
          <cell r="AD379">
            <v>112.22310718355426</v>
          </cell>
          <cell r="AE379">
            <v>-4.1056041124510188</v>
          </cell>
          <cell r="AF379">
            <v>9</v>
          </cell>
          <cell r="AG379">
            <v>0</v>
          </cell>
          <cell r="AH379">
            <v>116.32871129600528</v>
          </cell>
          <cell r="AK379">
            <v>116.32871129600528</v>
          </cell>
          <cell r="AL379">
            <v>116.34688527534918</v>
          </cell>
          <cell r="AM379">
            <v>116.32880722446527</v>
          </cell>
          <cell r="AN379">
            <v>116.32871129600528</v>
          </cell>
          <cell r="AO379">
            <v>116.32871129600528</v>
          </cell>
          <cell r="AT379">
            <v>0</v>
          </cell>
          <cell r="AV379">
            <v>5.9131300390756198</v>
          </cell>
          <cell r="AW379">
            <v>1.5735848179220173</v>
          </cell>
          <cell r="AX379">
            <v>-4.3395452211536023</v>
          </cell>
        </row>
        <row r="380">
          <cell r="A380">
            <v>660</v>
          </cell>
          <cell r="B380" t="str">
            <v>NAUSET</v>
          </cell>
          <cell r="C380">
            <v>1</v>
          </cell>
          <cell r="D380">
            <v>1332704</v>
          </cell>
          <cell r="E380">
            <v>0</v>
          </cell>
          <cell r="F380">
            <v>68722</v>
          </cell>
          <cell r="G380">
            <v>202923.14</v>
          </cell>
          <cell r="I380">
            <v>0</v>
          </cell>
          <cell r="J380">
            <v>215527</v>
          </cell>
          <cell r="K380">
            <v>950682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R380">
            <v>0</v>
          </cell>
          <cell r="T380" t="str">
            <v>X</v>
          </cell>
          <cell r="U380">
            <v>2770558.14</v>
          </cell>
          <cell r="V380">
            <v>8.0202085332861071</v>
          </cell>
          <cell r="X380">
            <v>17092062.400000002</v>
          </cell>
          <cell r="Y380">
            <v>34544714.498400003</v>
          </cell>
          <cell r="Z380">
            <v>17452652.0984</v>
          </cell>
          <cell r="AA380">
            <v>1399739.0928806139</v>
          </cell>
          <cell r="AC380">
            <v>178.95536063289055</v>
          </cell>
          <cell r="AD380">
            <v>193.92028082883306</v>
          </cell>
          <cell r="AE380">
            <v>14.964920195942511</v>
          </cell>
          <cell r="AF380">
            <v>117</v>
          </cell>
          <cell r="AG380">
            <v>1</v>
          </cell>
          <cell r="AH380">
            <v>193.92028082883306</v>
          </cell>
          <cell r="AK380">
            <v>178.95536063289055</v>
          </cell>
          <cell r="AL380">
            <v>180.29009826258675</v>
          </cell>
          <cell r="AM380">
            <v>179.05056624211551</v>
          </cell>
          <cell r="AN380">
            <v>178.95536063289055</v>
          </cell>
          <cell r="AO380">
            <v>193.92028082883306</v>
          </cell>
          <cell r="AT380">
            <v>14.964920195942511</v>
          </cell>
          <cell r="AV380">
            <v>5.6033889672671098</v>
          </cell>
          <cell r="AW380">
            <v>14.687598950701894</v>
          </cell>
          <cell r="AX380">
            <v>9.0842099834347838</v>
          </cell>
        </row>
        <row r="381">
          <cell r="A381">
            <v>662</v>
          </cell>
          <cell r="B381" t="str">
            <v>FARMINGTON RIVER</v>
          </cell>
          <cell r="C381">
            <v>1</v>
          </cell>
          <cell r="D381">
            <v>193688</v>
          </cell>
          <cell r="E381">
            <v>210927</v>
          </cell>
          <cell r="F381">
            <v>62072</v>
          </cell>
          <cell r="G381">
            <v>0</v>
          </cell>
          <cell r="I381">
            <v>0</v>
          </cell>
          <cell r="J381">
            <v>117938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R381">
            <v>0</v>
          </cell>
          <cell r="T381" t="str">
            <v>x18</v>
          </cell>
          <cell r="U381">
            <v>449043.4</v>
          </cell>
          <cell r="V381">
            <v>9.5979676401832812</v>
          </cell>
          <cell r="X381">
            <v>2970098.28</v>
          </cell>
          <cell r="Y381">
            <v>4678525.88</v>
          </cell>
          <cell r="Z381">
            <v>1708427.6</v>
          </cell>
          <cell r="AA381">
            <v>163974.32820395989</v>
          </cell>
          <cell r="AC381">
            <v>142.07445402098818</v>
          </cell>
          <cell r="AD381">
            <v>152.00007293348017</v>
          </cell>
          <cell r="AE381">
            <v>9.9256189124919842</v>
          </cell>
          <cell r="AF381">
            <v>0</v>
          </cell>
          <cell r="AG381">
            <v>1</v>
          </cell>
          <cell r="AH381">
            <v>152.00007293348017</v>
          </cell>
          <cell r="AK381">
            <v>142.07445402098818</v>
          </cell>
          <cell r="AL381">
            <v>142.02712059036458</v>
          </cell>
          <cell r="AM381">
            <v>142.07445402098818</v>
          </cell>
          <cell r="AN381">
            <v>142.07445402098818</v>
          </cell>
          <cell r="AO381">
            <v>152.00007293348017</v>
          </cell>
          <cell r="AT381">
            <v>9.9256189124919842</v>
          </cell>
          <cell r="AV381">
            <v>4.4564533504000163</v>
          </cell>
          <cell r="AW381">
            <v>12.670399158539672</v>
          </cell>
          <cell r="AX381">
            <v>8.2139458081396555</v>
          </cell>
        </row>
        <row r="382">
          <cell r="A382">
            <v>665</v>
          </cell>
          <cell r="B382" t="str">
            <v>FREETOWN LAKEVILLE</v>
          </cell>
          <cell r="C382">
            <v>1</v>
          </cell>
          <cell r="T382" t="str">
            <v>X</v>
          </cell>
          <cell r="U382">
            <v>0</v>
          </cell>
          <cell r="V382">
            <v>0</v>
          </cell>
          <cell r="X382">
            <v>35485915.870000005</v>
          </cell>
          <cell r="Y382">
            <v>39116697</v>
          </cell>
          <cell r="Z382">
            <v>3630781.1299999952</v>
          </cell>
          <cell r="AA382">
            <v>0</v>
          </cell>
          <cell r="AC382">
            <v>112.27587959492098</v>
          </cell>
          <cell r="AD382">
            <v>110.23161172816023</v>
          </cell>
          <cell r="AE382">
            <v>-2.0442678667607481</v>
          </cell>
          <cell r="AF382">
            <v>12</v>
          </cell>
          <cell r="AG382">
            <v>0</v>
          </cell>
          <cell r="AH382">
            <v>112.27587959492098</v>
          </cell>
          <cell r="AK382">
            <v>112.27587959492098</v>
          </cell>
          <cell r="AL382">
            <v>112.28764962095912</v>
          </cell>
          <cell r="AM382">
            <v>112.27595056368887</v>
          </cell>
          <cell r="AN382">
            <v>112.27587959492098</v>
          </cell>
          <cell r="AO382">
            <v>112.27587959492098</v>
          </cell>
          <cell r="AT382">
            <v>0</v>
          </cell>
          <cell r="AV382">
            <v>6.2522077716708129</v>
          </cell>
          <cell r="AW382">
            <v>3.0593968387391044</v>
          </cell>
          <cell r="AX382">
            <v>-3.1928109329317085</v>
          </cell>
          <cell r="BC382" t="str">
            <v>fy12</v>
          </cell>
        </row>
        <row r="383">
          <cell r="A383">
            <v>670</v>
          </cell>
          <cell r="B383" t="str">
            <v>FRONTIER</v>
          </cell>
          <cell r="C383">
            <v>1</v>
          </cell>
          <cell r="D383">
            <v>155250</v>
          </cell>
          <cell r="E383">
            <v>35000</v>
          </cell>
          <cell r="F383">
            <v>79668</v>
          </cell>
          <cell r="G383">
            <v>32761.96</v>
          </cell>
          <cell r="I383">
            <v>0</v>
          </cell>
          <cell r="J383">
            <v>800000</v>
          </cell>
          <cell r="K383">
            <v>132000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R383">
            <v>0</v>
          </cell>
          <cell r="T383" t="str">
            <v>X</v>
          </cell>
          <cell r="U383">
            <v>1234679.96</v>
          </cell>
          <cell r="V383">
            <v>9.8057774891846403</v>
          </cell>
          <cell r="X383">
            <v>6859405.6100000003</v>
          </cell>
          <cell r="Y383">
            <v>12591352</v>
          </cell>
          <cell r="Z383">
            <v>5731946.3899999997</v>
          </cell>
          <cell r="AA383">
            <v>562061.90880275157</v>
          </cell>
          <cell r="AC383">
            <v>174.68819464071257</v>
          </cell>
          <cell r="AD383">
            <v>175.36927796863799</v>
          </cell>
          <cell r="AE383">
            <v>0.68108332792542114</v>
          </cell>
          <cell r="AF383">
            <v>24</v>
          </cell>
          <cell r="AG383">
            <v>1</v>
          </cell>
          <cell r="AH383">
            <v>175.36927796863799</v>
          </cell>
          <cell r="AK383">
            <v>174.68819464071257</v>
          </cell>
          <cell r="AL383">
            <v>174.71610373927501</v>
          </cell>
          <cell r="AM383">
            <v>174.58503052950428</v>
          </cell>
          <cell r="AN383">
            <v>174.68819464071257</v>
          </cell>
          <cell r="AO383">
            <v>175.36927796863799</v>
          </cell>
          <cell r="AT383">
            <v>0.68108332792542114</v>
          </cell>
          <cell r="AV383">
            <v>1.2113441950493649</v>
          </cell>
          <cell r="AW383">
            <v>1.6586996818238664</v>
          </cell>
          <cell r="AX383">
            <v>0.44735548677450154</v>
          </cell>
        </row>
        <row r="384">
          <cell r="A384">
            <v>672</v>
          </cell>
          <cell r="B384" t="str">
            <v>GATEWAY</v>
          </cell>
          <cell r="C384">
            <v>1</v>
          </cell>
          <cell r="D384">
            <v>512543</v>
          </cell>
          <cell r="E384">
            <v>1566</v>
          </cell>
          <cell r="F384">
            <v>77826</v>
          </cell>
          <cell r="G384">
            <v>21256.27</v>
          </cell>
          <cell r="I384">
            <v>0</v>
          </cell>
          <cell r="J384">
            <v>249438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R384">
            <v>0</v>
          </cell>
          <cell r="T384" t="str">
            <v>x18</v>
          </cell>
          <cell r="U384">
            <v>503849.17000000004</v>
          </cell>
          <cell r="V384">
            <v>3.5312443769650268</v>
          </cell>
          <cell r="X384">
            <v>11571635.25</v>
          </cell>
          <cell r="Y384">
            <v>14268317.800000001</v>
          </cell>
          <cell r="Z384">
            <v>2696682.5500000007</v>
          </cell>
          <cell r="AA384">
            <v>95226.450911472115</v>
          </cell>
          <cell r="AC384">
            <v>134.04472624516984</v>
          </cell>
          <cell r="AD384">
            <v>122.48131783352338</v>
          </cell>
          <cell r="AE384">
            <v>-11.563408411646463</v>
          </cell>
          <cell r="AF384">
            <v>9</v>
          </cell>
          <cell r="AG384">
            <v>1</v>
          </cell>
          <cell r="AH384">
            <v>122.48131783352338</v>
          </cell>
          <cell r="AK384">
            <v>134.04472624516984</v>
          </cell>
          <cell r="AL384">
            <v>132.99074224308765</v>
          </cell>
          <cell r="AM384">
            <v>134.03418519035856</v>
          </cell>
          <cell r="AN384">
            <v>134.04472624516984</v>
          </cell>
          <cell r="AO384">
            <v>122.48131783352338</v>
          </cell>
          <cell r="AT384">
            <v>-11.563408411646463</v>
          </cell>
          <cell r="AV384">
            <v>13.172799379414846</v>
          </cell>
          <cell r="AW384">
            <v>3.1351848515338294</v>
          </cell>
          <cell r="AX384">
            <v>-10.037614527881017</v>
          </cell>
          <cell r="BC384" t="str">
            <v>fy16</v>
          </cell>
        </row>
        <row r="385">
          <cell r="A385">
            <v>673</v>
          </cell>
          <cell r="B385" t="str">
            <v>GROTON DUNSTABLE</v>
          </cell>
          <cell r="C385">
            <v>1</v>
          </cell>
          <cell r="D385">
            <v>2307202</v>
          </cell>
          <cell r="E385">
            <v>25000</v>
          </cell>
          <cell r="F385">
            <v>16339</v>
          </cell>
          <cell r="G385">
            <v>60484.2</v>
          </cell>
          <cell r="I385">
            <v>0</v>
          </cell>
          <cell r="J385">
            <v>1172930</v>
          </cell>
          <cell r="K385">
            <v>394380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R385">
            <v>0</v>
          </cell>
          <cell r="T385" t="str">
            <v>X</v>
          </cell>
          <cell r="U385">
            <v>3976335.2</v>
          </cell>
          <cell r="V385">
            <v>8.8987696093516568</v>
          </cell>
          <cell r="X385">
            <v>27429942.139999997</v>
          </cell>
          <cell r="Y385">
            <v>44684101</v>
          </cell>
          <cell r="Z385">
            <v>17254158.860000003</v>
          </cell>
          <cell r="AA385">
            <v>1535407.8449829367</v>
          </cell>
          <cell r="AC385">
            <v>156.92661039684862</v>
          </cell>
          <cell r="AD385">
            <v>157.30508265307287</v>
          </cell>
          <cell r="AE385">
            <v>0.3784722562242564</v>
          </cell>
          <cell r="AF385">
            <v>38</v>
          </cell>
          <cell r="AG385">
            <v>1</v>
          </cell>
          <cell r="AH385">
            <v>157.30508265307287</v>
          </cell>
          <cell r="AK385">
            <v>156.92661039684862</v>
          </cell>
          <cell r="AL385">
            <v>157.3454536362843</v>
          </cell>
          <cell r="AM385">
            <v>156.93447704438441</v>
          </cell>
          <cell r="AN385">
            <v>156.92661039684862</v>
          </cell>
          <cell r="AO385">
            <v>157.30508265307287</v>
          </cell>
          <cell r="AT385">
            <v>0.3784722562242564</v>
          </cell>
          <cell r="AV385">
            <v>5.4722977090933105</v>
          </cell>
          <cell r="AW385">
            <v>5.7218872842651036</v>
          </cell>
          <cell r="AX385">
            <v>0.24958957517179314</v>
          </cell>
        </row>
        <row r="386">
          <cell r="A386">
            <v>674</v>
          </cell>
          <cell r="B386" t="str">
            <v>GILL MONTAGUE</v>
          </cell>
          <cell r="C386">
            <v>1</v>
          </cell>
          <cell r="D386">
            <v>1387000</v>
          </cell>
          <cell r="E386">
            <v>45000</v>
          </cell>
          <cell r="F386">
            <v>277357</v>
          </cell>
          <cell r="G386">
            <v>95368.4</v>
          </cell>
          <cell r="I386">
            <v>0</v>
          </cell>
          <cell r="J386">
            <v>569533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R386">
            <v>0</v>
          </cell>
          <cell r="T386" t="str">
            <v>X</v>
          </cell>
          <cell r="U386">
            <v>2374258.4</v>
          </cell>
          <cell r="V386">
            <v>11.236400829302841</v>
          </cell>
          <cell r="X386">
            <v>14525789.259999998</v>
          </cell>
          <cell r="Y386">
            <v>21130061.449999999</v>
          </cell>
          <cell r="Z386">
            <v>6604272.1900000013</v>
          </cell>
          <cell r="AA386">
            <v>742082.49512657709</v>
          </cell>
          <cell r="AC386">
            <v>136.06262406780155</v>
          </cell>
          <cell r="AD386">
            <v>140.35711650461755</v>
          </cell>
          <cell r="AE386">
            <v>4.2944924368160002</v>
          </cell>
          <cell r="AF386">
            <v>49</v>
          </cell>
          <cell r="AG386">
            <v>1</v>
          </cell>
          <cell r="AH386">
            <v>140.35711650461755</v>
          </cell>
          <cell r="AK386">
            <v>136.06262406780155</v>
          </cell>
          <cell r="AL386">
            <v>139.55807230288008</v>
          </cell>
          <cell r="AM386">
            <v>136.23268654387502</v>
          </cell>
          <cell r="AN386">
            <v>136.06262406780155</v>
          </cell>
          <cell r="AO386">
            <v>140.35711650461755</v>
          </cell>
          <cell r="AT386">
            <v>4.2944924368160002</v>
          </cell>
          <cell r="AV386">
            <v>1.8241808690624739</v>
          </cell>
          <cell r="AW386">
            <v>5.0749170044834448</v>
          </cell>
          <cell r="AX386">
            <v>3.2507361354209712</v>
          </cell>
        </row>
        <row r="387">
          <cell r="A387">
            <v>675</v>
          </cell>
          <cell r="B387" t="str">
            <v>HAMILTON WENHAM</v>
          </cell>
          <cell r="C387">
            <v>1</v>
          </cell>
          <cell r="D387">
            <v>908869.8</v>
          </cell>
          <cell r="E387">
            <v>17457</v>
          </cell>
          <cell r="F387">
            <v>10839</v>
          </cell>
          <cell r="G387">
            <v>0</v>
          </cell>
          <cell r="I387">
            <v>283870.44</v>
          </cell>
          <cell r="J387">
            <v>2049497.99</v>
          </cell>
          <cell r="K387">
            <v>859236.56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R387">
            <v>0</v>
          </cell>
          <cell r="T387" t="str">
            <v>X</v>
          </cell>
          <cell r="U387">
            <v>4129770.79</v>
          </cell>
          <cell r="V387">
            <v>10.294860194943457</v>
          </cell>
          <cell r="X387">
            <v>19935627.51244</v>
          </cell>
          <cell r="Y387">
            <v>40114879.772999994</v>
          </cell>
          <cell r="Z387">
            <v>20179252.260559995</v>
          </cell>
          <cell r="AA387">
            <v>2077425.8086096188</v>
          </cell>
          <cell r="AC387">
            <v>187.86557140835467</v>
          </cell>
          <cell r="AD387">
            <v>190.80138782014603</v>
          </cell>
          <cell r="AE387">
            <v>2.9358164117913645</v>
          </cell>
          <cell r="AF387">
            <v>0</v>
          </cell>
          <cell r="AG387">
            <v>0</v>
          </cell>
          <cell r="AH387">
            <v>187.86557140835467</v>
          </cell>
          <cell r="AK387">
            <v>187.86557140835467</v>
          </cell>
          <cell r="AL387">
            <v>187.83903827688604</v>
          </cell>
          <cell r="AM387">
            <v>187.86557140835467</v>
          </cell>
          <cell r="AN387">
            <v>187.86557140835467</v>
          </cell>
          <cell r="AO387">
            <v>187.86557140835467</v>
          </cell>
          <cell r="AT387">
            <v>0</v>
          </cell>
          <cell r="AV387">
            <v>4.6929456779868737</v>
          </cell>
          <cell r="AW387">
            <v>3.0435294182997592</v>
          </cell>
          <cell r="AX387">
            <v>-1.6494162596871145</v>
          </cell>
        </row>
        <row r="388">
          <cell r="A388">
            <v>680</v>
          </cell>
          <cell r="B388" t="str">
            <v>HAMPDEN WILBRAHAM</v>
          </cell>
          <cell r="C388">
            <v>1</v>
          </cell>
          <cell r="D388">
            <v>2406338</v>
          </cell>
          <cell r="E388">
            <v>81440</v>
          </cell>
          <cell r="F388">
            <v>34150</v>
          </cell>
          <cell r="G388">
            <v>28261.1</v>
          </cell>
          <cell r="I388">
            <v>143418</v>
          </cell>
          <cell r="J388">
            <v>1235255</v>
          </cell>
          <cell r="K388">
            <v>318937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R388">
            <v>0</v>
          </cell>
          <cell r="T388" t="str">
            <v>X</v>
          </cell>
          <cell r="U388">
            <v>4247799.0999999996</v>
          </cell>
          <cell r="V388">
            <v>8.9314949899786118</v>
          </cell>
          <cell r="X388">
            <v>35889670.800000012</v>
          </cell>
          <cell r="Y388">
            <v>47559777</v>
          </cell>
          <cell r="Z388">
            <v>11670106.199999988</v>
          </cell>
          <cell r="AA388">
            <v>1042314.9505781824</v>
          </cell>
          <cell r="AC388">
            <v>131.27107417134886</v>
          </cell>
          <cell r="AD388">
            <v>129.61239546789548</v>
          </cell>
          <cell r="AE388">
            <v>-1.6586787034533756</v>
          </cell>
          <cell r="AF388">
            <v>22</v>
          </cell>
          <cell r="AG388">
            <v>1</v>
          </cell>
          <cell r="AH388">
            <v>129.61239546789548</v>
          </cell>
          <cell r="AK388">
            <v>131.27107417134886</v>
          </cell>
          <cell r="AL388">
            <v>129.51079399523761</v>
          </cell>
          <cell r="AM388">
            <v>131.26016981636275</v>
          </cell>
          <cell r="AN388">
            <v>131.27107417134886</v>
          </cell>
          <cell r="AO388">
            <v>129.61239546789548</v>
          </cell>
          <cell r="AT388">
            <v>-1.6586787034533756</v>
          </cell>
          <cell r="AV388">
            <v>4.4429634599678751</v>
          </cell>
          <cell r="AW388">
            <v>3.1559715408778604</v>
          </cell>
          <cell r="AX388">
            <v>-1.2869919190900148</v>
          </cell>
        </row>
        <row r="389">
          <cell r="A389">
            <v>683</v>
          </cell>
          <cell r="B389" t="str">
            <v>HAMPSHIRE</v>
          </cell>
          <cell r="C389">
            <v>1</v>
          </cell>
          <cell r="T389" t="str">
            <v>X</v>
          </cell>
          <cell r="U389">
            <v>0</v>
          </cell>
          <cell r="V389">
            <v>0</v>
          </cell>
          <cell r="X389">
            <v>7679400.380076794</v>
          </cell>
          <cell r="Y389">
            <v>14774929.000000175</v>
          </cell>
          <cell r="Z389">
            <v>7095528.6199233811</v>
          </cell>
          <cell r="AA389">
            <v>0</v>
          </cell>
          <cell r="AC389">
            <v>182.29875719438201</v>
          </cell>
          <cell r="AD389">
            <v>192.39690950782835</v>
          </cell>
          <cell r="AE389">
            <v>10.098152313446349</v>
          </cell>
          <cell r="AF389">
            <v>13</v>
          </cell>
          <cell r="AG389">
            <v>0</v>
          </cell>
          <cell r="AH389">
            <v>182.29875719438201</v>
          </cell>
          <cell r="AK389">
            <v>182.29875719438201</v>
          </cell>
          <cell r="AL389">
            <v>183.26215977409791</v>
          </cell>
          <cell r="AM389">
            <v>182.32609237086552</v>
          </cell>
          <cell r="AN389">
            <v>182.29875719438201</v>
          </cell>
          <cell r="AO389">
            <v>182.29875719438201</v>
          </cell>
          <cell r="AT389">
            <v>0</v>
          </cell>
          <cell r="AV389">
            <v>0.87888023833695605</v>
          </cell>
          <cell r="AW389">
            <v>2.3818746554351775</v>
          </cell>
          <cell r="AX389">
            <v>1.5029944170982215</v>
          </cell>
        </row>
        <row r="390">
          <cell r="A390">
            <v>685</v>
          </cell>
          <cell r="B390" t="str">
            <v>HAWLEMONT</v>
          </cell>
          <cell r="C390">
            <v>1</v>
          </cell>
          <cell r="D390">
            <v>132214.07</v>
          </cell>
          <cell r="E390">
            <v>10000</v>
          </cell>
          <cell r="F390">
            <v>53815.55</v>
          </cell>
          <cell r="G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R390">
            <v>0</v>
          </cell>
          <cell r="T390" t="str">
            <v>X</v>
          </cell>
          <cell r="U390">
            <v>196029.62</v>
          </cell>
          <cell r="V390">
            <v>8.1892795276141381</v>
          </cell>
          <cell r="X390">
            <v>1359496.83</v>
          </cell>
          <cell r="Y390">
            <v>2393734.6299999994</v>
          </cell>
          <cell r="Z390">
            <v>1034237.7999999993</v>
          </cell>
          <cell r="AA390">
            <v>84696.624422246794</v>
          </cell>
          <cell r="AC390">
            <v>190.59928109739096</v>
          </cell>
          <cell r="AD390">
            <v>169.84504521262863</v>
          </cell>
          <cell r="AE390">
            <v>-20.754235884762323</v>
          </cell>
          <cell r="AF390">
            <v>1</v>
          </cell>
          <cell r="AG390">
            <v>0</v>
          </cell>
          <cell r="AH390">
            <v>190.59928109739096</v>
          </cell>
          <cell r="AK390">
            <v>190.59928109739096</v>
          </cell>
          <cell r="AL390">
            <v>179.79368110456986</v>
          </cell>
          <cell r="AM390">
            <v>190.33177402086443</v>
          </cell>
          <cell r="AN390">
            <v>190.59928109739096</v>
          </cell>
          <cell r="AO390">
            <v>190.59928109739096</v>
          </cell>
          <cell r="AT390">
            <v>0</v>
          </cell>
          <cell r="AV390">
            <v>15.206249411679826</v>
          </cell>
          <cell r="AW390">
            <v>2.7819909063234829</v>
          </cell>
          <cell r="AX390">
            <v>-12.424258505356343</v>
          </cell>
        </row>
        <row r="391">
          <cell r="A391">
            <v>690</v>
          </cell>
          <cell r="B391" t="str">
            <v>KING PHILIP</v>
          </cell>
          <cell r="C391">
            <v>1</v>
          </cell>
          <cell r="D391">
            <v>1403104</v>
          </cell>
          <cell r="E391">
            <v>0</v>
          </cell>
          <cell r="F391">
            <v>0</v>
          </cell>
          <cell r="G391">
            <v>56633.78</v>
          </cell>
          <cell r="I391">
            <v>0</v>
          </cell>
          <cell r="J391">
            <v>2068214</v>
          </cell>
          <cell r="K391">
            <v>1706225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R391">
            <v>0</v>
          </cell>
          <cell r="T391" t="str">
            <v>X</v>
          </cell>
          <cell r="U391">
            <v>5234176.78</v>
          </cell>
          <cell r="V391">
            <v>13.323362225521981</v>
          </cell>
          <cell r="X391">
            <v>24882496.668651178</v>
          </cell>
          <cell r="Y391">
            <v>39285705</v>
          </cell>
          <cell r="Z391">
            <v>14403208.331348822</v>
          </cell>
          <cell r="AA391">
            <v>1918991.6180821639</v>
          </cell>
          <cell r="AC391">
            <v>147.62629783989868</v>
          </cell>
          <cell r="AD391">
            <v>150.17268515902265</v>
          </cell>
          <cell r="AE391">
            <v>2.5463873191239657</v>
          </cell>
          <cell r="AF391">
            <v>42</v>
          </cell>
          <cell r="AG391">
            <v>1</v>
          </cell>
          <cell r="AH391">
            <v>150.17268515902265</v>
          </cell>
          <cell r="AK391">
            <v>147.62629783989868</v>
          </cell>
          <cell r="AL391">
            <v>140.85518870506377</v>
          </cell>
          <cell r="AM391">
            <v>147.54504780179141</v>
          </cell>
          <cell r="AN391">
            <v>147.62629783989868</v>
          </cell>
          <cell r="AO391">
            <v>150.17268515902265</v>
          </cell>
          <cell r="AT391">
            <v>2.5463873191239657</v>
          </cell>
          <cell r="AV391">
            <v>3.5003018350724764</v>
          </cell>
          <cell r="AW391">
            <v>5.0436013364589787</v>
          </cell>
          <cell r="AX391">
            <v>1.5432995013865023</v>
          </cell>
        </row>
        <row r="392">
          <cell r="A392">
            <v>695</v>
          </cell>
          <cell r="B392" t="str">
            <v>LINCOLN SUDBURY</v>
          </cell>
          <cell r="C392">
            <v>1</v>
          </cell>
          <cell r="D392">
            <v>1218109</v>
          </cell>
          <cell r="E392">
            <v>27360</v>
          </cell>
          <cell r="F392">
            <v>0</v>
          </cell>
          <cell r="G392">
            <v>3052.42</v>
          </cell>
          <cell r="I392">
            <v>50000</v>
          </cell>
          <cell r="J392">
            <v>3170251</v>
          </cell>
          <cell r="K392">
            <v>337050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R392">
            <v>0</v>
          </cell>
          <cell r="T392" t="str">
            <v>X</v>
          </cell>
          <cell r="U392">
            <v>4805822.42</v>
          </cell>
          <cell r="V392">
            <v>13.887778499837941</v>
          </cell>
          <cell r="X392">
            <v>20042623.919999998</v>
          </cell>
          <cell r="Y392">
            <v>34604688</v>
          </cell>
          <cell r="Z392">
            <v>14562064.080000002</v>
          </cell>
          <cell r="AA392">
            <v>2022347.204434864</v>
          </cell>
          <cell r="AC392">
            <v>163.01786140208151</v>
          </cell>
          <cell r="AD392">
            <v>162.56524557671358</v>
          </cell>
          <cell r="AE392">
            <v>-0.45261582536792844</v>
          </cell>
          <cell r="AF392">
            <v>1</v>
          </cell>
          <cell r="AG392">
            <v>1</v>
          </cell>
          <cell r="AH392">
            <v>162.56524557671358</v>
          </cell>
          <cell r="AK392">
            <v>163.01786140208151</v>
          </cell>
          <cell r="AL392">
            <v>163.11106388049043</v>
          </cell>
          <cell r="AM392">
            <v>163.01796496007375</v>
          </cell>
          <cell r="AN392">
            <v>163.01786140208151</v>
          </cell>
          <cell r="AO392">
            <v>162.56524557671358</v>
          </cell>
          <cell r="AT392">
            <v>-0.45261582536792844</v>
          </cell>
          <cell r="AV392">
            <v>2.9917933840721189</v>
          </cell>
          <cell r="AW392">
            <v>2.3229545588547245</v>
          </cell>
          <cell r="AX392">
            <v>-0.66883882521739446</v>
          </cell>
        </row>
        <row r="393">
          <cell r="A393">
            <v>698</v>
          </cell>
          <cell r="B393" t="str">
            <v>MANCHESTER ESSEX</v>
          </cell>
          <cell r="C393">
            <v>1</v>
          </cell>
          <cell r="D393">
            <v>1692018</v>
          </cell>
          <cell r="E393">
            <v>173271</v>
          </cell>
          <cell r="F393">
            <v>21290</v>
          </cell>
          <cell r="G393">
            <v>0</v>
          </cell>
          <cell r="I393">
            <v>0</v>
          </cell>
          <cell r="J393">
            <v>287775</v>
          </cell>
          <cell r="K393">
            <v>609139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R393">
            <v>0</v>
          </cell>
          <cell r="T393" t="str">
            <v>X</v>
          </cell>
          <cell r="U393">
            <v>2783493</v>
          </cell>
          <cell r="V393">
            <v>9.866691044857383</v>
          </cell>
          <cell r="X393">
            <v>14995281.195770001</v>
          </cell>
          <cell r="Y393">
            <v>28211008</v>
          </cell>
          <cell r="Z393">
            <v>13215726.804229999</v>
          </cell>
          <cell r="AA393">
            <v>1303954.9331057782</v>
          </cell>
          <cell r="AC393">
            <v>179.21924615129512</v>
          </cell>
          <cell r="AD393">
            <v>179.43680225539481</v>
          </cell>
          <cell r="AE393">
            <v>0.2175561040996854</v>
          </cell>
          <cell r="AF393">
            <v>0</v>
          </cell>
          <cell r="AG393">
            <v>1</v>
          </cell>
          <cell r="AH393">
            <v>179.43680225539481</v>
          </cell>
          <cell r="AK393">
            <v>179.21924615129512</v>
          </cell>
          <cell r="AL393">
            <v>179.07097610397869</v>
          </cell>
          <cell r="AM393">
            <v>179.07097738082976</v>
          </cell>
          <cell r="AN393">
            <v>179.21924615129512</v>
          </cell>
          <cell r="AO393">
            <v>179.43680225539481</v>
          </cell>
          <cell r="AT393">
            <v>0.2175561040996854</v>
          </cell>
          <cell r="AV393">
            <v>1.320598853849454</v>
          </cell>
          <cell r="AW393">
            <v>1.1847583739070582</v>
          </cell>
          <cell r="AX393">
            <v>-0.13584047994239579</v>
          </cell>
        </row>
        <row r="394">
          <cell r="A394">
            <v>700</v>
          </cell>
          <cell r="B394" t="str">
            <v>MARTHAS VINEYARD</v>
          </cell>
          <cell r="C394">
            <v>1</v>
          </cell>
          <cell r="D394">
            <v>832090</v>
          </cell>
          <cell r="E394">
            <v>0</v>
          </cell>
          <cell r="F394">
            <v>0</v>
          </cell>
          <cell r="G394">
            <v>73712.52</v>
          </cell>
          <cell r="I394">
            <v>0</v>
          </cell>
          <cell r="J394">
            <v>1347397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R394">
            <v>0</v>
          </cell>
          <cell r="T394" t="str">
            <v>x18</v>
          </cell>
          <cell r="U394">
            <v>1670736.52</v>
          </cell>
          <cell r="V394">
            <v>7.0277284032262317</v>
          </cell>
          <cell r="X394">
            <v>14493699.970000001</v>
          </cell>
          <cell r="Y394">
            <v>23773493</v>
          </cell>
          <cell r="Z394">
            <v>9279793.0299999993</v>
          </cell>
          <cell r="AA394">
            <v>652158.65052991803</v>
          </cell>
          <cell r="AC394">
            <v>191.92619881790571</v>
          </cell>
          <cell r="AD394">
            <v>159.52679024216121</v>
          </cell>
          <cell r="AE394">
            <v>-32.399408575744502</v>
          </cell>
          <cell r="AF394">
            <v>30</v>
          </cell>
          <cell r="AG394">
            <v>1</v>
          </cell>
          <cell r="AH394">
            <v>159.52679024216121</v>
          </cell>
          <cell r="AK394">
            <v>191.92619881790571</v>
          </cell>
          <cell r="AL394">
            <v>186.48234149706383</v>
          </cell>
          <cell r="AM394">
            <v>191.70158909293855</v>
          </cell>
          <cell r="AN394">
            <v>191.92619881790571</v>
          </cell>
          <cell r="AO394">
            <v>159.52679024216121</v>
          </cell>
          <cell r="AT394">
            <v>-32.399408575744502</v>
          </cell>
          <cell r="AV394">
            <v>23.806111348550154</v>
          </cell>
          <cell r="AW394">
            <v>2.2191159117413259</v>
          </cell>
          <cell r="AX394">
            <v>-21.586995436808827</v>
          </cell>
        </row>
        <row r="395">
          <cell r="A395">
            <v>705</v>
          </cell>
          <cell r="B395" t="str">
            <v>MASCONOMET</v>
          </cell>
          <cell r="C395">
            <v>1</v>
          </cell>
          <cell r="D395">
            <v>1389054</v>
          </cell>
          <cell r="E395">
            <v>169480</v>
          </cell>
          <cell r="F395">
            <v>39577</v>
          </cell>
          <cell r="G395">
            <v>3053.61</v>
          </cell>
          <cell r="I395">
            <v>0</v>
          </cell>
          <cell r="J395">
            <v>2352209</v>
          </cell>
          <cell r="K395">
            <v>996414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R395">
            <v>0</v>
          </cell>
          <cell r="T395" t="str">
            <v>X</v>
          </cell>
          <cell r="U395">
            <v>4949787.6100000003</v>
          </cell>
          <cell r="V395">
            <v>13.103114553374942</v>
          </cell>
          <cell r="X395">
            <v>20800201.785499997</v>
          </cell>
          <cell r="Y395">
            <v>37775657</v>
          </cell>
          <cell r="Z395">
            <v>16975455.214500003</v>
          </cell>
          <cell r="AA395">
            <v>2224313.3427127954</v>
          </cell>
          <cell r="AC395">
            <v>165.8481900926385</v>
          </cell>
          <cell r="AD395">
            <v>170.91826331257207</v>
          </cell>
          <cell r="AE395">
            <v>5.0700732199335619</v>
          </cell>
          <cell r="AF395">
            <v>5</v>
          </cell>
          <cell r="AG395">
            <v>1</v>
          </cell>
          <cell r="AH395">
            <v>170.91826331257207</v>
          </cell>
          <cell r="AK395">
            <v>165.8481900926385</v>
          </cell>
          <cell r="AL395">
            <v>165.7191187154138</v>
          </cell>
          <cell r="AM395">
            <v>165.84798216350293</v>
          </cell>
          <cell r="AN395">
            <v>165.8481900926385</v>
          </cell>
          <cell r="AO395">
            <v>170.91826331257207</v>
          </cell>
          <cell r="AT395">
            <v>5.0700732199335619</v>
          </cell>
          <cell r="AV395">
            <v>0.8401330963514263</v>
          </cell>
          <cell r="AW395">
            <v>4.8493369681951632</v>
          </cell>
          <cell r="AX395">
            <v>4.0092038718437371</v>
          </cell>
        </row>
        <row r="396">
          <cell r="A396">
            <v>710</v>
          </cell>
          <cell r="B396" t="str">
            <v>MENDON UPTON</v>
          </cell>
          <cell r="C396">
            <v>1</v>
          </cell>
          <cell r="D396">
            <v>562130</v>
          </cell>
          <cell r="E396">
            <v>135000</v>
          </cell>
          <cell r="F396">
            <v>18109</v>
          </cell>
          <cell r="G396">
            <v>24543.47</v>
          </cell>
          <cell r="I396">
            <v>0</v>
          </cell>
          <cell r="J396">
            <v>893256</v>
          </cell>
          <cell r="K396">
            <v>325000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R396">
            <v>0</v>
          </cell>
          <cell r="T396" t="str">
            <v>x18</v>
          </cell>
          <cell r="U396">
            <v>1564547.47</v>
          </cell>
          <cell r="V396">
            <v>4.3049191061591658</v>
          </cell>
          <cell r="X396">
            <v>24957462.550000001</v>
          </cell>
          <cell r="Y396">
            <v>36343249</v>
          </cell>
          <cell r="Z396">
            <v>11385786.449999999</v>
          </cell>
          <cell r="AA396">
            <v>490148.89627253136</v>
          </cell>
          <cell r="AC396">
            <v>146.03262021245581</v>
          </cell>
          <cell r="AD396">
            <v>143.65683222763153</v>
          </cell>
          <cell r="AE396">
            <v>-2.3757879848242851</v>
          </cell>
          <cell r="AF396">
            <v>19</v>
          </cell>
          <cell r="AG396">
            <v>1</v>
          </cell>
          <cell r="AH396">
            <v>143.65683222763153</v>
          </cell>
          <cell r="AK396">
            <v>146.03262021245581</v>
          </cell>
          <cell r="AL396">
            <v>146.24478723803773</v>
          </cell>
          <cell r="AM396">
            <v>146.03425481667233</v>
          </cell>
          <cell r="AN396">
            <v>146.03262021245581</v>
          </cell>
          <cell r="AO396">
            <v>143.65683222763153</v>
          </cell>
          <cell r="AT396">
            <v>-2.3757879848242851</v>
          </cell>
          <cell r="AV396">
            <v>4.1651971209621967</v>
          </cell>
          <cell r="AW396">
            <v>1.8327328615897456</v>
          </cell>
          <cell r="AX396">
            <v>-2.3324642593724514</v>
          </cell>
        </row>
        <row r="397">
          <cell r="A397">
            <v>712</v>
          </cell>
          <cell r="B397" t="str">
            <v>MONOMOY</v>
          </cell>
          <cell r="C397">
            <v>1</v>
          </cell>
          <cell r="D397">
            <v>0</v>
          </cell>
          <cell r="E397">
            <v>34447</v>
          </cell>
          <cell r="F397">
            <v>93167</v>
          </cell>
          <cell r="G397">
            <v>70046.48</v>
          </cell>
          <cell r="I397">
            <v>0</v>
          </cell>
          <cell r="J397">
            <v>817954</v>
          </cell>
          <cell r="K397">
            <v>297696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R397">
            <v>0</v>
          </cell>
          <cell r="T397" t="str">
            <v>X</v>
          </cell>
          <cell r="U397">
            <v>1313310.48</v>
          </cell>
          <cell r="V397">
            <v>3.257568049542555</v>
          </cell>
          <cell r="X397">
            <v>23706658.220000003</v>
          </cell>
          <cell r="Y397">
            <v>40315672.920000002</v>
          </cell>
          <cell r="Z397">
            <v>16609014.699999999</v>
          </cell>
          <cell r="AA397">
            <v>541049.95621102618</v>
          </cell>
          <cell r="AC397">
            <v>172.59846658649457</v>
          </cell>
          <cell r="AD397">
            <v>167.77827813045923</v>
          </cell>
          <cell r="AE397">
            <v>-4.8201884560353392</v>
          </cell>
          <cell r="AF397">
            <v>48</v>
          </cell>
          <cell r="AG397">
            <v>1</v>
          </cell>
          <cell r="AH397">
            <v>167.77827813045923</v>
          </cell>
          <cell r="AK397">
            <v>172.59846658649457</v>
          </cell>
          <cell r="AL397">
            <v>174.97864818882721</v>
          </cell>
          <cell r="AM397">
            <v>172.65476397331588</v>
          </cell>
          <cell r="AN397">
            <v>172.59846658649457</v>
          </cell>
          <cell r="AO397">
            <v>167.77827813045923</v>
          </cell>
          <cell r="AT397">
            <v>-4.8201884560353392</v>
          </cell>
          <cell r="AV397">
            <v>7.5945696888168071</v>
          </cell>
          <cell r="AW397">
            <v>4.5468197785018853</v>
          </cell>
          <cell r="AX397">
            <v>-3.0477499103149217</v>
          </cell>
          <cell r="BC397" t="str">
            <v>fy13</v>
          </cell>
        </row>
        <row r="398">
          <cell r="A398">
            <v>715</v>
          </cell>
          <cell r="B398" t="str">
            <v>MOUNT GREYLOCK</v>
          </cell>
          <cell r="C398">
            <v>1</v>
          </cell>
          <cell r="D398">
            <v>700000</v>
          </cell>
          <cell r="E398">
            <v>0</v>
          </cell>
          <cell r="F398">
            <v>33130</v>
          </cell>
          <cell r="G398">
            <v>14053.2</v>
          </cell>
          <cell r="I398">
            <v>0</v>
          </cell>
          <cell r="J398">
            <v>100000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R398">
            <v>0</v>
          </cell>
          <cell r="T398" t="str">
            <v>X</v>
          </cell>
          <cell r="U398">
            <v>847183.2</v>
          </cell>
          <cell r="V398">
            <v>3.9030040043901373</v>
          </cell>
          <cell r="X398">
            <v>14323308.950000001</v>
          </cell>
          <cell r="Y398">
            <v>21705927</v>
          </cell>
          <cell r="Z398">
            <v>7382618.0499999989</v>
          </cell>
          <cell r="AA398">
            <v>288143.878120329</v>
          </cell>
          <cell r="AC398">
            <v>156.95546398162509</v>
          </cell>
          <cell r="AD398">
            <v>149.53097218418699</v>
          </cell>
          <cell r="AE398">
            <v>-7.424491797438094</v>
          </cell>
          <cell r="AF398">
            <v>12</v>
          </cell>
          <cell r="AG398">
            <v>1</v>
          </cell>
          <cell r="AH398">
            <v>149.53097218418699</v>
          </cell>
          <cell r="AK398">
            <v>156.95546398162509</v>
          </cell>
          <cell r="AL398">
            <v>156.53795960018471</v>
          </cell>
          <cell r="AM398">
            <v>156.95196094756923</v>
          </cell>
          <cell r="AN398">
            <v>156.95546398162509</v>
          </cell>
          <cell r="AO398">
            <v>149.53097218418699</v>
          </cell>
          <cell r="AT398">
            <v>-7.424491797438094</v>
          </cell>
          <cell r="AV398">
            <v>11.69908170307761</v>
          </cell>
          <cell r="AW398">
            <v>6.34867883394499</v>
          </cell>
          <cell r="AX398">
            <v>-5.35040286913262</v>
          </cell>
          <cell r="BC398" t="str">
            <v>fy19</v>
          </cell>
        </row>
        <row r="399">
          <cell r="A399">
            <v>717</v>
          </cell>
          <cell r="B399" t="str">
            <v>MOHAWK TRAIL</v>
          </cell>
          <cell r="C399">
            <v>1</v>
          </cell>
          <cell r="D399">
            <v>1308899.3799999999</v>
          </cell>
          <cell r="E399">
            <v>1772</v>
          </cell>
          <cell r="F399">
            <v>237418</v>
          </cell>
          <cell r="G399">
            <v>48951.28</v>
          </cell>
          <cell r="I399">
            <v>0</v>
          </cell>
          <cell r="J399">
            <v>626062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R399">
            <v>0</v>
          </cell>
          <cell r="T399" t="str">
            <v>x18</v>
          </cell>
          <cell r="U399">
            <v>1306873.0940000003</v>
          </cell>
          <cell r="V399">
            <v>7.0245167818896297</v>
          </cell>
          <cell r="X399">
            <v>11381489.499886185</v>
          </cell>
          <cell r="Y399">
            <v>18604455.431999765</v>
          </cell>
          <cell r="Z399">
            <v>7222965.9321135804</v>
          </cell>
          <cell r="AA399">
            <v>507378.45405148919</v>
          </cell>
          <cell r="AC399">
            <v>162.52506768324781</v>
          </cell>
          <cell r="AD399">
            <v>159.00446930192439</v>
          </cell>
          <cell r="AE399">
            <v>-3.5205983813234241</v>
          </cell>
          <cell r="AF399">
            <v>23</v>
          </cell>
          <cell r="AG399">
            <v>0</v>
          </cell>
          <cell r="AH399">
            <v>162.52506768324781</v>
          </cell>
          <cell r="AK399">
            <v>162.52506768324781</v>
          </cell>
          <cell r="AL399">
            <v>163.38272886259207</v>
          </cell>
          <cell r="AM399">
            <v>162.55238177553818</v>
          </cell>
          <cell r="AN399">
            <v>162.52506768324781</v>
          </cell>
          <cell r="AO399">
            <v>162.52506768324781</v>
          </cell>
          <cell r="AT399">
            <v>0</v>
          </cell>
          <cell r="AV399">
            <v>4.2553448205452593</v>
          </cell>
          <cell r="AW399">
            <v>2.0017322509718447</v>
          </cell>
          <cell r="AX399">
            <v>-2.2536125695734146</v>
          </cell>
        </row>
        <row r="400">
          <cell r="A400">
            <v>720</v>
          </cell>
          <cell r="B400" t="str">
            <v>NARRAGANSETT</v>
          </cell>
          <cell r="C400">
            <v>1</v>
          </cell>
          <cell r="D400">
            <v>857628</v>
          </cell>
          <cell r="E400">
            <v>53508</v>
          </cell>
          <cell r="F400">
            <v>144596</v>
          </cell>
          <cell r="G400">
            <v>5641.72</v>
          </cell>
          <cell r="I400">
            <v>0</v>
          </cell>
          <cell r="J400">
            <v>749837</v>
          </cell>
          <cell r="K400">
            <v>383073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R400">
            <v>0</v>
          </cell>
          <cell r="T400" t="str">
            <v>X</v>
          </cell>
          <cell r="U400">
            <v>2194283.7199999997</v>
          </cell>
          <cell r="V400">
            <v>10.278022115968312</v>
          </cell>
          <cell r="X400">
            <v>19090731.800000001</v>
          </cell>
          <cell r="Y400">
            <v>21349280</v>
          </cell>
          <cell r="Z400">
            <v>2258548.1999999993</v>
          </cell>
          <cell r="AA400">
            <v>232134.08349580414</v>
          </cell>
          <cell r="AC400">
            <v>110.16711770286105</v>
          </cell>
          <cell r="AD400">
            <v>110.61464870877393</v>
          </cell>
          <cell r="AE400">
            <v>0.44753100591287875</v>
          </cell>
          <cell r="AF400">
            <v>3</v>
          </cell>
          <cell r="AG400">
            <v>1</v>
          </cell>
          <cell r="AH400">
            <v>110.61464870877393</v>
          </cell>
          <cell r="AK400">
            <v>110.16711770286105</v>
          </cell>
          <cell r="AL400">
            <v>110.61041306807657</v>
          </cell>
          <cell r="AM400">
            <v>110.16957318334599</v>
          </cell>
          <cell r="AN400">
            <v>110.16711770286105</v>
          </cell>
          <cell r="AO400">
            <v>110.61464870877393</v>
          </cell>
          <cell r="AT400">
            <v>0.44753100591287875</v>
          </cell>
          <cell r="AV400">
            <v>12.401284338633216</v>
          </cell>
          <cell r="AW400">
            <v>12.94663966859968</v>
          </cell>
          <cell r="AX400">
            <v>0.54535532996646374</v>
          </cell>
        </row>
        <row r="401">
          <cell r="A401">
            <v>725</v>
          </cell>
          <cell r="B401" t="str">
            <v>NASHOBA</v>
          </cell>
          <cell r="C401">
            <v>1</v>
          </cell>
          <cell r="D401">
            <v>950929</v>
          </cell>
          <cell r="E401">
            <v>0</v>
          </cell>
          <cell r="F401">
            <v>43422</v>
          </cell>
          <cell r="G401">
            <v>45418.8</v>
          </cell>
          <cell r="I401">
            <v>0</v>
          </cell>
          <cell r="J401">
            <v>1828860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R401">
            <v>0</v>
          </cell>
          <cell r="T401" t="str">
            <v>X</v>
          </cell>
          <cell r="U401">
            <v>2868629.8</v>
          </cell>
          <cell r="V401">
            <v>5.7200808131787033</v>
          </cell>
          <cell r="X401">
            <v>38851075.754790001</v>
          </cell>
          <cell r="Y401">
            <v>50150162.098949</v>
          </cell>
          <cell r="Z401">
            <v>11299086.344159</v>
          </cell>
          <cell r="AA401">
            <v>646316.87003673392</v>
          </cell>
          <cell r="AC401">
            <v>128.92050996533334</v>
          </cell>
          <cell r="AD401">
            <v>127.41949680198718</v>
          </cell>
          <cell r="AE401">
            <v>-1.5010131633461583</v>
          </cell>
          <cell r="AF401">
            <v>31</v>
          </cell>
          <cell r="AG401">
            <v>1</v>
          </cell>
          <cell r="AH401">
            <v>127.41949680198718</v>
          </cell>
          <cell r="AK401">
            <v>128.92050996533334</v>
          </cell>
          <cell r="AL401">
            <v>128.80015464510913</v>
          </cell>
          <cell r="AM401">
            <v>128.91920557005341</v>
          </cell>
          <cell r="AN401">
            <v>128.92050996533334</v>
          </cell>
          <cell r="AO401">
            <v>127.41949680198718</v>
          </cell>
          <cell r="AT401">
            <v>-1.5010131633461583</v>
          </cell>
          <cell r="AV401">
            <v>4.4705780779029816</v>
          </cell>
          <cell r="AW401">
            <v>3.4724587542120946</v>
          </cell>
          <cell r="AX401">
            <v>-0.99811932369088696</v>
          </cell>
        </row>
        <row r="402">
          <cell r="A402">
            <v>728</v>
          </cell>
          <cell r="B402" t="str">
            <v>NEW SALEM WENDELL</v>
          </cell>
          <cell r="C402">
            <v>1</v>
          </cell>
          <cell r="D402">
            <v>84064</v>
          </cell>
          <cell r="E402">
            <v>0</v>
          </cell>
          <cell r="F402">
            <v>4904</v>
          </cell>
          <cell r="G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R402">
            <v>0</v>
          </cell>
          <cell r="T402" t="str">
            <v>x18</v>
          </cell>
          <cell r="U402">
            <v>30123.200000000004</v>
          </cell>
          <cell r="V402">
            <v>0.91915768452281543</v>
          </cell>
          <cell r="X402">
            <v>1670707.68</v>
          </cell>
          <cell r="Y402">
            <v>3277261.4</v>
          </cell>
          <cell r="Z402">
            <v>1606553.72</v>
          </cell>
          <cell r="AA402">
            <v>14766.761973367156</v>
          </cell>
          <cell r="AC402">
            <v>220.26312981648033</v>
          </cell>
          <cell r="AD402">
            <v>195.27621002057242</v>
          </cell>
          <cell r="AE402">
            <v>-24.986919795907909</v>
          </cell>
          <cell r="AF402">
            <v>0</v>
          </cell>
          <cell r="AG402">
            <v>1</v>
          </cell>
          <cell r="AH402">
            <v>195.27621002057242</v>
          </cell>
          <cell r="AK402">
            <v>220.26312981648033</v>
          </cell>
          <cell r="AL402">
            <v>218.21527294479225</v>
          </cell>
          <cell r="AM402">
            <v>220.24430410602767</v>
          </cell>
          <cell r="AN402">
            <v>220.26312981648033</v>
          </cell>
          <cell r="AO402">
            <v>195.27621002057242</v>
          </cell>
          <cell r="AT402">
            <v>-24.986919795907909</v>
          </cell>
          <cell r="AV402">
            <v>19.288396683853524</v>
          </cell>
          <cell r="AW402">
            <v>5.5843581372886639</v>
          </cell>
          <cell r="AX402">
            <v>-13.70403854656486</v>
          </cell>
        </row>
        <row r="403">
          <cell r="A403">
            <v>730</v>
          </cell>
          <cell r="B403" t="str">
            <v>NORTHBORO SOUTHBORO</v>
          </cell>
          <cell r="C403">
            <v>1</v>
          </cell>
          <cell r="D403">
            <v>890000</v>
          </cell>
          <cell r="E403">
            <v>0</v>
          </cell>
          <cell r="F403">
            <v>0</v>
          </cell>
          <cell r="G403">
            <v>10771.04</v>
          </cell>
          <cell r="I403">
            <v>0</v>
          </cell>
          <cell r="J403">
            <v>41470</v>
          </cell>
          <cell r="K403">
            <v>215232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R403">
            <v>0</v>
          </cell>
          <cell r="T403" t="str">
            <v>X</v>
          </cell>
          <cell r="U403">
            <v>1157473.04</v>
          </cell>
          <cell r="V403">
            <v>4.6605563839392561</v>
          </cell>
          <cell r="X403">
            <v>16594258.149999997</v>
          </cell>
          <cell r="Y403">
            <v>24835512</v>
          </cell>
          <cell r="Z403">
            <v>8241253.8500000034</v>
          </cell>
          <cell r="AA403">
            <v>384088.28242281493</v>
          </cell>
          <cell r="AC403">
            <v>145.17905347402461</v>
          </cell>
          <cell r="AD403">
            <v>147.34870035499111</v>
          </cell>
          <cell r="AE403">
            <v>2.1696468809664964</v>
          </cell>
          <cell r="AF403">
            <v>5</v>
          </cell>
          <cell r="AG403">
            <v>1</v>
          </cell>
          <cell r="AH403">
            <v>147.34870035499111</v>
          </cell>
          <cell r="AK403">
            <v>145.17905347402461</v>
          </cell>
          <cell r="AL403">
            <v>144.67856415285357</v>
          </cell>
          <cell r="AM403">
            <v>145.17650901441147</v>
          </cell>
          <cell r="AN403">
            <v>145.17905347402461</v>
          </cell>
          <cell r="AO403">
            <v>147.34870035499111</v>
          </cell>
          <cell r="AT403">
            <v>2.1696468809664964</v>
          </cell>
          <cell r="AV403">
            <v>1.5621718647750733</v>
          </cell>
          <cell r="AW403">
            <v>2.5766720551179132</v>
          </cell>
          <cell r="AX403">
            <v>1.0145001903428399</v>
          </cell>
        </row>
        <row r="404">
          <cell r="A404">
            <v>735</v>
          </cell>
          <cell r="B404" t="str">
            <v>NORTH MIDDLESEX</v>
          </cell>
          <cell r="C404">
            <v>1</v>
          </cell>
          <cell r="D404">
            <v>2322197</v>
          </cell>
          <cell r="E404">
            <v>148013</v>
          </cell>
          <cell r="F404">
            <v>45025</v>
          </cell>
          <cell r="G404">
            <v>86453.78</v>
          </cell>
          <cell r="I404">
            <v>48000</v>
          </cell>
          <cell r="J404">
            <v>2705195</v>
          </cell>
          <cell r="K404">
            <v>1452000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R404">
            <v>0</v>
          </cell>
          <cell r="T404" t="str">
            <v>X</v>
          </cell>
          <cell r="U404">
            <v>6806883.7799999993</v>
          </cell>
          <cell r="V404">
            <v>12.481741048319115</v>
          </cell>
          <cell r="X404">
            <v>40550528.920000002</v>
          </cell>
          <cell r="Y404">
            <v>54534730</v>
          </cell>
          <cell r="Z404">
            <v>13984201.079999998</v>
          </cell>
          <cell r="AA404">
            <v>1745471.7664818449</v>
          </cell>
          <cell r="AC404">
            <v>135.01000895931608</v>
          </cell>
          <cell r="AD404">
            <v>130.18142953859689</v>
          </cell>
          <cell r="AE404">
            <v>-4.8285794207191941</v>
          </cell>
          <cell r="AF404">
            <v>65</v>
          </cell>
          <cell r="AG404">
            <v>1</v>
          </cell>
          <cell r="AH404">
            <v>130.18142953859689</v>
          </cell>
          <cell r="AK404">
            <v>135.01000895931608</v>
          </cell>
          <cell r="AL404">
            <v>135.02498149165871</v>
          </cell>
          <cell r="AM404">
            <v>135.01026309710102</v>
          </cell>
          <cell r="AN404">
            <v>135.01000895931608</v>
          </cell>
          <cell r="AO404">
            <v>130.18142953859689</v>
          </cell>
          <cell r="AT404">
            <v>-4.8285794207191941</v>
          </cell>
          <cell r="AV404">
            <v>7.8155039769438011</v>
          </cell>
          <cell r="AW404">
            <v>3.9671040696647397</v>
          </cell>
          <cell r="AX404">
            <v>-3.8483999072790613</v>
          </cell>
        </row>
        <row r="405">
          <cell r="A405">
            <v>740</v>
          </cell>
          <cell r="B405" t="str">
            <v>OLD ROCHESTER</v>
          </cell>
          <cell r="C405">
            <v>1</v>
          </cell>
          <cell r="D405">
            <v>296369</v>
          </cell>
          <cell r="E405">
            <v>6225</v>
          </cell>
          <cell r="F405">
            <v>0</v>
          </cell>
          <cell r="G405">
            <v>20138.439999999999</v>
          </cell>
          <cell r="I405">
            <v>0</v>
          </cell>
          <cell r="J405">
            <v>6400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R405">
            <v>0</v>
          </cell>
          <cell r="T405" t="str">
            <v>X</v>
          </cell>
          <cell r="U405">
            <v>329132.44</v>
          </cell>
          <cell r="V405">
            <v>1.6565206097710186</v>
          </cell>
          <cell r="X405">
            <v>13019997.510000002</v>
          </cell>
          <cell r="Y405">
            <v>19868901</v>
          </cell>
          <cell r="Z405">
            <v>6848903.4899999984</v>
          </cell>
          <cell r="AA405">
            <v>113453.49785517655</v>
          </cell>
          <cell r="AC405">
            <v>152.66880063437026</v>
          </cell>
          <cell r="AD405">
            <v>151.73157665331092</v>
          </cell>
          <cell r="AE405">
            <v>-0.9372239810593328</v>
          </cell>
          <cell r="AF405">
            <v>10</v>
          </cell>
          <cell r="AG405">
            <v>1</v>
          </cell>
          <cell r="AH405">
            <v>151.73157665331092</v>
          </cell>
          <cell r="AK405">
            <v>152.66880063437026</v>
          </cell>
          <cell r="AL405">
            <v>153.21084702468508</v>
          </cell>
          <cell r="AM405">
            <v>152.67371601357144</v>
          </cell>
          <cell r="AN405">
            <v>152.66880063437026</v>
          </cell>
          <cell r="AO405">
            <v>151.73157665331092</v>
          </cell>
          <cell r="AT405">
            <v>-0.9372239810593328</v>
          </cell>
          <cell r="AV405">
            <v>3.8187588821271206</v>
          </cell>
          <cell r="AW405">
            <v>3.099379236836628</v>
          </cell>
          <cell r="AX405">
            <v>-0.71937964529049259</v>
          </cell>
        </row>
        <row r="406">
          <cell r="A406">
            <v>745</v>
          </cell>
          <cell r="B406" t="str">
            <v>PENTUCKET</v>
          </cell>
          <cell r="C406">
            <v>1</v>
          </cell>
          <cell r="D406">
            <v>2215300</v>
          </cell>
          <cell r="E406">
            <v>19474</v>
          </cell>
          <cell r="F406">
            <v>84251</v>
          </cell>
          <cell r="G406">
            <v>42576.73</v>
          </cell>
          <cell r="I406">
            <v>0</v>
          </cell>
          <cell r="J406">
            <v>1548831</v>
          </cell>
          <cell r="K406">
            <v>947545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R406">
            <v>0</v>
          </cell>
          <cell r="T406" t="str">
            <v>x18</v>
          </cell>
          <cell r="U406">
            <v>3307267.7300000004</v>
          </cell>
          <cell r="V406">
            <v>8.1148444116201954</v>
          </cell>
          <cell r="X406">
            <v>27982141.810000002</v>
          </cell>
          <cell r="Y406">
            <v>40755775</v>
          </cell>
          <cell r="Z406">
            <v>12773633.189999998</v>
          </cell>
          <cell r="AA406">
            <v>1036560.4590795772</v>
          </cell>
          <cell r="AC406">
            <v>143.57396728045327</v>
          </cell>
          <cell r="AD406">
            <v>141.94486901901817</v>
          </cell>
          <cell r="AE406">
            <v>-1.6290982614351037</v>
          </cell>
          <cell r="AF406">
            <v>37</v>
          </cell>
          <cell r="AG406">
            <v>1</v>
          </cell>
          <cell r="AH406">
            <v>141.94486901901817</v>
          </cell>
          <cell r="AK406">
            <v>143.57396728045327</v>
          </cell>
          <cell r="AL406">
            <v>143.54286562363424</v>
          </cell>
          <cell r="AM406">
            <v>143.57353589068828</v>
          </cell>
          <cell r="AN406">
            <v>143.57396728045327</v>
          </cell>
          <cell r="AO406">
            <v>141.94486901901817</v>
          </cell>
          <cell r="AT406">
            <v>-1.6290982614351037</v>
          </cell>
          <cell r="AV406">
            <v>8.1913936357797557</v>
          </cell>
          <cell r="AW406">
            <v>6.4664999385873267</v>
          </cell>
          <cell r="AX406">
            <v>-1.7248936971924289</v>
          </cell>
        </row>
        <row r="407">
          <cell r="A407">
            <v>750</v>
          </cell>
          <cell r="B407" t="str">
            <v>PIONEER</v>
          </cell>
          <cell r="C407">
            <v>1</v>
          </cell>
          <cell r="D407">
            <v>930000</v>
          </cell>
          <cell r="E407">
            <v>44000</v>
          </cell>
          <cell r="F407">
            <v>118973</v>
          </cell>
          <cell r="G407">
            <v>37278.57</v>
          </cell>
          <cell r="I407">
            <v>0</v>
          </cell>
          <cell r="J407">
            <v>122731</v>
          </cell>
          <cell r="K407">
            <v>128203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R407">
            <v>0</v>
          </cell>
          <cell r="T407" t="str">
            <v>X</v>
          </cell>
          <cell r="U407">
            <v>1381185.57</v>
          </cell>
          <cell r="V407">
            <v>9.8862522967595918</v>
          </cell>
          <cell r="X407">
            <v>7858151.0500000017</v>
          </cell>
          <cell r="Y407">
            <v>13970770</v>
          </cell>
          <cell r="Z407">
            <v>6112618.9499999983</v>
          </cell>
          <cell r="AA407">
            <v>604308.93133653689</v>
          </cell>
          <cell r="AC407">
            <v>160.95928147891567</v>
          </cell>
          <cell r="AD407">
            <v>170.09676937507405</v>
          </cell>
          <cell r="AE407">
            <v>9.1374878961583761</v>
          </cell>
          <cell r="AF407">
            <v>22</v>
          </cell>
          <cell r="AG407">
            <v>0</v>
          </cell>
          <cell r="AH407">
            <v>160.95928147891567</v>
          </cell>
          <cell r="AK407">
            <v>160.95928147891567</v>
          </cell>
          <cell r="AL407">
            <v>160.33925334121284</v>
          </cell>
          <cell r="AM407">
            <v>160.93449395556721</v>
          </cell>
          <cell r="AN407">
            <v>160.95928147891567</v>
          </cell>
          <cell r="AO407">
            <v>160.95928147891567</v>
          </cell>
          <cell r="AT407">
            <v>0</v>
          </cell>
          <cell r="AV407">
            <v>-3.842463410154199</v>
          </cell>
          <cell r="AW407">
            <v>2.065816622894753</v>
          </cell>
          <cell r="AX407">
            <v>5.9082800330489516</v>
          </cell>
        </row>
        <row r="408">
          <cell r="A408">
            <v>753</v>
          </cell>
          <cell r="B408" t="str">
            <v>QUABBIN</v>
          </cell>
          <cell r="C408">
            <v>1</v>
          </cell>
          <cell r="D408">
            <v>1316384</v>
          </cell>
          <cell r="E408">
            <v>27276</v>
          </cell>
          <cell r="F408">
            <v>84215</v>
          </cell>
          <cell r="G408">
            <v>13497.19</v>
          </cell>
          <cell r="I408">
            <v>157649.19</v>
          </cell>
          <cell r="J408">
            <v>931128.89</v>
          </cell>
          <cell r="K408">
            <v>580242.12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R408">
            <v>0</v>
          </cell>
          <cell r="T408" t="str">
            <v>X</v>
          </cell>
          <cell r="U408">
            <v>3110392.39</v>
          </cell>
          <cell r="V408">
            <v>8.9204054215451016</v>
          </cell>
          <cell r="X408">
            <v>27040442.530000001</v>
          </cell>
          <cell r="Y408">
            <v>34868285.049999997</v>
          </cell>
          <cell r="Z408">
            <v>7827842.5199999958</v>
          </cell>
          <cell r="AA408">
            <v>698275.28854409244</v>
          </cell>
          <cell r="AC408">
            <v>127.80505161844748</v>
          </cell>
          <cell r="AD408">
            <v>126.36631121530651</v>
          </cell>
          <cell r="AE408">
            <v>-1.4387404031409687</v>
          </cell>
          <cell r="AF408">
            <v>11</v>
          </cell>
          <cell r="AG408">
            <v>1</v>
          </cell>
          <cell r="AH408">
            <v>126.36631121530651</v>
          </cell>
          <cell r="AK408">
            <v>127.80505161844748</v>
          </cell>
          <cell r="AL408">
            <v>127.52575145076837</v>
          </cell>
          <cell r="AM408">
            <v>127.8032439969234</v>
          </cell>
          <cell r="AN408">
            <v>127.80505161844748</v>
          </cell>
          <cell r="AO408">
            <v>126.36631121530651</v>
          </cell>
          <cell r="AT408">
            <v>-1.4387404031409687</v>
          </cell>
          <cell r="AV408">
            <v>5.6218069031056794</v>
          </cell>
          <cell r="AW408">
            <v>4.5925372868837151</v>
          </cell>
          <cell r="AX408">
            <v>-1.0292696162219643</v>
          </cell>
        </row>
        <row r="409">
          <cell r="A409">
            <v>755</v>
          </cell>
          <cell r="B409" t="str">
            <v>RALPH C MAHAR</v>
          </cell>
          <cell r="C409">
            <v>1</v>
          </cell>
          <cell r="D409">
            <v>680000</v>
          </cell>
          <cell r="E409">
            <v>194837</v>
          </cell>
          <cell r="F409">
            <v>121231</v>
          </cell>
          <cell r="G409">
            <v>24500</v>
          </cell>
          <cell r="I409">
            <v>50000</v>
          </cell>
          <cell r="J409">
            <v>860275</v>
          </cell>
          <cell r="K409">
            <v>306653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R409">
            <v>0</v>
          </cell>
          <cell r="T409" t="str">
            <v>X</v>
          </cell>
          <cell r="U409">
            <v>2237496</v>
          </cell>
          <cell r="V409">
            <v>15.78928649656876</v>
          </cell>
          <cell r="X409">
            <v>8804675.8299999982</v>
          </cell>
          <cell r="Y409">
            <v>14170976</v>
          </cell>
          <cell r="Z409">
            <v>5366300.1700000018</v>
          </cell>
          <cell r="AA409">
            <v>847300.50810715673</v>
          </cell>
          <cell r="AC409">
            <v>147.53206396356518</v>
          </cell>
          <cell r="AD409">
            <v>151.32499763926967</v>
          </cell>
          <cell r="AE409">
            <v>3.7929336757044894</v>
          </cell>
          <cell r="AF409">
            <v>25</v>
          </cell>
          <cell r="AG409">
            <v>1</v>
          </cell>
          <cell r="AH409">
            <v>151.32499763926967</v>
          </cell>
          <cell r="AK409">
            <v>147.53206396356518</v>
          </cell>
          <cell r="AL409">
            <v>145.49838103808446</v>
          </cell>
          <cell r="AM409">
            <v>146.89745232973178</v>
          </cell>
          <cell r="AN409">
            <v>147.53206396356518</v>
          </cell>
          <cell r="AO409">
            <v>151.32499763926967</v>
          </cell>
          <cell r="AT409">
            <v>3.7929336757044894</v>
          </cell>
          <cell r="AV409">
            <v>3.8549616273517633</v>
          </cell>
          <cell r="AW409">
            <v>6.6925983851451969</v>
          </cell>
          <cell r="AX409">
            <v>2.8376367577934336</v>
          </cell>
        </row>
        <row r="410">
          <cell r="A410">
            <v>760</v>
          </cell>
          <cell r="B410" t="str">
            <v>SILVER LAKE</v>
          </cell>
          <cell r="C410">
            <v>1</v>
          </cell>
          <cell r="D410">
            <v>826051</v>
          </cell>
          <cell r="E410">
            <v>8178</v>
          </cell>
          <cell r="F410">
            <v>9924</v>
          </cell>
          <cell r="G410">
            <v>90156.64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R410">
            <v>0</v>
          </cell>
          <cell r="T410" t="str">
            <v>X</v>
          </cell>
          <cell r="U410">
            <v>934309.64</v>
          </cell>
          <cell r="V410">
            <v>3.1927663998275522</v>
          </cell>
          <cell r="X410">
            <v>24399125.516533989</v>
          </cell>
          <cell r="Y410">
            <v>29263326</v>
          </cell>
          <cell r="Z410">
            <v>4864200.4834660105</v>
          </cell>
          <cell r="AA410">
            <v>155302.55865635214</v>
          </cell>
          <cell r="AC410">
            <v>121.3032629452201</v>
          </cell>
          <cell r="AD410">
            <v>119.29945366943045</v>
          </cell>
          <cell r="AE410">
            <v>-2.0038092757896493</v>
          </cell>
          <cell r="AF410">
            <v>76</v>
          </cell>
          <cell r="AG410">
            <v>1</v>
          </cell>
          <cell r="AH410">
            <v>119.29945366943045</v>
          </cell>
          <cell r="AK410">
            <v>121.3032629452201</v>
          </cell>
          <cell r="AL410">
            <v>123.79384913515142</v>
          </cell>
          <cell r="AM410">
            <v>123.79384913515142</v>
          </cell>
          <cell r="AN410">
            <v>121.3032629452201</v>
          </cell>
          <cell r="AO410">
            <v>119.29945366943045</v>
          </cell>
          <cell r="AT410">
            <v>-2.0038092757896493</v>
          </cell>
          <cell r="AV410">
            <v>6.608912157811635</v>
          </cell>
          <cell r="AW410">
            <v>4.7185855794634621</v>
          </cell>
          <cell r="AX410">
            <v>-1.8903265783481729</v>
          </cell>
        </row>
        <row r="411">
          <cell r="A411">
            <v>763</v>
          </cell>
          <cell r="B411" t="str">
            <v>SOMERSET BERKLEY</v>
          </cell>
          <cell r="C411">
            <v>1</v>
          </cell>
          <cell r="D411">
            <v>292375</v>
          </cell>
          <cell r="E411">
            <v>0</v>
          </cell>
          <cell r="F411">
            <v>8286</v>
          </cell>
          <cell r="G411">
            <v>7672.14</v>
          </cell>
          <cell r="I411">
            <v>180194</v>
          </cell>
          <cell r="J411">
            <v>385683</v>
          </cell>
          <cell r="K411">
            <v>633497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R411">
            <v>0</v>
          </cell>
          <cell r="T411" t="str">
            <v>X</v>
          </cell>
          <cell r="U411">
            <v>1507707.1400000001</v>
          </cell>
          <cell r="V411">
            <v>8.6045587908817343</v>
          </cell>
          <cell r="X411">
            <v>14135320.560000001</v>
          </cell>
          <cell r="Y411">
            <v>17522190</v>
          </cell>
          <cell r="Z411">
            <v>3386869.4399999995</v>
          </cell>
          <cell r="AA411">
            <v>291425.17213520693</v>
          </cell>
          <cell r="AC411">
            <v>123.6557803967078</v>
          </cell>
          <cell r="AD411">
            <v>121.89864923632685</v>
          </cell>
          <cell r="AE411">
            <v>-1.7571311603809505</v>
          </cell>
          <cell r="AF411">
            <v>4</v>
          </cell>
          <cell r="AG411">
            <v>1</v>
          </cell>
          <cell r="AH411">
            <v>121.89864923632685</v>
          </cell>
          <cell r="AK411">
            <v>123.6557803967078</v>
          </cell>
          <cell r="AL411">
            <v>123.8329087093344</v>
          </cell>
          <cell r="AM411">
            <v>123.65664889348142</v>
          </cell>
          <cell r="AN411">
            <v>123.6557803967078</v>
          </cell>
          <cell r="AO411">
            <v>121.89864923632685</v>
          </cell>
          <cell r="AT411">
            <v>-1.7571311603809505</v>
          </cell>
          <cell r="AV411">
            <v>7.1426323157284104</v>
          </cell>
          <cell r="AW411">
            <v>5.0391320775732131</v>
          </cell>
          <cell r="AX411">
            <v>-2.1035002381551973</v>
          </cell>
          <cell r="BC411" t="str">
            <v>fy12</v>
          </cell>
        </row>
        <row r="412">
          <cell r="A412">
            <v>765</v>
          </cell>
          <cell r="B412" t="str">
            <v>SOUTHERN BERKSHIRE</v>
          </cell>
          <cell r="C412">
            <v>1</v>
          </cell>
          <cell r="D412">
            <v>865500</v>
          </cell>
          <cell r="E412">
            <v>0</v>
          </cell>
          <cell r="F412">
            <v>68539</v>
          </cell>
          <cell r="G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R412">
            <v>0</v>
          </cell>
          <cell r="T412" t="str">
            <v>X</v>
          </cell>
          <cell r="U412">
            <v>934039</v>
          </cell>
          <cell r="V412">
            <v>5.8263376017063591</v>
          </cell>
          <cell r="X412">
            <v>9252135.43990748</v>
          </cell>
          <cell r="Y412">
            <v>16031323</v>
          </cell>
          <cell r="Z412">
            <v>6779187.56009252</v>
          </cell>
          <cell r="AA412">
            <v>394978.35390387039</v>
          </cell>
          <cell r="AC412">
            <v>173.98604196843561</v>
          </cell>
          <cell r="AD412">
            <v>169.0025480890765</v>
          </cell>
          <cell r="AE412">
            <v>-4.9834938793591164</v>
          </cell>
          <cell r="AF412">
            <v>0</v>
          </cell>
          <cell r="AG412">
            <v>1</v>
          </cell>
          <cell r="AH412">
            <v>169.0025480890765</v>
          </cell>
          <cell r="AK412">
            <v>173.98604196843561</v>
          </cell>
          <cell r="AL412">
            <v>173.88361430911417</v>
          </cell>
          <cell r="AM412">
            <v>173.98604196843561</v>
          </cell>
          <cell r="AN412">
            <v>173.98604196843561</v>
          </cell>
          <cell r="AO412">
            <v>169.0025480890765</v>
          </cell>
          <cell r="AT412">
            <v>-4.9834938793591164</v>
          </cell>
          <cell r="AV412">
            <v>5.6465870802141813</v>
          </cell>
          <cell r="AW412">
            <v>2.6436662239416728</v>
          </cell>
          <cell r="AX412">
            <v>-3.0029208562725085</v>
          </cell>
        </row>
        <row r="413">
          <cell r="A413">
            <v>766</v>
          </cell>
          <cell r="B413" t="str">
            <v>SOUTHWICK TOLLAND GRANVILLE</v>
          </cell>
          <cell r="C413">
            <v>1</v>
          </cell>
          <cell r="D413">
            <v>562755</v>
          </cell>
          <cell r="E413">
            <v>0</v>
          </cell>
          <cell r="F413">
            <v>0</v>
          </cell>
          <cell r="G413">
            <v>0</v>
          </cell>
          <cell r="I413">
            <v>0</v>
          </cell>
          <cell r="J413">
            <v>0</v>
          </cell>
          <cell r="K413">
            <v>175000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R413">
            <v>0</v>
          </cell>
          <cell r="T413" t="str">
            <v>X</v>
          </cell>
          <cell r="U413">
            <v>737755</v>
          </cell>
          <cell r="V413">
            <v>3.1588987898684371</v>
          </cell>
          <cell r="X413">
            <v>18106696.800181068</v>
          </cell>
          <cell r="Y413">
            <v>23354816</v>
          </cell>
          <cell r="Z413">
            <v>5248119.1998189315</v>
          </cell>
          <cell r="AA413">
            <v>165782.77389393331</v>
          </cell>
          <cell r="AC413">
            <v>130.19836707573944</v>
          </cell>
          <cell r="AD413">
            <v>128.06882161893921</v>
          </cell>
          <cell r="AE413">
            <v>-2.1295454568002299</v>
          </cell>
          <cell r="AF413">
            <v>4</v>
          </cell>
          <cell r="AG413">
            <v>1</v>
          </cell>
          <cell r="AH413">
            <v>128.06882161893921</v>
          </cell>
          <cell r="AK413">
            <v>130.19836707573944</v>
          </cell>
          <cell r="AL413">
            <v>130.38928038326335</v>
          </cell>
          <cell r="AM413">
            <v>130.19884418754299</v>
          </cell>
          <cell r="AN413">
            <v>130.19836707573944</v>
          </cell>
          <cell r="AO413">
            <v>128.06882161893921</v>
          </cell>
          <cell r="AT413">
            <v>-2.1295454568002299</v>
          </cell>
          <cell r="AV413">
            <v>5.0639948109103186</v>
          </cell>
          <cell r="AW413">
            <v>3.4014039147889563</v>
          </cell>
          <cell r="AX413">
            <v>-1.6625908961213622</v>
          </cell>
          <cell r="BC413" t="str">
            <v>fy13</v>
          </cell>
        </row>
        <row r="414">
          <cell r="A414">
            <v>767</v>
          </cell>
          <cell r="B414" t="str">
            <v>SPENCER EAST BROOKFIELD</v>
          </cell>
          <cell r="C414">
            <v>1</v>
          </cell>
          <cell r="D414">
            <v>882500</v>
          </cell>
          <cell r="E414">
            <v>35000</v>
          </cell>
          <cell r="F414">
            <v>177048</v>
          </cell>
          <cell r="G414">
            <v>70916.160000000003</v>
          </cell>
          <cell r="I414">
            <v>0</v>
          </cell>
          <cell r="J414">
            <v>400000</v>
          </cell>
          <cell r="K414">
            <v>575000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R414">
            <v>0</v>
          </cell>
          <cell r="T414" t="str">
            <v>X</v>
          </cell>
          <cell r="U414">
            <v>2140464.16</v>
          </cell>
          <cell r="V414">
            <v>8.6413529391911474</v>
          </cell>
          <cell r="X414">
            <v>22391801.729999993</v>
          </cell>
          <cell r="Y414">
            <v>24770012</v>
          </cell>
          <cell r="Z414">
            <v>2378210.270000007</v>
          </cell>
          <cell r="AA414">
            <v>205509.54306679135</v>
          </cell>
          <cell r="AC414">
            <v>111.55667406755097</v>
          </cell>
          <cell r="AD414">
            <v>109.70310809791729</v>
          </cell>
          <cell r="AE414">
            <v>-1.8535659696336779</v>
          </cell>
          <cell r="AF414">
            <v>64</v>
          </cell>
          <cell r="AG414">
            <v>1</v>
          </cell>
          <cell r="AH414">
            <v>109.70310809791729</v>
          </cell>
          <cell r="AK414">
            <v>111.55667406755097</v>
          </cell>
          <cell r="AL414">
            <v>112.91191095081913</v>
          </cell>
          <cell r="AM414">
            <v>111.60642522136261</v>
          </cell>
          <cell r="AN414">
            <v>111.55667406755097</v>
          </cell>
          <cell r="AO414">
            <v>109.70310809791729</v>
          </cell>
          <cell r="AT414">
            <v>-1.8535659696336779</v>
          </cell>
          <cell r="AV414">
            <v>6.2409354244572723</v>
          </cell>
          <cell r="AW414">
            <v>4.3791169050599699</v>
          </cell>
          <cell r="AX414">
            <v>-1.8618185193973025</v>
          </cell>
        </row>
        <row r="415">
          <cell r="A415">
            <v>770</v>
          </cell>
          <cell r="B415" t="str">
            <v>TANTASQUA</v>
          </cell>
          <cell r="C415">
            <v>1</v>
          </cell>
          <cell r="D415">
            <v>408000</v>
          </cell>
          <cell r="E415">
            <v>0</v>
          </cell>
          <cell r="F415">
            <v>61274</v>
          </cell>
          <cell r="G415">
            <v>17843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R415">
            <v>0</v>
          </cell>
          <cell r="T415" t="str">
            <v>x18</v>
          </cell>
          <cell r="U415">
            <v>201517</v>
          </cell>
          <cell r="V415">
            <v>0.76692576548909031</v>
          </cell>
          <cell r="X415">
            <v>22722962.140000004</v>
          </cell>
          <cell r="Y415">
            <v>26275946</v>
          </cell>
          <cell r="Z415">
            <v>3552983.8599999957</v>
          </cell>
          <cell r="AA415">
            <v>27248.748666008796</v>
          </cell>
          <cell r="AC415">
            <v>115.0928067775188</v>
          </cell>
          <cell r="AD415">
            <v>115.51617737868567</v>
          </cell>
          <cell r="AE415">
            <v>0.42337060116686587</v>
          </cell>
          <cell r="AF415">
            <v>8</v>
          </cell>
          <cell r="AG415">
            <v>1</v>
          </cell>
          <cell r="AH415">
            <v>115.51617737868567</v>
          </cell>
          <cell r="AK415">
            <v>115.0928067775188</v>
          </cell>
          <cell r="AL415">
            <v>115.0593946972746</v>
          </cell>
          <cell r="AM415">
            <v>115.09271156018299</v>
          </cell>
          <cell r="AN415">
            <v>115.0928067775188</v>
          </cell>
          <cell r="AO415">
            <v>115.51617737868567</v>
          </cell>
          <cell r="AT415">
            <v>0.42337060116686587</v>
          </cell>
          <cell r="AV415">
            <v>4.4642011987306311</v>
          </cell>
          <cell r="AW415">
            <v>4.7362602732507524</v>
          </cell>
          <cell r="AX415">
            <v>0.27205907452012124</v>
          </cell>
        </row>
        <row r="416">
          <cell r="A416">
            <v>773</v>
          </cell>
          <cell r="B416" t="str">
            <v>TRITON</v>
          </cell>
          <cell r="C416">
            <v>1</v>
          </cell>
          <cell r="D416">
            <v>1651069</v>
          </cell>
          <cell r="E416">
            <v>9733</v>
          </cell>
          <cell r="F416">
            <v>199191</v>
          </cell>
          <cell r="G416">
            <v>51588.25</v>
          </cell>
          <cell r="I416">
            <v>0</v>
          </cell>
          <cell r="J416">
            <v>1018067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R416">
            <v>0</v>
          </cell>
          <cell r="T416" t="str">
            <v>X</v>
          </cell>
          <cell r="U416">
            <v>2929648.25</v>
          </cell>
          <cell r="V416">
            <v>6.266936933140439</v>
          </cell>
          <cell r="X416">
            <v>30407397.850965925</v>
          </cell>
          <cell r="Y416">
            <v>46747690</v>
          </cell>
          <cell r="Z416">
            <v>16340292.149034075</v>
          </cell>
          <cell r="AA416">
            <v>1024035.8036708641</v>
          </cell>
          <cell r="AC416">
            <v>152.62106089920781</v>
          </cell>
          <cell r="AD416">
            <v>150.370164590972</v>
          </cell>
          <cell r="AE416">
            <v>-2.2508963082358093</v>
          </cell>
          <cell r="AF416">
            <v>43</v>
          </cell>
          <cell r="AG416">
            <v>1</v>
          </cell>
          <cell r="AH416">
            <v>150.370164590972</v>
          </cell>
          <cell r="AK416">
            <v>152.62106089920781</v>
          </cell>
          <cell r="AL416">
            <v>152.80481662438859</v>
          </cell>
          <cell r="AM416">
            <v>152.62337246560861</v>
          </cell>
          <cell r="AN416">
            <v>152.62106089920781</v>
          </cell>
          <cell r="AO416">
            <v>150.370164590972</v>
          </cell>
          <cell r="AT416">
            <v>-2.2508963082358093</v>
          </cell>
          <cell r="AV416">
            <v>7.3140824656866474</v>
          </cell>
          <cell r="AW416">
            <v>5.5146033332886422</v>
          </cell>
          <cell r="AX416">
            <v>-1.7994791323980053</v>
          </cell>
        </row>
        <row r="417">
          <cell r="A417">
            <v>774</v>
          </cell>
          <cell r="B417" t="str">
            <v>UPISLAND</v>
          </cell>
          <cell r="C417">
            <v>1</v>
          </cell>
          <cell r="D417">
            <v>405574</v>
          </cell>
          <cell r="E417">
            <v>0</v>
          </cell>
          <cell r="F417">
            <v>5412</v>
          </cell>
          <cell r="G417">
            <v>91803.029604439304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R417">
            <v>0</v>
          </cell>
          <cell r="T417" t="str">
            <v>x18</v>
          </cell>
          <cell r="U417">
            <v>218887.22960443929</v>
          </cell>
          <cell r="V417">
            <v>1.4892540603359625</v>
          </cell>
          <cell r="X417">
            <v>5529555.0699999994</v>
          </cell>
          <cell r="Y417">
            <v>14697776.25149199</v>
          </cell>
          <cell r="Z417">
            <v>9168221.1814919896</v>
          </cell>
          <cell r="AA417">
            <v>136538.10620595122</v>
          </cell>
          <cell r="AC417">
            <v>268.87305725947368</v>
          </cell>
          <cell r="AD417">
            <v>263.33471610196011</v>
          </cell>
          <cell r="AE417">
            <v>-5.538341157513571</v>
          </cell>
          <cell r="AF417">
            <v>36</v>
          </cell>
          <cell r="AG417">
            <v>1</v>
          </cell>
          <cell r="AH417">
            <v>263.33471610196011</v>
          </cell>
          <cell r="AK417">
            <v>268.87305725947368</v>
          </cell>
          <cell r="AL417">
            <v>267.720304674141</v>
          </cell>
          <cell r="AM417">
            <v>268.77787326032552</v>
          </cell>
          <cell r="AN417">
            <v>268.87305725947368</v>
          </cell>
          <cell r="AO417">
            <v>263.33471610196011</v>
          </cell>
          <cell r="AT417">
            <v>-5.538341157513571</v>
          </cell>
          <cell r="AV417">
            <v>9.8180580458174873</v>
          </cell>
          <cell r="AW417">
            <v>7.2789723900956114</v>
          </cell>
          <cell r="AX417">
            <v>-2.5390856557218759</v>
          </cell>
        </row>
        <row r="418">
          <cell r="A418">
            <v>775</v>
          </cell>
          <cell r="B418" t="str">
            <v>WACHUSETT</v>
          </cell>
          <cell r="C418">
            <v>1</v>
          </cell>
          <cell r="D418">
            <v>3438242</v>
          </cell>
          <cell r="E418">
            <v>879950</v>
          </cell>
          <cell r="F418">
            <v>0</v>
          </cell>
          <cell r="G418">
            <v>0</v>
          </cell>
          <cell r="I418">
            <v>0</v>
          </cell>
          <cell r="J418">
            <v>1683620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R418">
            <v>0</v>
          </cell>
          <cell r="T418" t="str">
            <v>X</v>
          </cell>
          <cell r="U418">
            <v>6001812</v>
          </cell>
          <cell r="V418">
            <v>5.7401801564440333</v>
          </cell>
          <cell r="X418">
            <v>84952456.879999995</v>
          </cell>
          <cell r="Y418">
            <v>104557903</v>
          </cell>
          <cell r="Z418">
            <v>19605446.120000005</v>
          </cell>
          <cell r="AA418">
            <v>1125387.9277625671</v>
          </cell>
          <cell r="AC418">
            <v>123.29816209035354</v>
          </cell>
          <cell r="AD418">
            <v>121.75341228605259</v>
          </cell>
          <cell r="AE418">
            <v>-1.5447498043009489</v>
          </cell>
          <cell r="AF418">
            <v>46</v>
          </cell>
          <cell r="AG418">
            <v>0</v>
          </cell>
          <cell r="AH418">
            <v>123.29816209035354</v>
          </cell>
          <cell r="AK418">
            <v>123.29816209035354</v>
          </cell>
          <cell r="AL418">
            <v>128.17664689744015</v>
          </cell>
          <cell r="AM418">
            <v>128.17664689744015</v>
          </cell>
          <cell r="AN418">
            <v>123.29816209035354</v>
          </cell>
          <cell r="AO418">
            <v>123.29816209035354</v>
          </cell>
          <cell r="AT418">
            <v>0</v>
          </cell>
          <cell r="AV418">
            <v>6.8993424697728569</v>
          </cell>
          <cell r="AW418">
            <v>5.4080016681735534</v>
          </cell>
          <cell r="AX418">
            <v>-1.4913408015993035</v>
          </cell>
        </row>
        <row r="419">
          <cell r="A419">
            <v>778</v>
          </cell>
          <cell r="B419" t="str">
            <v>QUABOAG</v>
          </cell>
          <cell r="C419">
            <v>1</v>
          </cell>
          <cell r="D419">
            <v>407002</v>
          </cell>
          <cell r="E419">
            <v>0</v>
          </cell>
          <cell r="F419">
            <v>95066</v>
          </cell>
          <cell r="G419">
            <v>13111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R419">
            <v>0</v>
          </cell>
          <cell r="T419" t="str">
            <v>X</v>
          </cell>
          <cell r="U419">
            <v>515179</v>
          </cell>
          <cell r="V419">
            <v>2.8115321832322704</v>
          </cell>
          <cell r="X419">
            <v>16750016.709999999</v>
          </cell>
          <cell r="Y419">
            <v>18323781</v>
          </cell>
          <cell r="Z419">
            <v>1573764.290000001</v>
          </cell>
          <cell r="AA419">
            <v>44246.889501566868</v>
          </cell>
          <cell r="AC419">
            <v>116.54965458390774</v>
          </cell>
          <cell r="AD419">
            <v>109.13143805752318</v>
          </cell>
          <cell r="AE419">
            <v>-7.4182165263845548</v>
          </cell>
          <cell r="AF419">
            <v>9</v>
          </cell>
          <cell r="AG419">
            <v>1</v>
          </cell>
          <cell r="AH419">
            <v>109.13143805752318</v>
          </cell>
          <cell r="AK419">
            <v>116.54965458390774</v>
          </cell>
          <cell r="AL419">
            <v>116.32480992098431</v>
          </cell>
          <cell r="AM419">
            <v>116.54795630838117</v>
          </cell>
          <cell r="AN419">
            <v>116.54965458390774</v>
          </cell>
          <cell r="AO419">
            <v>109.13143805752318</v>
          </cell>
          <cell r="AT419">
            <v>-7.4182165263845548</v>
          </cell>
          <cell r="AV419">
            <v>9.9744538527820712</v>
          </cell>
          <cell r="AW419">
            <v>2.4693942842264534</v>
          </cell>
          <cell r="AX419">
            <v>-7.5050595685556178</v>
          </cell>
        </row>
        <row r="420">
          <cell r="A420">
            <v>780</v>
          </cell>
          <cell r="B420" t="str">
            <v>WHITMAN HANSON</v>
          </cell>
          <cell r="C420">
            <v>1</v>
          </cell>
          <cell r="T420" t="str">
            <v>X</v>
          </cell>
          <cell r="U420">
            <v>0</v>
          </cell>
          <cell r="V420">
            <v>0</v>
          </cell>
          <cell r="X420">
            <v>47694959.75</v>
          </cell>
          <cell r="Y420">
            <v>55152555</v>
          </cell>
          <cell r="Z420">
            <v>7457595.25</v>
          </cell>
          <cell r="AA420">
            <v>0</v>
          </cell>
          <cell r="AC420">
            <v>124.75484850202585</v>
          </cell>
          <cell r="AD420">
            <v>115.63602378341456</v>
          </cell>
          <cell r="AE420">
            <v>-9.1188247186112932</v>
          </cell>
          <cell r="AF420">
            <v>76</v>
          </cell>
          <cell r="AG420">
            <v>0</v>
          </cell>
          <cell r="AH420">
            <v>124.75484850202585</v>
          </cell>
          <cell r="AK420">
            <v>124.75484850202585</v>
          </cell>
          <cell r="AL420">
            <v>127.96467395946172</v>
          </cell>
          <cell r="AM420">
            <v>126.58248920667265</v>
          </cell>
          <cell r="AN420">
            <v>124.75484850202585</v>
          </cell>
          <cell r="AO420">
            <v>124.75484850202585</v>
          </cell>
          <cell r="AT420">
            <v>0</v>
          </cell>
          <cell r="AV420">
            <v>11.751386044215199</v>
          </cell>
          <cell r="AW420">
            <v>1.9788848586547529</v>
          </cell>
          <cell r="AX420">
            <v>-9.7725011855604453</v>
          </cell>
        </row>
        <row r="421">
          <cell r="A421">
            <v>801</v>
          </cell>
          <cell r="B421" t="str">
            <v>ASSABET VALLEY</v>
          </cell>
          <cell r="C421">
            <v>1</v>
          </cell>
          <cell r="T421" t="str">
            <v>X</v>
          </cell>
          <cell r="U421">
            <v>0</v>
          </cell>
          <cell r="V421">
            <v>0</v>
          </cell>
          <cell r="X421">
            <v>21431809.599349998</v>
          </cell>
          <cell r="Y421">
            <v>22377411.399999999</v>
          </cell>
          <cell r="Z421">
            <v>945601.80065000057</v>
          </cell>
          <cell r="AA421">
            <v>0</v>
          </cell>
          <cell r="AC421">
            <v>101.3603196006154</v>
          </cell>
          <cell r="AD421">
            <v>104.41214166385035</v>
          </cell>
          <cell r="AE421">
            <v>3.0518220632349511</v>
          </cell>
          <cell r="AF421">
            <v>0</v>
          </cell>
          <cell r="AG421">
            <v>0</v>
          </cell>
          <cell r="AH421">
            <v>101.3603196006154</v>
          </cell>
          <cell r="AK421">
            <v>101.3603196006154</v>
          </cell>
          <cell r="AL421">
            <v>101.36032269565665</v>
          </cell>
          <cell r="AM421">
            <v>101.3603196006154</v>
          </cell>
          <cell r="AN421">
            <v>101.3603196006154</v>
          </cell>
          <cell r="AO421">
            <v>101.3603196006154</v>
          </cell>
          <cell r="AT421">
            <v>0</v>
          </cell>
          <cell r="AV421">
            <v>13.323700253652596</v>
          </cell>
          <cell r="AW421">
            <v>16.695924505878196</v>
          </cell>
          <cell r="AX421">
            <v>3.3722242522255996</v>
          </cell>
        </row>
        <row r="422">
          <cell r="A422">
            <v>805</v>
          </cell>
          <cell r="B422" t="str">
            <v>BLACKSTONE VALLEY</v>
          </cell>
          <cell r="C422">
            <v>1</v>
          </cell>
          <cell r="D422">
            <v>1119664</v>
          </cell>
          <cell r="E422">
            <v>0</v>
          </cell>
          <cell r="F422">
            <v>0</v>
          </cell>
          <cell r="G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R422">
            <v>0</v>
          </cell>
          <cell r="T422" t="str">
            <v>X</v>
          </cell>
          <cell r="U422">
            <v>1119664</v>
          </cell>
          <cell r="V422">
            <v>4.2573672464431382</v>
          </cell>
          <cell r="X422">
            <v>23489724.719765104</v>
          </cell>
          <cell r="Y422">
            <v>26299446</v>
          </cell>
          <cell r="Z422">
            <v>2809721.2802348956</v>
          </cell>
          <cell r="AA422">
            <v>119620.15350106327</v>
          </cell>
          <cell r="AC422">
            <v>110.03804830509284</v>
          </cell>
          <cell r="AD422">
            <v>111.45224628567181</v>
          </cell>
          <cell r="AE422">
            <v>1.4141979805789617</v>
          </cell>
          <cell r="AF422">
            <v>0</v>
          </cell>
          <cell r="AG422">
            <v>1</v>
          </cell>
          <cell r="AH422">
            <v>111.45224628567181</v>
          </cell>
          <cell r="AK422">
            <v>110.03804830509284</v>
          </cell>
          <cell r="AL422">
            <v>110.03804830509284</v>
          </cell>
          <cell r="AM422">
            <v>110.03804830509284</v>
          </cell>
          <cell r="AN422">
            <v>110.03804830509284</v>
          </cell>
          <cell r="AO422">
            <v>111.45224628567181</v>
          </cell>
          <cell r="AT422">
            <v>1.4141979805789617</v>
          </cell>
          <cell r="AV422">
            <v>5.333211278251853</v>
          </cell>
          <cell r="AW422">
            <v>6.7376193218804028</v>
          </cell>
          <cell r="AX422">
            <v>1.4044080436285498</v>
          </cell>
        </row>
        <row r="423">
          <cell r="A423">
            <v>806</v>
          </cell>
          <cell r="B423" t="str">
            <v>BLUE HILLS</v>
          </cell>
          <cell r="C423">
            <v>1</v>
          </cell>
          <cell r="D423">
            <v>1312139</v>
          </cell>
          <cell r="E423">
            <v>0</v>
          </cell>
          <cell r="F423">
            <v>0</v>
          </cell>
          <cell r="G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R423">
            <v>0</v>
          </cell>
          <cell r="T423" t="str">
            <v>X</v>
          </cell>
          <cell r="U423">
            <v>1312139</v>
          </cell>
          <cell r="V423">
            <v>6.0638762605393355</v>
          </cell>
          <cell r="X423">
            <v>20180627.194921803</v>
          </cell>
          <cell r="Y423">
            <v>21638617.670000002</v>
          </cell>
          <cell r="Z423">
            <v>1457990.4750781991</v>
          </cell>
          <cell r="AA423">
            <v>88410.738299191595</v>
          </cell>
          <cell r="AC423">
            <v>109.27354766949058</v>
          </cell>
          <cell r="AD423">
            <v>106.78660640004117</v>
          </cell>
          <cell r="AE423">
            <v>-2.4869412694494173</v>
          </cell>
          <cell r="AF423">
            <v>0</v>
          </cell>
          <cell r="AG423">
            <v>1</v>
          </cell>
          <cell r="AH423">
            <v>106.78660640004117</v>
          </cell>
          <cell r="AK423">
            <v>109.27354766949058</v>
          </cell>
          <cell r="AL423">
            <v>109.27355213337964</v>
          </cell>
          <cell r="AM423">
            <v>109.27354766949058</v>
          </cell>
          <cell r="AN423">
            <v>109.27354766949058</v>
          </cell>
          <cell r="AO423">
            <v>106.78660640004117</v>
          </cell>
          <cell r="AT423">
            <v>-2.4869412694494173</v>
          </cell>
          <cell r="AV423">
            <v>6.2501385431789043</v>
          </cell>
          <cell r="AW423">
            <v>3.5439985878567537</v>
          </cell>
          <cell r="AX423">
            <v>-2.7061399553221506</v>
          </cell>
        </row>
        <row r="424">
          <cell r="A424">
            <v>810</v>
          </cell>
          <cell r="B424" t="str">
            <v>BRISTOL PLYMOUTH</v>
          </cell>
          <cell r="C424">
            <v>1</v>
          </cell>
          <cell r="D424">
            <v>509183</v>
          </cell>
          <cell r="E424">
            <v>0</v>
          </cell>
          <cell r="F424">
            <v>0</v>
          </cell>
          <cell r="G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R424">
            <v>0</v>
          </cell>
          <cell r="T424" t="str">
            <v>X</v>
          </cell>
          <cell r="U424">
            <v>509183</v>
          </cell>
          <cell r="V424">
            <v>1.8995811753726375</v>
          </cell>
          <cell r="X424">
            <v>26611587.789733887</v>
          </cell>
          <cell r="Y424">
            <v>26805014</v>
          </cell>
          <cell r="Z424">
            <v>193426.21026611328</v>
          </cell>
          <cell r="AA424">
            <v>3674.2878784517839</v>
          </cell>
          <cell r="AC424">
            <v>100.47014299012287</v>
          </cell>
          <cell r="AD424">
            <v>100.71304246814188</v>
          </cell>
          <cell r="AE424">
            <v>0.24289947801901235</v>
          </cell>
          <cell r="AF424">
            <v>0</v>
          </cell>
          <cell r="AG424">
            <v>1</v>
          </cell>
          <cell r="AH424">
            <v>100.71304246814188</v>
          </cell>
          <cell r="AK424">
            <v>100.47014299012287</v>
          </cell>
          <cell r="AL424">
            <v>100.47014299012287</v>
          </cell>
          <cell r="AM424">
            <v>100.47014299012287</v>
          </cell>
          <cell r="AN424">
            <v>100.47014299012287</v>
          </cell>
          <cell r="AO424">
            <v>100.71304246814188</v>
          </cell>
          <cell r="AT424">
            <v>0.24289947801901235</v>
          </cell>
          <cell r="AV424">
            <v>2.8637560194527101</v>
          </cell>
          <cell r="AW424">
            <v>3.1171166707341582</v>
          </cell>
          <cell r="AX424">
            <v>0.25336065128144813</v>
          </cell>
        </row>
        <row r="425">
          <cell r="A425">
            <v>815</v>
          </cell>
          <cell r="B425" t="str">
            <v>CAPE COD</v>
          </cell>
          <cell r="C425">
            <v>1</v>
          </cell>
          <cell r="D425">
            <v>909354</v>
          </cell>
          <cell r="E425">
            <v>0</v>
          </cell>
          <cell r="F425">
            <v>0</v>
          </cell>
          <cell r="G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R425">
            <v>0</v>
          </cell>
          <cell r="T425" t="str">
            <v>X</v>
          </cell>
          <cell r="U425">
            <v>909354</v>
          </cell>
          <cell r="V425">
            <v>5.905432961438053</v>
          </cell>
          <cell r="X425">
            <v>14522131.980000004</v>
          </cell>
          <cell r="Y425">
            <v>15398600</v>
          </cell>
          <cell r="Z425">
            <v>876468.01999999583</v>
          </cell>
          <cell r="AA425">
            <v>51759.231349543217</v>
          </cell>
          <cell r="AC425">
            <v>109.34327891030755</v>
          </cell>
          <cell r="AD425">
            <v>105.6789787462767</v>
          </cell>
          <cell r="AE425">
            <v>-3.6643001640308484</v>
          </cell>
          <cell r="AF425">
            <v>0</v>
          </cell>
          <cell r="AG425">
            <v>1</v>
          </cell>
          <cell r="AH425">
            <v>105.6789787462767</v>
          </cell>
          <cell r="AK425">
            <v>109.34327891030755</v>
          </cell>
          <cell r="AL425">
            <v>109.34327891030755</v>
          </cell>
          <cell r="AM425">
            <v>109.34327891030755</v>
          </cell>
          <cell r="AN425">
            <v>109.34327891030755</v>
          </cell>
          <cell r="AO425">
            <v>105.6789787462767</v>
          </cell>
          <cell r="AT425">
            <v>-3.6643001640308484</v>
          </cell>
          <cell r="AV425">
            <v>7.9365499554217998</v>
          </cell>
          <cell r="AW425">
            <v>4.1142315390543986</v>
          </cell>
          <cell r="AX425">
            <v>-3.8223184163674011</v>
          </cell>
        </row>
        <row r="426">
          <cell r="A426">
            <v>817</v>
          </cell>
          <cell r="B426" t="str">
            <v>ESSEX NORTH SHORE</v>
          </cell>
          <cell r="C426">
            <v>1</v>
          </cell>
          <cell r="T426" t="str">
            <v>X</v>
          </cell>
          <cell r="U426">
            <v>0</v>
          </cell>
          <cell r="V426">
            <v>0</v>
          </cell>
          <cell r="X426">
            <v>27035849.729459278</v>
          </cell>
          <cell r="Y426">
            <v>27035850</v>
          </cell>
          <cell r="Z426">
            <v>0.27054072171449661</v>
          </cell>
          <cell r="AA426">
            <v>0</v>
          </cell>
          <cell r="AC426">
            <v>100.24988659729645</v>
          </cell>
          <cell r="AD426">
            <v>100.000001000674</v>
          </cell>
          <cell r="AE426">
            <v>-0.24988559662244825</v>
          </cell>
          <cell r="AF426">
            <v>0</v>
          </cell>
          <cell r="AG426">
            <v>0</v>
          </cell>
          <cell r="AH426">
            <v>100.24988659729645</v>
          </cell>
          <cell r="AK426">
            <v>100.24988659729645</v>
          </cell>
          <cell r="AL426">
            <v>100.24988659729645</v>
          </cell>
          <cell r="AM426">
            <v>100.24988659729645</v>
          </cell>
          <cell r="AN426">
            <v>100.24988659729645</v>
          </cell>
          <cell r="AO426">
            <v>100.24988659729645</v>
          </cell>
          <cell r="AT426">
            <v>0</v>
          </cell>
          <cell r="AV426">
            <v>10.484629380871496</v>
          </cell>
          <cell r="AW426">
            <v>10.209232385747171</v>
          </cell>
          <cell r="AX426">
            <v>-0.27539699512432492</v>
          </cell>
          <cell r="BC426" t="str">
            <v>fy15</v>
          </cell>
        </row>
        <row r="427">
          <cell r="A427">
            <v>818</v>
          </cell>
          <cell r="B427" t="str">
            <v>FRANKLIN COUNTY</v>
          </cell>
          <cell r="C427">
            <v>1</v>
          </cell>
          <cell r="D427">
            <v>525000</v>
          </cell>
          <cell r="E427">
            <v>0</v>
          </cell>
          <cell r="F427">
            <v>0</v>
          </cell>
          <cell r="G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R427">
            <v>0</v>
          </cell>
          <cell r="T427" t="str">
            <v>X</v>
          </cell>
          <cell r="U427">
            <v>525000</v>
          </cell>
          <cell r="V427">
            <v>4.0793257131010998</v>
          </cell>
          <cell r="X427">
            <v>11960851.490000004</v>
          </cell>
          <cell r="Y427">
            <v>12869774</v>
          </cell>
          <cell r="Z427">
            <v>908922.50999999605</v>
          </cell>
          <cell r="AA427">
            <v>37077.909662593753</v>
          </cell>
          <cell r="AC427">
            <v>109.66358311560282</v>
          </cell>
          <cell r="AD427">
            <v>107.28915162157409</v>
          </cell>
          <cell r="AE427">
            <v>-2.3744314940287268</v>
          </cell>
          <cell r="AF427">
            <v>0</v>
          </cell>
          <cell r="AG427">
            <v>1</v>
          </cell>
          <cell r="AH427">
            <v>107.28915162157409</v>
          </cell>
          <cell r="AK427">
            <v>109.66358311560282</v>
          </cell>
          <cell r="AL427">
            <v>109.82189364331127</v>
          </cell>
          <cell r="AM427">
            <v>109.66358311560282</v>
          </cell>
          <cell r="AN427">
            <v>109.66358311560282</v>
          </cell>
          <cell r="AO427">
            <v>107.28915162157409</v>
          </cell>
          <cell r="AT427">
            <v>-2.3744314940287268</v>
          </cell>
          <cell r="AV427">
            <v>9.1797669538112796</v>
          </cell>
          <cell r="AW427">
            <v>6.7302968431493211</v>
          </cell>
          <cell r="AX427">
            <v>-2.4494701106619585</v>
          </cell>
        </row>
        <row r="428">
          <cell r="A428">
            <v>821</v>
          </cell>
          <cell r="B428" t="str">
            <v>GREATER FALL RIVER</v>
          </cell>
          <cell r="C428">
            <v>1</v>
          </cell>
          <cell r="D428">
            <v>915491</v>
          </cell>
          <cell r="E428">
            <v>0</v>
          </cell>
          <cell r="F428">
            <v>0</v>
          </cell>
          <cell r="G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R428">
            <v>0</v>
          </cell>
          <cell r="T428" t="str">
            <v>X</v>
          </cell>
          <cell r="U428">
            <v>915491</v>
          </cell>
          <cell r="V428">
            <v>2.8533890897172323</v>
          </cell>
          <cell r="X428">
            <v>30840956.849999994</v>
          </cell>
          <cell r="Y428">
            <v>32084338</v>
          </cell>
          <cell r="Z428">
            <v>1243381.150000006</v>
          </cell>
          <cell r="AA428">
            <v>35478.502077700825</v>
          </cell>
          <cell r="AC428">
            <v>104.75534260220954</v>
          </cell>
          <cell r="AD428">
            <v>103.91655373663384</v>
          </cell>
          <cell r="AE428">
            <v>-0.83878886557569388</v>
          </cell>
          <cell r="AF428">
            <v>0</v>
          </cell>
          <cell r="AG428">
            <v>1</v>
          </cell>
          <cell r="AH428">
            <v>103.91655373663384</v>
          </cell>
          <cell r="AK428">
            <v>104.75534260220954</v>
          </cell>
          <cell r="AL428">
            <v>104.75534260220954</v>
          </cell>
          <cell r="AM428">
            <v>104.75534260220954</v>
          </cell>
          <cell r="AN428">
            <v>104.75534260220954</v>
          </cell>
          <cell r="AO428">
            <v>103.91655373663384</v>
          </cell>
          <cell r="AT428">
            <v>-0.83878886557569388</v>
          </cell>
          <cell r="AV428">
            <v>5.5485744522887748</v>
          </cell>
          <cell r="AW428">
            <v>4.6733837578986641</v>
          </cell>
          <cell r="AX428">
            <v>-0.87519069439011066</v>
          </cell>
        </row>
        <row r="429">
          <cell r="A429">
            <v>823</v>
          </cell>
          <cell r="B429" t="str">
            <v>GREATER LAWRENCE</v>
          </cell>
          <cell r="C429">
            <v>1</v>
          </cell>
          <cell r="D429">
            <v>1715200</v>
          </cell>
          <cell r="E429">
            <v>0</v>
          </cell>
          <cell r="F429">
            <v>0</v>
          </cell>
          <cell r="G429">
            <v>0</v>
          </cell>
          <cell r="I429">
            <v>0</v>
          </cell>
          <cell r="J429">
            <v>0</v>
          </cell>
          <cell r="K429">
            <v>75000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R429">
            <v>0</v>
          </cell>
          <cell r="T429" t="str">
            <v>X</v>
          </cell>
          <cell r="U429">
            <v>1790200</v>
          </cell>
          <cell r="V429">
            <v>4.1498795939163626</v>
          </cell>
          <cell r="X429">
            <v>43068009.264110669</v>
          </cell>
          <cell r="Y429">
            <v>43138601</v>
          </cell>
          <cell r="Z429">
            <v>70591.735889330506</v>
          </cell>
          <cell r="AA429">
            <v>2929.47204266266</v>
          </cell>
          <cell r="AC429">
            <v>99.399673773624016</v>
          </cell>
          <cell r="AD429">
            <v>100.15710562202152</v>
          </cell>
          <cell r="AE429">
            <v>0.75743184839750199</v>
          </cell>
          <cell r="AF429">
            <v>0</v>
          </cell>
          <cell r="AG429">
            <v>1</v>
          </cell>
          <cell r="AH429">
            <v>100.15710562202152</v>
          </cell>
          <cell r="AK429">
            <v>99.399673773624016</v>
          </cell>
          <cell r="AL429">
            <v>99.329247348009915</v>
          </cell>
          <cell r="AM429">
            <v>99.399673773624016</v>
          </cell>
          <cell r="AN429">
            <v>99.399673773624016</v>
          </cell>
          <cell r="AO429">
            <v>100.15710562202152</v>
          </cell>
          <cell r="AT429">
            <v>0.75743184839750199</v>
          </cell>
          <cell r="AV429">
            <v>10.279448472470461</v>
          </cell>
          <cell r="AW429">
            <v>11.127331373231623</v>
          </cell>
          <cell r="AX429">
            <v>0.84788290076116191</v>
          </cell>
        </row>
        <row r="430">
          <cell r="A430">
            <v>825</v>
          </cell>
          <cell r="B430" t="str">
            <v>GREATER NEW BEDFORD</v>
          </cell>
          <cell r="C430">
            <v>1</v>
          </cell>
          <cell r="D430">
            <v>863466.1</v>
          </cell>
          <cell r="E430">
            <v>0</v>
          </cell>
          <cell r="F430">
            <v>0</v>
          </cell>
          <cell r="G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R430">
            <v>0</v>
          </cell>
          <cell r="T430" t="str">
            <v>X</v>
          </cell>
          <cell r="U430">
            <v>863466.1</v>
          </cell>
          <cell r="V430">
            <v>1.842432180385404</v>
          </cell>
          <cell r="X430">
            <v>46465556.500000007</v>
          </cell>
          <cell r="Y430">
            <v>46865556.800000004</v>
          </cell>
          <cell r="Z430">
            <v>400000.29999999702</v>
          </cell>
          <cell r="AA430">
            <v>7369.7342488381018</v>
          </cell>
          <cell r="AC430">
            <v>101.34677058153527</v>
          </cell>
          <cell r="AD430">
            <v>100.84499271143166</v>
          </cell>
          <cell r="AE430">
            <v>-0.5017778701036093</v>
          </cell>
          <cell r="AF430">
            <v>0</v>
          </cell>
          <cell r="AG430">
            <v>1</v>
          </cell>
          <cell r="AH430">
            <v>100.84499271143166</v>
          </cell>
          <cell r="AK430">
            <v>101.34677058153527</v>
          </cell>
          <cell r="AL430">
            <v>101.34677102877181</v>
          </cell>
          <cell r="AM430">
            <v>101.34677058153527</v>
          </cell>
          <cell r="AN430">
            <v>101.34677058153527</v>
          </cell>
          <cell r="AO430">
            <v>100.84499271143166</v>
          </cell>
          <cell r="AT430">
            <v>-0.5017778701036093</v>
          </cell>
          <cell r="AV430">
            <v>6.585512661298198</v>
          </cell>
          <cell r="AW430">
            <v>6.0376171970431862</v>
          </cell>
          <cell r="AX430">
            <v>-0.54789546425501179</v>
          </cell>
        </row>
        <row r="431">
          <cell r="A431">
            <v>828</v>
          </cell>
          <cell r="B431" t="str">
            <v>GREATER LOWELL</v>
          </cell>
          <cell r="C431">
            <v>1</v>
          </cell>
          <cell r="D431">
            <v>2421962</v>
          </cell>
          <cell r="E431">
            <v>0</v>
          </cell>
          <cell r="F431">
            <v>0</v>
          </cell>
          <cell r="G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R431">
            <v>0</v>
          </cell>
          <cell r="T431" t="str">
            <v>X</v>
          </cell>
          <cell r="U431">
            <v>2421962</v>
          </cell>
          <cell r="V431">
            <v>4.6496589252726466</v>
          </cell>
          <cell r="X431">
            <v>52221931.380522214</v>
          </cell>
          <cell r="Y431">
            <v>52089025</v>
          </cell>
          <cell r="Z431">
            <v>0</v>
          </cell>
          <cell r="AA431">
            <v>0</v>
          </cell>
          <cell r="AC431">
            <v>99.964736765481121</v>
          </cell>
          <cell r="AD431">
            <v>99.745497002870735</v>
          </cell>
          <cell r="AE431">
            <v>-0.21923976261038547</v>
          </cell>
          <cell r="AF431">
            <v>0</v>
          </cell>
          <cell r="AG431">
            <v>1</v>
          </cell>
          <cell r="AH431">
            <v>99.745497002870735</v>
          </cell>
          <cell r="AK431">
            <v>99.964736765481121</v>
          </cell>
          <cell r="AL431">
            <v>99.95695350530201</v>
          </cell>
          <cell r="AM431">
            <v>99.95695350530201</v>
          </cell>
          <cell r="AN431">
            <v>99.964736765481121</v>
          </cell>
          <cell r="AO431">
            <v>99.745497002870735</v>
          </cell>
          <cell r="AT431">
            <v>-0.21923976261038547</v>
          </cell>
          <cell r="AV431">
            <v>5.820588125786208</v>
          </cell>
          <cell r="AW431">
            <v>5.5885054797385667</v>
          </cell>
          <cell r="AX431">
            <v>-0.23208264604764128</v>
          </cell>
        </row>
        <row r="432">
          <cell r="A432">
            <v>829</v>
          </cell>
          <cell r="B432" t="str">
            <v>SOUTH MIDDLESEX</v>
          </cell>
          <cell r="C432">
            <v>1</v>
          </cell>
          <cell r="D432">
            <v>608351.56999999995</v>
          </cell>
          <cell r="E432">
            <v>0</v>
          </cell>
          <cell r="F432">
            <v>0</v>
          </cell>
          <cell r="G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R432">
            <v>0</v>
          </cell>
          <cell r="T432" t="str">
            <v>X</v>
          </cell>
          <cell r="U432">
            <v>608351.56999999995</v>
          </cell>
          <cell r="V432">
            <v>2.6508910192554493</v>
          </cell>
          <cell r="X432">
            <v>19205858.345507938</v>
          </cell>
          <cell r="Y432">
            <v>22948946.810000002</v>
          </cell>
          <cell r="Z432">
            <v>3743088.464492064</v>
          </cell>
          <cell r="AA432">
            <v>99225.195948006818</v>
          </cell>
          <cell r="AC432">
            <v>116.73692805253306</v>
          </cell>
          <cell r="AD432">
            <v>118.97266554294002</v>
          </cell>
          <cell r="AE432">
            <v>2.2357374904069616</v>
          </cell>
          <cell r="AF432">
            <v>0</v>
          </cell>
          <cell r="AG432">
            <v>1</v>
          </cell>
          <cell r="AH432">
            <v>118.97266554294002</v>
          </cell>
          <cell r="AK432">
            <v>116.73692805253306</v>
          </cell>
          <cell r="AL432">
            <v>116.73693315163356</v>
          </cell>
          <cell r="AM432">
            <v>116.73692805253306</v>
          </cell>
          <cell r="AN432">
            <v>116.73692805253306</v>
          </cell>
          <cell r="AO432">
            <v>118.97266554294002</v>
          </cell>
          <cell r="AT432">
            <v>2.2357374904069616</v>
          </cell>
          <cell r="AV432">
            <v>5.594832051350652</v>
          </cell>
          <cell r="AW432">
            <v>7.6425635517968828</v>
          </cell>
          <cell r="AX432">
            <v>2.0477315004462309</v>
          </cell>
        </row>
        <row r="433">
          <cell r="A433">
            <v>830</v>
          </cell>
          <cell r="B433" t="str">
            <v>MINUTEMAN</v>
          </cell>
          <cell r="C433">
            <v>1</v>
          </cell>
          <cell r="D433">
            <v>792000</v>
          </cell>
          <cell r="E433">
            <v>0</v>
          </cell>
          <cell r="F433">
            <v>0</v>
          </cell>
          <cell r="G433">
            <v>0</v>
          </cell>
          <cell r="I433">
            <v>0</v>
          </cell>
          <cell r="J433">
            <v>30000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R433">
            <v>0</v>
          </cell>
          <cell r="T433" t="str">
            <v>X</v>
          </cell>
          <cell r="U433">
            <v>822000</v>
          </cell>
          <cell r="V433">
            <v>4.6241786035543173</v>
          </cell>
          <cell r="X433">
            <v>12893971.225288942</v>
          </cell>
          <cell r="Y433">
            <v>17776130</v>
          </cell>
          <cell r="Z433">
            <v>4882158.7747110575</v>
          </cell>
          <cell r="AA433">
            <v>225759.74145173834</v>
          </cell>
          <cell r="AC433">
            <v>131.73016044854253</v>
          </cell>
          <cell r="AD433">
            <v>136.11299383177408</v>
          </cell>
          <cell r="AE433">
            <v>4.3828333832315423</v>
          </cell>
          <cell r="AF433">
            <v>0</v>
          </cell>
          <cell r="AG433">
            <v>1</v>
          </cell>
          <cell r="AH433">
            <v>136.11299383177408</v>
          </cell>
          <cell r="AK433">
            <v>131.73016044854253</v>
          </cell>
          <cell r="AL433">
            <v>131.73016044854253</v>
          </cell>
          <cell r="AM433">
            <v>131.73016044854253</v>
          </cell>
          <cell r="AN433">
            <v>131.73016044854253</v>
          </cell>
          <cell r="AO433">
            <v>136.11299383177408</v>
          </cell>
          <cell r="AT433">
            <v>4.3828333832315423</v>
          </cell>
          <cell r="AV433">
            <v>18.581668750482734</v>
          </cell>
          <cell r="AW433">
            <v>22.483334195772496</v>
          </cell>
          <cell r="AX433">
            <v>3.9016654452897619</v>
          </cell>
        </row>
        <row r="434">
          <cell r="A434">
            <v>832</v>
          </cell>
          <cell r="B434" t="str">
            <v>MONTACHUSETT</v>
          </cell>
          <cell r="C434">
            <v>1</v>
          </cell>
          <cell r="D434">
            <v>1541909</v>
          </cell>
          <cell r="E434">
            <v>50</v>
          </cell>
          <cell r="F434">
            <v>51440</v>
          </cell>
          <cell r="G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R434">
            <v>0</v>
          </cell>
          <cell r="T434" t="str">
            <v>X</v>
          </cell>
          <cell r="U434">
            <v>1593399</v>
          </cell>
          <cell r="V434">
            <v>5.4035467486950042</v>
          </cell>
          <cell r="X434">
            <v>29486021.359115418</v>
          </cell>
          <cell r="Y434">
            <v>29488021</v>
          </cell>
          <cell r="Z434">
            <v>1999.6408845819533</v>
          </cell>
          <cell r="AA434">
            <v>108.05153000440416</v>
          </cell>
          <cell r="AC434">
            <v>100.03866518218571</v>
          </cell>
          <cell r="AD434">
            <v>100.00641520716388</v>
          </cell>
          <cell r="AE434">
            <v>-3.2249975021827026E-2</v>
          </cell>
          <cell r="AF434">
            <v>0</v>
          </cell>
          <cell r="AG434">
            <v>1</v>
          </cell>
          <cell r="AH434">
            <v>100.00641520716388</v>
          </cell>
          <cell r="AK434">
            <v>100.03866518218571</v>
          </cell>
          <cell r="AL434">
            <v>100.08640566085161</v>
          </cell>
          <cell r="AM434">
            <v>99.927466199241579</v>
          </cell>
          <cell r="AN434">
            <v>100.03866518218571</v>
          </cell>
          <cell r="AO434">
            <v>100.00641520716388</v>
          </cell>
          <cell r="AT434">
            <v>-3.2249975021827026E-2</v>
          </cell>
          <cell r="AV434">
            <v>5.5478090753121903</v>
          </cell>
          <cell r="AW434">
            <v>5.5117222749388848</v>
          </cell>
          <cell r="AX434">
            <v>-3.6086800373305472E-2</v>
          </cell>
        </row>
        <row r="435">
          <cell r="A435">
            <v>851</v>
          </cell>
          <cell r="B435" t="str">
            <v>NORTHERN BERKSHIRE</v>
          </cell>
          <cell r="C435">
            <v>1</v>
          </cell>
          <cell r="D435">
            <v>327796</v>
          </cell>
          <cell r="E435">
            <v>0</v>
          </cell>
          <cell r="F435">
            <v>0</v>
          </cell>
          <cell r="G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R435">
            <v>0</v>
          </cell>
          <cell r="T435" t="str">
            <v>X</v>
          </cell>
          <cell r="U435">
            <v>327796</v>
          </cell>
          <cell r="V435">
            <v>3.0584079066500567</v>
          </cell>
          <cell r="X435">
            <v>10599770.639894003</v>
          </cell>
          <cell r="Y435">
            <v>10717864</v>
          </cell>
          <cell r="Z435">
            <v>118093.36010599695</v>
          </cell>
          <cell r="AA435">
            <v>3611.7766627105348</v>
          </cell>
          <cell r="AC435">
            <v>100.86670309459305</v>
          </cell>
          <cell r="AD435">
            <v>101.08003830773862</v>
          </cell>
          <cell r="AE435">
            <v>0.21333521314556947</v>
          </cell>
          <cell r="AF435">
            <v>0</v>
          </cell>
          <cell r="AG435">
            <v>1</v>
          </cell>
          <cell r="AH435">
            <v>101.08003830773862</v>
          </cell>
          <cell r="AK435">
            <v>100.86670309459305</v>
          </cell>
          <cell r="AL435">
            <v>100.90228263814865</v>
          </cell>
          <cell r="AM435">
            <v>100.86670309459305</v>
          </cell>
          <cell r="AN435">
            <v>100.86670309459305</v>
          </cell>
          <cell r="AO435">
            <v>101.08003830773862</v>
          </cell>
          <cell r="AT435">
            <v>0.21333521314556947</v>
          </cell>
          <cell r="AV435">
            <v>8.9982273686554279</v>
          </cell>
          <cell r="AW435">
            <v>9.2376495322687813</v>
          </cell>
          <cell r="AX435">
            <v>0.23942216361335333</v>
          </cell>
        </row>
        <row r="436">
          <cell r="A436">
            <v>852</v>
          </cell>
          <cell r="B436" t="str">
            <v>NASHOBA VALLEY</v>
          </cell>
          <cell r="C436">
            <v>1</v>
          </cell>
          <cell r="D436">
            <v>302156</v>
          </cell>
          <cell r="E436">
            <v>0</v>
          </cell>
          <cell r="F436">
            <v>1640</v>
          </cell>
          <cell r="G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R436">
            <v>0</v>
          </cell>
          <cell r="T436" t="str">
            <v>X</v>
          </cell>
          <cell r="U436">
            <v>303796</v>
          </cell>
          <cell r="V436">
            <v>2.0138844510959042</v>
          </cell>
          <cell r="X436">
            <v>14548100.2422</v>
          </cell>
          <cell r="Y436">
            <v>15085076</v>
          </cell>
          <cell r="Z436">
            <v>536975.75779999979</v>
          </cell>
          <cell r="AA436">
            <v>10814.071292488597</v>
          </cell>
          <cell r="AC436">
            <v>111.08794013789837</v>
          </cell>
          <cell r="AD436">
            <v>103.6167037465226</v>
          </cell>
          <cell r="AE436">
            <v>-7.4712363913757684</v>
          </cell>
          <cell r="AF436">
            <v>0</v>
          </cell>
          <cell r="AG436">
            <v>1</v>
          </cell>
          <cell r="AH436">
            <v>103.6167037465226</v>
          </cell>
          <cell r="AK436">
            <v>111.08794013789837</v>
          </cell>
          <cell r="AL436">
            <v>111.02587045857753</v>
          </cell>
          <cell r="AM436">
            <v>111.08794013789837</v>
          </cell>
          <cell r="AN436">
            <v>111.08794013789837</v>
          </cell>
          <cell r="AO436">
            <v>103.6167037465226</v>
          </cell>
          <cell r="AT436">
            <v>-7.4712363913757684</v>
          </cell>
          <cell r="AV436">
            <v>11.568910596448221</v>
          </cell>
          <cell r="AW436">
            <v>3.9279682566934162</v>
          </cell>
          <cell r="AX436">
            <v>-7.6409423397548046</v>
          </cell>
        </row>
        <row r="437">
          <cell r="A437">
            <v>853</v>
          </cell>
          <cell r="B437" t="str">
            <v>NORTHEAST METROPOLITAN</v>
          </cell>
          <cell r="C437">
            <v>1</v>
          </cell>
          <cell r="D437">
            <v>1843795</v>
          </cell>
          <cell r="E437">
            <v>0</v>
          </cell>
          <cell r="F437">
            <v>0</v>
          </cell>
          <cell r="G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R437">
            <v>0</v>
          </cell>
          <cell r="T437" t="str">
            <v>X</v>
          </cell>
          <cell r="U437">
            <v>1843795</v>
          </cell>
          <cell r="V437">
            <v>6.0624638007818623</v>
          </cell>
          <cell r="X437">
            <v>29763086.943302374</v>
          </cell>
          <cell r="Y437">
            <v>30413295</v>
          </cell>
          <cell r="Z437">
            <v>650208.05669762567</v>
          </cell>
          <cell r="AA437">
            <v>39418.628067060759</v>
          </cell>
          <cell r="AC437">
            <v>103.78110933555753</v>
          </cell>
          <cell r="AD437">
            <v>102.05217096531047</v>
          </cell>
          <cell r="AE437">
            <v>-1.7289383702470644</v>
          </cell>
          <cell r="AF437">
            <v>0</v>
          </cell>
          <cell r="AG437">
            <v>1</v>
          </cell>
          <cell r="AH437">
            <v>102.05217096531047</v>
          </cell>
          <cell r="AK437">
            <v>103.78110933555753</v>
          </cell>
          <cell r="AL437">
            <v>103.78110933555753</v>
          </cell>
          <cell r="AM437">
            <v>103.78110933555753</v>
          </cell>
          <cell r="AN437">
            <v>103.78110933555753</v>
          </cell>
          <cell r="AO437">
            <v>102.05217096531047</v>
          </cell>
          <cell r="AT437">
            <v>-1.7289383702470644</v>
          </cell>
          <cell r="AV437">
            <v>6.2484080273631788</v>
          </cell>
          <cell r="AW437">
            <v>4.3701151515879459</v>
          </cell>
          <cell r="AX437">
            <v>-1.8782928757752329</v>
          </cell>
        </row>
        <row r="438">
          <cell r="A438">
            <v>855</v>
          </cell>
          <cell r="B438" t="str">
            <v>OLD COLONY</v>
          </cell>
          <cell r="C438">
            <v>1</v>
          </cell>
          <cell r="D438">
            <v>433000</v>
          </cell>
          <cell r="E438">
            <v>0</v>
          </cell>
          <cell r="F438">
            <v>0</v>
          </cell>
          <cell r="G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R438">
            <v>0</v>
          </cell>
          <cell r="T438" t="str">
            <v>X</v>
          </cell>
          <cell r="U438">
            <v>433000</v>
          </cell>
          <cell r="V438">
            <v>3.4973931094086335</v>
          </cell>
          <cell r="X438">
            <v>10531538.940105317</v>
          </cell>
          <cell r="Y438">
            <v>12380650</v>
          </cell>
          <cell r="Z438">
            <v>1849111.0598946828</v>
          </cell>
          <cell r="AA438">
            <v>64670.682794069588</v>
          </cell>
          <cell r="AC438">
            <v>123.12302695201399</v>
          </cell>
          <cell r="AD438">
            <v>116.94377609244985</v>
          </cell>
          <cell r="AE438">
            <v>-6.1792508595641351</v>
          </cell>
          <cell r="AF438">
            <v>0</v>
          </cell>
          <cell r="AG438">
            <v>1</v>
          </cell>
          <cell r="AH438">
            <v>116.94377609244985</v>
          </cell>
          <cell r="AK438">
            <v>123.12302695201399</v>
          </cell>
          <cell r="AL438">
            <v>123.12302695201399</v>
          </cell>
          <cell r="AM438">
            <v>123.12302695201399</v>
          </cell>
          <cell r="AN438">
            <v>123.12302695201399</v>
          </cell>
          <cell r="AO438">
            <v>116.94377609244985</v>
          </cell>
          <cell r="AT438">
            <v>-6.1792508595641351</v>
          </cell>
          <cell r="AV438">
            <v>9.7815571806314257</v>
          </cell>
          <cell r="AW438">
            <v>4.1210775410684786</v>
          </cell>
          <cell r="AX438">
            <v>-5.6604796395629471</v>
          </cell>
        </row>
        <row r="439">
          <cell r="A439">
            <v>860</v>
          </cell>
          <cell r="B439" t="str">
            <v>PATHFINDER</v>
          </cell>
          <cell r="C439">
            <v>1</v>
          </cell>
          <cell r="D439">
            <v>319518</v>
          </cell>
          <cell r="E439">
            <v>0</v>
          </cell>
          <cell r="F439">
            <v>27626</v>
          </cell>
          <cell r="G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R439">
            <v>0</v>
          </cell>
          <cell r="T439" t="str">
            <v>x18</v>
          </cell>
          <cell r="U439">
            <v>123481.40000000002</v>
          </cell>
          <cell r="V439">
            <v>0.87062178203033624</v>
          </cell>
          <cell r="X439">
            <v>12791606.58</v>
          </cell>
          <cell r="Y439">
            <v>14183127.800000001</v>
          </cell>
          <cell r="Z439">
            <v>1391521.2200000007</v>
          </cell>
          <cell r="AA439">
            <v>12114.886842894281</v>
          </cell>
          <cell r="AC439">
            <v>115.63047242979043</v>
          </cell>
          <cell r="AD439">
            <v>110.78368322642007</v>
          </cell>
          <cell r="AE439">
            <v>-4.8467892033703635</v>
          </cell>
          <cell r="AF439">
            <v>0</v>
          </cell>
          <cell r="AG439">
            <v>1</v>
          </cell>
          <cell r="AH439">
            <v>110.78368322642007</v>
          </cell>
          <cell r="AK439">
            <v>115.63047242979043</v>
          </cell>
          <cell r="AL439">
            <v>115.41619203940905</v>
          </cell>
          <cell r="AM439">
            <v>115.63047242979043</v>
          </cell>
          <cell r="AN439">
            <v>115.63047242979043</v>
          </cell>
          <cell r="AO439">
            <v>110.78368322642007</v>
          </cell>
          <cell r="AT439">
            <v>-4.8467892033703635</v>
          </cell>
          <cell r="AV439">
            <v>10.076952686821656</v>
          </cell>
          <cell r="AW439">
            <v>5.3873919351868418</v>
          </cell>
          <cell r="AX439">
            <v>-4.6895607516348141</v>
          </cell>
        </row>
        <row r="440">
          <cell r="A440">
            <v>871</v>
          </cell>
          <cell r="B440" t="str">
            <v>SHAWSHEEN VALLEY</v>
          </cell>
          <cell r="C440">
            <v>1</v>
          </cell>
          <cell r="D440">
            <v>1172795</v>
          </cell>
          <cell r="E440">
            <v>0</v>
          </cell>
          <cell r="F440">
            <v>0</v>
          </cell>
          <cell r="G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R440">
            <v>0</v>
          </cell>
          <cell r="T440" t="str">
            <v>X</v>
          </cell>
          <cell r="U440">
            <v>1172795</v>
          </cell>
          <cell r="V440">
            <v>3.4315357266319451</v>
          </cell>
          <cell r="X440">
            <v>24972413.579999994</v>
          </cell>
          <cell r="Y440">
            <v>34176971.870000005</v>
          </cell>
          <cell r="Z440">
            <v>9204558.2900000103</v>
          </cell>
          <cell r="AA440">
            <v>315857.70620001276</v>
          </cell>
          <cell r="AC440">
            <v>140.17862692337891</v>
          </cell>
          <cell r="AD440">
            <v>135.59407886356175</v>
          </cell>
          <cell r="AE440">
            <v>-4.5845480598171662</v>
          </cell>
          <cell r="AF440">
            <v>0</v>
          </cell>
          <cell r="AG440">
            <v>1</v>
          </cell>
          <cell r="AH440">
            <v>135.59407886356175</v>
          </cell>
          <cell r="AK440">
            <v>140.17862692337891</v>
          </cell>
          <cell r="AL440">
            <v>140.17862692337891</v>
          </cell>
          <cell r="AM440">
            <v>140.17862692337891</v>
          </cell>
          <cell r="AN440">
            <v>140.17862692337891</v>
          </cell>
          <cell r="AO440">
            <v>135.59407886356175</v>
          </cell>
          <cell r="AT440">
            <v>-4.5845480598171662</v>
          </cell>
          <cell r="AV440">
            <v>3.744702345008053</v>
          </cell>
          <cell r="AW440">
            <v>0.31206587816981346</v>
          </cell>
          <cell r="AX440">
            <v>-3.4326364668382396</v>
          </cell>
        </row>
        <row r="441">
          <cell r="A441">
            <v>872</v>
          </cell>
          <cell r="B441" t="str">
            <v>SOUTHEASTERN</v>
          </cell>
          <cell r="C441">
            <v>1</v>
          </cell>
          <cell r="D441">
            <v>1788560</v>
          </cell>
          <cell r="E441">
            <v>0</v>
          </cell>
          <cell r="F441">
            <v>0</v>
          </cell>
          <cell r="G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R441">
            <v>0</v>
          </cell>
          <cell r="T441" t="str">
            <v>X</v>
          </cell>
          <cell r="U441">
            <v>1788560</v>
          </cell>
          <cell r="V441">
            <v>5.1336521668796316</v>
          </cell>
          <cell r="X441">
            <v>34786651.119999997</v>
          </cell>
          <cell r="Y441">
            <v>34839914</v>
          </cell>
          <cell r="Z441">
            <v>53262.880000002682</v>
          </cell>
          <cell r="AA441">
            <v>2734.3309932626357</v>
          </cell>
          <cell r="AC441">
            <v>97.981556431519522</v>
          </cell>
          <cell r="AD441">
            <v>100.14525269716947</v>
          </cell>
          <cell r="AE441">
            <v>2.1636962656499463</v>
          </cell>
          <cell r="AF441">
            <v>0</v>
          </cell>
          <cell r="AG441">
            <v>1</v>
          </cell>
          <cell r="AH441">
            <v>100.14525269716947</v>
          </cell>
          <cell r="AK441">
            <v>97.981556431519522</v>
          </cell>
          <cell r="AL441">
            <v>97.981556431519522</v>
          </cell>
          <cell r="AM441">
            <v>97.981556431519522</v>
          </cell>
          <cell r="AN441">
            <v>97.981556431519522</v>
          </cell>
          <cell r="AO441">
            <v>100.14525269716947</v>
          </cell>
          <cell r="AT441">
            <v>2.1636962656499463</v>
          </cell>
          <cell r="AV441">
            <v>7.489577593309046</v>
          </cell>
          <cell r="AW441">
            <v>9.87185957761419</v>
          </cell>
          <cell r="AX441">
            <v>2.3822819843051439</v>
          </cell>
        </row>
        <row r="442">
          <cell r="A442">
            <v>873</v>
          </cell>
          <cell r="B442" t="str">
            <v>SOUTH SHORE</v>
          </cell>
          <cell r="C442">
            <v>1</v>
          </cell>
          <cell r="D442">
            <v>229814</v>
          </cell>
          <cell r="E442">
            <v>0</v>
          </cell>
          <cell r="F442">
            <v>0</v>
          </cell>
          <cell r="G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R442">
            <v>0</v>
          </cell>
          <cell r="T442" t="str">
            <v>X</v>
          </cell>
          <cell r="U442">
            <v>229814</v>
          </cell>
          <cell r="V442">
            <v>1.6797759908850292</v>
          </cell>
          <cell r="X442">
            <v>12906720.28764</v>
          </cell>
          <cell r="Y442">
            <v>13681229</v>
          </cell>
          <cell r="Z442">
            <v>774508.71236000024</v>
          </cell>
          <cell r="AA442">
            <v>13010.011397536075</v>
          </cell>
          <cell r="AC442">
            <v>109.8789375527024</v>
          </cell>
          <cell r="AD442">
            <v>105.90001707631104</v>
          </cell>
          <cell r="AE442">
            <v>-3.9789204763913517</v>
          </cell>
          <cell r="AF442">
            <v>0</v>
          </cell>
          <cell r="AG442">
            <v>1</v>
          </cell>
          <cell r="AH442">
            <v>105.90001707631104</v>
          </cell>
          <cell r="AK442">
            <v>109.8789375527024</v>
          </cell>
          <cell r="AL442">
            <v>109.8789375527024</v>
          </cell>
          <cell r="AM442">
            <v>109.8789375527024</v>
          </cell>
          <cell r="AN442">
            <v>109.8789375527024</v>
          </cell>
          <cell r="AO442">
            <v>105.90001707631104</v>
          </cell>
          <cell r="AT442">
            <v>-3.9789204763913517</v>
          </cell>
          <cell r="AV442">
            <v>10.401100897121458</v>
          </cell>
          <cell r="AW442">
            <v>6.3270573622580164</v>
          </cell>
          <cell r="AX442">
            <v>-4.0740435348634412</v>
          </cell>
        </row>
        <row r="443">
          <cell r="A443">
            <v>876</v>
          </cell>
          <cell r="B443" t="str">
            <v>SOUTHERN WORCESTER</v>
          </cell>
          <cell r="C443">
            <v>1</v>
          </cell>
          <cell r="D443">
            <v>400000</v>
          </cell>
          <cell r="E443">
            <v>0</v>
          </cell>
          <cell r="F443">
            <v>0</v>
          </cell>
          <cell r="G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R443">
            <v>0</v>
          </cell>
          <cell r="T443" t="str">
            <v>X</v>
          </cell>
          <cell r="U443">
            <v>400000</v>
          </cell>
          <cell r="V443">
            <v>1.6044625237064352</v>
          </cell>
          <cell r="X443">
            <v>24914513.250249147</v>
          </cell>
          <cell r="Y443">
            <v>24930467</v>
          </cell>
          <cell r="Z443">
            <v>15953.749750852585</v>
          </cell>
          <cell r="AA443">
            <v>255.97193587833848</v>
          </cell>
          <cell r="AC443">
            <v>100.10633658407535</v>
          </cell>
          <cell r="AD443">
            <v>100.06300656030203</v>
          </cell>
          <cell r="AE443">
            <v>-4.3330023773322068E-2</v>
          </cell>
          <cell r="AF443">
            <v>0</v>
          </cell>
          <cell r="AG443">
            <v>1</v>
          </cell>
          <cell r="AH443">
            <v>100.06300656030203</v>
          </cell>
          <cell r="AK443">
            <v>100.10633658407535</v>
          </cell>
          <cell r="AL443">
            <v>100.10633658407535</v>
          </cell>
          <cell r="AM443">
            <v>100.10633658407535</v>
          </cell>
          <cell r="AN443">
            <v>100.10633658407535</v>
          </cell>
          <cell r="AO443">
            <v>100.06300656030203</v>
          </cell>
          <cell r="AT443">
            <v>-4.3330023773322068E-2</v>
          </cell>
          <cell r="AV443">
            <v>8.9400949540993153</v>
          </cell>
          <cell r="AW443">
            <v>8.8921555438303468</v>
          </cell>
          <cell r="AX443">
            <v>-4.793941026896853E-2</v>
          </cell>
        </row>
        <row r="444">
          <cell r="A444">
            <v>878</v>
          </cell>
          <cell r="B444" t="str">
            <v>TRI COUNTY</v>
          </cell>
          <cell r="C444">
            <v>1</v>
          </cell>
          <cell r="D444">
            <v>806452</v>
          </cell>
          <cell r="E444">
            <v>0</v>
          </cell>
          <cell r="F444">
            <v>0</v>
          </cell>
          <cell r="G444">
            <v>0</v>
          </cell>
          <cell r="I444">
            <v>0</v>
          </cell>
          <cell r="J444">
            <v>0</v>
          </cell>
          <cell r="K444">
            <v>25000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R444">
            <v>0</v>
          </cell>
          <cell r="T444" t="str">
            <v>X</v>
          </cell>
          <cell r="U444">
            <v>831452</v>
          </cell>
          <cell r="V444">
            <v>4.1561027331939417</v>
          </cell>
          <cell r="X444">
            <v>19173060.333461732</v>
          </cell>
          <cell r="Y444">
            <v>20005569</v>
          </cell>
          <cell r="Z444">
            <v>832508.66653826833</v>
          </cell>
          <cell r="AA444">
            <v>34599.915444073413</v>
          </cell>
          <cell r="AC444">
            <v>109.96968938664486</v>
          </cell>
          <cell r="AD444">
            <v>104.16161393756033</v>
          </cell>
          <cell r="AE444">
            <v>-5.8080754490845266</v>
          </cell>
          <cell r="AF444">
            <v>0</v>
          </cell>
          <cell r="AG444">
            <v>1</v>
          </cell>
          <cell r="AH444">
            <v>104.16161393756033</v>
          </cell>
          <cell r="AK444">
            <v>109.96968938664486</v>
          </cell>
          <cell r="AL444">
            <v>109.9696898375141</v>
          </cell>
          <cell r="AM444">
            <v>109.96968938664486</v>
          </cell>
          <cell r="AN444">
            <v>109.96968938664486</v>
          </cell>
          <cell r="AO444">
            <v>104.16161393756033</v>
          </cell>
          <cell r="AT444">
            <v>-5.8080754490845266</v>
          </cell>
          <cell r="AV444">
            <v>9.282792949702813</v>
          </cell>
          <cell r="AW444">
            <v>3.3152594940511024</v>
          </cell>
          <cell r="AX444">
            <v>-5.9675334556517106</v>
          </cell>
        </row>
        <row r="445">
          <cell r="A445">
            <v>879</v>
          </cell>
          <cell r="B445" t="str">
            <v>UPPER CAPE COD</v>
          </cell>
          <cell r="C445">
            <v>1</v>
          </cell>
          <cell r="D445">
            <v>594688</v>
          </cell>
          <cell r="E445">
            <v>0</v>
          </cell>
          <cell r="F445">
            <v>0</v>
          </cell>
          <cell r="G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R445">
            <v>0</v>
          </cell>
          <cell r="T445" t="str">
            <v>X</v>
          </cell>
          <cell r="U445">
            <v>594688</v>
          </cell>
          <cell r="V445">
            <v>3.4093484799049034</v>
          </cell>
          <cell r="X445">
            <v>16601530.709999997</v>
          </cell>
          <cell r="Y445">
            <v>17442863.453388829</v>
          </cell>
          <cell r="Z445">
            <v>841332.74338883162</v>
          </cell>
          <cell r="AA445">
            <v>28683.965097669352</v>
          </cell>
          <cell r="AC445">
            <v>107.10168057666837</v>
          </cell>
          <cell r="AD445">
            <v>104.89502319085349</v>
          </cell>
          <cell r="AE445">
            <v>-2.2066573858148786</v>
          </cell>
          <cell r="AF445">
            <v>0</v>
          </cell>
          <cell r="AG445">
            <v>1</v>
          </cell>
          <cell r="AH445">
            <v>104.89502319085349</v>
          </cell>
          <cell r="AK445">
            <v>107.10168057666837</v>
          </cell>
          <cell r="AL445">
            <v>107.14690082667811</v>
          </cell>
          <cell r="AM445">
            <v>107.10168057666837</v>
          </cell>
          <cell r="AN445">
            <v>107.10168057666837</v>
          </cell>
          <cell r="AO445">
            <v>104.89502319085349</v>
          </cell>
          <cell r="AT445">
            <v>-2.2066573858148786</v>
          </cell>
          <cell r="AV445">
            <v>10.328408315263493</v>
          </cell>
          <cell r="AW445">
            <v>8.012731357570102</v>
          </cell>
          <cell r="AX445">
            <v>-2.3156769576933911</v>
          </cell>
        </row>
        <row r="446">
          <cell r="A446">
            <v>885</v>
          </cell>
          <cell r="B446" t="str">
            <v>WHITTIER</v>
          </cell>
          <cell r="C446">
            <v>1</v>
          </cell>
          <cell r="D446">
            <v>1328473</v>
          </cell>
          <cell r="E446">
            <v>6750</v>
          </cell>
          <cell r="F446">
            <v>0</v>
          </cell>
          <cell r="G446">
            <v>0</v>
          </cell>
          <cell r="I446">
            <v>0</v>
          </cell>
          <cell r="J446">
            <v>0</v>
          </cell>
          <cell r="K446">
            <v>44000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R446">
            <v>0</v>
          </cell>
          <cell r="T446" t="str">
            <v>X</v>
          </cell>
          <cell r="U446">
            <v>1379223</v>
          </cell>
          <cell r="V446">
            <v>4.9422321746849276</v>
          </cell>
          <cell r="X446">
            <v>26519398.819734812</v>
          </cell>
          <cell r="Y446">
            <v>27906884</v>
          </cell>
          <cell r="Z446">
            <v>1387485.1802651882</v>
          </cell>
          <cell r="AA446">
            <v>68572.738998051296</v>
          </cell>
          <cell r="AC446">
            <v>103.00285949416994</v>
          </cell>
          <cell r="AD446">
            <v>104.97338740682783</v>
          </cell>
          <cell r="AE446">
            <v>1.9705279126578858</v>
          </cell>
          <cell r="AF446">
            <v>0</v>
          </cell>
          <cell r="AG446">
            <v>1</v>
          </cell>
          <cell r="AH446">
            <v>104.97338740682783</v>
          </cell>
          <cell r="AK446">
            <v>103.00285949416994</v>
          </cell>
          <cell r="AL446">
            <v>103.11666705583515</v>
          </cell>
          <cell r="AM446">
            <v>103.00285949416994</v>
          </cell>
          <cell r="AN446">
            <v>103.00285949416994</v>
          </cell>
          <cell r="AO446">
            <v>104.97338740682783</v>
          </cell>
          <cell r="AT446">
            <v>1.9705279126578858</v>
          </cell>
          <cell r="AV446">
            <v>6.3121886447634692</v>
          </cell>
          <cell r="AW446">
            <v>8.4272788424190779</v>
          </cell>
          <cell r="AX446">
            <v>2.1150901976556087</v>
          </cell>
        </row>
        <row r="447">
          <cell r="A447">
            <v>910</v>
          </cell>
          <cell r="B447" t="str">
            <v>BRISTOL COUNTY</v>
          </cell>
          <cell r="C447">
            <v>1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577000</v>
          </cell>
          <cell r="M447">
            <v>0</v>
          </cell>
          <cell r="N447">
            <v>0</v>
          </cell>
          <cell r="O447">
            <v>0</v>
          </cell>
          <cell r="R447">
            <v>0</v>
          </cell>
          <cell r="T447" t="str">
            <v>X</v>
          </cell>
          <cell r="U447">
            <v>577000</v>
          </cell>
          <cell r="V447">
            <v>4.8626265278808667</v>
          </cell>
          <cell r="X447">
            <v>9916498.0400991645</v>
          </cell>
          <cell r="Y447">
            <v>11866015.140000001</v>
          </cell>
          <cell r="Z447">
            <v>1949517.0999008361</v>
          </cell>
          <cell r="AA447">
            <v>94797.735665351793</v>
          </cell>
          <cell r="AC447">
            <v>119.4004350688779</v>
          </cell>
          <cell r="AD447">
            <v>118.70337045129833</v>
          </cell>
          <cell r="AE447">
            <v>-0.69706461757957072</v>
          </cell>
          <cell r="AF447">
            <v>0</v>
          </cell>
          <cell r="AG447">
            <v>1</v>
          </cell>
          <cell r="AH447">
            <v>118.70337045129833</v>
          </cell>
          <cell r="AK447">
            <v>119.4004350688779</v>
          </cell>
          <cell r="AL447">
            <v>119.07970659160192</v>
          </cell>
          <cell r="AM447">
            <v>119.07969316401757</v>
          </cell>
          <cell r="AN447">
            <v>119.4004350688779</v>
          </cell>
          <cell r="AO447">
            <v>118.70337045129833</v>
          </cell>
          <cell r="AT447">
            <v>-0.69706461757957072</v>
          </cell>
          <cell r="AV447">
            <v>20.053770396445803</v>
          </cell>
          <cell r="AW447">
            <v>19.239608439652553</v>
          </cell>
          <cell r="AX447">
            <v>-0.81416195679324943</v>
          </cell>
        </row>
        <row r="448">
          <cell r="A448">
            <v>915</v>
          </cell>
          <cell r="B448" t="str">
            <v>NORFOLK COUNTY</v>
          </cell>
          <cell r="C448">
            <v>1</v>
          </cell>
          <cell r="D448">
            <v>533988</v>
          </cell>
          <cell r="E448">
            <v>0</v>
          </cell>
          <cell r="F448">
            <v>0</v>
          </cell>
          <cell r="G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R448">
            <v>0</v>
          </cell>
          <cell r="T448" t="str">
            <v>X</v>
          </cell>
          <cell r="U448">
            <v>533988</v>
          </cell>
          <cell r="V448">
            <v>8.3946930670499889</v>
          </cell>
          <cell r="X448">
            <v>5446250.7874944638</v>
          </cell>
          <cell r="Y448">
            <v>6361018.7500000009</v>
          </cell>
          <cell r="Z448">
            <v>914767.96250553709</v>
          </cell>
          <cell r="AA448">
            <v>76791.962728046768</v>
          </cell>
          <cell r="AC448">
            <v>104.94156652285778</v>
          </cell>
          <cell r="AD448">
            <v>115.38629109224328</v>
          </cell>
          <cell r="AE448">
            <v>10.4447245693855</v>
          </cell>
          <cell r="AF448">
            <v>0</v>
          </cell>
          <cell r="AG448">
            <v>1</v>
          </cell>
          <cell r="AH448">
            <v>115.38629109224328</v>
          </cell>
          <cell r="AK448">
            <v>104.94156652285778</v>
          </cell>
          <cell r="AL448">
            <v>90.453045361415235</v>
          </cell>
          <cell r="AM448">
            <v>90.453042105629095</v>
          </cell>
          <cell r="AN448">
            <v>104.94156652285778</v>
          </cell>
          <cell r="AO448">
            <v>115.38629109224328</v>
          </cell>
          <cell r="AT448">
            <v>10.4447245693855</v>
          </cell>
          <cell r="AV448">
            <v>-1.4898465265025036</v>
          </cell>
          <cell r="AW448">
            <v>9.0709540644513229</v>
          </cell>
          <cell r="AX448">
            <v>10.560800590953827</v>
          </cell>
        </row>
        <row r="449">
          <cell r="AF449">
            <v>0</v>
          </cell>
          <cell r="AV449" t="str">
            <v/>
          </cell>
          <cell r="AW449" t="str">
            <v/>
          </cell>
          <cell r="AX449" t="str">
            <v/>
          </cell>
        </row>
      </sheetData>
      <sheetData sheetId="2"/>
      <sheetData sheetId="3"/>
      <sheetData sheetId="4"/>
      <sheetData sheetId="5"/>
      <sheetData sheetId="6">
        <row r="10">
          <cell r="B10">
            <v>409201003</v>
          </cell>
          <cell r="C10" t="str">
            <v>ALMA DEL MAR</v>
          </cell>
          <cell r="D10">
            <v>201</v>
          </cell>
          <cell r="E10" t="str">
            <v>NEW BEDFORD</v>
          </cell>
          <cell r="F10">
            <v>3</v>
          </cell>
          <cell r="G10" t="str">
            <v>ACUSHNET</v>
          </cell>
          <cell r="H10">
            <v>1</v>
          </cell>
          <cell r="J10">
            <v>9935</v>
          </cell>
          <cell r="K10">
            <v>1345</v>
          </cell>
          <cell r="L10">
            <v>0</v>
          </cell>
          <cell r="M10">
            <v>1088</v>
          </cell>
          <cell r="N10">
            <v>12368</v>
          </cell>
        </row>
        <row r="11">
          <cell r="B11">
            <v>409201094</v>
          </cell>
          <cell r="C11" t="str">
            <v>ALMA DEL MAR</v>
          </cell>
          <cell r="D11">
            <v>201</v>
          </cell>
          <cell r="E11" t="str">
            <v>NEW BEDFORD</v>
          </cell>
          <cell r="F11">
            <v>94</v>
          </cell>
          <cell r="G11" t="str">
            <v>FAIRHAVEN</v>
          </cell>
          <cell r="H11">
            <v>0.16</v>
          </cell>
          <cell r="J11">
            <v>15433</v>
          </cell>
          <cell r="K11">
            <v>743</v>
          </cell>
          <cell r="L11">
            <v>0</v>
          </cell>
          <cell r="M11">
            <v>1088</v>
          </cell>
          <cell r="N11">
            <v>17264</v>
          </cell>
        </row>
        <row r="12">
          <cell r="B12">
            <v>409201095</v>
          </cell>
          <cell r="C12" t="str">
            <v>ALMA DEL MAR</v>
          </cell>
          <cell r="D12">
            <v>201</v>
          </cell>
          <cell r="E12" t="str">
            <v>NEW BEDFORD</v>
          </cell>
          <cell r="F12">
            <v>95</v>
          </cell>
          <cell r="G12" t="str">
            <v>FALL RIVER</v>
          </cell>
          <cell r="H12">
            <v>1</v>
          </cell>
          <cell r="J12">
            <v>16591</v>
          </cell>
          <cell r="K12">
            <v>45</v>
          </cell>
          <cell r="L12">
            <v>0</v>
          </cell>
          <cell r="M12">
            <v>1088</v>
          </cell>
          <cell r="N12">
            <v>17724</v>
          </cell>
        </row>
        <row r="13">
          <cell r="B13">
            <v>409201201</v>
          </cell>
          <cell r="C13" t="str">
            <v>ALMA DEL MAR</v>
          </cell>
          <cell r="D13">
            <v>201</v>
          </cell>
          <cell r="E13" t="str">
            <v>NEW BEDFORD</v>
          </cell>
          <cell r="F13">
            <v>201</v>
          </cell>
          <cell r="G13" t="str">
            <v>NEW BEDFORD</v>
          </cell>
          <cell r="H13">
            <v>1030.33</v>
          </cell>
          <cell r="J13">
            <v>15947</v>
          </cell>
          <cell r="K13">
            <v>78</v>
          </cell>
          <cell r="L13">
            <v>0</v>
          </cell>
          <cell r="M13">
            <v>1088</v>
          </cell>
          <cell r="N13">
            <v>17113</v>
          </cell>
        </row>
        <row r="14">
          <cell r="B14">
            <v>409201331</v>
          </cell>
          <cell r="C14" t="str">
            <v>ALMA DEL MAR</v>
          </cell>
          <cell r="D14">
            <v>201</v>
          </cell>
          <cell r="E14" t="str">
            <v>NEW BEDFORD</v>
          </cell>
          <cell r="F14">
            <v>331</v>
          </cell>
          <cell r="G14" t="str">
            <v>WESTPORT</v>
          </cell>
          <cell r="H14">
            <v>2</v>
          </cell>
          <cell r="J14">
            <v>9935</v>
          </cell>
          <cell r="K14">
            <v>2230</v>
          </cell>
          <cell r="L14">
            <v>0</v>
          </cell>
          <cell r="M14">
            <v>1088</v>
          </cell>
          <cell r="N14">
            <v>13253</v>
          </cell>
        </row>
        <row r="15">
          <cell r="B15">
            <v>410035035</v>
          </cell>
          <cell r="C15" t="str">
            <v>EXCEL ACADEMY</v>
          </cell>
          <cell r="D15">
            <v>35</v>
          </cell>
          <cell r="E15" t="str">
            <v>BOSTON</v>
          </cell>
          <cell r="F15">
            <v>35</v>
          </cell>
          <cell r="G15" t="str">
            <v>BOSTON</v>
          </cell>
          <cell r="H15">
            <v>652.29999999999984</v>
          </cell>
          <cell r="J15">
            <v>16888</v>
          </cell>
          <cell r="K15">
            <v>7010</v>
          </cell>
          <cell r="L15">
            <v>0</v>
          </cell>
          <cell r="M15">
            <v>1088</v>
          </cell>
          <cell r="N15">
            <v>24986</v>
          </cell>
        </row>
        <row r="16">
          <cell r="B16">
            <v>410035044</v>
          </cell>
          <cell r="C16" t="str">
            <v>EXCEL ACADEMY</v>
          </cell>
          <cell r="D16">
            <v>35</v>
          </cell>
          <cell r="E16" t="str">
            <v>BOSTON</v>
          </cell>
          <cell r="F16">
            <v>44</v>
          </cell>
          <cell r="G16" t="str">
            <v>BROCKTON</v>
          </cell>
          <cell r="H16">
            <v>1.94</v>
          </cell>
          <cell r="J16">
            <v>16273.988402945508</v>
          </cell>
          <cell r="K16">
            <v>568</v>
          </cell>
          <cell r="L16">
            <v>0</v>
          </cell>
          <cell r="M16">
            <v>1088</v>
          </cell>
          <cell r="N16">
            <v>17929.988402945506</v>
          </cell>
        </row>
        <row r="17">
          <cell r="B17">
            <v>410035049</v>
          </cell>
          <cell r="C17" t="str">
            <v>EXCEL ACADEMY</v>
          </cell>
          <cell r="D17">
            <v>35</v>
          </cell>
          <cell r="E17" t="str">
            <v>BOSTON</v>
          </cell>
          <cell r="F17">
            <v>49</v>
          </cell>
          <cell r="G17" t="str">
            <v>CAMBRIDGE</v>
          </cell>
          <cell r="H17">
            <v>1</v>
          </cell>
          <cell r="J17">
            <v>14975.444120746395</v>
          </cell>
          <cell r="K17">
            <v>18919</v>
          </cell>
          <cell r="L17">
            <v>0</v>
          </cell>
          <cell r="M17">
            <v>1088</v>
          </cell>
          <cell r="N17">
            <v>34982.444120746397</v>
          </cell>
        </row>
        <row r="18">
          <cell r="B18">
            <v>410035057</v>
          </cell>
          <cell r="C18" t="str">
            <v>EXCEL ACADEMY</v>
          </cell>
          <cell r="D18">
            <v>35</v>
          </cell>
          <cell r="E18" t="str">
            <v>BOSTON</v>
          </cell>
          <cell r="F18">
            <v>57</v>
          </cell>
          <cell r="G18" t="str">
            <v>CHELSEA</v>
          </cell>
          <cell r="H18">
            <v>326.00999999999988</v>
          </cell>
          <cell r="J18">
            <v>17561</v>
          </cell>
          <cell r="K18">
            <v>381</v>
          </cell>
          <cell r="L18">
            <v>0</v>
          </cell>
          <cell r="M18">
            <v>1088</v>
          </cell>
          <cell r="N18">
            <v>19030</v>
          </cell>
        </row>
        <row r="19">
          <cell r="B19">
            <v>410035093</v>
          </cell>
          <cell r="C19" t="str">
            <v>EXCEL ACADEMY</v>
          </cell>
          <cell r="D19">
            <v>35</v>
          </cell>
          <cell r="E19" t="str">
            <v>BOSTON</v>
          </cell>
          <cell r="F19">
            <v>93</v>
          </cell>
          <cell r="G19" t="str">
            <v>EVERETT</v>
          </cell>
          <cell r="H19">
            <v>16.560000000000002</v>
          </cell>
          <cell r="J19">
            <v>18045</v>
          </cell>
          <cell r="K19">
            <v>233</v>
          </cell>
          <cell r="L19">
            <v>0</v>
          </cell>
          <cell r="M19">
            <v>1088</v>
          </cell>
          <cell r="N19">
            <v>19366</v>
          </cell>
        </row>
        <row r="20">
          <cell r="B20">
            <v>410035160</v>
          </cell>
          <cell r="C20" t="str">
            <v>EXCEL ACADEMY</v>
          </cell>
          <cell r="D20">
            <v>35</v>
          </cell>
          <cell r="E20" t="str">
            <v>BOSTON</v>
          </cell>
          <cell r="F20">
            <v>160</v>
          </cell>
          <cell r="G20" t="str">
            <v>LOWELL</v>
          </cell>
          <cell r="H20">
            <v>3</v>
          </cell>
          <cell r="J20">
            <v>19084</v>
          </cell>
          <cell r="K20">
            <v>40</v>
          </cell>
          <cell r="L20">
            <v>0</v>
          </cell>
          <cell r="M20">
            <v>1088</v>
          </cell>
          <cell r="N20">
            <v>20212</v>
          </cell>
        </row>
        <row r="21">
          <cell r="B21">
            <v>410035163</v>
          </cell>
          <cell r="C21" t="str">
            <v>EXCEL ACADEMY</v>
          </cell>
          <cell r="D21">
            <v>35</v>
          </cell>
          <cell r="E21" t="str">
            <v>BOSTON</v>
          </cell>
          <cell r="F21">
            <v>163</v>
          </cell>
          <cell r="G21" t="str">
            <v>LYNN</v>
          </cell>
          <cell r="H21">
            <v>33.019999999999996</v>
          </cell>
          <cell r="J21">
            <v>16603</v>
          </cell>
          <cell r="K21">
            <v>110</v>
          </cell>
          <cell r="L21">
            <v>0</v>
          </cell>
          <cell r="M21">
            <v>1088</v>
          </cell>
          <cell r="N21">
            <v>17801</v>
          </cell>
        </row>
        <row r="22">
          <cell r="B22">
            <v>410035165</v>
          </cell>
          <cell r="C22" t="str">
            <v>EXCEL ACADEMY</v>
          </cell>
          <cell r="D22">
            <v>35</v>
          </cell>
          <cell r="E22" t="str">
            <v>BOSTON</v>
          </cell>
          <cell r="F22">
            <v>165</v>
          </cell>
          <cell r="G22" t="str">
            <v>MALDEN</v>
          </cell>
          <cell r="H22">
            <v>6.59</v>
          </cell>
          <cell r="J22">
            <v>15017</v>
          </cell>
          <cell r="K22">
            <v>0</v>
          </cell>
          <cell r="L22">
            <v>0</v>
          </cell>
          <cell r="M22">
            <v>1088</v>
          </cell>
          <cell r="N22">
            <v>16105</v>
          </cell>
        </row>
        <row r="23">
          <cell r="B23">
            <v>410035176</v>
          </cell>
          <cell r="C23" t="str">
            <v>EXCEL ACADEMY</v>
          </cell>
          <cell r="D23">
            <v>35</v>
          </cell>
          <cell r="E23" t="str">
            <v>BOSTON</v>
          </cell>
          <cell r="F23">
            <v>176</v>
          </cell>
          <cell r="G23" t="str">
            <v>MEDFORD</v>
          </cell>
          <cell r="H23">
            <v>0.94</v>
          </cell>
          <cell r="J23">
            <v>14579.208574859711</v>
          </cell>
          <cell r="K23">
            <v>4958</v>
          </cell>
          <cell r="L23">
            <v>0</v>
          </cell>
          <cell r="M23">
            <v>1088</v>
          </cell>
          <cell r="N23">
            <v>20625.208574859709</v>
          </cell>
        </row>
        <row r="24">
          <cell r="B24">
            <v>410035229</v>
          </cell>
          <cell r="C24" t="str">
            <v>EXCEL ACADEMY</v>
          </cell>
          <cell r="D24">
            <v>35</v>
          </cell>
          <cell r="E24" t="str">
            <v>BOSTON</v>
          </cell>
          <cell r="F24">
            <v>229</v>
          </cell>
          <cell r="G24" t="str">
            <v>PEABODY</v>
          </cell>
          <cell r="H24">
            <v>1.98</v>
          </cell>
          <cell r="J24">
            <v>14061.217885521883</v>
          </cell>
          <cell r="K24">
            <v>1059</v>
          </cell>
          <cell r="L24">
            <v>0</v>
          </cell>
          <cell r="M24">
            <v>1088</v>
          </cell>
          <cell r="N24">
            <v>16208.217885521883</v>
          </cell>
        </row>
        <row r="25">
          <cell r="B25">
            <v>410035244</v>
          </cell>
          <cell r="C25" t="str">
            <v>EXCEL ACADEMY</v>
          </cell>
          <cell r="D25">
            <v>35</v>
          </cell>
          <cell r="E25" t="str">
            <v>BOSTON</v>
          </cell>
          <cell r="F25">
            <v>244</v>
          </cell>
          <cell r="G25" t="str">
            <v>RANDOLPH</v>
          </cell>
          <cell r="H25">
            <v>1.53</v>
          </cell>
          <cell r="J25">
            <v>18742</v>
          </cell>
          <cell r="K25">
            <v>5335</v>
          </cell>
          <cell r="L25">
            <v>0</v>
          </cell>
          <cell r="M25">
            <v>1088</v>
          </cell>
          <cell r="N25">
            <v>25165</v>
          </cell>
        </row>
        <row r="26">
          <cell r="B26">
            <v>410035248</v>
          </cell>
          <cell r="C26" t="str">
            <v>EXCEL ACADEMY</v>
          </cell>
          <cell r="D26">
            <v>35</v>
          </cell>
          <cell r="E26" t="str">
            <v>BOSTON</v>
          </cell>
          <cell r="F26">
            <v>248</v>
          </cell>
          <cell r="G26" t="str">
            <v>REVERE</v>
          </cell>
          <cell r="H26">
            <v>73.61</v>
          </cell>
          <cell r="J26">
            <v>16290</v>
          </cell>
          <cell r="K26">
            <v>1074</v>
          </cell>
          <cell r="L26">
            <v>0</v>
          </cell>
          <cell r="M26">
            <v>1088</v>
          </cell>
          <cell r="N26">
            <v>18452</v>
          </cell>
        </row>
        <row r="27">
          <cell r="B27">
            <v>410035262</v>
          </cell>
          <cell r="C27" t="str">
            <v>EXCEL ACADEMY</v>
          </cell>
          <cell r="D27">
            <v>35</v>
          </cell>
          <cell r="E27" t="str">
            <v>BOSTON</v>
          </cell>
          <cell r="F27">
            <v>262</v>
          </cell>
          <cell r="G27" t="str">
            <v>SAUGUS</v>
          </cell>
          <cell r="H27">
            <v>3.94</v>
          </cell>
          <cell r="J27">
            <v>19135</v>
          </cell>
          <cell r="K27">
            <v>3817</v>
          </cell>
          <cell r="L27">
            <v>0</v>
          </cell>
          <cell r="M27">
            <v>1088</v>
          </cell>
          <cell r="N27">
            <v>24040</v>
          </cell>
        </row>
        <row r="28">
          <cell r="B28">
            <v>410035346</v>
          </cell>
          <cell r="C28" t="str">
            <v>EXCEL ACADEMY</v>
          </cell>
          <cell r="D28">
            <v>35</v>
          </cell>
          <cell r="E28" t="str">
            <v>BOSTON</v>
          </cell>
          <cell r="F28">
            <v>346</v>
          </cell>
          <cell r="G28" t="str">
            <v>WINTHROP</v>
          </cell>
          <cell r="H28">
            <v>13.24</v>
          </cell>
          <cell r="J28">
            <v>14788</v>
          </cell>
          <cell r="K28">
            <v>1452</v>
          </cell>
          <cell r="L28">
            <v>0</v>
          </cell>
          <cell r="M28">
            <v>1088</v>
          </cell>
          <cell r="N28">
            <v>17328</v>
          </cell>
        </row>
        <row r="29">
          <cell r="B29">
            <v>410057035</v>
          </cell>
          <cell r="C29" t="str">
            <v>EXCEL ACADEMY</v>
          </cell>
          <cell r="D29">
            <v>57</v>
          </cell>
          <cell r="E29" t="str">
            <v>CHELSEA</v>
          </cell>
          <cell r="F29">
            <v>35</v>
          </cell>
          <cell r="G29" t="str">
            <v>BOSTON</v>
          </cell>
          <cell r="H29">
            <v>8.69</v>
          </cell>
          <cell r="J29">
            <v>14694</v>
          </cell>
          <cell r="K29">
            <v>6099</v>
          </cell>
          <cell r="L29">
            <v>0</v>
          </cell>
          <cell r="M29">
            <v>1088</v>
          </cell>
          <cell r="N29">
            <v>21881</v>
          </cell>
        </row>
        <row r="30">
          <cell r="B30">
            <v>410057057</v>
          </cell>
          <cell r="C30" t="str">
            <v>EXCEL ACADEMY</v>
          </cell>
          <cell r="D30">
            <v>57</v>
          </cell>
          <cell r="E30" t="str">
            <v>CHELSEA</v>
          </cell>
          <cell r="F30">
            <v>57</v>
          </cell>
          <cell r="G30" t="str">
            <v>CHELSEA</v>
          </cell>
          <cell r="H30">
            <v>193.15</v>
          </cell>
          <cell r="J30">
            <v>15492</v>
          </cell>
          <cell r="K30">
            <v>336</v>
          </cell>
          <cell r="L30">
            <v>0</v>
          </cell>
          <cell r="M30">
            <v>1088</v>
          </cell>
          <cell r="N30">
            <v>16916</v>
          </cell>
        </row>
        <row r="31">
          <cell r="B31">
            <v>410057093</v>
          </cell>
          <cell r="C31" t="str">
            <v>EXCEL ACADEMY</v>
          </cell>
          <cell r="D31">
            <v>57</v>
          </cell>
          <cell r="E31" t="str">
            <v>CHELSEA</v>
          </cell>
          <cell r="F31">
            <v>93</v>
          </cell>
          <cell r="G31" t="str">
            <v>EVERETT</v>
          </cell>
          <cell r="H31">
            <v>7.2</v>
          </cell>
          <cell r="J31">
            <v>15448</v>
          </cell>
          <cell r="K31">
            <v>199</v>
          </cell>
          <cell r="L31">
            <v>0</v>
          </cell>
          <cell r="M31">
            <v>1088</v>
          </cell>
          <cell r="N31">
            <v>16735</v>
          </cell>
        </row>
        <row r="32">
          <cell r="B32">
            <v>410057163</v>
          </cell>
          <cell r="C32" t="str">
            <v>EXCEL ACADEMY</v>
          </cell>
          <cell r="D32">
            <v>57</v>
          </cell>
          <cell r="E32" t="str">
            <v>CHELSEA</v>
          </cell>
          <cell r="F32">
            <v>163</v>
          </cell>
          <cell r="G32" t="str">
            <v>LYNN</v>
          </cell>
          <cell r="H32">
            <v>2</v>
          </cell>
          <cell r="J32">
            <v>14848</v>
          </cell>
          <cell r="K32">
            <v>98</v>
          </cell>
          <cell r="L32">
            <v>0</v>
          </cell>
          <cell r="M32">
            <v>1088</v>
          </cell>
          <cell r="N32">
            <v>16034</v>
          </cell>
        </row>
        <row r="33">
          <cell r="B33">
            <v>410057229</v>
          </cell>
          <cell r="C33" t="str">
            <v>EXCEL ACADEMY</v>
          </cell>
          <cell r="D33">
            <v>57</v>
          </cell>
          <cell r="E33" t="str">
            <v>CHELSEA</v>
          </cell>
          <cell r="F33">
            <v>229</v>
          </cell>
          <cell r="G33" t="str">
            <v>PEABODY</v>
          </cell>
          <cell r="H33">
            <v>0.52</v>
          </cell>
          <cell r="J33">
            <v>14061.217885521883</v>
          </cell>
          <cell r="K33">
            <v>1059</v>
          </cell>
          <cell r="L33">
            <v>0</v>
          </cell>
          <cell r="M33">
            <v>1088</v>
          </cell>
          <cell r="N33">
            <v>16208.217885521883</v>
          </cell>
        </row>
        <row r="34">
          <cell r="B34">
            <v>410057248</v>
          </cell>
          <cell r="C34" t="str">
            <v>EXCEL ACADEMY</v>
          </cell>
          <cell r="D34">
            <v>57</v>
          </cell>
          <cell r="E34" t="str">
            <v>CHELSEA</v>
          </cell>
          <cell r="F34">
            <v>248</v>
          </cell>
          <cell r="G34" t="str">
            <v>REVERE</v>
          </cell>
          <cell r="H34">
            <v>18.23</v>
          </cell>
          <cell r="J34">
            <v>14294</v>
          </cell>
          <cell r="K34">
            <v>942</v>
          </cell>
          <cell r="L34">
            <v>0</v>
          </cell>
          <cell r="M34">
            <v>1088</v>
          </cell>
          <cell r="N34">
            <v>16324</v>
          </cell>
        </row>
        <row r="35">
          <cell r="B35">
            <v>410057262</v>
          </cell>
          <cell r="C35" t="str">
            <v>EXCEL ACADEMY</v>
          </cell>
          <cell r="D35">
            <v>57</v>
          </cell>
          <cell r="E35" t="str">
            <v>CHELSEA</v>
          </cell>
          <cell r="F35">
            <v>262</v>
          </cell>
          <cell r="G35" t="str">
            <v>SAUGUS</v>
          </cell>
          <cell r="H35">
            <v>1</v>
          </cell>
          <cell r="J35">
            <v>18861</v>
          </cell>
          <cell r="K35">
            <v>3762</v>
          </cell>
          <cell r="L35">
            <v>0</v>
          </cell>
          <cell r="M35">
            <v>1088</v>
          </cell>
          <cell r="N35">
            <v>23711</v>
          </cell>
        </row>
        <row r="36">
          <cell r="B36">
            <v>412035035</v>
          </cell>
          <cell r="C36" t="str">
            <v>ACADEMY OF THE PACIFIC RIM</v>
          </cell>
          <cell r="D36">
            <v>35</v>
          </cell>
          <cell r="E36" t="str">
            <v>BOSTON</v>
          </cell>
          <cell r="F36">
            <v>35</v>
          </cell>
          <cell r="G36" t="str">
            <v>BOSTON</v>
          </cell>
          <cell r="H36">
            <v>434.38999999999987</v>
          </cell>
          <cell r="J36">
            <v>16285</v>
          </cell>
          <cell r="K36">
            <v>6759</v>
          </cell>
          <cell r="L36">
            <v>0</v>
          </cell>
          <cell r="M36">
            <v>1088</v>
          </cell>
          <cell r="N36">
            <v>24132</v>
          </cell>
        </row>
        <row r="37">
          <cell r="B37">
            <v>412035044</v>
          </cell>
          <cell r="C37" t="str">
            <v>ACADEMY OF THE PACIFIC RIM</v>
          </cell>
          <cell r="D37">
            <v>35</v>
          </cell>
          <cell r="E37" t="str">
            <v>BOSTON</v>
          </cell>
          <cell r="F37">
            <v>44</v>
          </cell>
          <cell r="G37" t="str">
            <v>BROCKTON</v>
          </cell>
          <cell r="H37">
            <v>13.54</v>
          </cell>
          <cell r="J37">
            <v>12886</v>
          </cell>
          <cell r="K37">
            <v>449</v>
          </cell>
          <cell r="L37">
            <v>0</v>
          </cell>
          <cell r="M37">
            <v>1088</v>
          </cell>
          <cell r="N37">
            <v>14423</v>
          </cell>
        </row>
        <row r="38">
          <cell r="B38">
            <v>412035189</v>
          </cell>
          <cell r="C38" t="str">
            <v>ACADEMY OF THE PACIFIC RIM</v>
          </cell>
          <cell r="D38">
            <v>35</v>
          </cell>
          <cell r="E38" t="str">
            <v>BOSTON</v>
          </cell>
          <cell r="F38">
            <v>189</v>
          </cell>
          <cell r="G38" t="str">
            <v>MILTON</v>
          </cell>
          <cell r="H38">
            <v>2</v>
          </cell>
          <cell r="J38">
            <v>11876.535469617698</v>
          </cell>
          <cell r="K38">
            <v>4100</v>
          </cell>
          <cell r="L38">
            <v>0</v>
          </cell>
          <cell r="M38">
            <v>1088</v>
          </cell>
          <cell r="N38">
            <v>17064.535469617698</v>
          </cell>
        </row>
        <row r="39">
          <cell r="B39">
            <v>412035218</v>
          </cell>
          <cell r="C39" t="str">
            <v>ACADEMY OF THE PACIFIC RIM</v>
          </cell>
          <cell r="D39">
            <v>35</v>
          </cell>
          <cell r="E39" t="str">
            <v>BOSTON</v>
          </cell>
          <cell r="F39">
            <v>218</v>
          </cell>
          <cell r="G39" t="str">
            <v>NORTON</v>
          </cell>
          <cell r="H39">
            <v>1</v>
          </cell>
          <cell r="J39">
            <v>12338.604342521465</v>
          </cell>
          <cell r="K39">
            <v>5360</v>
          </cell>
          <cell r="L39">
            <v>0</v>
          </cell>
          <cell r="M39">
            <v>1088</v>
          </cell>
          <cell r="N39">
            <v>18786.604342521467</v>
          </cell>
        </row>
        <row r="40">
          <cell r="B40">
            <v>412035220</v>
          </cell>
          <cell r="C40" t="str">
            <v>ACADEMY OF THE PACIFIC RIM</v>
          </cell>
          <cell r="D40">
            <v>35</v>
          </cell>
          <cell r="E40" t="str">
            <v>BOSTON</v>
          </cell>
          <cell r="F40">
            <v>220</v>
          </cell>
          <cell r="G40" t="str">
            <v>NORWOOD</v>
          </cell>
          <cell r="H40">
            <v>3.81</v>
          </cell>
          <cell r="J40">
            <v>15407</v>
          </cell>
          <cell r="K40">
            <v>5822</v>
          </cell>
          <cell r="L40">
            <v>0</v>
          </cell>
          <cell r="M40">
            <v>1088</v>
          </cell>
          <cell r="N40">
            <v>22317</v>
          </cell>
        </row>
        <row r="41">
          <cell r="B41">
            <v>412035243</v>
          </cell>
          <cell r="C41" t="str">
            <v>ACADEMY OF THE PACIFIC RIM</v>
          </cell>
          <cell r="D41">
            <v>35</v>
          </cell>
          <cell r="E41" t="str">
            <v>BOSTON</v>
          </cell>
          <cell r="F41">
            <v>243</v>
          </cell>
          <cell r="G41" t="str">
            <v>QUINCY</v>
          </cell>
          <cell r="H41">
            <v>2</v>
          </cell>
          <cell r="J41">
            <v>10434</v>
          </cell>
          <cell r="K41">
            <v>1487</v>
          </cell>
          <cell r="L41">
            <v>0</v>
          </cell>
          <cell r="M41">
            <v>1088</v>
          </cell>
          <cell r="N41">
            <v>13009</v>
          </cell>
        </row>
        <row r="42">
          <cell r="B42">
            <v>412035244</v>
          </cell>
          <cell r="C42" t="str">
            <v>ACADEMY OF THE PACIFIC RIM</v>
          </cell>
          <cell r="D42">
            <v>35</v>
          </cell>
          <cell r="E42" t="str">
            <v>BOSTON</v>
          </cell>
          <cell r="F42">
            <v>244</v>
          </cell>
          <cell r="G42" t="str">
            <v>RANDOLPH</v>
          </cell>
          <cell r="H42">
            <v>5.18</v>
          </cell>
          <cell r="J42">
            <v>15447</v>
          </cell>
          <cell r="K42">
            <v>4397</v>
          </cell>
          <cell r="L42">
            <v>0</v>
          </cell>
          <cell r="M42">
            <v>1088</v>
          </cell>
          <cell r="N42">
            <v>20932</v>
          </cell>
        </row>
        <row r="43">
          <cell r="B43">
            <v>412035285</v>
          </cell>
          <cell r="C43" t="str">
            <v>ACADEMY OF THE PACIFIC RIM</v>
          </cell>
          <cell r="D43">
            <v>35</v>
          </cell>
          <cell r="E43" t="str">
            <v>BOSTON</v>
          </cell>
          <cell r="F43">
            <v>285</v>
          </cell>
          <cell r="G43" t="str">
            <v>STOUGHTON</v>
          </cell>
          <cell r="H43">
            <v>3</v>
          </cell>
          <cell r="J43">
            <v>13683</v>
          </cell>
          <cell r="K43">
            <v>3297</v>
          </cell>
          <cell r="L43">
            <v>0</v>
          </cell>
          <cell r="M43">
            <v>1088</v>
          </cell>
          <cell r="N43">
            <v>18068</v>
          </cell>
        </row>
        <row r="44">
          <cell r="B44">
            <v>412035293</v>
          </cell>
          <cell r="C44" t="str">
            <v>ACADEMY OF THE PACIFIC RIM</v>
          </cell>
          <cell r="D44">
            <v>35</v>
          </cell>
          <cell r="E44" t="str">
            <v>BOSTON</v>
          </cell>
          <cell r="F44">
            <v>293</v>
          </cell>
          <cell r="G44" t="str">
            <v>TAUNTON</v>
          </cell>
          <cell r="H44">
            <v>1</v>
          </cell>
          <cell r="J44">
            <v>10434</v>
          </cell>
          <cell r="K44">
            <v>282</v>
          </cell>
          <cell r="L44">
            <v>0</v>
          </cell>
          <cell r="M44">
            <v>1088</v>
          </cell>
          <cell r="N44">
            <v>11804</v>
          </cell>
        </row>
        <row r="45">
          <cell r="B45">
            <v>412035307</v>
          </cell>
          <cell r="C45" t="str">
            <v>ACADEMY OF THE PACIFIC RIM</v>
          </cell>
          <cell r="D45">
            <v>35</v>
          </cell>
          <cell r="E45" t="str">
            <v>BOSTON</v>
          </cell>
          <cell r="F45">
            <v>307</v>
          </cell>
          <cell r="G45" t="str">
            <v>WALPOLE</v>
          </cell>
          <cell r="H45">
            <v>1.43</v>
          </cell>
          <cell r="J45">
            <v>12004</v>
          </cell>
          <cell r="K45">
            <v>5021</v>
          </cell>
          <cell r="L45">
            <v>0</v>
          </cell>
          <cell r="M45">
            <v>1088</v>
          </cell>
          <cell r="N45">
            <v>18113</v>
          </cell>
        </row>
        <row r="46">
          <cell r="B46">
            <v>413114061</v>
          </cell>
          <cell r="C46" t="str">
            <v>FOUR RIVERS</v>
          </cell>
          <cell r="D46">
            <v>114</v>
          </cell>
          <cell r="E46" t="str">
            <v>GREENFIELD</v>
          </cell>
          <cell r="F46">
            <v>61</v>
          </cell>
          <cell r="G46" t="str">
            <v>CHICOPEE</v>
          </cell>
          <cell r="H46">
            <v>0.77</v>
          </cell>
          <cell r="J46">
            <v>15675.290263815607</v>
          </cell>
          <cell r="K46">
            <v>664</v>
          </cell>
          <cell r="L46">
            <v>0</v>
          </cell>
          <cell r="M46">
            <v>1088</v>
          </cell>
          <cell r="N46">
            <v>17427.290263815608</v>
          </cell>
        </row>
        <row r="47">
          <cell r="B47">
            <v>413114091</v>
          </cell>
          <cell r="C47" t="str">
            <v>FOUR RIVERS</v>
          </cell>
          <cell r="D47">
            <v>114</v>
          </cell>
          <cell r="E47" t="str">
            <v>GREENFIELD</v>
          </cell>
          <cell r="F47">
            <v>91</v>
          </cell>
          <cell r="G47" t="str">
            <v>ERVING</v>
          </cell>
          <cell r="H47">
            <v>1</v>
          </cell>
          <cell r="J47">
            <v>11611</v>
          </cell>
          <cell r="K47">
            <v>10026</v>
          </cell>
          <cell r="L47">
            <v>0</v>
          </cell>
          <cell r="M47">
            <v>1088</v>
          </cell>
          <cell r="N47">
            <v>22725</v>
          </cell>
        </row>
        <row r="48">
          <cell r="B48">
            <v>413114114</v>
          </cell>
          <cell r="C48" t="str">
            <v>FOUR RIVERS</v>
          </cell>
          <cell r="D48">
            <v>114</v>
          </cell>
          <cell r="E48" t="str">
            <v>GREENFIELD</v>
          </cell>
          <cell r="F48">
            <v>114</v>
          </cell>
          <cell r="G48" t="str">
            <v>GREENFIELD</v>
          </cell>
          <cell r="H48">
            <v>86.61</v>
          </cell>
          <cell r="J48">
            <v>13317</v>
          </cell>
          <cell r="K48">
            <v>2172</v>
          </cell>
          <cell r="L48">
            <v>0</v>
          </cell>
          <cell r="M48">
            <v>1088</v>
          </cell>
          <cell r="N48">
            <v>16577</v>
          </cell>
        </row>
        <row r="49">
          <cell r="B49">
            <v>413114127</v>
          </cell>
          <cell r="C49" t="str">
            <v>FOUR RIVERS</v>
          </cell>
          <cell r="D49">
            <v>114</v>
          </cell>
          <cell r="E49" t="str">
            <v>GREENFIELD</v>
          </cell>
          <cell r="F49">
            <v>127</v>
          </cell>
          <cell r="G49" t="str">
            <v>HATFIELD</v>
          </cell>
          <cell r="H49">
            <v>2</v>
          </cell>
          <cell r="J49">
            <v>11611</v>
          </cell>
          <cell r="K49">
            <v>6070</v>
          </cell>
          <cell r="L49">
            <v>0</v>
          </cell>
          <cell r="M49">
            <v>1088</v>
          </cell>
          <cell r="N49">
            <v>18769</v>
          </cell>
        </row>
        <row r="50">
          <cell r="B50">
            <v>413114210</v>
          </cell>
          <cell r="C50" t="str">
            <v>FOUR RIVERS</v>
          </cell>
          <cell r="D50">
            <v>114</v>
          </cell>
          <cell r="E50" t="str">
            <v>GREENFIELD</v>
          </cell>
          <cell r="F50">
            <v>210</v>
          </cell>
          <cell r="G50" t="str">
            <v>NORTHAMPTON</v>
          </cell>
          <cell r="H50">
            <v>0.5</v>
          </cell>
          <cell r="J50">
            <v>11611</v>
          </cell>
          <cell r="K50">
            <v>3848</v>
          </cell>
          <cell r="L50">
            <v>0</v>
          </cell>
          <cell r="M50">
            <v>1088</v>
          </cell>
          <cell r="N50">
            <v>16547</v>
          </cell>
        </row>
        <row r="51">
          <cell r="B51">
            <v>413114253</v>
          </cell>
          <cell r="C51" t="str">
            <v>FOUR RIVERS</v>
          </cell>
          <cell r="D51">
            <v>114</v>
          </cell>
          <cell r="E51" t="str">
            <v>GREENFIELD</v>
          </cell>
          <cell r="F51">
            <v>253</v>
          </cell>
          <cell r="G51" t="str">
            <v>ROWE</v>
          </cell>
          <cell r="H51">
            <v>1</v>
          </cell>
          <cell r="J51">
            <v>11611</v>
          </cell>
          <cell r="K51">
            <v>24020</v>
          </cell>
          <cell r="L51">
            <v>0</v>
          </cell>
          <cell r="M51">
            <v>1088</v>
          </cell>
          <cell r="N51">
            <v>36719</v>
          </cell>
        </row>
        <row r="52">
          <cell r="B52">
            <v>413114605</v>
          </cell>
          <cell r="C52" t="str">
            <v>FOUR RIVERS</v>
          </cell>
          <cell r="D52">
            <v>114</v>
          </cell>
          <cell r="E52" t="str">
            <v>GREENFIELD</v>
          </cell>
          <cell r="F52">
            <v>605</v>
          </cell>
          <cell r="G52" t="str">
            <v>AMHERST PELHAM</v>
          </cell>
          <cell r="H52">
            <v>2.2800000000000002</v>
          </cell>
          <cell r="J52">
            <v>15477</v>
          </cell>
          <cell r="K52">
            <v>10662</v>
          </cell>
          <cell r="L52">
            <v>0</v>
          </cell>
          <cell r="M52">
            <v>1088</v>
          </cell>
          <cell r="N52">
            <v>27227</v>
          </cell>
        </row>
        <row r="53">
          <cell r="B53">
            <v>413114615</v>
          </cell>
          <cell r="C53" t="str">
            <v>FOUR RIVERS</v>
          </cell>
          <cell r="D53">
            <v>114</v>
          </cell>
          <cell r="E53" t="str">
            <v>GREENFIELD</v>
          </cell>
          <cell r="F53">
            <v>615</v>
          </cell>
          <cell r="G53" t="str">
            <v>ATHOL ROYALSTON</v>
          </cell>
          <cell r="H53">
            <v>1</v>
          </cell>
          <cell r="J53">
            <v>11611</v>
          </cell>
          <cell r="K53">
            <v>14</v>
          </cell>
          <cell r="L53">
            <v>0</v>
          </cell>
          <cell r="M53">
            <v>1088</v>
          </cell>
          <cell r="N53">
            <v>12713</v>
          </cell>
        </row>
        <row r="54">
          <cell r="B54">
            <v>413114618</v>
          </cell>
          <cell r="C54" t="str">
            <v>FOUR RIVERS</v>
          </cell>
          <cell r="D54">
            <v>114</v>
          </cell>
          <cell r="E54" t="str">
            <v>GREENFIELD</v>
          </cell>
          <cell r="F54">
            <v>618</v>
          </cell>
          <cell r="G54" t="str">
            <v>BERKSHIRE HILLS</v>
          </cell>
          <cell r="H54">
            <v>0.49</v>
          </cell>
          <cell r="J54">
            <v>14255.56176659529</v>
          </cell>
          <cell r="K54">
            <v>15019</v>
          </cell>
          <cell r="L54">
            <v>0</v>
          </cell>
          <cell r="M54">
            <v>1088</v>
          </cell>
          <cell r="N54">
            <v>30362.561766595289</v>
          </cell>
        </row>
        <row r="55">
          <cell r="B55">
            <v>413114670</v>
          </cell>
          <cell r="C55" t="str">
            <v>FOUR RIVERS</v>
          </cell>
          <cell r="D55">
            <v>114</v>
          </cell>
          <cell r="E55" t="str">
            <v>GREENFIELD</v>
          </cell>
          <cell r="F55">
            <v>670</v>
          </cell>
          <cell r="G55" t="str">
            <v>FRONTIER</v>
          </cell>
          <cell r="H55">
            <v>13.5</v>
          </cell>
          <cell r="J55">
            <v>11961</v>
          </cell>
          <cell r="K55">
            <v>8933</v>
          </cell>
          <cell r="L55">
            <v>0</v>
          </cell>
          <cell r="M55">
            <v>1088</v>
          </cell>
          <cell r="N55">
            <v>21982</v>
          </cell>
        </row>
        <row r="56">
          <cell r="B56">
            <v>413114674</v>
          </cell>
          <cell r="C56" t="str">
            <v>FOUR RIVERS</v>
          </cell>
          <cell r="D56">
            <v>114</v>
          </cell>
          <cell r="E56" t="str">
            <v>GREENFIELD</v>
          </cell>
          <cell r="F56">
            <v>674</v>
          </cell>
          <cell r="G56" t="str">
            <v>GILL MONTAGUE</v>
          </cell>
          <cell r="H56">
            <v>46.589999999999996</v>
          </cell>
          <cell r="J56">
            <v>13239</v>
          </cell>
          <cell r="K56">
            <v>4774</v>
          </cell>
          <cell r="L56">
            <v>0</v>
          </cell>
          <cell r="M56">
            <v>1088</v>
          </cell>
          <cell r="N56">
            <v>19101</v>
          </cell>
        </row>
        <row r="57">
          <cell r="B57">
            <v>413114717</v>
          </cell>
          <cell r="C57" t="str">
            <v>FOUR RIVERS</v>
          </cell>
          <cell r="D57">
            <v>114</v>
          </cell>
          <cell r="E57" t="str">
            <v>GREENFIELD</v>
          </cell>
          <cell r="F57">
            <v>717</v>
          </cell>
          <cell r="G57" t="str">
            <v>MOHAWK TRAIL</v>
          </cell>
          <cell r="H57">
            <v>26.18</v>
          </cell>
          <cell r="J57">
            <v>13292</v>
          </cell>
          <cell r="K57">
            <v>8311</v>
          </cell>
          <cell r="L57">
            <v>0</v>
          </cell>
          <cell r="M57">
            <v>1088</v>
          </cell>
          <cell r="N57">
            <v>22691</v>
          </cell>
        </row>
        <row r="58">
          <cell r="B58">
            <v>413114750</v>
          </cell>
          <cell r="C58" t="str">
            <v>FOUR RIVERS</v>
          </cell>
          <cell r="D58">
            <v>114</v>
          </cell>
          <cell r="E58" t="str">
            <v>GREENFIELD</v>
          </cell>
          <cell r="F58">
            <v>750</v>
          </cell>
          <cell r="G58" t="str">
            <v>PIONEER</v>
          </cell>
          <cell r="H58">
            <v>24.03</v>
          </cell>
          <cell r="J58">
            <v>12688</v>
          </cell>
          <cell r="K58">
            <v>7735</v>
          </cell>
          <cell r="L58">
            <v>0</v>
          </cell>
          <cell r="M58">
            <v>1088</v>
          </cell>
          <cell r="N58">
            <v>21511</v>
          </cell>
        </row>
        <row r="59">
          <cell r="B59">
            <v>413114755</v>
          </cell>
          <cell r="C59" t="str">
            <v>FOUR RIVERS</v>
          </cell>
          <cell r="D59">
            <v>114</v>
          </cell>
          <cell r="E59" t="str">
            <v>GREENFIELD</v>
          </cell>
          <cell r="F59">
            <v>755</v>
          </cell>
          <cell r="G59" t="str">
            <v>RALPH C MAHAR</v>
          </cell>
          <cell r="H59">
            <v>11</v>
          </cell>
          <cell r="J59">
            <v>12144</v>
          </cell>
          <cell r="K59">
            <v>5772</v>
          </cell>
          <cell r="L59">
            <v>0</v>
          </cell>
          <cell r="M59">
            <v>1088</v>
          </cell>
          <cell r="N59">
            <v>19004</v>
          </cell>
        </row>
        <row r="60">
          <cell r="B60">
            <v>414603063</v>
          </cell>
          <cell r="C60" t="str">
            <v>BERKSHIRE ARTS AND TECHNOLOGY</v>
          </cell>
          <cell r="D60">
            <v>603</v>
          </cell>
          <cell r="E60" t="str">
            <v>HOOSAC VALLEY</v>
          </cell>
          <cell r="F60">
            <v>63</v>
          </cell>
          <cell r="G60" t="str">
            <v>CLARKSBURG</v>
          </cell>
          <cell r="H60">
            <v>1.98</v>
          </cell>
          <cell r="J60">
            <v>13743</v>
          </cell>
          <cell r="K60">
            <v>2580</v>
          </cell>
          <cell r="L60">
            <v>0</v>
          </cell>
          <cell r="M60">
            <v>1088</v>
          </cell>
          <cell r="N60">
            <v>17411</v>
          </cell>
        </row>
        <row r="61">
          <cell r="B61">
            <v>414603098</v>
          </cell>
          <cell r="C61" t="str">
            <v>BERKSHIRE ARTS AND TECHNOLOGY</v>
          </cell>
          <cell r="D61">
            <v>603</v>
          </cell>
          <cell r="E61" t="str">
            <v>HOOSAC VALLEY</v>
          </cell>
          <cell r="F61">
            <v>98</v>
          </cell>
          <cell r="G61" t="str">
            <v>FLORIDA</v>
          </cell>
          <cell r="H61">
            <v>1</v>
          </cell>
          <cell r="J61">
            <v>11611</v>
          </cell>
          <cell r="K61">
            <v>6885</v>
          </cell>
          <cell r="L61">
            <v>0</v>
          </cell>
          <cell r="M61">
            <v>1088</v>
          </cell>
          <cell r="N61">
            <v>19584</v>
          </cell>
        </row>
        <row r="62">
          <cell r="B62">
            <v>414603209</v>
          </cell>
          <cell r="C62" t="str">
            <v>BERKSHIRE ARTS AND TECHNOLOGY</v>
          </cell>
          <cell r="D62">
            <v>603</v>
          </cell>
          <cell r="E62" t="str">
            <v>HOOSAC VALLEY</v>
          </cell>
          <cell r="F62">
            <v>209</v>
          </cell>
          <cell r="G62" t="str">
            <v>NORTH ADAMS</v>
          </cell>
          <cell r="H62">
            <v>86.4</v>
          </cell>
          <cell r="J62">
            <v>14686</v>
          </cell>
          <cell r="K62">
            <v>2672</v>
          </cell>
          <cell r="L62">
            <v>0</v>
          </cell>
          <cell r="M62">
            <v>1088</v>
          </cell>
          <cell r="N62">
            <v>18446</v>
          </cell>
        </row>
        <row r="63">
          <cell r="B63">
            <v>414603236</v>
          </cell>
          <cell r="C63" t="str">
            <v>BERKSHIRE ARTS AND TECHNOLOGY</v>
          </cell>
          <cell r="D63">
            <v>603</v>
          </cell>
          <cell r="E63" t="str">
            <v>HOOSAC VALLEY</v>
          </cell>
          <cell r="F63">
            <v>236</v>
          </cell>
          <cell r="G63" t="str">
            <v>PITTSFIELD</v>
          </cell>
          <cell r="H63">
            <v>169.6</v>
          </cell>
          <cell r="J63">
            <v>14744</v>
          </cell>
          <cell r="K63">
            <v>2625</v>
          </cell>
          <cell r="L63">
            <v>0</v>
          </cell>
          <cell r="M63">
            <v>1088</v>
          </cell>
          <cell r="N63">
            <v>18457</v>
          </cell>
        </row>
        <row r="64">
          <cell r="B64">
            <v>414603249</v>
          </cell>
          <cell r="C64" t="str">
            <v>BERKSHIRE ARTS AND TECHNOLOGY</v>
          </cell>
          <cell r="D64">
            <v>603</v>
          </cell>
          <cell r="E64" t="str">
            <v>HOOSAC VALLEY</v>
          </cell>
          <cell r="F64">
            <v>249</v>
          </cell>
          <cell r="G64" t="str">
            <v>RICHMOND</v>
          </cell>
          <cell r="H64">
            <v>1</v>
          </cell>
          <cell r="J64">
            <v>13387.845491803277</v>
          </cell>
          <cell r="K64">
            <v>21995</v>
          </cell>
          <cell r="L64">
            <v>0</v>
          </cell>
          <cell r="M64">
            <v>1088</v>
          </cell>
          <cell r="N64">
            <v>36470.84549180328</v>
          </cell>
        </row>
        <row r="65">
          <cell r="B65">
            <v>414603263</v>
          </cell>
          <cell r="C65" t="str">
            <v>BERKSHIRE ARTS AND TECHNOLOGY</v>
          </cell>
          <cell r="D65">
            <v>603</v>
          </cell>
          <cell r="E65" t="str">
            <v>HOOSAC VALLEY</v>
          </cell>
          <cell r="F65">
            <v>263</v>
          </cell>
          <cell r="G65" t="str">
            <v>SAVOY</v>
          </cell>
          <cell r="H65">
            <v>1</v>
          </cell>
          <cell r="J65">
            <v>11611</v>
          </cell>
          <cell r="K65">
            <v>6065</v>
          </cell>
          <cell r="L65">
            <v>0</v>
          </cell>
          <cell r="M65">
            <v>1088</v>
          </cell>
          <cell r="N65">
            <v>18764</v>
          </cell>
        </row>
        <row r="66">
          <cell r="B66">
            <v>414603603</v>
          </cell>
          <cell r="C66" t="str">
            <v>BERKSHIRE ARTS AND TECHNOLOGY</v>
          </cell>
          <cell r="D66">
            <v>603</v>
          </cell>
          <cell r="E66" t="str">
            <v>HOOSAC VALLEY</v>
          </cell>
          <cell r="F66">
            <v>603</v>
          </cell>
          <cell r="G66" t="str">
            <v>HOOSAC VALLEY</v>
          </cell>
          <cell r="H66">
            <v>66.790000000000006</v>
          </cell>
          <cell r="J66">
            <v>13872</v>
          </cell>
          <cell r="K66">
            <v>1684</v>
          </cell>
          <cell r="L66">
            <v>0</v>
          </cell>
          <cell r="M66">
            <v>1088</v>
          </cell>
          <cell r="N66">
            <v>16644</v>
          </cell>
        </row>
        <row r="67">
          <cell r="B67">
            <v>414603635</v>
          </cell>
          <cell r="C67" t="str">
            <v>BERKSHIRE ARTS AND TECHNOLOGY</v>
          </cell>
          <cell r="D67">
            <v>603</v>
          </cell>
          <cell r="E67" t="str">
            <v>HOOSAC VALLEY</v>
          </cell>
          <cell r="F67">
            <v>635</v>
          </cell>
          <cell r="G67" t="str">
            <v>CENTRAL BERKSHIRE</v>
          </cell>
          <cell r="H67">
            <v>26</v>
          </cell>
          <cell r="J67">
            <v>12905</v>
          </cell>
          <cell r="K67">
            <v>4108</v>
          </cell>
          <cell r="L67">
            <v>0</v>
          </cell>
          <cell r="M67">
            <v>1088</v>
          </cell>
          <cell r="N67">
            <v>18101</v>
          </cell>
        </row>
        <row r="68">
          <cell r="B68">
            <v>414603715</v>
          </cell>
          <cell r="C68" t="str">
            <v>BERKSHIRE ARTS AND TECHNOLOGY</v>
          </cell>
          <cell r="D68">
            <v>603</v>
          </cell>
          <cell r="E68" t="str">
            <v>HOOSAC VALLEY</v>
          </cell>
          <cell r="F68">
            <v>715</v>
          </cell>
          <cell r="G68" t="str">
            <v>MOUNT GREYLOCK</v>
          </cell>
          <cell r="H68">
            <v>9.5599999999999987</v>
          </cell>
          <cell r="J68">
            <v>11321</v>
          </cell>
          <cell r="K68">
            <v>6448</v>
          </cell>
          <cell r="L68">
            <v>0</v>
          </cell>
          <cell r="M68">
            <v>1088</v>
          </cell>
          <cell r="N68">
            <v>18857</v>
          </cell>
        </row>
        <row r="69">
          <cell r="B69">
            <v>416035010</v>
          </cell>
          <cell r="C69" t="str">
            <v>BOSTON PREPARATORY</v>
          </cell>
          <cell r="D69">
            <v>35</v>
          </cell>
          <cell r="E69" t="str">
            <v>BOSTON</v>
          </cell>
          <cell r="F69">
            <v>10</v>
          </cell>
          <cell r="G69" t="str">
            <v>ARLINGTON</v>
          </cell>
          <cell r="H69">
            <v>1.42</v>
          </cell>
          <cell r="J69">
            <v>11759.204665526226</v>
          </cell>
          <cell r="K69">
            <v>5083</v>
          </cell>
          <cell r="L69">
            <v>0</v>
          </cell>
          <cell r="M69">
            <v>1088</v>
          </cell>
          <cell r="N69">
            <v>17930.204665526224</v>
          </cell>
        </row>
        <row r="70">
          <cell r="B70">
            <v>416035018</v>
          </cell>
          <cell r="C70" t="str">
            <v>BOSTON PREPARATORY</v>
          </cell>
          <cell r="D70">
            <v>35</v>
          </cell>
          <cell r="E70" t="str">
            <v>BOSTON</v>
          </cell>
          <cell r="F70">
            <v>18</v>
          </cell>
          <cell r="G70" t="str">
            <v>AVON</v>
          </cell>
          <cell r="H70">
            <v>1</v>
          </cell>
          <cell r="J70">
            <v>14723.34220248668</v>
          </cell>
          <cell r="K70">
            <v>7128</v>
          </cell>
          <cell r="L70">
            <v>0</v>
          </cell>
          <cell r="M70">
            <v>1088</v>
          </cell>
          <cell r="N70">
            <v>22939.342202486681</v>
          </cell>
        </row>
        <row r="71">
          <cell r="B71">
            <v>416035030</v>
          </cell>
          <cell r="C71" t="str">
            <v>BOSTON PREPARATORY</v>
          </cell>
          <cell r="D71">
            <v>35</v>
          </cell>
          <cell r="E71" t="str">
            <v>BOSTON</v>
          </cell>
          <cell r="F71">
            <v>30</v>
          </cell>
          <cell r="G71" t="str">
            <v>BEVERLY</v>
          </cell>
          <cell r="H71">
            <v>1</v>
          </cell>
          <cell r="J71">
            <v>12755.293434167574</v>
          </cell>
          <cell r="K71">
            <v>2828</v>
          </cell>
          <cell r="L71">
            <v>0</v>
          </cell>
          <cell r="M71">
            <v>1088</v>
          </cell>
          <cell r="N71">
            <v>16671.293434167572</v>
          </cell>
        </row>
        <row r="72">
          <cell r="B72">
            <v>416035035</v>
          </cell>
          <cell r="C72" t="str">
            <v>BOSTON PREPARATORY</v>
          </cell>
          <cell r="D72">
            <v>35</v>
          </cell>
          <cell r="E72" t="str">
            <v>BOSTON</v>
          </cell>
          <cell r="F72">
            <v>35</v>
          </cell>
          <cell r="G72" t="str">
            <v>BOSTON</v>
          </cell>
          <cell r="H72">
            <v>675.36999999999978</v>
          </cell>
          <cell r="J72">
            <v>17157</v>
          </cell>
          <cell r="K72">
            <v>7121</v>
          </cell>
          <cell r="L72">
            <v>0</v>
          </cell>
          <cell r="M72">
            <v>1088</v>
          </cell>
          <cell r="N72">
            <v>25366</v>
          </cell>
        </row>
        <row r="73">
          <cell r="B73">
            <v>416035044</v>
          </cell>
          <cell r="C73" t="str">
            <v>BOSTON PREPARATORY</v>
          </cell>
          <cell r="D73">
            <v>35</v>
          </cell>
          <cell r="E73" t="str">
            <v>BOSTON</v>
          </cell>
          <cell r="F73">
            <v>44</v>
          </cell>
          <cell r="G73" t="str">
            <v>BROCKTON</v>
          </cell>
          <cell r="H73">
            <v>2</v>
          </cell>
          <cell r="J73">
            <v>13115</v>
          </cell>
          <cell r="K73">
            <v>457</v>
          </cell>
          <cell r="L73">
            <v>0</v>
          </cell>
          <cell r="M73">
            <v>1088</v>
          </cell>
          <cell r="N73">
            <v>14660</v>
          </cell>
        </row>
        <row r="74">
          <cell r="B74">
            <v>416035073</v>
          </cell>
          <cell r="C74" t="str">
            <v>BOSTON PREPARATORY</v>
          </cell>
          <cell r="D74">
            <v>35</v>
          </cell>
          <cell r="E74" t="str">
            <v>BOSTON</v>
          </cell>
          <cell r="F74">
            <v>73</v>
          </cell>
          <cell r="G74" t="str">
            <v>DEDHAM</v>
          </cell>
          <cell r="H74">
            <v>2</v>
          </cell>
          <cell r="J74">
            <v>12440</v>
          </cell>
          <cell r="K74">
            <v>9139</v>
          </cell>
          <cell r="L74">
            <v>0</v>
          </cell>
          <cell r="M74">
            <v>1088</v>
          </cell>
          <cell r="N74">
            <v>22667</v>
          </cell>
        </row>
        <row r="75">
          <cell r="B75">
            <v>416035100</v>
          </cell>
          <cell r="C75" t="str">
            <v>BOSTON PREPARATORY</v>
          </cell>
          <cell r="D75">
            <v>35</v>
          </cell>
          <cell r="E75" t="str">
            <v>BOSTON</v>
          </cell>
          <cell r="F75">
            <v>100</v>
          </cell>
          <cell r="G75" t="str">
            <v>FRAMINGHAM</v>
          </cell>
          <cell r="H75">
            <v>0.71</v>
          </cell>
          <cell r="J75">
            <v>14909.916159198412</v>
          </cell>
          <cell r="K75">
            <v>4927</v>
          </cell>
          <cell r="L75">
            <v>0</v>
          </cell>
          <cell r="M75">
            <v>1088</v>
          </cell>
          <cell r="N75">
            <v>20924.916159198412</v>
          </cell>
        </row>
        <row r="76">
          <cell r="B76">
            <v>416035165</v>
          </cell>
          <cell r="C76" t="str">
            <v>BOSTON PREPARATORY</v>
          </cell>
          <cell r="D76">
            <v>35</v>
          </cell>
          <cell r="E76" t="str">
            <v>BOSTON</v>
          </cell>
          <cell r="F76">
            <v>165</v>
          </cell>
          <cell r="G76" t="str">
            <v>MALDEN</v>
          </cell>
          <cell r="H76">
            <v>0.43</v>
          </cell>
          <cell r="J76">
            <v>15500.82967073056</v>
          </cell>
          <cell r="K76">
            <v>0</v>
          </cell>
          <cell r="L76">
            <v>0</v>
          </cell>
          <cell r="M76">
            <v>1088</v>
          </cell>
          <cell r="N76">
            <v>16588.82967073056</v>
          </cell>
        </row>
        <row r="77">
          <cell r="B77">
            <v>416035170</v>
          </cell>
          <cell r="C77" t="str">
            <v>BOSTON PREPARATORY</v>
          </cell>
          <cell r="D77">
            <v>35</v>
          </cell>
          <cell r="E77" t="str">
            <v>BOSTON</v>
          </cell>
          <cell r="F77">
            <v>170</v>
          </cell>
          <cell r="G77" t="str">
            <v>MARLBOROUGH</v>
          </cell>
          <cell r="H77">
            <v>1</v>
          </cell>
          <cell r="J77">
            <v>14817.053764139517</v>
          </cell>
          <cell r="K77">
            <v>2224</v>
          </cell>
          <cell r="L77">
            <v>0</v>
          </cell>
          <cell r="M77">
            <v>1088</v>
          </cell>
          <cell r="N77">
            <v>18129.053764139517</v>
          </cell>
        </row>
        <row r="78">
          <cell r="B78">
            <v>416035189</v>
          </cell>
          <cell r="C78" t="str">
            <v>BOSTON PREPARATORY</v>
          </cell>
          <cell r="D78">
            <v>35</v>
          </cell>
          <cell r="E78" t="str">
            <v>BOSTON</v>
          </cell>
          <cell r="F78">
            <v>189</v>
          </cell>
          <cell r="G78" t="str">
            <v>MILTON</v>
          </cell>
          <cell r="H78">
            <v>1.5699999999999998</v>
          </cell>
          <cell r="J78">
            <v>14955</v>
          </cell>
          <cell r="K78">
            <v>5162</v>
          </cell>
          <cell r="L78">
            <v>0</v>
          </cell>
          <cell r="M78">
            <v>1088</v>
          </cell>
          <cell r="N78">
            <v>21205</v>
          </cell>
        </row>
        <row r="79">
          <cell r="B79">
            <v>416035244</v>
          </cell>
          <cell r="C79" t="str">
            <v>BOSTON PREPARATORY</v>
          </cell>
          <cell r="D79">
            <v>35</v>
          </cell>
          <cell r="E79" t="str">
            <v>BOSTON</v>
          </cell>
          <cell r="F79">
            <v>244</v>
          </cell>
          <cell r="G79" t="str">
            <v>RANDOLPH</v>
          </cell>
          <cell r="H79">
            <v>11.760000000000002</v>
          </cell>
          <cell r="J79">
            <v>16832</v>
          </cell>
          <cell r="K79">
            <v>4792</v>
          </cell>
          <cell r="L79">
            <v>0</v>
          </cell>
          <cell r="M79">
            <v>1088</v>
          </cell>
          <cell r="N79">
            <v>22712</v>
          </cell>
        </row>
        <row r="80">
          <cell r="B80">
            <v>416035274</v>
          </cell>
          <cell r="C80" t="str">
            <v>BOSTON PREPARATORY</v>
          </cell>
          <cell r="D80">
            <v>35</v>
          </cell>
          <cell r="E80" t="str">
            <v>BOSTON</v>
          </cell>
          <cell r="F80">
            <v>274</v>
          </cell>
          <cell r="G80" t="str">
            <v>SOMERVILLE</v>
          </cell>
          <cell r="H80">
            <v>2</v>
          </cell>
          <cell r="J80">
            <v>15993.480452145281</v>
          </cell>
          <cell r="K80">
            <v>7525</v>
          </cell>
          <cell r="L80">
            <v>0</v>
          </cell>
          <cell r="M80">
            <v>1088</v>
          </cell>
          <cell r="N80">
            <v>24606.480452145282</v>
          </cell>
        </row>
        <row r="81">
          <cell r="B81">
            <v>416035285</v>
          </cell>
          <cell r="C81" t="str">
            <v>BOSTON PREPARATORY</v>
          </cell>
          <cell r="D81">
            <v>35</v>
          </cell>
          <cell r="E81" t="str">
            <v>BOSTON</v>
          </cell>
          <cell r="F81">
            <v>285</v>
          </cell>
          <cell r="G81" t="str">
            <v>STOUGHTON</v>
          </cell>
          <cell r="H81">
            <v>2</v>
          </cell>
          <cell r="J81">
            <v>13302</v>
          </cell>
          <cell r="K81">
            <v>3206</v>
          </cell>
          <cell r="L81">
            <v>0</v>
          </cell>
          <cell r="M81">
            <v>1088</v>
          </cell>
          <cell r="N81">
            <v>17596</v>
          </cell>
        </row>
        <row r="82">
          <cell r="B82">
            <v>417035035</v>
          </cell>
          <cell r="C82" t="str">
            <v>BRIDGE BOSTON</v>
          </cell>
          <cell r="D82">
            <v>35</v>
          </cell>
          <cell r="E82" t="str">
            <v>BOSTON</v>
          </cell>
          <cell r="F82">
            <v>35</v>
          </cell>
          <cell r="G82" t="str">
            <v>BOSTON</v>
          </cell>
          <cell r="H82">
            <v>315.58999999999997</v>
          </cell>
          <cell r="J82">
            <v>16795</v>
          </cell>
          <cell r="K82">
            <v>6971</v>
          </cell>
          <cell r="L82">
            <v>0</v>
          </cell>
          <cell r="M82">
            <v>1088</v>
          </cell>
          <cell r="N82">
            <v>24854</v>
          </cell>
        </row>
        <row r="83">
          <cell r="B83">
            <v>417035040</v>
          </cell>
          <cell r="C83" t="str">
            <v>BRIDGE BOSTON</v>
          </cell>
          <cell r="D83">
            <v>35</v>
          </cell>
          <cell r="E83" t="str">
            <v>BOSTON</v>
          </cell>
          <cell r="F83">
            <v>40</v>
          </cell>
          <cell r="G83" t="str">
            <v>BRAINTREE</v>
          </cell>
          <cell r="H83">
            <v>1</v>
          </cell>
          <cell r="J83">
            <v>12954.484033485678</v>
          </cell>
          <cell r="K83">
            <v>3094</v>
          </cell>
          <cell r="L83">
            <v>0</v>
          </cell>
          <cell r="M83">
            <v>1088</v>
          </cell>
          <cell r="N83">
            <v>17136.484033485678</v>
          </cell>
        </row>
        <row r="84">
          <cell r="B84">
            <v>417035044</v>
          </cell>
          <cell r="C84" t="str">
            <v>BRIDGE BOSTON</v>
          </cell>
          <cell r="D84">
            <v>35</v>
          </cell>
          <cell r="E84" t="str">
            <v>BOSTON</v>
          </cell>
          <cell r="F84">
            <v>44</v>
          </cell>
          <cell r="G84" t="str">
            <v>BROCKTON</v>
          </cell>
          <cell r="H84">
            <v>1</v>
          </cell>
          <cell r="J84">
            <v>17476</v>
          </cell>
          <cell r="K84">
            <v>610</v>
          </cell>
          <cell r="L84">
            <v>0</v>
          </cell>
          <cell r="M84">
            <v>1088</v>
          </cell>
          <cell r="N84">
            <v>19174</v>
          </cell>
        </row>
        <row r="85">
          <cell r="B85">
            <v>417035100</v>
          </cell>
          <cell r="C85" t="str">
            <v>BRIDGE BOSTON</v>
          </cell>
          <cell r="D85">
            <v>35</v>
          </cell>
          <cell r="E85" t="str">
            <v>BOSTON</v>
          </cell>
          <cell r="F85">
            <v>100</v>
          </cell>
          <cell r="G85" t="str">
            <v>FRAMINGHAM</v>
          </cell>
          <cell r="H85">
            <v>4</v>
          </cell>
          <cell r="J85">
            <v>16935</v>
          </cell>
          <cell r="K85">
            <v>5596</v>
          </cell>
          <cell r="L85">
            <v>0</v>
          </cell>
          <cell r="M85">
            <v>1088</v>
          </cell>
          <cell r="N85">
            <v>23619</v>
          </cell>
        </row>
        <row r="86">
          <cell r="B86">
            <v>417035133</v>
          </cell>
          <cell r="C86" t="str">
            <v>BRIDGE BOSTON</v>
          </cell>
          <cell r="D86">
            <v>35</v>
          </cell>
          <cell r="E86" t="str">
            <v>BOSTON</v>
          </cell>
          <cell r="F86">
            <v>133</v>
          </cell>
          <cell r="G86" t="str">
            <v>HOLBROOK</v>
          </cell>
          <cell r="H86">
            <v>3</v>
          </cell>
          <cell r="J86">
            <v>10723</v>
          </cell>
          <cell r="K86">
            <v>1431</v>
          </cell>
          <cell r="L86">
            <v>0</v>
          </cell>
          <cell r="M86">
            <v>1088</v>
          </cell>
          <cell r="N86">
            <v>13242</v>
          </cell>
        </row>
        <row r="87">
          <cell r="B87">
            <v>417035243</v>
          </cell>
          <cell r="C87" t="str">
            <v>BRIDGE BOSTON</v>
          </cell>
          <cell r="D87">
            <v>35</v>
          </cell>
          <cell r="E87" t="str">
            <v>BOSTON</v>
          </cell>
          <cell r="F87">
            <v>243</v>
          </cell>
          <cell r="G87" t="str">
            <v>QUINCY</v>
          </cell>
          <cell r="H87">
            <v>0.02</v>
          </cell>
          <cell r="J87">
            <v>15518.332806854127</v>
          </cell>
          <cell r="K87">
            <v>2211</v>
          </cell>
          <cell r="L87">
            <v>0</v>
          </cell>
          <cell r="M87">
            <v>1088</v>
          </cell>
          <cell r="N87">
            <v>18817.332806854127</v>
          </cell>
        </row>
        <row r="88">
          <cell r="B88">
            <v>417035244</v>
          </cell>
          <cell r="C88" t="str">
            <v>BRIDGE BOSTON</v>
          </cell>
          <cell r="D88">
            <v>35</v>
          </cell>
          <cell r="E88" t="str">
            <v>BOSTON</v>
          </cell>
          <cell r="F88">
            <v>244</v>
          </cell>
          <cell r="G88" t="str">
            <v>RANDOLPH</v>
          </cell>
          <cell r="H88">
            <v>4.5</v>
          </cell>
          <cell r="J88">
            <v>16161</v>
          </cell>
          <cell r="K88">
            <v>4601</v>
          </cell>
          <cell r="L88">
            <v>0</v>
          </cell>
          <cell r="M88">
            <v>1088</v>
          </cell>
          <cell r="N88">
            <v>21850</v>
          </cell>
        </row>
        <row r="89">
          <cell r="B89">
            <v>417035285</v>
          </cell>
          <cell r="C89" t="str">
            <v>BRIDGE BOSTON</v>
          </cell>
          <cell r="D89">
            <v>35</v>
          </cell>
          <cell r="E89" t="str">
            <v>BOSTON</v>
          </cell>
          <cell r="F89">
            <v>285</v>
          </cell>
          <cell r="G89" t="str">
            <v>STOUGHTON</v>
          </cell>
          <cell r="H89">
            <v>5</v>
          </cell>
          <cell r="J89">
            <v>15438</v>
          </cell>
          <cell r="K89">
            <v>3720</v>
          </cell>
          <cell r="L89">
            <v>0</v>
          </cell>
          <cell r="M89">
            <v>1088</v>
          </cell>
          <cell r="N89">
            <v>20246</v>
          </cell>
        </row>
        <row r="90">
          <cell r="B90">
            <v>418100014</v>
          </cell>
          <cell r="C90" t="str">
            <v>CHRISTA MCAULIFFE</v>
          </cell>
          <cell r="D90">
            <v>100</v>
          </cell>
          <cell r="E90" t="str">
            <v>FRAMINGHAM</v>
          </cell>
          <cell r="F90">
            <v>14</v>
          </cell>
          <cell r="G90" t="str">
            <v>ASHLAND</v>
          </cell>
          <cell r="H90">
            <v>1.97</v>
          </cell>
          <cell r="J90">
            <v>9870</v>
          </cell>
          <cell r="K90">
            <v>2410</v>
          </cell>
          <cell r="L90">
            <v>0</v>
          </cell>
          <cell r="M90">
            <v>1088</v>
          </cell>
          <cell r="N90">
            <v>13368</v>
          </cell>
        </row>
        <row r="91">
          <cell r="B91">
            <v>418100100</v>
          </cell>
          <cell r="C91" t="str">
            <v>CHRISTA MCAULIFFE</v>
          </cell>
          <cell r="D91">
            <v>100</v>
          </cell>
          <cell r="E91" t="str">
            <v>FRAMINGHAM</v>
          </cell>
          <cell r="F91">
            <v>100</v>
          </cell>
          <cell r="G91" t="str">
            <v>FRAMINGHAM</v>
          </cell>
          <cell r="H91">
            <v>297.05999999999989</v>
          </cell>
          <cell r="J91">
            <v>13238</v>
          </cell>
          <cell r="K91">
            <v>4374</v>
          </cell>
          <cell r="L91">
            <v>0</v>
          </cell>
          <cell r="M91">
            <v>1088</v>
          </cell>
          <cell r="N91">
            <v>18700</v>
          </cell>
        </row>
        <row r="92">
          <cell r="B92">
            <v>418100136</v>
          </cell>
          <cell r="C92" t="str">
            <v>CHRISTA MCAULIFFE</v>
          </cell>
          <cell r="D92">
            <v>100</v>
          </cell>
          <cell r="E92" t="str">
            <v>FRAMINGHAM</v>
          </cell>
          <cell r="F92">
            <v>136</v>
          </cell>
          <cell r="G92" t="str">
            <v>HOLLISTON</v>
          </cell>
          <cell r="H92">
            <v>6.3</v>
          </cell>
          <cell r="J92">
            <v>11758</v>
          </cell>
          <cell r="K92">
            <v>3757</v>
          </cell>
          <cell r="L92">
            <v>0</v>
          </cell>
          <cell r="M92">
            <v>1088</v>
          </cell>
          <cell r="N92">
            <v>16603</v>
          </cell>
        </row>
        <row r="93">
          <cell r="B93">
            <v>418100141</v>
          </cell>
          <cell r="C93" t="str">
            <v>CHRISTA MCAULIFFE</v>
          </cell>
          <cell r="D93">
            <v>100</v>
          </cell>
          <cell r="E93" t="str">
            <v>FRAMINGHAM</v>
          </cell>
          <cell r="F93">
            <v>141</v>
          </cell>
          <cell r="G93" t="str">
            <v>HUDSON</v>
          </cell>
          <cell r="H93">
            <v>1</v>
          </cell>
          <cell r="J93">
            <v>13125.786171891446</v>
          </cell>
          <cell r="K93">
            <v>6445</v>
          </cell>
          <cell r="L93">
            <v>0</v>
          </cell>
          <cell r="M93">
            <v>1088</v>
          </cell>
          <cell r="N93">
            <v>20658.786171891446</v>
          </cell>
        </row>
        <row r="94">
          <cell r="B94">
            <v>418100170</v>
          </cell>
          <cell r="C94" t="str">
            <v>CHRISTA MCAULIFFE</v>
          </cell>
          <cell r="D94">
            <v>100</v>
          </cell>
          <cell r="E94" t="str">
            <v>FRAMINGHAM</v>
          </cell>
          <cell r="F94">
            <v>170</v>
          </cell>
          <cell r="G94" t="str">
            <v>MARLBOROUGH</v>
          </cell>
          <cell r="H94">
            <v>2.86</v>
          </cell>
          <cell r="J94">
            <v>12239</v>
          </cell>
          <cell r="K94">
            <v>1837</v>
          </cell>
          <cell r="L94">
            <v>0</v>
          </cell>
          <cell r="M94">
            <v>1088</v>
          </cell>
          <cell r="N94">
            <v>15164</v>
          </cell>
        </row>
        <row r="95">
          <cell r="B95">
            <v>418100198</v>
          </cell>
          <cell r="C95" t="str">
            <v>CHRISTA MCAULIFFE</v>
          </cell>
          <cell r="D95">
            <v>100</v>
          </cell>
          <cell r="E95" t="str">
            <v>FRAMINGHAM</v>
          </cell>
          <cell r="F95">
            <v>198</v>
          </cell>
          <cell r="G95" t="str">
            <v>NATICK</v>
          </cell>
          <cell r="H95">
            <v>7</v>
          </cell>
          <cell r="J95">
            <v>10197</v>
          </cell>
          <cell r="K95">
            <v>5293</v>
          </cell>
          <cell r="L95">
            <v>0</v>
          </cell>
          <cell r="M95">
            <v>1088</v>
          </cell>
          <cell r="N95">
            <v>16578</v>
          </cell>
        </row>
        <row r="96">
          <cell r="B96">
            <v>418100208</v>
          </cell>
          <cell r="C96" t="str">
            <v>CHRISTA MCAULIFFE</v>
          </cell>
          <cell r="D96">
            <v>100</v>
          </cell>
          <cell r="E96" t="str">
            <v>FRAMINGHAM</v>
          </cell>
          <cell r="F96">
            <v>208</v>
          </cell>
          <cell r="G96" t="str">
            <v>NORFOLK</v>
          </cell>
          <cell r="H96">
            <v>2</v>
          </cell>
          <cell r="J96">
            <v>11196.124777214076</v>
          </cell>
          <cell r="K96">
            <v>4924</v>
          </cell>
          <cell r="L96">
            <v>0</v>
          </cell>
          <cell r="M96">
            <v>1088</v>
          </cell>
          <cell r="N96">
            <v>17208.124777214078</v>
          </cell>
        </row>
        <row r="97">
          <cell r="B97">
            <v>418100276</v>
          </cell>
          <cell r="C97" t="str">
            <v>CHRISTA MCAULIFFE</v>
          </cell>
          <cell r="D97">
            <v>100</v>
          </cell>
          <cell r="E97" t="str">
            <v>FRAMINGHAM</v>
          </cell>
          <cell r="F97">
            <v>276</v>
          </cell>
          <cell r="G97" t="str">
            <v>SOUTHBOROUGH</v>
          </cell>
          <cell r="H97">
            <v>3</v>
          </cell>
          <cell r="J97">
            <v>9870</v>
          </cell>
          <cell r="K97">
            <v>9994</v>
          </cell>
          <cell r="L97">
            <v>0</v>
          </cell>
          <cell r="M97">
            <v>1088</v>
          </cell>
          <cell r="N97">
            <v>20952</v>
          </cell>
        </row>
        <row r="98">
          <cell r="B98">
            <v>418100288</v>
          </cell>
          <cell r="C98" t="str">
            <v>CHRISTA MCAULIFFE</v>
          </cell>
          <cell r="D98">
            <v>100</v>
          </cell>
          <cell r="E98" t="str">
            <v>FRAMINGHAM</v>
          </cell>
          <cell r="F98">
            <v>288</v>
          </cell>
          <cell r="G98" t="str">
            <v>SUDBURY</v>
          </cell>
          <cell r="H98">
            <v>1</v>
          </cell>
          <cell r="J98">
            <v>12973</v>
          </cell>
          <cell r="K98">
            <v>9526</v>
          </cell>
          <cell r="L98">
            <v>0</v>
          </cell>
          <cell r="M98">
            <v>1088</v>
          </cell>
          <cell r="N98">
            <v>23587</v>
          </cell>
        </row>
        <row r="99">
          <cell r="B99">
            <v>418100308</v>
          </cell>
          <cell r="C99" t="str">
            <v>CHRISTA MCAULIFFE</v>
          </cell>
          <cell r="D99">
            <v>100</v>
          </cell>
          <cell r="E99" t="str">
            <v>FRAMINGHAM</v>
          </cell>
          <cell r="F99">
            <v>308</v>
          </cell>
          <cell r="G99" t="str">
            <v>WALTHAM</v>
          </cell>
          <cell r="H99">
            <v>1</v>
          </cell>
          <cell r="J99">
            <v>15940.913815493748</v>
          </cell>
          <cell r="K99">
            <v>6576</v>
          </cell>
          <cell r="L99">
            <v>0</v>
          </cell>
          <cell r="M99">
            <v>1088</v>
          </cell>
          <cell r="N99">
            <v>23604.913815493746</v>
          </cell>
        </row>
        <row r="100">
          <cell r="B100">
            <v>418100315</v>
          </cell>
          <cell r="C100" t="str">
            <v>CHRISTA MCAULIFFE</v>
          </cell>
          <cell r="D100">
            <v>100</v>
          </cell>
          <cell r="E100" t="str">
            <v>FRAMINGHAM</v>
          </cell>
          <cell r="F100">
            <v>315</v>
          </cell>
          <cell r="G100" t="str">
            <v>WAYLAND</v>
          </cell>
          <cell r="H100">
            <v>1</v>
          </cell>
          <cell r="J100">
            <v>9870</v>
          </cell>
          <cell r="K100">
            <v>7175</v>
          </cell>
          <cell r="L100">
            <v>0</v>
          </cell>
          <cell r="M100">
            <v>1088</v>
          </cell>
          <cell r="N100">
            <v>18133</v>
          </cell>
        </row>
        <row r="101">
          <cell r="B101">
            <v>418100321</v>
          </cell>
          <cell r="C101" t="str">
            <v>CHRISTA MCAULIFFE</v>
          </cell>
          <cell r="D101">
            <v>100</v>
          </cell>
          <cell r="E101" t="str">
            <v>FRAMINGHAM</v>
          </cell>
          <cell r="F101">
            <v>321</v>
          </cell>
          <cell r="G101" t="str">
            <v>WESTBOROUGH</v>
          </cell>
          <cell r="H101">
            <v>1</v>
          </cell>
          <cell r="J101">
            <v>14118</v>
          </cell>
          <cell r="K101">
            <v>7141</v>
          </cell>
          <cell r="L101">
            <v>0</v>
          </cell>
          <cell r="M101">
            <v>1088</v>
          </cell>
          <cell r="N101">
            <v>22347</v>
          </cell>
        </row>
        <row r="102">
          <cell r="B102">
            <v>418100348</v>
          </cell>
          <cell r="C102" t="str">
            <v>CHRISTA MCAULIFFE</v>
          </cell>
          <cell r="D102">
            <v>100</v>
          </cell>
          <cell r="E102" t="str">
            <v>FRAMINGHAM</v>
          </cell>
          <cell r="F102">
            <v>348</v>
          </cell>
          <cell r="G102" t="str">
            <v>WORCESTER</v>
          </cell>
          <cell r="H102">
            <v>1.6800000000000002</v>
          </cell>
          <cell r="J102">
            <v>9870</v>
          </cell>
          <cell r="K102">
            <v>0</v>
          </cell>
          <cell r="L102">
            <v>0</v>
          </cell>
          <cell r="M102">
            <v>1088</v>
          </cell>
          <cell r="N102">
            <v>10958</v>
          </cell>
        </row>
        <row r="103">
          <cell r="B103">
            <v>419035035</v>
          </cell>
          <cell r="C103" t="str">
            <v>HELEN Y. DAVIS LEADERSHIP ACADEMY</v>
          </cell>
          <cell r="D103">
            <v>35</v>
          </cell>
          <cell r="E103" t="str">
            <v>BOSTON</v>
          </cell>
          <cell r="F103">
            <v>35</v>
          </cell>
          <cell r="G103" t="str">
            <v>BOSTON</v>
          </cell>
          <cell r="H103">
            <v>105.99999999999999</v>
          </cell>
          <cell r="J103">
            <v>15617</v>
          </cell>
          <cell r="K103">
            <v>6482</v>
          </cell>
          <cell r="L103">
            <v>0</v>
          </cell>
          <cell r="M103">
            <v>1088</v>
          </cell>
          <cell r="N103">
            <v>23187</v>
          </cell>
        </row>
        <row r="104">
          <cell r="B104">
            <v>419035044</v>
          </cell>
          <cell r="C104" t="str">
            <v>HELEN Y. DAVIS LEADERSHIP ACADEMY</v>
          </cell>
          <cell r="D104">
            <v>35</v>
          </cell>
          <cell r="E104" t="str">
            <v>BOSTON</v>
          </cell>
          <cell r="F104">
            <v>44</v>
          </cell>
          <cell r="G104" t="str">
            <v>BROCKTON</v>
          </cell>
          <cell r="H104">
            <v>1.92</v>
          </cell>
          <cell r="J104">
            <v>14420</v>
          </cell>
          <cell r="K104">
            <v>503</v>
          </cell>
          <cell r="L104">
            <v>0</v>
          </cell>
          <cell r="M104">
            <v>1088</v>
          </cell>
          <cell r="N104">
            <v>16011</v>
          </cell>
        </row>
        <row r="105">
          <cell r="B105">
            <v>419035176</v>
          </cell>
          <cell r="C105" t="str">
            <v>HELEN Y. DAVIS LEADERSHIP ACADEMY</v>
          </cell>
          <cell r="D105">
            <v>35</v>
          </cell>
          <cell r="E105" t="str">
            <v>BOSTON</v>
          </cell>
          <cell r="F105">
            <v>176</v>
          </cell>
          <cell r="G105" t="str">
            <v>MEDFORD</v>
          </cell>
          <cell r="H105">
            <v>1</v>
          </cell>
          <cell r="J105">
            <v>14579.208574859711</v>
          </cell>
          <cell r="K105">
            <v>4958</v>
          </cell>
          <cell r="L105">
            <v>0</v>
          </cell>
          <cell r="M105">
            <v>1088</v>
          </cell>
          <cell r="N105">
            <v>20625.208574859709</v>
          </cell>
        </row>
        <row r="106">
          <cell r="B106">
            <v>419035189</v>
          </cell>
          <cell r="C106" t="str">
            <v>HELEN Y. DAVIS LEADERSHIP ACADEMY</v>
          </cell>
          <cell r="D106">
            <v>35</v>
          </cell>
          <cell r="E106" t="str">
            <v>BOSTON</v>
          </cell>
          <cell r="F106">
            <v>189</v>
          </cell>
          <cell r="G106" t="str">
            <v>MILTON</v>
          </cell>
          <cell r="H106">
            <v>1</v>
          </cell>
          <cell r="J106">
            <v>11876.535469617698</v>
          </cell>
          <cell r="K106">
            <v>4100</v>
          </cell>
          <cell r="L106">
            <v>0</v>
          </cell>
          <cell r="M106">
            <v>1088</v>
          </cell>
          <cell r="N106">
            <v>17064.535469617698</v>
          </cell>
        </row>
        <row r="107">
          <cell r="B107">
            <v>419035244</v>
          </cell>
          <cell r="C107" t="str">
            <v>HELEN Y. DAVIS LEADERSHIP ACADEMY</v>
          </cell>
          <cell r="D107">
            <v>35</v>
          </cell>
          <cell r="E107" t="str">
            <v>BOSTON</v>
          </cell>
          <cell r="F107">
            <v>244</v>
          </cell>
          <cell r="G107" t="str">
            <v>RANDOLPH</v>
          </cell>
          <cell r="H107">
            <v>2</v>
          </cell>
          <cell r="J107">
            <v>13585</v>
          </cell>
          <cell r="K107">
            <v>3867</v>
          </cell>
          <cell r="L107">
            <v>0</v>
          </cell>
          <cell r="M107">
            <v>1088</v>
          </cell>
          <cell r="N107">
            <v>18540</v>
          </cell>
        </row>
        <row r="108">
          <cell r="B108">
            <v>420049010</v>
          </cell>
          <cell r="C108" t="str">
            <v>BENJAMIN BANNEKER</v>
          </cell>
          <cell r="D108">
            <v>49</v>
          </cell>
          <cell r="E108" t="str">
            <v>CAMBRIDGE</v>
          </cell>
          <cell r="F108">
            <v>10</v>
          </cell>
          <cell r="G108" t="str">
            <v>ARLINGTON</v>
          </cell>
          <cell r="H108">
            <v>5.24</v>
          </cell>
          <cell r="J108">
            <v>14427</v>
          </cell>
          <cell r="K108">
            <v>6237</v>
          </cell>
          <cell r="L108">
            <v>0</v>
          </cell>
          <cell r="M108">
            <v>1088</v>
          </cell>
          <cell r="N108">
            <v>21752</v>
          </cell>
        </row>
        <row r="109">
          <cell r="B109">
            <v>420049026</v>
          </cell>
          <cell r="C109" t="str">
            <v>BENJAMIN BANNEKER</v>
          </cell>
          <cell r="D109">
            <v>49</v>
          </cell>
          <cell r="E109" t="str">
            <v>CAMBRIDGE</v>
          </cell>
          <cell r="F109">
            <v>26</v>
          </cell>
          <cell r="G109" t="str">
            <v>BELMONT</v>
          </cell>
          <cell r="H109">
            <v>5</v>
          </cell>
          <cell r="J109">
            <v>12083</v>
          </cell>
          <cell r="K109">
            <v>4303</v>
          </cell>
          <cell r="L109">
            <v>0</v>
          </cell>
          <cell r="M109">
            <v>1088</v>
          </cell>
          <cell r="N109">
            <v>17474</v>
          </cell>
        </row>
        <row r="110">
          <cell r="B110">
            <v>420049031</v>
          </cell>
          <cell r="C110" t="str">
            <v>BENJAMIN BANNEKER</v>
          </cell>
          <cell r="D110">
            <v>49</v>
          </cell>
          <cell r="E110" t="str">
            <v>CAMBRIDGE</v>
          </cell>
          <cell r="F110">
            <v>31</v>
          </cell>
          <cell r="G110" t="str">
            <v>BILLERICA</v>
          </cell>
          <cell r="H110">
            <v>1</v>
          </cell>
          <cell r="J110">
            <v>11003</v>
          </cell>
          <cell r="K110">
            <v>4939</v>
          </cell>
          <cell r="L110">
            <v>0</v>
          </cell>
          <cell r="M110">
            <v>1088</v>
          </cell>
          <cell r="N110">
            <v>17030</v>
          </cell>
        </row>
        <row r="111">
          <cell r="B111">
            <v>420049035</v>
          </cell>
          <cell r="C111" t="str">
            <v>BENJAMIN BANNEKER</v>
          </cell>
          <cell r="D111">
            <v>49</v>
          </cell>
          <cell r="E111" t="str">
            <v>CAMBRIDGE</v>
          </cell>
          <cell r="F111">
            <v>35</v>
          </cell>
          <cell r="G111" t="str">
            <v>BOSTON</v>
          </cell>
          <cell r="H111">
            <v>26</v>
          </cell>
          <cell r="J111">
            <v>15103</v>
          </cell>
          <cell r="K111">
            <v>6269</v>
          </cell>
          <cell r="L111">
            <v>0</v>
          </cell>
          <cell r="M111">
            <v>1088</v>
          </cell>
          <cell r="N111">
            <v>22460</v>
          </cell>
        </row>
        <row r="112">
          <cell r="B112">
            <v>420049044</v>
          </cell>
          <cell r="C112" t="str">
            <v>BENJAMIN BANNEKER</v>
          </cell>
          <cell r="D112">
            <v>49</v>
          </cell>
          <cell r="E112" t="str">
            <v>CAMBRIDGE</v>
          </cell>
          <cell r="F112">
            <v>44</v>
          </cell>
          <cell r="G112" t="str">
            <v>BROCKTON</v>
          </cell>
          <cell r="H112">
            <v>6</v>
          </cell>
          <cell r="J112">
            <v>14561</v>
          </cell>
          <cell r="K112">
            <v>508</v>
          </cell>
          <cell r="L112">
            <v>0</v>
          </cell>
          <cell r="M112">
            <v>1088</v>
          </cell>
          <cell r="N112">
            <v>16157</v>
          </cell>
        </row>
        <row r="113">
          <cell r="B113">
            <v>420049049</v>
          </cell>
          <cell r="C113" t="str">
            <v>BENJAMIN BANNEKER</v>
          </cell>
          <cell r="D113">
            <v>49</v>
          </cell>
          <cell r="E113" t="str">
            <v>CAMBRIDGE</v>
          </cell>
          <cell r="F113">
            <v>49</v>
          </cell>
          <cell r="G113" t="str">
            <v>CAMBRIDGE</v>
          </cell>
          <cell r="H113">
            <v>209.36</v>
          </cell>
          <cell r="J113">
            <v>16041</v>
          </cell>
          <cell r="K113">
            <v>20265</v>
          </cell>
          <cell r="L113">
            <v>0</v>
          </cell>
          <cell r="M113">
            <v>1088</v>
          </cell>
          <cell r="N113">
            <v>37394</v>
          </cell>
        </row>
        <row r="114">
          <cell r="B114">
            <v>420049057</v>
          </cell>
          <cell r="C114" t="str">
            <v>BENJAMIN BANNEKER</v>
          </cell>
          <cell r="D114">
            <v>49</v>
          </cell>
          <cell r="E114" t="str">
            <v>CAMBRIDGE</v>
          </cell>
          <cell r="F114">
            <v>57</v>
          </cell>
          <cell r="G114" t="str">
            <v>CHELSEA</v>
          </cell>
          <cell r="H114">
            <v>3</v>
          </cell>
          <cell r="J114">
            <v>12396</v>
          </cell>
          <cell r="K114">
            <v>269</v>
          </cell>
          <cell r="L114">
            <v>0</v>
          </cell>
          <cell r="M114">
            <v>1088</v>
          </cell>
          <cell r="N114">
            <v>13753</v>
          </cell>
        </row>
        <row r="115">
          <cell r="B115">
            <v>420049067</v>
          </cell>
          <cell r="C115" t="str">
            <v>BENJAMIN BANNEKER</v>
          </cell>
          <cell r="D115">
            <v>49</v>
          </cell>
          <cell r="E115" t="str">
            <v>CAMBRIDGE</v>
          </cell>
          <cell r="F115">
            <v>67</v>
          </cell>
          <cell r="G115" t="str">
            <v>CONCORD</v>
          </cell>
          <cell r="H115">
            <v>1</v>
          </cell>
          <cell r="J115">
            <v>15566</v>
          </cell>
          <cell r="K115">
            <v>16074</v>
          </cell>
          <cell r="L115">
            <v>0</v>
          </cell>
          <cell r="M115">
            <v>1088</v>
          </cell>
          <cell r="N115">
            <v>32728</v>
          </cell>
        </row>
        <row r="116">
          <cell r="B116">
            <v>420049093</v>
          </cell>
          <cell r="C116" t="str">
            <v>BENJAMIN BANNEKER</v>
          </cell>
          <cell r="D116">
            <v>49</v>
          </cell>
          <cell r="E116" t="str">
            <v>CAMBRIDGE</v>
          </cell>
          <cell r="F116">
            <v>93</v>
          </cell>
          <cell r="G116" t="str">
            <v>EVERETT</v>
          </cell>
          <cell r="H116">
            <v>13.93</v>
          </cell>
          <cell r="J116">
            <v>14617</v>
          </cell>
          <cell r="K116">
            <v>188</v>
          </cell>
          <cell r="L116">
            <v>0</v>
          </cell>
          <cell r="M116">
            <v>1088</v>
          </cell>
          <cell r="N116">
            <v>15893</v>
          </cell>
        </row>
        <row r="117">
          <cell r="B117">
            <v>420049097</v>
          </cell>
          <cell r="C117" t="str">
            <v>BENJAMIN BANNEKER</v>
          </cell>
          <cell r="D117">
            <v>49</v>
          </cell>
          <cell r="E117" t="str">
            <v>CAMBRIDGE</v>
          </cell>
          <cell r="F117">
            <v>97</v>
          </cell>
          <cell r="G117" t="str">
            <v>FITCHBURG</v>
          </cell>
          <cell r="H117">
            <v>2</v>
          </cell>
          <cell r="J117">
            <v>15701.485072463767</v>
          </cell>
          <cell r="K117">
            <v>0</v>
          </cell>
          <cell r="L117">
            <v>0</v>
          </cell>
          <cell r="M117">
            <v>1088</v>
          </cell>
          <cell r="N117">
            <v>16789.485072463765</v>
          </cell>
        </row>
        <row r="118">
          <cell r="B118">
            <v>420049128</v>
          </cell>
          <cell r="C118" t="str">
            <v>BENJAMIN BANNEKER</v>
          </cell>
          <cell r="D118">
            <v>49</v>
          </cell>
          <cell r="E118" t="str">
            <v>CAMBRIDGE</v>
          </cell>
          <cell r="F118">
            <v>128</v>
          </cell>
          <cell r="G118" t="str">
            <v>HAVERHILL</v>
          </cell>
          <cell r="H118">
            <v>1</v>
          </cell>
          <cell r="J118">
            <v>17451</v>
          </cell>
          <cell r="K118">
            <v>1813</v>
          </cell>
          <cell r="L118">
            <v>0</v>
          </cell>
          <cell r="M118">
            <v>1088</v>
          </cell>
          <cell r="N118">
            <v>20352</v>
          </cell>
        </row>
        <row r="119">
          <cell r="B119">
            <v>420049153</v>
          </cell>
          <cell r="C119" t="str">
            <v>BENJAMIN BANNEKER</v>
          </cell>
          <cell r="D119">
            <v>49</v>
          </cell>
          <cell r="E119" t="str">
            <v>CAMBRIDGE</v>
          </cell>
          <cell r="F119">
            <v>153</v>
          </cell>
          <cell r="G119" t="str">
            <v>LEOMINSTER</v>
          </cell>
          <cell r="H119">
            <v>0.64</v>
          </cell>
          <cell r="J119">
            <v>15254.340083668003</v>
          </cell>
          <cell r="K119">
            <v>0</v>
          </cell>
          <cell r="L119">
            <v>0</v>
          </cell>
          <cell r="M119">
            <v>1088</v>
          </cell>
          <cell r="N119">
            <v>16342.340083668003</v>
          </cell>
        </row>
        <row r="120">
          <cell r="B120">
            <v>420049163</v>
          </cell>
          <cell r="C120" t="str">
            <v>BENJAMIN BANNEKER</v>
          </cell>
          <cell r="D120">
            <v>49</v>
          </cell>
          <cell r="E120" t="str">
            <v>CAMBRIDGE</v>
          </cell>
          <cell r="F120">
            <v>163</v>
          </cell>
          <cell r="G120" t="str">
            <v>LYNN</v>
          </cell>
          <cell r="H120">
            <v>1.1000000000000001</v>
          </cell>
          <cell r="J120">
            <v>14254</v>
          </cell>
          <cell r="K120">
            <v>94</v>
          </cell>
          <cell r="L120">
            <v>0</v>
          </cell>
          <cell r="M120">
            <v>1088</v>
          </cell>
          <cell r="N120">
            <v>15436</v>
          </cell>
        </row>
        <row r="121">
          <cell r="B121">
            <v>420049165</v>
          </cell>
          <cell r="C121" t="str">
            <v>BENJAMIN BANNEKER</v>
          </cell>
          <cell r="D121">
            <v>49</v>
          </cell>
          <cell r="E121" t="str">
            <v>CAMBRIDGE</v>
          </cell>
          <cell r="F121">
            <v>165</v>
          </cell>
          <cell r="G121" t="str">
            <v>MALDEN</v>
          </cell>
          <cell r="H121">
            <v>10.74</v>
          </cell>
          <cell r="J121">
            <v>15699</v>
          </cell>
          <cell r="K121">
            <v>0</v>
          </cell>
          <cell r="L121">
            <v>0</v>
          </cell>
          <cell r="M121">
            <v>1088</v>
          </cell>
          <cell r="N121">
            <v>16787</v>
          </cell>
        </row>
        <row r="122">
          <cell r="B122">
            <v>420049174</v>
          </cell>
          <cell r="C122" t="str">
            <v>BENJAMIN BANNEKER</v>
          </cell>
          <cell r="D122">
            <v>49</v>
          </cell>
          <cell r="E122" t="str">
            <v>CAMBRIDGE</v>
          </cell>
          <cell r="F122">
            <v>174</v>
          </cell>
          <cell r="G122" t="str">
            <v>MAYNARD</v>
          </cell>
          <cell r="H122">
            <v>2</v>
          </cell>
          <cell r="J122">
            <v>13014.052479418884</v>
          </cell>
          <cell r="K122">
            <v>8542</v>
          </cell>
          <cell r="L122">
            <v>0</v>
          </cell>
          <cell r="M122">
            <v>1088</v>
          </cell>
          <cell r="N122">
            <v>22644.052479418882</v>
          </cell>
        </row>
        <row r="123">
          <cell r="B123">
            <v>420049176</v>
          </cell>
          <cell r="C123" t="str">
            <v>BENJAMIN BANNEKER</v>
          </cell>
          <cell r="D123">
            <v>49</v>
          </cell>
          <cell r="E123" t="str">
            <v>CAMBRIDGE</v>
          </cell>
          <cell r="F123">
            <v>176</v>
          </cell>
          <cell r="G123" t="str">
            <v>MEDFORD</v>
          </cell>
          <cell r="H123">
            <v>15.41</v>
          </cell>
          <cell r="J123">
            <v>14258</v>
          </cell>
          <cell r="K123">
            <v>4849</v>
          </cell>
          <cell r="L123">
            <v>0</v>
          </cell>
          <cell r="M123">
            <v>1088</v>
          </cell>
          <cell r="N123">
            <v>20195</v>
          </cell>
        </row>
        <row r="124">
          <cell r="B124">
            <v>420049181</v>
          </cell>
          <cell r="C124" t="str">
            <v>BENJAMIN BANNEKER</v>
          </cell>
          <cell r="D124">
            <v>49</v>
          </cell>
          <cell r="E124" t="str">
            <v>CAMBRIDGE</v>
          </cell>
          <cell r="F124">
            <v>181</v>
          </cell>
          <cell r="G124" t="str">
            <v>METHUEN</v>
          </cell>
          <cell r="H124">
            <v>0.16</v>
          </cell>
          <cell r="J124">
            <v>20311</v>
          </cell>
          <cell r="K124">
            <v>287</v>
          </cell>
          <cell r="L124">
            <v>0</v>
          </cell>
          <cell r="M124">
            <v>1088</v>
          </cell>
          <cell r="N124">
            <v>21686</v>
          </cell>
        </row>
        <row r="125">
          <cell r="B125">
            <v>420049199</v>
          </cell>
          <cell r="C125" t="str">
            <v>BENJAMIN BANNEKER</v>
          </cell>
          <cell r="D125">
            <v>49</v>
          </cell>
          <cell r="E125" t="str">
            <v>CAMBRIDGE</v>
          </cell>
          <cell r="F125">
            <v>199</v>
          </cell>
          <cell r="G125" t="str">
            <v>NEEDHAM</v>
          </cell>
          <cell r="H125">
            <v>2</v>
          </cell>
          <cell r="J125">
            <v>14303</v>
          </cell>
          <cell r="K125">
            <v>10446</v>
          </cell>
          <cell r="L125">
            <v>0</v>
          </cell>
          <cell r="M125">
            <v>1088</v>
          </cell>
          <cell r="N125">
            <v>25837</v>
          </cell>
        </row>
        <row r="126">
          <cell r="B126">
            <v>420049207</v>
          </cell>
          <cell r="C126" t="str">
            <v>BENJAMIN BANNEKER</v>
          </cell>
          <cell r="D126">
            <v>49</v>
          </cell>
          <cell r="E126" t="str">
            <v>CAMBRIDGE</v>
          </cell>
          <cell r="F126">
            <v>207</v>
          </cell>
          <cell r="G126" t="str">
            <v>NEWTON</v>
          </cell>
          <cell r="H126">
            <v>0.16</v>
          </cell>
          <cell r="J126">
            <v>12360.556939418671</v>
          </cell>
          <cell r="K126">
            <v>9277</v>
          </cell>
          <cell r="L126">
            <v>0</v>
          </cell>
          <cell r="M126">
            <v>1088</v>
          </cell>
          <cell r="N126">
            <v>22725.556939418671</v>
          </cell>
        </row>
        <row r="127">
          <cell r="B127">
            <v>420049238</v>
          </cell>
          <cell r="C127" t="str">
            <v>BENJAMIN BANNEKER</v>
          </cell>
          <cell r="D127">
            <v>49</v>
          </cell>
          <cell r="E127" t="str">
            <v>CAMBRIDGE</v>
          </cell>
          <cell r="F127">
            <v>238</v>
          </cell>
          <cell r="G127" t="str">
            <v>PLAINVILLE</v>
          </cell>
          <cell r="H127">
            <v>1</v>
          </cell>
          <cell r="J127">
            <v>11994.716104477613</v>
          </cell>
          <cell r="K127">
            <v>3826</v>
          </cell>
          <cell r="L127">
            <v>0</v>
          </cell>
          <cell r="M127">
            <v>1088</v>
          </cell>
          <cell r="N127">
            <v>16908.716104477615</v>
          </cell>
        </row>
        <row r="128">
          <cell r="B128">
            <v>420049243</v>
          </cell>
          <cell r="C128" t="str">
            <v>BENJAMIN BANNEKER</v>
          </cell>
          <cell r="D128">
            <v>49</v>
          </cell>
          <cell r="E128" t="str">
            <v>CAMBRIDGE</v>
          </cell>
          <cell r="F128">
            <v>243</v>
          </cell>
          <cell r="G128" t="str">
            <v>QUINCY</v>
          </cell>
          <cell r="H128">
            <v>1</v>
          </cell>
          <cell r="J128">
            <v>15518.332806854127</v>
          </cell>
          <cell r="K128">
            <v>2211</v>
          </cell>
          <cell r="L128">
            <v>0</v>
          </cell>
          <cell r="M128">
            <v>1088</v>
          </cell>
          <cell r="N128">
            <v>18817.332806854127</v>
          </cell>
        </row>
        <row r="129">
          <cell r="B129">
            <v>420049248</v>
          </cell>
          <cell r="C129" t="str">
            <v>BENJAMIN BANNEKER</v>
          </cell>
          <cell r="D129">
            <v>49</v>
          </cell>
          <cell r="E129" t="str">
            <v>CAMBRIDGE</v>
          </cell>
          <cell r="F129">
            <v>248</v>
          </cell>
          <cell r="G129" t="str">
            <v>REVERE</v>
          </cell>
          <cell r="H129">
            <v>6</v>
          </cell>
          <cell r="J129">
            <v>11786</v>
          </cell>
          <cell r="K129">
            <v>777</v>
          </cell>
          <cell r="L129">
            <v>0</v>
          </cell>
          <cell r="M129">
            <v>1088</v>
          </cell>
          <cell r="N129">
            <v>13651</v>
          </cell>
        </row>
        <row r="130">
          <cell r="B130">
            <v>420049262</v>
          </cell>
          <cell r="C130" t="str">
            <v>BENJAMIN BANNEKER</v>
          </cell>
          <cell r="D130">
            <v>49</v>
          </cell>
          <cell r="E130" t="str">
            <v>CAMBRIDGE</v>
          </cell>
          <cell r="F130">
            <v>262</v>
          </cell>
          <cell r="G130" t="str">
            <v>SAUGUS</v>
          </cell>
          <cell r="H130">
            <v>3.7799999999999994</v>
          </cell>
          <cell r="J130">
            <v>17219</v>
          </cell>
          <cell r="K130">
            <v>3434</v>
          </cell>
          <cell r="L130">
            <v>0</v>
          </cell>
          <cell r="M130">
            <v>1088</v>
          </cell>
          <cell r="N130">
            <v>21741</v>
          </cell>
        </row>
        <row r="131">
          <cell r="B131">
            <v>420049284</v>
          </cell>
          <cell r="C131" t="str">
            <v>BENJAMIN BANNEKER</v>
          </cell>
          <cell r="D131">
            <v>49</v>
          </cell>
          <cell r="E131" t="str">
            <v>CAMBRIDGE</v>
          </cell>
          <cell r="F131">
            <v>284</v>
          </cell>
          <cell r="G131" t="str">
            <v>STONEHAM</v>
          </cell>
          <cell r="H131">
            <v>2</v>
          </cell>
          <cell r="J131">
            <v>11003</v>
          </cell>
          <cell r="K131">
            <v>4463</v>
          </cell>
          <cell r="L131">
            <v>0</v>
          </cell>
          <cell r="M131">
            <v>1088</v>
          </cell>
          <cell r="N131">
            <v>16554</v>
          </cell>
        </row>
        <row r="132">
          <cell r="B132">
            <v>420049295</v>
          </cell>
          <cell r="C132" t="str">
            <v>BENJAMIN BANNEKER</v>
          </cell>
          <cell r="D132">
            <v>49</v>
          </cell>
          <cell r="E132" t="str">
            <v>CAMBRIDGE</v>
          </cell>
          <cell r="F132">
            <v>295</v>
          </cell>
          <cell r="G132" t="str">
            <v>TEWKSBURY</v>
          </cell>
          <cell r="H132">
            <v>1</v>
          </cell>
          <cell r="J132">
            <v>11060</v>
          </cell>
          <cell r="K132">
            <v>5868</v>
          </cell>
          <cell r="L132">
            <v>0</v>
          </cell>
          <cell r="M132">
            <v>1088</v>
          </cell>
          <cell r="N132">
            <v>18016</v>
          </cell>
        </row>
        <row r="133">
          <cell r="B133">
            <v>420049305</v>
          </cell>
          <cell r="C133" t="str">
            <v>BENJAMIN BANNEKER</v>
          </cell>
          <cell r="D133">
            <v>49</v>
          </cell>
          <cell r="E133" t="str">
            <v>CAMBRIDGE</v>
          </cell>
          <cell r="F133">
            <v>305</v>
          </cell>
          <cell r="G133" t="str">
            <v>WAKEFIELD</v>
          </cell>
          <cell r="H133">
            <v>1</v>
          </cell>
          <cell r="J133">
            <v>12188.46260643962</v>
          </cell>
          <cell r="K133">
            <v>5115</v>
          </cell>
          <cell r="L133">
            <v>0</v>
          </cell>
          <cell r="M133">
            <v>1088</v>
          </cell>
          <cell r="N133">
            <v>18391.462606439622</v>
          </cell>
        </row>
        <row r="134">
          <cell r="B134">
            <v>420049314</v>
          </cell>
          <cell r="C134" t="str">
            <v>BENJAMIN BANNEKER</v>
          </cell>
          <cell r="D134">
            <v>49</v>
          </cell>
          <cell r="E134" t="str">
            <v>CAMBRIDGE</v>
          </cell>
          <cell r="F134">
            <v>314</v>
          </cell>
          <cell r="G134" t="str">
            <v>WATERTOWN</v>
          </cell>
          <cell r="H134">
            <v>3</v>
          </cell>
          <cell r="J134">
            <v>16621</v>
          </cell>
          <cell r="K134">
            <v>12542</v>
          </cell>
          <cell r="L134">
            <v>0</v>
          </cell>
          <cell r="M134">
            <v>1088</v>
          </cell>
          <cell r="N134">
            <v>30251</v>
          </cell>
        </row>
        <row r="135">
          <cell r="B135">
            <v>420049344</v>
          </cell>
          <cell r="C135" t="str">
            <v>BENJAMIN BANNEKER</v>
          </cell>
          <cell r="D135">
            <v>49</v>
          </cell>
          <cell r="E135" t="str">
            <v>CAMBRIDGE</v>
          </cell>
          <cell r="F135">
            <v>344</v>
          </cell>
          <cell r="G135" t="str">
            <v>WINCHESTER</v>
          </cell>
          <cell r="H135">
            <v>1</v>
          </cell>
          <cell r="J135">
            <v>11664.974948618958</v>
          </cell>
          <cell r="K135">
            <v>5203</v>
          </cell>
          <cell r="L135">
            <v>0</v>
          </cell>
          <cell r="M135">
            <v>1088</v>
          </cell>
          <cell r="N135">
            <v>17955.974948618958</v>
          </cell>
        </row>
        <row r="136">
          <cell r="B136">
            <v>420049616</v>
          </cell>
          <cell r="C136" t="str">
            <v>BENJAMIN BANNEKER</v>
          </cell>
          <cell r="D136">
            <v>49</v>
          </cell>
          <cell r="E136" t="str">
            <v>CAMBRIDGE</v>
          </cell>
          <cell r="F136">
            <v>616</v>
          </cell>
          <cell r="G136" t="str">
            <v>AYER SHIRLEY</v>
          </cell>
          <cell r="H136">
            <v>3.57</v>
          </cell>
          <cell r="J136">
            <v>16323</v>
          </cell>
          <cell r="K136">
            <v>4801</v>
          </cell>
          <cell r="L136">
            <v>0</v>
          </cell>
          <cell r="M136">
            <v>1088</v>
          </cell>
          <cell r="N136">
            <v>22212</v>
          </cell>
        </row>
        <row r="137">
          <cell r="B137">
            <v>420049625</v>
          </cell>
          <cell r="C137" t="str">
            <v>BENJAMIN BANNEKER</v>
          </cell>
          <cell r="D137">
            <v>49</v>
          </cell>
          <cell r="E137" t="str">
            <v>CAMBRIDGE</v>
          </cell>
          <cell r="F137">
            <v>625</v>
          </cell>
          <cell r="G137" t="str">
            <v>BRIDGEWATER RAYNHAM</v>
          </cell>
          <cell r="H137">
            <v>1</v>
          </cell>
          <cell r="J137">
            <v>12210.405158946414</v>
          </cell>
          <cell r="K137">
            <v>1544</v>
          </cell>
          <cell r="L137">
            <v>0</v>
          </cell>
          <cell r="M137">
            <v>1088</v>
          </cell>
          <cell r="N137">
            <v>14842.405158946414</v>
          </cell>
        </row>
        <row r="138">
          <cell r="B138">
            <v>428035016</v>
          </cell>
          <cell r="C138" t="str">
            <v>BROOKE</v>
          </cell>
          <cell r="D138">
            <v>35</v>
          </cell>
          <cell r="E138" t="str">
            <v>BOSTON</v>
          </cell>
          <cell r="F138">
            <v>16</v>
          </cell>
          <cell r="G138" t="str">
            <v>ATTLEBORO</v>
          </cell>
          <cell r="H138">
            <v>5.5</v>
          </cell>
          <cell r="J138">
            <v>11717</v>
          </cell>
          <cell r="K138">
            <v>251</v>
          </cell>
          <cell r="L138">
            <v>0</v>
          </cell>
          <cell r="M138">
            <v>1088</v>
          </cell>
          <cell r="N138">
            <v>13056</v>
          </cell>
        </row>
        <row r="139">
          <cell r="B139">
            <v>428035018</v>
          </cell>
          <cell r="C139" t="str">
            <v>BROOKE</v>
          </cell>
          <cell r="D139">
            <v>35</v>
          </cell>
          <cell r="E139" t="str">
            <v>BOSTON</v>
          </cell>
          <cell r="F139">
            <v>18</v>
          </cell>
          <cell r="G139" t="str">
            <v>AVON</v>
          </cell>
          <cell r="H139">
            <v>1</v>
          </cell>
          <cell r="J139">
            <v>14723.34220248668</v>
          </cell>
          <cell r="K139">
            <v>7128</v>
          </cell>
          <cell r="L139">
            <v>0</v>
          </cell>
          <cell r="M139">
            <v>1088</v>
          </cell>
          <cell r="N139">
            <v>22939.342202486681</v>
          </cell>
        </row>
        <row r="140">
          <cell r="B140">
            <v>428035035</v>
          </cell>
          <cell r="C140" t="str">
            <v>BROOKE</v>
          </cell>
          <cell r="D140">
            <v>35</v>
          </cell>
          <cell r="E140" t="str">
            <v>BOSTON</v>
          </cell>
          <cell r="F140">
            <v>35</v>
          </cell>
          <cell r="G140" t="str">
            <v>BOSTON</v>
          </cell>
          <cell r="H140">
            <v>1842.25</v>
          </cell>
          <cell r="J140">
            <v>16004</v>
          </cell>
          <cell r="K140">
            <v>6643</v>
          </cell>
          <cell r="L140">
            <v>0</v>
          </cell>
          <cell r="M140">
            <v>1088</v>
          </cell>
          <cell r="N140">
            <v>23735</v>
          </cell>
        </row>
        <row r="141">
          <cell r="B141">
            <v>428035044</v>
          </cell>
          <cell r="C141" t="str">
            <v>BROOKE</v>
          </cell>
          <cell r="D141">
            <v>35</v>
          </cell>
          <cell r="E141" t="str">
            <v>BOSTON</v>
          </cell>
          <cell r="F141">
            <v>44</v>
          </cell>
          <cell r="G141" t="str">
            <v>BROCKTON</v>
          </cell>
          <cell r="H141">
            <v>34.980000000000004</v>
          </cell>
          <cell r="J141">
            <v>16407</v>
          </cell>
          <cell r="K141">
            <v>572</v>
          </cell>
          <cell r="L141">
            <v>0</v>
          </cell>
          <cell r="M141">
            <v>1088</v>
          </cell>
          <cell r="N141">
            <v>18067</v>
          </cell>
        </row>
        <row r="142">
          <cell r="B142">
            <v>428035046</v>
          </cell>
          <cell r="C142" t="str">
            <v>BROOKE</v>
          </cell>
          <cell r="D142">
            <v>35</v>
          </cell>
          <cell r="E142" t="str">
            <v>BOSTON</v>
          </cell>
          <cell r="F142">
            <v>46</v>
          </cell>
          <cell r="G142" t="str">
            <v>BROOKLINE</v>
          </cell>
          <cell r="H142">
            <v>0.49</v>
          </cell>
          <cell r="J142">
            <v>12098.122153728487</v>
          </cell>
          <cell r="K142">
            <v>12390</v>
          </cell>
          <cell r="L142">
            <v>0</v>
          </cell>
          <cell r="M142">
            <v>1088</v>
          </cell>
          <cell r="N142">
            <v>25576.122153728487</v>
          </cell>
        </row>
        <row r="143">
          <cell r="B143">
            <v>428035049</v>
          </cell>
          <cell r="C143" t="str">
            <v>BROOKE</v>
          </cell>
          <cell r="D143">
            <v>35</v>
          </cell>
          <cell r="E143" t="str">
            <v>BOSTON</v>
          </cell>
          <cell r="F143">
            <v>49</v>
          </cell>
          <cell r="G143" t="str">
            <v>CAMBRIDGE</v>
          </cell>
          <cell r="H143">
            <v>1</v>
          </cell>
          <cell r="J143">
            <v>16568</v>
          </cell>
          <cell r="K143">
            <v>20931</v>
          </cell>
          <cell r="L143">
            <v>0</v>
          </cell>
          <cell r="M143">
            <v>1088</v>
          </cell>
          <cell r="N143">
            <v>38587</v>
          </cell>
        </row>
        <row r="144">
          <cell r="B144">
            <v>428035050</v>
          </cell>
          <cell r="C144" t="str">
            <v>BROOKE</v>
          </cell>
          <cell r="D144">
            <v>35</v>
          </cell>
          <cell r="E144" t="str">
            <v>BOSTON</v>
          </cell>
          <cell r="F144">
            <v>50</v>
          </cell>
          <cell r="G144" t="str">
            <v>CANTON</v>
          </cell>
          <cell r="H144">
            <v>1</v>
          </cell>
          <cell r="J144">
            <v>16007</v>
          </cell>
          <cell r="K144">
            <v>7301</v>
          </cell>
          <cell r="L144">
            <v>0</v>
          </cell>
          <cell r="M144">
            <v>1088</v>
          </cell>
          <cell r="N144">
            <v>24396</v>
          </cell>
        </row>
        <row r="145">
          <cell r="B145">
            <v>428035057</v>
          </cell>
          <cell r="C145" t="str">
            <v>BROOKE</v>
          </cell>
          <cell r="D145">
            <v>35</v>
          </cell>
          <cell r="E145" t="str">
            <v>BOSTON</v>
          </cell>
          <cell r="F145">
            <v>57</v>
          </cell>
          <cell r="G145" t="str">
            <v>CHELSEA</v>
          </cell>
          <cell r="H145">
            <v>164.95</v>
          </cell>
          <cell r="J145">
            <v>16701</v>
          </cell>
          <cell r="K145">
            <v>362</v>
          </cell>
          <cell r="L145">
            <v>0</v>
          </cell>
          <cell r="M145">
            <v>1088</v>
          </cell>
          <cell r="N145">
            <v>18151</v>
          </cell>
        </row>
        <row r="146">
          <cell r="B146">
            <v>428035073</v>
          </cell>
          <cell r="C146" t="str">
            <v>BROOKE</v>
          </cell>
          <cell r="D146">
            <v>35</v>
          </cell>
          <cell r="E146" t="str">
            <v>BOSTON</v>
          </cell>
          <cell r="F146">
            <v>73</v>
          </cell>
          <cell r="G146" t="str">
            <v>DEDHAM</v>
          </cell>
          <cell r="H146">
            <v>18.059999999999999</v>
          </cell>
          <cell r="J146">
            <v>13937</v>
          </cell>
          <cell r="K146">
            <v>10239</v>
          </cell>
          <cell r="L146">
            <v>0</v>
          </cell>
          <cell r="M146">
            <v>1088</v>
          </cell>
          <cell r="N146">
            <v>25264</v>
          </cell>
        </row>
        <row r="147">
          <cell r="B147">
            <v>428035093</v>
          </cell>
          <cell r="C147" t="str">
            <v>BROOKE</v>
          </cell>
          <cell r="D147">
            <v>35</v>
          </cell>
          <cell r="E147" t="str">
            <v>BOSTON</v>
          </cell>
          <cell r="F147">
            <v>93</v>
          </cell>
          <cell r="G147" t="str">
            <v>EVERETT</v>
          </cell>
          <cell r="H147">
            <v>8</v>
          </cell>
          <cell r="J147">
            <v>17419</v>
          </cell>
          <cell r="K147">
            <v>225</v>
          </cell>
          <cell r="L147">
            <v>0</v>
          </cell>
          <cell r="M147">
            <v>1088</v>
          </cell>
          <cell r="N147">
            <v>18732</v>
          </cell>
        </row>
        <row r="148">
          <cell r="B148">
            <v>428035095</v>
          </cell>
          <cell r="C148" t="str">
            <v>BROOKE</v>
          </cell>
          <cell r="D148">
            <v>35</v>
          </cell>
          <cell r="E148" t="str">
            <v>BOSTON</v>
          </cell>
          <cell r="F148">
            <v>95</v>
          </cell>
          <cell r="G148" t="str">
            <v>FALL RIVER</v>
          </cell>
          <cell r="H148">
            <v>0.25</v>
          </cell>
          <cell r="J148">
            <v>17817</v>
          </cell>
          <cell r="K148">
            <v>48</v>
          </cell>
          <cell r="L148">
            <v>0</v>
          </cell>
          <cell r="M148">
            <v>1088</v>
          </cell>
          <cell r="N148">
            <v>18953</v>
          </cell>
        </row>
        <row r="149">
          <cell r="B149">
            <v>428035128</v>
          </cell>
          <cell r="C149" t="str">
            <v>BROOKE</v>
          </cell>
          <cell r="D149">
            <v>35</v>
          </cell>
          <cell r="E149" t="str">
            <v>BOSTON</v>
          </cell>
          <cell r="F149">
            <v>128</v>
          </cell>
          <cell r="G149" t="str">
            <v>HAVERHILL</v>
          </cell>
          <cell r="H149">
            <v>1</v>
          </cell>
          <cell r="J149">
            <v>17134</v>
          </cell>
          <cell r="K149">
            <v>1780</v>
          </cell>
          <cell r="L149">
            <v>0</v>
          </cell>
          <cell r="M149">
            <v>1088</v>
          </cell>
          <cell r="N149">
            <v>20002</v>
          </cell>
        </row>
        <row r="150">
          <cell r="B150">
            <v>428035133</v>
          </cell>
          <cell r="C150" t="str">
            <v>BROOKE</v>
          </cell>
          <cell r="D150">
            <v>35</v>
          </cell>
          <cell r="E150" t="str">
            <v>BOSTON</v>
          </cell>
          <cell r="F150">
            <v>133</v>
          </cell>
          <cell r="G150" t="str">
            <v>HOLBROOK</v>
          </cell>
          <cell r="H150">
            <v>4</v>
          </cell>
          <cell r="J150">
            <v>13109</v>
          </cell>
          <cell r="K150">
            <v>1750</v>
          </cell>
          <cell r="L150">
            <v>0</v>
          </cell>
          <cell r="M150">
            <v>1088</v>
          </cell>
          <cell r="N150">
            <v>15947</v>
          </cell>
        </row>
        <row r="151">
          <cell r="B151">
            <v>428035153</v>
          </cell>
          <cell r="C151" t="str">
            <v>BROOKE</v>
          </cell>
          <cell r="D151">
            <v>35</v>
          </cell>
          <cell r="E151" t="str">
            <v>BOSTON</v>
          </cell>
          <cell r="F151">
            <v>153</v>
          </cell>
          <cell r="G151" t="str">
            <v>LEOMINSTER</v>
          </cell>
          <cell r="H151">
            <v>0.55000000000000004</v>
          </cell>
          <cell r="J151">
            <v>15254.340083668003</v>
          </cell>
          <cell r="K151">
            <v>0</v>
          </cell>
          <cell r="L151">
            <v>0</v>
          </cell>
          <cell r="M151">
            <v>1088</v>
          </cell>
          <cell r="N151">
            <v>16342.340083668003</v>
          </cell>
        </row>
        <row r="152">
          <cell r="B152">
            <v>428035163</v>
          </cell>
          <cell r="C152" t="str">
            <v>BROOKE</v>
          </cell>
          <cell r="D152">
            <v>35</v>
          </cell>
          <cell r="E152" t="str">
            <v>BOSTON</v>
          </cell>
          <cell r="F152">
            <v>163</v>
          </cell>
          <cell r="G152" t="str">
            <v>LYNN</v>
          </cell>
          <cell r="H152">
            <v>15.379999999999999</v>
          </cell>
          <cell r="J152">
            <v>13795</v>
          </cell>
          <cell r="K152">
            <v>91</v>
          </cell>
          <cell r="L152">
            <v>0</v>
          </cell>
          <cell r="M152">
            <v>1088</v>
          </cell>
          <cell r="N152">
            <v>14974</v>
          </cell>
        </row>
        <row r="153">
          <cell r="B153">
            <v>428035165</v>
          </cell>
          <cell r="C153" t="str">
            <v>BROOKE</v>
          </cell>
          <cell r="D153">
            <v>35</v>
          </cell>
          <cell r="E153" t="str">
            <v>BOSTON</v>
          </cell>
          <cell r="F153">
            <v>165</v>
          </cell>
          <cell r="G153" t="str">
            <v>MALDEN</v>
          </cell>
          <cell r="H153">
            <v>8</v>
          </cell>
          <cell r="J153">
            <v>17352</v>
          </cell>
          <cell r="K153">
            <v>0</v>
          </cell>
          <cell r="L153">
            <v>0</v>
          </cell>
          <cell r="M153">
            <v>1088</v>
          </cell>
          <cell r="N153">
            <v>18440</v>
          </cell>
        </row>
        <row r="154">
          <cell r="B154">
            <v>428035177</v>
          </cell>
          <cell r="C154" t="str">
            <v>BROOKE</v>
          </cell>
          <cell r="D154">
            <v>35</v>
          </cell>
          <cell r="E154" t="str">
            <v>BOSTON</v>
          </cell>
          <cell r="F154">
            <v>177</v>
          </cell>
          <cell r="G154" t="str">
            <v>MEDWAY</v>
          </cell>
          <cell r="H154">
            <v>0.65</v>
          </cell>
          <cell r="J154">
            <v>11896.064954002824</v>
          </cell>
          <cell r="K154">
            <v>5167</v>
          </cell>
          <cell r="L154">
            <v>0</v>
          </cell>
          <cell r="M154">
            <v>1088</v>
          </cell>
          <cell r="N154">
            <v>18151.064954002824</v>
          </cell>
        </row>
        <row r="155">
          <cell r="B155">
            <v>428035189</v>
          </cell>
          <cell r="C155" t="str">
            <v>BROOKE</v>
          </cell>
          <cell r="D155">
            <v>35</v>
          </cell>
          <cell r="E155" t="str">
            <v>BOSTON</v>
          </cell>
          <cell r="F155">
            <v>189</v>
          </cell>
          <cell r="G155" t="str">
            <v>MILTON</v>
          </cell>
          <cell r="H155">
            <v>0.34</v>
          </cell>
          <cell r="J155">
            <v>12440</v>
          </cell>
          <cell r="K155">
            <v>4294</v>
          </cell>
          <cell r="L155">
            <v>0</v>
          </cell>
          <cell r="M155">
            <v>1088</v>
          </cell>
          <cell r="N155">
            <v>17822</v>
          </cell>
        </row>
        <row r="156">
          <cell r="B156">
            <v>428035220</v>
          </cell>
          <cell r="C156" t="str">
            <v>BROOKE</v>
          </cell>
          <cell r="D156">
            <v>35</v>
          </cell>
          <cell r="E156" t="str">
            <v>BOSTON</v>
          </cell>
          <cell r="F156">
            <v>220</v>
          </cell>
          <cell r="G156" t="str">
            <v>NORWOOD</v>
          </cell>
          <cell r="H156">
            <v>8.1</v>
          </cell>
          <cell r="J156">
            <v>15065</v>
          </cell>
          <cell r="K156">
            <v>5693</v>
          </cell>
          <cell r="L156">
            <v>0</v>
          </cell>
          <cell r="M156">
            <v>1088</v>
          </cell>
          <cell r="N156">
            <v>21846</v>
          </cell>
        </row>
        <row r="157">
          <cell r="B157">
            <v>428035243</v>
          </cell>
          <cell r="C157" t="str">
            <v>BROOKE</v>
          </cell>
          <cell r="D157">
            <v>35</v>
          </cell>
          <cell r="E157" t="str">
            <v>BOSTON</v>
          </cell>
          <cell r="F157">
            <v>243</v>
          </cell>
          <cell r="G157" t="str">
            <v>QUINCY</v>
          </cell>
          <cell r="H157">
            <v>4.1399999999999997</v>
          </cell>
          <cell r="J157">
            <v>11636</v>
          </cell>
          <cell r="K157">
            <v>1658</v>
          </cell>
          <cell r="L157">
            <v>0</v>
          </cell>
          <cell r="M157">
            <v>1088</v>
          </cell>
          <cell r="N157">
            <v>14382</v>
          </cell>
        </row>
        <row r="158">
          <cell r="B158">
            <v>428035244</v>
          </cell>
          <cell r="C158" t="str">
            <v>BROOKE</v>
          </cell>
          <cell r="D158">
            <v>35</v>
          </cell>
          <cell r="E158" t="str">
            <v>BOSTON</v>
          </cell>
          <cell r="F158">
            <v>244</v>
          </cell>
          <cell r="G158" t="str">
            <v>RANDOLPH</v>
          </cell>
          <cell r="H158">
            <v>34.07</v>
          </cell>
          <cell r="J158">
            <v>13586</v>
          </cell>
          <cell r="K158">
            <v>3867</v>
          </cell>
          <cell r="L158">
            <v>0</v>
          </cell>
          <cell r="M158">
            <v>1088</v>
          </cell>
          <cell r="N158">
            <v>18541</v>
          </cell>
        </row>
        <row r="159">
          <cell r="B159">
            <v>428035248</v>
          </cell>
          <cell r="C159" t="str">
            <v>BROOKE</v>
          </cell>
          <cell r="D159">
            <v>35</v>
          </cell>
          <cell r="E159" t="str">
            <v>BOSTON</v>
          </cell>
          <cell r="F159">
            <v>248</v>
          </cell>
          <cell r="G159" t="str">
            <v>REVERE</v>
          </cell>
          <cell r="H159">
            <v>41.58</v>
          </cell>
          <cell r="J159">
            <v>15204</v>
          </cell>
          <cell r="K159">
            <v>1002</v>
          </cell>
          <cell r="L159">
            <v>0</v>
          </cell>
          <cell r="M159">
            <v>1088</v>
          </cell>
          <cell r="N159">
            <v>17294</v>
          </cell>
        </row>
        <row r="160">
          <cell r="B160">
            <v>428035258</v>
          </cell>
          <cell r="C160" t="str">
            <v>BROOKE</v>
          </cell>
          <cell r="D160">
            <v>35</v>
          </cell>
          <cell r="E160" t="str">
            <v>BOSTON</v>
          </cell>
          <cell r="F160">
            <v>258</v>
          </cell>
          <cell r="G160" t="str">
            <v>SALEM</v>
          </cell>
          <cell r="H160">
            <v>1.9</v>
          </cell>
          <cell r="J160">
            <v>15157.483749697996</v>
          </cell>
          <cell r="K160">
            <v>5068</v>
          </cell>
          <cell r="L160">
            <v>0</v>
          </cell>
          <cell r="M160">
            <v>1088</v>
          </cell>
          <cell r="N160">
            <v>21313.483749697996</v>
          </cell>
        </row>
        <row r="161">
          <cell r="B161">
            <v>428035262</v>
          </cell>
          <cell r="C161" t="str">
            <v>BROOKE</v>
          </cell>
          <cell r="D161">
            <v>35</v>
          </cell>
          <cell r="E161" t="str">
            <v>BOSTON</v>
          </cell>
          <cell r="F161">
            <v>262</v>
          </cell>
          <cell r="G161" t="str">
            <v>SAUGUS</v>
          </cell>
          <cell r="H161">
            <v>3</v>
          </cell>
          <cell r="J161">
            <v>16718</v>
          </cell>
          <cell r="K161">
            <v>3335</v>
          </cell>
          <cell r="L161">
            <v>0</v>
          </cell>
          <cell r="M161">
            <v>1088</v>
          </cell>
          <cell r="N161">
            <v>21141</v>
          </cell>
        </row>
        <row r="162">
          <cell r="B162">
            <v>428035285</v>
          </cell>
          <cell r="C162" t="str">
            <v>BROOKE</v>
          </cell>
          <cell r="D162">
            <v>35</v>
          </cell>
          <cell r="E162" t="str">
            <v>BOSTON</v>
          </cell>
          <cell r="F162">
            <v>285</v>
          </cell>
          <cell r="G162" t="str">
            <v>STOUGHTON</v>
          </cell>
          <cell r="H162">
            <v>3</v>
          </cell>
          <cell r="J162">
            <v>12440</v>
          </cell>
          <cell r="K162">
            <v>2998</v>
          </cell>
          <cell r="L162">
            <v>0</v>
          </cell>
          <cell r="M162">
            <v>1088</v>
          </cell>
          <cell r="N162">
            <v>16526</v>
          </cell>
        </row>
        <row r="163">
          <cell r="B163">
            <v>428035291</v>
          </cell>
          <cell r="C163" t="str">
            <v>BROOKE</v>
          </cell>
          <cell r="D163">
            <v>35</v>
          </cell>
          <cell r="E163" t="str">
            <v>BOSTON</v>
          </cell>
          <cell r="F163">
            <v>291</v>
          </cell>
          <cell r="G163" t="str">
            <v>SWAMPSCOTT</v>
          </cell>
          <cell r="H163">
            <v>1</v>
          </cell>
          <cell r="J163">
            <v>12113.383533760474</v>
          </cell>
          <cell r="K163">
            <v>4764</v>
          </cell>
          <cell r="L163">
            <v>0</v>
          </cell>
          <cell r="M163">
            <v>1088</v>
          </cell>
          <cell r="N163">
            <v>17965.383533760476</v>
          </cell>
        </row>
        <row r="164">
          <cell r="B164">
            <v>428035293</v>
          </cell>
          <cell r="C164" t="str">
            <v>BROOKE</v>
          </cell>
          <cell r="D164">
            <v>35</v>
          </cell>
          <cell r="E164" t="str">
            <v>BOSTON</v>
          </cell>
          <cell r="F164">
            <v>293</v>
          </cell>
          <cell r="G164" t="str">
            <v>TAUNTON</v>
          </cell>
          <cell r="H164">
            <v>5</v>
          </cell>
          <cell r="J164">
            <v>17436</v>
          </cell>
          <cell r="K164">
            <v>471</v>
          </cell>
          <cell r="L164">
            <v>0</v>
          </cell>
          <cell r="M164">
            <v>1088</v>
          </cell>
          <cell r="N164">
            <v>18995</v>
          </cell>
        </row>
        <row r="165">
          <cell r="B165">
            <v>428035307</v>
          </cell>
          <cell r="C165" t="str">
            <v>BROOKE</v>
          </cell>
          <cell r="D165">
            <v>35</v>
          </cell>
          <cell r="E165" t="str">
            <v>BOSTON</v>
          </cell>
          <cell r="F165">
            <v>307</v>
          </cell>
          <cell r="G165" t="str">
            <v>WALPOLE</v>
          </cell>
          <cell r="H165">
            <v>3</v>
          </cell>
          <cell r="J165">
            <v>15206</v>
          </cell>
          <cell r="K165">
            <v>6361</v>
          </cell>
          <cell r="L165">
            <v>0</v>
          </cell>
          <cell r="M165">
            <v>1088</v>
          </cell>
          <cell r="N165">
            <v>22655</v>
          </cell>
        </row>
        <row r="166">
          <cell r="B166">
            <v>428035314</v>
          </cell>
          <cell r="C166" t="str">
            <v>BROOKE</v>
          </cell>
          <cell r="D166">
            <v>35</v>
          </cell>
          <cell r="E166" t="str">
            <v>BOSTON</v>
          </cell>
          <cell r="F166">
            <v>314</v>
          </cell>
          <cell r="G166" t="str">
            <v>WATERTOWN</v>
          </cell>
          <cell r="H166">
            <v>2</v>
          </cell>
          <cell r="J166">
            <v>13847</v>
          </cell>
          <cell r="K166">
            <v>10448</v>
          </cell>
          <cell r="L166">
            <v>0</v>
          </cell>
          <cell r="M166">
            <v>1088</v>
          </cell>
          <cell r="N166">
            <v>25383</v>
          </cell>
        </row>
        <row r="167">
          <cell r="B167">
            <v>428035336</v>
          </cell>
          <cell r="C167" t="str">
            <v>BROOKE</v>
          </cell>
          <cell r="D167">
            <v>35</v>
          </cell>
          <cell r="E167" t="str">
            <v>BOSTON</v>
          </cell>
          <cell r="F167">
            <v>336</v>
          </cell>
          <cell r="G167" t="str">
            <v>WEYMOUTH</v>
          </cell>
          <cell r="H167">
            <v>3</v>
          </cell>
          <cell r="J167">
            <v>10699</v>
          </cell>
          <cell r="K167">
            <v>1432</v>
          </cell>
          <cell r="L167">
            <v>0</v>
          </cell>
          <cell r="M167">
            <v>1088</v>
          </cell>
          <cell r="N167">
            <v>13219</v>
          </cell>
        </row>
        <row r="168">
          <cell r="B168">
            <v>428035346</v>
          </cell>
          <cell r="C168" t="str">
            <v>BROOKE</v>
          </cell>
          <cell r="D168">
            <v>35</v>
          </cell>
          <cell r="E168" t="str">
            <v>BOSTON</v>
          </cell>
          <cell r="F168">
            <v>346</v>
          </cell>
          <cell r="G168" t="str">
            <v>WINTHROP</v>
          </cell>
          <cell r="H168">
            <v>9.65</v>
          </cell>
          <cell r="J168">
            <v>14480</v>
          </cell>
          <cell r="K168">
            <v>1422</v>
          </cell>
          <cell r="L168">
            <v>0</v>
          </cell>
          <cell r="M168">
            <v>1088</v>
          </cell>
          <cell r="N168">
            <v>16990</v>
          </cell>
        </row>
        <row r="169">
          <cell r="B169">
            <v>428035350</v>
          </cell>
          <cell r="C169" t="str">
            <v>BROOKE</v>
          </cell>
          <cell r="D169">
            <v>35</v>
          </cell>
          <cell r="E169" t="str">
            <v>BOSTON</v>
          </cell>
          <cell r="F169">
            <v>350</v>
          </cell>
          <cell r="G169" t="str">
            <v>WRENTHAM</v>
          </cell>
          <cell r="H169">
            <v>1</v>
          </cell>
          <cell r="J169">
            <v>15353</v>
          </cell>
          <cell r="K169">
            <v>10963</v>
          </cell>
          <cell r="L169">
            <v>0</v>
          </cell>
          <cell r="M169">
            <v>1088</v>
          </cell>
          <cell r="N169">
            <v>27404</v>
          </cell>
        </row>
        <row r="170">
          <cell r="B170">
            <v>429163030</v>
          </cell>
          <cell r="C170" t="str">
            <v>KIPP ACADEMY LYNN</v>
          </cell>
          <cell r="D170">
            <v>163</v>
          </cell>
          <cell r="E170" t="str">
            <v>LYNN</v>
          </cell>
          <cell r="F170">
            <v>30</v>
          </cell>
          <cell r="G170" t="str">
            <v>BEVERLY</v>
          </cell>
          <cell r="H170">
            <v>4</v>
          </cell>
          <cell r="J170">
            <v>16668</v>
          </cell>
          <cell r="K170">
            <v>3695</v>
          </cell>
          <cell r="L170">
            <v>0</v>
          </cell>
          <cell r="M170">
            <v>1088</v>
          </cell>
          <cell r="N170">
            <v>21451</v>
          </cell>
        </row>
        <row r="171">
          <cell r="B171">
            <v>429163035</v>
          </cell>
          <cell r="C171" t="str">
            <v>KIPP ACADEMY LYNN</v>
          </cell>
          <cell r="D171">
            <v>163</v>
          </cell>
          <cell r="E171" t="str">
            <v>LYNN</v>
          </cell>
          <cell r="F171">
            <v>35</v>
          </cell>
          <cell r="G171" t="str">
            <v>BOSTON</v>
          </cell>
          <cell r="H171">
            <v>2</v>
          </cell>
          <cell r="J171">
            <v>10683</v>
          </cell>
          <cell r="K171">
            <v>4434</v>
          </cell>
          <cell r="L171">
            <v>0</v>
          </cell>
          <cell r="M171">
            <v>1088</v>
          </cell>
          <cell r="N171">
            <v>16205</v>
          </cell>
        </row>
        <row r="172">
          <cell r="B172">
            <v>429163049</v>
          </cell>
          <cell r="C172" t="str">
            <v>KIPP ACADEMY LYNN</v>
          </cell>
          <cell r="D172">
            <v>163</v>
          </cell>
          <cell r="E172" t="str">
            <v>LYNN</v>
          </cell>
          <cell r="F172">
            <v>49</v>
          </cell>
          <cell r="G172" t="str">
            <v>CAMBRIDGE</v>
          </cell>
          <cell r="H172">
            <v>1</v>
          </cell>
          <cell r="J172">
            <v>16930</v>
          </cell>
          <cell r="K172">
            <v>21388</v>
          </cell>
          <cell r="L172">
            <v>0</v>
          </cell>
          <cell r="M172">
            <v>1088</v>
          </cell>
          <cell r="N172">
            <v>39406</v>
          </cell>
        </row>
        <row r="173">
          <cell r="B173">
            <v>429163057</v>
          </cell>
          <cell r="C173" t="str">
            <v>KIPP ACADEMY LYNN</v>
          </cell>
          <cell r="D173">
            <v>163</v>
          </cell>
          <cell r="E173" t="str">
            <v>LYNN</v>
          </cell>
          <cell r="F173">
            <v>57</v>
          </cell>
          <cell r="G173" t="str">
            <v>CHELSEA</v>
          </cell>
          <cell r="H173">
            <v>2</v>
          </cell>
          <cell r="J173">
            <v>19346</v>
          </cell>
          <cell r="K173">
            <v>419</v>
          </cell>
          <cell r="L173">
            <v>0</v>
          </cell>
          <cell r="M173">
            <v>1088</v>
          </cell>
          <cell r="N173">
            <v>20853</v>
          </cell>
        </row>
        <row r="174">
          <cell r="B174">
            <v>429163071</v>
          </cell>
          <cell r="C174" t="str">
            <v>KIPP ACADEMY LYNN</v>
          </cell>
          <cell r="D174">
            <v>163</v>
          </cell>
          <cell r="E174" t="str">
            <v>LYNN</v>
          </cell>
          <cell r="F174">
            <v>71</v>
          </cell>
          <cell r="G174" t="str">
            <v>DANVERS</v>
          </cell>
          <cell r="H174">
            <v>5</v>
          </cell>
          <cell r="J174">
            <v>16022</v>
          </cell>
          <cell r="K174">
            <v>6986</v>
          </cell>
          <cell r="L174">
            <v>0</v>
          </cell>
          <cell r="M174">
            <v>1088</v>
          </cell>
          <cell r="N174">
            <v>24096</v>
          </cell>
        </row>
        <row r="175">
          <cell r="B175">
            <v>429163079</v>
          </cell>
          <cell r="C175" t="str">
            <v>KIPP ACADEMY LYNN</v>
          </cell>
          <cell r="D175">
            <v>163</v>
          </cell>
          <cell r="E175" t="str">
            <v>LYNN</v>
          </cell>
          <cell r="F175">
            <v>79</v>
          </cell>
          <cell r="G175" t="str">
            <v>DRACUT</v>
          </cell>
          <cell r="H175">
            <v>2</v>
          </cell>
          <cell r="J175">
            <v>12809.629255589431</v>
          </cell>
          <cell r="K175">
            <v>192</v>
          </cell>
          <cell r="L175">
            <v>0</v>
          </cell>
          <cell r="M175">
            <v>1088</v>
          </cell>
          <cell r="N175">
            <v>14089.629255589431</v>
          </cell>
        </row>
        <row r="176">
          <cell r="B176">
            <v>429163160</v>
          </cell>
          <cell r="C176" t="str">
            <v>KIPP ACADEMY LYNN</v>
          </cell>
          <cell r="D176">
            <v>163</v>
          </cell>
          <cell r="E176" t="str">
            <v>LYNN</v>
          </cell>
          <cell r="F176">
            <v>160</v>
          </cell>
          <cell r="G176" t="str">
            <v>LOWELL</v>
          </cell>
          <cell r="H176">
            <v>1</v>
          </cell>
          <cell r="J176">
            <v>16013.193512137581</v>
          </cell>
          <cell r="K176">
            <v>33</v>
          </cell>
          <cell r="L176">
            <v>0</v>
          </cell>
          <cell r="M176">
            <v>1088</v>
          </cell>
          <cell r="N176">
            <v>17134.193512137579</v>
          </cell>
        </row>
        <row r="177">
          <cell r="B177">
            <v>429163163</v>
          </cell>
          <cell r="C177" t="str">
            <v>KIPP ACADEMY LYNN</v>
          </cell>
          <cell r="D177">
            <v>163</v>
          </cell>
          <cell r="E177" t="str">
            <v>LYNN</v>
          </cell>
          <cell r="F177">
            <v>163</v>
          </cell>
          <cell r="G177" t="str">
            <v>LYNN</v>
          </cell>
          <cell r="H177">
            <v>1535.1100000000001</v>
          </cell>
          <cell r="J177">
            <v>15458</v>
          </cell>
          <cell r="K177">
            <v>102</v>
          </cell>
          <cell r="L177">
            <v>657.98145535458821</v>
          </cell>
          <cell r="M177">
            <v>1088</v>
          </cell>
          <cell r="N177">
            <v>17305.981455354588</v>
          </cell>
        </row>
        <row r="178">
          <cell r="B178">
            <v>429163165</v>
          </cell>
          <cell r="C178" t="str">
            <v>KIPP ACADEMY LYNN</v>
          </cell>
          <cell r="D178">
            <v>163</v>
          </cell>
          <cell r="E178" t="str">
            <v>LYNN</v>
          </cell>
          <cell r="F178">
            <v>165</v>
          </cell>
          <cell r="G178" t="str">
            <v>MALDEN</v>
          </cell>
          <cell r="H178">
            <v>1</v>
          </cell>
          <cell r="J178">
            <v>15957</v>
          </cell>
          <cell r="K178">
            <v>0</v>
          </cell>
          <cell r="L178">
            <v>0</v>
          </cell>
          <cell r="M178">
            <v>1088</v>
          </cell>
          <cell r="N178">
            <v>17045</v>
          </cell>
        </row>
        <row r="179">
          <cell r="B179">
            <v>429163168</v>
          </cell>
          <cell r="C179" t="str">
            <v>KIPP ACADEMY LYNN</v>
          </cell>
          <cell r="D179">
            <v>163</v>
          </cell>
          <cell r="E179" t="str">
            <v>LYNN</v>
          </cell>
          <cell r="F179">
            <v>168</v>
          </cell>
          <cell r="G179" t="str">
            <v>MARBLEHEAD</v>
          </cell>
          <cell r="H179">
            <v>3</v>
          </cell>
          <cell r="J179">
            <v>12959</v>
          </cell>
          <cell r="K179">
            <v>9456</v>
          </cell>
          <cell r="L179">
            <v>0</v>
          </cell>
          <cell r="M179">
            <v>1088</v>
          </cell>
          <cell r="N179">
            <v>23503</v>
          </cell>
        </row>
        <row r="180">
          <cell r="B180">
            <v>429163229</v>
          </cell>
          <cell r="C180" t="str">
            <v>KIPP ACADEMY LYNN</v>
          </cell>
          <cell r="D180">
            <v>163</v>
          </cell>
          <cell r="E180" t="str">
            <v>LYNN</v>
          </cell>
          <cell r="F180">
            <v>229</v>
          </cell>
          <cell r="G180" t="str">
            <v>PEABODY</v>
          </cell>
          <cell r="H180">
            <v>8.5</v>
          </cell>
          <cell r="J180">
            <v>15540</v>
          </cell>
          <cell r="K180">
            <v>1170</v>
          </cell>
          <cell r="L180">
            <v>0</v>
          </cell>
          <cell r="M180">
            <v>1088</v>
          </cell>
          <cell r="N180">
            <v>17798</v>
          </cell>
        </row>
        <row r="181">
          <cell r="B181">
            <v>429163246</v>
          </cell>
          <cell r="C181" t="str">
            <v>KIPP ACADEMY LYNN</v>
          </cell>
          <cell r="D181">
            <v>163</v>
          </cell>
          <cell r="E181" t="str">
            <v>LYNN</v>
          </cell>
          <cell r="F181">
            <v>246</v>
          </cell>
          <cell r="G181" t="str">
            <v>READING</v>
          </cell>
          <cell r="H181">
            <v>1</v>
          </cell>
          <cell r="J181">
            <v>11611</v>
          </cell>
          <cell r="K181">
            <v>4502</v>
          </cell>
          <cell r="L181">
            <v>0</v>
          </cell>
          <cell r="M181">
            <v>1088</v>
          </cell>
          <cell r="N181">
            <v>17201</v>
          </cell>
        </row>
        <row r="182">
          <cell r="B182">
            <v>429163248</v>
          </cell>
          <cell r="C182" t="str">
            <v>KIPP ACADEMY LYNN</v>
          </cell>
          <cell r="D182">
            <v>163</v>
          </cell>
          <cell r="E182" t="str">
            <v>LYNN</v>
          </cell>
          <cell r="F182">
            <v>248</v>
          </cell>
          <cell r="G182" t="str">
            <v>REVERE</v>
          </cell>
          <cell r="H182">
            <v>2</v>
          </cell>
          <cell r="J182">
            <v>17272</v>
          </cell>
          <cell r="K182">
            <v>1138</v>
          </cell>
          <cell r="L182">
            <v>0</v>
          </cell>
          <cell r="M182">
            <v>1088</v>
          </cell>
          <cell r="N182">
            <v>19498</v>
          </cell>
        </row>
        <row r="183">
          <cell r="B183">
            <v>429163258</v>
          </cell>
          <cell r="C183" t="str">
            <v>KIPP ACADEMY LYNN</v>
          </cell>
          <cell r="D183">
            <v>163</v>
          </cell>
          <cell r="E183" t="str">
            <v>LYNN</v>
          </cell>
          <cell r="F183">
            <v>258</v>
          </cell>
          <cell r="G183" t="str">
            <v>SALEM</v>
          </cell>
          <cell r="H183">
            <v>27</v>
          </cell>
          <cell r="J183">
            <v>14457</v>
          </cell>
          <cell r="K183">
            <v>4834</v>
          </cell>
          <cell r="L183">
            <v>0</v>
          </cell>
          <cell r="M183">
            <v>1088</v>
          </cell>
          <cell r="N183">
            <v>20379</v>
          </cell>
        </row>
        <row r="184">
          <cell r="B184">
            <v>429163262</v>
          </cell>
          <cell r="C184" t="str">
            <v>KIPP ACADEMY LYNN</v>
          </cell>
          <cell r="D184">
            <v>163</v>
          </cell>
          <cell r="E184" t="str">
            <v>LYNN</v>
          </cell>
          <cell r="F184">
            <v>262</v>
          </cell>
          <cell r="G184" t="str">
            <v>SAUGUS</v>
          </cell>
          <cell r="H184">
            <v>10</v>
          </cell>
          <cell r="J184">
            <v>16227</v>
          </cell>
          <cell r="K184">
            <v>3237</v>
          </cell>
          <cell r="L184">
            <v>0</v>
          </cell>
          <cell r="M184">
            <v>1088</v>
          </cell>
          <cell r="N184">
            <v>20552</v>
          </cell>
        </row>
        <row r="185">
          <cell r="B185">
            <v>429163291</v>
          </cell>
          <cell r="C185" t="str">
            <v>KIPP ACADEMY LYNN</v>
          </cell>
          <cell r="D185">
            <v>163</v>
          </cell>
          <cell r="E185" t="str">
            <v>LYNN</v>
          </cell>
          <cell r="F185">
            <v>291</v>
          </cell>
          <cell r="G185" t="str">
            <v>SWAMPSCOTT</v>
          </cell>
          <cell r="H185">
            <v>7</v>
          </cell>
          <cell r="J185">
            <v>14809</v>
          </cell>
          <cell r="K185">
            <v>5824</v>
          </cell>
          <cell r="L185">
            <v>0</v>
          </cell>
          <cell r="M185">
            <v>1088</v>
          </cell>
          <cell r="N185">
            <v>21721</v>
          </cell>
        </row>
        <row r="186">
          <cell r="B186">
            <v>429163305</v>
          </cell>
          <cell r="C186" t="str">
            <v>KIPP ACADEMY LYNN</v>
          </cell>
          <cell r="D186">
            <v>163</v>
          </cell>
          <cell r="E186" t="str">
            <v>LYNN</v>
          </cell>
          <cell r="F186">
            <v>305</v>
          </cell>
          <cell r="G186" t="str">
            <v>WAKEFIELD</v>
          </cell>
          <cell r="H186">
            <v>0.56000000000000005</v>
          </cell>
          <cell r="J186">
            <v>12188.46260643962</v>
          </cell>
          <cell r="K186">
            <v>5115</v>
          </cell>
          <cell r="L186">
            <v>0</v>
          </cell>
          <cell r="M186">
            <v>1088</v>
          </cell>
          <cell r="N186">
            <v>18391.462606439622</v>
          </cell>
        </row>
        <row r="187">
          <cell r="B187">
            <v>429163347</v>
          </cell>
          <cell r="C187" t="str">
            <v>KIPP ACADEMY LYNN</v>
          </cell>
          <cell r="D187">
            <v>163</v>
          </cell>
          <cell r="E187" t="str">
            <v>LYNN</v>
          </cell>
          <cell r="F187">
            <v>347</v>
          </cell>
          <cell r="G187" t="str">
            <v>WOBURN</v>
          </cell>
          <cell r="H187">
            <v>0.47</v>
          </cell>
          <cell r="J187">
            <v>10683</v>
          </cell>
          <cell r="K187">
            <v>4775</v>
          </cell>
          <cell r="L187">
            <v>0</v>
          </cell>
          <cell r="M187">
            <v>1088</v>
          </cell>
          <cell r="N187">
            <v>16546</v>
          </cell>
        </row>
        <row r="188">
          <cell r="B188">
            <v>430170025</v>
          </cell>
          <cell r="C188" t="str">
            <v>ADVANCED MATH AND SCIENCE ACADEMY</v>
          </cell>
          <cell r="D188">
            <v>170</v>
          </cell>
          <cell r="E188" t="str">
            <v>MARLBOROUGH</v>
          </cell>
          <cell r="F188">
            <v>25</v>
          </cell>
          <cell r="G188" t="str">
            <v>BELLINGHAM</v>
          </cell>
          <cell r="H188">
            <v>2</v>
          </cell>
          <cell r="J188">
            <v>11363</v>
          </cell>
          <cell r="K188">
            <v>4830</v>
          </cell>
          <cell r="L188">
            <v>0</v>
          </cell>
          <cell r="M188">
            <v>1088</v>
          </cell>
          <cell r="N188">
            <v>17281</v>
          </cell>
        </row>
        <row r="189">
          <cell r="B189">
            <v>430170064</v>
          </cell>
          <cell r="C189" t="str">
            <v>ADVANCED MATH AND SCIENCE ACADEMY</v>
          </cell>
          <cell r="D189">
            <v>170</v>
          </cell>
          <cell r="E189" t="str">
            <v>MARLBOROUGH</v>
          </cell>
          <cell r="F189">
            <v>64</v>
          </cell>
          <cell r="G189" t="str">
            <v>CLINTON</v>
          </cell>
          <cell r="H189">
            <v>77.150000000000006</v>
          </cell>
          <cell r="J189">
            <v>12712</v>
          </cell>
          <cell r="K189">
            <v>1213</v>
          </cell>
          <cell r="L189">
            <v>0</v>
          </cell>
          <cell r="M189">
            <v>1088</v>
          </cell>
          <cell r="N189">
            <v>15013</v>
          </cell>
        </row>
        <row r="190">
          <cell r="B190">
            <v>430170097</v>
          </cell>
          <cell r="C190" t="str">
            <v>ADVANCED MATH AND SCIENCE ACADEMY</v>
          </cell>
          <cell r="D190">
            <v>170</v>
          </cell>
          <cell r="E190" t="str">
            <v>MARLBOROUGH</v>
          </cell>
          <cell r="F190">
            <v>97</v>
          </cell>
          <cell r="G190" t="str">
            <v>FITCHBURG</v>
          </cell>
          <cell r="H190">
            <v>0.28000000000000003</v>
          </cell>
          <cell r="J190">
            <v>15701.485072463767</v>
          </cell>
          <cell r="K190">
            <v>0</v>
          </cell>
          <cell r="L190">
            <v>0</v>
          </cell>
          <cell r="M190">
            <v>1088</v>
          </cell>
          <cell r="N190">
            <v>16789.485072463765</v>
          </cell>
        </row>
        <row r="191">
          <cell r="B191">
            <v>430170100</v>
          </cell>
          <cell r="C191" t="str">
            <v>ADVANCED MATH AND SCIENCE ACADEMY</v>
          </cell>
          <cell r="D191">
            <v>170</v>
          </cell>
          <cell r="E191" t="str">
            <v>MARLBOROUGH</v>
          </cell>
          <cell r="F191">
            <v>100</v>
          </cell>
          <cell r="G191" t="str">
            <v>FRAMINGHAM</v>
          </cell>
          <cell r="H191">
            <v>10.01</v>
          </cell>
          <cell r="J191">
            <v>11205</v>
          </cell>
          <cell r="K191">
            <v>3703</v>
          </cell>
          <cell r="L191">
            <v>0</v>
          </cell>
          <cell r="M191">
            <v>1088</v>
          </cell>
          <cell r="N191">
            <v>15996</v>
          </cell>
        </row>
        <row r="192">
          <cell r="B192">
            <v>430170101</v>
          </cell>
          <cell r="C192" t="str">
            <v>ADVANCED MATH AND SCIENCE ACADEMY</v>
          </cell>
          <cell r="D192">
            <v>170</v>
          </cell>
          <cell r="E192" t="str">
            <v>MARLBOROUGH</v>
          </cell>
          <cell r="F192">
            <v>101</v>
          </cell>
          <cell r="G192" t="str">
            <v>FRANKLIN</v>
          </cell>
          <cell r="H192">
            <v>3</v>
          </cell>
          <cell r="J192">
            <v>10889</v>
          </cell>
          <cell r="K192">
            <v>3447</v>
          </cell>
          <cell r="L192">
            <v>0</v>
          </cell>
          <cell r="M192">
            <v>1088</v>
          </cell>
          <cell r="N192">
            <v>15424</v>
          </cell>
        </row>
        <row r="193">
          <cell r="B193">
            <v>430170110</v>
          </cell>
          <cell r="C193" t="str">
            <v>ADVANCED MATH AND SCIENCE ACADEMY</v>
          </cell>
          <cell r="D193">
            <v>170</v>
          </cell>
          <cell r="E193" t="str">
            <v>MARLBOROUGH</v>
          </cell>
          <cell r="F193">
            <v>110</v>
          </cell>
          <cell r="G193" t="str">
            <v>GRAFTON</v>
          </cell>
          <cell r="H193">
            <v>9</v>
          </cell>
          <cell r="J193">
            <v>11918</v>
          </cell>
          <cell r="K193">
            <v>3729</v>
          </cell>
          <cell r="L193">
            <v>0</v>
          </cell>
          <cell r="M193">
            <v>1088</v>
          </cell>
          <cell r="N193">
            <v>16735</v>
          </cell>
        </row>
        <row r="194">
          <cell r="B194">
            <v>430170136</v>
          </cell>
          <cell r="C194" t="str">
            <v>ADVANCED MATH AND SCIENCE ACADEMY</v>
          </cell>
          <cell r="D194">
            <v>170</v>
          </cell>
          <cell r="E194" t="str">
            <v>MARLBOROUGH</v>
          </cell>
          <cell r="F194">
            <v>136</v>
          </cell>
          <cell r="G194" t="str">
            <v>HOLLISTON</v>
          </cell>
          <cell r="H194">
            <v>2</v>
          </cell>
          <cell r="J194">
            <v>9940</v>
          </cell>
          <cell r="K194">
            <v>3176</v>
          </cell>
          <cell r="L194">
            <v>0</v>
          </cell>
          <cell r="M194">
            <v>1088</v>
          </cell>
          <cell r="N194">
            <v>14204</v>
          </cell>
        </row>
        <row r="195">
          <cell r="B195">
            <v>430170139</v>
          </cell>
          <cell r="C195" t="str">
            <v>ADVANCED MATH AND SCIENCE ACADEMY</v>
          </cell>
          <cell r="D195">
            <v>170</v>
          </cell>
          <cell r="E195" t="str">
            <v>MARLBOROUGH</v>
          </cell>
          <cell r="F195">
            <v>139</v>
          </cell>
          <cell r="G195" t="str">
            <v>HOPKINTON</v>
          </cell>
          <cell r="H195">
            <v>3</v>
          </cell>
          <cell r="J195">
            <v>11205</v>
          </cell>
          <cell r="K195">
            <v>3622</v>
          </cell>
          <cell r="L195">
            <v>0</v>
          </cell>
          <cell r="M195">
            <v>1088</v>
          </cell>
          <cell r="N195">
            <v>15915</v>
          </cell>
        </row>
        <row r="196">
          <cell r="B196">
            <v>430170141</v>
          </cell>
          <cell r="C196" t="str">
            <v>ADVANCED MATH AND SCIENCE ACADEMY</v>
          </cell>
          <cell r="D196">
            <v>170</v>
          </cell>
          <cell r="E196" t="str">
            <v>MARLBOROUGH</v>
          </cell>
          <cell r="F196">
            <v>141</v>
          </cell>
          <cell r="G196" t="str">
            <v>HUDSON</v>
          </cell>
          <cell r="H196">
            <v>192.74</v>
          </cell>
          <cell r="J196">
            <v>11685</v>
          </cell>
          <cell r="K196">
            <v>5738</v>
          </cell>
          <cell r="L196">
            <v>0</v>
          </cell>
          <cell r="M196">
            <v>1088</v>
          </cell>
          <cell r="N196">
            <v>18511</v>
          </cell>
        </row>
        <row r="197">
          <cell r="B197">
            <v>430170153</v>
          </cell>
          <cell r="C197" t="str">
            <v>ADVANCED MATH AND SCIENCE ACADEMY</v>
          </cell>
          <cell r="D197">
            <v>170</v>
          </cell>
          <cell r="E197" t="str">
            <v>MARLBOROUGH</v>
          </cell>
          <cell r="F197">
            <v>153</v>
          </cell>
          <cell r="G197" t="str">
            <v>LEOMINSTER</v>
          </cell>
          <cell r="H197">
            <v>3</v>
          </cell>
          <cell r="J197">
            <v>9940</v>
          </cell>
          <cell r="K197">
            <v>0</v>
          </cell>
          <cell r="L197">
            <v>0</v>
          </cell>
          <cell r="M197">
            <v>1088</v>
          </cell>
          <cell r="N197">
            <v>11028</v>
          </cell>
        </row>
        <row r="198">
          <cell r="B198">
            <v>430170158</v>
          </cell>
          <cell r="C198" t="str">
            <v>ADVANCED MATH AND SCIENCE ACADEMY</v>
          </cell>
          <cell r="D198">
            <v>170</v>
          </cell>
          <cell r="E198" t="str">
            <v>MARLBOROUGH</v>
          </cell>
          <cell r="F198">
            <v>158</v>
          </cell>
          <cell r="G198" t="str">
            <v>LITTLETON</v>
          </cell>
          <cell r="H198">
            <v>0.5</v>
          </cell>
          <cell r="J198">
            <v>11837</v>
          </cell>
          <cell r="K198">
            <v>5994</v>
          </cell>
          <cell r="L198">
            <v>0</v>
          </cell>
          <cell r="M198">
            <v>1088</v>
          </cell>
          <cell r="N198">
            <v>18919</v>
          </cell>
        </row>
        <row r="199">
          <cell r="B199">
            <v>430170162</v>
          </cell>
          <cell r="C199" t="str">
            <v>ADVANCED MATH AND SCIENCE ACADEMY</v>
          </cell>
          <cell r="D199">
            <v>170</v>
          </cell>
          <cell r="E199" t="str">
            <v>MARLBOROUGH</v>
          </cell>
          <cell r="F199">
            <v>162</v>
          </cell>
          <cell r="G199" t="str">
            <v>LUNENBURG</v>
          </cell>
          <cell r="H199">
            <v>1</v>
          </cell>
          <cell r="J199">
            <v>11837</v>
          </cell>
          <cell r="K199">
            <v>2456</v>
          </cell>
          <cell r="L199">
            <v>0</v>
          </cell>
          <cell r="M199">
            <v>1088</v>
          </cell>
          <cell r="N199">
            <v>15381</v>
          </cell>
        </row>
        <row r="200">
          <cell r="B200">
            <v>430170170</v>
          </cell>
          <cell r="C200" t="str">
            <v>ADVANCED MATH AND SCIENCE ACADEMY</v>
          </cell>
          <cell r="D200">
            <v>170</v>
          </cell>
          <cell r="E200" t="str">
            <v>MARLBOROUGH</v>
          </cell>
          <cell r="F200">
            <v>170</v>
          </cell>
          <cell r="G200" t="str">
            <v>MARLBOROUGH</v>
          </cell>
          <cell r="H200">
            <v>518.53</v>
          </cell>
          <cell r="J200">
            <v>12302</v>
          </cell>
          <cell r="K200">
            <v>1847</v>
          </cell>
          <cell r="L200">
            <v>0</v>
          </cell>
          <cell r="M200">
            <v>1088</v>
          </cell>
          <cell r="N200">
            <v>15237</v>
          </cell>
        </row>
        <row r="201">
          <cell r="B201">
            <v>430170174</v>
          </cell>
          <cell r="C201" t="str">
            <v>ADVANCED MATH AND SCIENCE ACADEMY</v>
          </cell>
          <cell r="D201">
            <v>170</v>
          </cell>
          <cell r="E201" t="str">
            <v>MARLBOROUGH</v>
          </cell>
          <cell r="F201">
            <v>174</v>
          </cell>
          <cell r="G201" t="str">
            <v>MAYNARD</v>
          </cell>
          <cell r="H201">
            <v>58.56</v>
          </cell>
          <cell r="J201">
            <v>11129</v>
          </cell>
          <cell r="K201">
            <v>7305</v>
          </cell>
          <cell r="L201">
            <v>0</v>
          </cell>
          <cell r="M201">
            <v>1088</v>
          </cell>
          <cell r="N201">
            <v>19522</v>
          </cell>
        </row>
        <row r="202">
          <cell r="B202">
            <v>430170198</v>
          </cell>
          <cell r="C202" t="str">
            <v>ADVANCED MATH AND SCIENCE ACADEMY</v>
          </cell>
          <cell r="D202">
            <v>170</v>
          </cell>
          <cell r="E202" t="str">
            <v>MARLBOROUGH</v>
          </cell>
          <cell r="F202">
            <v>198</v>
          </cell>
          <cell r="G202" t="str">
            <v>NATICK</v>
          </cell>
          <cell r="H202">
            <v>3</v>
          </cell>
          <cell r="J202">
            <v>10889</v>
          </cell>
          <cell r="K202">
            <v>5652</v>
          </cell>
          <cell r="L202">
            <v>0</v>
          </cell>
          <cell r="M202">
            <v>1088</v>
          </cell>
          <cell r="N202">
            <v>17629</v>
          </cell>
        </row>
        <row r="203">
          <cell r="B203">
            <v>430170213</v>
          </cell>
          <cell r="C203" t="str">
            <v>ADVANCED MATH AND SCIENCE ACADEMY</v>
          </cell>
          <cell r="D203">
            <v>170</v>
          </cell>
          <cell r="E203" t="str">
            <v>MARLBOROUGH</v>
          </cell>
          <cell r="F203">
            <v>213</v>
          </cell>
          <cell r="G203" t="str">
            <v>NORTHBOROUGH</v>
          </cell>
          <cell r="H203">
            <v>3</v>
          </cell>
          <cell r="J203">
            <v>9940</v>
          </cell>
          <cell r="K203">
            <v>7126</v>
          </cell>
          <cell r="L203">
            <v>0</v>
          </cell>
          <cell r="M203">
            <v>1088</v>
          </cell>
          <cell r="N203">
            <v>18154</v>
          </cell>
        </row>
        <row r="204">
          <cell r="B204">
            <v>430170271</v>
          </cell>
          <cell r="C204" t="str">
            <v>ADVANCED MATH AND SCIENCE ACADEMY</v>
          </cell>
          <cell r="D204">
            <v>170</v>
          </cell>
          <cell r="E204" t="str">
            <v>MARLBOROUGH</v>
          </cell>
          <cell r="F204">
            <v>271</v>
          </cell>
          <cell r="G204" t="str">
            <v>SHREWSBURY</v>
          </cell>
          <cell r="H204">
            <v>17.18</v>
          </cell>
          <cell r="J204">
            <v>11012</v>
          </cell>
          <cell r="K204">
            <v>3164</v>
          </cell>
          <cell r="L204">
            <v>0</v>
          </cell>
          <cell r="M204">
            <v>1088</v>
          </cell>
          <cell r="N204">
            <v>15264</v>
          </cell>
        </row>
        <row r="205">
          <cell r="B205">
            <v>430170314</v>
          </cell>
          <cell r="C205" t="str">
            <v>ADVANCED MATH AND SCIENCE ACADEMY</v>
          </cell>
          <cell r="D205">
            <v>170</v>
          </cell>
          <cell r="E205" t="str">
            <v>MARLBOROUGH</v>
          </cell>
          <cell r="F205">
            <v>314</v>
          </cell>
          <cell r="G205" t="str">
            <v>WATERTOWN</v>
          </cell>
          <cell r="H205">
            <v>1.47</v>
          </cell>
          <cell r="J205">
            <v>13996.621915360309</v>
          </cell>
          <cell r="K205">
            <v>10561</v>
          </cell>
          <cell r="L205">
            <v>0</v>
          </cell>
          <cell r="M205">
            <v>1088</v>
          </cell>
          <cell r="N205">
            <v>25645.621915360309</v>
          </cell>
        </row>
        <row r="206">
          <cell r="B206">
            <v>430170315</v>
          </cell>
          <cell r="C206" t="str">
            <v>ADVANCED MATH AND SCIENCE ACADEMY</v>
          </cell>
          <cell r="D206">
            <v>170</v>
          </cell>
          <cell r="E206" t="str">
            <v>MARLBOROUGH</v>
          </cell>
          <cell r="F206">
            <v>315</v>
          </cell>
          <cell r="G206" t="str">
            <v>WAYLAND</v>
          </cell>
          <cell r="H206">
            <v>0.1</v>
          </cell>
          <cell r="J206">
            <v>11668.549707645951</v>
          </cell>
          <cell r="K206">
            <v>8482</v>
          </cell>
          <cell r="L206">
            <v>0</v>
          </cell>
          <cell r="M206">
            <v>1088</v>
          </cell>
          <cell r="N206">
            <v>21238.549707645951</v>
          </cell>
        </row>
        <row r="207">
          <cell r="B207">
            <v>430170321</v>
          </cell>
          <cell r="C207" t="str">
            <v>ADVANCED MATH AND SCIENCE ACADEMY</v>
          </cell>
          <cell r="D207">
            <v>170</v>
          </cell>
          <cell r="E207" t="str">
            <v>MARLBOROUGH</v>
          </cell>
          <cell r="F207">
            <v>321</v>
          </cell>
          <cell r="G207" t="str">
            <v>WESTBOROUGH</v>
          </cell>
          <cell r="H207">
            <v>6</v>
          </cell>
          <cell r="J207">
            <v>13130</v>
          </cell>
          <cell r="K207">
            <v>6641</v>
          </cell>
          <cell r="L207">
            <v>0</v>
          </cell>
          <cell r="M207">
            <v>1088</v>
          </cell>
          <cell r="N207">
            <v>20859</v>
          </cell>
        </row>
        <row r="208">
          <cell r="B208">
            <v>430170348</v>
          </cell>
          <cell r="C208" t="str">
            <v>ADVANCED MATH AND SCIENCE ACADEMY</v>
          </cell>
          <cell r="D208">
            <v>170</v>
          </cell>
          <cell r="E208" t="str">
            <v>MARLBOROUGH</v>
          </cell>
          <cell r="F208">
            <v>348</v>
          </cell>
          <cell r="G208" t="str">
            <v>WORCESTER</v>
          </cell>
          <cell r="H208">
            <v>6.5</v>
          </cell>
          <cell r="J208">
            <v>13364</v>
          </cell>
          <cell r="K208">
            <v>0</v>
          </cell>
          <cell r="L208">
            <v>0</v>
          </cell>
          <cell r="M208">
            <v>1088</v>
          </cell>
          <cell r="N208">
            <v>14452</v>
          </cell>
        </row>
        <row r="209">
          <cell r="B209">
            <v>430170600</v>
          </cell>
          <cell r="C209" t="str">
            <v>ADVANCED MATH AND SCIENCE ACADEMY</v>
          </cell>
          <cell r="D209">
            <v>170</v>
          </cell>
          <cell r="E209" t="str">
            <v>MARLBOROUGH</v>
          </cell>
          <cell r="F209">
            <v>600</v>
          </cell>
          <cell r="G209" t="str">
            <v>ACTON BOXBOROUGH</v>
          </cell>
          <cell r="H209">
            <v>1</v>
          </cell>
          <cell r="J209">
            <v>14110</v>
          </cell>
          <cell r="K209">
            <v>6170</v>
          </cell>
          <cell r="L209">
            <v>0</v>
          </cell>
          <cell r="M209">
            <v>1088</v>
          </cell>
          <cell r="N209">
            <v>21368</v>
          </cell>
        </row>
        <row r="210">
          <cell r="B210">
            <v>430170616</v>
          </cell>
          <cell r="C210" t="str">
            <v>ADVANCED MATH AND SCIENCE ACADEMY</v>
          </cell>
          <cell r="D210">
            <v>170</v>
          </cell>
          <cell r="E210" t="str">
            <v>MARLBOROUGH</v>
          </cell>
          <cell r="F210">
            <v>616</v>
          </cell>
          <cell r="G210" t="str">
            <v>AYER SHIRLEY</v>
          </cell>
          <cell r="H210">
            <v>1</v>
          </cell>
          <cell r="J210">
            <v>9940</v>
          </cell>
          <cell r="K210">
            <v>2923</v>
          </cell>
          <cell r="L210">
            <v>0</v>
          </cell>
          <cell r="M210">
            <v>1088</v>
          </cell>
          <cell r="N210">
            <v>13951</v>
          </cell>
        </row>
        <row r="211">
          <cell r="B211">
            <v>430170620</v>
          </cell>
          <cell r="C211" t="str">
            <v>ADVANCED MATH AND SCIENCE ACADEMY</v>
          </cell>
          <cell r="D211">
            <v>170</v>
          </cell>
          <cell r="E211" t="str">
            <v>MARLBOROUGH</v>
          </cell>
          <cell r="F211">
            <v>620</v>
          </cell>
          <cell r="G211" t="str">
            <v>BERLIN BOYLSTON</v>
          </cell>
          <cell r="H211">
            <v>9.27</v>
          </cell>
          <cell r="J211">
            <v>12337</v>
          </cell>
          <cell r="K211">
            <v>6417</v>
          </cell>
          <cell r="L211">
            <v>0</v>
          </cell>
          <cell r="M211">
            <v>1088</v>
          </cell>
          <cell r="N211">
            <v>19842</v>
          </cell>
        </row>
        <row r="212">
          <cell r="B212">
            <v>430170673</v>
          </cell>
          <cell r="C212" t="str">
            <v>ADVANCED MATH AND SCIENCE ACADEMY</v>
          </cell>
          <cell r="D212">
            <v>170</v>
          </cell>
          <cell r="E212" t="str">
            <v>MARLBOROUGH</v>
          </cell>
          <cell r="F212">
            <v>673</v>
          </cell>
          <cell r="G212" t="str">
            <v>GROTON DUNSTABLE</v>
          </cell>
          <cell r="H212">
            <v>1</v>
          </cell>
          <cell r="J212">
            <v>9940</v>
          </cell>
          <cell r="K212">
            <v>5659</v>
          </cell>
          <cell r="L212">
            <v>0</v>
          </cell>
          <cell r="M212">
            <v>1088</v>
          </cell>
          <cell r="N212">
            <v>16687</v>
          </cell>
        </row>
        <row r="213">
          <cell r="B213">
            <v>430170690</v>
          </cell>
          <cell r="C213" t="str">
            <v>ADVANCED MATH AND SCIENCE ACADEMY</v>
          </cell>
          <cell r="D213">
            <v>170</v>
          </cell>
          <cell r="E213" t="str">
            <v>MARLBOROUGH</v>
          </cell>
          <cell r="F213">
            <v>690</v>
          </cell>
          <cell r="G213" t="str">
            <v>KING PHILIP</v>
          </cell>
          <cell r="H213">
            <v>1.98</v>
          </cell>
          <cell r="J213">
            <v>11837</v>
          </cell>
          <cell r="K213">
            <v>5638</v>
          </cell>
          <cell r="L213">
            <v>0</v>
          </cell>
          <cell r="M213">
            <v>1088</v>
          </cell>
          <cell r="N213">
            <v>18563</v>
          </cell>
        </row>
        <row r="214">
          <cell r="B214">
            <v>430170695</v>
          </cell>
          <cell r="C214" t="str">
            <v>ADVANCED MATH AND SCIENCE ACADEMY</v>
          </cell>
          <cell r="D214">
            <v>170</v>
          </cell>
          <cell r="E214" t="str">
            <v>MARLBOROUGH</v>
          </cell>
          <cell r="F214">
            <v>695</v>
          </cell>
          <cell r="G214" t="str">
            <v>LINCOLN SUDBURY</v>
          </cell>
          <cell r="H214">
            <v>1</v>
          </cell>
          <cell r="J214">
            <v>11837</v>
          </cell>
          <cell r="K214">
            <v>7459</v>
          </cell>
          <cell r="L214">
            <v>0</v>
          </cell>
          <cell r="M214">
            <v>1088</v>
          </cell>
          <cell r="N214">
            <v>20384</v>
          </cell>
        </row>
        <row r="215">
          <cell r="B215">
            <v>430170710</v>
          </cell>
          <cell r="C215" t="str">
            <v>ADVANCED MATH AND SCIENCE ACADEMY</v>
          </cell>
          <cell r="D215">
            <v>170</v>
          </cell>
          <cell r="E215" t="str">
            <v>MARLBOROUGH</v>
          </cell>
          <cell r="F215">
            <v>710</v>
          </cell>
          <cell r="G215" t="str">
            <v>MENDON UPTON</v>
          </cell>
          <cell r="H215">
            <v>4</v>
          </cell>
          <cell r="J215">
            <v>11363</v>
          </cell>
          <cell r="K215">
            <v>5231</v>
          </cell>
          <cell r="L215">
            <v>0</v>
          </cell>
          <cell r="M215">
            <v>1088</v>
          </cell>
          <cell r="N215">
            <v>17682</v>
          </cell>
        </row>
        <row r="216">
          <cell r="B216">
            <v>430170725</v>
          </cell>
          <cell r="C216" t="str">
            <v>ADVANCED MATH AND SCIENCE ACADEMY</v>
          </cell>
          <cell r="D216">
            <v>170</v>
          </cell>
          <cell r="E216" t="str">
            <v>MARLBOROUGH</v>
          </cell>
          <cell r="F216">
            <v>725</v>
          </cell>
          <cell r="G216" t="str">
            <v>NASHOBA</v>
          </cell>
          <cell r="H216">
            <v>16</v>
          </cell>
          <cell r="J216">
            <v>11364</v>
          </cell>
          <cell r="K216">
            <v>3287</v>
          </cell>
          <cell r="L216">
            <v>0</v>
          </cell>
          <cell r="M216">
            <v>1088</v>
          </cell>
          <cell r="N216">
            <v>15739</v>
          </cell>
        </row>
        <row r="217">
          <cell r="B217">
            <v>430170730</v>
          </cell>
          <cell r="C217" t="str">
            <v>ADVANCED MATH AND SCIENCE ACADEMY</v>
          </cell>
          <cell r="D217">
            <v>170</v>
          </cell>
          <cell r="E217" t="str">
            <v>MARLBOROUGH</v>
          </cell>
          <cell r="F217">
            <v>730</v>
          </cell>
          <cell r="G217" t="str">
            <v>NORTHBORO SOUTHBORO</v>
          </cell>
          <cell r="H217">
            <v>6</v>
          </cell>
          <cell r="J217">
            <v>12551</v>
          </cell>
          <cell r="K217">
            <v>5670</v>
          </cell>
          <cell r="L217">
            <v>0</v>
          </cell>
          <cell r="M217">
            <v>1088</v>
          </cell>
          <cell r="N217">
            <v>19309</v>
          </cell>
        </row>
        <row r="218">
          <cell r="B218">
            <v>430170735</v>
          </cell>
          <cell r="C218" t="str">
            <v>ADVANCED MATH AND SCIENCE ACADEMY</v>
          </cell>
          <cell r="D218">
            <v>170</v>
          </cell>
          <cell r="E218" t="str">
            <v>MARLBOROUGH</v>
          </cell>
          <cell r="F218">
            <v>735</v>
          </cell>
          <cell r="G218" t="str">
            <v>NORTH MIDDLESEX</v>
          </cell>
          <cell r="H218">
            <v>2</v>
          </cell>
          <cell r="J218">
            <v>10889</v>
          </cell>
          <cell r="K218">
            <v>3812</v>
          </cell>
          <cell r="L218">
            <v>0</v>
          </cell>
          <cell r="M218">
            <v>1088</v>
          </cell>
          <cell r="N218">
            <v>15789</v>
          </cell>
        </row>
        <row r="219">
          <cell r="B219">
            <v>430170775</v>
          </cell>
          <cell r="C219" t="str">
            <v>ADVANCED MATH AND SCIENCE ACADEMY</v>
          </cell>
          <cell r="D219">
            <v>170</v>
          </cell>
          <cell r="E219" t="str">
            <v>MARLBOROUGH</v>
          </cell>
          <cell r="F219">
            <v>775</v>
          </cell>
          <cell r="G219" t="str">
            <v>WACHUSETT</v>
          </cell>
          <cell r="H219">
            <v>3</v>
          </cell>
          <cell r="J219">
            <v>13085</v>
          </cell>
          <cell r="K219">
            <v>3049</v>
          </cell>
          <cell r="L219">
            <v>0</v>
          </cell>
          <cell r="M219">
            <v>1088</v>
          </cell>
          <cell r="N219">
            <v>17222</v>
          </cell>
        </row>
        <row r="220">
          <cell r="B220">
            <v>432712020</v>
          </cell>
          <cell r="C220" t="str">
            <v>CAPE COD LIGHTHOUSE</v>
          </cell>
          <cell r="D220">
            <v>712</v>
          </cell>
          <cell r="E220" t="str">
            <v>MONOMOY</v>
          </cell>
          <cell r="F220">
            <v>20</v>
          </cell>
          <cell r="G220" t="str">
            <v>BARNSTABLE</v>
          </cell>
          <cell r="H220">
            <v>84</v>
          </cell>
          <cell r="J220">
            <v>10785</v>
          </cell>
          <cell r="K220">
            <v>2488</v>
          </cell>
          <cell r="L220">
            <v>0</v>
          </cell>
          <cell r="M220">
            <v>1088</v>
          </cell>
          <cell r="N220">
            <v>14361</v>
          </cell>
        </row>
        <row r="221">
          <cell r="B221">
            <v>432712172</v>
          </cell>
          <cell r="C221" t="str">
            <v>CAPE COD LIGHTHOUSE</v>
          </cell>
          <cell r="D221">
            <v>712</v>
          </cell>
          <cell r="E221" t="str">
            <v>MONOMOY</v>
          </cell>
          <cell r="F221">
            <v>172</v>
          </cell>
          <cell r="G221" t="str">
            <v>MASHPEE</v>
          </cell>
          <cell r="H221">
            <v>1</v>
          </cell>
          <cell r="J221">
            <v>9754</v>
          </cell>
          <cell r="K221">
            <v>8273</v>
          </cell>
          <cell r="L221">
            <v>0</v>
          </cell>
          <cell r="M221">
            <v>1088</v>
          </cell>
          <cell r="N221">
            <v>19115</v>
          </cell>
        </row>
        <row r="222">
          <cell r="B222">
            <v>432712261</v>
          </cell>
          <cell r="C222" t="str">
            <v>CAPE COD LIGHTHOUSE</v>
          </cell>
          <cell r="D222">
            <v>712</v>
          </cell>
          <cell r="E222" t="str">
            <v>MONOMOY</v>
          </cell>
          <cell r="F222">
            <v>261</v>
          </cell>
          <cell r="G222" t="str">
            <v>SANDWICH</v>
          </cell>
          <cell r="H222">
            <v>20</v>
          </cell>
          <cell r="J222">
            <v>10195</v>
          </cell>
          <cell r="K222">
            <v>7142</v>
          </cell>
          <cell r="L222">
            <v>0</v>
          </cell>
          <cell r="M222">
            <v>1088</v>
          </cell>
          <cell r="N222">
            <v>18425</v>
          </cell>
        </row>
        <row r="223">
          <cell r="B223">
            <v>432712300</v>
          </cell>
          <cell r="C223" t="str">
            <v>CAPE COD LIGHTHOUSE</v>
          </cell>
          <cell r="D223">
            <v>712</v>
          </cell>
          <cell r="E223" t="str">
            <v>MONOMOY</v>
          </cell>
          <cell r="F223">
            <v>300</v>
          </cell>
          <cell r="G223" t="str">
            <v>TRURO</v>
          </cell>
          <cell r="H223">
            <v>1</v>
          </cell>
          <cell r="J223">
            <v>9754</v>
          </cell>
          <cell r="K223">
            <v>17630</v>
          </cell>
          <cell r="L223">
            <v>0</v>
          </cell>
          <cell r="M223">
            <v>1088</v>
          </cell>
          <cell r="N223">
            <v>28472</v>
          </cell>
        </row>
        <row r="224">
          <cell r="B224">
            <v>432712645</v>
          </cell>
          <cell r="C224" t="str">
            <v>CAPE COD LIGHTHOUSE</v>
          </cell>
          <cell r="D224">
            <v>712</v>
          </cell>
          <cell r="E224" t="str">
            <v>MONOMOY</v>
          </cell>
          <cell r="F224">
            <v>645</v>
          </cell>
          <cell r="G224" t="str">
            <v>DENNIS YARMOUTH</v>
          </cell>
          <cell r="H224">
            <v>46.55</v>
          </cell>
          <cell r="J224">
            <v>11702</v>
          </cell>
          <cell r="K224">
            <v>4584</v>
          </cell>
          <cell r="L224">
            <v>0</v>
          </cell>
          <cell r="M224">
            <v>1088</v>
          </cell>
          <cell r="N224">
            <v>17374</v>
          </cell>
        </row>
        <row r="225">
          <cell r="B225">
            <v>432712660</v>
          </cell>
          <cell r="C225" t="str">
            <v>CAPE COD LIGHTHOUSE</v>
          </cell>
          <cell r="D225">
            <v>712</v>
          </cell>
          <cell r="E225" t="str">
            <v>MONOMOY</v>
          </cell>
          <cell r="F225">
            <v>660</v>
          </cell>
          <cell r="G225" t="str">
            <v>NAUSET</v>
          </cell>
          <cell r="H225">
            <v>82.06</v>
          </cell>
          <cell r="J225">
            <v>11440</v>
          </cell>
          <cell r="K225">
            <v>9032</v>
          </cell>
          <cell r="L225">
            <v>0</v>
          </cell>
          <cell r="M225">
            <v>1088</v>
          </cell>
          <cell r="N225">
            <v>21560</v>
          </cell>
        </row>
        <row r="226">
          <cell r="B226">
            <v>432712690</v>
          </cell>
          <cell r="C226" t="str">
            <v>CAPE COD LIGHTHOUSE</v>
          </cell>
          <cell r="D226">
            <v>712</v>
          </cell>
          <cell r="E226" t="str">
            <v>MONOMOY</v>
          </cell>
          <cell r="F226">
            <v>690</v>
          </cell>
          <cell r="G226" t="str">
            <v>KING PHILIP</v>
          </cell>
          <cell r="H226">
            <v>0.5</v>
          </cell>
          <cell r="J226">
            <v>12259.556080163182</v>
          </cell>
          <cell r="K226">
            <v>5839</v>
          </cell>
          <cell r="L226">
            <v>0</v>
          </cell>
          <cell r="M226">
            <v>1088</v>
          </cell>
          <cell r="N226">
            <v>19186.55608016318</v>
          </cell>
        </row>
        <row r="227">
          <cell r="B227">
            <v>432712712</v>
          </cell>
          <cell r="C227" t="str">
            <v>CAPE COD LIGHTHOUSE</v>
          </cell>
          <cell r="D227">
            <v>712</v>
          </cell>
          <cell r="E227" t="str">
            <v>MONOMOY</v>
          </cell>
          <cell r="F227">
            <v>712</v>
          </cell>
          <cell r="G227" t="str">
            <v>MONOMOY</v>
          </cell>
          <cell r="H227">
            <v>13.5</v>
          </cell>
          <cell r="J227">
            <v>11651</v>
          </cell>
          <cell r="K227">
            <v>8458</v>
          </cell>
          <cell r="L227">
            <v>0</v>
          </cell>
          <cell r="M227">
            <v>1088</v>
          </cell>
          <cell r="N227">
            <v>21197</v>
          </cell>
        </row>
        <row r="228">
          <cell r="B228">
            <v>432712717</v>
          </cell>
          <cell r="C228" t="str">
            <v>CAPE COD LIGHTHOUSE</v>
          </cell>
          <cell r="D228">
            <v>712</v>
          </cell>
          <cell r="E228" t="str">
            <v>MONOMOY</v>
          </cell>
          <cell r="F228">
            <v>717</v>
          </cell>
          <cell r="G228" t="str">
            <v>MOHAWK TRAIL</v>
          </cell>
          <cell r="H228">
            <v>0.5</v>
          </cell>
          <cell r="J228">
            <v>13184.705579710146</v>
          </cell>
          <cell r="K228">
            <v>8244</v>
          </cell>
          <cell r="L228">
            <v>0</v>
          </cell>
          <cell r="M228">
            <v>1088</v>
          </cell>
          <cell r="N228">
            <v>22516.705579710146</v>
          </cell>
        </row>
        <row r="229">
          <cell r="B229">
            <v>435301009</v>
          </cell>
          <cell r="C229" t="str">
            <v>INNOVATION ACADEMY</v>
          </cell>
          <cell r="D229">
            <v>301</v>
          </cell>
          <cell r="E229" t="str">
            <v>TYNGSBOROUGH</v>
          </cell>
          <cell r="F229">
            <v>9</v>
          </cell>
          <cell r="G229" t="str">
            <v>ANDOVER</v>
          </cell>
          <cell r="H229">
            <v>0.97</v>
          </cell>
          <cell r="J229">
            <v>11611</v>
          </cell>
          <cell r="K229">
            <v>8138</v>
          </cell>
          <cell r="L229">
            <v>0</v>
          </cell>
          <cell r="M229">
            <v>1088</v>
          </cell>
          <cell r="N229">
            <v>20837</v>
          </cell>
        </row>
        <row r="230">
          <cell r="B230">
            <v>435301031</v>
          </cell>
          <cell r="C230" t="str">
            <v>INNOVATION ACADEMY</v>
          </cell>
          <cell r="D230">
            <v>301</v>
          </cell>
          <cell r="E230" t="str">
            <v>TYNGSBOROUGH</v>
          </cell>
          <cell r="F230">
            <v>31</v>
          </cell>
          <cell r="G230" t="str">
            <v>BILLERICA</v>
          </cell>
          <cell r="H230">
            <v>63.24</v>
          </cell>
          <cell r="J230">
            <v>11717</v>
          </cell>
          <cell r="K230">
            <v>5259</v>
          </cell>
          <cell r="L230">
            <v>0</v>
          </cell>
          <cell r="M230">
            <v>1088</v>
          </cell>
          <cell r="N230">
            <v>18064</v>
          </cell>
        </row>
        <row r="231">
          <cell r="B231">
            <v>435301048</v>
          </cell>
          <cell r="C231" t="str">
            <v>INNOVATION ACADEMY</v>
          </cell>
          <cell r="D231">
            <v>301</v>
          </cell>
          <cell r="E231" t="str">
            <v>TYNGSBOROUGH</v>
          </cell>
          <cell r="F231">
            <v>48</v>
          </cell>
          <cell r="G231" t="str">
            <v>BURLINGTON</v>
          </cell>
          <cell r="H231">
            <v>1</v>
          </cell>
          <cell r="J231">
            <v>11611</v>
          </cell>
          <cell r="K231">
            <v>9396</v>
          </cell>
          <cell r="L231">
            <v>0</v>
          </cell>
          <cell r="M231">
            <v>1088</v>
          </cell>
          <cell r="N231">
            <v>22095</v>
          </cell>
        </row>
        <row r="232">
          <cell r="B232">
            <v>435301056</v>
          </cell>
          <cell r="C232" t="str">
            <v>INNOVATION ACADEMY</v>
          </cell>
          <cell r="D232">
            <v>301</v>
          </cell>
          <cell r="E232" t="str">
            <v>TYNGSBOROUGH</v>
          </cell>
          <cell r="F232">
            <v>56</v>
          </cell>
          <cell r="G232" t="str">
            <v>CHELMSFORD</v>
          </cell>
          <cell r="H232">
            <v>84.660000000000011</v>
          </cell>
          <cell r="J232">
            <v>11316</v>
          </cell>
          <cell r="K232">
            <v>3716</v>
          </cell>
          <cell r="L232">
            <v>0</v>
          </cell>
          <cell r="M232">
            <v>1088</v>
          </cell>
          <cell r="N232">
            <v>16120</v>
          </cell>
        </row>
        <row r="233">
          <cell r="B233">
            <v>435301079</v>
          </cell>
          <cell r="C233" t="str">
            <v>INNOVATION ACADEMY</v>
          </cell>
          <cell r="D233">
            <v>301</v>
          </cell>
          <cell r="E233" t="str">
            <v>TYNGSBOROUGH</v>
          </cell>
          <cell r="F233">
            <v>79</v>
          </cell>
          <cell r="G233" t="str">
            <v>DRACUT</v>
          </cell>
          <cell r="H233">
            <v>158.81</v>
          </cell>
          <cell r="J233">
            <v>12081</v>
          </cell>
          <cell r="K233">
            <v>181</v>
          </cell>
          <cell r="L233">
            <v>0</v>
          </cell>
          <cell r="M233">
            <v>1088</v>
          </cell>
          <cell r="N233">
            <v>13350</v>
          </cell>
        </row>
        <row r="234">
          <cell r="B234">
            <v>435301149</v>
          </cell>
          <cell r="C234" t="str">
            <v>INNOVATION ACADEMY</v>
          </cell>
          <cell r="D234">
            <v>301</v>
          </cell>
          <cell r="E234" t="str">
            <v>TYNGSBOROUGH</v>
          </cell>
          <cell r="F234">
            <v>149</v>
          </cell>
          <cell r="G234" t="str">
            <v>LAWRENCE</v>
          </cell>
          <cell r="H234">
            <v>5.99</v>
          </cell>
          <cell r="J234">
            <v>18088</v>
          </cell>
          <cell r="K234">
            <v>135</v>
          </cell>
          <cell r="L234">
            <v>0</v>
          </cell>
          <cell r="M234">
            <v>1088</v>
          </cell>
          <cell r="N234">
            <v>19311</v>
          </cell>
        </row>
        <row r="235">
          <cell r="B235">
            <v>435301160</v>
          </cell>
          <cell r="C235" t="str">
            <v>INNOVATION ACADEMY</v>
          </cell>
          <cell r="D235">
            <v>301</v>
          </cell>
          <cell r="E235" t="str">
            <v>TYNGSBOROUGH</v>
          </cell>
          <cell r="F235">
            <v>160</v>
          </cell>
          <cell r="G235" t="str">
            <v>LOWELL</v>
          </cell>
          <cell r="H235">
            <v>312.80999999999995</v>
          </cell>
          <cell r="J235">
            <v>13129</v>
          </cell>
          <cell r="K235">
            <v>27</v>
          </cell>
          <cell r="L235">
            <v>0</v>
          </cell>
          <cell r="M235">
            <v>1088</v>
          </cell>
          <cell r="N235">
            <v>14244</v>
          </cell>
        </row>
        <row r="236">
          <cell r="B236">
            <v>435301211</v>
          </cell>
          <cell r="C236" t="str">
            <v>INNOVATION ACADEMY</v>
          </cell>
          <cell r="D236">
            <v>301</v>
          </cell>
          <cell r="E236" t="str">
            <v>TYNGSBOROUGH</v>
          </cell>
          <cell r="F236">
            <v>211</v>
          </cell>
          <cell r="G236" t="str">
            <v>NORTH ANDOVER</v>
          </cell>
          <cell r="H236">
            <v>1.8</v>
          </cell>
          <cell r="J236">
            <v>11611</v>
          </cell>
          <cell r="K236">
            <v>2865</v>
          </cell>
          <cell r="L236">
            <v>0</v>
          </cell>
          <cell r="M236">
            <v>1088</v>
          </cell>
          <cell r="N236">
            <v>15564</v>
          </cell>
        </row>
        <row r="237">
          <cell r="B237">
            <v>435301295</v>
          </cell>
          <cell r="C237" t="str">
            <v>INNOVATION ACADEMY</v>
          </cell>
          <cell r="D237">
            <v>301</v>
          </cell>
          <cell r="E237" t="str">
            <v>TYNGSBOROUGH</v>
          </cell>
          <cell r="F237">
            <v>295</v>
          </cell>
          <cell r="G237" t="str">
            <v>TEWKSBURY</v>
          </cell>
          <cell r="H237">
            <v>36</v>
          </cell>
          <cell r="J237">
            <v>11154</v>
          </cell>
          <cell r="K237">
            <v>5918</v>
          </cell>
          <cell r="L237">
            <v>0</v>
          </cell>
          <cell r="M237">
            <v>1088</v>
          </cell>
          <cell r="N237">
            <v>18160</v>
          </cell>
        </row>
        <row r="238">
          <cell r="B238">
            <v>435301301</v>
          </cell>
          <cell r="C238" t="str">
            <v>INNOVATION ACADEMY</v>
          </cell>
          <cell r="D238">
            <v>301</v>
          </cell>
          <cell r="E238" t="str">
            <v>TYNGSBOROUGH</v>
          </cell>
          <cell r="F238">
            <v>301</v>
          </cell>
          <cell r="G238" t="str">
            <v>TYNGSBOROUGH</v>
          </cell>
          <cell r="H238">
            <v>84.560000000000016</v>
          </cell>
          <cell r="J238">
            <v>12543</v>
          </cell>
          <cell r="K238">
            <v>4346</v>
          </cell>
          <cell r="L238">
            <v>0</v>
          </cell>
          <cell r="M238">
            <v>1088</v>
          </cell>
          <cell r="N238">
            <v>17977</v>
          </cell>
        </row>
        <row r="239">
          <cell r="B239">
            <v>435301308</v>
          </cell>
          <cell r="C239" t="str">
            <v>INNOVATION ACADEMY</v>
          </cell>
          <cell r="D239">
            <v>301</v>
          </cell>
          <cell r="E239" t="str">
            <v>TYNGSBOROUGH</v>
          </cell>
          <cell r="F239">
            <v>308</v>
          </cell>
          <cell r="G239" t="str">
            <v>WALTHAM</v>
          </cell>
          <cell r="H239">
            <v>1</v>
          </cell>
          <cell r="J239">
            <v>15940.913815493748</v>
          </cell>
          <cell r="K239">
            <v>6576</v>
          </cell>
          <cell r="L239">
            <v>0</v>
          </cell>
          <cell r="M239">
            <v>1088</v>
          </cell>
          <cell r="N239">
            <v>23604.913815493746</v>
          </cell>
        </row>
        <row r="240">
          <cell r="B240">
            <v>435301326</v>
          </cell>
          <cell r="C240" t="str">
            <v>INNOVATION ACADEMY</v>
          </cell>
          <cell r="D240">
            <v>301</v>
          </cell>
          <cell r="E240" t="str">
            <v>TYNGSBOROUGH</v>
          </cell>
          <cell r="F240">
            <v>326</v>
          </cell>
          <cell r="G240" t="str">
            <v>WESTFORD</v>
          </cell>
          <cell r="H240">
            <v>7</v>
          </cell>
          <cell r="J240">
            <v>10869</v>
          </cell>
          <cell r="K240">
            <v>4467</v>
          </cell>
          <cell r="L240">
            <v>0</v>
          </cell>
          <cell r="M240">
            <v>1088</v>
          </cell>
          <cell r="N240">
            <v>16424</v>
          </cell>
        </row>
        <row r="241">
          <cell r="B241">
            <v>435301342</v>
          </cell>
          <cell r="C241" t="str">
            <v>INNOVATION ACADEMY</v>
          </cell>
          <cell r="D241">
            <v>301</v>
          </cell>
          <cell r="E241" t="str">
            <v>TYNGSBOROUGH</v>
          </cell>
          <cell r="F241">
            <v>342</v>
          </cell>
          <cell r="G241" t="str">
            <v>WILMINGTON</v>
          </cell>
          <cell r="H241">
            <v>1</v>
          </cell>
          <cell r="J241">
            <v>12109.665687255454</v>
          </cell>
          <cell r="K241">
            <v>8863</v>
          </cell>
          <cell r="L241">
            <v>0</v>
          </cell>
          <cell r="M241">
            <v>1088</v>
          </cell>
          <cell r="N241">
            <v>22060.665687255452</v>
          </cell>
        </row>
        <row r="242">
          <cell r="B242">
            <v>435301600</v>
          </cell>
          <cell r="C242" t="str">
            <v>INNOVATION ACADEMY</v>
          </cell>
          <cell r="D242">
            <v>301</v>
          </cell>
          <cell r="E242" t="str">
            <v>TYNGSBOROUGH</v>
          </cell>
          <cell r="F242">
            <v>600</v>
          </cell>
          <cell r="G242" t="str">
            <v>ACTON BOXBOROUGH</v>
          </cell>
          <cell r="H242">
            <v>0.06</v>
          </cell>
          <cell r="J242">
            <v>12118.156886883298</v>
          </cell>
          <cell r="K242">
            <v>5299</v>
          </cell>
          <cell r="L242">
            <v>0</v>
          </cell>
          <cell r="M242">
            <v>1088</v>
          </cell>
          <cell r="N242">
            <v>18505.156886883298</v>
          </cell>
        </row>
        <row r="243">
          <cell r="B243">
            <v>435301616</v>
          </cell>
          <cell r="C243" t="str">
            <v>INNOVATION ACADEMY</v>
          </cell>
          <cell r="D243">
            <v>301</v>
          </cell>
          <cell r="E243" t="str">
            <v>TYNGSBOROUGH</v>
          </cell>
          <cell r="F243">
            <v>616</v>
          </cell>
          <cell r="G243" t="str">
            <v>AYER SHIRLEY</v>
          </cell>
          <cell r="H243">
            <v>1</v>
          </cell>
          <cell r="J243">
            <v>12534.397400482509</v>
          </cell>
          <cell r="K243">
            <v>3686</v>
          </cell>
          <cell r="L243">
            <v>0</v>
          </cell>
          <cell r="M243">
            <v>1088</v>
          </cell>
          <cell r="N243">
            <v>17308.397400482507</v>
          </cell>
        </row>
        <row r="244">
          <cell r="B244">
            <v>435301673</v>
          </cell>
          <cell r="C244" t="str">
            <v>INNOVATION ACADEMY</v>
          </cell>
          <cell r="D244">
            <v>301</v>
          </cell>
          <cell r="E244" t="str">
            <v>TYNGSBOROUGH</v>
          </cell>
          <cell r="F244">
            <v>673</v>
          </cell>
          <cell r="G244" t="str">
            <v>GROTON DUNSTABLE</v>
          </cell>
          <cell r="H244">
            <v>17.25</v>
          </cell>
          <cell r="J244">
            <v>11799</v>
          </cell>
          <cell r="K244">
            <v>6717</v>
          </cell>
          <cell r="L244">
            <v>0</v>
          </cell>
          <cell r="M244">
            <v>1088</v>
          </cell>
          <cell r="N244">
            <v>19604</v>
          </cell>
        </row>
        <row r="245">
          <cell r="B245">
            <v>435301725</v>
          </cell>
          <cell r="C245" t="str">
            <v>INNOVATION ACADEMY</v>
          </cell>
          <cell r="D245">
            <v>301</v>
          </cell>
          <cell r="E245" t="str">
            <v>TYNGSBOROUGH</v>
          </cell>
          <cell r="F245">
            <v>725</v>
          </cell>
          <cell r="G245" t="str">
            <v>NASHOBA</v>
          </cell>
          <cell r="H245">
            <v>1</v>
          </cell>
          <cell r="J245">
            <v>11611</v>
          </cell>
          <cell r="K245">
            <v>3358</v>
          </cell>
          <cell r="L245">
            <v>0</v>
          </cell>
          <cell r="M245">
            <v>1088</v>
          </cell>
          <cell r="N245">
            <v>16057</v>
          </cell>
        </row>
        <row r="246">
          <cell r="B246">
            <v>435301735</v>
          </cell>
          <cell r="C246" t="str">
            <v>INNOVATION ACADEMY</v>
          </cell>
          <cell r="D246">
            <v>301</v>
          </cell>
          <cell r="E246" t="str">
            <v>TYNGSBOROUGH</v>
          </cell>
          <cell r="F246">
            <v>735</v>
          </cell>
          <cell r="G246" t="str">
            <v>NORTH MIDDLESEX</v>
          </cell>
          <cell r="H246">
            <v>7.4399999999999995</v>
          </cell>
          <cell r="J246">
            <v>12116</v>
          </cell>
          <cell r="K246">
            <v>4242</v>
          </cell>
          <cell r="L246">
            <v>0</v>
          </cell>
          <cell r="M246">
            <v>1088</v>
          </cell>
          <cell r="N246">
            <v>17446</v>
          </cell>
        </row>
        <row r="247">
          <cell r="B247">
            <v>436049010</v>
          </cell>
          <cell r="C247" t="str">
            <v>COMMUNITY CS OF CAMBRIDGE</v>
          </cell>
          <cell r="D247">
            <v>49</v>
          </cell>
          <cell r="E247" t="str">
            <v>CAMBRIDGE</v>
          </cell>
          <cell r="F247">
            <v>10</v>
          </cell>
          <cell r="G247" t="str">
            <v>ARLINGTON</v>
          </cell>
          <cell r="H247">
            <v>2.4699999999999998</v>
          </cell>
          <cell r="J247">
            <v>17330</v>
          </cell>
          <cell r="K247">
            <v>7492</v>
          </cell>
          <cell r="L247">
            <v>0</v>
          </cell>
          <cell r="M247">
            <v>1088</v>
          </cell>
          <cell r="N247">
            <v>25910</v>
          </cell>
        </row>
        <row r="248">
          <cell r="B248">
            <v>436049026</v>
          </cell>
          <cell r="C248" t="str">
            <v>COMMUNITY CS OF CAMBRIDGE</v>
          </cell>
          <cell r="D248">
            <v>49</v>
          </cell>
          <cell r="E248" t="str">
            <v>CAMBRIDGE</v>
          </cell>
          <cell r="F248">
            <v>26</v>
          </cell>
          <cell r="G248" t="str">
            <v>BELMONT</v>
          </cell>
          <cell r="H248">
            <v>1</v>
          </cell>
          <cell r="J248">
            <v>11970.349152708473</v>
          </cell>
          <cell r="K248">
            <v>4263</v>
          </cell>
          <cell r="L248">
            <v>0</v>
          </cell>
          <cell r="M248">
            <v>1088</v>
          </cell>
          <cell r="N248">
            <v>17321.349152708473</v>
          </cell>
        </row>
        <row r="249">
          <cell r="B249">
            <v>436049031</v>
          </cell>
          <cell r="C249" t="str">
            <v>COMMUNITY CS OF CAMBRIDGE</v>
          </cell>
          <cell r="D249">
            <v>49</v>
          </cell>
          <cell r="E249" t="str">
            <v>CAMBRIDGE</v>
          </cell>
          <cell r="F249">
            <v>31</v>
          </cell>
          <cell r="G249" t="str">
            <v>BILLERICA</v>
          </cell>
          <cell r="H249">
            <v>2</v>
          </cell>
          <cell r="J249">
            <v>17571</v>
          </cell>
          <cell r="K249">
            <v>7887</v>
          </cell>
          <cell r="L249">
            <v>0</v>
          </cell>
          <cell r="M249">
            <v>1088</v>
          </cell>
          <cell r="N249">
            <v>26546</v>
          </cell>
        </row>
        <row r="250">
          <cell r="B250">
            <v>436049035</v>
          </cell>
          <cell r="C250" t="str">
            <v>COMMUNITY CS OF CAMBRIDGE</v>
          </cell>
          <cell r="D250">
            <v>49</v>
          </cell>
          <cell r="E250" t="str">
            <v>CAMBRIDGE</v>
          </cell>
          <cell r="F250">
            <v>35</v>
          </cell>
          <cell r="G250" t="str">
            <v>BOSTON</v>
          </cell>
          <cell r="H250">
            <v>17.12</v>
          </cell>
          <cell r="J250">
            <v>15920</v>
          </cell>
          <cell r="K250">
            <v>6608</v>
          </cell>
          <cell r="L250">
            <v>0</v>
          </cell>
          <cell r="M250">
            <v>1088</v>
          </cell>
          <cell r="N250">
            <v>23616</v>
          </cell>
        </row>
        <row r="251">
          <cell r="B251">
            <v>436049049</v>
          </cell>
          <cell r="C251" t="str">
            <v>COMMUNITY CS OF CAMBRIDGE</v>
          </cell>
          <cell r="D251">
            <v>49</v>
          </cell>
          <cell r="E251" t="str">
            <v>CAMBRIDGE</v>
          </cell>
          <cell r="F251">
            <v>49</v>
          </cell>
          <cell r="G251" t="str">
            <v>CAMBRIDGE</v>
          </cell>
          <cell r="H251">
            <v>174.65999999999997</v>
          </cell>
          <cell r="J251">
            <v>16184</v>
          </cell>
          <cell r="K251">
            <v>20446</v>
          </cell>
          <cell r="L251">
            <v>0</v>
          </cell>
          <cell r="M251">
            <v>1088</v>
          </cell>
          <cell r="N251">
            <v>37718</v>
          </cell>
        </row>
        <row r="252">
          <cell r="B252">
            <v>436049057</v>
          </cell>
          <cell r="C252" t="str">
            <v>COMMUNITY CS OF CAMBRIDGE</v>
          </cell>
          <cell r="D252">
            <v>49</v>
          </cell>
          <cell r="E252" t="str">
            <v>CAMBRIDGE</v>
          </cell>
          <cell r="F252">
            <v>57</v>
          </cell>
          <cell r="G252" t="str">
            <v>CHELSEA</v>
          </cell>
          <cell r="H252">
            <v>3</v>
          </cell>
          <cell r="J252">
            <v>18011</v>
          </cell>
          <cell r="K252">
            <v>390</v>
          </cell>
          <cell r="L252">
            <v>0</v>
          </cell>
          <cell r="M252">
            <v>1088</v>
          </cell>
          <cell r="N252">
            <v>19489</v>
          </cell>
        </row>
        <row r="253">
          <cell r="B253">
            <v>436049093</v>
          </cell>
          <cell r="C253" t="str">
            <v>COMMUNITY CS OF CAMBRIDGE</v>
          </cell>
          <cell r="D253">
            <v>49</v>
          </cell>
          <cell r="E253" t="str">
            <v>CAMBRIDGE</v>
          </cell>
          <cell r="F253">
            <v>93</v>
          </cell>
          <cell r="G253" t="str">
            <v>EVERETT</v>
          </cell>
          <cell r="H253">
            <v>8.83</v>
          </cell>
          <cell r="J253">
            <v>16893</v>
          </cell>
          <cell r="K253">
            <v>218</v>
          </cell>
          <cell r="L253">
            <v>0</v>
          </cell>
          <cell r="M253">
            <v>1088</v>
          </cell>
          <cell r="N253">
            <v>18199</v>
          </cell>
        </row>
        <row r="254">
          <cell r="B254">
            <v>436049095</v>
          </cell>
          <cell r="C254" t="str">
            <v>COMMUNITY CS OF CAMBRIDGE</v>
          </cell>
          <cell r="D254">
            <v>49</v>
          </cell>
          <cell r="E254" t="str">
            <v>CAMBRIDGE</v>
          </cell>
          <cell r="F254">
            <v>95</v>
          </cell>
          <cell r="G254" t="str">
            <v>FALL RIVER</v>
          </cell>
          <cell r="H254">
            <v>1</v>
          </cell>
          <cell r="J254">
            <v>16917.565073122369</v>
          </cell>
          <cell r="K254">
            <v>46</v>
          </cell>
          <cell r="L254">
            <v>0</v>
          </cell>
          <cell r="M254">
            <v>1088</v>
          </cell>
          <cell r="N254">
            <v>18051.565073122369</v>
          </cell>
        </row>
        <row r="255">
          <cell r="B255">
            <v>436049133</v>
          </cell>
          <cell r="C255" t="str">
            <v>COMMUNITY CS OF CAMBRIDGE</v>
          </cell>
          <cell r="D255">
            <v>49</v>
          </cell>
          <cell r="E255" t="str">
            <v>CAMBRIDGE</v>
          </cell>
          <cell r="F255">
            <v>133</v>
          </cell>
          <cell r="G255" t="str">
            <v>HOLBROOK</v>
          </cell>
          <cell r="H255">
            <v>1</v>
          </cell>
          <cell r="J255">
            <v>12704</v>
          </cell>
          <cell r="K255">
            <v>1696</v>
          </cell>
          <cell r="L255">
            <v>0</v>
          </cell>
          <cell r="M255">
            <v>1088</v>
          </cell>
          <cell r="N255">
            <v>15488</v>
          </cell>
        </row>
        <row r="256">
          <cell r="B256">
            <v>436049149</v>
          </cell>
          <cell r="C256" t="str">
            <v>COMMUNITY CS OF CAMBRIDGE</v>
          </cell>
          <cell r="D256">
            <v>49</v>
          </cell>
          <cell r="E256" t="str">
            <v>CAMBRIDGE</v>
          </cell>
          <cell r="F256">
            <v>149</v>
          </cell>
          <cell r="G256" t="str">
            <v>LAWRENCE</v>
          </cell>
          <cell r="H256">
            <v>3</v>
          </cell>
          <cell r="J256">
            <v>12704</v>
          </cell>
          <cell r="K256">
            <v>95</v>
          </cell>
          <cell r="L256">
            <v>0</v>
          </cell>
          <cell r="M256">
            <v>1088</v>
          </cell>
          <cell r="N256">
            <v>13887</v>
          </cell>
        </row>
        <row r="257">
          <cell r="B257">
            <v>436049153</v>
          </cell>
          <cell r="C257" t="str">
            <v>COMMUNITY CS OF CAMBRIDGE</v>
          </cell>
          <cell r="D257">
            <v>49</v>
          </cell>
          <cell r="E257" t="str">
            <v>CAMBRIDGE</v>
          </cell>
          <cell r="F257">
            <v>153</v>
          </cell>
          <cell r="G257" t="str">
            <v>LEOMINSTER</v>
          </cell>
          <cell r="H257">
            <v>1</v>
          </cell>
          <cell r="J257">
            <v>15254.340083668003</v>
          </cell>
          <cell r="K257">
            <v>0</v>
          </cell>
          <cell r="L257">
            <v>0</v>
          </cell>
          <cell r="M257">
            <v>1088</v>
          </cell>
          <cell r="N257">
            <v>16342.340083668003</v>
          </cell>
        </row>
        <row r="258">
          <cell r="B258">
            <v>436049155</v>
          </cell>
          <cell r="C258" t="str">
            <v>COMMUNITY CS OF CAMBRIDGE</v>
          </cell>
          <cell r="D258">
            <v>49</v>
          </cell>
          <cell r="E258" t="str">
            <v>CAMBRIDGE</v>
          </cell>
          <cell r="F258">
            <v>155</v>
          </cell>
          <cell r="G258" t="str">
            <v>LEXINGTON</v>
          </cell>
          <cell r="H258">
            <v>1</v>
          </cell>
          <cell r="J258">
            <v>11677</v>
          </cell>
          <cell r="K258">
            <v>9311</v>
          </cell>
          <cell r="L258">
            <v>0</v>
          </cell>
          <cell r="M258">
            <v>1088</v>
          </cell>
          <cell r="N258">
            <v>22076</v>
          </cell>
        </row>
        <row r="259">
          <cell r="B259">
            <v>436049163</v>
          </cell>
          <cell r="C259" t="str">
            <v>COMMUNITY CS OF CAMBRIDGE</v>
          </cell>
          <cell r="D259">
            <v>49</v>
          </cell>
          <cell r="E259" t="str">
            <v>CAMBRIDGE</v>
          </cell>
          <cell r="F259">
            <v>163</v>
          </cell>
          <cell r="G259" t="str">
            <v>LYNN</v>
          </cell>
          <cell r="H259">
            <v>5</v>
          </cell>
          <cell r="J259">
            <v>12863</v>
          </cell>
          <cell r="K259">
            <v>85</v>
          </cell>
          <cell r="L259">
            <v>0</v>
          </cell>
          <cell r="M259">
            <v>1088</v>
          </cell>
          <cell r="N259">
            <v>14036</v>
          </cell>
        </row>
        <row r="260">
          <cell r="B260">
            <v>436049165</v>
          </cell>
          <cell r="C260" t="str">
            <v>COMMUNITY CS OF CAMBRIDGE</v>
          </cell>
          <cell r="D260">
            <v>49</v>
          </cell>
          <cell r="E260" t="str">
            <v>CAMBRIDGE</v>
          </cell>
          <cell r="F260">
            <v>165</v>
          </cell>
          <cell r="G260" t="str">
            <v>MALDEN</v>
          </cell>
          <cell r="H260">
            <v>11</v>
          </cell>
          <cell r="J260">
            <v>15741</v>
          </cell>
          <cell r="K260">
            <v>0</v>
          </cell>
          <cell r="L260">
            <v>0</v>
          </cell>
          <cell r="M260">
            <v>1088</v>
          </cell>
          <cell r="N260">
            <v>16829</v>
          </cell>
        </row>
        <row r="261">
          <cell r="B261">
            <v>436049176</v>
          </cell>
          <cell r="C261" t="str">
            <v>COMMUNITY CS OF CAMBRIDGE</v>
          </cell>
          <cell r="D261">
            <v>49</v>
          </cell>
          <cell r="E261" t="str">
            <v>CAMBRIDGE</v>
          </cell>
          <cell r="F261">
            <v>176</v>
          </cell>
          <cell r="G261" t="str">
            <v>MEDFORD</v>
          </cell>
          <cell r="H261">
            <v>7.7</v>
          </cell>
          <cell r="J261">
            <v>13364</v>
          </cell>
          <cell r="K261">
            <v>4545</v>
          </cell>
          <cell r="L261">
            <v>0</v>
          </cell>
          <cell r="M261">
            <v>1088</v>
          </cell>
          <cell r="N261">
            <v>18997</v>
          </cell>
        </row>
        <row r="262">
          <cell r="B262">
            <v>436049229</v>
          </cell>
          <cell r="C262" t="str">
            <v>COMMUNITY CS OF CAMBRIDGE</v>
          </cell>
          <cell r="D262">
            <v>49</v>
          </cell>
          <cell r="E262" t="str">
            <v>CAMBRIDGE</v>
          </cell>
          <cell r="F262">
            <v>229</v>
          </cell>
          <cell r="G262" t="str">
            <v>PEABODY</v>
          </cell>
          <cell r="H262">
            <v>0.47</v>
          </cell>
          <cell r="J262">
            <v>14061.217885521883</v>
          </cell>
          <cell r="K262">
            <v>1059</v>
          </cell>
          <cell r="L262">
            <v>0</v>
          </cell>
          <cell r="M262">
            <v>1088</v>
          </cell>
          <cell r="N262">
            <v>16208.217885521883</v>
          </cell>
        </row>
        <row r="263">
          <cell r="B263">
            <v>436049243</v>
          </cell>
          <cell r="C263" t="str">
            <v>COMMUNITY CS OF CAMBRIDGE</v>
          </cell>
          <cell r="D263">
            <v>49</v>
          </cell>
          <cell r="E263" t="str">
            <v>CAMBRIDGE</v>
          </cell>
          <cell r="F263">
            <v>243</v>
          </cell>
          <cell r="G263" t="str">
            <v>QUINCY</v>
          </cell>
          <cell r="H263">
            <v>1</v>
          </cell>
          <cell r="J263">
            <v>15518.332806854127</v>
          </cell>
          <cell r="K263">
            <v>2211</v>
          </cell>
          <cell r="L263">
            <v>0</v>
          </cell>
          <cell r="M263">
            <v>1088</v>
          </cell>
          <cell r="N263">
            <v>18817.332806854127</v>
          </cell>
        </row>
        <row r="264">
          <cell r="B264">
            <v>436049244</v>
          </cell>
          <cell r="C264" t="str">
            <v>COMMUNITY CS OF CAMBRIDGE</v>
          </cell>
          <cell r="D264">
            <v>49</v>
          </cell>
          <cell r="E264" t="str">
            <v>CAMBRIDGE</v>
          </cell>
          <cell r="F264">
            <v>244</v>
          </cell>
          <cell r="G264" t="str">
            <v>RANDOLPH</v>
          </cell>
          <cell r="H264">
            <v>2</v>
          </cell>
          <cell r="J264">
            <v>12704</v>
          </cell>
          <cell r="K264">
            <v>3616</v>
          </cell>
          <cell r="L264">
            <v>0</v>
          </cell>
          <cell r="M264">
            <v>1088</v>
          </cell>
          <cell r="N264">
            <v>17408</v>
          </cell>
        </row>
        <row r="265">
          <cell r="B265">
            <v>436049248</v>
          </cell>
          <cell r="C265" t="str">
            <v>COMMUNITY CS OF CAMBRIDGE</v>
          </cell>
          <cell r="D265">
            <v>49</v>
          </cell>
          <cell r="E265" t="str">
            <v>CAMBRIDGE</v>
          </cell>
          <cell r="F265">
            <v>248</v>
          </cell>
          <cell r="G265" t="str">
            <v>REVERE</v>
          </cell>
          <cell r="H265">
            <v>5.92</v>
          </cell>
          <cell r="J265">
            <v>17289</v>
          </cell>
          <cell r="K265">
            <v>1140</v>
          </cell>
          <cell r="L265">
            <v>0</v>
          </cell>
          <cell r="M265">
            <v>1088</v>
          </cell>
          <cell r="N265">
            <v>19517</v>
          </cell>
        </row>
        <row r="266">
          <cell r="B266">
            <v>436049274</v>
          </cell>
          <cell r="C266" t="str">
            <v>COMMUNITY CS OF CAMBRIDGE</v>
          </cell>
          <cell r="D266">
            <v>49</v>
          </cell>
          <cell r="E266" t="str">
            <v>CAMBRIDGE</v>
          </cell>
          <cell r="F266">
            <v>274</v>
          </cell>
          <cell r="G266" t="str">
            <v>SOMERVILLE</v>
          </cell>
          <cell r="H266">
            <v>2.92</v>
          </cell>
          <cell r="J266">
            <v>19842</v>
          </cell>
          <cell r="K266">
            <v>9335</v>
          </cell>
          <cell r="L266">
            <v>0</v>
          </cell>
          <cell r="M266">
            <v>1088</v>
          </cell>
          <cell r="N266">
            <v>30265</v>
          </cell>
        </row>
        <row r="267">
          <cell r="B267">
            <v>436049308</v>
          </cell>
          <cell r="C267" t="str">
            <v>COMMUNITY CS OF CAMBRIDGE</v>
          </cell>
          <cell r="D267">
            <v>49</v>
          </cell>
          <cell r="E267" t="str">
            <v>CAMBRIDGE</v>
          </cell>
          <cell r="F267">
            <v>308</v>
          </cell>
          <cell r="G267" t="str">
            <v>WALTHAM</v>
          </cell>
          <cell r="H267">
            <v>2.39</v>
          </cell>
          <cell r="J267">
            <v>15783</v>
          </cell>
          <cell r="K267">
            <v>6511</v>
          </cell>
          <cell r="L267">
            <v>0</v>
          </cell>
          <cell r="M267">
            <v>1088</v>
          </cell>
          <cell r="N267">
            <v>23382</v>
          </cell>
        </row>
        <row r="268">
          <cell r="B268">
            <v>436049314</v>
          </cell>
          <cell r="C268" t="str">
            <v>COMMUNITY CS OF CAMBRIDGE</v>
          </cell>
          <cell r="D268">
            <v>49</v>
          </cell>
          <cell r="E268" t="str">
            <v>CAMBRIDGE</v>
          </cell>
          <cell r="F268">
            <v>314</v>
          </cell>
          <cell r="G268" t="str">
            <v>WATERTOWN</v>
          </cell>
          <cell r="H268">
            <v>1</v>
          </cell>
          <cell r="J268">
            <v>13996.621915360309</v>
          </cell>
          <cell r="K268">
            <v>10561</v>
          </cell>
          <cell r="L268">
            <v>0</v>
          </cell>
          <cell r="M268">
            <v>1088</v>
          </cell>
          <cell r="N268">
            <v>25645.621915360309</v>
          </cell>
        </row>
        <row r="269">
          <cell r="B269">
            <v>436049336</v>
          </cell>
          <cell r="C269" t="str">
            <v>COMMUNITY CS OF CAMBRIDGE</v>
          </cell>
          <cell r="D269">
            <v>49</v>
          </cell>
          <cell r="E269" t="str">
            <v>CAMBRIDGE</v>
          </cell>
          <cell r="F269">
            <v>336</v>
          </cell>
          <cell r="G269" t="str">
            <v>WEYMOUTH</v>
          </cell>
          <cell r="H269">
            <v>1</v>
          </cell>
          <cell r="J269">
            <v>12704</v>
          </cell>
          <cell r="K269">
            <v>1701</v>
          </cell>
          <cell r="L269">
            <v>0</v>
          </cell>
          <cell r="M269">
            <v>1088</v>
          </cell>
          <cell r="N269">
            <v>15493</v>
          </cell>
        </row>
        <row r="270">
          <cell r="B270">
            <v>437035018</v>
          </cell>
          <cell r="C270" t="str">
            <v>CITY ON A HILL</v>
          </cell>
          <cell r="D270">
            <v>35</v>
          </cell>
          <cell r="E270" t="str">
            <v>BOSTON</v>
          </cell>
          <cell r="F270">
            <v>18</v>
          </cell>
          <cell r="G270" t="str">
            <v>AVON</v>
          </cell>
          <cell r="H270">
            <v>0.99</v>
          </cell>
          <cell r="J270">
            <v>14723.34220248668</v>
          </cell>
          <cell r="K270">
            <v>7128</v>
          </cell>
          <cell r="L270">
            <v>0</v>
          </cell>
          <cell r="M270">
            <v>1088</v>
          </cell>
          <cell r="N270">
            <v>22939.342202486681</v>
          </cell>
        </row>
        <row r="271">
          <cell r="B271">
            <v>437035035</v>
          </cell>
          <cell r="C271" t="str">
            <v>CITY ON A HILL</v>
          </cell>
          <cell r="D271">
            <v>35</v>
          </cell>
          <cell r="E271" t="str">
            <v>BOSTON</v>
          </cell>
          <cell r="F271">
            <v>35</v>
          </cell>
          <cell r="G271" t="str">
            <v>BOSTON</v>
          </cell>
          <cell r="H271">
            <v>183.55999999999997</v>
          </cell>
          <cell r="J271">
            <v>18499</v>
          </cell>
          <cell r="K271">
            <v>7678</v>
          </cell>
          <cell r="L271">
            <v>1547.0091523207673</v>
          </cell>
          <cell r="M271">
            <v>1088</v>
          </cell>
          <cell r="N271">
            <v>28812.009152320767</v>
          </cell>
        </row>
        <row r="272">
          <cell r="B272">
            <v>437035044</v>
          </cell>
          <cell r="C272" t="str">
            <v>CITY ON A HILL</v>
          </cell>
          <cell r="D272">
            <v>35</v>
          </cell>
          <cell r="E272" t="str">
            <v>BOSTON</v>
          </cell>
          <cell r="F272">
            <v>44</v>
          </cell>
          <cell r="G272" t="str">
            <v>BROCKTON</v>
          </cell>
          <cell r="H272">
            <v>1</v>
          </cell>
          <cell r="J272">
            <v>12440</v>
          </cell>
          <cell r="K272">
            <v>434</v>
          </cell>
          <cell r="L272">
            <v>0</v>
          </cell>
          <cell r="M272">
            <v>1088</v>
          </cell>
          <cell r="N272">
            <v>13962</v>
          </cell>
        </row>
        <row r="273">
          <cell r="B273">
            <v>437035073</v>
          </cell>
          <cell r="C273" t="str">
            <v>CITY ON A HILL</v>
          </cell>
          <cell r="D273">
            <v>35</v>
          </cell>
          <cell r="E273" t="str">
            <v>BOSTON</v>
          </cell>
          <cell r="F273">
            <v>73</v>
          </cell>
          <cell r="G273" t="str">
            <v>DEDHAM</v>
          </cell>
          <cell r="H273">
            <v>0.12</v>
          </cell>
          <cell r="J273">
            <v>12879.904565003901</v>
          </cell>
          <cell r="K273">
            <v>9462</v>
          </cell>
          <cell r="L273">
            <v>0</v>
          </cell>
          <cell r="M273">
            <v>1088</v>
          </cell>
          <cell r="N273">
            <v>23429.904565003901</v>
          </cell>
        </row>
        <row r="274">
          <cell r="B274">
            <v>437035088</v>
          </cell>
          <cell r="C274" t="str">
            <v>CITY ON A HILL</v>
          </cell>
          <cell r="D274">
            <v>35</v>
          </cell>
          <cell r="E274" t="str">
            <v>BOSTON</v>
          </cell>
          <cell r="F274">
            <v>88</v>
          </cell>
          <cell r="G274" t="str">
            <v>EASTON</v>
          </cell>
          <cell r="H274">
            <v>0.88</v>
          </cell>
          <cell r="J274">
            <v>11852.786472346788</v>
          </cell>
          <cell r="K274">
            <v>3826</v>
          </cell>
          <cell r="L274">
            <v>0</v>
          </cell>
          <cell r="M274">
            <v>1088</v>
          </cell>
          <cell r="N274">
            <v>16766.786472346786</v>
          </cell>
        </row>
        <row r="275">
          <cell r="B275">
            <v>437035093</v>
          </cell>
          <cell r="C275" t="str">
            <v>CITY ON A HILL</v>
          </cell>
          <cell r="D275">
            <v>35</v>
          </cell>
          <cell r="E275" t="str">
            <v>BOSTON</v>
          </cell>
          <cell r="F275">
            <v>93</v>
          </cell>
          <cell r="G275" t="str">
            <v>EVERETT</v>
          </cell>
          <cell r="H275">
            <v>1</v>
          </cell>
          <cell r="J275">
            <v>17625.341117535296</v>
          </cell>
          <cell r="K275">
            <v>227</v>
          </cell>
          <cell r="L275">
            <v>0</v>
          </cell>
          <cell r="M275">
            <v>1088</v>
          </cell>
          <cell r="N275">
            <v>18940.341117535296</v>
          </cell>
        </row>
        <row r="276">
          <cell r="B276">
            <v>437035131</v>
          </cell>
          <cell r="C276" t="str">
            <v>CITY ON A HILL</v>
          </cell>
          <cell r="D276">
            <v>35</v>
          </cell>
          <cell r="E276" t="str">
            <v>BOSTON</v>
          </cell>
          <cell r="F276">
            <v>131</v>
          </cell>
          <cell r="G276" t="str">
            <v>HINGHAM</v>
          </cell>
          <cell r="H276">
            <v>0.68</v>
          </cell>
          <cell r="J276">
            <v>11642.985697318896</v>
          </cell>
          <cell r="K276">
            <v>5483</v>
          </cell>
          <cell r="L276">
            <v>0</v>
          </cell>
          <cell r="M276">
            <v>1088</v>
          </cell>
          <cell r="N276">
            <v>18213.985697318894</v>
          </cell>
        </row>
        <row r="277">
          <cell r="B277">
            <v>437035165</v>
          </cell>
          <cell r="C277" t="str">
            <v>CITY ON A HILL</v>
          </cell>
          <cell r="D277">
            <v>35</v>
          </cell>
          <cell r="E277" t="str">
            <v>BOSTON</v>
          </cell>
          <cell r="F277">
            <v>165</v>
          </cell>
          <cell r="G277" t="str">
            <v>MALDEN</v>
          </cell>
          <cell r="H277">
            <v>1</v>
          </cell>
          <cell r="J277">
            <v>15500.82967073056</v>
          </cell>
          <cell r="K277">
            <v>0</v>
          </cell>
          <cell r="L277">
            <v>0</v>
          </cell>
          <cell r="M277">
            <v>1088</v>
          </cell>
          <cell r="N277">
            <v>16588.82967073056</v>
          </cell>
        </row>
        <row r="278">
          <cell r="B278">
            <v>437035243</v>
          </cell>
          <cell r="C278" t="str">
            <v>CITY ON A HILL</v>
          </cell>
          <cell r="D278">
            <v>35</v>
          </cell>
          <cell r="E278" t="str">
            <v>BOSTON</v>
          </cell>
          <cell r="F278">
            <v>243</v>
          </cell>
          <cell r="G278" t="str">
            <v>QUINCY</v>
          </cell>
          <cell r="H278">
            <v>0.85</v>
          </cell>
          <cell r="J278">
            <v>15518.332806854127</v>
          </cell>
          <cell r="K278">
            <v>2211</v>
          </cell>
          <cell r="L278">
            <v>0</v>
          </cell>
          <cell r="M278">
            <v>1088</v>
          </cell>
          <cell r="N278">
            <v>18817.332806854127</v>
          </cell>
        </row>
        <row r="279">
          <cell r="B279">
            <v>437035244</v>
          </cell>
          <cell r="C279" t="str">
            <v>CITY ON A HILL</v>
          </cell>
          <cell r="D279">
            <v>35</v>
          </cell>
          <cell r="E279" t="str">
            <v>BOSTON</v>
          </cell>
          <cell r="F279">
            <v>244</v>
          </cell>
          <cell r="G279" t="str">
            <v>RANDOLPH</v>
          </cell>
          <cell r="H279">
            <v>3</v>
          </cell>
          <cell r="J279">
            <v>15441</v>
          </cell>
          <cell r="K279">
            <v>4396</v>
          </cell>
          <cell r="L279">
            <v>0</v>
          </cell>
          <cell r="M279">
            <v>1088</v>
          </cell>
          <cell r="N279">
            <v>20925</v>
          </cell>
        </row>
        <row r="280">
          <cell r="B280">
            <v>438035018</v>
          </cell>
          <cell r="C280" t="str">
            <v>CODMAN ACADEMY</v>
          </cell>
          <cell r="D280">
            <v>35</v>
          </cell>
          <cell r="E280" t="str">
            <v>BOSTON</v>
          </cell>
          <cell r="F280">
            <v>18</v>
          </cell>
          <cell r="G280" t="str">
            <v>AVON</v>
          </cell>
          <cell r="H280">
            <v>1</v>
          </cell>
          <cell r="J280">
            <v>14723.34220248668</v>
          </cell>
          <cell r="K280">
            <v>7128</v>
          </cell>
          <cell r="L280">
            <v>0</v>
          </cell>
          <cell r="M280">
            <v>1088</v>
          </cell>
          <cell r="N280">
            <v>22939.342202486681</v>
          </cell>
        </row>
        <row r="281">
          <cell r="B281">
            <v>438035035</v>
          </cell>
          <cell r="C281" t="str">
            <v>CODMAN ACADEMY</v>
          </cell>
          <cell r="D281">
            <v>35</v>
          </cell>
          <cell r="E281" t="str">
            <v>BOSTON</v>
          </cell>
          <cell r="F281">
            <v>35</v>
          </cell>
          <cell r="G281" t="str">
            <v>BOSTON</v>
          </cell>
          <cell r="H281">
            <v>321.71999999999997</v>
          </cell>
          <cell r="J281">
            <v>17497</v>
          </cell>
          <cell r="K281">
            <v>7262</v>
          </cell>
          <cell r="L281">
            <v>0</v>
          </cell>
          <cell r="M281">
            <v>1088</v>
          </cell>
          <cell r="N281">
            <v>25847</v>
          </cell>
        </row>
        <row r="282">
          <cell r="B282">
            <v>438035044</v>
          </cell>
          <cell r="C282" t="str">
            <v>CODMAN ACADEMY</v>
          </cell>
          <cell r="D282">
            <v>35</v>
          </cell>
          <cell r="E282" t="str">
            <v>BOSTON</v>
          </cell>
          <cell r="F282">
            <v>44</v>
          </cell>
          <cell r="G282" t="str">
            <v>BROCKTON</v>
          </cell>
          <cell r="H282">
            <v>6</v>
          </cell>
          <cell r="J282">
            <v>18109</v>
          </cell>
          <cell r="K282">
            <v>632</v>
          </cell>
          <cell r="L282">
            <v>0</v>
          </cell>
          <cell r="M282">
            <v>1088</v>
          </cell>
          <cell r="N282">
            <v>19829</v>
          </cell>
        </row>
        <row r="283">
          <cell r="B283">
            <v>438035220</v>
          </cell>
          <cell r="C283" t="str">
            <v>CODMAN ACADEMY</v>
          </cell>
          <cell r="D283">
            <v>35</v>
          </cell>
          <cell r="E283" t="str">
            <v>BOSTON</v>
          </cell>
          <cell r="F283">
            <v>220</v>
          </cell>
          <cell r="G283" t="str">
            <v>NORWOOD</v>
          </cell>
          <cell r="H283">
            <v>1</v>
          </cell>
          <cell r="J283">
            <v>13824.907319639307</v>
          </cell>
          <cell r="K283">
            <v>5224</v>
          </cell>
          <cell r="L283">
            <v>0</v>
          </cell>
          <cell r="M283">
            <v>1088</v>
          </cell>
          <cell r="N283">
            <v>20136.907319639307</v>
          </cell>
        </row>
        <row r="284">
          <cell r="B284">
            <v>438035243</v>
          </cell>
          <cell r="C284" t="str">
            <v>CODMAN ACADEMY</v>
          </cell>
          <cell r="D284">
            <v>35</v>
          </cell>
          <cell r="E284" t="str">
            <v>BOSTON</v>
          </cell>
          <cell r="F284">
            <v>243</v>
          </cell>
          <cell r="G284" t="str">
            <v>QUINCY</v>
          </cell>
          <cell r="H284">
            <v>2.95</v>
          </cell>
          <cell r="J284">
            <v>15518.332806854127</v>
          </cell>
          <cell r="K284">
            <v>2211</v>
          </cell>
          <cell r="L284">
            <v>0</v>
          </cell>
          <cell r="M284">
            <v>1088</v>
          </cell>
          <cell r="N284">
            <v>18817.332806854127</v>
          </cell>
        </row>
        <row r="285">
          <cell r="B285">
            <v>438035244</v>
          </cell>
          <cell r="C285" t="str">
            <v>CODMAN ACADEMY</v>
          </cell>
          <cell r="D285">
            <v>35</v>
          </cell>
          <cell r="E285" t="str">
            <v>BOSTON</v>
          </cell>
          <cell r="F285">
            <v>244</v>
          </cell>
          <cell r="G285" t="str">
            <v>RANDOLPH</v>
          </cell>
          <cell r="H285">
            <v>4</v>
          </cell>
          <cell r="J285">
            <v>18160</v>
          </cell>
          <cell r="K285">
            <v>5170</v>
          </cell>
          <cell r="L285">
            <v>0</v>
          </cell>
          <cell r="M285">
            <v>1088</v>
          </cell>
          <cell r="N285">
            <v>24418</v>
          </cell>
        </row>
        <row r="286">
          <cell r="B286">
            <v>438035293</v>
          </cell>
          <cell r="C286" t="str">
            <v>CODMAN ACADEMY</v>
          </cell>
          <cell r="D286">
            <v>35</v>
          </cell>
          <cell r="E286" t="str">
            <v>BOSTON</v>
          </cell>
          <cell r="F286">
            <v>293</v>
          </cell>
          <cell r="G286" t="str">
            <v>TAUNTON</v>
          </cell>
          <cell r="H286">
            <v>1</v>
          </cell>
          <cell r="J286">
            <v>14953.293164987406</v>
          </cell>
          <cell r="K286">
            <v>404</v>
          </cell>
          <cell r="L286">
            <v>0</v>
          </cell>
          <cell r="M286">
            <v>1088</v>
          </cell>
          <cell r="N286">
            <v>16445.293164987408</v>
          </cell>
        </row>
        <row r="287">
          <cell r="B287">
            <v>439035035</v>
          </cell>
          <cell r="C287" t="str">
            <v>CONSERVATORY LAB</v>
          </cell>
          <cell r="D287">
            <v>35</v>
          </cell>
          <cell r="E287" t="str">
            <v>BOSTON</v>
          </cell>
          <cell r="F287">
            <v>35</v>
          </cell>
          <cell r="G287" t="str">
            <v>BOSTON</v>
          </cell>
          <cell r="H287">
            <v>419.24</v>
          </cell>
          <cell r="J287">
            <v>16079</v>
          </cell>
          <cell r="K287">
            <v>6674</v>
          </cell>
          <cell r="L287">
            <v>0</v>
          </cell>
          <cell r="M287">
            <v>1088</v>
          </cell>
          <cell r="N287">
            <v>23841</v>
          </cell>
        </row>
        <row r="288">
          <cell r="B288">
            <v>439035044</v>
          </cell>
          <cell r="C288" t="str">
            <v>CONSERVATORY LAB</v>
          </cell>
          <cell r="D288">
            <v>35</v>
          </cell>
          <cell r="E288" t="str">
            <v>BOSTON</v>
          </cell>
          <cell r="F288">
            <v>44</v>
          </cell>
          <cell r="G288" t="str">
            <v>BROCKTON</v>
          </cell>
          <cell r="H288">
            <v>4</v>
          </cell>
          <cell r="J288">
            <v>15961</v>
          </cell>
          <cell r="K288">
            <v>557</v>
          </cell>
          <cell r="L288">
            <v>0</v>
          </cell>
          <cell r="M288">
            <v>1088</v>
          </cell>
          <cell r="N288">
            <v>17606</v>
          </cell>
        </row>
        <row r="289">
          <cell r="B289">
            <v>439035050</v>
          </cell>
          <cell r="C289" t="str">
            <v>CONSERVATORY LAB</v>
          </cell>
          <cell r="D289">
            <v>35</v>
          </cell>
          <cell r="E289" t="str">
            <v>BOSTON</v>
          </cell>
          <cell r="F289">
            <v>50</v>
          </cell>
          <cell r="G289" t="str">
            <v>CANTON</v>
          </cell>
          <cell r="H289">
            <v>7.0000000000000007E-2</v>
          </cell>
          <cell r="J289">
            <v>10434</v>
          </cell>
          <cell r="K289">
            <v>4759</v>
          </cell>
          <cell r="L289">
            <v>0</v>
          </cell>
          <cell r="M289">
            <v>1088</v>
          </cell>
          <cell r="N289">
            <v>16281</v>
          </cell>
        </row>
        <row r="290">
          <cell r="B290">
            <v>439035073</v>
          </cell>
          <cell r="C290" t="str">
            <v>CONSERVATORY LAB</v>
          </cell>
          <cell r="D290">
            <v>35</v>
          </cell>
          <cell r="E290" t="str">
            <v>BOSTON</v>
          </cell>
          <cell r="F290">
            <v>73</v>
          </cell>
          <cell r="G290" t="str">
            <v>DEDHAM</v>
          </cell>
          <cell r="H290">
            <v>2.2199999999999998</v>
          </cell>
          <cell r="J290">
            <v>13389</v>
          </cell>
          <cell r="K290">
            <v>9836</v>
          </cell>
          <cell r="L290">
            <v>0</v>
          </cell>
          <cell r="M290">
            <v>1088</v>
          </cell>
          <cell r="N290">
            <v>24313</v>
          </cell>
        </row>
        <row r="291">
          <cell r="B291">
            <v>439035088</v>
          </cell>
          <cell r="C291" t="str">
            <v>CONSERVATORY LAB</v>
          </cell>
          <cell r="D291">
            <v>35</v>
          </cell>
          <cell r="E291" t="str">
            <v>BOSTON</v>
          </cell>
          <cell r="F291">
            <v>88</v>
          </cell>
          <cell r="G291" t="str">
            <v>EASTON</v>
          </cell>
          <cell r="H291">
            <v>1</v>
          </cell>
          <cell r="J291">
            <v>15471</v>
          </cell>
          <cell r="K291">
            <v>4994</v>
          </cell>
          <cell r="L291">
            <v>0</v>
          </cell>
          <cell r="M291">
            <v>1088</v>
          </cell>
          <cell r="N291">
            <v>21553</v>
          </cell>
        </row>
        <row r="292">
          <cell r="B292">
            <v>439035163</v>
          </cell>
          <cell r="C292" t="str">
            <v>CONSERVATORY LAB</v>
          </cell>
          <cell r="D292">
            <v>35</v>
          </cell>
          <cell r="E292" t="str">
            <v>BOSTON</v>
          </cell>
          <cell r="F292">
            <v>163</v>
          </cell>
          <cell r="G292" t="str">
            <v>LYNN</v>
          </cell>
          <cell r="H292">
            <v>1.1399999999999999</v>
          </cell>
          <cell r="J292">
            <v>16831.794551886796</v>
          </cell>
          <cell r="K292">
            <v>111</v>
          </cell>
          <cell r="L292">
            <v>0</v>
          </cell>
          <cell r="M292">
            <v>1088</v>
          </cell>
          <cell r="N292">
            <v>18030.794551886796</v>
          </cell>
        </row>
        <row r="293">
          <cell r="B293">
            <v>439035243</v>
          </cell>
          <cell r="C293" t="str">
            <v>CONSERVATORY LAB</v>
          </cell>
          <cell r="D293">
            <v>35</v>
          </cell>
          <cell r="E293" t="str">
            <v>BOSTON</v>
          </cell>
          <cell r="F293">
            <v>243</v>
          </cell>
          <cell r="G293" t="str">
            <v>QUINCY</v>
          </cell>
          <cell r="H293">
            <v>2</v>
          </cell>
          <cell r="J293">
            <v>15518.332806854127</v>
          </cell>
          <cell r="K293">
            <v>2211</v>
          </cell>
          <cell r="L293">
            <v>0</v>
          </cell>
          <cell r="M293">
            <v>1088</v>
          </cell>
          <cell r="N293">
            <v>18817.332806854127</v>
          </cell>
        </row>
        <row r="294">
          <cell r="B294">
            <v>439035244</v>
          </cell>
          <cell r="C294" t="str">
            <v>CONSERVATORY LAB</v>
          </cell>
          <cell r="D294">
            <v>35</v>
          </cell>
          <cell r="E294" t="str">
            <v>BOSTON</v>
          </cell>
          <cell r="F294">
            <v>244</v>
          </cell>
          <cell r="G294" t="str">
            <v>RANDOLPH</v>
          </cell>
          <cell r="H294">
            <v>4</v>
          </cell>
          <cell r="J294">
            <v>13847</v>
          </cell>
          <cell r="K294">
            <v>3942</v>
          </cell>
          <cell r="L294">
            <v>0</v>
          </cell>
          <cell r="M294">
            <v>1088</v>
          </cell>
          <cell r="N294">
            <v>18877</v>
          </cell>
        </row>
        <row r="295">
          <cell r="B295">
            <v>439035284</v>
          </cell>
          <cell r="C295" t="str">
            <v>CONSERVATORY LAB</v>
          </cell>
          <cell r="D295">
            <v>35</v>
          </cell>
          <cell r="E295" t="str">
            <v>BOSTON</v>
          </cell>
          <cell r="F295">
            <v>284</v>
          </cell>
          <cell r="G295" t="str">
            <v>STONEHAM</v>
          </cell>
          <cell r="H295">
            <v>1</v>
          </cell>
          <cell r="J295">
            <v>15390</v>
          </cell>
          <cell r="K295">
            <v>6242</v>
          </cell>
          <cell r="L295">
            <v>0</v>
          </cell>
          <cell r="M295">
            <v>1088</v>
          </cell>
          <cell r="N295">
            <v>22720</v>
          </cell>
        </row>
        <row r="296">
          <cell r="B296">
            <v>439035285</v>
          </cell>
          <cell r="C296" t="str">
            <v>CONSERVATORY LAB</v>
          </cell>
          <cell r="D296">
            <v>35</v>
          </cell>
          <cell r="E296" t="str">
            <v>BOSTON</v>
          </cell>
          <cell r="F296">
            <v>285</v>
          </cell>
          <cell r="G296" t="str">
            <v>STOUGHTON</v>
          </cell>
          <cell r="H296">
            <v>2.0499999999999998</v>
          </cell>
          <cell r="J296">
            <v>13672</v>
          </cell>
          <cell r="K296">
            <v>3295</v>
          </cell>
          <cell r="L296">
            <v>0</v>
          </cell>
          <cell r="M296">
            <v>1088</v>
          </cell>
          <cell r="N296">
            <v>18055</v>
          </cell>
        </row>
        <row r="297">
          <cell r="B297">
            <v>439035347</v>
          </cell>
          <cell r="C297" t="str">
            <v>CONSERVATORY LAB</v>
          </cell>
          <cell r="D297">
            <v>35</v>
          </cell>
          <cell r="E297" t="str">
            <v>BOSTON</v>
          </cell>
          <cell r="F297">
            <v>347</v>
          </cell>
          <cell r="G297" t="str">
            <v>WOBURN</v>
          </cell>
          <cell r="H297">
            <v>2</v>
          </cell>
          <cell r="J297">
            <v>17940</v>
          </cell>
          <cell r="K297">
            <v>8018</v>
          </cell>
          <cell r="L297">
            <v>0</v>
          </cell>
          <cell r="M297">
            <v>1088</v>
          </cell>
          <cell r="N297">
            <v>27046</v>
          </cell>
        </row>
        <row r="298">
          <cell r="B298">
            <v>440149009</v>
          </cell>
          <cell r="C298" t="str">
            <v>COMMUNITY DAY</v>
          </cell>
          <cell r="D298">
            <v>149</v>
          </cell>
          <cell r="E298" t="str">
            <v>LAWRENCE</v>
          </cell>
          <cell r="F298">
            <v>9</v>
          </cell>
          <cell r="G298" t="str">
            <v>ANDOVER</v>
          </cell>
          <cell r="H298">
            <v>2</v>
          </cell>
          <cell r="J298">
            <v>11481</v>
          </cell>
          <cell r="K298">
            <v>8047</v>
          </cell>
          <cell r="L298">
            <v>0</v>
          </cell>
          <cell r="M298">
            <v>1088</v>
          </cell>
          <cell r="N298">
            <v>20616</v>
          </cell>
        </row>
        <row r="299">
          <cell r="B299">
            <v>440149079</v>
          </cell>
          <cell r="C299" t="str">
            <v>COMMUNITY DAY</v>
          </cell>
          <cell r="D299">
            <v>149</v>
          </cell>
          <cell r="E299" t="str">
            <v>LAWRENCE</v>
          </cell>
          <cell r="F299">
            <v>79</v>
          </cell>
          <cell r="G299" t="str">
            <v>DRACUT</v>
          </cell>
          <cell r="H299">
            <v>3</v>
          </cell>
          <cell r="J299">
            <v>17725</v>
          </cell>
          <cell r="K299">
            <v>266</v>
          </cell>
          <cell r="L299">
            <v>0</v>
          </cell>
          <cell r="M299">
            <v>1088</v>
          </cell>
          <cell r="N299">
            <v>19079</v>
          </cell>
        </row>
        <row r="300">
          <cell r="B300">
            <v>440149128</v>
          </cell>
          <cell r="C300" t="str">
            <v>COMMUNITY DAY</v>
          </cell>
          <cell r="D300">
            <v>149</v>
          </cell>
          <cell r="E300" t="str">
            <v>LAWRENCE</v>
          </cell>
          <cell r="F300">
            <v>128</v>
          </cell>
          <cell r="G300" t="str">
            <v>HAVERHILL</v>
          </cell>
          <cell r="H300">
            <v>45</v>
          </cell>
          <cell r="J300">
            <v>14361</v>
          </cell>
          <cell r="K300">
            <v>1492</v>
          </cell>
          <cell r="L300">
            <v>0</v>
          </cell>
          <cell r="M300">
            <v>1088</v>
          </cell>
          <cell r="N300">
            <v>16941</v>
          </cell>
        </row>
        <row r="301">
          <cell r="B301">
            <v>440149149</v>
          </cell>
          <cell r="C301" t="str">
            <v>COMMUNITY DAY</v>
          </cell>
          <cell r="D301">
            <v>149</v>
          </cell>
          <cell r="E301" t="str">
            <v>LAWRENCE</v>
          </cell>
          <cell r="F301">
            <v>149</v>
          </cell>
          <cell r="G301" t="str">
            <v>LAWRENCE</v>
          </cell>
          <cell r="H301">
            <v>1066</v>
          </cell>
          <cell r="J301">
            <v>15811</v>
          </cell>
          <cell r="K301">
            <v>118</v>
          </cell>
          <cell r="L301">
            <v>668.86866791744842</v>
          </cell>
          <cell r="M301">
            <v>1088</v>
          </cell>
          <cell r="N301">
            <v>17685.86866791745</v>
          </cell>
        </row>
        <row r="302">
          <cell r="B302">
            <v>440149160</v>
          </cell>
          <cell r="C302" t="str">
            <v>COMMUNITY DAY</v>
          </cell>
          <cell r="D302">
            <v>149</v>
          </cell>
          <cell r="E302" t="str">
            <v>LAWRENCE</v>
          </cell>
          <cell r="F302">
            <v>160</v>
          </cell>
          <cell r="G302" t="str">
            <v>LOWELL</v>
          </cell>
          <cell r="H302">
            <v>2</v>
          </cell>
          <cell r="J302">
            <v>14249</v>
          </cell>
          <cell r="K302">
            <v>30</v>
          </cell>
          <cell r="L302">
            <v>0</v>
          </cell>
          <cell r="M302">
            <v>1088</v>
          </cell>
          <cell r="N302">
            <v>15367</v>
          </cell>
        </row>
        <row r="303">
          <cell r="B303">
            <v>440149181</v>
          </cell>
          <cell r="C303" t="str">
            <v>COMMUNITY DAY</v>
          </cell>
          <cell r="D303">
            <v>149</v>
          </cell>
          <cell r="E303" t="str">
            <v>LAWRENCE</v>
          </cell>
          <cell r="F303">
            <v>181</v>
          </cell>
          <cell r="G303" t="str">
            <v>METHUEN</v>
          </cell>
          <cell r="H303">
            <v>77.09</v>
          </cell>
          <cell r="J303">
            <v>13485</v>
          </cell>
          <cell r="K303">
            <v>191</v>
          </cell>
          <cell r="L303">
            <v>0</v>
          </cell>
          <cell r="M303">
            <v>1088</v>
          </cell>
          <cell r="N303">
            <v>14764</v>
          </cell>
        </row>
        <row r="304">
          <cell r="B304">
            <v>440149211</v>
          </cell>
          <cell r="C304" t="str">
            <v>COMMUNITY DAY</v>
          </cell>
          <cell r="D304">
            <v>149</v>
          </cell>
          <cell r="E304" t="str">
            <v>LAWRENCE</v>
          </cell>
          <cell r="F304">
            <v>211</v>
          </cell>
          <cell r="G304" t="str">
            <v>NORTH ANDOVER</v>
          </cell>
          <cell r="H304">
            <v>2.16</v>
          </cell>
          <cell r="J304">
            <v>12617</v>
          </cell>
          <cell r="K304">
            <v>3113</v>
          </cell>
          <cell r="L304">
            <v>0</v>
          </cell>
          <cell r="M304">
            <v>1088</v>
          </cell>
          <cell r="N304">
            <v>16818</v>
          </cell>
        </row>
        <row r="305">
          <cell r="B305">
            <v>440149745</v>
          </cell>
          <cell r="C305" t="str">
            <v>COMMUNITY DAY</v>
          </cell>
          <cell r="D305">
            <v>149</v>
          </cell>
          <cell r="E305" t="str">
            <v>LAWRENCE</v>
          </cell>
          <cell r="F305">
            <v>745</v>
          </cell>
          <cell r="G305" t="str">
            <v>PENTUCKET</v>
          </cell>
          <cell r="H305">
            <v>1</v>
          </cell>
          <cell r="J305">
            <v>10115</v>
          </cell>
          <cell r="K305">
            <v>4408</v>
          </cell>
          <cell r="L305">
            <v>0</v>
          </cell>
          <cell r="M305">
            <v>1088</v>
          </cell>
          <cell r="N305">
            <v>15611</v>
          </cell>
        </row>
        <row r="306">
          <cell r="B306">
            <v>441281005</v>
          </cell>
          <cell r="C306" t="str">
            <v>SPRINGFIELD INTERNATIONAL</v>
          </cell>
          <cell r="D306">
            <v>281</v>
          </cell>
          <cell r="E306" t="str">
            <v>SPRINGFIELD</v>
          </cell>
          <cell r="F306">
            <v>5</v>
          </cell>
          <cell r="G306" t="str">
            <v>AGAWAM</v>
          </cell>
          <cell r="H306">
            <v>1</v>
          </cell>
          <cell r="J306">
            <v>15433</v>
          </cell>
          <cell r="K306">
            <v>6591</v>
          </cell>
          <cell r="L306">
            <v>0</v>
          </cell>
          <cell r="M306">
            <v>1088</v>
          </cell>
          <cell r="N306">
            <v>23112</v>
          </cell>
        </row>
        <row r="307">
          <cell r="B307">
            <v>441281061</v>
          </cell>
          <cell r="C307" t="str">
            <v>SPRINGFIELD INTERNATIONAL</v>
          </cell>
          <cell r="D307">
            <v>281</v>
          </cell>
          <cell r="E307" t="str">
            <v>SPRINGFIELD</v>
          </cell>
          <cell r="F307">
            <v>61</v>
          </cell>
          <cell r="G307" t="str">
            <v>CHICOPEE</v>
          </cell>
          <cell r="H307">
            <v>1.5</v>
          </cell>
          <cell r="J307">
            <v>16154</v>
          </cell>
          <cell r="K307">
            <v>684</v>
          </cell>
          <cell r="L307">
            <v>0</v>
          </cell>
          <cell r="M307">
            <v>1088</v>
          </cell>
          <cell r="N307">
            <v>17926</v>
          </cell>
        </row>
        <row r="308">
          <cell r="B308">
            <v>441281087</v>
          </cell>
          <cell r="C308" t="str">
            <v>SPRINGFIELD INTERNATIONAL</v>
          </cell>
          <cell r="D308">
            <v>281</v>
          </cell>
          <cell r="E308" t="str">
            <v>SPRINGFIELD</v>
          </cell>
          <cell r="F308">
            <v>87</v>
          </cell>
          <cell r="G308" t="str">
            <v>EAST LONGMEADOW</v>
          </cell>
          <cell r="H308">
            <v>2</v>
          </cell>
          <cell r="J308">
            <v>14904</v>
          </cell>
          <cell r="K308">
            <v>5726</v>
          </cell>
          <cell r="L308">
            <v>0</v>
          </cell>
          <cell r="M308">
            <v>1088</v>
          </cell>
          <cell r="N308">
            <v>21718</v>
          </cell>
        </row>
        <row r="309">
          <cell r="B309">
            <v>441281137</v>
          </cell>
          <cell r="C309" t="str">
            <v>SPRINGFIELD INTERNATIONAL</v>
          </cell>
          <cell r="D309">
            <v>281</v>
          </cell>
          <cell r="E309" t="str">
            <v>SPRINGFIELD</v>
          </cell>
          <cell r="F309">
            <v>137</v>
          </cell>
          <cell r="G309" t="str">
            <v>HOLYOKE</v>
          </cell>
          <cell r="H309">
            <v>3.54</v>
          </cell>
          <cell r="J309">
            <v>18148</v>
          </cell>
          <cell r="K309">
            <v>0</v>
          </cell>
          <cell r="L309">
            <v>0</v>
          </cell>
          <cell r="M309">
            <v>1088</v>
          </cell>
          <cell r="N309">
            <v>19236</v>
          </cell>
        </row>
        <row r="310">
          <cell r="B310">
            <v>441281161</v>
          </cell>
          <cell r="C310" t="str">
            <v>SPRINGFIELD INTERNATIONAL</v>
          </cell>
          <cell r="D310">
            <v>281</v>
          </cell>
          <cell r="E310" t="str">
            <v>SPRINGFIELD</v>
          </cell>
          <cell r="F310">
            <v>161</v>
          </cell>
          <cell r="G310" t="str">
            <v>LUDLOW</v>
          </cell>
          <cell r="H310">
            <v>3.1799999999999997</v>
          </cell>
          <cell r="J310">
            <v>13211</v>
          </cell>
          <cell r="K310">
            <v>5567</v>
          </cell>
          <cell r="L310">
            <v>0</v>
          </cell>
          <cell r="M310">
            <v>1088</v>
          </cell>
          <cell r="N310">
            <v>19866</v>
          </cell>
        </row>
        <row r="311">
          <cell r="B311">
            <v>441281191</v>
          </cell>
          <cell r="C311" t="str">
            <v>SPRINGFIELD INTERNATIONAL</v>
          </cell>
          <cell r="D311">
            <v>281</v>
          </cell>
          <cell r="E311" t="str">
            <v>SPRINGFIELD</v>
          </cell>
          <cell r="F311">
            <v>191</v>
          </cell>
          <cell r="G311" t="str">
            <v>MONSON</v>
          </cell>
          <cell r="H311">
            <v>1</v>
          </cell>
          <cell r="J311">
            <v>10115</v>
          </cell>
          <cell r="K311">
            <v>2919</v>
          </cell>
          <cell r="L311">
            <v>0</v>
          </cell>
          <cell r="M311">
            <v>1088</v>
          </cell>
          <cell r="N311">
            <v>14122</v>
          </cell>
        </row>
        <row r="312">
          <cell r="B312">
            <v>441281210</v>
          </cell>
          <cell r="C312" t="str">
            <v>SPRINGFIELD INTERNATIONAL</v>
          </cell>
          <cell r="D312">
            <v>281</v>
          </cell>
          <cell r="E312" t="str">
            <v>SPRINGFIELD</v>
          </cell>
          <cell r="F312">
            <v>210</v>
          </cell>
          <cell r="G312" t="str">
            <v>NORTHAMPTON</v>
          </cell>
          <cell r="H312">
            <v>1</v>
          </cell>
          <cell r="J312">
            <v>12602.315463378176</v>
          </cell>
          <cell r="K312">
            <v>4177</v>
          </cell>
          <cell r="L312">
            <v>0</v>
          </cell>
          <cell r="M312">
            <v>1088</v>
          </cell>
          <cell r="N312">
            <v>17867.315463378174</v>
          </cell>
        </row>
        <row r="313">
          <cell r="B313">
            <v>441281227</v>
          </cell>
          <cell r="C313" t="str">
            <v>SPRINGFIELD INTERNATIONAL</v>
          </cell>
          <cell r="D313">
            <v>281</v>
          </cell>
          <cell r="E313" t="str">
            <v>SPRINGFIELD</v>
          </cell>
          <cell r="F313">
            <v>227</v>
          </cell>
          <cell r="G313" t="str">
            <v>PALMER</v>
          </cell>
          <cell r="H313">
            <v>2.9</v>
          </cell>
          <cell r="J313">
            <v>14071.793831919813</v>
          </cell>
          <cell r="K313">
            <v>3688</v>
          </cell>
          <cell r="L313">
            <v>0</v>
          </cell>
          <cell r="M313">
            <v>1088</v>
          </cell>
          <cell r="N313">
            <v>18847.793831919815</v>
          </cell>
        </row>
        <row r="314">
          <cell r="B314">
            <v>441281275</v>
          </cell>
          <cell r="C314" t="str">
            <v>SPRINGFIELD INTERNATIONAL</v>
          </cell>
          <cell r="D314">
            <v>281</v>
          </cell>
          <cell r="E314" t="str">
            <v>SPRINGFIELD</v>
          </cell>
          <cell r="F314">
            <v>275</v>
          </cell>
          <cell r="G314" t="str">
            <v>SOUTHAMPTON</v>
          </cell>
          <cell r="H314">
            <v>1.81</v>
          </cell>
          <cell r="J314">
            <v>12190.932270833333</v>
          </cell>
          <cell r="K314">
            <v>3554</v>
          </cell>
          <cell r="L314">
            <v>0</v>
          </cell>
          <cell r="M314">
            <v>1088</v>
          </cell>
          <cell r="N314">
            <v>16832.932270833335</v>
          </cell>
        </row>
        <row r="315">
          <cell r="B315">
            <v>441281281</v>
          </cell>
          <cell r="C315" t="str">
            <v>SPRINGFIELD INTERNATIONAL</v>
          </cell>
          <cell r="D315">
            <v>281</v>
          </cell>
          <cell r="E315" t="str">
            <v>SPRINGFIELD</v>
          </cell>
          <cell r="F315">
            <v>281</v>
          </cell>
          <cell r="G315" t="str">
            <v>SPRINGFIELD</v>
          </cell>
          <cell r="H315">
            <v>1490.8099999999997</v>
          </cell>
          <cell r="J315">
            <v>14725</v>
          </cell>
          <cell r="K315">
            <v>7</v>
          </cell>
          <cell r="L315">
            <v>0</v>
          </cell>
          <cell r="M315">
            <v>1088</v>
          </cell>
          <cell r="N315">
            <v>15820</v>
          </cell>
        </row>
        <row r="316">
          <cell r="B316">
            <v>441281332</v>
          </cell>
          <cell r="C316" t="str">
            <v>SPRINGFIELD INTERNATIONAL</v>
          </cell>
          <cell r="D316">
            <v>281</v>
          </cell>
          <cell r="E316" t="str">
            <v>SPRINGFIELD</v>
          </cell>
          <cell r="F316">
            <v>332</v>
          </cell>
          <cell r="G316" t="str">
            <v>WEST SPRINGFIELD</v>
          </cell>
          <cell r="H316">
            <v>2.4699999999999998</v>
          </cell>
          <cell r="J316">
            <v>14533</v>
          </cell>
          <cell r="K316">
            <v>1100</v>
          </cell>
          <cell r="L316">
            <v>0</v>
          </cell>
          <cell r="M316">
            <v>1088</v>
          </cell>
          <cell r="N316">
            <v>16721</v>
          </cell>
        </row>
        <row r="317">
          <cell r="B317">
            <v>441281672</v>
          </cell>
          <cell r="C317" t="str">
            <v>SPRINGFIELD INTERNATIONAL</v>
          </cell>
          <cell r="D317">
            <v>281</v>
          </cell>
          <cell r="E317" t="str">
            <v>SPRINGFIELD</v>
          </cell>
          <cell r="F317">
            <v>672</v>
          </cell>
          <cell r="G317" t="str">
            <v>GATEWAY</v>
          </cell>
          <cell r="H317">
            <v>5</v>
          </cell>
          <cell r="J317">
            <v>13560.675742705571</v>
          </cell>
          <cell r="K317">
            <v>4617</v>
          </cell>
          <cell r="L317">
            <v>0</v>
          </cell>
          <cell r="M317">
            <v>1088</v>
          </cell>
          <cell r="N317">
            <v>19265.675742705571</v>
          </cell>
        </row>
        <row r="318">
          <cell r="B318">
            <v>441281680</v>
          </cell>
          <cell r="C318" t="str">
            <v>SPRINGFIELD INTERNATIONAL</v>
          </cell>
          <cell r="D318">
            <v>281</v>
          </cell>
          <cell r="E318" t="str">
            <v>SPRINGFIELD</v>
          </cell>
          <cell r="F318">
            <v>680</v>
          </cell>
          <cell r="G318" t="str">
            <v>HAMPDEN WILBRAHAM</v>
          </cell>
          <cell r="H318">
            <v>5.63</v>
          </cell>
          <cell r="J318">
            <v>11960</v>
          </cell>
          <cell r="K318">
            <v>3740</v>
          </cell>
          <cell r="L318">
            <v>0</v>
          </cell>
          <cell r="M318">
            <v>1088</v>
          </cell>
          <cell r="N318">
            <v>16788</v>
          </cell>
        </row>
        <row r="319">
          <cell r="B319">
            <v>444035016</v>
          </cell>
          <cell r="C319" t="str">
            <v>NEIGHBORHOOD HOUSE</v>
          </cell>
          <cell r="D319">
            <v>35</v>
          </cell>
          <cell r="E319" t="str">
            <v>BOSTON</v>
          </cell>
          <cell r="F319">
            <v>16</v>
          </cell>
          <cell r="G319" t="str">
            <v>ATTLEBORO</v>
          </cell>
          <cell r="H319">
            <v>1</v>
          </cell>
          <cell r="J319">
            <v>14319.533367003367</v>
          </cell>
          <cell r="K319">
            <v>306</v>
          </cell>
          <cell r="L319">
            <v>0</v>
          </cell>
          <cell r="M319">
            <v>1088</v>
          </cell>
          <cell r="N319">
            <v>15713.533367003367</v>
          </cell>
        </row>
        <row r="320">
          <cell r="B320">
            <v>444035035</v>
          </cell>
          <cell r="C320" t="str">
            <v>NEIGHBORHOOD HOUSE</v>
          </cell>
          <cell r="D320">
            <v>35</v>
          </cell>
          <cell r="E320" t="str">
            <v>BOSTON</v>
          </cell>
          <cell r="F320">
            <v>35</v>
          </cell>
          <cell r="G320" t="str">
            <v>BOSTON</v>
          </cell>
          <cell r="H320">
            <v>748.29000000000008</v>
          </cell>
          <cell r="J320">
            <v>15957</v>
          </cell>
          <cell r="K320">
            <v>6623</v>
          </cell>
          <cell r="L320">
            <v>0</v>
          </cell>
          <cell r="M320">
            <v>1088</v>
          </cell>
          <cell r="N320">
            <v>23668</v>
          </cell>
        </row>
        <row r="321">
          <cell r="B321">
            <v>444035040</v>
          </cell>
          <cell r="C321" t="str">
            <v>NEIGHBORHOOD HOUSE</v>
          </cell>
          <cell r="D321">
            <v>35</v>
          </cell>
          <cell r="E321" t="str">
            <v>BOSTON</v>
          </cell>
          <cell r="F321">
            <v>40</v>
          </cell>
          <cell r="G321" t="str">
            <v>BRAINTREE</v>
          </cell>
          <cell r="H321">
            <v>0.56000000000000005</v>
          </cell>
          <cell r="J321">
            <v>12954.484033485678</v>
          </cell>
          <cell r="K321">
            <v>3094</v>
          </cell>
          <cell r="L321">
            <v>0</v>
          </cell>
          <cell r="M321">
            <v>1088</v>
          </cell>
          <cell r="N321">
            <v>17136.484033485678</v>
          </cell>
        </row>
        <row r="322">
          <cell r="B322">
            <v>444035044</v>
          </cell>
          <cell r="C322" t="str">
            <v>NEIGHBORHOOD HOUSE</v>
          </cell>
          <cell r="D322">
            <v>35</v>
          </cell>
          <cell r="E322" t="str">
            <v>BOSTON</v>
          </cell>
          <cell r="F322">
            <v>44</v>
          </cell>
          <cell r="G322" t="str">
            <v>BROCKTON</v>
          </cell>
          <cell r="H322">
            <v>9</v>
          </cell>
          <cell r="J322">
            <v>14091</v>
          </cell>
          <cell r="K322">
            <v>491</v>
          </cell>
          <cell r="L322">
            <v>0</v>
          </cell>
          <cell r="M322">
            <v>1088</v>
          </cell>
          <cell r="N322">
            <v>15670</v>
          </cell>
        </row>
        <row r="323">
          <cell r="B323">
            <v>444035100</v>
          </cell>
          <cell r="C323" t="str">
            <v>NEIGHBORHOOD HOUSE</v>
          </cell>
          <cell r="D323">
            <v>35</v>
          </cell>
          <cell r="E323" t="str">
            <v>BOSTON</v>
          </cell>
          <cell r="F323">
            <v>100</v>
          </cell>
          <cell r="G323" t="str">
            <v>FRAMINGHAM</v>
          </cell>
          <cell r="H323">
            <v>0.88</v>
          </cell>
          <cell r="J323">
            <v>14909.916159198412</v>
          </cell>
          <cell r="K323">
            <v>4927</v>
          </cell>
          <cell r="L323">
            <v>0</v>
          </cell>
          <cell r="M323">
            <v>1088</v>
          </cell>
          <cell r="N323">
            <v>20924.916159198412</v>
          </cell>
        </row>
        <row r="324">
          <cell r="B324">
            <v>444035133</v>
          </cell>
          <cell r="C324" t="str">
            <v>NEIGHBORHOOD HOUSE</v>
          </cell>
          <cell r="D324">
            <v>35</v>
          </cell>
          <cell r="E324" t="str">
            <v>BOSTON</v>
          </cell>
          <cell r="F324">
            <v>133</v>
          </cell>
          <cell r="G324" t="str">
            <v>HOLBROOK</v>
          </cell>
          <cell r="H324">
            <v>3</v>
          </cell>
          <cell r="J324">
            <v>17839</v>
          </cell>
          <cell r="K324">
            <v>2381</v>
          </cell>
          <cell r="L324">
            <v>0</v>
          </cell>
          <cell r="M324">
            <v>1088</v>
          </cell>
          <cell r="N324">
            <v>21308</v>
          </cell>
        </row>
        <row r="325">
          <cell r="B325">
            <v>444035155</v>
          </cell>
          <cell r="C325" t="str">
            <v>NEIGHBORHOOD HOUSE</v>
          </cell>
          <cell r="D325">
            <v>35</v>
          </cell>
          <cell r="E325" t="str">
            <v>BOSTON</v>
          </cell>
          <cell r="F325">
            <v>155</v>
          </cell>
          <cell r="G325" t="str">
            <v>LEXINGTON</v>
          </cell>
          <cell r="H325">
            <v>0.1</v>
          </cell>
          <cell r="J325">
            <v>12280.20609340292</v>
          </cell>
          <cell r="K325">
            <v>9792</v>
          </cell>
          <cell r="L325">
            <v>0</v>
          </cell>
          <cell r="M325">
            <v>1088</v>
          </cell>
          <cell r="N325">
            <v>23160.206093402921</v>
          </cell>
        </row>
        <row r="326">
          <cell r="B326">
            <v>444035163</v>
          </cell>
          <cell r="C326" t="str">
            <v>NEIGHBORHOOD HOUSE</v>
          </cell>
          <cell r="D326">
            <v>35</v>
          </cell>
          <cell r="E326" t="str">
            <v>BOSTON</v>
          </cell>
          <cell r="F326">
            <v>163</v>
          </cell>
          <cell r="G326" t="str">
            <v>LYNN</v>
          </cell>
          <cell r="H326">
            <v>0.28000000000000003</v>
          </cell>
          <cell r="J326">
            <v>12440</v>
          </cell>
          <cell r="K326">
            <v>82</v>
          </cell>
          <cell r="L326">
            <v>0</v>
          </cell>
          <cell r="M326">
            <v>1088</v>
          </cell>
          <cell r="N326">
            <v>13610</v>
          </cell>
        </row>
        <row r="327">
          <cell r="B327">
            <v>444035189</v>
          </cell>
          <cell r="C327" t="str">
            <v>NEIGHBORHOOD HOUSE</v>
          </cell>
          <cell r="D327">
            <v>35</v>
          </cell>
          <cell r="E327" t="str">
            <v>BOSTON</v>
          </cell>
          <cell r="F327">
            <v>189</v>
          </cell>
          <cell r="G327" t="str">
            <v>MILTON</v>
          </cell>
          <cell r="H327">
            <v>2.38</v>
          </cell>
          <cell r="J327">
            <v>11876.535469617698</v>
          </cell>
          <cell r="K327">
            <v>4100</v>
          </cell>
          <cell r="L327">
            <v>0</v>
          </cell>
          <cell r="M327">
            <v>1088</v>
          </cell>
          <cell r="N327">
            <v>17064.535469617698</v>
          </cell>
        </row>
        <row r="328">
          <cell r="B328">
            <v>444035212</v>
          </cell>
          <cell r="C328" t="str">
            <v>NEIGHBORHOOD HOUSE</v>
          </cell>
          <cell r="D328">
            <v>35</v>
          </cell>
          <cell r="E328" t="str">
            <v>BOSTON</v>
          </cell>
          <cell r="F328">
            <v>212</v>
          </cell>
          <cell r="G328" t="str">
            <v>NORTH ATTLEBOROUGH</v>
          </cell>
          <cell r="H328">
            <v>1</v>
          </cell>
          <cell r="J328">
            <v>17197</v>
          </cell>
          <cell r="K328">
            <v>4086</v>
          </cell>
          <cell r="L328">
            <v>0</v>
          </cell>
          <cell r="M328">
            <v>1088</v>
          </cell>
          <cell r="N328">
            <v>22371</v>
          </cell>
        </row>
        <row r="329">
          <cell r="B329">
            <v>444035220</v>
          </cell>
          <cell r="C329" t="str">
            <v>NEIGHBORHOOD HOUSE</v>
          </cell>
          <cell r="D329">
            <v>35</v>
          </cell>
          <cell r="E329" t="str">
            <v>BOSTON</v>
          </cell>
          <cell r="F329">
            <v>220</v>
          </cell>
          <cell r="G329" t="str">
            <v>NORWOOD</v>
          </cell>
          <cell r="H329">
            <v>1</v>
          </cell>
          <cell r="J329">
            <v>10831</v>
          </cell>
          <cell r="K329">
            <v>4093</v>
          </cell>
          <cell r="L329">
            <v>0</v>
          </cell>
          <cell r="M329">
            <v>1088</v>
          </cell>
          <cell r="N329">
            <v>16012</v>
          </cell>
        </row>
        <row r="330">
          <cell r="B330">
            <v>444035243</v>
          </cell>
          <cell r="C330" t="str">
            <v>NEIGHBORHOOD HOUSE</v>
          </cell>
          <cell r="D330">
            <v>35</v>
          </cell>
          <cell r="E330" t="str">
            <v>BOSTON</v>
          </cell>
          <cell r="F330">
            <v>243</v>
          </cell>
          <cell r="G330" t="str">
            <v>QUINCY</v>
          </cell>
          <cell r="H330">
            <v>3</v>
          </cell>
          <cell r="J330">
            <v>18459</v>
          </cell>
          <cell r="K330">
            <v>2630</v>
          </cell>
          <cell r="L330">
            <v>0</v>
          </cell>
          <cell r="M330">
            <v>1088</v>
          </cell>
          <cell r="N330">
            <v>22177</v>
          </cell>
        </row>
        <row r="331">
          <cell r="B331">
            <v>444035244</v>
          </cell>
          <cell r="C331" t="str">
            <v>NEIGHBORHOOD HOUSE</v>
          </cell>
          <cell r="D331">
            <v>35</v>
          </cell>
          <cell r="E331" t="str">
            <v>BOSTON</v>
          </cell>
          <cell r="F331">
            <v>244</v>
          </cell>
          <cell r="G331" t="str">
            <v>RANDOLPH</v>
          </cell>
          <cell r="H331">
            <v>8</v>
          </cell>
          <cell r="J331">
            <v>17160</v>
          </cell>
          <cell r="K331">
            <v>4885</v>
          </cell>
          <cell r="L331">
            <v>0</v>
          </cell>
          <cell r="M331">
            <v>1088</v>
          </cell>
          <cell r="N331">
            <v>23133</v>
          </cell>
        </row>
        <row r="332">
          <cell r="B332">
            <v>444035336</v>
          </cell>
          <cell r="C332" t="str">
            <v>NEIGHBORHOOD HOUSE</v>
          </cell>
          <cell r="D332">
            <v>35</v>
          </cell>
          <cell r="E332" t="str">
            <v>BOSTON</v>
          </cell>
          <cell r="F332">
            <v>336</v>
          </cell>
          <cell r="G332" t="str">
            <v>WEYMOUTH</v>
          </cell>
          <cell r="H332">
            <v>4.0199999999999996</v>
          </cell>
          <cell r="J332">
            <v>12312</v>
          </cell>
          <cell r="K332">
            <v>1648</v>
          </cell>
          <cell r="L332">
            <v>0</v>
          </cell>
          <cell r="M332">
            <v>1088</v>
          </cell>
          <cell r="N332">
            <v>15048</v>
          </cell>
        </row>
        <row r="333">
          <cell r="B333">
            <v>444035625</v>
          </cell>
          <cell r="C333" t="str">
            <v>NEIGHBORHOOD HOUSE</v>
          </cell>
          <cell r="D333">
            <v>35</v>
          </cell>
          <cell r="E333" t="str">
            <v>BOSTON</v>
          </cell>
          <cell r="F333">
            <v>625</v>
          </cell>
          <cell r="G333" t="str">
            <v>BRIDGEWATER RAYNHAM</v>
          </cell>
          <cell r="H333">
            <v>1</v>
          </cell>
          <cell r="J333">
            <v>18890</v>
          </cell>
          <cell r="K333">
            <v>2389</v>
          </cell>
          <cell r="L333">
            <v>0</v>
          </cell>
          <cell r="M333">
            <v>1088</v>
          </cell>
          <cell r="N333">
            <v>22367</v>
          </cell>
        </row>
        <row r="334">
          <cell r="B334">
            <v>445348017</v>
          </cell>
          <cell r="C334" t="str">
            <v>ABBY KELLEY FOSTER</v>
          </cell>
          <cell r="D334">
            <v>348</v>
          </cell>
          <cell r="E334" t="str">
            <v>WORCESTER</v>
          </cell>
          <cell r="F334">
            <v>17</v>
          </cell>
          <cell r="G334" t="str">
            <v>AUBURN</v>
          </cell>
          <cell r="H334">
            <v>4</v>
          </cell>
          <cell r="J334">
            <v>16458</v>
          </cell>
          <cell r="K334">
            <v>3653</v>
          </cell>
          <cell r="L334">
            <v>0</v>
          </cell>
          <cell r="M334">
            <v>1088</v>
          </cell>
          <cell r="N334">
            <v>21199</v>
          </cell>
        </row>
        <row r="335">
          <cell r="B335">
            <v>445348097</v>
          </cell>
          <cell r="C335" t="str">
            <v>ABBY KELLEY FOSTER</v>
          </cell>
          <cell r="D335">
            <v>348</v>
          </cell>
          <cell r="E335" t="str">
            <v>WORCESTER</v>
          </cell>
          <cell r="F335">
            <v>97</v>
          </cell>
          <cell r="G335" t="str">
            <v>FITCHBURG</v>
          </cell>
          <cell r="H335">
            <v>1.96</v>
          </cell>
          <cell r="J335">
            <v>18828</v>
          </cell>
          <cell r="K335">
            <v>0</v>
          </cell>
          <cell r="L335">
            <v>0</v>
          </cell>
          <cell r="M335">
            <v>1088</v>
          </cell>
          <cell r="N335">
            <v>19916</v>
          </cell>
        </row>
        <row r="336">
          <cell r="B336">
            <v>445348110</v>
          </cell>
          <cell r="C336" t="str">
            <v>ABBY KELLEY FOSTER</v>
          </cell>
          <cell r="D336">
            <v>348</v>
          </cell>
          <cell r="E336" t="str">
            <v>WORCESTER</v>
          </cell>
          <cell r="F336">
            <v>110</v>
          </cell>
          <cell r="G336" t="str">
            <v>GRAFTON</v>
          </cell>
          <cell r="H336">
            <v>1</v>
          </cell>
          <cell r="J336">
            <v>14984</v>
          </cell>
          <cell r="K336">
            <v>4688</v>
          </cell>
          <cell r="L336">
            <v>0</v>
          </cell>
          <cell r="M336">
            <v>1088</v>
          </cell>
          <cell r="N336">
            <v>20760</v>
          </cell>
        </row>
        <row r="337">
          <cell r="B337">
            <v>445348151</v>
          </cell>
          <cell r="C337" t="str">
            <v>ABBY KELLEY FOSTER</v>
          </cell>
          <cell r="D337">
            <v>348</v>
          </cell>
          <cell r="E337" t="str">
            <v>WORCESTER</v>
          </cell>
          <cell r="F337">
            <v>151</v>
          </cell>
          <cell r="G337" t="str">
            <v>LEICESTER</v>
          </cell>
          <cell r="H337">
            <v>17.810000000000002</v>
          </cell>
          <cell r="J337">
            <v>14536</v>
          </cell>
          <cell r="K337">
            <v>1146</v>
          </cell>
          <cell r="L337">
            <v>0</v>
          </cell>
          <cell r="M337">
            <v>1088</v>
          </cell>
          <cell r="N337">
            <v>16770</v>
          </cell>
        </row>
        <row r="338">
          <cell r="B338">
            <v>445348153</v>
          </cell>
          <cell r="C338" t="str">
            <v>ABBY KELLEY FOSTER</v>
          </cell>
          <cell r="D338">
            <v>348</v>
          </cell>
          <cell r="E338" t="str">
            <v>WORCESTER</v>
          </cell>
          <cell r="F338">
            <v>153</v>
          </cell>
          <cell r="G338" t="str">
            <v>LEOMINSTER</v>
          </cell>
          <cell r="H338">
            <v>3.0700000000000003</v>
          </cell>
          <cell r="J338">
            <v>15777</v>
          </cell>
          <cell r="K338">
            <v>0</v>
          </cell>
          <cell r="L338">
            <v>0</v>
          </cell>
          <cell r="M338">
            <v>1088</v>
          </cell>
          <cell r="N338">
            <v>16865</v>
          </cell>
        </row>
        <row r="339">
          <cell r="B339">
            <v>445348170</v>
          </cell>
          <cell r="C339" t="str">
            <v>ABBY KELLEY FOSTER</v>
          </cell>
          <cell r="D339">
            <v>348</v>
          </cell>
          <cell r="E339" t="str">
            <v>WORCESTER</v>
          </cell>
          <cell r="F339">
            <v>170</v>
          </cell>
          <cell r="G339" t="str">
            <v>MARLBOROUGH</v>
          </cell>
          <cell r="H339">
            <v>1</v>
          </cell>
          <cell r="J339">
            <v>10115</v>
          </cell>
          <cell r="K339">
            <v>1519</v>
          </cell>
          <cell r="L339">
            <v>0</v>
          </cell>
          <cell r="M339">
            <v>1088</v>
          </cell>
          <cell r="N339">
            <v>12722</v>
          </cell>
        </row>
        <row r="340">
          <cell r="B340">
            <v>445348186</v>
          </cell>
          <cell r="C340" t="str">
            <v>ABBY KELLEY FOSTER</v>
          </cell>
          <cell r="D340">
            <v>348</v>
          </cell>
          <cell r="E340" t="str">
            <v>WORCESTER</v>
          </cell>
          <cell r="F340">
            <v>186</v>
          </cell>
          <cell r="G340" t="str">
            <v>MILLBURY</v>
          </cell>
          <cell r="H340">
            <v>8.4600000000000009</v>
          </cell>
          <cell r="J340">
            <v>14368</v>
          </cell>
          <cell r="K340">
            <v>5180</v>
          </cell>
          <cell r="L340">
            <v>0</v>
          </cell>
          <cell r="M340">
            <v>1088</v>
          </cell>
          <cell r="N340">
            <v>20636</v>
          </cell>
        </row>
        <row r="341">
          <cell r="B341">
            <v>445348214</v>
          </cell>
          <cell r="C341" t="str">
            <v>ABBY KELLEY FOSTER</v>
          </cell>
          <cell r="D341">
            <v>348</v>
          </cell>
          <cell r="E341" t="str">
            <v>WORCESTER</v>
          </cell>
          <cell r="F341">
            <v>214</v>
          </cell>
          <cell r="G341" t="str">
            <v>NORTHBRIDGE</v>
          </cell>
          <cell r="H341">
            <v>0.28000000000000003</v>
          </cell>
          <cell r="J341">
            <v>15073</v>
          </cell>
          <cell r="K341">
            <v>2427</v>
          </cell>
          <cell r="L341">
            <v>0</v>
          </cell>
          <cell r="M341">
            <v>1088</v>
          </cell>
          <cell r="N341">
            <v>18588</v>
          </cell>
        </row>
        <row r="342">
          <cell r="B342">
            <v>445348226</v>
          </cell>
          <cell r="C342" t="str">
            <v>ABBY KELLEY FOSTER</v>
          </cell>
          <cell r="D342">
            <v>348</v>
          </cell>
          <cell r="E342" t="str">
            <v>WORCESTER</v>
          </cell>
          <cell r="F342">
            <v>226</v>
          </cell>
          <cell r="G342" t="str">
            <v>OXFORD</v>
          </cell>
          <cell r="H342">
            <v>27.970000000000002</v>
          </cell>
          <cell r="J342">
            <v>13090</v>
          </cell>
          <cell r="K342">
            <v>1213</v>
          </cell>
          <cell r="L342">
            <v>0</v>
          </cell>
          <cell r="M342">
            <v>1088</v>
          </cell>
          <cell r="N342">
            <v>15391</v>
          </cell>
        </row>
        <row r="343">
          <cell r="B343">
            <v>445348227</v>
          </cell>
          <cell r="C343" t="str">
            <v>ABBY KELLEY FOSTER</v>
          </cell>
          <cell r="D343">
            <v>348</v>
          </cell>
          <cell r="E343" t="str">
            <v>WORCESTER</v>
          </cell>
          <cell r="F343">
            <v>227</v>
          </cell>
          <cell r="G343" t="str">
            <v>PALMER</v>
          </cell>
          <cell r="H343">
            <v>0.5</v>
          </cell>
          <cell r="J343">
            <v>14071.793831919813</v>
          </cell>
          <cell r="K343">
            <v>3688</v>
          </cell>
          <cell r="L343">
            <v>0</v>
          </cell>
          <cell r="M343">
            <v>1088</v>
          </cell>
          <cell r="N343">
            <v>18847.793831919815</v>
          </cell>
        </row>
        <row r="344">
          <cell r="B344">
            <v>445348271</v>
          </cell>
          <cell r="C344" t="str">
            <v>ABBY KELLEY FOSTER</v>
          </cell>
          <cell r="D344">
            <v>348</v>
          </cell>
          <cell r="E344" t="str">
            <v>WORCESTER</v>
          </cell>
          <cell r="F344">
            <v>271</v>
          </cell>
          <cell r="G344" t="str">
            <v>SHREWSBURY</v>
          </cell>
          <cell r="H344">
            <v>4.1399999999999997</v>
          </cell>
          <cell r="J344">
            <v>13362</v>
          </cell>
          <cell r="K344">
            <v>3840</v>
          </cell>
          <cell r="L344">
            <v>0</v>
          </cell>
          <cell r="M344">
            <v>1088</v>
          </cell>
          <cell r="N344">
            <v>18290</v>
          </cell>
        </row>
        <row r="345">
          <cell r="B345">
            <v>445348277</v>
          </cell>
          <cell r="C345" t="str">
            <v>ABBY KELLEY FOSTER</v>
          </cell>
          <cell r="D345">
            <v>348</v>
          </cell>
          <cell r="E345" t="str">
            <v>WORCESTER</v>
          </cell>
          <cell r="F345">
            <v>277</v>
          </cell>
          <cell r="G345" t="str">
            <v>SOUTHBRIDGE</v>
          </cell>
          <cell r="H345">
            <v>1.05</v>
          </cell>
          <cell r="J345">
            <v>16591</v>
          </cell>
          <cell r="K345">
            <v>56</v>
          </cell>
          <cell r="L345">
            <v>0</v>
          </cell>
          <cell r="M345">
            <v>1088</v>
          </cell>
          <cell r="N345">
            <v>17735</v>
          </cell>
        </row>
        <row r="346">
          <cell r="B346">
            <v>445348290</v>
          </cell>
          <cell r="C346" t="str">
            <v>ABBY KELLEY FOSTER</v>
          </cell>
          <cell r="D346">
            <v>348</v>
          </cell>
          <cell r="E346" t="str">
            <v>WORCESTER</v>
          </cell>
          <cell r="F346">
            <v>290</v>
          </cell>
          <cell r="G346" t="str">
            <v>SUTTON</v>
          </cell>
          <cell r="H346">
            <v>1</v>
          </cell>
          <cell r="J346">
            <v>14056</v>
          </cell>
          <cell r="K346">
            <v>6118</v>
          </cell>
          <cell r="L346">
            <v>0</v>
          </cell>
          <cell r="M346">
            <v>1088</v>
          </cell>
          <cell r="N346">
            <v>21262</v>
          </cell>
        </row>
        <row r="347">
          <cell r="B347">
            <v>445348316</v>
          </cell>
          <cell r="C347" t="str">
            <v>ABBY KELLEY FOSTER</v>
          </cell>
          <cell r="D347">
            <v>348</v>
          </cell>
          <cell r="E347" t="str">
            <v>WORCESTER</v>
          </cell>
          <cell r="F347">
            <v>316</v>
          </cell>
          <cell r="G347" t="str">
            <v>WEBSTER</v>
          </cell>
          <cell r="H347">
            <v>12.16</v>
          </cell>
          <cell r="J347">
            <v>15648</v>
          </cell>
          <cell r="K347">
            <v>1246</v>
          </cell>
          <cell r="L347">
            <v>0</v>
          </cell>
          <cell r="M347">
            <v>1088</v>
          </cell>
          <cell r="N347">
            <v>17982</v>
          </cell>
        </row>
        <row r="348">
          <cell r="B348">
            <v>445348321</v>
          </cell>
          <cell r="C348" t="str">
            <v>ABBY KELLEY FOSTER</v>
          </cell>
          <cell r="D348">
            <v>348</v>
          </cell>
          <cell r="E348" t="str">
            <v>WORCESTER</v>
          </cell>
          <cell r="F348">
            <v>321</v>
          </cell>
          <cell r="G348" t="str">
            <v>WESTBOROUGH</v>
          </cell>
          <cell r="H348">
            <v>0.46</v>
          </cell>
          <cell r="J348">
            <v>11778.204869655894</v>
          </cell>
          <cell r="K348">
            <v>5957</v>
          </cell>
          <cell r="L348">
            <v>0</v>
          </cell>
          <cell r="M348">
            <v>1088</v>
          </cell>
          <cell r="N348">
            <v>18823.204869655892</v>
          </cell>
        </row>
        <row r="349">
          <cell r="B349">
            <v>445348322</v>
          </cell>
          <cell r="C349" t="str">
            <v>ABBY KELLEY FOSTER</v>
          </cell>
          <cell r="D349">
            <v>348</v>
          </cell>
          <cell r="E349" t="str">
            <v>WORCESTER</v>
          </cell>
          <cell r="F349">
            <v>322</v>
          </cell>
          <cell r="G349" t="str">
            <v>WEST BOYLSTON</v>
          </cell>
          <cell r="H349">
            <v>1.06</v>
          </cell>
          <cell r="J349">
            <v>16825</v>
          </cell>
          <cell r="K349">
            <v>8101</v>
          </cell>
          <cell r="L349">
            <v>0</v>
          </cell>
          <cell r="M349">
            <v>1088</v>
          </cell>
          <cell r="N349">
            <v>26014</v>
          </cell>
        </row>
        <row r="350">
          <cell r="B350">
            <v>445348348</v>
          </cell>
          <cell r="C350" t="str">
            <v>ABBY KELLEY FOSTER</v>
          </cell>
          <cell r="D350">
            <v>348</v>
          </cell>
          <cell r="E350" t="str">
            <v>WORCESTER</v>
          </cell>
          <cell r="F350">
            <v>348</v>
          </cell>
          <cell r="G350" t="str">
            <v>WORCESTER</v>
          </cell>
          <cell r="H350">
            <v>1296.5600000000015</v>
          </cell>
          <cell r="J350">
            <v>14848</v>
          </cell>
          <cell r="K350">
            <v>0</v>
          </cell>
          <cell r="L350">
            <v>1030.4729437897192</v>
          </cell>
          <cell r="M350">
            <v>1088</v>
          </cell>
          <cell r="N350">
            <v>16966.472943789719</v>
          </cell>
        </row>
        <row r="351">
          <cell r="B351">
            <v>445348620</v>
          </cell>
          <cell r="C351" t="str">
            <v>ABBY KELLEY FOSTER</v>
          </cell>
          <cell r="D351">
            <v>348</v>
          </cell>
          <cell r="E351" t="str">
            <v>WORCESTER</v>
          </cell>
          <cell r="F351">
            <v>620</v>
          </cell>
          <cell r="G351" t="str">
            <v>BERLIN BOYLSTON</v>
          </cell>
          <cell r="H351">
            <v>1</v>
          </cell>
          <cell r="J351">
            <v>10115</v>
          </cell>
          <cell r="K351">
            <v>5261</v>
          </cell>
          <cell r="L351">
            <v>0</v>
          </cell>
          <cell r="M351">
            <v>1088</v>
          </cell>
          <cell r="N351">
            <v>16464</v>
          </cell>
        </row>
        <row r="352">
          <cell r="B352">
            <v>445348658</v>
          </cell>
          <cell r="C352" t="str">
            <v>ABBY KELLEY FOSTER</v>
          </cell>
          <cell r="D352">
            <v>348</v>
          </cell>
          <cell r="E352" t="str">
            <v>WORCESTER</v>
          </cell>
          <cell r="F352">
            <v>658</v>
          </cell>
          <cell r="G352" t="str">
            <v>DUDLEY CHARLTON</v>
          </cell>
          <cell r="H352">
            <v>5.5</v>
          </cell>
          <cell r="J352">
            <v>15752</v>
          </cell>
          <cell r="K352">
            <v>2572</v>
          </cell>
          <cell r="L352">
            <v>0</v>
          </cell>
          <cell r="M352">
            <v>1088</v>
          </cell>
          <cell r="N352">
            <v>19412</v>
          </cell>
        </row>
        <row r="353">
          <cell r="B353">
            <v>445348753</v>
          </cell>
          <cell r="C353" t="str">
            <v>ABBY KELLEY FOSTER</v>
          </cell>
          <cell r="D353">
            <v>348</v>
          </cell>
          <cell r="E353" t="str">
            <v>WORCESTER</v>
          </cell>
          <cell r="F353">
            <v>753</v>
          </cell>
          <cell r="G353" t="str">
            <v>QUABBIN</v>
          </cell>
          <cell r="H353">
            <v>3.96</v>
          </cell>
          <cell r="J353">
            <v>10477</v>
          </cell>
          <cell r="K353">
            <v>2913</v>
          </cell>
          <cell r="L353">
            <v>0</v>
          </cell>
          <cell r="M353">
            <v>1088</v>
          </cell>
          <cell r="N353">
            <v>14478</v>
          </cell>
        </row>
        <row r="354">
          <cell r="B354">
            <v>445348767</v>
          </cell>
          <cell r="C354" t="str">
            <v>ABBY KELLEY FOSTER</v>
          </cell>
          <cell r="D354">
            <v>348</v>
          </cell>
          <cell r="E354" t="str">
            <v>WORCESTER</v>
          </cell>
          <cell r="F354">
            <v>767</v>
          </cell>
          <cell r="G354" t="str">
            <v>SPENCER EAST BROOKFIELD</v>
          </cell>
          <cell r="H354">
            <v>3.08</v>
          </cell>
          <cell r="J354">
            <v>11611</v>
          </cell>
          <cell r="K354">
            <v>1342</v>
          </cell>
          <cell r="L354">
            <v>0</v>
          </cell>
          <cell r="M354">
            <v>1088</v>
          </cell>
          <cell r="N354">
            <v>14041</v>
          </cell>
        </row>
        <row r="355">
          <cell r="B355">
            <v>445348775</v>
          </cell>
          <cell r="C355" t="str">
            <v>ABBY KELLEY FOSTER</v>
          </cell>
          <cell r="D355">
            <v>348</v>
          </cell>
          <cell r="E355" t="str">
            <v>WORCESTER</v>
          </cell>
          <cell r="F355">
            <v>775</v>
          </cell>
          <cell r="G355" t="str">
            <v>WACHUSETT</v>
          </cell>
          <cell r="H355">
            <v>19.810000000000002</v>
          </cell>
          <cell r="J355">
            <v>11126</v>
          </cell>
          <cell r="K355">
            <v>2592</v>
          </cell>
          <cell r="L355">
            <v>0</v>
          </cell>
          <cell r="M355">
            <v>1088</v>
          </cell>
          <cell r="N355">
            <v>14806</v>
          </cell>
        </row>
        <row r="356">
          <cell r="B356">
            <v>446099001</v>
          </cell>
          <cell r="C356" t="str">
            <v>FOXBOROUGH REGIONAL</v>
          </cell>
          <cell r="D356">
            <v>99</v>
          </cell>
          <cell r="E356" t="str">
            <v>FOXBOROUGH</v>
          </cell>
          <cell r="F356">
            <v>1</v>
          </cell>
          <cell r="G356" t="str">
            <v>ABINGTON</v>
          </cell>
          <cell r="H356">
            <v>1</v>
          </cell>
          <cell r="J356">
            <v>15606</v>
          </cell>
          <cell r="K356">
            <v>1565</v>
          </cell>
          <cell r="L356">
            <v>0</v>
          </cell>
          <cell r="M356">
            <v>1088</v>
          </cell>
          <cell r="N356">
            <v>18259</v>
          </cell>
        </row>
        <row r="357">
          <cell r="B357">
            <v>446099016</v>
          </cell>
          <cell r="C357" t="str">
            <v>FOXBOROUGH REGIONAL</v>
          </cell>
          <cell r="D357">
            <v>99</v>
          </cell>
          <cell r="E357" t="str">
            <v>FOXBOROUGH</v>
          </cell>
          <cell r="F357">
            <v>16</v>
          </cell>
          <cell r="G357" t="str">
            <v>ATTLEBORO</v>
          </cell>
          <cell r="H357">
            <v>248.79999999999998</v>
          </cell>
          <cell r="J357">
            <v>12750</v>
          </cell>
          <cell r="K357">
            <v>273</v>
          </cell>
          <cell r="L357">
            <v>0</v>
          </cell>
          <cell r="M357">
            <v>1088</v>
          </cell>
          <cell r="N357">
            <v>14111</v>
          </cell>
        </row>
        <row r="358">
          <cell r="B358">
            <v>446099018</v>
          </cell>
          <cell r="C358" t="str">
            <v>FOXBOROUGH REGIONAL</v>
          </cell>
          <cell r="D358">
            <v>99</v>
          </cell>
          <cell r="E358" t="str">
            <v>FOXBOROUGH</v>
          </cell>
          <cell r="F358">
            <v>18</v>
          </cell>
          <cell r="G358" t="str">
            <v>AVON</v>
          </cell>
          <cell r="H358">
            <v>7.93</v>
          </cell>
          <cell r="J358">
            <v>13741</v>
          </cell>
          <cell r="K358">
            <v>6652</v>
          </cell>
          <cell r="L358">
            <v>0</v>
          </cell>
          <cell r="M358">
            <v>1088</v>
          </cell>
          <cell r="N358">
            <v>21481</v>
          </cell>
        </row>
        <row r="359">
          <cell r="B359">
            <v>446099025</v>
          </cell>
          <cell r="C359" t="str">
            <v>FOXBOROUGH REGIONAL</v>
          </cell>
          <cell r="D359">
            <v>99</v>
          </cell>
          <cell r="E359" t="str">
            <v>FOXBOROUGH</v>
          </cell>
          <cell r="F359">
            <v>25</v>
          </cell>
          <cell r="G359" t="str">
            <v>BELLINGHAM</v>
          </cell>
          <cell r="H359">
            <v>5</v>
          </cell>
          <cell r="J359">
            <v>12518.995083410566</v>
          </cell>
          <cell r="K359">
            <v>5322</v>
          </cell>
          <cell r="L359">
            <v>0</v>
          </cell>
          <cell r="M359">
            <v>1088</v>
          </cell>
          <cell r="N359">
            <v>18928.995083410566</v>
          </cell>
        </row>
        <row r="360">
          <cell r="B360">
            <v>446099035</v>
          </cell>
          <cell r="C360" t="str">
            <v>FOXBOROUGH REGIONAL</v>
          </cell>
          <cell r="D360">
            <v>99</v>
          </cell>
          <cell r="E360" t="str">
            <v>FOXBOROUGH</v>
          </cell>
          <cell r="F360">
            <v>35</v>
          </cell>
          <cell r="G360" t="str">
            <v>BOSTON</v>
          </cell>
          <cell r="H360">
            <v>1</v>
          </cell>
          <cell r="J360">
            <v>19673</v>
          </cell>
          <cell r="K360">
            <v>8165</v>
          </cell>
          <cell r="L360">
            <v>0</v>
          </cell>
          <cell r="M360">
            <v>1088</v>
          </cell>
          <cell r="N360">
            <v>28926</v>
          </cell>
        </row>
        <row r="361">
          <cell r="B361">
            <v>446099040</v>
          </cell>
          <cell r="C361" t="str">
            <v>FOXBOROUGH REGIONAL</v>
          </cell>
          <cell r="D361">
            <v>99</v>
          </cell>
          <cell r="E361" t="str">
            <v>FOXBOROUGH</v>
          </cell>
          <cell r="F361">
            <v>40</v>
          </cell>
          <cell r="G361" t="str">
            <v>BRAINTREE</v>
          </cell>
          <cell r="H361">
            <v>0.84</v>
          </cell>
          <cell r="J361">
            <v>16015</v>
          </cell>
          <cell r="K361">
            <v>3825</v>
          </cell>
          <cell r="L361">
            <v>0</v>
          </cell>
          <cell r="M361">
            <v>1088</v>
          </cell>
          <cell r="N361">
            <v>20928</v>
          </cell>
        </row>
        <row r="362">
          <cell r="B362">
            <v>446099044</v>
          </cell>
          <cell r="C362" t="str">
            <v>FOXBOROUGH REGIONAL</v>
          </cell>
          <cell r="D362">
            <v>99</v>
          </cell>
          <cell r="E362" t="str">
            <v>FOXBOROUGH</v>
          </cell>
          <cell r="F362">
            <v>44</v>
          </cell>
          <cell r="G362" t="str">
            <v>BROCKTON</v>
          </cell>
          <cell r="H362">
            <v>647.75999999999988</v>
          </cell>
          <cell r="J362">
            <v>15088</v>
          </cell>
          <cell r="K362">
            <v>526</v>
          </cell>
          <cell r="L362">
            <v>0</v>
          </cell>
          <cell r="M362">
            <v>1088</v>
          </cell>
          <cell r="N362">
            <v>16702</v>
          </cell>
        </row>
        <row r="363">
          <cell r="B363">
            <v>446099050</v>
          </cell>
          <cell r="C363" t="str">
            <v>FOXBOROUGH REGIONAL</v>
          </cell>
          <cell r="D363">
            <v>99</v>
          </cell>
          <cell r="E363" t="str">
            <v>FOXBOROUGH</v>
          </cell>
          <cell r="F363">
            <v>50</v>
          </cell>
          <cell r="G363" t="str">
            <v>CANTON</v>
          </cell>
          <cell r="H363">
            <v>8</v>
          </cell>
          <cell r="J363">
            <v>15154</v>
          </cell>
          <cell r="K363">
            <v>6912</v>
          </cell>
          <cell r="L363">
            <v>0</v>
          </cell>
          <cell r="M363">
            <v>1088</v>
          </cell>
          <cell r="N363">
            <v>23154</v>
          </cell>
        </row>
        <row r="364">
          <cell r="B364">
            <v>446099073</v>
          </cell>
          <cell r="C364" t="str">
            <v>FOXBOROUGH REGIONAL</v>
          </cell>
          <cell r="D364">
            <v>99</v>
          </cell>
          <cell r="E364" t="str">
            <v>FOXBOROUGH</v>
          </cell>
          <cell r="F364">
            <v>73</v>
          </cell>
          <cell r="G364" t="str">
            <v>DEDHAM</v>
          </cell>
          <cell r="H364">
            <v>3</v>
          </cell>
          <cell r="J364">
            <v>15588</v>
          </cell>
          <cell r="K364">
            <v>11452</v>
          </cell>
          <cell r="L364">
            <v>0</v>
          </cell>
          <cell r="M364">
            <v>1088</v>
          </cell>
          <cell r="N364">
            <v>28128</v>
          </cell>
        </row>
        <row r="365">
          <cell r="B365">
            <v>446099083</v>
          </cell>
          <cell r="C365" t="str">
            <v>FOXBOROUGH REGIONAL</v>
          </cell>
          <cell r="D365">
            <v>99</v>
          </cell>
          <cell r="E365" t="str">
            <v>FOXBOROUGH</v>
          </cell>
          <cell r="F365">
            <v>83</v>
          </cell>
          <cell r="G365" t="str">
            <v>EAST BRIDGEWATER</v>
          </cell>
          <cell r="H365">
            <v>1</v>
          </cell>
          <cell r="J365">
            <v>12223</v>
          </cell>
          <cell r="K365">
            <v>1977</v>
          </cell>
          <cell r="L365">
            <v>0</v>
          </cell>
          <cell r="M365">
            <v>1088</v>
          </cell>
          <cell r="N365">
            <v>15288</v>
          </cell>
        </row>
        <row r="366">
          <cell r="B366">
            <v>446099088</v>
          </cell>
          <cell r="C366" t="str">
            <v>FOXBOROUGH REGIONAL</v>
          </cell>
          <cell r="D366">
            <v>99</v>
          </cell>
          <cell r="E366" t="str">
            <v>FOXBOROUGH</v>
          </cell>
          <cell r="F366">
            <v>88</v>
          </cell>
          <cell r="G366" t="str">
            <v>EASTON</v>
          </cell>
          <cell r="H366">
            <v>18.59</v>
          </cell>
          <cell r="J366">
            <v>12978</v>
          </cell>
          <cell r="K366">
            <v>4189</v>
          </cell>
          <cell r="L366">
            <v>0</v>
          </cell>
          <cell r="M366">
            <v>1088</v>
          </cell>
          <cell r="N366">
            <v>18255</v>
          </cell>
        </row>
        <row r="367">
          <cell r="B367">
            <v>446099095</v>
          </cell>
          <cell r="C367" t="str">
            <v>FOXBOROUGH REGIONAL</v>
          </cell>
          <cell r="D367">
            <v>99</v>
          </cell>
          <cell r="E367" t="str">
            <v>FOXBOROUGH</v>
          </cell>
          <cell r="F367">
            <v>95</v>
          </cell>
          <cell r="G367" t="str">
            <v>FALL RIVER</v>
          </cell>
          <cell r="H367">
            <v>3</v>
          </cell>
          <cell r="J367">
            <v>12223</v>
          </cell>
          <cell r="K367">
            <v>33</v>
          </cell>
          <cell r="L367">
            <v>0</v>
          </cell>
          <cell r="M367">
            <v>1088</v>
          </cell>
          <cell r="N367">
            <v>13344</v>
          </cell>
        </row>
        <row r="368">
          <cell r="B368">
            <v>446099099</v>
          </cell>
          <cell r="C368" t="str">
            <v>FOXBOROUGH REGIONAL</v>
          </cell>
          <cell r="D368">
            <v>99</v>
          </cell>
          <cell r="E368" t="str">
            <v>FOXBOROUGH</v>
          </cell>
          <cell r="F368">
            <v>99</v>
          </cell>
          <cell r="G368" t="str">
            <v>FOXBOROUGH</v>
          </cell>
          <cell r="H368">
            <v>93.84</v>
          </cell>
          <cell r="J368">
            <v>13115</v>
          </cell>
          <cell r="K368">
            <v>6464</v>
          </cell>
          <cell r="L368">
            <v>0</v>
          </cell>
          <cell r="M368">
            <v>1088</v>
          </cell>
          <cell r="N368">
            <v>20667</v>
          </cell>
        </row>
        <row r="369">
          <cell r="B369">
            <v>446099101</v>
          </cell>
          <cell r="C369" t="str">
            <v>FOXBOROUGH REGIONAL</v>
          </cell>
          <cell r="D369">
            <v>99</v>
          </cell>
          <cell r="E369" t="str">
            <v>FOXBOROUGH</v>
          </cell>
          <cell r="F369">
            <v>101</v>
          </cell>
          <cell r="G369" t="str">
            <v>FRANKLIN</v>
          </cell>
          <cell r="H369">
            <v>1</v>
          </cell>
          <cell r="J369">
            <v>16659</v>
          </cell>
          <cell r="K369">
            <v>5273</v>
          </cell>
          <cell r="L369">
            <v>0</v>
          </cell>
          <cell r="M369">
            <v>1088</v>
          </cell>
          <cell r="N369">
            <v>23020</v>
          </cell>
        </row>
        <row r="370">
          <cell r="B370">
            <v>446099133</v>
          </cell>
          <cell r="C370" t="str">
            <v>FOXBOROUGH REGIONAL</v>
          </cell>
          <cell r="D370">
            <v>99</v>
          </cell>
          <cell r="E370" t="str">
            <v>FOXBOROUGH</v>
          </cell>
          <cell r="F370">
            <v>133</v>
          </cell>
          <cell r="G370" t="str">
            <v>HOLBROOK</v>
          </cell>
          <cell r="H370">
            <v>4</v>
          </cell>
          <cell r="J370">
            <v>16946</v>
          </cell>
          <cell r="K370">
            <v>2262</v>
          </cell>
          <cell r="L370">
            <v>0</v>
          </cell>
          <cell r="M370">
            <v>1088</v>
          </cell>
          <cell r="N370">
            <v>20296</v>
          </cell>
        </row>
        <row r="371">
          <cell r="B371">
            <v>446099167</v>
          </cell>
          <cell r="C371" t="str">
            <v>FOXBOROUGH REGIONAL</v>
          </cell>
          <cell r="D371">
            <v>99</v>
          </cell>
          <cell r="E371" t="str">
            <v>FOXBOROUGH</v>
          </cell>
          <cell r="F371">
            <v>167</v>
          </cell>
          <cell r="G371" t="str">
            <v>MANSFIELD</v>
          </cell>
          <cell r="H371">
            <v>47.410000000000004</v>
          </cell>
          <cell r="J371">
            <v>13359</v>
          </cell>
          <cell r="K371">
            <v>6413</v>
          </cell>
          <cell r="L371">
            <v>0</v>
          </cell>
          <cell r="M371">
            <v>1088</v>
          </cell>
          <cell r="N371">
            <v>20860</v>
          </cell>
        </row>
        <row r="372">
          <cell r="B372">
            <v>446099175</v>
          </cell>
          <cell r="C372" t="str">
            <v>FOXBOROUGH REGIONAL</v>
          </cell>
          <cell r="D372">
            <v>99</v>
          </cell>
          <cell r="E372" t="str">
            <v>FOXBOROUGH</v>
          </cell>
          <cell r="F372">
            <v>175</v>
          </cell>
          <cell r="G372" t="str">
            <v>MEDFIELD</v>
          </cell>
          <cell r="H372">
            <v>2</v>
          </cell>
          <cell r="J372">
            <v>11569.15140764924</v>
          </cell>
          <cell r="K372">
            <v>6432</v>
          </cell>
          <cell r="L372">
            <v>0</v>
          </cell>
          <cell r="M372">
            <v>1088</v>
          </cell>
          <cell r="N372">
            <v>19089.151407649239</v>
          </cell>
        </row>
        <row r="373">
          <cell r="B373">
            <v>446099182</v>
          </cell>
          <cell r="C373" t="str">
            <v>FOXBOROUGH REGIONAL</v>
          </cell>
          <cell r="D373">
            <v>99</v>
          </cell>
          <cell r="E373" t="str">
            <v>FOXBOROUGH</v>
          </cell>
          <cell r="F373">
            <v>182</v>
          </cell>
          <cell r="G373" t="str">
            <v>MIDDLEBOROUGH</v>
          </cell>
          <cell r="H373">
            <v>5</v>
          </cell>
          <cell r="J373">
            <v>13138</v>
          </cell>
          <cell r="K373">
            <v>2563</v>
          </cell>
          <cell r="L373">
            <v>0</v>
          </cell>
          <cell r="M373">
            <v>1088</v>
          </cell>
          <cell r="N373">
            <v>16789</v>
          </cell>
        </row>
        <row r="374">
          <cell r="B374">
            <v>446099185</v>
          </cell>
          <cell r="C374" t="str">
            <v>FOXBOROUGH REGIONAL</v>
          </cell>
          <cell r="D374">
            <v>99</v>
          </cell>
          <cell r="E374" t="str">
            <v>FOXBOROUGH</v>
          </cell>
          <cell r="F374">
            <v>185</v>
          </cell>
          <cell r="G374" t="str">
            <v>MILFORD</v>
          </cell>
          <cell r="H374">
            <v>2</v>
          </cell>
          <cell r="J374">
            <v>14714.48574326034</v>
          </cell>
          <cell r="K374">
            <v>1874</v>
          </cell>
          <cell r="L374">
            <v>0</v>
          </cell>
          <cell r="M374">
            <v>1088</v>
          </cell>
          <cell r="N374">
            <v>17676.485743260338</v>
          </cell>
        </row>
        <row r="375">
          <cell r="B375">
            <v>446099187</v>
          </cell>
          <cell r="C375" t="str">
            <v>FOXBOROUGH REGIONAL</v>
          </cell>
          <cell r="D375">
            <v>99</v>
          </cell>
          <cell r="E375" t="str">
            <v>FOXBOROUGH</v>
          </cell>
          <cell r="F375">
            <v>187</v>
          </cell>
          <cell r="G375" t="str">
            <v>MILLIS</v>
          </cell>
          <cell r="H375">
            <v>3</v>
          </cell>
          <cell r="J375">
            <v>17770</v>
          </cell>
          <cell r="K375">
            <v>11405</v>
          </cell>
          <cell r="L375">
            <v>0</v>
          </cell>
          <cell r="M375">
            <v>1088</v>
          </cell>
          <cell r="N375">
            <v>30263</v>
          </cell>
        </row>
        <row r="376">
          <cell r="B376">
            <v>446099208</v>
          </cell>
          <cell r="C376" t="str">
            <v>FOXBOROUGH REGIONAL</v>
          </cell>
          <cell r="D376">
            <v>99</v>
          </cell>
          <cell r="E376" t="str">
            <v>FOXBOROUGH</v>
          </cell>
          <cell r="F376">
            <v>208</v>
          </cell>
          <cell r="G376" t="str">
            <v>NORFOLK</v>
          </cell>
          <cell r="H376">
            <v>4</v>
          </cell>
          <cell r="J376">
            <v>13506</v>
          </cell>
          <cell r="K376">
            <v>5940</v>
          </cell>
          <cell r="L376">
            <v>0</v>
          </cell>
          <cell r="M376">
            <v>1088</v>
          </cell>
          <cell r="N376">
            <v>20534</v>
          </cell>
        </row>
        <row r="377">
          <cell r="B377">
            <v>446099212</v>
          </cell>
          <cell r="C377" t="str">
            <v>FOXBOROUGH REGIONAL</v>
          </cell>
          <cell r="D377">
            <v>99</v>
          </cell>
          <cell r="E377" t="str">
            <v>FOXBOROUGH</v>
          </cell>
          <cell r="F377">
            <v>212</v>
          </cell>
          <cell r="G377" t="str">
            <v>NORTH ATTLEBOROUGH</v>
          </cell>
          <cell r="H377">
            <v>119.63999999999999</v>
          </cell>
          <cell r="J377">
            <v>12456</v>
          </cell>
          <cell r="K377">
            <v>2960</v>
          </cell>
          <cell r="L377">
            <v>0</v>
          </cell>
          <cell r="M377">
            <v>1088</v>
          </cell>
          <cell r="N377">
            <v>16504</v>
          </cell>
        </row>
        <row r="378">
          <cell r="B378">
            <v>446099214</v>
          </cell>
          <cell r="C378" t="str">
            <v>FOXBOROUGH REGIONAL</v>
          </cell>
          <cell r="D378">
            <v>99</v>
          </cell>
          <cell r="E378" t="str">
            <v>FOXBOROUGH</v>
          </cell>
          <cell r="F378">
            <v>214</v>
          </cell>
          <cell r="G378" t="str">
            <v>NORTHBRIDGE</v>
          </cell>
          <cell r="H378">
            <v>1</v>
          </cell>
          <cell r="J378">
            <v>13045.171249999999</v>
          </cell>
          <cell r="K378">
            <v>2101</v>
          </cell>
          <cell r="L378">
            <v>0</v>
          </cell>
          <cell r="M378">
            <v>1088</v>
          </cell>
          <cell r="N378">
            <v>16234.171249999999</v>
          </cell>
        </row>
        <row r="379">
          <cell r="B379">
            <v>446099218</v>
          </cell>
          <cell r="C379" t="str">
            <v>FOXBOROUGH REGIONAL</v>
          </cell>
          <cell r="D379">
            <v>99</v>
          </cell>
          <cell r="E379" t="str">
            <v>FOXBOROUGH</v>
          </cell>
          <cell r="F379">
            <v>218</v>
          </cell>
          <cell r="G379" t="str">
            <v>NORTON</v>
          </cell>
          <cell r="H379">
            <v>61.24</v>
          </cell>
          <cell r="J379">
            <v>12265</v>
          </cell>
          <cell r="K379">
            <v>5328</v>
          </cell>
          <cell r="L379">
            <v>0</v>
          </cell>
          <cell r="M379">
            <v>1088</v>
          </cell>
          <cell r="N379">
            <v>18681</v>
          </cell>
        </row>
        <row r="380">
          <cell r="B380">
            <v>446099220</v>
          </cell>
          <cell r="C380" t="str">
            <v>FOXBOROUGH REGIONAL</v>
          </cell>
          <cell r="D380">
            <v>99</v>
          </cell>
          <cell r="E380" t="str">
            <v>FOXBOROUGH</v>
          </cell>
          <cell r="F380">
            <v>220</v>
          </cell>
          <cell r="G380" t="str">
            <v>NORWOOD</v>
          </cell>
          <cell r="H380">
            <v>38.479999999999997</v>
          </cell>
          <cell r="J380">
            <v>13547</v>
          </cell>
          <cell r="K380">
            <v>5119</v>
          </cell>
          <cell r="L380">
            <v>0</v>
          </cell>
          <cell r="M380">
            <v>1088</v>
          </cell>
          <cell r="N380">
            <v>19754</v>
          </cell>
        </row>
        <row r="381">
          <cell r="B381">
            <v>446099238</v>
          </cell>
          <cell r="C381" t="str">
            <v>FOXBOROUGH REGIONAL</v>
          </cell>
          <cell r="D381">
            <v>99</v>
          </cell>
          <cell r="E381" t="str">
            <v>FOXBOROUGH</v>
          </cell>
          <cell r="F381">
            <v>238</v>
          </cell>
          <cell r="G381" t="str">
            <v>PLAINVILLE</v>
          </cell>
          <cell r="H381">
            <v>21.1</v>
          </cell>
          <cell r="J381">
            <v>12572</v>
          </cell>
          <cell r="K381">
            <v>4010</v>
          </cell>
          <cell r="L381">
            <v>0</v>
          </cell>
          <cell r="M381">
            <v>1088</v>
          </cell>
          <cell r="N381">
            <v>17670</v>
          </cell>
        </row>
        <row r="382">
          <cell r="B382">
            <v>446099244</v>
          </cell>
          <cell r="C382" t="str">
            <v>FOXBOROUGH REGIONAL</v>
          </cell>
          <cell r="D382">
            <v>99</v>
          </cell>
          <cell r="E382" t="str">
            <v>FOXBOROUGH</v>
          </cell>
          <cell r="F382">
            <v>244</v>
          </cell>
          <cell r="G382" t="str">
            <v>RANDOLPH</v>
          </cell>
          <cell r="H382">
            <v>20</v>
          </cell>
          <cell r="J382">
            <v>12433</v>
          </cell>
          <cell r="K382">
            <v>3539</v>
          </cell>
          <cell r="L382">
            <v>0</v>
          </cell>
          <cell r="M382">
            <v>1088</v>
          </cell>
          <cell r="N382">
            <v>17060</v>
          </cell>
        </row>
        <row r="383">
          <cell r="B383">
            <v>446099266</v>
          </cell>
          <cell r="C383" t="str">
            <v>FOXBOROUGH REGIONAL</v>
          </cell>
          <cell r="D383">
            <v>99</v>
          </cell>
          <cell r="E383" t="str">
            <v>FOXBOROUGH</v>
          </cell>
          <cell r="F383">
            <v>266</v>
          </cell>
          <cell r="G383" t="str">
            <v>SHARON</v>
          </cell>
          <cell r="H383">
            <v>10.1</v>
          </cell>
          <cell r="J383">
            <v>12150</v>
          </cell>
          <cell r="K383">
            <v>5836</v>
          </cell>
          <cell r="L383">
            <v>0</v>
          </cell>
          <cell r="M383">
            <v>1088</v>
          </cell>
          <cell r="N383">
            <v>19074</v>
          </cell>
        </row>
        <row r="384">
          <cell r="B384">
            <v>446099285</v>
          </cell>
          <cell r="C384" t="str">
            <v>FOXBOROUGH REGIONAL</v>
          </cell>
          <cell r="D384">
            <v>99</v>
          </cell>
          <cell r="E384" t="str">
            <v>FOXBOROUGH</v>
          </cell>
          <cell r="F384">
            <v>285</v>
          </cell>
          <cell r="G384" t="str">
            <v>STOUGHTON</v>
          </cell>
          <cell r="H384">
            <v>90.08</v>
          </cell>
          <cell r="J384">
            <v>13311</v>
          </cell>
          <cell r="K384">
            <v>3208</v>
          </cell>
          <cell r="L384">
            <v>0</v>
          </cell>
          <cell r="M384">
            <v>1088</v>
          </cell>
          <cell r="N384">
            <v>17607</v>
          </cell>
        </row>
        <row r="385">
          <cell r="B385">
            <v>446099293</v>
          </cell>
          <cell r="C385" t="str">
            <v>FOXBOROUGH REGIONAL</v>
          </cell>
          <cell r="D385">
            <v>99</v>
          </cell>
          <cell r="E385" t="str">
            <v>FOXBOROUGH</v>
          </cell>
          <cell r="F385">
            <v>293</v>
          </cell>
          <cell r="G385" t="str">
            <v>TAUNTON</v>
          </cell>
          <cell r="H385">
            <v>32.6</v>
          </cell>
          <cell r="J385">
            <v>16323</v>
          </cell>
          <cell r="K385">
            <v>441</v>
          </cell>
          <cell r="L385">
            <v>0</v>
          </cell>
          <cell r="M385">
            <v>1088</v>
          </cell>
          <cell r="N385">
            <v>17852</v>
          </cell>
        </row>
        <row r="386">
          <cell r="B386">
            <v>446099307</v>
          </cell>
          <cell r="C386" t="str">
            <v>FOXBOROUGH REGIONAL</v>
          </cell>
          <cell r="D386">
            <v>99</v>
          </cell>
          <cell r="E386" t="str">
            <v>FOXBOROUGH</v>
          </cell>
          <cell r="F386">
            <v>307</v>
          </cell>
          <cell r="G386" t="str">
            <v>WALPOLE</v>
          </cell>
          <cell r="H386">
            <v>14</v>
          </cell>
          <cell r="J386">
            <v>13840</v>
          </cell>
          <cell r="K386">
            <v>5789</v>
          </cell>
          <cell r="L386">
            <v>0</v>
          </cell>
          <cell r="M386">
            <v>1088</v>
          </cell>
          <cell r="N386">
            <v>20717</v>
          </cell>
        </row>
        <row r="387">
          <cell r="B387">
            <v>446099323</v>
          </cell>
          <cell r="C387" t="str">
            <v>FOXBOROUGH REGIONAL</v>
          </cell>
          <cell r="D387">
            <v>99</v>
          </cell>
          <cell r="E387" t="str">
            <v>FOXBOROUGH</v>
          </cell>
          <cell r="F387">
            <v>323</v>
          </cell>
          <cell r="G387" t="str">
            <v>WEST BRIDGEWATER</v>
          </cell>
          <cell r="H387">
            <v>6</v>
          </cell>
          <cell r="J387">
            <v>11187</v>
          </cell>
          <cell r="K387">
            <v>3367</v>
          </cell>
          <cell r="L387">
            <v>0</v>
          </cell>
          <cell r="M387">
            <v>1088</v>
          </cell>
          <cell r="N387">
            <v>15642</v>
          </cell>
        </row>
        <row r="388">
          <cell r="B388">
            <v>446099350</v>
          </cell>
          <cell r="C388" t="str">
            <v>FOXBOROUGH REGIONAL</v>
          </cell>
          <cell r="D388">
            <v>99</v>
          </cell>
          <cell r="E388" t="str">
            <v>FOXBOROUGH</v>
          </cell>
          <cell r="F388">
            <v>350</v>
          </cell>
          <cell r="G388" t="str">
            <v>WRENTHAM</v>
          </cell>
          <cell r="H388">
            <v>6.18</v>
          </cell>
          <cell r="J388">
            <v>12922</v>
          </cell>
          <cell r="K388">
            <v>9227</v>
          </cell>
          <cell r="L388">
            <v>0</v>
          </cell>
          <cell r="M388">
            <v>1088</v>
          </cell>
          <cell r="N388">
            <v>23237</v>
          </cell>
        </row>
        <row r="389">
          <cell r="B389">
            <v>446099625</v>
          </cell>
          <cell r="C389" t="str">
            <v>FOXBOROUGH REGIONAL</v>
          </cell>
          <cell r="D389">
            <v>99</v>
          </cell>
          <cell r="E389" t="str">
            <v>FOXBOROUGH</v>
          </cell>
          <cell r="F389">
            <v>625</v>
          </cell>
          <cell r="G389" t="str">
            <v>BRIDGEWATER RAYNHAM</v>
          </cell>
          <cell r="H389">
            <v>13</v>
          </cell>
          <cell r="J389">
            <v>14881</v>
          </cell>
          <cell r="K389">
            <v>1882</v>
          </cell>
          <cell r="L389">
            <v>0</v>
          </cell>
          <cell r="M389">
            <v>1088</v>
          </cell>
          <cell r="N389">
            <v>17851</v>
          </cell>
        </row>
        <row r="390">
          <cell r="B390">
            <v>446099665</v>
          </cell>
          <cell r="C390" t="str">
            <v>FOXBOROUGH REGIONAL</v>
          </cell>
          <cell r="D390">
            <v>99</v>
          </cell>
          <cell r="E390" t="str">
            <v>FOXBOROUGH</v>
          </cell>
          <cell r="F390">
            <v>665</v>
          </cell>
          <cell r="G390" t="str">
            <v>FREETOWN LAKEVILLE</v>
          </cell>
          <cell r="H390">
            <v>2</v>
          </cell>
          <cell r="J390">
            <v>13573</v>
          </cell>
          <cell r="K390">
            <v>1666</v>
          </cell>
          <cell r="L390">
            <v>0</v>
          </cell>
          <cell r="M390">
            <v>1088</v>
          </cell>
          <cell r="N390">
            <v>16327</v>
          </cell>
        </row>
        <row r="391">
          <cell r="B391">
            <v>446099690</v>
          </cell>
          <cell r="C391" t="str">
            <v>FOXBOROUGH REGIONAL</v>
          </cell>
          <cell r="D391">
            <v>99</v>
          </cell>
          <cell r="E391" t="str">
            <v>FOXBOROUGH</v>
          </cell>
          <cell r="F391">
            <v>690</v>
          </cell>
          <cell r="G391" t="str">
            <v>KING PHILIP</v>
          </cell>
          <cell r="H391">
            <v>10.08</v>
          </cell>
          <cell r="J391">
            <v>12780</v>
          </cell>
          <cell r="K391">
            <v>6087</v>
          </cell>
          <cell r="L391">
            <v>0</v>
          </cell>
          <cell r="M391">
            <v>1088</v>
          </cell>
          <cell r="N391">
            <v>19955</v>
          </cell>
        </row>
        <row r="392">
          <cell r="B392">
            <v>446099763</v>
          </cell>
          <cell r="C392" t="str">
            <v>FOXBOROUGH REGIONAL</v>
          </cell>
          <cell r="D392">
            <v>99</v>
          </cell>
          <cell r="E392" t="str">
            <v>FOXBOROUGH</v>
          </cell>
          <cell r="F392">
            <v>763</v>
          </cell>
          <cell r="G392" t="str">
            <v>SOMERSET BERKLEY</v>
          </cell>
          <cell r="H392">
            <v>1</v>
          </cell>
          <cell r="J392">
            <v>16890</v>
          </cell>
          <cell r="K392">
            <v>3995</v>
          </cell>
          <cell r="L392">
            <v>0</v>
          </cell>
          <cell r="M392">
            <v>1088</v>
          </cell>
          <cell r="N392">
            <v>21973</v>
          </cell>
        </row>
        <row r="393">
          <cell r="B393">
            <v>446099780</v>
          </cell>
          <cell r="C393" t="str">
            <v>FOXBOROUGH REGIONAL</v>
          </cell>
          <cell r="D393">
            <v>99</v>
          </cell>
          <cell r="E393" t="str">
            <v>FOXBOROUGH</v>
          </cell>
          <cell r="F393">
            <v>780</v>
          </cell>
          <cell r="G393" t="str">
            <v>WHITMAN HANSON</v>
          </cell>
          <cell r="H393">
            <v>2</v>
          </cell>
          <cell r="J393">
            <v>12399.629317257408</v>
          </cell>
          <cell r="K393">
            <v>3070</v>
          </cell>
          <cell r="L393">
            <v>0</v>
          </cell>
          <cell r="M393">
            <v>1088</v>
          </cell>
          <cell r="N393">
            <v>16557.629317257408</v>
          </cell>
        </row>
        <row r="394">
          <cell r="B394">
            <v>447101025</v>
          </cell>
          <cell r="C394" t="str">
            <v>BENJAMIN FRANKLIN CLASSICAL</v>
          </cell>
          <cell r="D394">
            <v>101</v>
          </cell>
          <cell r="E394" t="str">
            <v>FRANKLIN</v>
          </cell>
          <cell r="F394">
            <v>25</v>
          </cell>
          <cell r="G394" t="str">
            <v>BELLINGHAM</v>
          </cell>
          <cell r="H394">
            <v>169.09</v>
          </cell>
          <cell r="J394">
            <v>12001</v>
          </cell>
          <cell r="K394">
            <v>5102</v>
          </cell>
          <cell r="L394">
            <v>0</v>
          </cell>
          <cell r="M394">
            <v>1088</v>
          </cell>
          <cell r="N394">
            <v>18191</v>
          </cell>
        </row>
        <row r="395">
          <cell r="B395">
            <v>447101050</v>
          </cell>
          <cell r="C395" t="str">
            <v>BENJAMIN FRANKLIN CLASSICAL</v>
          </cell>
          <cell r="D395">
            <v>101</v>
          </cell>
          <cell r="E395" t="str">
            <v>FRANKLIN</v>
          </cell>
          <cell r="F395">
            <v>50</v>
          </cell>
          <cell r="G395" t="str">
            <v>CANTON</v>
          </cell>
          <cell r="H395">
            <v>1</v>
          </cell>
          <cell r="J395">
            <v>10187</v>
          </cell>
          <cell r="K395">
            <v>4646</v>
          </cell>
          <cell r="L395">
            <v>0</v>
          </cell>
          <cell r="M395">
            <v>1088</v>
          </cell>
          <cell r="N395">
            <v>15921</v>
          </cell>
        </row>
        <row r="396">
          <cell r="B396">
            <v>447101100</v>
          </cell>
          <cell r="C396" t="str">
            <v>BENJAMIN FRANKLIN CLASSICAL</v>
          </cell>
          <cell r="D396">
            <v>101</v>
          </cell>
          <cell r="E396" t="str">
            <v>FRANKLIN</v>
          </cell>
          <cell r="F396">
            <v>100</v>
          </cell>
          <cell r="G396" t="str">
            <v>FRAMINGHAM</v>
          </cell>
          <cell r="H396">
            <v>2.5</v>
          </cell>
          <cell r="J396">
            <v>16706</v>
          </cell>
          <cell r="K396">
            <v>5520</v>
          </cell>
          <cell r="L396">
            <v>0</v>
          </cell>
          <cell r="M396">
            <v>1088</v>
          </cell>
          <cell r="N396">
            <v>23314</v>
          </cell>
        </row>
        <row r="397">
          <cell r="B397">
            <v>447101101</v>
          </cell>
          <cell r="C397" t="str">
            <v>BENJAMIN FRANKLIN CLASSICAL</v>
          </cell>
          <cell r="D397">
            <v>101</v>
          </cell>
          <cell r="E397" t="str">
            <v>FRANKLIN</v>
          </cell>
          <cell r="F397">
            <v>101</v>
          </cell>
          <cell r="G397" t="str">
            <v>FRANKLIN</v>
          </cell>
          <cell r="H397">
            <v>345.70000000000005</v>
          </cell>
          <cell r="J397">
            <v>11116</v>
          </cell>
          <cell r="K397">
            <v>3518</v>
          </cell>
          <cell r="L397">
            <v>0</v>
          </cell>
          <cell r="M397">
            <v>1088</v>
          </cell>
          <cell r="N397">
            <v>15722</v>
          </cell>
        </row>
        <row r="398">
          <cell r="B398">
            <v>447101136</v>
          </cell>
          <cell r="C398" t="str">
            <v>BENJAMIN FRANKLIN CLASSICAL</v>
          </cell>
          <cell r="D398">
            <v>101</v>
          </cell>
          <cell r="E398" t="str">
            <v>FRANKLIN</v>
          </cell>
          <cell r="F398">
            <v>136</v>
          </cell>
          <cell r="G398" t="str">
            <v>HOLLISTON</v>
          </cell>
          <cell r="H398">
            <v>6</v>
          </cell>
          <cell r="J398">
            <v>11029</v>
          </cell>
          <cell r="K398">
            <v>3524</v>
          </cell>
          <cell r="L398">
            <v>0</v>
          </cell>
          <cell r="M398">
            <v>1088</v>
          </cell>
          <cell r="N398">
            <v>15641</v>
          </cell>
        </row>
        <row r="399">
          <cell r="B399">
            <v>447101138</v>
          </cell>
          <cell r="C399" t="str">
            <v>BENJAMIN FRANKLIN CLASSICAL</v>
          </cell>
          <cell r="D399">
            <v>101</v>
          </cell>
          <cell r="E399" t="str">
            <v>FRANKLIN</v>
          </cell>
          <cell r="F399">
            <v>138</v>
          </cell>
          <cell r="G399" t="str">
            <v>HOPEDALE</v>
          </cell>
          <cell r="H399">
            <v>3.02</v>
          </cell>
          <cell r="J399">
            <v>12749</v>
          </cell>
          <cell r="K399">
            <v>6079</v>
          </cell>
          <cell r="L399">
            <v>0</v>
          </cell>
          <cell r="M399">
            <v>1088</v>
          </cell>
          <cell r="N399">
            <v>19916</v>
          </cell>
        </row>
        <row r="400">
          <cell r="B400">
            <v>447101141</v>
          </cell>
          <cell r="C400" t="str">
            <v>BENJAMIN FRANKLIN CLASSICAL</v>
          </cell>
          <cell r="D400">
            <v>101</v>
          </cell>
          <cell r="E400" t="str">
            <v>FRANKLIN</v>
          </cell>
          <cell r="F400">
            <v>141</v>
          </cell>
          <cell r="G400" t="str">
            <v>HUDSON</v>
          </cell>
          <cell r="H400">
            <v>0.69</v>
          </cell>
          <cell r="J400">
            <v>13125.786171891446</v>
          </cell>
          <cell r="K400">
            <v>6445</v>
          </cell>
          <cell r="L400">
            <v>0</v>
          </cell>
          <cell r="M400">
            <v>1088</v>
          </cell>
          <cell r="N400">
            <v>20658.786171891446</v>
          </cell>
        </row>
        <row r="401">
          <cell r="B401">
            <v>447101167</v>
          </cell>
          <cell r="C401" t="str">
            <v>BENJAMIN FRANKLIN CLASSICAL</v>
          </cell>
          <cell r="D401">
            <v>101</v>
          </cell>
          <cell r="E401" t="str">
            <v>FRANKLIN</v>
          </cell>
          <cell r="F401">
            <v>167</v>
          </cell>
          <cell r="G401" t="str">
            <v>MANSFIELD</v>
          </cell>
          <cell r="H401">
            <v>1</v>
          </cell>
          <cell r="J401">
            <v>12637</v>
          </cell>
          <cell r="K401">
            <v>6067</v>
          </cell>
          <cell r="L401">
            <v>0</v>
          </cell>
          <cell r="M401">
            <v>1088</v>
          </cell>
          <cell r="N401">
            <v>19792</v>
          </cell>
        </row>
        <row r="402">
          <cell r="B402">
            <v>447101177</v>
          </cell>
          <cell r="C402" t="str">
            <v>BENJAMIN FRANKLIN CLASSICAL</v>
          </cell>
          <cell r="D402">
            <v>101</v>
          </cell>
          <cell r="E402" t="str">
            <v>FRANKLIN</v>
          </cell>
          <cell r="F402">
            <v>177</v>
          </cell>
          <cell r="G402" t="str">
            <v>MEDWAY</v>
          </cell>
          <cell r="H402">
            <v>16.47</v>
          </cell>
          <cell r="J402">
            <v>11779</v>
          </cell>
          <cell r="K402">
            <v>5116</v>
          </cell>
          <cell r="L402">
            <v>0</v>
          </cell>
          <cell r="M402">
            <v>1088</v>
          </cell>
          <cell r="N402">
            <v>17983</v>
          </cell>
        </row>
        <row r="403">
          <cell r="B403">
            <v>447101185</v>
          </cell>
          <cell r="C403" t="str">
            <v>BENJAMIN FRANKLIN CLASSICAL</v>
          </cell>
          <cell r="D403">
            <v>101</v>
          </cell>
          <cell r="E403" t="str">
            <v>FRANKLIN</v>
          </cell>
          <cell r="F403">
            <v>185</v>
          </cell>
          <cell r="G403" t="str">
            <v>MILFORD</v>
          </cell>
          <cell r="H403">
            <v>128.76</v>
          </cell>
          <cell r="J403">
            <v>13707</v>
          </cell>
          <cell r="K403">
            <v>1745</v>
          </cell>
          <cell r="L403">
            <v>0</v>
          </cell>
          <cell r="M403">
            <v>1088</v>
          </cell>
          <cell r="N403">
            <v>16540</v>
          </cell>
        </row>
        <row r="404">
          <cell r="B404">
            <v>447101187</v>
          </cell>
          <cell r="C404" t="str">
            <v>BENJAMIN FRANKLIN CLASSICAL</v>
          </cell>
          <cell r="D404">
            <v>101</v>
          </cell>
          <cell r="E404" t="str">
            <v>FRANKLIN</v>
          </cell>
          <cell r="F404">
            <v>187</v>
          </cell>
          <cell r="G404" t="str">
            <v>MILLIS</v>
          </cell>
          <cell r="H404">
            <v>3</v>
          </cell>
          <cell r="J404">
            <v>11820</v>
          </cell>
          <cell r="K404">
            <v>7586</v>
          </cell>
          <cell r="L404">
            <v>0</v>
          </cell>
          <cell r="M404">
            <v>1088</v>
          </cell>
          <cell r="N404">
            <v>20494</v>
          </cell>
        </row>
        <row r="405">
          <cell r="B405">
            <v>447101208</v>
          </cell>
          <cell r="C405" t="str">
            <v>BENJAMIN FRANKLIN CLASSICAL</v>
          </cell>
          <cell r="D405">
            <v>101</v>
          </cell>
          <cell r="E405" t="str">
            <v>FRANKLIN</v>
          </cell>
          <cell r="F405">
            <v>208</v>
          </cell>
          <cell r="G405" t="str">
            <v>NORFOLK</v>
          </cell>
          <cell r="H405">
            <v>10</v>
          </cell>
          <cell r="J405">
            <v>12070</v>
          </cell>
          <cell r="K405">
            <v>5308</v>
          </cell>
          <cell r="L405">
            <v>0</v>
          </cell>
          <cell r="M405">
            <v>1088</v>
          </cell>
          <cell r="N405">
            <v>18466</v>
          </cell>
        </row>
        <row r="406">
          <cell r="B406">
            <v>447101212</v>
          </cell>
          <cell r="C406" t="str">
            <v>BENJAMIN FRANKLIN CLASSICAL</v>
          </cell>
          <cell r="D406">
            <v>101</v>
          </cell>
          <cell r="E406" t="str">
            <v>FRANKLIN</v>
          </cell>
          <cell r="F406">
            <v>212</v>
          </cell>
          <cell r="G406" t="str">
            <v>NORTH ATTLEBOROUGH</v>
          </cell>
          <cell r="H406">
            <v>4</v>
          </cell>
          <cell r="J406">
            <v>11334</v>
          </cell>
          <cell r="K406">
            <v>2693</v>
          </cell>
          <cell r="L406">
            <v>0</v>
          </cell>
          <cell r="M406">
            <v>1088</v>
          </cell>
          <cell r="N406">
            <v>15115</v>
          </cell>
        </row>
        <row r="407">
          <cell r="B407">
            <v>447101214</v>
          </cell>
          <cell r="C407" t="str">
            <v>BENJAMIN FRANKLIN CLASSICAL</v>
          </cell>
          <cell r="D407">
            <v>101</v>
          </cell>
          <cell r="E407" t="str">
            <v>FRANKLIN</v>
          </cell>
          <cell r="F407">
            <v>214</v>
          </cell>
          <cell r="G407" t="str">
            <v>NORTHBRIDGE</v>
          </cell>
          <cell r="H407">
            <v>2</v>
          </cell>
          <cell r="J407">
            <v>18830</v>
          </cell>
          <cell r="K407">
            <v>3032</v>
          </cell>
          <cell r="L407">
            <v>0</v>
          </cell>
          <cell r="M407">
            <v>1088</v>
          </cell>
          <cell r="N407">
            <v>22950</v>
          </cell>
        </row>
        <row r="408">
          <cell r="B408">
            <v>447101220</v>
          </cell>
          <cell r="C408" t="str">
            <v>BENJAMIN FRANKLIN CLASSICAL</v>
          </cell>
          <cell r="D408">
            <v>101</v>
          </cell>
          <cell r="E408" t="str">
            <v>FRANKLIN</v>
          </cell>
          <cell r="F408">
            <v>220</v>
          </cell>
          <cell r="G408" t="str">
            <v>NORWOOD</v>
          </cell>
          <cell r="H408">
            <v>2</v>
          </cell>
          <cell r="J408">
            <v>10187</v>
          </cell>
          <cell r="K408">
            <v>3849</v>
          </cell>
          <cell r="L408">
            <v>0</v>
          </cell>
          <cell r="M408">
            <v>1088</v>
          </cell>
          <cell r="N408">
            <v>15124</v>
          </cell>
        </row>
        <row r="409">
          <cell r="B409">
            <v>447101238</v>
          </cell>
          <cell r="C409" t="str">
            <v>BENJAMIN FRANKLIN CLASSICAL</v>
          </cell>
          <cell r="D409">
            <v>101</v>
          </cell>
          <cell r="E409" t="str">
            <v>FRANKLIN</v>
          </cell>
          <cell r="F409">
            <v>238</v>
          </cell>
          <cell r="G409" t="str">
            <v>PLAINVILLE</v>
          </cell>
          <cell r="H409">
            <v>19</v>
          </cell>
          <cell r="J409">
            <v>11328</v>
          </cell>
          <cell r="K409">
            <v>3613</v>
          </cell>
          <cell r="L409">
            <v>0</v>
          </cell>
          <cell r="M409">
            <v>1088</v>
          </cell>
          <cell r="N409">
            <v>16029</v>
          </cell>
        </row>
        <row r="410">
          <cell r="B410">
            <v>447101266</v>
          </cell>
          <cell r="C410" t="str">
            <v>BENJAMIN FRANKLIN CLASSICAL</v>
          </cell>
          <cell r="D410">
            <v>101</v>
          </cell>
          <cell r="E410" t="str">
            <v>FRANKLIN</v>
          </cell>
          <cell r="F410">
            <v>266</v>
          </cell>
          <cell r="G410" t="str">
            <v>SHARON</v>
          </cell>
          <cell r="H410">
            <v>1</v>
          </cell>
          <cell r="J410">
            <v>10571</v>
          </cell>
          <cell r="K410">
            <v>5077</v>
          </cell>
          <cell r="L410">
            <v>0</v>
          </cell>
          <cell r="M410">
            <v>1088</v>
          </cell>
          <cell r="N410">
            <v>16736</v>
          </cell>
        </row>
        <row r="411">
          <cell r="B411">
            <v>447101307</v>
          </cell>
          <cell r="C411" t="str">
            <v>BENJAMIN FRANKLIN CLASSICAL</v>
          </cell>
          <cell r="D411">
            <v>101</v>
          </cell>
          <cell r="E411" t="str">
            <v>FRANKLIN</v>
          </cell>
          <cell r="F411">
            <v>307</v>
          </cell>
          <cell r="G411" t="str">
            <v>WALPOLE</v>
          </cell>
          <cell r="H411">
            <v>4</v>
          </cell>
          <cell r="J411">
            <v>10462</v>
          </cell>
          <cell r="K411">
            <v>4376</v>
          </cell>
          <cell r="L411">
            <v>0</v>
          </cell>
          <cell r="M411">
            <v>1088</v>
          </cell>
          <cell r="N411">
            <v>15926</v>
          </cell>
        </row>
        <row r="412">
          <cell r="B412">
            <v>447101350</v>
          </cell>
          <cell r="C412" t="str">
            <v>BENJAMIN FRANKLIN CLASSICAL</v>
          </cell>
          <cell r="D412">
            <v>101</v>
          </cell>
          <cell r="E412" t="str">
            <v>FRANKLIN</v>
          </cell>
          <cell r="F412">
            <v>350</v>
          </cell>
          <cell r="G412" t="str">
            <v>WRENTHAM</v>
          </cell>
          <cell r="H412">
            <v>46</v>
          </cell>
          <cell r="J412">
            <v>11604</v>
          </cell>
          <cell r="K412">
            <v>8286</v>
          </cell>
          <cell r="L412">
            <v>0</v>
          </cell>
          <cell r="M412">
            <v>1088</v>
          </cell>
          <cell r="N412">
            <v>20978</v>
          </cell>
        </row>
        <row r="413">
          <cell r="B413">
            <v>447101622</v>
          </cell>
          <cell r="C413" t="str">
            <v>BENJAMIN FRANKLIN CLASSICAL</v>
          </cell>
          <cell r="D413">
            <v>101</v>
          </cell>
          <cell r="E413" t="str">
            <v>FRANKLIN</v>
          </cell>
          <cell r="F413">
            <v>622</v>
          </cell>
          <cell r="G413" t="str">
            <v>BLACKSTONE MILLVILLE</v>
          </cell>
          <cell r="H413">
            <v>68.09</v>
          </cell>
          <cell r="J413">
            <v>11477</v>
          </cell>
          <cell r="K413">
            <v>1419</v>
          </cell>
          <cell r="L413">
            <v>0</v>
          </cell>
          <cell r="M413">
            <v>1088</v>
          </cell>
          <cell r="N413">
            <v>13984</v>
          </cell>
        </row>
        <row r="414">
          <cell r="B414">
            <v>447101690</v>
          </cell>
          <cell r="C414" t="str">
            <v>BENJAMIN FRANKLIN CLASSICAL</v>
          </cell>
          <cell r="D414">
            <v>101</v>
          </cell>
          <cell r="E414" t="str">
            <v>FRANKLIN</v>
          </cell>
          <cell r="F414">
            <v>690</v>
          </cell>
          <cell r="G414" t="str">
            <v>KING PHILIP</v>
          </cell>
          <cell r="H414">
            <v>16.02</v>
          </cell>
          <cell r="J414">
            <v>10627</v>
          </cell>
          <cell r="K414">
            <v>5061</v>
          </cell>
          <cell r="L414">
            <v>0</v>
          </cell>
          <cell r="M414">
            <v>1088</v>
          </cell>
          <cell r="N414">
            <v>16776</v>
          </cell>
        </row>
        <row r="415">
          <cell r="B415">
            <v>447101710</v>
          </cell>
          <cell r="C415" t="str">
            <v>BENJAMIN FRANKLIN CLASSICAL</v>
          </cell>
          <cell r="D415">
            <v>101</v>
          </cell>
          <cell r="E415" t="str">
            <v>FRANKLIN</v>
          </cell>
          <cell r="F415">
            <v>710</v>
          </cell>
          <cell r="G415" t="str">
            <v>MENDON UPTON</v>
          </cell>
          <cell r="H415">
            <v>14.08</v>
          </cell>
          <cell r="J415">
            <v>11415</v>
          </cell>
          <cell r="K415">
            <v>5255</v>
          </cell>
          <cell r="L415">
            <v>0</v>
          </cell>
          <cell r="M415">
            <v>1088</v>
          </cell>
          <cell r="N415">
            <v>17758</v>
          </cell>
        </row>
        <row r="416">
          <cell r="B416">
            <v>449035001</v>
          </cell>
          <cell r="C416" t="str">
            <v>BOSTON COLLEGIATE</v>
          </cell>
          <cell r="D416">
            <v>35</v>
          </cell>
          <cell r="E416" t="str">
            <v>BOSTON</v>
          </cell>
          <cell r="F416">
            <v>1</v>
          </cell>
          <cell r="G416" t="str">
            <v>ABINGTON</v>
          </cell>
          <cell r="H416">
            <v>0.97</v>
          </cell>
          <cell r="J416">
            <v>13209.638479441464</v>
          </cell>
          <cell r="K416">
            <v>1325</v>
          </cell>
          <cell r="L416">
            <v>0</v>
          </cell>
          <cell r="M416">
            <v>1088</v>
          </cell>
          <cell r="N416">
            <v>15622.638479441464</v>
          </cell>
        </row>
        <row r="417">
          <cell r="B417">
            <v>449035018</v>
          </cell>
          <cell r="C417" t="str">
            <v>BOSTON COLLEGIATE</v>
          </cell>
          <cell r="D417">
            <v>35</v>
          </cell>
          <cell r="E417" t="str">
            <v>BOSTON</v>
          </cell>
          <cell r="F417">
            <v>18</v>
          </cell>
          <cell r="G417" t="str">
            <v>AVON</v>
          </cell>
          <cell r="H417">
            <v>2</v>
          </cell>
          <cell r="J417">
            <v>14723.34220248668</v>
          </cell>
          <cell r="K417">
            <v>7128</v>
          </cell>
          <cell r="L417">
            <v>0</v>
          </cell>
          <cell r="M417">
            <v>1088</v>
          </cell>
          <cell r="N417">
            <v>22939.342202486681</v>
          </cell>
        </row>
        <row r="418">
          <cell r="B418">
            <v>449035035</v>
          </cell>
          <cell r="C418" t="str">
            <v>BOSTON COLLEGIATE</v>
          </cell>
          <cell r="D418">
            <v>35</v>
          </cell>
          <cell r="E418" t="str">
            <v>BOSTON</v>
          </cell>
          <cell r="F418">
            <v>35</v>
          </cell>
          <cell r="G418" t="str">
            <v>BOSTON</v>
          </cell>
          <cell r="H418">
            <v>679.88999999999987</v>
          </cell>
          <cell r="J418">
            <v>14659</v>
          </cell>
          <cell r="K418">
            <v>6084</v>
          </cell>
          <cell r="L418">
            <v>0</v>
          </cell>
          <cell r="M418">
            <v>1088</v>
          </cell>
          <cell r="N418">
            <v>21831</v>
          </cell>
        </row>
        <row r="419">
          <cell r="B419">
            <v>449035044</v>
          </cell>
          <cell r="C419" t="str">
            <v>BOSTON COLLEGIATE</v>
          </cell>
          <cell r="D419">
            <v>35</v>
          </cell>
          <cell r="E419" t="str">
            <v>BOSTON</v>
          </cell>
          <cell r="F419">
            <v>44</v>
          </cell>
          <cell r="G419" t="str">
            <v>BROCKTON</v>
          </cell>
          <cell r="H419">
            <v>2</v>
          </cell>
          <cell r="J419">
            <v>12440</v>
          </cell>
          <cell r="K419">
            <v>434</v>
          </cell>
          <cell r="L419">
            <v>0</v>
          </cell>
          <cell r="M419">
            <v>1088</v>
          </cell>
          <cell r="N419">
            <v>13962</v>
          </cell>
        </row>
        <row r="420">
          <cell r="B420">
            <v>449035050</v>
          </cell>
          <cell r="C420" t="str">
            <v>BOSTON COLLEGIATE</v>
          </cell>
          <cell r="D420">
            <v>35</v>
          </cell>
          <cell r="E420" t="str">
            <v>BOSTON</v>
          </cell>
          <cell r="F420">
            <v>50</v>
          </cell>
          <cell r="G420" t="str">
            <v>CANTON</v>
          </cell>
          <cell r="H420">
            <v>1</v>
          </cell>
          <cell r="J420">
            <v>11437</v>
          </cell>
          <cell r="K420">
            <v>5216</v>
          </cell>
          <cell r="L420">
            <v>0</v>
          </cell>
          <cell r="M420">
            <v>1088</v>
          </cell>
          <cell r="N420">
            <v>17741</v>
          </cell>
        </row>
        <row r="421">
          <cell r="B421">
            <v>449035073</v>
          </cell>
          <cell r="C421" t="str">
            <v>BOSTON COLLEGIATE</v>
          </cell>
          <cell r="D421">
            <v>35</v>
          </cell>
          <cell r="E421" t="str">
            <v>BOSTON</v>
          </cell>
          <cell r="F421">
            <v>73</v>
          </cell>
          <cell r="G421" t="str">
            <v>DEDHAM</v>
          </cell>
          <cell r="H421">
            <v>1</v>
          </cell>
          <cell r="J421">
            <v>17611</v>
          </cell>
          <cell r="K421">
            <v>12938</v>
          </cell>
          <cell r="L421">
            <v>0</v>
          </cell>
          <cell r="M421">
            <v>1088</v>
          </cell>
          <cell r="N421">
            <v>31637</v>
          </cell>
        </row>
        <row r="422">
          <cell r="B422">
            <v>449035189</v>
          </cell>
          <cell r="C422" t="str">
            <v>BOSTON COLLEGIATE</v>
          </cell>
          <cell r="D422">
            <v>35</v>
          </cell>
          <cell r="E422" t="str">
            <v>BOSTON</v>
          </cell>
          <cell r="F422">
            <v>189</v>
          </cell>
          <cell r="G422" t="str">
            <v>MILTON</v>
          </cell>
          <cell r="H422">
            <v>1.2</v>
          </cell>
          <cell r="J422">
            <v>15959</v>
          </cell>
          <cell r="K422">
            <v>5509</v>
          </cell>
          <cell r="L422">
            <v>0</v>
          </cell>
          <cell r="M422">
            <v>1088</v>
          </cell>
          <cell r="N422">
            <v>22556</v>
          </cell>
        </row>
        <row r="423">
          <cell r="B423">
            <v>449035243</v>
          </cell>
          <cell r="C423" t="str">
            <v>BOSTON COLLEGIATE</v>
          </cell>
          <cell r="D423">
            <v>35</v>
          </cell>
          <cell r="E423" t="str">
            <v>BOSTON</v>
          </cell>
          <cell r="F423">
            <v>243</v>
          </cell>
          <cell r="G423" t="str">
            <v>QUINCY</v>
          </cell>
          <cell r="H423">
            <v>2</v>
          </cell>
          <cell r="J423">
            <v>12440</v>
          </cell>
          <cell r="K423">
            <v>1773</v>
          </cell>
          <cell r="L423">
            <v>0</v>
          </cell>
          <cell r="M423">
            <v>1088</v>
          </cell>
          <cell r="N423">
            <v>15301</v>
          </cell>
        </row>
        <row r="424">
          <cell r="B424">
            <v>449035244</v>
          </cell>
          <cell r="C424" t="str">
            <v>BOSTON COLLEGIATE</v>
          </cell>
          <cell r="D424">
            <v>35</v>
          </cell>
          <cell r="E424" t="str">
            <v>BOSTON</v>
          </cell>
          <cell r="F424">
            <v>244</v>
          </cell>
          <cell r="G424" t="str">
            <v>RANDOLPH</v>
          </cell>
          <cell r="H424">
            <v>4</v>
          </cell>
          <cell r="J424">
            <v>13606</v>
          </cell>
          <cell r="K424">
            <v>3873</v>
          </cell>
          <cell r="L424">
            <v>0</v>
          </cell>
          <cell r="M424">
            <v>1088</v>
          </cell>
          <cell r="N424">
            <v>18567</v>
          </cell>
        </row>
        <row r="425">
          <cell r="B425">
            <v>449035248</v>
          </cell>
          <cell r="C425" t="str">
            <v>BOSTON COLLEGIATE</v>
          </cell>
          <cell r="D425">
            <v>35</v>
          </cell>
          <cell r="E425" t="str">
            <v>BOSTON</v>
          </cell>
          <cell r="F425">
            <v>248</v>
          </cell>
          <cell r="G425" t="str">
            <v>REVERE</v>
          </cell>
          <cell r="H425">
            <v>1</v>
          </cell>
          <cell r="J425">
            <v>16220.126411195861</v>
          </cell>
          <cell r="K425">
            <v>1069</v>
          </cell>
          <cell r="L425">
            <v>0</v>
          </cell>
          <cell r="M425">
            <v>1088</v>
          </cell>
          <cell r="N425">
            <v>18377.126411195859</v>
          </cell>
        </row>
        <row r="426">
          <cell r="B426">
            <v>449035336</v>
          </cell>
          <cell r="C426" t="str">
            <v>BOSTON COLLEGIATE</v>
          </cell>
          <cell r="D426">
            <v>35</v>
          </cell>
          <cell r="E426" t="str">
            <v>BOSTON</v>
          </cell>
          <cell r="F426">
            <v>336</v>
          </cell>
          <cell r="G426" t="str">
            <v>WEYMOUTH</v>
          </cell>
          <cell r="H426">
            <v>1</v>
          </cell>
          <cell r="J426">
            <v>12440</v>
          </cell>
          <cell r="K426">
            <v>1665</v>
          </cell>
          <cell r="L426">
            <v>0</v>
          </cell>
          <cell r="M426">
            <v>1088</v>
          </cell>
          <cell r="N426">
            <v>15193</v>
          </cell>
        </row>
        <row r="427">
          <cell r="B427">
            <v>449035347</v>
          </cell>
          <cell r="C427" t="str">
            <v>BOSTON COLLEGIATE</v>
          </cell>
          <cell r="D427">
            <v>35</v>
          </cell>
          <cell r="E427" t="str">
            <v>BOSTON</v>
          </cell>
          <cell r="F427">
            <v>347</v>
          </cell>
          <cell r="G427" t="str">
            <v>WOBURN</v>
          </cell>
          <cell r="H427">
            <v>1</v>
          </cell>
          <cell r="J427">
            <v>16170</v>
          </cell>
          <cell r="K427">
            <v>7227</v>
          </cell>
          <cell r="L427">
            <v>0</v>
          </cell>
          <cell r="M427">
            <v>1088</v>
          </cell>
          <cell r="N427">
            <v>24485</v>
          </cell>
        </row>
        <row r="428">
          <cell r="B428">
            <v>449035625</v>
          </cell>
          <cell r="C428" t="str">
            <v>BOSTON COLLEGIATE</v>
          </cell>
          <cell r="D428">
            <v>35</v>
          </cell>
          <cell r="E428" t="str">
            <v>BOSTON</v>
          </cell>
          <cell r="F428">
            <v>625</v>
          </cell>
          <cell r="G428" t="str">
            <v>BRIDGEWATER RAYNHAM</v>
          </cell>
          <cell r="H428">
            <v>0.03</v>
          </cell>
          <cell r="J428">
            <v>17611</v>
          </cell>
          <cell r="K428">
            <v>2227</v>
          </cell>
          <cell r="L428">
            <v>0</v>
          </cell>
          <cell r="M428">
            <v>1088</v>
          </cell>
          <cell r="N428">
            <v>20926</v>
          </cell>
        </row>
        <row r="429">
          <cell r="B429">
            <v>450086008</v>
          </cell>
          <cell r="C429" t="str">
            <v>HILLTOWN COOPERATIVE</v>
          </cell>
          <cell r="D429">
            <v>86</v>
          </cell>
          <cell r="E429" t="str">
            <v>EASTHAMPTON</v>
          </cell>
          <cell r="F429">
            <v>8</v>
          </cell>
          <cell r="G429" t="str">
            <v>AMHERST</v>
          </cell>
          <cell r="H429">
            <v>3</v>
          </cell>
          <cell r="J429">
            <v>10025</v>
          </cell>
          <cell r="K429">
            <v>10103</v>
          </cell>
          <cell r="L429">
            <v>0</v>
          </cell>
          <cell r="M429">
            <v>1088</v>
          </cell>
          <cell r="N429">
            <v>21216</v>
          </cell>
        </row>
        <row r="430">
          <cell r="B430">
            <v>450086061</v>
          </cell>
          <cell r="C430" t="str">
            <v>HILLTOWN COOPERATIVE</v>
          </cell>
          <cell r="D430">
            <v>86</v>
          </cell>
          <cell r="E430" t="str">
            <v>EASTHAMPTON</v>
          </cell>
          <cell r="F430">
            <v>61</v>
          </cell>
          <cell r="G430" t="str">
            <v>CHICOPEE</v>
          </cell>
          <cell r="H430">
            <v>0.5</v>
          </cell>
          <cell r="J430">
            <v>15675.290263815607</v>
          </cell>
          <cell r="K430">
            <v>664</v>
          </cell>
          <cell r="L430">
            <v>0</v>
          </cell>
          <cell r="M430">
            <v>1088</v>
          </cell>
          <cell r="N430">
            <v>17427.290263815608</v>
          </cell>
        </row>
        <row r="431">
          <cell r="B431">
            <v>450086086</v>
          </cell>
          <cell r="C431" t="str">
            <v>HILLTOWN COOPERATIVE</v>
          </cell>
          <cell r="D431">
            <v>86</v>
          </cell>
          <cell r="E431" t="str">
            <v>EASTHAMPTON</v>
          </cell>
          <cell r="F431">
            <v>86</v>
          </cell>
          <cell r="G431" t="str">
            <v>EASTHAMPTON</v>
          </cell>
          <cell r="H431">
            <v>73.569999999999993</v>
          </cell>
          <cell r="J431">
            <v>11728</v>
          </cell>
          <cell r="K431">
            <v>1194</v>
          </cell>
          <cell r="L431">
            <v>0</v>
          </cell>
          <cell r="M431">
            <v>1088</v>
          </cell>
          <cell r="N431">
            <v>14010</v>
          </cell>
        </row>
        <row r="432">
          <cell r="B432">
            <v>450086114</v>
          </cell>
          <cell r="C432" t="str">
            <v>HILLTOWN COOPERATIVE</v>
          </cell>
          <cell r="D432">
            <v>86</v>
          </cell>
          <cell r="E432" t="str">
            <v>EASTHAMPTON</v>
          </cell>
          <cell r="F432">
            <v>114</v>
          </cell>
          <cell r="G432" t="str">
            <v>GREENFIELD</v>
          </cell>
          <cell r="H432">
            <v>0.5</v>
          </cell>
          <cell r="J432">
            <v>14245.961293290045</v>
          </cell>
          <cell r="K432">
            <v>2324</v>
          </cell>
          <cell r="L432">
            <v>0</v>
          </cell>
          <cell r="M432">
            <v>1088</v>
          </cell>
          <cell r="N432">
            <v>17657.961293290045</v>
          </cell>
        </row>
        <row r="433">
          <cell r="B433">
            <v>450086117</v>
          </cell>
          <cell r="C433" t="str">
            <v>HILLTOWN COOPERATIVE</v>
          </cell>
          <cell r="D433">
            <v>86</v>
          </cell>
          <cell r="E433" t="str">
            <v>EASTHAMPTON</v>
          </cell>
          <cell r="F433">
            <v>117</v>
          </cell>
          <cell r="G433" t="str">
            <v>HADLEY</v>
          </cell>
          <cell r="H433">
            <v>1</v>
          </cell>
          <cell r="J433">
            <v>10115</v>
          </cell>
          <cell r="K433">
            <v>5327</v>
          </cell>
          <cell r="L433">
            <v>0</v>
          </cell>
          <cell r="M433">
            <v>1088</v>
          </cell>
          <cell r="N433">
            <v>16530</v>
          </cell>
        </row>
        <row r="434">
          <cell r="B434">
            <v>450086127</v>
          </cell>
          <cell r="C434" t="str">
            <v>HILLTOWN COOPERATIVE</v>
          </cell>
          <cell r="D434">
            <v>86</v>
          </cell>
          <cell r="E434" t="str">
            <v>EASTHAMPTON</v>
          </cell>
          <cell r="F434">
            <v>127</v>
          </cell>
          <cell r="G434" t="str">
            <v>HATFIELD</v>
          </cell>
          <cell r="H434">
            <v>2</v>
          </cell>
          <cell r="J434">
            <v>10115</v>
          </cell>
          <cell r="K434">
            <v>5288</v>
          </cell>
          <cell r="L434">
            <v>0</v>
          </cell>
          <cell r="M434">
            <v>1088</v>
          </cell>
          <cell r="N434">
            <v>16491</v>
          </cell>
        </row>
        <row r="435">
          <cell r="B435">
            <v>450086137</v>
          </cell>
          <cell r="C435" t="str">
            <v>HILLTOWN COOPERATIVE</v>
          </cell>
          <cell r="D435">
            <v>86</v>
          </cell>
          <cell r="E435" t="str">
            <v>EASTHAMPTON</v>
          </cell>
          <cell r="F435">
            <v>137</v>
          </cell>
          <cell r="G435" t="str">
            <v>HOLYOKE</v>
          </cell>
          <cell r="H435">
            <v>2</v>
          </cell>
          <cell r="J435">
            <v>16842.922068622574</v>
          </cell>
          <cell r="K435">
            <v>0</v>
          </cell>
          <cell r="L435">
            <v>0</v>
          </cell>
          <cell r="M435">
            <v>1088</v>
          </cell>
          <cell r="N435">
            <v>17930.922068622574</v>
          </cell>
        </row>
        <row r="436">
          <cell r="B436">
            <v>450086210</v>
          </cell>
          <cell r="C436" t="str">
            <v>HILLTOWN COOPERATIVE</v>
          </cell>
          <cell r="D436">
            <v>86</v>
          </cell>
          <cell r="E436" t="str">
            <v>EASTHAMPTON</v>
          </cell>
          <cell r="F436">
            <v>210</v>
          </cell>
          <cell r="G436" t="str">
            <v>NORTHAMPTON</v>
          </cell>
          <cell r="H436">
            <v>97.700000000000017</v>
          </cell>
          <cell r="J436">
            <v>11025</v>
          </cell>
          <cell r="K436">
            <v>3654</v>
          </cell>
          <cell r="L436">
            <v>0</v>
          </cell>
          <cell r="M436">
            <v>1088</v>
          </cell>
          <cell r="N436">
            <v>15767</v>
          </cell>
        </row>
        <row r="437">
          <cell r="B437">
            <v>450086275</v>
          </cell>
          <cell r="C437" t="str">
            <v>HILLTOWN COOPERATIVE</v>
          </cell>
          <cell r="D437">
            <v>86</v>
          </cell>
          <cell r="E437" t="str">
            <v>EASTHAMPTON</v>
          </cell>
          <cell r="F437">
            <v>275</v>
          </cell>
          <cell r="G437" t="str">
            <v>SOUTHAMPTON</v>
          </cell>
          <cell r="H437">
            <v>5.5</v>
          </cell>
          <cell r="J437">
            <v>10032</v>
          </cell>
          <cell r="K437">
            <v>2924</v>
          </cell>
          <cell r="L437">
            <v>0</v>
          </cell>
          <cell r="M437">
            <v>1088</v>
          </cell>
          <cell r="N437">
            <v>14044</v>
          </cell>
        </row>
        <row r="438">
          <cell r="B438">
            <v>450086278</v>
          </cell>
          <cell r="C438" t="str">
            <v>HILLTOWN COOPERATIVE</v>
          </cell>
          <cell r="D438">
            <v>86</v>
          </cell>
          <cell r="E438" t="str">
            <v>EASTHAMPTON</v>
          </cell>
          <cell r="F438">
            <v>278</v>
          </cell>
          <cell r="G438" t="str">
            <v>SOUTH HADLEY</v>
          </cell>
          <cell r="H438">
            <v>11.5</v>
          </cell>
          <cell r="J438">
            <v>11447</v>
          </cell>
          <cell r="K438">
            <v>2126</v>
          </cell>
          <cell r="L438">
            <v>0</v>
          </cell>
          <cell r="M438">
            <v>1088</v>
          </cell>
          <cell r="N438">
            <v>14661</v>
          </cell>
        </row>
        <row r="439">
          <cell r="B439">
            <v>450086327</v>
          </cell>
          <cell r="C439" t="str">
            <v>HILLTOWN COOPERATIVE</v>
          </cell>
          <cell r="D439">
            <v>86</v>
          </cell>
          <cell r="E439" t="str">
            <v>EASTHAMPTON</v>
          </cell>
          <cell r="F439">
            <v>327</v>
          </cell>
          <cell r="G439" t="str">
            <v>WESTHAMPTON</v>
          </cell>
          <cell r="H439">
            <v>2</v>
          </cell>
          <cell r="J439">
            <v>9978</v>
          </cell>
          <cell r="K439">
            <v>11118</v>
          </cell>
          <cell r="L439">
            <v>0</v>
          </cell>
          <cell r="M439">
            <v>1088</v>
          </cell>
          <cell r="N439">
            <v>22184</v>
          </cell>
        </row>
        <row r="440">
          <cell r="B440">
            <v>450086337</v>
          </cell>
          <cell r="C440" t="str">
            <v>HILLTOWN COOPERATIVE</v>
          </cell>
          <cell r="D440">
            <v>86</v>
          </cell>
          <cell r="E440" t="str">
            <v>EASTHAMPTON</v>
          </cell>
          <cell r="F440">
            <v>337</v>
          </cell>
          <cell r="G440" t="str">
            <v>WHATELY</v>
          </cell>
          <cell r="H440">
            <v>2</v>
          </cell>
          <cell r="J440">
            <v>14525</v>
          </cell>
          <cell r="K440">
            <v>19353</v>
          </cell>
          <cell r="L440">
            <v>0</v>
          </cell>
          <cell r="M440">
            <v>1088</v>
          </cell>
          <cell r="N440">
            <v>34966</v>
          </cell>
        </row>
        <row r="441">
          <cell r="B441">
            <v>450086340</v>
          </cell>
          <cell r="C441" t="str">
            <v>HILLTOWN COOPERATIVE</v>
          </cell>
          <cell r="D441">
            <v>86</v>
          </cell>
          <cell r="E441" t="str">
            <v>EASTHAMPTON</v>
          </cell>
          <cell r="F441">
            <v>340</v>
          </cell>
          <cell r="G441" t="str">
            <v>WILLIAMSBURG</v>
          </cell>
          <cell r="H441">
            <v>5</v>
          </cell>
          <cell r="J441">
            <v>10012</v>
          </cell>
          <cell r="K441">
            <v>5831</v>
          </cell>
          <cell r="L441">
            <v>0</v>
          </cell>
          <cell r="M441">
            <v>1088</v>
          </cell>
          <cell r="N441">
            <v>16931</v>
          </cell>
        </row>
        <row r="442">
          <cell r="B442">
            <v>450086605</v>
          </cell>
          <cell r="C442" t="str">
            <v>HILLTOWN COOPERATIVE</v>
          </cell>
          <cell r="D442">
            <v>86</v>
          </cell>
          <cell r="E442" t="str">
            <v>EASTHAMPTON</v>
          </cell>
          <cell r="F442">
            <v>605</v>
          </cell>
          <cell r="G442" t="str">
            <v>AMHERST PELHAM</v>
          </cell>
          <cell r="H442">
            <v>4</v>
          </cell>
          <cell r="J442">
            <v>9754</v>
          </cell>
          <cell r="K442">
            <v>6720</v>
          </cell>
          <cell r="L442">
            <v>0</v>
          </cell>
          <cell r="M442">
            <v>1088</v>
          </cell>
          <cell r="N442">
            <v>17562</v>
          </cell>
        </row>
        <row r="443">
          <cell r="B443">
            <v>450086672</v>
          </cell>
          <cell r="C443" t="str">
            <v>HILLTOWN COOPERATIVE</v>
          </cell>
          <cell r="D443">
            <v>86</v>
          </cell>
          <cell r="E443" t="str">
            <v>EASTHAMPTON</v>
          </cell>
          <cell r="F443">
            <v>672</v>
          </cell>
          <cell r="G443" t="str">
            <v>GATEWAY</v>
          </cell>
          <cell r="H443">
            <v>1</v>
          </cell>
          <cell r="J443">
            <v>13560.675742705571</v>
          </cell>
          <cell r="K443">
            <v>4617</v>
          </cell>
          <cell r="L443">
            <v>0</v>
          </cell>
          <cell r="M443">
            <v>1088</v>
          </cell>
          <cell r="N443">
            <v>19265.675742705571</v>
          </cell>
        </row>
        <row r="444">
          <cell r="B444">
            <v>450086674</v>
          </cell>
          <cell r="C444" t="str">
            <v>HILLTOWN COOPERATIVE</v>
          </cell>
          <cell r="D444">
            <v>86</v>
          </cell>
          <cell r="E444" t="str">
            <v>EASTHAMPTON</v>
          </cell>
          <cell r="F444">
            <v>674</v>
          </cell>
          <cell r="G444" t="str">
            <v>GILL MONTAGUE</v>
          </cell>
          <cell r="H444">
            <v>0.5</v>
          </cell>
          <cell r="J444">
            <v>13985.842794117649</v>
          </cell>
          <cell r="K444">
            <v>5044</v>
          </cell>
          <cell r="L444">
            <v>0</v>
          </cell>
          <cell r="M444">
            <v>1088</v>
          </cell>
          <cell r="N444">
            <v>20117.842794117649</v>
          </cell>
        </row>
        <row r="445">
          <cell r="B445">
            <v>450086683</v>
          </cell>
          <cell r="C445" t="str">
            <v>HILLTOWN COOPERATIVE</v>
          </cell>
          <cell r="D445">
            <v>86</v>
          </cell>
          <cell r="E445" t="str">
            <v>EASTHAMPTON</v>
          </cell>
          <cell r="F445">
            <v>683</v>
          </cell>
          <cell r="G445" t="str">
            <v>HAMPSHIRE</v>
          </cell>
          <cell r="H445">
            <v>6</v>
          </cell>
          <cell r="J445">
            <v>9754</v>
          </cell>
          <cell r="K445">
            <v>8027</v>
          </cell>
          <cell r="L445">
            <v>0</v>
          </cell>
          <cell r="M445">
            <v>1088</v>
          </cell>
          <cell r="N445">
            <v>18869</v>
          </cell>
        </row>
        <row r="446">
          <cell r="B446">
            <v>453137005</v>
          </cell>
          <cell r="C446" t="str">
            <v>HOLYOKE COMMUNITY</v>
          </cell>
          <cell r="D446">
            <v>137</v>
          </cell>
          <cell r="E446" t="str">
            <v>HOLYOKE</v>
          </cell>
          <cell r="F446">
            <v>5</v>
          </cell>
          <cell r="G446" t="str">
            <v>AGAWAM</v>
          </cell>
          <cell r="H446">
            <v>3</v>
          </cell>
          <cell r="J446">
            <v>11854</v>
          </cell>
          <cell r="K446">
            <v>5062</v>
          </cell>
          <cell r="L446">
            <v>0</v>
          </cell>
          <cell r="M446">
            <v>1088</v>
          </cell>
          <cell r="N446">
            <v>18004</v>
          </cell>
        </row>
        <row r="447">
          <cell r="B447">
            <v>453137008</v>
          </cell>
          <cell r="C447" t="str">
            <v>HOLYOKE COMMUNITY</v>
          </cell>
          <cell r="D447">
            <v>137</v>
          </cell>
          <cell r="E447" t="str">
            <v>HOLYOKE</v>
          </cell>
          <cell r="F447">
            <v>8</v>
          </cell>
          <cell r="G447" t="str">
            <v>AMHERST</v>
          </cell>
          <cell r="H447">
            <v>0.5</v>
          </cell>
          <cell r="J447">
            <v>12610.09999061033</v>
          </cell>
          <cell r="K447">
            <v>12708</v>
          </cell>
          <cell r="L447">
            <v>0</v>
          </cell>
          <cell r="M447">
            <v>1088</v>
          </cell>
          <cell r="N447">
            <v>26406.099990610332</v>
          </cell>
        </row>
        <row r="448">
          <cell r="B448">
            <v>453137061</v>
          </cell>
          <cell r="C448" t="str">
            <v>HOLYOKE COMMUNITY</v>
          </cell>
          <cell r="D448">
            <v>137</v>
          </cell>
          <cell r="E448" t="str">
            <v>HOLYOKE</v>
          </cell>
          <cell r="F448">
            <v>61</v>
          </cell>
          <cell r="G448" t="str">
            <v>CHICOPEE</v>
          </cell>
          <cell r="H448">
            <v>77.669999999999987</v>
          </cell>
          <cell r="J448">
            <v>14959</v>
          </cell>
          <cell r="K448">
            <v>634</v>
          </cell>
          <cell r="L448">
            <v>0</v>
          </cell>
          <cell r="M448">
            <v>1088</v>
          </cell>
          <cell r="N448">
            <v>16681</v>
          </cell>
        </row>
        <row r="449">
          <cell r="B449">
            <v>453137086</v>
          </cell>
          <cell r="C449" t="str">
            <v>HOLYOKE COMMUNITY</v>
          </cell>
          <cell r="D449">
            <v>137</v>
          </cell>
          <cell r="E449" t="str">
            <v>HOLYOKE</v>
          </cell>
          <cell r="F449">
            <v>86</v>
          </cell>
          <cell r="G449" t="str">
            <v>EASTHAMPTON</v>
          </cell>
          <cell r="H449">
            <v>1</v>
          </cell>
          <cell r="J449">
            <v>15193</v>
          </cell>
          <cell r="K449">
            <v>1546</v>
          </cell>
          <cell r="L449">
            <v>0</v>
          </cell>
          <cell r="M449">
            <v>1088</v>
          </cell>
          <cell r="N449">
            <v>17827</v>
          </cell>
        </row>
        <row r="450">
          <cell r="B450">
            <v>453137114</v>
          </cell>
          <cell r="C450" t="str">
            <v>HOLYOKE COMMUNITY</v>
          </cell>
          <cell r="D450">
            <v>137</v>
          </cell>
          <cell r="E450" t="str">
            <v>HOLYOKE</v>
          </cell>
          <cell r="F450">
            <v>114</v>
          </cell>
          <cell r="G450" t="str">
            <v>GREENFIELD</v>
          </cell>
          <cell r="H450">
            <v>2</v>
          </cell>
          <cell r="J450">
            <v>15777</v>
          </cell>
          <cell r="K450">
            <v>2573</v>
          </cell>
          <cell r="L450">
            <v>0</v>
          </cell>
          <cell r="M450">
            <v>1088</v>
          </cell>
          <cell r="N450">
            <v>19438</v>
          </cell>
        </row>
        <row r="451">
          <cell r="B451">
            <v>453137137</v>
          </cell>
          <cell r="C451" t="str">
            <v>HOLYOKE COMMUNITY</v>
          </cell>
          <cell r="D451">
            <v>137</v>
          </cell>
          <cell r="E451" t="str">
            <v>HOLYOKE</v>
          </cell>
          <cell r="F451">
            <v>137</v>
          </cell>
          <cell r="G451" t="str">
            <v>HOLYOKE</v>
          </cell>
          <cell r="H451">
            <v>469.67999999999984</v>
          </cell>
          <cell r="J451">
            <v>16116</v>
          </cell>
          <cell r="K451">
            <v>0</v>
          </cell>
          <cell r="L451">
            <v>1688.170669391927</v>
          </cell>
          <cell r="M451">
            <v>1088</v>
          </cell>
          <cell r="N451">
            <v>18892.170669391926</v>
          </cell>
        </row>
        <row r="452">
          <cell r="B452">
            <v>453137161</v>
          </cell>
          <cell r="C452" t="str">
            <v>HOLYOKE COMMUNITY</v>
          </cell>
          <cell r="D452">
            <v>137</v>
          </cell>
          <cell r="E452" t="str">
            <v>HOLYOKE</v>
          </cell>
          <cell r="F452">
            <v>161</v>
          </cell>
          <cell r="G452" t="str">
            <v>LUDLOW</v>
          </cell>
          <cell r="H452">
            <v>1</v>
          </cell>
          <cell r="J452">
            <v>15171</v>
          </cell>
          <cell r="K452">
            <v>6393</v>
          </cell>
          <cell r="L452">
            <v>0</v>
          </cell>
          <cell r="M452">
            <v>1088</v>
          </cell>
          <cell r="N452">
            <v>22652</v>
          </cell>
        </row>
        <row r="453">
          <cell r="B453">
            <v>453137210</v>
          </cell>
          <cell r="C453" t="str">
            <v>HOLYOKE COMMUNITY</v>
          </cell>
          <cell r="D453">
            <v>137</v>
          </cell>
          <cell r="E453" t="str">
            <v>HOLYOKE</v>
          </cell>
          <cell r="F453">
            <v>210</v>
          </cell>
          <cell r="G453" t="str">
            <v>NORTHAMPTON</v>
          </cell>
          <cell r="H453">
            <v>2</v>
          </cell>
          <cell r="J453">
            <v>14729</v>
          </cell>
          <cell r="K453">
            <v>4882</v>
          </cell>
          <cell r="L453">
            <v>0</v>
          </cell>
          <cell r="M453">
            <v>1088</v>
          </cell>
          <cell r="N453">
            <v>20699</v>
          </cell>
        </row>
        <row r="454">
          <cell r="B454">
            <v>453137227</v>
          </cell>
          <cell r="C454" t="str">
            <v>HOLYOKE COMMUNITY</v>
          </cell>
          <cell r="D454">
            <v>137</v>
          </cell>
          <cell r="E454" t="str">
            <v>HOLYOKE</v>
          </cell>
          <cell r="F454">
            <v>227</v>
          </cell>
          <cell r="G454" t="str">
            <v>PALMER</v>
          </cell>
          <cell r="H454">
            <v>1</v>
          </cell>
          <cell r="J454">
            <v>18511</v>
          </cell>
          <cell r="K454">
            <v>4852</v>
          </cell>
          <cell r="L454">
            <v>0</v>
          </cell>
          <cell r="M454">
            <v>1088</v>
          </cell>
          <cell r="N454">
            <v>24451</v>
          </cell>
        </row>
        <row r="455">
          <cell r="B455">
            <v>453137278</v>
          </cell>
          <cell r="C455" t="str">
            <v>HOLYOKE COMMUNITY</v>
          </cell>
          <cell r="D455">
            <v>137</v>
          </cell>
          <cell r="E455" t="str">
            <v>HOLYOKE</v>
          </cell>
          <cell r="F455">
            <v>278</v>
          </cell>
          <cell r="G455" t="str">
            <v>SOUTH HADLEY</v>
          </cell>
          <cell r="H455">
            <v>9.5500000000000007</v>
          </cell>
          <cell r="J455">
            <v>12553</v>
          </cell>
          <cell r="K455">
            <v>2331</v>
          </cell>
          <cell r="L455">
            <v>0</v>
          </cell>
          <cell r="M455">
            <v>1088</v>
          </cell>
          <cell r="N455">
            <v>15972</v>
          </cell>
        </row>
        <row r="456">
          <cell r="B456">
            <v>453137281</v>
          </cell>
          <cell r="C456" t="str">
            <v>HOLYOKE COMMUNITY</v>
          </cell>
          <cell r="D456">
            <v>137</v>
          </cell>
          <cell r="E456" t="str">
            <v>HOLYOKE</v>
          </cell>
          <cell r="F456">
            <v>281</v>
          </cell>
          <cell r="G456" t="str">
            <v>SPRINGFIELD</v>
          </cell>
          <cell r="H456">
            <v>99.200000000000031</v>
          </cell>
          <cell r="J456">
            <v>15868</v>
          </cell>
          <cell r="K456">
            <v>8</v>
          </cell>
          <cell r="L456">
            <v>0</v>
          </cell>
          <cell r="M456">
            <v>1088</v>
          </cell>
          <cell r="N456">
            <v>16964</v>
          </cell>
        </row>
        <row r="457">
          <cell r="B457">
            <v>453137309</v>
          </cell>
          <cell r="C457" t="str">
            <v>HOLYOKE COMMUNITY</v>
          </cell>
          <cell r="D457">
            <v>137</v>
          </cell>
          <cell r="E457" t="str">
            <v>HOLYOKE</v>
          </cell>
          <cell r="F457">
            <v>309</v>
          </cell>
          <cell r="G457" t="str">
            <v>WARE</v>
          </cell>
          <cell r="H457">
            <v>0.88</v>
          </cell>
          <cell r="J457">
            <v>14213.309549050633</v>
          </cell>
          <cell r="K457">
            <v>829</v>
          </cell>
          <cell r="L457">
            <v>0</v>
          </cell>
          <cell r="M457">
            <v>1088</v>
          </cell>
          <cell r="N457">
            <v>16130.309549050633</v>
          </cell>
        </row>
        <row r="458">
          <cell r="B458">
            <v>453137325</v>
          </cell>
          <cell r="C458" t="str">
            <v>HOLYOKE COMMUNITY</v>
          </cell>
          <cell r="D458">
            <v>137</v>
          </cell>
          <cell r="E458" t="str">
            <v>HOLYOKE</v>
          </cell>
          <cell r="F458">
            <v>325</v>
          </cell>
          <cell r="G458" t="str">
            <v>WESTFIELD</v>
          </cell>
          <cell r="H458">
            <v>3.5</v>
          </cell>
          <cell r="J458">
            <v>16018</v>
          </cell>
          <cell r="K458">
            <v>1593</v>
          </cell>
          <cell r="L458">
            <v>0</v>
          </cell>
          <cell r="M458">
            <v>1088</v>
          </cell>
          <cell r="N458">
            <v>18699</v>
          </cell>
        </row>
        <row r="459">
          <cell r="B459">
            <v>453137332</v>
          </cell>
          <cell r="C459" t="str">
            <v>HOLYOKE COMMUNITY</v>
          </cell>
          <cell r="D459">
            <v>137</v>
          </cell>
          <cell r="E459" t="str">
            <v>HOLYOKE</v>
          </cell>
          <cell r="F459">
            <v>332</v>
          </cell>
          <cell r="G459" t="str">
            <v>WEST SPRINGFIELD</v>
          </cell>
          <cell r="H459">
            <v>14.57</v>
          </cell>
          <cell r="J459">
            <v>15079</v>
          </cell>
          <cell r="K459">
            <v>1142</v>
          </cell>
          <cell r="L459">
            <v>0</v>
          </cell>
          <cell r="M459">
            <v>1088</v>
          </cell>
          <cell r="N459">
            <v>17309</v>
          </cell>
        </row>
        <row r="460">
          <cell r="B460">
            <v>453137680</v>
          </cell>
          <cell r="C460" t="str">
            <v>HOLYOKE COMMUNITY</v>
          </cell>
          <cell r="D460">
            <v>137</v>
          </cell>
          <cell r="E460" t="str">
            <v>HOLYOKE</v>
          </cell>
          <cell r="F460">
            <v>680</v>
          </cell>
          <cell r="G460" t="str">
            <v>HAMPDEN WILBRAHAM</v>
          </cell>
          <cell r="H460">
            <v>0.24</v>
          </cell>
          <cell r="J460">
            <v>10115</v>
          </cell>
          <cell r="K460">
            <v>3163</v>
          </cell>
          <cell r="L460">
            <v>0</v>
          </cell>
          <cell r="M460">
            <v>1088</v>
          </cell>
          <cell r="N460">
            <v>14366</v>
          </cell>
        </row>
        <row r="461">
          <cell r="B461">
            <v>454149009</v>
          </cell>
          <cell r="C461" t="str">
            <v>LAWRENCE FAMILY DEVELOPMENT</v>
          </cell>
          <cell r="D461">
            <v>149</v>
          </cell>
          <cell r="E461" t="str">
            <v>LAWRENCE</v>
          </cell>
          <cell r="F461">
            <v>9</v>
          </cell>
          <cell r="G461" t="str">
            <v>ANDOVER</v>
          </cell>
          <cell r="H461">
            <v>3</v>
          </cell>
          <cell r="J461">
            <v>14225</v>
          </cell>
          <cell r="K461">
            <v>9970</v>
          </cell>
          <cell r="L461">
            <v>0</v>
          </cell>
          <cell r="M461">
            <v>1088</v>
          </cell>
          <cell r="N461">
            <v>25283</v>
          </cell>
        </row>
        <row r="462">
          <cell r="B462">
            <v>454149128</v>
          </cell>
          <cell r="C462" t="str">
            <v>LAWRENCE FAMILY DEVELOPMENT</v>
          </cell>
          <cell r="D462">
            <v>149</v>
          </cell>
          <cell r="E462" t="str">
            <v>LAWRENCE</v>
          </cell>
          <cell r="F462">
            <v>128</v>
          </cell>
          <cell r="G462" t="str">
            <v>HAVERHILL</v>
          </cell>
          <cell r="H462">
            <v>26.33</v>
          </cell>
          <cell r="J462">
            <v>15552</v>
          </cell>
          <cell r="K462">
            <v>1615</v>
          </cell>
          <cell r="L462">
            <v>0</v>
          </cell>
          <cell r="M462">
            <v>1088</v>
          </cell>
          <cell r="N462">
            <v>18255</v>
          </cell>
        </row>
        <row r="463">
          <cell r="B463">
            <v>454149149</v>
          </cell>
          <cell r="C463" t="str">
            <v>LAWRENCE FAMILY DEVELOPMENT</v>
          </cell>
          <cell r="D463">
            <v>149</v>
          </cell>
          <cell r="E463" t="str">
            <v>LAWRENCE</v>
          </cell>
          <cell r="F463">
            <v>149</v>
          </cell>
          <cell r="G463" t="str">
            <v>LAWRENCE</v>
          </cell>
          <cell r="H463">
            <v>740.17999999999984</v>
          </cell>
          <cell r="J463">
            <v>16132</v>
          </cell>
          <cell r="K463">
            <v>121</v>
          </cell>
          <cell r="L463">
            <v>332.46912913075204</v>
          </cell>
          <cell r="M463">
            <v>1088</v>
          </cell>
          <cell r="N463">
            <v>17673.469129130754</v>
          </cell>
        </row>
        <row r="464">
          <cell r="B464">
            <v>454149181</v>
          </cell>
          <cell r="C464" t="str">
            <v>LAWRENCE FAMILY DEVELOPMENT</v>
          </cell>
          <cell r="D464">
            <v>149</v>
          </cell>
          <cell r="E464" t="str">
            <v>LAWRENCE</v>
          </cell>
          <cell r="F464">
            <v>181</v>
          </cell>
          <cell r="G464" t="str">
            <v>METHUEN</v>
          </cell>
          <cell r="H464">
            <v>86.320000000000022</v>
          </cell>
          <cell r="J464">
            <v>15204</v>
          </cell>
          <cell r="K464">
            <v>215</v>
          </cell>
          <cell r="L464">
            <v>0</v>
          </cell>
          <cell r="M464">
            <v>1088</v>
          </cell>
          <cell r="N464">
            <v>16507</v>
          </cell>
        </row>
        <row r="465">
          <cell r="B465">
            <v>454149211</v>
          </cell>
          <cell r="C465" t="str">
            <v>LAWRENCE FAMILY DEVELOPMENT</v>
          </cell>
          <cell r="D465">
            <v>149</v>
          </cell>
          <cell r="E465" t="str">
            <v>LAWRENCE</v>
          </cell>
          <cell r="F465">
            <v>211</v>
          </cell>
          <cell r="G465" t="str">
            <v>NORTH ANDOVER</v>
          </cell>
          <cell r="H465">
            <v>1</v>
          </cell>
          <cell r="J465">
            <v>12935</v>
          </cell>
          <cell r="K465">
            <v>3192</v>
          </cell>
          <cell r="L465">
            <v>0</v>
          </cell>
          <cell r="M465">
            <v>1088</v>
          </cell>
          <cell r="N465">
            <v>17215</v>
          </cell>
        </row>
        <row r="466">
          <cell r="B466">
            <v>455128105</v>
          </cell>
          <cell r="C466" t="str">
            <v>HILL VIEW MONTESSORI</v>
          </cell>
          <cell r="D466">
            <v>128</v>
          </cell>
          <cell r="E466" t="str">
            <v>HAVERHILL</v>
          </cell>
          <cell r="F466">
            <v>105</v>
          </cell>
          <cell r="G466" t="str">
            <v>GEORGETOWN</v>
          </cell>
          <cell r="H466">
            <v>2</v>
          </cell>
          <cell r="J466">
            <v>11439.080834001601</v>
          </cell>
          <cell r="K466">
            <v>4730</v>
          </cell>
          <cell r="L466">
            <v>0</v>
          </cell>
          <cell r="M466">
            <v>1088</v>
          </cell>
          <cell r="N466">
            <v>17257.080834001601</v>
          </cell>
        </row>
        <row r="467">
          <cell r="B467">
            <v>455128128</v>
          </cell>
          <cell r="C467" t="str">
            <v>HILL VIEW MONTESSORI</v>
          </cell>
          <cell r="D467">
            <v>128</v>
          </cell>
          <cell r="E467" t="str">
            <v>HAVERHILL</v>
          </cell>
          <cell r="F467">
            <v>128</v>
          </cell>
          <cell r="G467" t="str">
            <v>HAVERHILL</v>
          </cell>
          <cell r="H467">
            <v>285.99999999999994</v>
          </cell>
          <cell r="J467">
            <v>12530</v>
          </cell>
          <cell r="K467">
            <v>1301</v>
          </cell>
          <cell r="L467">
            <v>0</v>
          </cell>
          <cell r="M467">
            <v>1088</v>
          </cell>
          <cell r="N467">
            <v>14919</v>
          </cell>
        </row>
        <row r="468">
          <cell r="B468">
            <v>455128149</v>
          </cell>
          <cell r="C468" t="str">
            <v>HILL VIEW MONTESSORI</v>
          </cell>
          <cell r="D468">
            <v>128</v>
          </cell>
          <cell r="E468" t="str">
            <v>HAVERHILL</v>
          </cell>
          <cell r="F468">
            <v>149</v>
          </cell>
          <cell r="G468" t="str">
            <v>LAWRENCE</v>
          </cell>
          <cell r="H468">
            <v>4</v>
          </cell>
          <cell r="J468">
            <v>13263</v>
          </cell>
          <cell r="K468">
            <v>99</v>
          </cell>
          <cell r="L468">
            <v>0</v>
          </cell>
          <cell r="M468">
            <v>1088</v>
          </cell>
          <cell r="N468">
            <v>14450</v>
          </cell>
        </row>
        <row r="469">
          <cell r="B469">
            <v>455128181</v>
          </cell>
          <cell r="C469" t="str">
            <v>HILL VIEW MONTESSORI</v>
          </cell>
          <cell r="D469">
            <v>128</v>
          </cell>
          <cell r="E469" t="str">
            <v>HAVERHILL</v>
          </cell>
          <cell r="F469">
            <v>181</v>
          </cell>
          <cell r="G469" t="str">
            <v>METHUEN</v>
          </cell>
          <cell r="H469">
            <v>3</v>
          </cell>
          <cell r="J469">
            <v>9875</v>
          </cell>
          <cell r="K469">
            <v>140</v>
          </cell>
          <cell r="L469">
            <v>0</v>
          </cell>
          <cell r="M469">
            <v>1088</v>
          </cell>
          <cell r="N469">
            <v>11103</v>
          </cell>
        </row>
        <row r="470">
          <cell r="B470">
            <v>455128211</v>
          </cell>
          <cell r="C470" t="str">
            <v>HILL VIEW MONTESSORI</v>
          </cell>
          <cell r="D470">
            <v>128</v>
          </cell>
          <cell r="E470" t="str">
            <v>HAVERHILL</v>
          </cell>
          <cell r="F470">
            <v>211</v>
          </cell>
          <cell r="G470" t="str">
            <v>NORTH ANDOVER</v>
          </cell>
          <cell r="H470">
            <v>2</v>
          </cell>
          <cell r="J470">
            <v>11958.603272487353</v>
          </cell>
          <cell r="K470">
            <v>2951</v>
          </cell>
          <cell r="L470">
            <v>0</v>
          </cell>
          <cell r="M470">
            <v>1088</v>
          </cell>
          <cell r="N470">
            <v>15997.603272487353</v>
          </cell>
        </row>
        <row r="471">
          <cell r="B471">
            <v>455128305</v>
          </cell>
          <cell r="C471" t="str">
            <v>HILL VIEW MONTESSORI</v>
          </cell>
          <cell r="D471">
            <v>128</v>
          </cell>
          <cell r="E471" t="str">
            <v>HAVERHILL</v>
          </cell>
          <cell r="F471">
            <v>305</v>
          </cell>
          <cell r="G471" t="str">
            <v>WAKEFIELD</v>
          </cell>
          <cell r="H471">
            <v>1.98</v>
          </cell>
          <cell r="J471">
            <v>12188.46260643962</v>
          </cell>
          <cell r="K471">
            <v>5115</v>
          </cell>
          <cell r="L471">
            <v>0</v>
          </cell>
          <cell r="M471">
            <v>1088</v>
          </cell>
          <cell r="N471">
            <v>18391.462606439622</v>
          </cell>
        </row>
        <row r="472">
          <cell r="B472">
            <v>455128745</v>
          </cell>
          <cell r="C472" t="str">
            <v>HILL VIEW MONTESSORI</v>
          </cell>
          <cell r="D472">
            <v>128</v>
          </cell>
          <cell r="E472" t="str">
            <v>HAVERHILL</v>
          </cell>
          <cell r="F472">
            <v>745</v>
          </cell>
          <cell r="G472" t="str">
            <v>PENTUCKET</v>
          </cell>
          <cell r="H472">
            <v>5.9600000000000009</v>
          </cell>
          <cell r="J472">
            <v>12789</v>
          </cell>
          <cell r="K472">
            <v>5573</v>
          </cell>
          <cell r="L472">
            <v>0</v>
          </cell>
          <cell r="M472">
            <v>1088</v>
          </cell>
          <cell r="N472">
            <v>19450</v>
          </cell>
        </row>
        <row r="473">
          <cell r="B473">
            <v>456160009</v>
          </cell>
          <cell r="C473" t="str">
            <v>LOWELL COMMUNITY</v>
          </cell>
          <cell r="D473">
            <v>160</v>
          </cell>
          <cell r="E473" t="str">
            <v>LOWELL</v>
          </cell>
          <cell r="F473">
            <v>9</v>
          </cell>
          <cell r="G473" t="str">
            <v>ANDOVER</v>
          </cell>
          <cell r="H473">
            <v>1</v>
          </cell>
          <cell r="J473">
            <v>9935</v>
          </cell>
          <cell r="K473">
            <v>6963</v>
          </cell>
          <cell r="L473">
            <v>0</v>
          </cell>
          <cell r="M473">
            <v>1088</v>
          </cell>
          <cell r="N473">
            <v>17986</v>
          </cell>
        </row>
        <row r="474">
          <cell r="B474">
            <v>456160023</v>
          </cell>
          <cell r="C474" t="str">
            <v>LOWELL COMMUNITY</v>
          </cell>
          <cell r="D474">
            <v>160</v>
          </cell>
          <cell r="E474" t="str">
            <v>LOWELL</v>
          </cell>
          <cell r="F474">
            <v>23</v>
          </cell>
          <cell r="G474" t="str">
            <v>BEDFORD</v>
          </cell>
          <cell r="H474">
            <v>1</v>
          </cell>
          <cell r="J474">
            <v>12289.083748822412</v>
          </cell>
          <cell r="K474">
            <v>6973</v>
          </cell>
          <cell r="L474">
            <v>0</v>
          </cell>
          <cell r="M474">
            <v>1088</v>
          </cell>
          <cell r="N474">
            <v>20350.083748822413</v>
          </cell>
        </row>
        <row r="475">
          <cell r="B475">
            <v>456160031</v>
          </cell>
          <cell r="C475" t="str">
            <v>LOWELL COMMUNITY</v>
          </cell>
          <cell r="D475">
            <v>160</v>
          </cell>
          <cell r="E475" t="str">
            <v>LOWELL</v>
          </cell>
          <cell r="F475">
            <v>31</v>
          </cell>
          <cell r="G475" t="str">
            <v>BILLERICA</v>
          </cell>
          <cell r="H475">
            <v>8.43</v>
          </cell>
          <cell r="J475">
            <v>13136</v>
          </cell>
          <cell r="K475">
            <v>5896</v>
          </cell>
          <cell r="L475">
            <v>0</v>
          </cell>
          <cell r="M475">
            <v>1088</v>
          </cell>
          <cell r="N475">
            <v>20120</v>
          </cell>
        </row>
        <row r="476">
          <cell r="B476">
            <v>456160056</v>
          </cell>
          <cell r="C476" t="str">
            <v>LOWELL COMMUNITY</v>
          </cell>
          <cell r="D476">
            <v>160</v>
          </cell>
          <cell r="E476" t="str">
            <v>LOWELL</v>
          </cell>
          <cell r="F476">
            <v>56</v>
          </cell>
          <cell r="G476" t="str">
            <v>CHELMSFORD</v>
          </cell>
          <cell r="H476">
            <v>4.9000000000000004</v>
          </cell>
          <cell r="J476">
            <v>15612</v>
          </cell>
          <cell r="K476">
            <v>5127</v>
          </cell>
          <cell r="L476">
            <v>0</v>
          </cell>
          <cell r="M476">
            <v>1088</v>
          </cell>
          <cell r="N476">
            <v>21827</v>
          </cell>
        </row>
        <row r="477">
          <cell r="B477">
            <v>456160079</v>
          </cell>
          <cell r="C477" t="str">
            <v>LOWELL COMMUNITY</v>
          </cell>
          <cell r="D477">
            <v>160</v>
          </cell>
          <cell r="E477" t="str">
            <v>LOWELL</v>
          </cell>
          <cell r="F477">
            <v>79</v>
          </cell>
          <cell r="G477" t="str">
            <v>DRACUT</v>
          </cell>
          <cell r="H477">
            <v>44.43</v>
          </cell>
          <cell r="J477">
            <v>14611</v>
          </cell>
          <cell r="K477">
            <v>219</v>
          </cell>
          <cell r="L477">
            <v>0</v>
          </cell>
          <cell r="M477">
            <v>1088</v>
          </cell>
          <cell r="N477">
            <v>15918</v>
          </cell>
        </row>
        <row r="478">
          <cell r="B478">
            <v>456160097</v>
          </cell>
          <cell r="C478" t="str">
            <v>LOWELL COMMUNITY</v>
          </cell>
          <cell r="D478">
            <v>160</v>
          </cell>
          <cell r="E478" t="str">
            <v>LOWELL</v>
          </cell>
          <cell r="F478">
            <v>97</v>
          </cell>
          <cell r="G478" t="str">
            <v>FITCHBURG</v>
          </cell>
          <cell r="H478">
            <v>2</v>
          </cell>
          <cell r="J478">
            <v>18803</v>
          </cell>
          <cell r="K478">
            <v>0</v>
          </cell>
          <cell r="L478">
            <v>0</v>
          </cell>
          <cell r="M478">
            <v>1088</v>
          </cell>
          <cell r="N478">
            <v>19891</v>
          </cell>
        </row>
        <row r="479">
          <cell r="B479">
            <v>456160128</v>
          </cell>
          <cell r="C479" t="str">
            <v>LOWELL COMMUNITY</v>
          </cell>
          <cell r="D479">
            <v>160</v>
          </cell>
          <cell r="E479" t="str">
            <v>LOWELL</v>
          </cell>
          <cell r="F479">
            <v>128</v>
          </cell>
          <cell r="G479" t="str">
            <v>HAVERHILL</v>
          </cell>
          <cell r="H479">
            <v>1</v>
          </cell>
          <cell r="J479">
            <v>9754</v>
          </cell>
          <cell r="K479">
            <v>1013</v>
          </cell>
          <cell r="L479">
            <v>0</v>
          </cell>
          <cell r="M479">
            <v>1088</v>
          </cell>
          <cell r="N479">
            <v>11855</v>
          </cell>
        </row>
        <row r="480">
          <cell r="B480">
            <v>456160149</v>
          </cell>
          <cell r="C480" t="str">
            <v>LOWELL COMMUNITY</v>
          </cell>
          <cell r="D480">
            <v>160</v>
          </cell>
          <cell r="E480" t="str">
            <v>LOWELL</v>
          </cell>
          <cell r="F480">
            <v>149</v>
          </cell>
          <cell r="G480" t="str">
            <v>LAWRENCE</v>
          </cell>
          <cell r="H480">
            <v>1.44</v>
          </cell>
          <cell r="J480">
            <v>16140</v>
          </cell>
          <cell r="K480">
            <v>121</v>
          </cell>
          <cell r="L480">
            <v>0</v>
          </cell>
          <cell r="M480">
            <v>1088</v>
          </cell>
          <cell r="N480">
            <v>17349</v>
          </cell>
        </row>
        <row r="481">
          <cell r="B481">
            <v>456160153</v>
          </cell>
          <cell r="C481" t="str">
            <v>LOWELL COMMUNITY</v>
          </cell>
          <cell r="D481">
            <v>160</v>
          </cell>
          <cell r="E481" t="str">
            <v>LOWELL</v>
          </cell>
          <cell r="F481">
            <v>153</v>
          </cell>
          <cell r="G481" t="str">
            <v>LEOMINSTER</v>
          </cell>
          <cell r="H481">
            <v>2</v>
          </cell>
          <cell r="J481">
            <v>17054</v>
          </cell>
          <cell r="K481">
            <v>0</v>
          </cell>
          <cell r="L481">
            <v>0</v>
          </cell>
          <cell r="M481">
            <v>1088</v>
          </cell>
          <cell r="N481">
            <v>18142</v>
          </cell>
        </row>
        <row r="482">
          <cell r="B482">
            <v>456160160</v>
          </cell>
          <cell r="C482" t="str">
            <v>LOWELL COMMUNITY</v>
          </cell>
          <cell r="D482">
            <v>160</v>
          </cell>
          <cell r="E482" t="str">
            <v>LOWELL</v>
          </cell>
          <cell r="F482">
            <v>160</v>
          </cell>
          <cell r="G482" t="str">
            <v>LOWELL</v>
          </cell>
          <cell r="H482">
            <v>726.57</v>
          </cell>
          <cell r="J482">
            <v>16180</v>
          </cell>
          <cell r="K482">
            <v>34</v>
          </cell>
          <cell r="L482">
            <v>0</v>
          </cell>
          <cell r="M482">
            <v>1088</v>
          </cell>
          <cell r="N482">
            <v>17302</v>
          </cell>
        </row>
        <row r="483">
          <cell r="B483">
            <v>456160170</v>
          </cell>
          <cell r="C483" t="str">
            <v>LOWELL COMMUNITY</v>
          </cell>
          <cell r="D483">
            <v>160</v>
          </cell>
          <cell r="E483" t="str">
            <v>LOWELL</v>
          </cell>
          <cell r="F483">
            <v>170</v>
          </cell>
          <cell r="G483" t="str">
            <v>MARLBOROUGH</v>
          </cell>
          <cell r="H483">
            <v>2</v>
          </cell>
          <cell r="J483">
            <v>12669</v>
          </cell>
          <cell r="K483">
            <v>1902</v>
          </cell>
          <cell r="L483">
            <v>0</v>
          </cell>
          <cell r="M483">
            <v>1088</v>
          </cell>
          <cell r="N483">
            <v>15659</v>
          </cell>
        </row>
        <row r="484">
          <cell r="B484">
            <v>456160181</v>
          </cell>
          <cell r="C484" t="str">
            <v>LOWELL COMMUNITY</v>
          </cell>
          <cell r="D484">
            <v>160</v>
          </cell>
          <cell r="E484" t="str">
            <v>LOWELL</v>
          </cell>
          <cell r="F484">
            <v>181</v>
          </cell>
          <cell r="G484" t="str">
            <v>METHUEN</v>
          </cell>
          <cell r="H484">
            <v>1</v>
          </cell>
          <cell r="J484">
            <v>14740.341695116518</v>
          </cell>
          <cell r="K484">
            <v>208</v>
          </cell>
          <cell r="L484">
            <v>0</v>
          </cell>
          <cell r="M484">
            <v>1088</v>
          </cell>
          <cell r="N484">
            <v>16036.341695116518</v>
          </cell>
        </row>
        <row r="485">
          <cell r="B485">
            <v>456160211</v>
          </cell>
          <cell r="C485" t="str">
            <v>LOWELL COMMUNITY</v>
          </cell>
          <cell r="D485">
            <v>160</v>
          </cell>
          <cell r="E485" t="str">
            <v>LOWELL</v>
          </cell>
          <cell r="F485">
            <v>211</v>
          </cell>
          <cell r="G485" t="str">
            <v>NORTH ANDOVER</v>
          </cell>
          <cell r="H485">
            <v>1.35</v>
          </cell>
          <cell r="J485">
            <v>11958.603272487353</v>
          </cell>
          <cell r="K485">
            <v>2951</v>
          </cell>
          <cell r="L485">
            <v>0</v>
          </cell>
          <cell r="M485">
            <v>1088</v>
          </cell>
          <cell r="N485">
            <v>15997.603272487353</v>
          </cell>
        </row>
        <row r="486">
          <cell r="B486">
            <v>456160295</v>
          </cell>
          <cell r="C486" t="str">
            <v>LOWELL COMMUNITY</v>
          </cell>
          <cell r="D486">
            <v>160</v>
          </cell>
          <cell r="E486" t="str">
            <v>LOWELL</v>
          </cell>
          <cell r="F486">
            <v>295</v>
          </cell>
          <cell r="G486" t="str">
            <v>TEWKSBURY</v>
          </cell>
          <cell r="H486">
            <v>6.2200000000000006</v>
          </cell>
          <cell r="J486">
            <v>12810</v>
          </cell>
          <cell r="K486">
            <v>6797</v>
          </cell>
          <cell r="L486">
            <v>0</v>
          </cell>
          <cell r="M486">
            <v>1088</v>
          </cell>
          <cell r="N486">
            <v>20695</v>
          </cell>
        </row>
        <row r="487">
          <cell r="B487">
            <v>456160301</v>
          </cell>
          <cell r="C487" t="str">
            <v>LOWELL COMMUNITY</v>
          </cell>
          <cell r="D487">
            <v>160</v>
          </cell>
          <cell r="E487" t="str">
            <v>LOWELL</v>
          </cell>
          <cell r="F487">
            <v>301</v>
          </cell>
          <cell r="G487" t="str">
            <v>TYNGSBOROUGH</v>
          </cell>
          <cell r="H487">
            <v>4</v>
          </cell>
          <cell r="J487">
            <v>9935</v>
          </cell>
          <cell r="K487">
            <v>3443</v>
          </cell>
          <cell r="L487">
            <v>0</v>
          </cell>
          <cell r="M487">
            <v>1088</v>
          </cell>
          <cell r="N487">
            <v>14466</v>
          </cell>
        </row>
        <row r="488">
          <cell r="B488">
            <v>456160616</v>
          </cell>
          <cell r="C488" t="str">
            <v>LOWELL COMMUNITY</v>
          </cell>
          <cell r="D488">
            <v>160</v>
          </cell>
          <cell r="E488" t="str">
            <v>LOWELL</v>
          </cell>
          <cell r="F488">
            <v>616</v>
          </cell>
          <cell r="G488" t="str">
            <v>AYER SHIRLEY</v>
          </cell>
          <cell r="H488">
            <v>1.2200000000000002</v>
          </cell>
          <cell r="J488">
            <v>17463</v>
          </cell>
          <cell r="K488">
            <v>5136</v>
          </cell>
          <cell r="L488">
            <v>0</v>
          </cell>
          <cell r="M488">
            <v>1088</v>
          </cell>
          <cell r="N488">
            <v>23687</v>
          </cell>
        </row>
        <row r="489">
          <cell r="B489">
            <v>456160735</v>
          </cell>
          <cell r="C489" t="str">
            <v>LOWELL COMMUNITY</v>
          </cell>
          <cell r="D489">
            <v>160</v>
          </cell>
          <cell r="E489" t="str">
            <v>LOWELL</v>
          </cell>
          <cell r="F489">
            <v>735</v>
          </cell>
          <cell r="G489" t="str">
            <v>NORTH MIDDLESEX</v>
          </cell>
          <cell r="H489">
            <v>3.36</v>
          </cell>
          <cell r="J489">
            <v>13295</v>
          </cell>
          <cell r="K489">
            <v>4655</v>
          </cell>
          <cell r="L489">
            <v>0</v>
          </cell>
          <cell r="M489">
            <v>1088</v>
          </cell>
          <cell r="N489">
            <v>19038</v>
          </cell>
        </row>
        <row r="490">
          <cell r="B490">
            <v>458160031</v>
          </cell>
          <cell r="C490" t="str">
            <v>LOWELL MIDDLESEX ACADEMY</v>
          </cell>
          <cell r="D490">
            <v>160</v>
          </cell>
          <cell r="E490" t="str">
            <v>LOWELL</v>
          </cell>
          <cell r="F490">
            <v>31</v>
          </cell>
          <cell r="G490" t="str">
            <v>BILLERICA</v>
          </cell>
          <cell r="H490">
            <v>2</v>
          </cell>
          <cell r="J490">
            <v>16022</v>
          </cell>
          <cell r="K490">
            <v>7191</v>
          </cell>
          <cell r="L490">
            <v>0</v>
          </cell>
          <cell r="M490">
            <v>1088</v>
          </cell>
          <cell r="N490">
            <v>24301</v>
          </cell>
        </row>
        <row r="491">
          <cell r="B491">
            <v>458160056</v>
          </cell>
          <cell r="C491" t="str">
            <v>LOWELL MIDDLESEX ACADEMY</v>
          </cell>
          <cell r="D491">
            <v>160</v>
          </cell>
          <cell r="E491" t="str">
            <v>LOWELL</v>
          </cell>
          <cell r="F491">
            <v>56</v>
          </cell>
          <cell r="G491" t="str">
            <v>CHELMSFORD</v>
          </cell>
          <cell r="H491">
            <v>3</v>
          </cell>
          <cell r="J491">
            <v>13762</v>
          </cell>
          <cell r="K491">
            <v>4520</v>
          </cell>
          <cell r="L491">
            <v>0</v>
          </cell>
          <cell r="M491">
            <v>1088</v>
          </cell>
          <cell r="N491">
            <v>19370</v>
          </cell>
        </row>
        <row r="492">
          <cell r="B492">
            <v>458160079</v>
          </cell>
          <cell r="C492" t="str">
            <v>LOWELL MIDDLESEX ACADEMY</v>
          </cell>
          <cell r="D492">
            <v>160</v>
          </cell>
          <cell r="E492" t="str">
            <v>LOWELL</v>
          </cell>
          <cell r="F492">
            <v>79</v>
          </cell>
          <cell r="G492" t="str">
            <v>DRACUT</v>
          </cell>
          <cell r="H492">
            <v>9.2100000000000009</v>
          </cell>
          <cell r="J492">
            <v>12454</v>
          </cell>
          <cell r="K492">
            <v>187</v>
          </cell>
          <cell r="L492">
            <v>0</v>
          </cell>
          <cell r="M492">
            <v>1088</v>
          </cell>
          <cell r="N492">
            <v>13729</v>
          </cell>
        </row>
        <row r="493">
          <cell r="B493">
            <v>458160149</v>
          </cell>
          <cell r="C493" t="str">
            <v>LOWELL MIDDLESEX ACADEMY</v>
          </cell>
          <cell r="D493">
            <v>160</v>
          </cell>
          <cell r="E493" t="str">
            <v>LOWELL</v>
          </cell>
          <cell r="F493">
            <v>149</v>
          </cell>
          <cell r="G493" t="str">
            <v>LAWRENCE</v>
          </cell>
          <cell r="H493">
            <v>0.05</v>
          </cell>
          <cell r="J493">
            <v>18088</v>
          </cell>
          <cell r="K493">
            <v>135</v>
          </cell>
          <cell r="L493">
            <v>0</v>
          </cell>
          <cell r="M493">
            <v>1088</v>
          </cell>
          <cell r="N493">
            <v>19311</v>
          </cell>
        </row>
        <row r="494">
          <cell r="B494">
            <v>458160160</v>
          </cell>
          <cell r="C494" t="str">
            <v>LOWELL MIDDLESEX ACADEMY</v>
          </cell>
          <cell r="D494">
            <v>160</v>
          </cell>
          <cell r="E494" t="str">
            <v>LOWELL</v>
          </cell>
          <cell r="F494">
            <v>160</v>
          </cell>
          <cell r="G494" t="str">
            <v>LOWELL</v>
          </cell>
          <cell r="H494">
            <v>77.08</v>
          </cell>
          <cell r="J494">
            <v>17303</v>
          </cell>
          <cell r="K494">
            <v>36</v>
          </cell>
          <cell r="L494">
            <v>0</v>
          </cell>
          <cell r="M494">
            <v>1088</v>
          </cell>
          <cell r="N494">
            <v>18427</v>
          </cell>
        </row>
        <row r="495">
          <cell r="B495">
            <v>458160181</v>
          </cell>
          <cell r="C495" t="str">
            <v>LOWELL MIDDLESEX ACADEMY</v>
          </cell>
          <cell r="D495">
            <v>160</v>
          </cell>
          <cell r="E495" t="str">
            <v>LOWELL</v>
          </cell>
          <cell r="F495">
            <v>181</v>
          </cell>
          <cell r="G495" t="str">
            <v>METHUEN</v>
          </cell>
          <cell r="H495">
            <v>0.95</v>
          </cell>
          <cell r="J495">
            <v>14740.341695116518</v>
          </cell>
          <cell r="K495">
            <v>208</v>
          </cell>
          <cell r="L495">
            <v>0</v>
          </cell>
          <cell r="M495">
            <v>1088</v>
          </cell>
          <cell r="N495">
            <v>16036.341695116518</v>
          </cell>
        </row>
        <row r="496">
          <cell r="B496">
            <v>458160295</v>
          </cell>
          <cell r="C496" t="str">
            <v>LOWELL MIDDLESEX ACADEMY</v>
          </cell>
          <cell r="D496">
            <v>160</v>
          </cell>
          <cell r="E496" t="str">
            <v>LOWELL</v>
          </cell>
          <cell r="F496">
            <v>295</v>
          </cell>
          <cell r="G496" t="str">
            <v>TEWKSBURY</v>
          </cell>
          <cell r="H496">
            <v>3.1</v>
          </cell>
          <cell r="J496">
            <v>14258</v>
          </cell>
          <cell r="K496">
            <v>7565</v>
          </cell>
          <cell r="L496">
            <v>0</v>
          </cell>
          <cell r="M496">
            <v>1088</v>
          </cell>
          <cell r="N496">
            <v>22911</v>
          </cell>
        </row>
        <row r="497">
          <cell r="B497">
            <v>458160301</v>
          </cell>
          <cell r="C497" t="str">
            <v>LOWELL MIDDLESEX ACADEMY</v>
          </cell>
          <cell r="D497">
            <v>160</v>
          </cell>
          <cell r="E497" t="str">
            <v>LOWELL</v>
          </cell>
          <cell r="F497">
            <v>301</v>
          </cell>
          <cell r="G497" t="str">
            <v>TYNGSBOROUGH</v>
          </cell>
          <cell r="H497">
            <v>1.2</v>
          </cell>
          <cell r="J497">
            <v>12116.449459134617</v>
          </cell>
          <cell r="K497">
            <v>4199</v>
          </cell>
          <cell r="L497">
            <v>0</v>
          </cell>
          <cell r="M497">
            <v>1088</v>
          </cell>
          <cell r="N497">
            <v>17403.449459134616</v>
          </cell>
        </row>
        <row r="498">
          <cell r="B498">
            <v>463035035</v>
          </cell>
          <cell r="C498" t="str">
            <v>KIPP ACADEMY BOSTON</v>
          </cell>
          <cell r="D498">
            <v>35</v>
          </cell>
          <cell r="E498" t="str">
            <v>BOSTON</v>
          </cell>
          <cell r="F498">
            <v>35</v>
          </cell>
          <cell r="G498" t="str">
            <v>BOSTON</v>
          </cell>
          <cell r="H498">
            <v>549.06999999999994</v>
          </cell>
          <cell r="J498">
            <v>16774</v>
          </cell>
          <cell r="K498">
            <v>6962</v>
          </cell>
          <cell r="L498">
            <v>0</v>
          </cell>
          <cell r="M498">
            <v>1088</v>
          </cell>
          <cell r="N498">
            <v>24824</v>
          </cell>
        </row>
        <row r="499">
          <cell r="B499">
            <v>463035044</v>
          </cell>
          <cell r="C499" t="str">
            <v>KIPP ACADEMY BOSTON</v>
          </cell>
          <cell r="D499">
            <v>35</v>
          </cell>
          <cell r="E499" t="str">
            <v>BOSTON</v>
          </cell>
          <cell r="F499">
            <v>44</v>
          </cell>
          <cell r="G499" t="str">
            <v>BROCKTON</v>
          </cell>
          <cell r="H499">
            <v>11.23</v>
          </cell>
          <cell r="J499">
            <v>17283</v>
          </cell>
          <cell r="K499">
            <v>603</v>
          </cell>
          <cell r="L499">
            <v>0</v>
          </cell>
          <cell r="M499">
            <v>1088</v>
          </cell>
          <cell r="N499">
            <v>18974</v>
          </cell>
        </row>
        <row r="500">
          <cell r="B500">
            <v>463035133</v>
          </cell>
          <cell r="C500" t="str">
            <v>KIPP ACADEMY BOSTON</v>
          </cell>
          <cell r="D500">
            <v>35</v>
          </cell>
          <cell r="E500" t="str">
            <v>BOSTON</v>
          </cell>
          <cell r="F500">
            <v>133</v>
          </cell>
          <cell r="G500" t="str">
            <v>HOLBROOK</v>
          </cell>
          <cell r="H500">
            <v>1</v>
          </cell>
          <cell r="J500">
            <v>16453</v>
          </cell>
          <cell r="K500">
            <v>2196</v>
          </cell>
          <cell r="L500">
            <v>0</v>
          </cell>
          <cell r="M500">
            <v>1088</v>
          </cell>
          <cell r="N500">
            <v>19737</v>
          </cell>
        </row>
        <row r="501">
          <cell r="B501">
            <v>463035207</v>
          </cell>
          <cell r="C501" t="str">
            <v>KIPP ACADEMY BOSTON</v>
          </cell>
          <cell r="D501">
            <v>35</v>
          </cell>
          <cell r="E501" t="str">
            <v>BOSTON</v>
          </cell>
          <cell r="F501">
            <v>207</v>
          </cell>
          <cell r="G501" t="str">
            <v>NEWTON</v>
          </cell>
          <cell r="H501">
            <v>1</v>
          </cell>
          <cell r="J501">
            <v>15353</v>
          </cell>
          <cell r="K501">
            <v>11524</v>
          </cell>
          <cell r="L501">
            <v>0</v>
          </cell>
          <cell r="M501">
            <v>1088</v>
          </cell>
          <cell r="N501">
            <v>27965</v>
          </cell>
        </row>
        <row r="502">
          <cell r="B502">
            <v>463035219</v>
          </cell>
          <cell r="C502" t="str">
            <v>KIPP ACADEMY BOSTON</v>
          </cell>
          <cell r="D502">
            <v>35</v>
          </cell>
          <cell r="E502" t="str">
            <v>BOSTON</v>
          </cell>
          <cell r="F502">
            <v>219</v>
          </cell>
          <cell r="G502" t="str">
            <v>NORWELL</v>
          </cell>
          <cell r="H502">
            <v>1</v>
          </cell>
          <cell r="J502">
            <v>14838</v>
          </cell>
          <cell r="K502">
            <v>7278</v>
          </cell>
          <cell r="L502">
            <v>0</v>
          </cell>
          <cell r="M502">
            <v>1088</v>
          </cell>
          <cell r="N502">
            <v>23204</v>
          </cell>
        </row>
        <row r="503">
          <cell r="B503">
            <v>463035220</v>
          </cell>
          <cell r="C503" t="str">
            <v>KIPP ACADEMY BOSTON</v>
          </cell>
          <cell r="D503">
            <v>35</v>
          </cell>
          <cell r="E503" t="str">
            <v>BOSTON</v>
          </cell>
          <cell r="F503">
            <v>220</v>
          </cell>
          <cell r="G503" t="str">
            <v>NORWOOD</v>
          </cell>
          <cell r="H503">
            <v>2</v>
          </cell>
          <cell r="J503">
            <v>16020</v>
          </cell>
          <cell r="K503">
            <v>6053</v>
          </cell>
          <cell r="L503">
            <v>0</v>
          </cell>
          <cell r="M503">
            <v>1088</v>
          </cell>
          <cell r="N503">
            <v>23161</v>
          </cell>
        </row>
        <row r="504">
          <cell r="B504">
            <v>463035243</v>
          </cell>
          <cell r="C504" t="str">
            <v>KIPP ACADEMY BOSTON</v>
          </cell>
          <cell r="D504">
            <v>35</v>
          </cell>
          <cell r="E504" t="str">
            <v>BOSTON</v>
          </cell>
          <cell r="F504">
            <v>243</v>
          </cell>
          <cell r="G504" t="str">
            <v>QUINCY</v>
          </cell>
          <cell r="H504">
            <v>3</v>
          </cell>
          <cell r="J504">
            <v>16814</v>
          </cell>
          <cell r="K504">
            <v>2396</v>
          </cell>
          <cell r="L504">
            <v>0</v>
          </cell>
          <cell r="M504">
            <v>1088</v>
          </cell>
          <cell r="N504">
            <v>20298</v>
          </cell>
        </row>
        <row r="505">
          <cell r="B505">
            <v>463035244</v>
          </cell>
          <cell r="C505" t="str">
            <v>KIPP ACADEMY BOSTON</v>
          </cell>
          <cell r="D505">
            <v>35</v>
          </cell>
          <cell r="E505" t="str">
            <v>BOSTON</v>
          </cell>
          <cell r="F505">
            <v>244</v>
          </cell>
          <cell r="G505" t="str">
            <v>RANDOLPH</v>
          </cell>
          <cell r="H505">
            <v>8</v>
          </cell>
          <cell r="J505">
            <v>13841</v>
          </cell>
          <cell r="K505">
            <v>3940</v>
          </cell>
          <cell r="L505">
            <v>0</v>
          </cell>
          <cell r="M505">
            <v>1088</v>
          </cell>
          <cell r="N505">
            <v>18869</v>
          </cell>
        </row>
        <row r="506">
          <cell r="B506">
            <v>463035251</v>
          </cell>
          <cell r="C506" t="str">
            <v>KIPP ACADEMY BOSTON</v>
          </cell>
          <cell r="D506">
            <v>35</v>
          </cell>
          <cell r="E506" t="str">
            <v>BOSTON</v>
          </cell>
          <cell r="F506">
            <v>251</v>
          </cell>
          <cell r="G506" t="str">
            <v>ROCKLAND</v>
          </cell>
          <cell r="H506">
            <v>1.21</v>
          </cell>
          <cell r="J506">
            <v>16652</v>
          </cell>
          <cell r="K506">
            <v>3121</v>
          </cell>
          <cell r="L506">
            <v>0</v>
          </cell>
          <cell r="M506">
            <v>1088</v>
          </cell>
          <cell r="N506">
            <v>20861</v>
          </cell>
        </row>
        <row r="507">
          <cell r="B507">
            <v>463035293</v>
          </cell>
          <cell r="C507" t="str">
            <v>KIPP ACADEMY BOSTON</v>
          </cell>
          <cell r="D507">
            <v>35</v>
          </cell>
          <cell r="E507" t="str">
            <v>BOSTON</v>
          </cell>
          <cell r="F507">
            <v>293</v>
          </cell>
          <cell r="G507" t="str">
            <v>TAUNTON</v>
          </cell>
          <cell r="H507">
            <v>2</v>
          </cell>
          <cell r="J507">
            <v>10831</v>
          </cell>
          <cell r="K507">
            <v>292</v>
          </cell>
          <cell r="L507">
            <v>0</v>
          </cell>
          <cell r="M507">
            <v>1088</v>
          </cell>
          <cell r="N507">
            <v>12211</v>
          </cell>
        </row>
        <row r="508">
          <cell r="B508">
            <v>464168030</v>
          </cell>
          <cell r="C508" t="str">
            <v>MARBLEHEAD COMMUNITY</v>
          </cell>
          <cell r="D508">
            <v>168</v>
          </cell>
          <cell r="E508" t="str">
            <v>MARBLEHEAD</v>
          </cell>
          <cell r="F508">
            <v>30</v>
          </cell>
          <cell r="G508" t="str">
            <v>BEVERLY</v>
          </cell>
          <cell r="H508">
            <v>6.16</v>
          </cell>
          <cell r="J508">
            <v>12553</v>
          </cell>
          <cell r="K508">
            <v>2783</v>
          </cell>
          <cell r="L508">
            <v>0</v>
          </cell>
          <cell r="M508">
            <v>1088</v>
          </cell>
          <cell r="N508">
            <v>16424</v>
          </cell>
        </row>
        <row r="509">
          <cell r="B509">
            <v>464168071</v>
          </cell>
          <cell r="C509" t="str">
            <v>MARBLEHEAD COMMUNITY</v>
          </cell>
          <cell r="D509">
            <v>168</v>
          </cell>
          <cell r="E509" t="str">
            <v>MARBLEHEAD</v>
          </cell>
          <cell r="F509">
            <v>71</v>
          </cell>
          <cell r="G509" t="str">
            <v>DANVERS</v>
          </cell>
          <cell r="H509">
            <v>3</v>
          </cell>
          <cell r="J509">
            <v>11995.930642424244</v>
          </cell>
          <cell r="K509">
            <v>5231</v>
          </cell>
          <cell r="L509">
            <v>0</v>
          </cell>
          <cell r="M509">
            <v>1088</v>
          </cell>
          <cell r="N509">
            <v>18314.930642424246</v>
          </cell>
        </row>
        <row r="510">
          <cell r="B510">
            <v>464168163</v>
          </cell>
          <cell r="C510" t="str">
            <v>MARBLEHEAD COMMUNITY</v>
          </cell>
          <cell r="D510">
            <v>168</v>
          </cell>
          <cell r="E510" t="str">
            <v>MARBLEHEAD</v>
          </cell>
          <cell r="F510">
            <v>163</v>
          </cell>
          <cell r="G510" t="str">
            <v>LYNN</v>
          </cell>
          <cell r="H510">
            <v>35.879999999999995</v>
          </cell>
          <cell r="J510">
            <v>13981</v>
          </cell>
          <cell r="K510">
            <v>93</v>
          </cell>
          <cell r="L510">
            <v>0</v>
          </cell>
          <cell r="M510">
            <v>1088</v>
          </cell>
          <cell r="N510">
            <v>15162</v>
          </cell>
        </row>
        <row r="511">
          <cell r="B511">
            <v>464168168</v>
          </cell>
          <cell r="C511" t="str">
            <v>MARBLEHEAD COMMUNITY</v>
          </cell>
          <cell r="D511">
            <v>168</v>
          </cell>
          <cell r="E511" t="str">
            <v>MARBLEHEAD</v>
          </cell>
          <cell r="F511">
            <v>168</v>
          </cell>
          <cell r="G511" t="str">
            <v>MARBLEHEAD</v>
          </cell>
          <cell r="H511">
            <v>91.25</v>
          </cell>
          <cell r="J511">
            <v>10779</v>
          </cell>
          <cell r="K511">
            <v>7865</v>
          </cell>
          <cell r="L511">
            <v>0</v>
          </cell>
          <cell r="M511">
            <v>1088</v>
          </cell>
          <cell r="N511">
            <v>19732</v>
          </cell>
        </row>
        <row r="512">
          <cell r="B512">
            <v>464168196</v>
          </cell>
          <cell r="C512" t="str">
            <v>MARBLEHEAD COMMUNITY</v>
          </cell>
          <cell r="D512">
            <v>168</v>
          </cell>
          <cell r="E512" t="str">
            <v>MARBLEHEAD</v>
          </cell>
          <cell r="F512">
            <v>196</v>
          </cell>
          <cell r="G512" t="str">
            <v>NAHANT</v>
          </cell>
          <cell r="H512">
            <v>12</v>
          </cell>
          <cell r="J512">
            <v>10935</v>
          </cell>
          <cell r="K512">
            <v>6952</v>
          </cell>
          <cell r="L512">
            <v>0</v>
          </cell>
          <cell r="M512">
            <v>1088</v>
          </cell>
          <cell r="N512">
            <v>18975</v>
          </cell>
        </row>
        <row r="513">
          <cell r="B513">
            <v>464168229</v>
          </cell>
          <cell r="C513" t="str">
            <v>MARBLEHEAD COMMUNITY</v>
          </cell>
          <cell r="D513">
            <v>168</v>
          </cell>
          <cell r="E513" t="str">
            <v>MARBLEHEAD</v>
          </cell>
          <cell r="F513">
            <v>229</v>
          </cell>
          <cell r="G513" t="str">
            <v>PEABODY</v>
          </cell>
          <cell r="H513">
            <v>10.079999999999998</v>
          </cell>
          <cell r="J513">
            <v>13595</v>
          </cell>
          <cell r="K513">
            <v>1024</v>
          </cell>
          <cell r="L513">
            <v>0</v>
          </cell>
          <cell r="M513">
            <v>1088</v>
          </cell>
          <cell r="N513">
            <v>15707</v>
          </cell>
        </row>
        <row r="514">
          <cell r="B514">
            <v>464168248</v>
          </cell>
          <cell r="C514" t="str">
            <v>MARBLEHEAD COMMUNITY</v>
          </cell>
          <cell r="D514">
            <v>168</v>
          </cell>
          <cell r="E514" t="str">
            <v>MARBLEHEAD</v>
          </cell>
          <cell r="F514">
            <v>248</v>
          </cell>
          <cell r="G514" t="str">
            <v>REVERE</v>
          </cell>
          <cell r="H514">
            <v>3.45</v>
          </cell>
          <cell r="J514">
            <v>13014</v>
          </cell>
          <cell r="K514">
            <v>858</v>
          </cell>
          <cell r="L514">
            <v>0</v>
          </cell>
          <cell r="M514">
            <v>1088</v>
          </cell>
          <cell r="N514">
            <v>14960</v>
          </cell>
        </row>
        <row r="515">
          <cell r="B515">
            <v>464168258</v>
          </cell>
          <cell r="C515" t="str">
            <v>MARBLEHEAD COMMUNITY</v>
          </cell>
          <cell r="D515">
            <v>168</v>
          </cell>
          <cell r="E515" t="str">
            <v>MARBLEHEAD</v>
          </cell>
          <cell r="F515">
            <v>258</v>
          </cell>
          <cell r="G515" t="str">
            <v>SALEM</v>
          </cell>
          <cell r="H515">
            <v>11</v>
          </cell>
          <cell r="J515">
            <v>12731</v>
          </cell>
          <cell r="K515">
            <v>4257</v>
          </cell>
          <cell r="L515">
            <v>0</v>
          </cell>
          <cell r="M515">
            <v>1088</v>
          </cell>
          <cell r="N515">
            <v>18076</v>
          </cell>
        </row>
        <row r="516">
          <cell r="B516">
            <v>464168291</v>
          </cell>
          <cell r="C516" t="str">
            <v>MARBLEHEAD COMMUNITY</v>
          </cell>
          <cell r="D516">
            <v>168</v>
          </cell>
          <cell r="E516" t="str">
            <v>MARBLEHEAD</v>
          </cell>
          <cell r="F516">
            <v>291</v>
          </cell>
          <cell r="G516" t="str">
            <v>SWAMPSCOTT</v>
          </cell>
          <cell r="H516">
            <v>48.55</v>
          </cell>
          <cell r="J516">
            <v>10497</v>
          </cell>
          <cell r="K516">
            <v>4128</v>
          </cell>
          <cell r="L516">
            <v>0</v>
          </cell>
          <cell r="M516">
            <v>1088</v>
          </cell>
          <cell r="N516">
            <v>15713</v>
          </cell>
        </row>
        <row r="517">
          <cell r="B517">
            <v>466700096</v>
          </cell>
          <cell r="C517" t="str">
            <v>MARTHA'S VINEYARD</v>
          </cell>
          <cell r="D517">
            <v>700</v>
          </cell>
          <cell r="E517" t="str">
            <v>MARTHAS VINEYARD</v>
          </cell>
          <cell r="F517">
            <v>96</v>
          </cell>
          <cell r="G517" t="str">
            <v>FALMOUTH</v>
          </cell>
          <cell r="H517">
            <v>1</v>
          </cell>
          <cell r="J517">
            <v>13582.550780165286</v>
          </cell>
          <cell r="K517">
            <v>7706</v>
          </cell>
          <cell r="L517">
            <v>0</v>
          </cell>
          <cell r="M517">
            <v>1088</v>
          </cell>
          <cell r="N517">
            <v>22376.550780165286</v>
          </cell>
        </row>
        <row r="518">
          <cell r="B518">
            <v>466700700</v>
          </cell>
          <cell r="C518" t="str">
            <v>MARTHA'S VINEYARD</v>
          </cell>
          <cell r="D518">
            <v>700</v>
          </cell>
          <cell r="E518" t="str">
            <v>MARTHAS VINEYARD</v>
          </cell>
          <cell r="F518">
            <v>700</v>
          </cell>
          <cell r="G518" t="str">
            <v>MARTHAS VINEYARD</v>
          </cell>
          <cell r="H518">
            <v>36.230000000000004</v>
          </cell>
          <cell r="J518">
            <v>14190</v>
          </cell>
          <cell r="K518">
            <v>13044</v>
          </cell>
          <cell r="L518">
            <v>0</v>
          </cell>
          <cell r="M518">
            <v>1088</v>
          </cell>
          <cell r="N518">
            <v>28322</v>
          </cell>
        </row>
        <row r="519">
          <cell r="B519">
            <v>466774089</v>
          </cell>
          <cell r="C519" t="str">
            <v>MARTHA'S VINEYARD</v>
          </cell>
          <cell r="D519">
            <v>774</v>
          </cell>
          <cell r="E519" t="str">
            <v>UPISLAND</v>
          </cell>
          <cell r="F519">
            <v>89</v>
          </cell>
          <cell r="G519" t="str">
            <v>EDGARTOWN</v>
          </cell>
          <cell r="H519">
            <v>27</v>
          </cell>
          <cell r="J519">
            <v>14172</v>
          </cell>
          <cell r="K519">
            <v>15227</v>
          </cell>
          <cell r="L519">
            <v>0</v>
          </cell>
          <cell r="M519">
            <v>1088</v>
          </cell>
          <cell r="N519">
            <v>30487</v>
          </cell>
        </row>
        <row r="520">
          <cell r="B520">
            <v>466774096</v>
          </cell>
          <cell r="C520" t="str">
            <v>MARTHA'S VINEYARD</v>
          </cell>
          <cell r="D520">
            <v>774</v>
          </cell>
          <cell r="E520" t="str">
            <v>UPISLAND</v>
          </cell>
          <cell r="F520">
            <v>96</v>
          </cell>
          <cell r="G520" t="str">
            <v>FALMOUTH</v>
          </cell>
          <cell r="H520">
            <v>5.5</v>
          </cell>
          <cell r="J520">
            <v>12558</v>
          </cell>
          <cell r="K520">
            <v>7125</v>
          </cell>
          <cell r="L520">
            <v>0</v>
          </cell>
          <cell r="M520">
            <v>1088</v>
          </cell>
          <cell r="N520">
            <v>20771</v>
          </cell>
        </row>
        <row r="521">
          <cell r="B521">
            <v>466774221</v>
          </cell>
          <cell r="C521" t="str">
            <v>MARTHA'S VINEYARD</v>
          </cell>
          <cell r="D521">
            <v>774</v>
          </cell>
          <cell r="E521" t="str">
            <v>UPISLAND</v>
          </cell>
          <cell r="F521">
            <v>221</v>
          </cell>
          <cell r="G521" t="str">
            <v>OAK BLUFFS</v>
          </cell>
          <cell r="H521">
            <v>26</v>
          </cell>
          <cell r="J521">
            <v>13264</v>
          </cell>
          <cell r="K521">
            <v>12839</v>
          </cell>
          <cell r="L521">
            <v>0</v>
          </cell>
          <cell r="M521">
            <v>1088</v>
          </cell>
          <cell r="N521">
            <v>27191</v>
          </cell>
        </row>
        <row r="522">
          <cell r="B522">
            <v>466774296</v>
          </cell>
          <cell r="C522" t="str">
            <v>MARTHA'S VINEYARD</v>
          </cell>
          <cell r="D522">
            <v>774</v>
          </cell>
          <cell r="E522" t="str">
            <v>UPISLAND</v>
          </cell>
          <cell r="F522">
            <v>296</v>
          </cell>
          <cell r="G522" t="str">
            <v>TISBURY</v>
          </cell>
          <cell r="H522">
            <v>40.04</v>
          </cell>
          <cell r="J522">
            <v>12679</v>
          </cell>
          <cell r="K522">
            <v>15940</v>
          </cell>
          <cell r="L522">
            <v>0</v>
          </cell>
          <cell r="M522">
            <v>1088</v>
          </cell>
          <cell r="N522">
            <v>29707</v>
          </cell>
        </row>
        <row r="523">
          <cell r="B523">
            <v>466774774</v>
          </cell>
          <cell r="C523" t="str">
            <v>MARTHA'S VINEYARD</v>
          </cell>
          <cell r="D523">
            <v>774</v>
          </cell>
          <cell r="E523" t="str">
            <v>UPISLAND</v>
          </cell>
          <cell r="F523">
            <v>774</v>
          </cell>
          <cell r="G523" t="str">
            <v>UPISLAND</v>
          </cell>
          <cell r="H523">
            <v>44.45</v>
          </cell>
          <cell r="J523">
            <v>13522</v>
          </cell>
          <cell r="K523">
            <v>22835</v>
          </cell>
          <cell r="L523">
            <v>0</v>
          </cell>
          <cell r="M523">
            <v>1088</v>
          </cell>
          <cell r="N523">
            <v>37445</v>
          </cell>
        </row>
        <row r="524">
          <cell r="B524">
            <v>469035018</v>
          </cell>
          <cell r="C524" t="str">
            <v>MATCH</v>
          </cell>
          <cell r="D524">
            <v>35</v>
          </cell>
          <cell r="E524" t="str">
            <v>BOSTON</v>
          </cell>
          <cell r="F524">
            <v>18</v>
          </cell>
          <cell r="G524" t="str">
            <v>AVON</v>
          </cell>
          <cell r="H524">
            <v>0.73</v>
          </cell>
          <cell r="J524">
            <v>16851</v>
          </cell>
          <cell r="K524">
            <v>8158</v>
          </cell>
          <cell r="L524">
            <v>0</v>
          </cell>
          <cell r="M524">
            <v>1088</v>
          </cell>
          <cell r="N524">
            <v>26097</v>
          </cell>
        </row>
        <row r="525">
          <cell r="B525">
            <v>469035035</v>
          </cell>
          <cell r="C525" t="str">
            <v>MATCH</v>
          </cell>
          <cell r="D525">
            <v>35</v>
          </cell>
          <cell r="E525" t="str">
            <v>BOSTON</v>
          </cell>
          <cell r="F525">
            <v>35</v>
          </cell>
          <cell r="G525" t="str">
            <v>BOSTON</v>
          </cell>
          <cell r="H525">
            <v>1125.8699999999999</v>
          </cell>
          <cell r="J525">
            <v>17012</v>
          </cell>
          <cell r="K525">
            <v>7061</v>
          </cell>
          <cell r="L525">
            <v>0</v>
          </cell>
          <cell r="M525">
            <v>1088</v>
          </cell>
          <cell r="N525">
            <v>25161</v>
          </cell>
        </row>
        <row r="526">
          <cell r="B526">
            <v>469035044</v>
          </cell>
          <cell r="C526" t="str">
            <v>MATCH</v>
          </cell>
          <cell r="D526">
            <v>35</v>
          </cell>
          <cell r="E526" t="str">
            <v>BOSTON</v>
          </cell>
          <cell r="F526">
            <v>44</v>
          </cell>
          <cell r="G526" t="str">
            <v>BROCKTON</v>
          </cell>
          <cell r="H526">
            <v>11</v>
          </cell>
          <cell r="J526">
            <v>16273</v>
          </cell>
          <cell r="K526">
            <v>568</v>
          </cell>
          <cell r="L526">
            <v>0</v>
          </cell>
          <cell r="M526">
            <v>1088</v>
          </cell>
          <cell r="N526">
            <v>17929</v>
          </cell>
        </row>
        <row r="527">
          <cell r="B527">
            <v>469035046</v>
          </cell>
          <cell r="C527" t="str">
            <v>MATCH</v>
          </cell>
          <cell r="D527">
            <v>35</v>
          </cell>
          <cell r="E527" t="str">
            <v>BOSTON</v>
          </cell>
          <cell r="F527">
            <v>46</v>
          </cell>
          <cell r="G527" t="str">
            <v>BROOKLINE</v>
          </cell>
          <cell r="H527">
            <v>1</v>
          </cell>
          <cell r="J527">
            <v>12098.122153728487</v>
          </cell>
          <cell r="K527">
            <v>12390</v>
          </cell>
          <cell r="L527">
            <v>0</v>
          </cell>
          <cell r="M527">
            <v>1088</v>
          </cell>
          <cell r="N527">
            <v>25576.122153728487</v>
          </cell>
        </row>
        <row r="528">
          <cell r="B528">
            <v>469035049</v>
          </cell>
          <cell r="C528" t="str">
            <v>MATCH</v>
          </cell>
          <cell r="D528">
            <v>35</v>
          </cell>
          <cell r="E528" t="str">
            <v>BOSTON</v>
          </cell>
          <cell r="F528">
            <v>49</v>
          </cell>
          <cell r="G528" t="str">
            <v>CAMBRIDGE</v>
          </cell>
          <cell r="H528">
            <v>2</v>
          </cell>
          <cell r="J528">
            <v>18177</v>
          </cell>
          <cell r="K528">
            <v>22964</v>
          </cell>
          <cell r="L528">
            <v>0</v>
          </cell>
          <cell r="M528">
            <v>1088</v>
          </cell>
          <cell r="N528">
            <v>42229</v>
          </cell>
        </row>
        <row r="529">
          <cell r="B529">
            <v>469035050</v>
          </cell>
          <cell r="C529" t="str">
            <v>MATCH</v>
          </cell>
          <cell r="D529">
            <v>35</v>
          </cell>
          <cell r="E529" t="str">
            <v>BOSTON</v>
          </cell>
          <cell r="F529">
            <v>50</v>
          </cell>
          <cell r="G529" t="str">
            <v>CANTON</v>
          </cell>
          <cell r="H529">
            <v>2.29</v>
          </cell>
          <cell r="J529">
            <v>15443</v>
          </cell>
          <cell r="K529">
            <v>7043</v>
          </cell>
          <cell r="L529">
            <v>0</v>
          </cell>
          <cell r="M529">
            <v>1088</v>
          </cell>
          <cell r="N529">
            <v>23574</v>
          </cell>
        </row>
        <row r="530">
          <cell r="B530">
            <v>469035073</v>
          </cell>
          <cell r="C530" t="str">
            <v>MATCH</v>
          </cell>
          <cell r="D530">
            <v>35</v>
          </cell>
          <cell r="E530" t="str">
            <v>BOSTON</v>
          </cell>
          <cell r="F530">
            <v>73</v>
          </cell>
          <cell r="G530" t="str">
            <v>DEDHAM</v>
          </cell>
          <cell r="H530">
            <v>2</v>
          </cell>
          <cell r="J530">
            <v>16807</v>
          </cell>
          <cell r="K530">
            <v>12348</v>
          </cell>
          <cell r="L530">
            <v>0</v>
          </cell>
          <cell r="M530">
            <v>1088</v>
          </cell>
          <cell r="N530">
            <v>30243</v>
          </cell>
        </row>
        <row r="531">
          <cell r="B531">
            <v>469035083</v>
          </cell>
          <cell r="C531" t="str">
            <v>MATCH</v>
          </cell>
          <cell r="D531">
            <v>35</v>
          </cell>
          <cell r="E531" t="str">
            <v>BOSTON</v>
          </cell>
          <cell r="F531">
            <v>83</v>
          </cell>
          <cell r="G531" t="str">
            <v>EAST BRIDGEWATER</v>
          </cell>
          <cell r="H531">
            <v>0.56999999999999995</v>
          </cell>
          <cell r="J531">
            <v>12383.164402121502</v>
          </cell>
          <cell r="K531">
            <v>2002</v>
          </cell>
          <cell r="L531">
            <v>0</v>
          </cell>
          <cell r="M531">
            <v>1088</v>
          </cell>
          <cell r="N531">
            <v>15473.164402121502</v>
          </cell>
        </row>
        <row r="532">
          <cell r="B532">
            <v>469035093</v>
          </cell>
          <cell r="C532" t="str">
            <v>MATCH</v>
          </cell>
          <cell r="D532">
            <v>35</v>
          </cell>
          <cell r="E532" t="str">
            <v>BOSTON</v>
          </cell>
          <cell r="F532">
            <v>93</v>
          </cell>
          <cell r="G532" t="str">
            <v>EVERETT</v>
          </cell>
          <cell r="H532">
            <v>2</v>
          </cell>
          <cell r="J532">
            <v>18081</v>
          </cell>
          <cell r="K532">
            <v>233</v>
          </cell>
          <cell r="L532">
            <v>0</v>
          </cell>
          <cell r="M532">
            <v>1088</v>
          </cell>
          <cell r="N532">
            <v>19402</v>
          </cell>
        </row>
        <row r="533">
          <cell r="B533">
            <v>469035133</v>
          </cell>
          <cell r="C533" t="str">
            <v>MATCH</v>
          </cell>
          <cell r="D533">
            <v>35</v>
          </cell>
          <cell r="E533" t="str">
            <v>BOSTON</v>
          </cell>
          <cell r="F533">
            <v>133</v>
          </cell>
          <cell r="G533" t="str">
            <v>HOLBROOK</v>
          </cell>
          <cell r="H533">
            <v>1</v>
          </cell>
          <cell r="J533">
            <v>16453</v>
          </cell>
          <cell r="K533">
            <v>2196</v>
          </cell>
          <cell r="L533">
            <v>0</v>
          </cell>
          <cell r="M533">
            <v>1088</v>
          </cell>
          <cell r="N533">
            <v>19737</v>
          </cell>
        </row>
        <row r="534">
          <cell r="B534">
            <v>469035176</v>
          </cell>
          <cell r="C534" t="str">
            <v>MATCH</v>
          </cell>
          <cell r="D534">
            <v>35</v>
          </cell>
          <cell r="E534" t="str">
            <v>BOSTON</v>
          </cell>
          <cell r="F534">
            <v>176</v>
          </cell>
          <cell r="G534" t="str">
            <v>MEDFORD</v>
          </cell>
          <cell r="H534">
            <v>1</v>
          </cell>
          <cell r="J534">
            <v>16568</v>
          </cell>
          <cell r="K534">
            <v>5634</v>
          </cell>
          <cell r="L534">
            <v>0</v>
          </cell>
          <cell r="M534">
            <v>1088</v>
          </cell>
          <cell r="N534">
            <v>23290</v>
          </cell>
        </row>
        <row r="535">
          <cell r="B535">
            <v>469035189</v>
          </cell>
          <cell r="C535" t="str">
            <v>MATCH</v>
          </cell>
          <cell r="D535">
            <v>35</v>
          </cell>
          <cell r="E535" t="str">
            <v>BOSTON</v>
          </cell>
          <cell r="F535">
            <v>189</v>
          </cell>
          <cell r="G535" t="str">
            <v>MILTON</v>
          </cell>
          <cell r="H535">
            <v>3.11</v>
          </cell>
          <cell r="J535">
            <v>14502</v>
          </cell>
          <cell r="K535">
            <v>5006</v>
          </cell>
          <cell r="L535">
            <v>0</v>
          </cell>
          <cell r="M535">
            <v>1088</v>
          </cell>
          <cell r="N535">
            <v>20596</v>
          </cell>
        </row>
        <row r="536">
          <cell r="B536">
            <v>469035220</v>
          </cell>
          <cell r="C536" t="str">
            <v>MATCH</v>
          </cell>
          <cell r="D536">
            <v>35</v>
          </cell>
          <cell r="E536" t="str">
            <v>BOSTON</v>
          </cell>
          <cell r="F536">
            <v>220</v>
          </cell>
          <cell r="G536" t="str">
            <v>NORWOOD</v>
          </cell>
          <cell r="H536">
            <v>2</v>
          </cell>
          <cell r="J536">
            <v>17431</v>
          </cell>
          <cell r="K536">
            <v>6587</v>
          </cell>
          <cell r="L536">
            <v>0</v>
          </cell>
          <cell r="M536">
            <v>1088</v>
          </cell>
          <cell r="N536">
            <v>25106</v>
          </cell>
        </row>
        <row r="537">
          <cell r="B537">
            <v>469035243</v>
          </cell>
          <cell r="C537" t="str">
            <v>MATCH</v>
          </cell>
          <cell r="D537">
            <v>35</v>
          </cell>
          <cell r="E537" t="str">
            <v>BOSTON</v>
          </cell>
          <cell r="F537">
            <v>243</v>
          </cell>
          <cell r="G537" t="str">
            <v>QUINCY</v>
          </cell>
          <cell r="H537">
            <v>4.4800000000000004</v>
          </cell>
          <cell r="J537">
            <v>15518.332806854127</v>
          </cell>
          <cell r="K537">
            <v>2211</v>
          </cell>
          <cell r="L537">
            <v>0</v>
          </cell>
          <cell r="M537">
            <v>1088</v>
          </cell>
          <cell r="N537">
            <v>18817.332806854127</v>
          </cell>
        </row>
        <row r="538">
          <cell r="B538">
            <v>469035244</v>
          </cell>
          <cell r="C538" t="str">
            <v>MATCH</v>
          </cell>
          <cell r="D538">
            <v>35</v>
          </cell>
          <cell r="E538" t="str">
            <v>BOSTON</v>
          </cell>
          <cell r="F538">
            <v>244</v>
          </cell>
          <cell r="G538" t="str">
            <v>RANDOLPH</v>
          </cell>
          <cell r="H538">
            <v>10.459999999999999</v>
          </cell>
          <cell r="J538">
            <v>14028</v>
          </cell>
          <cell r="K538">
            <v>3993</v>
          </cell>
          <cell r="L538">
            <v>0</v>
          </cell>
          <cell r="M538">
            <v>1088</v>
          </cell>
          <cell r="N538">
            <v>19109</v>
          </cell>
        </row>
        <row r="539">
          <cell r="B539">
            <v>469035285</v>
          </cell>
          <cell r="C539" t="str">
            <v>MATCH</v>
          </cell>
          <cell r="D539">
            <v>35</v>
          </cell>
          <cell r="E539" t="str">
            <v>BOSTON</v>
          </cell>
          <cell r="F539">
            <v>285</v>
          </cell>
          <cell r="G539" t="str">
            <v>STOUGHTON</v>
          </cell>
          <cell r="H539">
            <v>1.6800000000000002</v>
          </cell>
          <cell r="J539">
            <v>10752</v>
          </cell>
          <cell r="K539">
            <v>2591</v>
          </cell>
          <cell r="L539">
            <v>0</v>
          </cell>
          <cell r="M539">
            <v>1088</v>
          </cell>
          <cell r="N539">
            <v>14431</v>
          </cell>
        </row>
        <row r="540">
          <cell r="B540">
            <v>469035350</v>
          </cell>
          <cell r="C540" t="str">
            <v>MATCH</v>
          </cell>
          <cell r="D540">
            <v>35</v>
          </cell>
          <cell r="E540" t="str">
            <v>BOSTON</v>
          </cell>
          <cell r="F540">
            <v>350</v>
          </cell>
          <cell r="G540" t="str">
            <v>WRENTHAM</v>
          </cell>
          <cell r="H540">
            <v>1</v>
          </cell>
          <cell r="J540">
            <v>11427.231407092202</v>
          </cell>
          <cell r="K540">
            <v>8160</v>
          </cell>
          <cell r="L540">
            <v>0</v>
          </cell>
          <cell r="M540">
            <v>1088</v>
          </cell>
          <cell r="N540">
            <v>20675.2314070922</v>
          </cell>
        </row>
        <row r="541">
          <cell r="B541">
            <v>470165009</v>
          </cell>
          <cell r="C541" t="str">
            <v>MYSTIC VALLEY REGIONAL</v>
          </cell>
          <cell r="D541">
            <v>165</v>
          </cell>
          <cell r="E541" t="str">
            <v>MALDEN</v>
          </cell>
          <cell r="F541">
            <v>9</v>
          </cell>
          <cell r="G541" t="str">
            <v>ANDOVER</v>
          </cell>
          <cell r="H541">
            <v>5</v>
          </cell>
          <cell r="J541">
            <v>14476</v>
          </cell>
          <cell r="K541">
            <v>10146</v>
          </cell>
          <cell r="L541">
            <v>0</v>
          </cell>
          <cell r="M541">
            <v>1088</v>
          </cell>
          <cell r="N541">
            <v>25710</v>
          </cell>
        </row>
        <row r="542">
          <cell r="B542">
            <v>470165010</v>
          </cell>
          <cell r="C542" t="str">
            <v>MYSTIC VALLEY REGIONAL</v>
          </cell>
          <cell r="D542">
            <v>165</v>
          </cell>
          <cell r="E542" t="str">
            <v>MALDEN</v>
          </cell>
          <cell r="F542">
            <v>10</v>
          </cell>
          <cell r="G542" t="str">
            <v>ARLINGTON</v>
          </cell>
          <cell r="H542">
            <v>2</v>
          </cell>
          <cell r="J542">
            <v>14048</v>
          </cell>
          <cell r="K542">
            <v>6073</v>
          </cell>
          <cell r="L542">
            <v>0</v>
          </cell>
          <cell r="M542">
            <v>1088</v>
          </cell>
          <cell r="N542">
            <v>21209</v>
          </cell>
        </row>
        <row r="543">
          <cell r="B543">
            <v>470165031</v>
          </cell>
          <cell r="C543" t="str">
            <v>MYSTIC VALLEY REGIONAL</v>
          </cell>
          <cell r="D543">
            <v>165</v>
          </cell>
          <cell r="E543" t="str">
            <v>MALDEN</v>
          </cell>
          <cell r="F543">
            <v>31</v>
          </cell>
          <cell r="G543" t="str">
            <v>BILLERICA</v>
          </cell>
          <cell r="H543">
            <v>2</v>
          </cell>
          <cell r="J543">
            <v>10236</v>
          </cell>
          <cell r="K543">
            <v>4594</v>
          </cell>
          <cell r="L543">
            <v>0</v>
          </cell>
          <cell r="M543">
            <v>1088</v>
          </cell>
          <cell r="N543">
            <v>15918</v>
          </cell>
        </row>
        <row r="544">
          <cell r="B544">
            <v>470165035</v>
          </cell>
          <cell r="C544" t="str">
            <v>MYSTIC VALLEY REGIONAL</v>
          </cell>
          <cell r="D544">
            <v>165</v>
          </cell>
          <cell r="E544" t="str">
            <v>MALDEN</v>
          </cell>
          <cell r="F544">
            <v>35</v>
          </cell>
          <cell r="G544" t="str">
            <v>BOSTON</v>
          </cell>
          <cell r="H544">
            <v>5.96</v>
          </cell>
          <cell r="J544">
            <v>13995</v>
          </cell>
          <cell r="K544">
            <v>5809</v>
          </cell>
          <cell r="L544">
            <v>0</v>
          </cell>
          <cell r="M544">
            <v>1088</v>
          </cell>
          <cell r="N544">
            <v>20892</v>
          </cell>
        </row>
        <row r="545">
          <cell r="B545">
            <v>470165057</v>
          </cell>
          <cell r="C545" t="str">
            <v>MYSTIC VALLEY REGIONAL</v>
          </cell>
          <cell r="D545">
            <v>165</v>
          </cell>
          <cell r="E545" t="str">
            <v>MALDEN</v>
          </cell>
          <cell r="F545">
            <v>57</v>
          </cell>
          <cell r="G545" t="str">
            <v>CHELSEA</v>
          </cell>
          <cell r="H545">
            <v>4</v>
          </cell>
          <cell r="J545">
            <v>15386</v>
          </cell>
          <cell r="K545">
            <v>333</v>
          </cell>
          <cell r="L545">
            <v>0</v>
          </cell>
          <cell r="M545">
            <v>1088</v>
          </cell>
          <cell r="N545">
            <v>16807</v>
          </cell>
        </row>
        <row r="546">
          <cell r="B546">
            <v>470165071</v>
          </cell>
          <cell r="C546" t="str">
            <v>MYSTIC VALLEY REGIONAL</v>
          </cell>
          <cell r="D546">
            <v>165</v>
          </cell>
          <cell r="E546" t="str">
            <v>MALDEN</v>
          </cell>
          <cell r="F546">
            <v>71</v>
          </cell>
          <cell r="G546" t="str">
            <v>DANVERS</v>
          </cell>
          <cell r="H546">
            <v>3</v>
          </cell>
          <cell r="J546">
            <v>10814</v>
          </cell>
          <cell r="K546">
            <v>4715</v>
          </cell>
          <cell r="L546">
            <v>0</v>
          </cell>
          <cell r="M546">
            <v>1088</v>
          </cell>
          <cell r="N546">
            <v>16617</v>
          </cell>
        </row>
        <row r="547">
          <cell r="B547">
            <v>470165093</v>
          </cell>
          <cell r="C547" t="str">
            <v>MYSTIC VALLEY REGIONAL</v>
          </cell>
          <cell r="D547">
            <v>165</v>
          </cell>
          <cell r="E547" t="str">
            <v>MALDEN</v>
          </cell>
          <cell r="F547">
            <v>93</v>
          </cell>
          <cell r="G547" t="str">
            <v>EVERETT</v>
          </cell>
          <cell r="H547">
            <v>227.53</v>
          </cell>
          <cell r="J547">
            <v>14400</v>
          </cell>
          <cell r="K547">
            <v>186</v>
          </cell>
          <cell r="L547">
            <v>0</v>
          </cell>
          <cell r="M547">
            <v>1088</v>
          </cell>
          <cell r="N547">
            <v>15674</v>
          </cell>
        </row>
        <row r="548">
          <cell r="B548">
            <v>470165128</v>
          </cell>
          <cell r="C548" t="str">
            <v>MYSTIC VALLEY REGIONAL</v>
          </cell>
          <cell r="D548">
            <v>165</v>
          </cell>
          <cell r="E548" t="str">
            <v>MALDEN</v>
          </cell>
          <cell r="F548">
            <v>128</v>
          </cell>
          <cell r="G548" t="str">
            <v>HAVERHILL</v>
          </cell>
          <cell r="H548">
            <v>4</v>
          </cell>
          <cell r="J548">
            <v>12119</v>
          </cell>
          <cell r="K548">
            <v>1259</v>
          </cell>
          <cell r="L548">
            <v>0</v>
          </cell>
          <cell r="M548">
            <v>1088</v>
          </cell>
          <cell r="N548">
            <v>14466</v>
          </cell>
        </row>
        <row r="549">
          <cell r="B549">
            <v>470165149</v>
          </cell>
          <cell r="C549" t="str">
            <v>MYSTIC VALLEY REGIONAL</v>
          </cell>
          <cell r="D549">
            <v>165</v>
          </cell>
          <cell r="E549" t="str">
            <v>MALDEN</v>
          </cell>
          <cell r="F549">
            <v>149</v>
          </cell>
          <cell r="G549" t="str">
            <v>LAWRENCE</v>
          </cell>
          <cell r="H549">
            <v>1</v>
          </cell>
          <cell r="J549">
            <v>11969</v>
          </cell>
          <cell r="K549">
            <v>90</v>
          </cell>
          <cell r="L549">
            <v>0</v>
          </cell>
          <cell r="M549">
            <v>1088</v>
          </cell>
          <cell r="N549">
            <v>13147</v>
          </cell>
        </row>
        <row r="550">
          <cell r="B550">
            <v>470165163</v>
          </cell>
          <cell r="C550" t="str">
            <v>MYSTIC VALLEY REGIONAL</v>
          </cell>
          <cell r="D550">
            <v>165</v>
          </cell>
          <cell r="E550" t="str">
            <v>MALDEN</v>
          </cell>
          <cell r="F550">
            <v>163</v>
          </cell>
          <cell r="G550" t="str">
            <v>LYNN</v>
          </cell>
          <cell r="H550">
            <v>37.11</v>
          </cell>
          <cell r="J550">
            <v>14564</v>
          </cell>
          <cell r="K550">
            <v>96</v>
          </cell>
          <cell r="L550">
            <v>0</v>
          </cell>
          <cell r="M550">
            <v>1088</v>
          </cell>
          <cell r="N550">
            <v>15748</v>
          </cell>
        </row>
        <row r="551">
          <cell r="B551">
            <v>470165164</v>
          </cell>
          <cell r="C551" t="str">
            <v>MYSTIC VALLEY REGIONAL</v>
          </cell>
          <cell r="D551">
            <v>165</v>
          </cell>
          <cell r="E551" t="str">
            <v>MALDEN</v>
          </cell>
          <cell r="F551">
            <v>164</v>
          </cell>
          <cell r="G551" t="str">
            <v>LYNNFIELD</v>
          </cell>
          <cell r="H551">
            <v>5</v>
          </cell>
          <cell r="J551">
            <v>12604</v>
          </cell>
          <cell r="K551">
            <v>5562</v>
          </cell>
          <cell r="L551">
            <v>0</v>
          </cell>
          <cell r="M551">
            <v>1088</v>
          </cell>
          <cell r="N551">
            <v>19254</v>
          </cell>
        </row>
        <row r="552">
          <cell r="B552">
            <v>470165165</v>
          </cell>
          <cell r="C552" t="str">
            <v>MYSTIC VALLEY REGIONAL</v>
          </cell>
          <cell r="D552">
            <v>165</v>
          </cell>
          <cell r="E552" t="str">
            <v>MALDEN</v>
          </cell>
          <cell r="F552">
            <v>165</v>
          </cell>
          <cell r="G552" t="str">
            <v>MALDEN</v>
          </cell>
          <cell r="H552">
            <v>460.71000000000009</v>
          </cell>
          <cell r="J552">
            <v>13220</v>
          </cell>
          <cell r="K552">
            <v>0</v>
          </cell>
          <cell r="L552">
            <v>170.41088754313989</v>
          </cell>
          <cell r="M552">
            <v>1088</v>
          </cell>
          <cell r="N552">
            <v>14478.410887543139</v>
          </cell>
        </row>
        <row r="553">
          <cell r="B553">
            <v>470165176</v>
          </cell>
          <cell r="C553" t="str">
            <v>MYSTIC VALLEY REGIONAL</v>
          </cell>
          <cell r="D553">
            <v>165</v>
          </cell>
          <cell r="E553" t="str">
            <v>MALDEN</v>
          </cell>
          <cell r="F553">
            <v>176</v>
          </cell>
          <cell r="G553" t="str">
            <v>MEDFORD</v>
          </cell>
          <cell r="H553">
            <v>223.14000000000001</v>
          </cell>
          <cell r="J553">
            <v>12529</v>
          </cell>
          <cell r="K553">
            <v>4261</v>
          </cell>
          <cell r="L553">
            <v>0</v>
          </cell>
          <cell r="M553">
            <v>1088</v>
          </cell>
          <cell r="N553">
            <v>17878</v>
          </cell>
        </row>
        <row r="554">
          <cell r="B554">
            <v>470165178</v>
          </cell>
          <cell r="C554" t="str">
            <v>MYSTIC VALLEY REGIONAL</v>
          </cell>
          <cell r="D554">
            <v>165</v>
          </cell>
          <cell r="E554" t="str">
            <v>MALDEN</v>
          </cell>
          <cell r="F554">
            <v>178</v>
          </cell>
          <cell r="G554" t="str">
            <v>MELROSE</v>
          </cell>
          <cell r="H554">
            <v>230.35</v>
          </cell>
          <cell r="J554">
            <v>11320</v>
          </cell>
          <cell r="K554">
            <v>1231</v>
          </cell>
          <cell r="L554">
            <v>0</v>
          </cell>
          <cell r="M554">
            <v>1088</v>
          </cell>
          <cell r="N554">
            <v>13639</v>
          </cell>
        </row>
        <row r="555">
          <cell r="B555">
            <v>470165181</v>
          </cell>
          <cell r="C555" t="str">
            <v>MYSTIC VALLEY REGIONAL</v>
          </cell>
          <cell r="D555">
            <v>165</v>
          </cell>
          <cell r="E555" t="str">
            <v>MALDEN</v>
          </cell>
          <cell r="F555">
            <v>181</v>
          </cell>
          <cell r="G555" t="str">
            <v>METHUEN</v>
          </cell>
          <cell r="H555">
            <v>1</v>
          </cell>
          <cell r="J555">
            <v>14740.341695116518</v>
          </cell>
          <cell r="K555">
            <v>208</v>
          </cell>
          <cell r="L555">
            <v>0</v>
          </cell>
          <cell r="M555">
            <v>1088</v>
          </cell>
          <cell r="N555">
            <v>16036.341695116518</v>
          </cell>
        </row>
        <row r="556">
          <cell r="B556">
            <v>470165184</v>
          </cell>
          <cell r="C556" t="str">
            <v>MYSTIC VALLEY REGIONAL</v>
          </cell>
          <cell r="D556">
            <v>165</v>
          </cell>
          <cell r="E556" t="str">
            <v>MALDEN</v>
          </cell>
          <cell r="F556">
            <v>184</v>
          </cell>
          <cell r="G556" t="str">
            <v>MIDDLETON</v>
          </cell>
          <cell r="H556">
            <v>1</v>
          </cell>
          <cell r="J556">
            <v>10424</v>
          </cell>
          <cell r="K556">
            <v>8555</v>
          </cell>
          <cell r="L556">
            <v>0</v>
          </cell>
          <cell r="M556">
            <v>1088</v>
          </cell>
          <cell r="N556">
            <v>20067</v>
          </cell>
        </row>
        <row r="557">
          <cell r="B557">
            <v>470165207</v>
          </cell>
          <cell r="C557" t="str">
            <v>MYSTIC VALLEY REGIONAL</v>
          </cell>
          <cell r="D557">
            <v>165</v>
          </cell>
          <cell r="E557" t="str">
            <v>MALDEN</v>
          </cell>
          <cell r="F557">
            <v>207</v>
          </cell>
          <cell r="G557" t="str">
            <v>NEWTON</v>
          </cell>
          <cell r="H557">
            <v>1</v>
          </cell>
          <cell r="J557">
            <v>12360.556939418671</v>
          </cell>
          <cell r="K557">
            <v>9277</v>
          </cell>
          <cell r="L557">
            <v>0</v>
          </cell>
          <cell r="M557">
            <v>1088</v>
          </cell>
          <cell r="N557">
            <v>22725.556939418671</v>
          </cell>
        </row>
        <row r="558">
          <cell r="B558">
            <v>470165229</v>
          </cell>
          <cell r="C558" t="str">
            <v>MYSTIC VALLEY REGIONAL</v>
          </cell>
          <cell r="D558">
            <v>165</v>
          </cell>
          <cell r="E558" t="str">
            <v>MALDEN</v>
          </cell>
          <cell r="F558">
            <v>229</v>
          </cell>
          <cell r="G558" t="str">
            <v>PEABODY</v>
          </cell>
          <cell r="H558">
            <v>9.620000000000001</v>
          </cell>
          <cell r="J558">
            <v>11958</v>
          </cell>
          <cell r="K558">
            <v>901</v>
          </cell>
          <cell r="L558">
            <v>0</v>
          </cell>
          <cell r="M558">
            <v>1088</v>
          </cell>
          <cell r="N558">
            <v>13947</v>
          </cell>
        </row>
        <row r="559">
          <cell r="B559">
            <v>470165246</v>
          </cell>
          <cell r="C559" t="str">
            <v>MYSTIC VALLEY REGIONAL</v>
          </cell>
          <cell r="D559">
            <v>165</v>
          </cell>
          <cell r="E559" t="str">
            <v>MALDEN</v>
          </cell>
          <cell r="F559">
            <v>246</v>
          </cell>
          <cell r="G559" t="str">
            <v>READING</v>
          </cell>
          <cell r="H559">
            <v>1</v>
          </cell>
          <cell r="J559">
            <v>10424</v>
          </cell>
          <cell r="K559">
            <v>4042</v>
          </cell>
          <cell r="L559">
            <v>0</v>
          </cell>
          <cell r="M559">
            <v>1088</v>
          </cell>
          <cell r="N559">
            <v>15554</v>
          </cell>
        </row>
        <row r="560">
          <cell r="B560">
            <v>470165248</v>
          </cell>
          <cell r="C560" t="str">
            <v>MYSTIC VALLEY REGIONAL</v>
          </cell>
          <cell r="D560">
            <v>165</v>
          </cell>
          <cell r="E560" t="str">
            <v>MALDEN</v>
          </cell>
          <cell r="F560">
            <v>248</v>
          </cell>
          <cell r="G560" t="str">
            <v>REVERE</v>
          </cell>
          <cell r="H560">
            <v>38.14</v>
          </cell>
          <cell r="J560">
            <v>14205</v>
          </cell>
          <cell r="K560">
            <v>936</v>
          </cell>
          <cell r="L560">
            <v>0</v>
          </cell>
          <cell r="M560">
            <v>1088</v>
          </cell>
          <cell r="N560">
            <v>16229</v>
          </cell>
        </row>
        <row r="561">
          <cell r="B561">
            <v>470165262</v>
          </cell>
          <cell r="C561" t="str">
            <v>MYSTIC VALLEY REGIONAL</v>
          </cell>
          <cell r="D561">
            <v>165</v>
          </cell>
          <cell r="E561" t="str">
            <v>MALDEN</v>
          </cell>
          <cell r="F561">
            <v>262</v>
          </cell>
          <cell r="G561" t="str">
            <v>SAUGUS</v>
          </cell>
          <cell r="H561">
            <v>102.62</v>
          </cell>
          <cell r="J561">
            <v>12485</v>
          </cell>
          <cell r="K561">
            <v>2490</v>
          </cell>
          <cell r="L561">
            <v>0</v>
          </cell>
          <cell r="M561">
            <v>1088</v>
          </cell>
          <cell r="N561">
            <v>16063</v>
          </cell>
        </row>
        <row r="562">
          <cell r="B562">
            <v>470165274</v>
          </cell>
          <cell r="C562" t="str">
            <v>MYSTIC VALLEY REGIONAL</v>
          </cell>
          <cell r="D562">
            <v>165</v>
          </cell>
          <cell r="E562" t="str">
            <v>MALDEN</v>
          </cell>
          <cell r="F562">
            <v>274</v>
          </cell>
          <cell r="G562" t="str">
            <v>SOMERVILLE</v>
          </cell>
          <cell r="H562">
            <v>2</v>
          </cell>
          <cell r="J562">
            <v>10424</v>
          </cell>
          <cell r="K562">
            <v>4904</v>
          </cell>
          <cell r="L562">
            <v>0</v>
          </cell>
          <cell r="M562">
            <v>1088</v>
          </cell>
          <cell r="N562">
            <v>16416</v>
          </cell>
        </row>
        <row r="563">
          <cell r="B563">
            <v>470165284</v>
          </cell>
          <cell r="C563" t="str">
            <v>MYSTIC VALLEY REGIONAL</v>
          </cell>
          <cell r="D563">
            <v>165</v>
          </cell>
          <cell r="E563" t="str">
            <v>MALDEN</v>
          </cell>
          <cell r="F563">
            <v>284</v>
          </cell>
          <cell r="G563" t="str">
            <v>STONEHAM</v>
          </cell>
          <cell r="H563">
            <v>149.56</v>
          </cell>
          <cell r="J563">
            <v>11618</v>
          </cell>
          <cell r="K563">
            <v>4712</v>
          </cell>
          <cell r="L563">
            <v>0</v>
          </cell>
          <cell r="M563">
            <v>1088</v>
          </cell>
          <cell r="N563">
            <v>17418</v>
          </cell>
        </row>
        <row r="564">
          <cell r="B564">
            <v>470165295</v>
          </cell>
          <cell r="C564" t="str">
            <v>MYSTIC VALLEY REGIONAL</v>
          </cell>
          <cell r="D564">
            <v>165</v>
          </cell>
          <cell r="E564" t="str">
            <v>MALDEN</v>
          </cell>
          <cell r="F564">
            <v>295</v>
          </cell>
          <cell r="G564" t="str">
            <v>TEWKSBURY</v>
          </cell>
          <cell r="H564">
            <v>3</v>
          </cell>
          <cell r="J564">
            <v>11941.320043370508</v>
          </cell>
          <cell r="K564">
            <v>6336</v>
          </cell>
          <cell r="L564">
            <v>0</v>
          </cell>
          <cell r="M564">
            <v>1088</v>
          </cell>
          <cell r="N564">
            <v>19365.320043370506</v>
          </cell>
        </row>
        <row r="565">
          <cell r="B565">
            <v>470165305</v>
          </cell>
          <cell r="C565" t="str">
            <v>MYSTIC VALLEY REGIONAL</v>
          </cell>
          <cell r="D565">
            <v>165</v>
          </cell>
          <cell r="E565" t="str">
            <v>MALDEN</v>
          </cell>
          <cell r="F565">
            <v>305</v>
          </cell>
          <cell r="G565" t="str">
            <v>WAKEFIELD</v>
          </cell>
          <cell r="H565">
            <v>67.89</v>
          </cell>
          <cell r="J565">
            <v>11443</v>
          </cell>
          <cell r="K565">
            <v>4802</v>
          </cell>
          <cell r="L565">
            <v>0</v>
          </cell>
          <cell r="M565">
            <v>1088</v>
          </cell>
          <cell r="N565">
            <v>17333</v>
          </cell>
        </row>
        <row r="566">
          <cell r="B566">
            <v>470165342</v>
          </cell>
          <cell r="C566" t="str">
            <v>MYSTIC VALLEY REGIONAL</v>
          </cell>
          <cell r="D566">
            <v>165</v>
          </cell>
          <cell r="E566" t="str">
            <v>MALDEN</v>
          </cell>
          <cell r="F566">
            <v>342</v>
          </cell>
          <cell r="G566" t="str">
            <v>WILMINGTON</v>
          </cell>
          <cell r="H566">
            <v>3</v>
          </cell>
          <cell r="J566">
            <v>12899</v>
          </cell>
          <cell r="K566">
            <v>9441</v>
          </cell>
          <cell r="L566">
            <v>0</v>
          </cell>
          <cell r="M566">
            <v>1088</v>
          </cell>
          <cell r="N566">
            <v>23428</v>
          </cell>
        </row>
        <row r="567">
          <cell r="B567">
            <v>470165344</v>
          </cell>
          <cell r="C567" t="str">
            <v>MYSTIC VALLEY REGIONAL</v>
          </cell>
          <cell r="D567">
            <v>165</v>
          </cell>
          <cell r="E567" t="str">
            <v>MALDEN</v>
          </cell>
          <cell r="F567">
            <v>344</v>
          </cell>
          <cell r="G567" t="str">
            <v>WINCHESTER</v>
          </cell>
          <cell r="H567">
            <v>1.73</v>
          </cell>
          <cell r="J567">
            <v>14646</v>
          </cell>
          <cell r="K567">
            <v>6532</v>
          </cell>
          <cell r="L567">
            <v>0</v>
          </cell>
          <cell r="M567">
            <v>1088</v>
          </cell>
          <cell r="N567">
            <v>22266</v>
          </cell>
        </row>
        <row r="568">
          <cell r="B568">
            <v>470165346</v>
          </cell>
          <cell r="C568" t="str">
            <v>MYSTIC VALLEY REGIONAL</v>
          </cell>
          <cell r="D568">
            <v>165</v>
          </cell>
          <cell r="E568" t="str">
            <v>MALDEN</v>
          </cell>
          <cell r="F568">
            <v>346</v>
          </cell>
          <cell r="G568" t="str">
            <v>WINTHROP</v>
          </cell>
          <cell r="H568">
            <v>1</v>
          </cell>
          <cell r="J568">
            <v>18506</v>
          </cell>
          <cell r="K568">
            <v>1817</v>
          </cell>
          <cell r="L568">
            <v>0</v>
          </cell>
          <cell r="M568">
            <v>1088</v>
          </cell>
          <cell r="N568">
            <v>21411</v>
          </cell>
        </row>
        <row r="569">
          <cell r="B569">
            <v>470165347</v>
          </cell>
          <cell r="C569" t="str">
            <v>MYSTIC VALLEY REGIONAL</v>
          </cell>
          <cell r="D569">
            <v>165</v>
          </cell>
          <cell r="E569" t="str">
            <v>MALDEN</v>
          </cell>
          <cell r="F569">
            <v>347</v>
          </cell>
          <cell r="G569" t="str">
            <v>WOBURN</v>
          </cell>
          <cell r="H569">
            <v>12.39</v>
          </cell>
          <cell r="J569">
            <v>12485</v>
          </cell>
          <cell r="K569">
            <v>5580</v>
          </cell>
          <cell r="L569">
            <v>0</v>
          </cell>
          <cell r="M569">
            <v>1088</v>
          </cell>
          <cell r="N569">
            <v>19153</v>
          </cell>
        </row>
        <row r="570">
          <cell r="B570">
            <v>470165705</v>
          </cell>
          <cell r="C570" t="str">
            <v>MYSTIC VALLEY REGIONAL</v>
          </cell>
          <cell r="D570">
            <v>165</v>
          </cell>
          <cell r="E570" t="str">
            <v>MALDEN</v>
          </cell>
          <cell r="F570">
            <v>705</v>
          </cell>
          <cell r="G570" t="str">
            <v>MASCONOMET</v>
          </cell>
          <cell r="H570">
            <v>2</v>
          </cell>
          <cell r="J570">
            <v>11008</v>
          </cell>
          <cell r="K570">
            <v>7249</v>
          </cell>
          <cell r="L570">
            <v>0</v>
          </cell>
          <cell r="M570">
            <v>1088</v>
          </cell>
          <cell r="N570">
            <v>19345</v>
          </cell>
        </row>
        <row r="571">
          <cell r="B571">
            <v>470165773</v>
          </cell>
          <cell r="C571" t="str">
            <v>MYSTIC VALLEY REGIONAL</v>
          </cell>
          <cell r="D571">
            <v>165</v>
          </cell>
          <cell r="E571" t="str">
            <v>MALDEN</v>
          </cell>
          <cell r="F571">
            <v>773</v>
          </cell>
          <cell r="G571" t="str">
            <v>TRITON</v>
          </cell>
          <cell r="H571">
            <v>0.5</v>
          </cell>
          <cell r="J571">
            <v>12861.986298669997</v>
          </cell>
          <cell r="K571">
            <v>6768</v>
          </cell>
          <cell r="L571">
            <v>0</v>
          </cell>
          <cell r="M571">
            <v>1088</v>
          </cell>
          <cell r="N571">
            <v>20717.986298669995</v>
          </cell>
        </row>
        <row r="572">
          <cell r="B572">
            <v>474097064</v>
          </cell>
          <cell r="C572" t="str">
            <v>SIZER SCHOOL, A NORTH CENTRAL CHARTER ESSENTIAL SCHOOL</v>
          </cell>
          <cell r="D572">
            <v>97</v>
          </cell>
          <cell r="E572" t="str">
            <v>FITCHBURG</v>
          </cell>
          <cell r="F572">
            <v>64</v>
          </cell>
          <cell r="G572" t="str">
            <v>CLINTON</v>
          </cell>
          <cell r="H572">
            <v>1.48</v>
          </cell>
          <cell r="J572">
            <v>11611</v>
          </cell>
          <cell r="K572">
            <v>1108</v>
          </cell>
          <cell r="L572">
            <v>0</v>
          </cell>
          <cell r="M572">
            <v>1088</v>
          </cell>
          <cell r="N572">
            <v>13807</v>
          </cell>
        </row>
        <row r="573">
          <cell r="B573">
            <v>474097097</v>
          </cell>
          <cell r="C573" t="str">
            <v>SIZER SCHOOL, A NORTH CENTRAL CHARTER ESSENTIAL SCHOOL</v>
          </cell>
          <cell r="D573">
            <v>97</v>
          </cell>
          <cell r="E573" t="str">
            <v>FITCHBURG</v>
          </cell>
          <cell r="F573">
            <v>97</v>
          </cell>
          <cell r="G573" t="str">
            <v>FITCHBURG</v>
          </cell>
          <cell r="H573">
            <v>220.66000000000003</v>
          </cell>
          <cell r="J573">
            <v>14849</v>
          </cell>
          <cell r="K573">
            <v>0</v>
          </cell>
          <cell r="L573">
            <v>0</v>
          </cell>
          <cell r="M573">
            <v>1088</v>
          </cell>
          <cell r="N573">
            <v>15937</v>
          </cell>
        </row>
        <row r="574">
          <cell r="B574">
            <v>474097103</v>
          </cell>
          <cell r="C574" t="str">
            <v>SIZER SCHOOL, A NORTH CENTRAL CHARTER ESSENTIAL SCHOOL</v>
          </cell>
          <cell r="D574">
            <v>97</v>
          </cell>
          <cell r="E574" t="str">
            <v>FITCHBURG</v>
          </cell>
          <cell r="F574">
            <v>103</v>
          </cell>
          <cell r="G574" t="str">
            <v>GARDNER</v>
          </cell>
          <cell r="H574">
            <v>17.52</v>
          </cell>
          <cell r="J574">
            <v>14439</v>
          </cell>
          <cell r="K574">
            <v>126</v>
          </cell>
          <cell r="L574">
            <v>0</v>
          </cell>
          <cell r="M574">
            <v>1088</v>
          </cell>
          <cell r="N574">
            <v>15653</v>
          </cell>
        </row>
        <row r="575">
          <cell r="B575">
            <v>474097153</v>
          </cell>
          <cell r="C575" t="str">
            <v>SIZER SCHOOL, A NORTH CENTRAL CHARTER ESSENTIAL SCHOOL</v>
          </cell>
          <cell r="D575">
            <v>97</v>
          </cell>
          <cell r="E575" t="str">
            <v>FITCHBURG</v>
          </cell>
          <cell r="F575">
            <v>153</v>
          </cell>
          <cell r="G575" t="str">
            <v>LEOMINSTER</v>
          </cell>
          <cell r="H575">
            <v>39.29</v>
          </cell>
          <cell r="J575">
            <v>13830</v>
          </cell>
          <cell r="K575">
            <v>0</v>
          </cell>
          <cell r="L575">
            <v>0</v>
          </cell>
          <cell r="M575">
            <v>1088</v>
          </cell>
          <cell r="N575">
            <v>14918</v>
          </cell>
        </row>
        <row r="576">
          <cell r="B576">
            <v>474097155</v>
          </cell>
          <cell r="C576" t="str">
            <v>SIZER SCHOOL, A NORTH CENTRAL CHARTER ESSENTIAL SCHOOL</v>
          </cell>
          <cell r="D576">
            <v>97</v>
          </cell>
          <cell r="E576" t="str">
            <v>FITCHBURG</v>
          </cell>
          <cell r="F576">
            <v>155</v>
          </cell>
          <cell r="G576" t="str">
            <v>LEXINGTON</v>
          </cell>
          <cell r="H576">
            <v>0.5</v>
          </cell>
          <cell r="J576">
            <v>12280.20609340292</v>
          </cell>
          <cell r="K576">
            <v>9792</v>
          </cell>
          <cell r="L576">
            <v>0</v>
          </cell>
          <cell r="M576">
            <v>1088</v>
          </cell>
          <cell r="N576">
            <v>23160.206093402921</v>
          </cell>
        </row>
        <row r="577">
          <cell r="B577">
            <v>474097161</v>
          </cell>
          <cell r="C577" t="str">
            <v>SIZER SCHOOL, A NORTH CENTRAL CHARTER ESSENTIAL SCHOOL</v>
          </cell>
          <cell r="D577">
            <v>97</v>
          </cell>
          <cell r="E577" t="str">
            <v>FITCHBURG</v>
          </cell>
          <cell r="F577">
            <v>161</v>
          </cell>
          <cell r="G577" t="str">
            <v>LUDLOW</v>
          </cell>
          <cell r="H577">
            <v>0.02</v>
          </cell>
          <cell r="J577">
            <v>13280.430199048033</v>
          </cell>
          <cell r="K577">
            <v>5596</v>
          </cell>
          <cell r="L577">
            <v>0</v>
          </cell>
          <cell r="M577">
            <v>1088</v>
          </cell>
          <cell r="N577">
            <v>19964.430199048031</v>
          </cell>
        </row>
        <row r="578">
          <cell r="B578">
            <v>474097162</v>
          </cell>
          <cell r="C578" t="str">
            <v>SIZER SCHOOL, A NORTH CENTRAL CHARTER ESSENTIAL SCHOOL</v>
          </cell>
          <cell r="D578">
            <v>97</v>
          </cell>
          <cell r="E578" t="str">
            <v>FITCHBURG</v>
          </cell>
          <cell r="F578">
            <v>162</v>
          </cell>
          <cell r="G578" t="str">
            <v>LUNENBURG</v>
          </cell>
          <cell r="H578">
            <v>16.71</v>
          </cell>
          <cell r="J578">
            <v>12523</v>
          </cell>
          <cell r="K578">
            <v>2599</v>
          </cell>
          <cell r="L578">
            <v>0</v>
          </cell>
          <cell r="M578">
            <v>1088</v>
          </cell>
          <cell r="N578">
            <v>16210</v>
          </cell>
        </row>
        <row r="579">
          <cell r="B579">
            <v>474097290</v>
          </cell>
          <cell r="C579" t="str">
            <v>SIZER SCHOOL, A NORTH CENTRAL CHARTER ESSENTIAL SCHOOL</v>
          </cell>
          <cell r="D579">
            <v>97</v>
          </cell>
          <cell r="E579" t="str">
            <v>FITCHBURG</v>
          </cell>
          <cell r="F579">
            <v>290</v>
          </cell>
          <cell r="G579" t="str">
            <v>SUTTON</v>
          </cell>
          <cell r="H579">
            <v>0.5</v>
          </cell>
          <cell r="J579">
            <v>11689.440355987055</v>
          </cell>
          <cell r="K579">
            <v>5088</v>
          </cell>
          <cell r="L579">
            <v>0</v>
          </cell>
          <cell r="M579">
            <v>1088</v>
          </cell>
          <cell r="N579">
            <v>17865.440355987055</v>
          </cell>
        </row>
        <row r="580">
          <cell r="B580">
            <v>474097322</v>
          </cell>
          <cell r="C580" t="str">
            <v>SIZER SCHOOL, A NORTH CENTRAL CHARTER ESSENTIAL SCHOOL</v>
          </cell>
          <cell r="D580">
            <v>97</v>
          </cell>
          <cell r="E580" t="str">
            <v>FITCHBURG</v>
          </cell>
          <cell r="F580">
            <v>322</v>
          </cell>
          <cell r="G580" t="str">
            <v>WEST BOYLSTON</v>
          </cell>
          <cell r="H580">
            <v>0.5</v>
          </cell>
          <cell r="J580">
            <v>12800.013696969698</v>
          </cell>
          <cell r="K580">
            <v>6163</v>
          </cell>
          <cell r="L580">
            <v>0</v>
          </cell>
          <cell r="M580">
            <v>1088</v>
          </cell>
          <cell r="N580">
            <v>20051.013696969698</v>
          </cell>
        </row>
        <row r="581">
          <cell r="B581">
            <v>474097343</v>
          </cell>
          <cell r="C581" t="str">
            <v>SIZER SCHOOL, A NORTH CENTRAL CHARTER ESSENTIAL SCHOOL</v>
          </cell>
          <cell r="D581">
            <v>97</v>
          </cell>
          <cell r="E581" t="str">
            <v>FITCHBURG</v>
          </cell>
          <cell r="F581">
            <v>343</v>
          </cell>
          <cell r="G581" t="str">
            <v>WINCHENDON</v>
          </cell>
          <cell r="H581">
            <v>11.12</v>
          </cell>
          <cell r="J581">
            <v>12303</v>
          </cell>
          <cell r="K581">
            <v>199</v>
          </cell>
          <cell r="L581">
            <v>0</v>
          </cell>
          <cell r="M581">
            <v>1088</v>
          </cell>
          <cell r="N581">
            <v>13590</v>
          </cell>
        </row>
        <row r="582">
          <cell r="B582">
            <v>474097610</v>
          </cell>
          <cell r="C582" t="str">
            <v>SIZER SCHOOL, A NORTH CENTRAL CHARTER ESSENTIAL SCHOOL</v>
          </cell>
          <cell r="D582">
            <v>97</v>
          </cell>
          <cell r="E582" t="str">
            <v>FITCHBURG</v>
          </cell>
          <cell r="F582">
            <v>610</v>
          </cell>
          <cell r="G582" t="str">
            <v>ASHBURNHAM WESTMINSTER</v>
          </cell>
          <cell r="H582">
            <v>8.58</v>
          </cell>
          <cell r="J582">
            <v>11844</v>
          </cell>
          <cell r="K582">
            <v>1847</v>
          </cell>
          <cell r="L582">
            <v>0</v>
          </cell>
          <cell r="M582">
            <v>1088</v>
          </cell>
          <cell r="N582">
            <v>14779</v>
          </cell>
        </row>
        <row r="583">
          <cell r="B583">
            <v>474097615</v>
          </cell>
          <cell r="C583" t="str">
            <v>SIZER SCHOOL, A NORTH CENTRAL CHARTER ESSENTIAL SCHOOL</v>
          </cell>
          <cell r="D583">
            <v>97</v>
          </cell>
          <cell r="E583" t="str">
            <v>FITCHBURG</v>
          </cell>
          <cell r="F583">
            <v>615</v>
          </cell>
          <cell r="G583" t="str">
            <v>ATHOL ROYALSTON</v>
          </cell>
          <cell r="H583">
            <v>1.81</v>
          </cell>
          <cell r="J583">
            <v>14888</v>
          </cell>
          <cell r="K583">
            <v>18</v>
          </cell>
          <cell r="L583">
            <v>0</v>
          </cell>
          <cell r="M583">
            <v>1088</v>
          </cell>
          <cell r="N583">
            <v>15994</v>
          </cell>
        </row>
        <row r="584">
          <cell r="B584">
            <v>474097616</v>
          </cell>
          <cell r="C584" t="str">
            <v>SIZER SCHOOL, A NORTH CENTRAL CHARTER ESSENTIAL SCHOOL</v>
          </cell>
          <cell r="D584">
            <v>97</v>
          </cell>
          <cell r="E584" t="str">
            <v>FITCHBURG</v>
          </cell>
          <cell r="F584">
            <v>616</v>
          </cell>
          <cell r="G584" t="str">
            <v>AYER SHIRLEY</v>
          </cell>
          <cell r="H584">
            <v>1.5</v>
          </cell>
          <cell r="J584">
            <v>16406</v>
          </cell>
          <cell r="K584">
            <v>4825</v>
          </cell>
          <cell r="L584">
            <v>0</v>
          </cell>
          <cell r="M584">
            <v>1088</v>
          </cell>
          <cell r="N584">
            <v>22319</v>
          </cell>
        </row>
        <row r="585">
          <cell r="B585">
            <v>474097620</v>
          </cell>
          <cell r="C585" t="str">
            <v>SIZER SCHOOL, A NORTH CENTRAL CHARTER ESSENTIAL SCHOOL</v>
          </cell>
          <cell r="D585">
            <v>97</v>
          </cell>
          <cell r="E585" t="str">
            <v>FITCHBURG</v>
          </cell>
          <cell r="F585">
            <v>620</v>
          </cell>
          <cell r="G585" t="str">
            <v>BERLIN BOYLSTON</v>
          </cell>
          <cell r="H585">
            <v>2.48</v>
          </cell>
          <cell r="J585">
            <v>14056</v>
          </cell>
          <cell r="K585">
            <v>7311</v>
          </cell>
          <cell r="L585">
            <v>0</v>
          </cell>
          <cell r="M585">
            <v>1088</v>
          </cell>
          <cell r="N585">
            <v>22455</v>
          </cell>
        </row>
        <row r="586">
          <cell r="B586">
            <v>474097720</v>
          </cell>
          <cell r="C586" t="str">
            <v>SIZER SCHOOL, A NORTH CENTRAL CHARTER ESSENTIAL SCHOOL</v>
          </cell>
          <cell r="D586">
            <v>97</v>
          </cell>
          <cell r="E586" t="str">
            <v>FITCHBURG</v>
          </cell>
          <cell r="F586">
            <v>720</v>
          </cell>
          <cell r="G586" t="str">
            <v>NARRAGANSETT</v>
          </cell>
          <cell r="H586">
            <v>6.4499999999999993</v>
          </cell>
          <cell r="J586">
            <v>13741</v>
          </cell>
          <cell r="K586">
            <v>1397</v>
          </cell>
          <cell r="L586">
            <v>0</v>
          </cell>
          <cell r="M586">
            <v>1088</v>
          </cell>
          <cell r="N586">
            <v>16226</v>
          </cell>
        </row>
        <row r="587">
          <cell r="B587">
            <v>474097735</v>
          </cell>
          <cell r="C587" t="str">
            <v>SIZER SCHOOL, A NORTH CENTRAL CHARTER ESSENTIAL SCHOOL</v>
          </cell>
          <cell r="D587">
            <v>97</v>
          </cell>
          <cell r="E587" t="str">
            <v>FITCHBURG</v>
          </cell>
          <cell r="F587">
            <v>735</v>
          </cell>
          <cell r="G587" t="str">
            <v>NORTH MIDDLESEX</v>
          </cell>
          <cell r="H587">
            <v>10.16</v>
          </cell>
          <cell r="J587">
            <v>13396</v>
          </cell>
          <cell r="K587">
            <v>4690</v>
          </cell>
          <cell r="L587">
            <v>0</v>
          </cell>
          <cell r="M587">
            <v>1088</v>
          </cell>
          <cell r="N587">
            <v>19174</v>
          </cell>
        </row>
        <row r="588">
          <cell r="B588">
            <v>474097753</v>
          </cell>
          <cell r="C588" t="str">
            <v>SIZER SCHOOL, A NORTH CENTRAL CHARTER ESSENTIAL SCHOOL</v>
          </cell>
          <cell r="D588">
            <v>97</v>
          </cell>
          <cell r="E588" t="str">
            <v>FITCHBURG</v>
          </cell>
          <cell r="F588">
            <v>753</v>
          </cell>
          <cell r="G588" t="str">
            <v>QUABBIN</v>
          </cell>
          <cell r="H588">
            <v>3.5</v>
          </cell>
          <cell r="J588">
            <v>11611</v>
          </cell>
          <cell r="K588">
            <v>3228</v>
          </cell>
          <cell r="L588">
            <v>0</v>
          </cell>
          <cell r="M588">
            <v>1088</v>
          </cell>
          <cell r="N588">
            <v>15927</v>
          </cell>
        </row>
        <row r="589">
          <cell r="B589">
            <v>474097755</v>
          </cell>
          <cell r="C589" t="str">
            <v>SIZER SCHOOL, A NORTH CENTRAL CHARTER ESSENTIAL SCHOOL</v>
          </cell>
          <cell r="D589">
            <v>97</v>
          </cell>
          <cell r="E589" t="str">
            <v>FITCHBURG</v>
          </cell>
          <cell r="F589">
            <v>755</v>
          </cell>
          <cell r="G589" t="str">
            <v>RALPH C MAHAR</v>
          </cell>
          <cell r="H589">
            <v>0.75</v>
          </cell>
          <cell r="J589">
            <v>14744.100295652173</v>
          </cell>
          <cell r="K589">
            <v>7008</v>
          </cell>
          <cell r="L589">
            <v>0</v>
          </cell>
          <cell r="M589">
            <v>1088</v>
          </cell>
          <cell r="N589">
            <v>22840.100295652173</v>
          </cell>
        </row>
        <row r="590">
          <cell r="B590">
            <v>474097775</v>
          </cell>
          <cell r="C590" t="str">
            <v>SIZER SCHOOL, A NORTH CENTRAL CHARTER ESSENTIAL SCHOOL</v>
          </cell>
          <cell r="D590">
            <v>97</v>
          </cell>
          <cell r="E590" t="str">
            <v>FITCHBURG</v>
          </cell>
          <cell r="F590">
            <v>775</v>
          </cell>
          <cell r="G590" t="str">
            <v>WACHUSETT</v>
          </cell>
          <cell r="H590">
            <v>4.5</v>
          </cell>
          <cell r="J590">
            <v>14984</v>
          </cell>
          <cell r="K590">
            <v>3491</v>
          </cell>
          <cell r="L590">
            <v>0</v>
          </cell>
          <cell r="M590">
            <v>1088</v>
          </cell>
          <cell r="N590">
            <v>19563</v>
          </cell>
        </row>
        <row r="591">
          <cell r="B591">
            <v>478352010</v>
          </cell>
          <cell r="C591" t="str">
            <v>FRANCIS W. PARKER CHARTER ESSENTIAL</v>
          </cell>
          <cell r="D591">
            <v>352</v>
          </cell>
          <cell r="E591" t="str">
            <v>DEVENS</v>
          </cell>
          <cell r="F591">
            <v>10</v>
          </cell>
          <cell r="G591" t="str">
            <v>ARLINGTON</v>
          </cell>
          <cell r="H591">
            <v>0.5</v>
          </cell>
          <cell r="J591">
            <v>11759.204665526226</v>
          </cell>
          <cell r="K591">
            <v>5083</v>
          </cell>
          <cell r="L591">
            <v>0</v>
          </cell>
          <cell r="M591">
            <v>1088</v>
          </cell>
          <cell r="N591">
            <v>17930.204665526224</v>
          </cell>
        </row>
        <row r="592">
          <cell r="B592">
            <v>478352056</v>
          </cell>
          <cell r="C592" t="str">
            <v>FRANCIS W. PARKER CHARTER ESSENTIAL</v>
          </cell>
          <cell r="D592">
            <v>352</v>
          </cell>
          <cell r="E592" t="str">
            <v>DEVENS</v>
          </cell>
          <cell r="F592">
            <v>56</v>
          </cell>
          <cell r="G592" t="str">
            <v>CHELMSFORD</v>
          </cell>
          <cell r="H592">
            <v>1.5</v>
          </cell>
          <cell r="J592">
            <v>14056</v>
          </cell>
          <cell r="K592">
            <v>4616</v>
          </cell>
          <cell r="L592">
            <v>0</v>
          </cell>
          <cell r="M592">
            <v>1088</v>
          </cell>
          <cell r="N592">
            <v>19760</v>
          </cell>
        </row>
        <row r="593">
          <cell r="B593">
            <v>478352064</v>
          </cell>
          <cell r="C593" t="str">
            <v>FRANCIS W. PARKER CHARTER ESSENTIAL</v>
          </cell>
          <cell r="D593">
            <v>352</v>
          </cell>
          <cell r="E593" t="str">
            <v>DEVENS</v>
          </cell>
          <cell r="F593">
            <v>64</v>
          </cell>
          <cell r="G593" t="str">
            <v>CLINTON</v>
          </cell>
          <cell r="H593">
            <v>1</v>
          </cell>
          <cell r="J593">
            <v>13604</v>
          </cell>
          <cell r="K593">
            <v>1298</v>
          </cell>
          <cell r="L593">
            <v>0</v>
          </cell>
          <cell r="M593">
            <v>1088</v>
          </cell>
          <cell r="N593">
            <v>15990</v>
          </cell>
        </row>
        <row r="594">
          <cell r="B594">
            <v>478352067</v>
          </cell>
          <cell r="C594" t="str">
            <v>FRANCIS W. PARKER CHARTER ESSENTIAL</v>
          </cell>
          <cell r="D594">
            <v>352</v>
          </cell>
          <cell r="E594" t="str">
            <v>DEVENS</v>
          </cell>
          <cell r="F594">
            <v>67</v>
          </cell>
          <cell r="G594" t="str">
            <v>CONCORD</v>
          </cell>
          <cell r="H594">
            <v>2</v>
          </cell>
          <cell r="J594">
            <v>9754</v>
          </cell>
          <cell r="K594">
            <v>10072</v>
          </cell>
          <cell r="L594">
            <v>0</v>
          </cell>
          <cell r="M594">
            <v>1088</v>
          </cell>
          <cell r="N594">
            <v>20914</v>
          </cell>
        </row>
        <row r="595">
          <cell r="B595">
            <v>478352097</v>
          </cell>
          <cell r="C595" t="str">
            <v>FRANCIS W. PARKER CHARTER ESSENTIAL</v>
          </cell>
          <cell r="D595">
            <v>352</v>
          </cell>
          <cell r="E595" t="str">
            <v>DEVENS</v>
          </cell>
          <cell r="F595">
            <v>97</v>
          </cell>
          <cell r="G595" t="str">
            <v>FITCHBURG</v>
          </cell>
          <cell r="H595">
            <v>11</v>
          </cell>
          <cell r="J595">
            <v>12717</v>
          </cell>
          <cell r="K595">
            <v>0</v>
          </cell>
          <cell r="L595">
            <v>0</v>
          </cell>
          <cell r="M595">
            <v>1088</v>
          </cell>
          <cell r="N595">
            <v>13805</v>
          </cell>
        </row>
        <row r="596">
          <cell r="B596">
            <v>478352107</v>
          </cell>
          <cell r="C596" t="str">
            <v>FRANCIS W. PARKER CHARTER ESSENTIAL</v>
          </cell>
          <cell r="D596">
            <v>352</v>
          </cell>
          <cell r="E596" t="str">
            <v>DEVENS</v>
          </cell>
          <cell r="F596">
            <v>107</v>
          </cell>
          <cell r="G596" t="str">
            <v>GLOUCESTER</v>
          </cell>
          <cell r="H596">
            <v>0.5</v>
          </cell>
          <cell r="J596">
            <v>14306.417613792197</v>
          </cell>
          <cell r="K596">
            <v>4283</v>
          </cell>
          <cell r="L596">
            <v>0</v>
          </cell>
          <cell r="M596">
            <v>1088</v>
          </cell>
          <cell r="N596">
            <v>19677.417613792197</v>
          </cell>
        </row>
        <row r="597">
          <cell r="B597">
            <v>478352125</v>
          </cell>
          <cell r="C597" t="str">
            <v>FRANCIS W. PARKER CHARTER ESSENTIAL</v>
          </cell>
          <cell r="D597">
            <v>352</v>
          </cell>
          <cell r="E597" t="str">
            <v>DEVENS</v>
          </cell>
          <cell r="F597">
            <v>125</v>
          </cell>
          <cell r="G597" t="str">
            <v>HARVARD</v>
          </cell>
          <cell r="H597">
            <v>22.02</v>
          </cell>
          <cell r="J597">
            <v>11473</v>
          </cell>
          <cell r="K597">
            <v>6096</v>
          </cell>
          <cell r="L597">
            <v>0</v>
          </cell>
          <cell r="M597">
            <v>1088</v>
          </cell>
          <cell r="N597">
            <v>18657</v>
          </cell>
        </row>
        <row r="598">
          <cell r="B598">
            <v>478352141</v>
          </cell>
          <cell r="C598" t="str">
            <v>FRANCIS W. PARKER CHARTER ESSENTIAL</v>
          </cell>
          <cell r="D598">
            <v>352</v>
          </cell>
          <cell r="E598" t="str">
            <v>DEVENS</v>
          </cell>
          <cell r="F598">
            <v>141</v>
          </cell>
          <cell r="G598" t="str">
            <v>HUDSON</v>
          </cell>
          <cell r="H598">
            <v>7</v>
          </cell>
          <cell r="J598">
            <v>11240</v>
          </cell>
          <cell r="K598">
            <v>5519</v>
          </cell>
          <cell r="L598">
            <v>0</v>
          </cell>
          <cell r="M598">
            <v>1088</v>
          </cell>
          <cell r="N598">
            <v>17847</v>
          </cell>
        </row>
        <row r="599">
          <cell r="B599">
            <v>478352153</v>
          </cell>
          <cell r="C599" t="str">
            <v>FRANCIS W. PARKER CHARTER ESSENTIAL</v>
          </cell>
          <cell r="D599">
            <v>352</v>
          </cell>
          <cell r="E599" t="str">
            <v>DEVENS</v>
          </cell>
          <cell r="F599">
            <v>153</v>
          </cell>
          <cell r="G599" t="str">
            <v>LEOMINSTER</v>
          </cell>
          <cell r="H599">
            <v>39.700000000000003</v>
          </cell>
          <cell r="J599">
            <v>12078</v>
          </cell>
          <cell r="K599">
            <v>0</v>
          </cell>
          <cell r="L599">
            <v>0</v>
          </cell>
          <cell r="M599">
            <v>1088</v>
          </cell>
          <cell r="N599">
            <v>13166</v>
          </cell>
        </row>
        <row r="600">
          <cell r="B600">
            <v>478352158</v>
          </cell>
          <cell r="C600" t="str">
            <v>FRANCIS W. PARKER CHARTER ESSENTIAL</v>
          </cell>
          <cell r="D600">
            <v>352</v>
          </cell>
          <cell r="E600" t="str">
            <v>DEVENS</v>
          </cell>
          <cell r="F600">
            <v>158</v>
          </cell>
          <cell r="G600" t="str">
            <v>LITTLETON</v>
          </cell>
          <cell r="H600">
            <v>49.330000000000005</v>
          </cell>
          <cell r="J600">
            <v>11865</v>
          </cell>
          <cell r="K600">
            <v>6008</v>
          </cell>
          <cell r="L600">
            <v>0</v>
          </cell>
          <cell r="M600">
            <v>1088</v>
          </cell>
          <cell r="N600">
            <v>18961</v>
          </cell>
        </row>
        <row r="601">
          <cell r="B601">
            <v>478352160</v>
          </cell>
          <cell r="C601" t="str">
            <v>FRANCIS W. PARKER CHARTER ESSENTIAL</v>
          </cell>
          <cell r="D601">
            <v>352</v>
          </cell>
          <cell r="E601" t="str">
            <v>DEVENS</v>
          </cell>
          <cell r="F601">
            <v>160</v>
          </cell>
          <cell r="G601" t="str">
            <v>LOWELL</v>
          </cell>
          <cell r="H601">
            <v>1</v>
          </cell>
          <cell r="J601">
            <v>16013.193512137581</v>
          </cell>
          <cell r="K601">
            <v>33</v>
          </cell>
          <cell r="L601">
            <v>0</v>
          </cell>
          <cell r="M601">
            <v>1088</v>
          </cell>
          <cell r="N601">
            <v>17134.193512137579</v>
          </cell>
        </row>
        <row r="602">
          <cell r="B602">
            <v>478352162</v>
          </cell>
          <cell r="C602" t="str">
            <v>FRANCIS W. PARKER CHARTER ESSENTIAL</v>
          </cell>
          <cell r="D602">
            <v>352</v>
          </cell>
          <cell r="E602" t="str">
            <v>DEVENS</v>
          </cell>
          <cell r="F602">
            <v>162</v>
          </cell>
          <cell r="G602" t="str">
            <v>LUNENBURG</v>
          </cell>
          <cell r="H602">
            <v>12.45</v>
          </cell>
          <cell r="J602">
            <v>11360</v>
          </cell>
          <cell r="K602">
            <v>2357</v>
          </cell>
          <cell r="L602">
            <v>0</v>
          </cell>
          <cell r="M602">
            <v>1088</v>
          </cell>
          <cell r="N602">
            <v>14805</v>
          </cell>
        </row>
        <row r="603">
          <cell r="B603">
            <v>478352170</v>
          </cell>
          <cell r="C603" t="str">
            <v>FRANCIS W. PARKER CHARTER ESSENTIAL</v>
          </cell>
          <cell r="D603">
            <v>352</v>
          </cell>
          <cell r="E603" t="str">
            <v>DEVENS</v>
          </cell>
          <cell r="F603">
            <v>170</v>
          </cell>
          <cell r="G603" t="str">
            <v>MARLBOROUGH</v>
          </cell>
          <cell r="H603">
            <v>4.5</v>
          </cell>
          <cell r="J603">
            <v>10373</v>
          </cell>
          <cell r="K603">
            <v>1557</v>
          </cell>
          <cell r="L603">
            <v>0</v>
          </cell>
          <cell r="M603">
            <v>1088</v>
          </cell>
          <cell r="N603">
            <v>13018</v>
          </cell>
        </row>
        <row r="604">
          <cell r="B604">
            <v>478352174</v>
          </cell>
          <cell r="C604" t="str">
            <v>FRANCIS W. PARKER CHARTER ESSENTIAL</v>
          </cell>
          <cell r="D604">
            <v>352</v>
          </cell>
          <cell r="E604" t="str">
            <v>DEVENS</v>
          </cell>
          <cell r="F604">
            <v>174</v>
          </cell>
          <cell r="G604" t="str">
            <v>MAYNARD</v>
          </cell>
          <cell r="H604">
            <v>11</v>
          </cell>
          <cell r="J604">
            <v>11276</v>
          </cell>
          <cell r="K604">
            <v>7401</v>
          </cell>
          <cell r="L604">
            <v>0</v>
          </cell>
          <cell r="M604">
            <v>1088</v>
          </cell>
          <cell r="N604">
            <v>19765</v>
          </cell>
        </row>
        <row r="605">
          <cell r="B605">
            <v>478352288</v>
          </cell>
          <cell r="C605" t="str">
            <v>FRANCIS W. PARKER CHARTER ESSENTIAL</v>
          </cell>
          <cell r="D605">
            <v>352</v>
          </cell>
          <cell r="E605" t="str">
            <v>DEVENS</v>
          </cell>
          <cell r="F605">
            <v>288</v>
          </cell>
          <cell r="G605" t="str">
            <v>SUDBURY</v>
          </cell>
          <cell r="H605">
            <v>2.46</v>
          </cell>
          <cell r="J605">
            <v>9754</v>
          </cell>
          <cell r="K605">
            <v>7162</v>
          </cell>
          <cell r="L605">
            <v>0</v>
          </cell>
          <cell r="M605">
            <v>1088</v>
          </cell>
          <cell r="N605">
            <v>18004</v>
          </cell>
        </row>
        <row r="606">
          <cell r="B606">
            <v>478352321</v>
          </cell>
          <cell r="C606" t="str">
            <v>FRANCIS W. PARKER CHARTER ESSENTIAL</v>
          </cell>
          <cell r="D606">
            <v>352</v>
          </cell>
          <cell r="E606" t="str">
            <v>DEVENS</v>
          </cell>
          <cell r="F606">
            <v>321</v>
          </cell>
          <cell r="G606" t="str">
            <v>WESTBOROUGH</v>
          </cell>
          <cell r="H606">
            <v>1</v>
          </cell>
          <cell r="J606">
            <v>9754</v>
          </cell>
          <cell r="K606">
            <v>4934</v>
          </cell>
          <cell r="L606">
            <v>0</v>
          </cell>
          <cell r="M606">
            <v>1088</v>
          </cell>
          <cell r="N606">
            <v>15776</v>
          </cell>
        </row>
        <row r="607">
          <cell r="B607">
            <v>478352322</v>
          </cell>
          <cell r="C607" t="str">
            <v>FRANCIS W. PARKER CHARTER ESSENTIAL</v>
          </cell>
          <cell r="D607">
            <v>352</v>
          </cell>
          <cell r="E607" t="str">
            <v>DEVENS</v>
          </cell>
          <cell r="F607">
            <v>322</v>
          </cell>
          <cell r="G607" t="str">
            <v>WEST BOYLSTON</v>
          </cell>
          <cell r="H607">
            <v>2.13</v>
          </cell>
          <cell r="J607">
            <v>12800.013696969698</v>
          </cell>
          <cell r="K607">
            <v>6163</v>
          </cell>
          <cell r="L607">
            <v>0</v>
          </cell>
          <cell r="M607">
            <v>1088</v>
          </cell>
          <cell r="N607">
            <v>20051.013696969698</v>
          </cell>
        </row>
        <row r="608">
          <cell r="B608">
            <v>478352326</v>
          </cell>
          <cell r="C608" t="str">
            <v>FRANCIS W. PARKER CHARTER ESSENTIAL</v>
          </cell>
          <cell r="D608">
            <v>352</v>
          </cell>
          <cell r="E608" t="str">
            <v>DEVENS</v>
          </cell>
          <cell r="F608">
            <v>326</v>
          </cell>
          <cell r="G608" t="str">
            <v>WESTFORD</v>
          </cell>
          <cell r="H608">
            <v>2</v>
          </cell>
          <cell r="J608">
            <v>11611</v>
          </cell>
          <cell r="K608">
            <v>4771</v>
          </cell>
          <cell r="L608">
            <v>0</v>
          </cell>
          <cell r="M608">
            <v>1088</v>
          </cell>
          <cell r="N608">
            <v>17470</v>
          </cell>
        </row>
        <row r="609">
          <cell r="B609">
            <v>478352348</v>
          </cell>
          <cell r="C609" t="str">
            <v>FRANCIS W. PARKER CHARTER ESSENTIAL</v>
          </cell>
          <cell r="D609">
            <v>352</v>
          </cell>
          <cell r="E609" t="str">
            <v>DEVENS</v>
          </cell>
          <cell r="F609">
            <v>348</v>
          </cell>
          <cell r="G609" t="str">
            <v>WORCESTER</v>
          </cell>
          <cell r="H609">
            <v>6</v>
          </cell>
          <cell r="J609">
            <v>13252</v>
          </cell>
          <cell r="K609">
            <v>0</v>
          </cell>
          <cell r="L609">
            <v>0</v>
          </cell>
          <cell r="M609">
            <v>1088</v>
          </cell>
          <cell r="N609">
            <v>14340</v>
          </cell>
        </row>
        <row r="610">
          <cell r="B610">
            <v>478352352</v>
          </cell>
          <cell r="C610" t="str">
            <v>FRANCIS W. PARKER CHARTER ESSENTIAL</v>
          </cell>
          <cell r="D610">
            <v>352</v>
          </cell>
          <cell r="E610" t="str">
            <v>DEVENS</v>
          </cell>
          <cell r="F610">
            <v>352</v>
          </cell>
          <cell r="G610" t="str">
            <v>DEVENS</v>
          </cell>
          <cell r="H610">
            <v>9.51</v>
          </cell>
          <cell r="J610">
            <v>12807</v>
          </cell>
          <cell r="K610">
            <v>6805</v>
          </cell>
          <cell r="L610">
            <v>0</v>
          </cell>
          <cell r="M610">
            <v>1088</v>
          </cell>
          <cell r="N610">
            <v>20700</v>
          </cell>
        </row>
        <row r="611">
          <cell r="B611">
            <v>478352600</v>
          </cell>
          <cell r="C611" t="str">
            <v>FRANCIS W. PARKER CHARTER ESSENTIAL</v>
          </cell>
          <cell r="D611">
            <v>352</v>
          </cell>
          <cell r="E611" t="str">
            <v>DEVENS</v>
          </cell>
          <cell r="F611">
            <v>600</v>
          </cell>
          <cell r="G611" t="str">
            <v>ACTON BOXBOROUGH</v>
          </cell>
          <cell r="H611">
            <v>35.480000000000004</v>
          </cell>
          <cell r="J611">
            <v>11152</v>
          </cell>
          <cell r="K611">
            <v>4876</v>
          </cell>
          <cell r="L611">
            <v>0</v>
          </cell>
          <cell r="M611">
            <v>1088</v>
          </cell>
          <cell r="N611">
            <v>17116</v>
          </cell>
        </row>
        <row r="612">
          <cell r="B612">
            <v>478352610</v>
          </cell>
          <cell r="C612" t="str">
            <v>FRANCIS W. PARKER CHARTER ESSENTIAL</v>
          </cell>
          <cell r="D612">
            <v>352</v>
          </cell>
          <cell r="E612" t="str">
            <v>DEVENS</v>
          </cell>
          <cell r="F612">
            <v>610</v>
          </cell>
          <cell r="G612" t="str">
            <v>ASHBURNHAM WESTMINSTER</v>
          </cell>
          <cell r="H612">
            <v>8.4600000000000009</v>
          </cell>
          <cell r="J612">
            <v>11611</v>
          </cell>
          <cell r="K612">
            <v>1811</v>
          </cell>
          <cell r="L612">
            <v>0</v>
          </cell>
          <cell r="M612">
            <v>1088</v>
          </cell>
          <cell r="N612">
            <v>14510</v>
          </cell>
        </row>
        <row r="613">
          <cell r="B613">
            <v>478352616</v>
          </cell>
          <cell r="C613" t="str">
            <v>FRANCIS W. PARKER CHARTER ESSENTIAL</v>
          </cell>
          <cell r="D613">
            <v>352</v>
          </cell>
          <cell r="E613" t="str">
            <v>DEVENS</v>
          </cell>
          <cell r="F613">
            <v>616</v>
          </cell>
          <cell r="G613" t="str">
            <v>AYER SHIRLEY</v>
          </cell>
          <cell r="H613">
            <v>55.480000000000004</v>
          </cell>
          <cell r="J613">
            <v>11579</v>
          </cell>
          <cell r="K613">
            <v>3405</v>
          </cell>
          <cell r="L613">
            <v>0</v>
          </cell>
          <cell r="M613">
            <v>1088</v>
          </cell>
          <cell r="N613">
            <v>16072</v>
          </cell>
        </row>
        <row r="614">
          <cell r="B614">
            <v>478352620</v>
          </cell>
          <cell r="C614" t="str">
            <v>FRANCIS W. PARKER CHARTER ESSENTIAL</v>
          </cell>
          <cell r="D614">
            <v>352</v>
          </cell>
          <cell r="E614" t="str">
            <v>DEVENS</v>
          </cell>
          <cell r="F614">
            <v>620</v>
          </cell>
          <cell r="G614" t="str">
            <v>BERLIN BOYLSTON</v>
          </cell>
          <cell r="H614">
            <v>1</v>
          </cell>
          <cell r="J614">
            <v>11611</v>
          </cell>
          <cell r="K614">
            <v>6039</v>
          </cell>
          <cell r="L614">
            <v>0</v>
          </cell>
          <cell r="M614">
            <v>1088</v>
          </cell>
          <cell r="N614">
            <v>18738</v>
          </cell>
        </row>
        <row r="615">
          <cell r="B615">
            <v>478352640</v>
          </cell>
          <cell r="C615" t="str">
            <v>FRANCIS W. PARKER CHARTER ESSENTIAL</v>
          </cell>
          <cell r="D615">
            <v>352</v>
          </cell>
          <cell r="E615" t="str">
            <v>DEVENS</v>
          </cell>
          <cell r="F615">
            <v>640</v>
          </cell>
          <cell r="G615" t="str">
            <v>CONCORD CARLISLE</v>
          </cell>
          <cell r="H615">
            <v>2</v>
          </cell>
          <cell r="J615">
            <v>11611</v>
          </cell>
          <cell r="K615">
            <v>7301</v>
          </cell>
          <cell r="L615">
            <v>0</v>
          </cell>
          <cell r="M615">
            <v>1088</v>
          </cell>
          <cell r="N615">
            <v>20000</v>
          </cell>
        </row>
        <row r="616">
          <cell r="B616">
            <v>478352673</v>
          </cell>
          <cell r="C616" t="str">
            <v>FRANCIS W. PARKER CHARTER ESSENTIAL</v>
          </cell>
          <cell r="D616">
            <v>352</v>
          </cell>
          <cell r="E616" t="str">
            <v>DEVENS</v>
          </cell>
          <cell r="F616">
            <v>673</v>
          </cell>
          <cell r="G616" t="str">
            <v>GROTON DUNSTABLE</v>
          </cell>
          <cell r="H616">
            <v>24.36</v>
          </cell>
          <cell r="J616">
            <v>11067</v>
          </cell>
          <cell r="K616">
            <v>6300</v>
          </cell>
          <cell r="L616">
            <v>0</v>
          </cell>
          <cell r="M616">
            <v>1088</v>
          </cell>
          <cell r="N616">
            <v>18455</v>
          </cell>
        </row>
        <row r="617">
          <cell r="B617">
            <v>478352695</v>
          </cell>
          <cell r="C617" t="str">
            <v>FRANCIS W. PARKER CHARTER ESSENTIAL</v>
          </cell>
          <cell r="D617">
            <v>352</v>
          </cell>
          <cell r="E617" t="str">
            <v>DEVENS</v>
          </cell>
          <cell r="F617">
            <v>695</v>
          </cell>
          <cell r="G617" t="str">
            <v>LINCOLN SUDBURY</v>
          </cell>
          <cell r="H617">
            <v>1</v>
          </cell>
          <cell r="J617">
            <v>11611</v>
          </cell>
          <cell r="K617">
            <v>7317</v>
          </cell>
          <cell r="L617">
            <v>0</v>
          </cell>
          <cell r="M617">
            <v>1088</v>
          </cell>
          <cell r="N617">
            <v>20016</v>
          </cell>
        </row>
        <row r="618">
          <cell r="B618">
            <v>478352720</v>
          </cell>
          <cell r="C618" t="str">
            <v>FRANCIS W. PARKER CHARTER ESSENTIAL</v>
          </cell>
          <cell r="D618">
            <v>352</v>
          </cell>
          <cell r="E618" t="str">
            <v>DEVENS</v>
          </cell>
          <cell r="F618">
            <v>720</v>
          </cell>
          <cell r="G618" t="str">
            <v>NARRAGANSETT</v>
          </cell>
          <cell r="H618">
            <v>2</v>
          </cell>
          <cell r="J618">
            <v>10373</v>
          </cell>
          <cell r="K618">
            <v>1055</v>
          </cell>
          <cell r="L618">
            <v>0</v>
          </cell>
          <cell r="M618">
            <v>1088</v>
          </cell>
          <cell r="N618">
            <v>12516</v>
          </cell>
        </row>
        <row r="619">
          <cell r="B619">
            <v>478352725</v>
          </cell>
          <cell r="C619" t="str">
            <v>FRANCIS W. PARKER CHARTER ESSENTIAL</v>
          </cell>
          <cell r="D619">
            <v>352</v>
          </cell>
          <cell r="E619" t="str">
            <v>DEVENS</v>
          </cell>
          <cell r="F619">
            <v>725</v>
          </cell>
          <cell r="G619" t="str">
            <v>NASHOBA</v>
          </cell>
          <cell r="H619">
            <v>21.369999999999997</v>
          </cell>
          <cell r="J619">
            <v>11668</v>
          </cell>
          <cell r="K619">
            <v>3374</v>
          </cell>
          <cell r="L619">
            <v>0</v>
          </cell>
          <cell r="M619">
            <v>1088</v>
          </cell>
          <cell r="N619">
            <v>16130</v>
          </cell>
        </row>
        <row r="620">
          <cell r="B620">
            <v>478352735</v>
          </cell>
          <cell r="C620" t="str">
            <v>FRANCIS W. PARKER CHARTER ESSENTIAL</v>
          </cell>
          <cell r="D620">
            <v>352</v>
          </cell>
          <cell r="E620" t="str">
            <v>DEVENS</v>
          </cell>
          <cell r="F620">
            <v>735</v>
          </cell>
          <cell r="G620" t="str">
            <v>NORTH MIDDLESEX</v>
          </cell>
          <cell r="H620">
            <v>31.99</v>
          </cell>
          <cell r="J620">
            <v>11751</v>
          </cell>
          <cell r="K620">
            <v>4114</v>
          </cell>
          <cell r="L620">
            <v>0</v>
          </cell>
          <cell r="M620">
            <v>1088</v>
          </cell>
          <cell r="N620">
            <v>16953</v>
          </cell>
        </row>
        <row r="621">
          <cell r="B621">
            <v>478352753</v>
          </cell>
          <cell r="C621" t="str">
            <v>FRANCIS W. PARKER CHARTER ESSENTIAL</v>
          </cell>
          <cell r="D621">
            <v>352</v>
          </cell>
          <cell r="E621" t="str">
            <v>DEVENS</v>
          </cell>
          <cell r="F621">
            <v>753</v>
          </cell>
          <cell r="G621" t="str">
            <v>QUABBIN</v>
          </cell>
          <cell r="H621">
            <v>4</v>
          </cell>
          <cell r="J621">
            <v>11147</v>
          </cell>
          <cell r="K621">
            <v>3099</v>
          </cell>
          <cell r="L621">
            <v>0</v>
          </cell>
          <cell r="M621">
            <v>1088</v>
          </cell>
          <cell r="N621">
            <v>15334</v>
          </cell>
        </row>
        <row r="622">
          <cell r="B622">
            <v>478352775</v>
          </cell>
          <cell r="C622" t="str">
            <v>FRANCIS W. PARKER CHARTER ESSENTIAL</v>
          </cell>
          <cell r="D622">
            <v>352</v>
          </cell>
          <cell r="E622" t="str">
            <v>DEVENS</v>
          </cell>
          <cell r="F622">
            <v>775</v>
          </cell>
          <cell r="G622" t="str">
            <v>WACHUSETT</v>
          </cell>
          <cell r="H622">
            <v>16.990000000000002</v>
          </cell>
          <cell r="J622">
            <v>11335</v>
          </cell>
          <cell r="K622">
            <v>2641</v>
          </cell>
          <cell r="L622">
            <v>0</v>
          </cell>
          <cell r="M622">
            <v>1088</v>
          </cell>
          <cell r="N622">
            <v>15064</v>
          </cell>
        </row>
        <row r="623">
          <cell r="B623">
            <v>479278005</v>
          </cell>
          <cell r="C623" t="str">
            <v>PIONEER VALLEY PERFORMING ARTS</v>
          </cell>
          <cell r="D623">
            <v>278</v>
          </cell>
          <cell r="E623" t="str">
            <v>SOUTH HADLEY</v>
          </cell>
          <cell r="F623">
            <v>5</v>
          </cell>
          <cell r="G623" t="str">
            <v>AGAWAM</v>
          </cell>
          <cell r="H623">
            <v>6.48</v>
          </cell>
          <cell r="J623">
            <v>12765</v>
          </cell>
          <cell r="K623">
            <v>5452</v>
          </cell>
          <cell r="L623">
            <v>0</v>
          </cell>
          <cell r="M623">
            <v>1088</v>
          </cell>
          <cell r="N623">
            <v>19305</v>
          </cell>
        </row>
        <row r="624">
          <cell r="B624">
            <v>479278024</v>
          </cell>
          <cell r="C624" t="str">
            <v>PIONEER VALLEY PERFORMING ARTS</v>
          </cell>
          <cell r="D624">
            <v>278</v>
          </cell>
          <cell r="E624" t="str">
            <v>SOUTH HADLEY</v>
          </cell>
          <cell r="F624">
            <v>24</v>
          </cell>
          <cell r="G624" t="str">
            <v>BELCHERTOWN</v>
          </cell>
          <cell r="H624">
            <v>18.16</v>
          </cell>
          <cell r="J624">
            <v>11236</v>
          </cell>
          <cell r="K624">
            <v>2898</v>
          </cell>
          <cell r="L624">
            <v>0</v>
          </cell>
          <cell r="M624">
            <v>1088</v>
          </cell>
          <cell r="N624">
            <v>15222</v>
          </cell>
        </row>
        <row r="625">
          <cell r="B625">
            <v>479278061</v>
          </cell>
          <cell r="C625" t="str">
            <v>PIONEER VALLEY PERFORMING ARTS</v>
          </cell>
          <cell r="D625">
            <v>278</v>
          </cell>
          <cell r="E625" t="str">
            <v>SOUTH HADLEY</v>
          </cell>
          <cell r="F625">
            <v>61</v>
          </cell>
          <cell r="G625" t="str">
            <v>CHICOPEE</v>
          </cell>
          <cell r="H625">
            <v>30.88</v>
          </cell>
          <cell r="J625">
            <v>15046</v>
          </cell>
          <cell r="K625">
            <v>637</v>
          </cell>
          <cell r="L625">
            <v>0</v>
          </cell>
          <cell r="M625">
            <v>1088</v>
          </cell>
          <cell r="N625">
            <v>16771</v>
          </cell>
        </row>
        <row r="626">
          <cell r="B626">
            <v>479278086</v>
          </cell>
          <cell r="C626" t="str">
            <v>PIONEER VALLEY PERFORMING ARTS</v>
          </cell>
          <cell r="D626">
            <v>278</v>
          </cell>
          <cell r="E626" t="str">
            <v>SOUTH HADLEY</v>
          </cell>
          <cell r="F626">
            <v>86</v>
          </cell>
          <cell r="G626" t="str">
            <v>EASTHAMPTON</v>
          </cell>
          <cell r="H626">
            <v>18.100000000000001</v>
          </cell>
          <cell r="J626">
            <v>11659</v>
          </cell>
          <cell r="K626">
            <v>1187</v>
          </cell>
          <cell r="L626">
            <v>0</v>
          </cell>
          <cell r="M626">
            <v>1088</v>
          </cell>
          <cell r="N626">
            <v>13934</v>
          </cell>
        </row>
        <row r="627">
          <cell r="B627">
            <v>479278087</v>
          </cell>
          <cell r="C627" t="str">
            <v>PIONEER VALLEY PERFORMING ARTS</v>
          </cell>
          <cell r="D627">
            <v>278</v>
          </cell>
          <cell r="E627" t="str">
            <v>SOUTH HADLEY</v>
          </cell>
          <cell r="F627">
            <v>87</v>
          </cell>
          <cell r="G627" t="str">
            <v>EAST LONGMEADOW</v>
          </cell>
          <cell r="H627">
            <v>3</v>
          </cell>
          <cell r="J627">
            <v>13143</v>
          </cell>
          <cell r="K627">
            <v>5049</v>
          </cell>
          <cell r="L627">
            <v>0</v>
          </cell>
          <cell r="M627">
            <v>1088</v>
          </cell>
          <cell r="N627">
            <v>19280</v>
          </cell>
        </row>
        <row r="628">
          <cell r="B628">
            <v>479278091</v>
          </cell>
          <cell r="C628" t="str">
            <v>PIONEER VALLEY PERFORMING ARTS</v>
          </cell>
          <cell r="D628">
            <v>278</v>
          </cell>
          <cell r="E628" t="str">
            <v>SOUTH HADLEY</v>
          </cell>
          <cell r="F628">
            <v>91</v>
          </cell>
          <cell r="G628" t="str">
            <v>ERVING</v>
          </cell>
          <cell r="H628">
            <v>1</v>
          </cell>
          <cell r="J628">
            <v>11611</v>
          </cell>
          <cell r="K628">
            <v>10026</v>
          </cell>
          <cell r="L628">
            <v>0</v>
          </cell>
          <cell r="M628">
            <v>1088</v>
          </cell>
          <cell r="N628">
            <v>22725</v>
          </cell>
        </row>
        <row r="629">
          <cell r="B629">
            <v>479278111</v>
          </cell>
          <cell r="C629" t="str">
            <v>PIONEER VALLEY PERFORMING ARTS</v>
          </cell>
          <cell r="D629">
            <v>278</v>
          </cell>
          <cell r="E629" t="str">
            <v>SOUTH HADLEY</v>
          </cell>
          <cell r="F629">
            <v>111</v>
          </cell>
          <cell r="G629" t="str">
            <v>GRANBY</v>
          </cell>
          <cell r="H629">
            <v>9.84</v>
          </cell>
          <cell r="J629">
            <v>12811</v>
          </cell>
          <cell r="K629">
            <v>3074</v>
          </cell>
          <cell r="L629">
            <v>0</v>
          </cell>
          <cell r="M629">
            <v>1088</v>
          </cell>
          <cell r="N629">
            <v>16973</v>
          </cell>
        </row>
        <row r="630">
          <cell r="B630">
            <v>479278114</v>
          </cell>
          <cell r="C630" t="str">
            <v>PIONEER VALLEY PERFORMING ARTS</v>
          </cell>
          <cell r="D630">
            <v>278</v>
          </cell>
          <cell r="E630" t="str">
            <v>SOUTH HADLEY</v>
          </cell>
          <cell r="F630">
            <v>114</v>
          </cell>
          <cell r="G630" t="str">
            <v>GREENFIELD</v>
          </cell>
          <cell r="H630">
            <v>2.48</v>
          </cell>
          <cell r="J630">
            <v>10683</v>
          </cell>
          <cell r="K630">
            <v>1742</v>
          </cell>
          <cell r="L630">
            <v>0</v>
          </cell>
          <cell r="M630">
            <v>1088</v>
          </cell>
          <cell r="N630">
            <v>13513</v>
          </cell>
        </row>
        <row r="631">
          <cell r="B631">
            <v>479278117</v>
          </cell>
          <cell r="C631" t="str">
            <v>PIONEER VALLEY PERFORMING ARTS</v>
          </cell>
          <cell r="D631">
            <v>278</v>
          </cell>
          <cell r="E631" t="str">
            <v>SOUTH HADLEY</v>
          </cell>
          <cell r="F631">
            <v>117</v>
          </cell>
          <cell r="G631" t="str">
            <v>HADLEY</v>
          </cell>
          <cell r="H631">
            <v>11.92</v>
          </cell>
          <cell r="J631">
            <v>12675</v>
          </cell>
          <cell r="K631">
            <v>6675</v>
          </cell>
          <cell r="L631">
            <v>0</v>
          </cell>
          <cell r="M631">
            <v>1088</v>
          </cell>
          <cell r="N631">
            <v>20438</v>
          </cell>
        </row>
        <row r="632">
          <cell r="B632">
            <v>479278127</v>
          </cell>
          <cell r="C632" t="str">
            <v>PIONEER VALLEY PERFORMING ARTS</v>
          </cell>
          <cell r="D632">
            <v>278</v>
          </cell>
          <cell r="E632" t="str">
            <v>SOUTH HADLEY</v>
          </cell>
          <cell r="F632">
            <v>127</v>
          </cell>
          <cell r="G632" t="str">
            <v>HATFIELD</v>
          </cell>
          <cell r="H632">
            <v>8</v>
          </cell>
          <cell r="J632">
            <v>13070</v>
          </cell>
          <cell r="K632">
            <v>6833</v>
          </cell>
          <cell r="L632">
            <v>0</v>
          </cell>
          <cell r="M632">
            <v>1088</v>
          </cell>
          <cell r="N632">
            <v>20991</v>
          </cell>
        </row>
        <row r="633">
          <cell r="B633">
            <v>479278137</v>
          </cell>
          <cell r="C633" t="str">
            <v>PIONEER VALLEY PERFORMING ARTS</v>
          </cell>
          <cell r="D633">
            <v>278</v>
          </cell>
          <cell r="E633" t="str">
            <v>SOUTH HADLEY</v>
          </cell>
          <cell r="F633">
            <v>137</v>
          </cell>
          <cell r="G633" t="str">
            <v>HOLYOKE</v>
          </cell>
          <cell r="H633">
            <v>36.189999999999991</v>
          </cell>
          <cell r="J633">
            <v>13220</v>
          </cell>
          <cell r="K633">
            <v>0</v>
          </cell>
          <cell r="L633">
            <v>0</v>
          </cell>
          <cell r="M633">
            <v>1088</v>
          </cell>
          <cell r="N633">
            <v>14308</v>
          </cell>
        </row>
        <row r="634">
          <cell r="B634">
            <v>479278159</v>
          </cell>
          <cell r="C634" t="str">
            <v>PIONEER VALLEY PERFORMING ARTS</v>
          </cell>
          <cell r="D634">
            <v>278</v>
          </cell>
          <cell r="E634" t="str">
            <v>SOUTH HADLEY</v>
          </cell>
          <cell r="F634">
            <v>159</v>
          </cell>
          <cell r="G634" t="str">
            <v>LONGMEADOW</v>
          </cell>
          <cell r="H634">
            <v>1.33</v>
          </cell>
          <cell r="J634">
            <v>11611</v>
          </cell>
          <cell r="K634">
            <v>4910</v>
          </cell>
          <cell r="L634">
            <v>0</v>
          </cell>
          <cell r="M634">
            <v>1088</v>
          </cell>
          <cell r="N634">
            <v>17609</v>
          </cell>
        </row>
        <row r="635">
          <cell r="B635">
            <v>479278161</v>
          </cell>
          <cell r="C635" t="str">
            <v>PIONEER VALLEY PERFORMING ARTS</v>
          </cell>
          <cell r="D635">
            <v>278</v>
          </cell>
          <cell r="E635" t="str">
            <v>SOUTH HADLEY</v>
          </cell>
          <cell r="F635">
            <v>161</v>
          </cell>
          <cell r="G635" t="str">
            <v>LUDLOW</v>
          </cell>
          <cell r="H635">
            <v>6.46</v>
          </cell>
          <cell r="J635">
            <v>12987</v>
          </cell>
          <cell r="K635">
            <v>5473</v>
          </cell>
          <cell r="L635">
            <v>0</v>
          </cell>
          <cell r="M635">
            <v>1088</v>
          </cell>
          <cell r="N635">
            <v>19548</v>
          </cell>
        </row>
        <row r="636">
          <cell r="B636">
            <v>479278191</v>
          </cell>
          <cell r="C636" t="str">
            <v>PIONEER VALLEY PERFORMING ARTS</v>
          </cell>
          <cell r="D636">
            <v>278</v>
          </cell>
          <cell r="E636" t="str">
            <v>SOUTH HADLEY</v>
          </cell>
          <cell r="F636">
            <v>191</v>
          </cell>
          <cell r="G636" t="str">
            <v>MONSON</v>
          </cell>
          <cell r="H636">
            <v>2.74</v>
          </cell>
          <cell r="J636">
            <v>11310</v>
          </cell>
          <cell r="K636">
            <v>3264</v>
          </cell>
          <cell r="L636">
            <v>0</v>
          </cell>
          <cell r="M636">
            <v>1088</v>
          </cell>
          <cell r="N636">
            <v>15662</v>
          </cell>
        </row>
        <row r="637">
          <cell r="B637">
            <v>479278210</v>
          </cell>
          <cell r="C637" t="str">
            <v>PIONEER VALLEY PERFORMING ARTS</v>
          </cell>
          <cell r="D637">
            <v>278</v>
          </cell>
          <cell r="E637" t="str">
            <v>SOUTH HADLEY</v>
          </cell>
          <cell r="F637">
            <v>210</v>
          </cell>
          <cell r="G637" t="str">
            <v>NORTHAMPTON</v>
          </cell>
          <cell r="H637">
            <v>25.76</v>
          </cell>
          <cell r="J637">
            <v>12075</v>
          </cell>
          <cell r="K637">
            <v>4002</v>
          </cell>
          <cell r="L637">
            <v>0</v>
          </cell>
          <cell r="M637">
            <v>1088</v>
          </cell>
          <cell r="N637">
            <v>17165</v>
          </cell>
        </row>
        <row r="638">
          <cell r="B638">
            <v>479278227</v>
          </cell>
          <cell r="C638" t="str">
            <v>PIONEER VALLEY PERFORMING ARTS</v>
          </cell>
          <cell r="D638">
            <v>278</v>
          </cell>
          <cell r="E638" t="str">
            <v>SOUTH HADLEY</v>
          </cell>
          <cell r="F638">
            <v>227</v>
          </cell>
          <cell r="G638" t="str">
            <v>PALMER</v>
          </cell>
          <cell r="H638">
            <v>2.79</v>
          </cell>
          <cell r="J638">
            <v>12940</v>
          </cell>
          <cell r="K638">
            <v>3392</v>
          </cell>
          <cell r="L638">
            <v>0</v>
          </cell>
          <cell r="M638">
            <v>1088</v>
          </cell>
          <cell r="N638">
            <v>17420</v>
          </cell>
        </row>
        <row r="639">
          <cell r="B639">
            <v>479278278</v>
          </cell>
          <cell r="C639" t="str">
            <v>PIONEER VALLEY PERFORMING ARTS</v>
          </cell>
          <cell r="D639">
            <v>278</v>
          </cell>
          <cell r="E639" t="str">
            <v>SOUTH HADLEY</v>
          </cell>
          <cell r="F639">
            <v>278</v>
          </cell>
          <cell r="G639" t="str">
            <v>SOUTH HADLEY</v>
          </cell>
          <cell r="H639">
            <v>53.680000000000007</v>
          </cell>
          <cell r="J639">
            <v>13022</v>
          </cell>
          <cell r="K639">
            <v>2418</v>
          </cell>
          <cell r="L639">
            <v>0</v>
          </cell>
          <cell r="M639">
            <v>1088</v>
          </cell>
          <cell r="N639">
            <v>16528</v>
          </cell>
        </row>
        <row r="640">
          <cell r="B640">
            <v>479278281</v>
          </cell>
          <cell r="C640" t="str">
            <v>PIONEER VALLEY PERFORMING ARTS</v>
          </cell>
          <cell r="D640">
            <v>278</v>
          </cell>
          <cell r="E640" t="str">
            <v>SOUTH HADLEY</v>
          </cell>
          <cell r="F640">
            <v>281</v>
          </cell>
          <cell r="G640" t="str">
            <v>SPRINGFIELD</v>
          </cell>
          <cell r="H640">
            <v>55.2</v>
          </cell>
          <cell r="J640">
            <v>16203</v>
          </cell>
          <cell r="K640">
            <v>8</v>
          </cell>
          <cell r="L640">
            <v>0</v>
          </cell>
          <cell r="M640">
            <v>1088</v>
          </cell>
          <cell r="N640">
            <v>17299</v>
          </cell>
        </row>
        <row r="641">
          <cell r="B641">
            <v>479278309</v>
          </cell>
          <cell r="C641" t="str">
            <v>PIONEER VALLEY PERFORMING ARTS</v>
          </cell>
          <cell r="D641">
            <v>278</v>
          </cell>
          <cell r="E641" t="str">
            <v>SOUTH HADLEY</v>
          </cell>
          <cell r="F641">
            <v>309</v>
          </cell>
          <cell r="G641" t="str">
            <v>WARE</v>
          </cell>
          <cell r="H641">
            <v>4</v>
          </cell>
          <cell r="J641">
            <v>12144</v>
          </cell>
          <cell r="K641">
            <v>708</v>
          </cell>
          <cell r="L641">
            <v>0</v>
          </cell>
          <cell r="M641">
            <v>1088</v>
          </cell>
          <cell r="N641">
            <v>13940</v>
          </cell>
        </row>
        <row r="642">
          <cell r="B642">
            <v>479278325</v>
          </cell>
          <cell r="C642" t="str">
            <v>PIONEER VALLEY PERFORMING ARTS</v>
          </cell>
          <cell r="D642">
            <v>278</v>
          </cell>
          <cell r="E642" t="str">
            <v>SOUTH HADLEY</v>
          </cell>
          <cell r="F642">
            <v>325</v>
          </cell>
          <cell r="G642" t="str">
            <v>WESTFIELD</v>
          </cell>
          <cell r="H642">
            <v>17.840000000000003</v>
          </cell>
          <cell r="J642">
            <v>13473</v>
          </cell>
          <cell r="K642">
            <v>1340</v>
          </cell>
          <cell r="L642">
            <v>0</v>
          </cell>
          <cell r="M642">
            <v>1088</v>
          </cell>
          <cell r="N642">
            <v>15901</v>
          </cell>
        </row>
        <row r="643">
          <cell r="B643">
            <v>479278332</v>
          </cell>
          <cell r="C643" t="str">
            <v>PIONEER VALLEY PERFORMING ARTS</v>
          </cell>
          <cell r="D643">
            <v>278</v>
          </cell>
          <cell r="E643" t="str">
            <v>SOUTH HADLEY</v>
          </cell>
          <cell r="F643">
            <v>332</v>
          </cell>
          <cell r="G643" t="str">
            <v>WEST SPRINGFIELD</v>
          </cell>
          <cell r="H643">
            <v>9</v>
          </cell>
          <cell r="J643">
            <v>12594</v>
          </cell>
          <cell r="K643">
            <v>954</v>
          </cell>
          <cell r="L643">
            <v>0</v>
          </cell>
          <cell r="M643">
            <v>1088</v>
          </cell>
          <cell r="N643">
            <v>14636</v>
          </cell>
        </row>
        <row r="644">
          <cell r="B644">
            <v>479278349</v>
          </cell>
          <cell r="C644" t="str">
            <v>PIONEER VALLEY PERFORMING ARTS</v>
          </cell>
          <cell r="D644">
            <v>278</v>
          </cell>
          <cell r="E644" t="str">
            <v>SOUTH HADLEY</v>
          </cell>
          <cell r="F644">
            <v>349</v>
          </cell>
          <cell r="G644" t="str">
            <v>WORTHINGTON</v>
          </cell>
          <cell r="H644">
            <v>0.52</v>
          </cell>
          <cell r="J644">
            <v>12401.673925233647</v>
          </cell>
          <cell r="K644">
            <v>6849</v>
          </cell>
          <cell r="L644">
            <v>0</v>
          </cell>
          <cell r="M644">
            <v>1088</v>
          </cell>
          <cell r="N644">
            <v>20338.673925233648</v>
          </cell>
        </row>
        <row r="645">
          <cell r="B645">
            <v>479278605</v>
          </cell>
          <cell r="C645" t="str">
            <v>PIONEER VALLEY PERFORMING ARTS</v>
          </cell>
          <cell r="D645">
            <v>278</v>
          </cell>
          <cell r="E645" t="str">
            <v>SOUTH HADLEY</v>
          </cell>
          <cell r="F645">
            <v>605</v>
          </cell>
          <cell r="G645" t="str">
            <v>AMHERST PELHAM</v>
          </cell>
          <cell r="H645">
            <v>32.26</v>
          </cell>
          <cell r="J645">
            <v>13417</v>
          </cell>
          <cell r="K645">
            <v>9243</v>
          </cell>
          <cell r="L645">
            <v>0</v>
          </cell>
          <cell r="M645">
            <v>1088</v>
          </cell>
          <cell r="N645">
            <v>23748</v>
          </cell>
        </row>
        <row r="646">
          <cell r="B646">
            <v>479278635</v>
          </cell>
          <cell r="C646" t="str">
            <v>PIONEER VALLEY PERFORMING ARTS</v>
          </cell>
          <cell r="D646">
            <v>278</v>
          </cell>
          <cell r="E646" t="str">
            <v>SOUTH HADLEY</v>
          </cell>
          <cell r="F646">
            <v>635</v>
          </cell>
          <cell r="G646" t="str">
            <v>CENTRAL BERKSHIRE</v>
          </cell>
          <cell r="H646">
            <v>1</v>
          </cell>
          <cell r="J646">
            <v>11611</v>
          </cell>
          <cell r="K646">
            <v>3696</v>
          </cell>
          <cell r="L646">
            <v>0</v>
          </cell>
          <cell r="M646">
            <v>1088</v>
          </cell>
          <cell r="N646">
            <v>16395</v>
          </cell>
        </row>
        <row r="647">
          <cell r="B647">
            <v>479278670</v>
          </cell>
          <cell r="C647" t="str">
            <v>PIONEER VALLEY PERFORMING ARTS</v>
          </cell>
          <cell r="D647">
            <v>278</v>
          </cell>
          <cell r="E647" t="str">
            <v>SOUTH HADLEY</v>
          </cell>
          <cell r="F647">
            <v>670</v>
          </cell>
          <cell r="G647" t="str">
            <v>FRONTIER</v>
          </cell>
          <cell r="H647">
            <v>5.48</v>
          </cell>
          <cell r="J647">
            <v>11732</v>
          </cell>
          <cell r="K647">
            <v>8762</v>
          </cell>
          <cell r="L647">
            <v>0</v>
          </cell>
          <cell r="M647">
            <v>1088</v>
          </cell>
          <cell r="N647">
            <v>21582</v>
          </cell>
        </row>
        <row r="648">
          <cell r="B648">
            <v>479278672</v>
          </cell>
          <cell r="C648" t="str">
            <v>PIONEER VALLEY PERFORMING ARTS</v>
          </cell>
          <cell r="D648">
            <v>278</v>
          </cell>
          <cell r="E648" t="str">
            <v>SOUTH HADLEY</v>
          </cell>
          <cell r="F648">
            <v>672</v>
          </cell>
          <cell r="G648" t="str">
            <v>GATEWAY</v>
          </cell>
          <cell r="H648">
            <v>3</v>
          </cell>
          <cell r="J648">
            <v>12853</v>
          </cell>
          <cell r="K648">
            <v>4376</v>
          </cell>
          <cell r="L648">
            <v>0</v>
          </cell>
          <cell r="M648">
            <v>1088</v>
          </cell>
          <cell r="N648">
            <v>18317</v>
          </cell>
        </row>
        <row r="649">
          <cell r="B649">
            <v>479278674</v>
          </cell>
          <cell r="C649" t="str">
            <v>PIONEER VALLEY PERFORMING ARTS</v>
          </cell>
          <cell r="D649">
            <v>278</v>
          </cell>
          <cell r="E649" t="str">
            <v>SOUTH HADLEY</v>
          </cell>
          <cell r="F649">
            <v>674</v>
          </cell>
          <cell r="G649" t="str">
            <v>GILL MONTAGUE</v>
          </cell>
          <cell r="H649">
            <v>5.2</v>
          </cell>
          <cell r="J649">
            <v>13796</v>
          </cell>
          <cell r="K649">
            <v>4975</v>
          </cell>
          <cell r="L649">
            <v>0</v>
          </cell>
          <cell r="M649">
            <v>1088</v>
          </cell>
          <cell r="N649">
            <v>19859</v>
          </cell>
        </row>
        <row r="650">
          <cell r="B650">
            <v>479278680</v>
          </cell>
          <cell r="C650" t="str">
            <v>PIONEER VALLEY PERFORMING ARTS</v>
          </cell>
          <cell r="D650">
            <v>278</v>
          </cell>
          <cell r="E650" t="str">
            <v>SOUTH HADLEY</v>
          </cell>
          <cell r="F650">
            <v>680</v>
          </cell>
          <cell r="G650" t="str">
            <v>HAMPDEN WILBRAHAM</v>
          </cell>
          <cell r="H650">
            <v>10.43</v>
          </cell>
          <cell r="J650">
            <v>12076</v>
          </cell>
          <cell r="K650">
            <v>3776</v>
          </cell>
          <cell r="L650">
            <v>0</v>
          </cell>
          <cell r="M650">
            <v>1088</v>
          </cell>
          <cell r="N650">
            <v>16940</v>
          </cell>
        </row>
        <row r="651">
          <cell r="B651">
            <v>479278683</v>
          </cell>
          <cell r="C651" t="str">
            <v>PIONEER VALLEY PERFORMING ARTS</v>
          </cell>
          <cell r="D651">
            <v>278</v>
          </cell>
          <cell r="E651" t="str">
            <v>SOUTH HADLEY</v>
          </cell>
          <cell r="F651">
            <v>683</v>
          </cell>
          <cell r="G651" t="str">
            <v>HAMPSHIRE</v>
          </cell>
          <cell r="H651">
            <v>8.16</v>
          </cell>
          <cell r="J651">
            <v>12377</v>
          </cell>
          <cell r="K651">
            <v>10186</v>
          </cell>
          <cell r="L651">
            <v>0</v>
          </cell>
          <cell r="M651">
            <v>1088</v>
          </cell>
          <cell r="N651">
            <v>23651</v>
          </cell>
        </row>
        <row r="652">
          <cell r="B652">
            <v>479278750</v>
          </cell>
          <cell r="C652" t="str">
            <v>PIONEER VALLEY PERFORMING ARTS</v>
          </cell>
          <cell r="D652">
            <v>278</v>
          </cell>
          <cell r="E652" t="str">
            <v>SOUTH HADLEY</v>
          </cell>
          <cell r="F652">
            <v>750</v>
          </cell>
          <cell r="G652" t="str">
            <v>PIONEER</v>
          </cell>
          <cell r="H652">
            <v>1</v>
          </cell>
          <cell r="J652">
            <v>9754</v>
          </cell>
          <cell r="K652">
            <v>5946</v>
          </cell>
          <cell r="L652">
            <v>0</v>
          </cell>
          <cell r="M652">
            <v>1088</v>
          </cell>
          <cell r="N652">
            <v>16788</v>
          </cell>
        </row>
        <row r="653">
          <cell r="B653">
            <v>479278753</v>
          </cell>
          <cell r="C653" t="str">
            <v>PIONEER VALLEY PERFORMING ARTS</v>
          </cell>
          <cell r="D653">
            <v>278</v>
          </cell>
          <cell r="E653" t="str">
            <v>SOUTH HADLEY</v>
          </cell>
          <cell r="F653">
            <v>753</v>
          </cell>
          <cell r="G653" t="str">
            <v>QUABBIN</v>
          </cell>
          <cell r="H653">
            <v>2</v>
          </cell>
          <cell r="J653">
            <v>16668</v>
          </cell>
          <cell r="K653">
            <v>4635</v>
          </cell>
          <cell r="L653">
            <v>0</v>
          </cell>
          <cell r="M653">
            <v>1088</v>
          </cell>
          <cell r="N653">
            <v>22391</v>
          </cell>
        </row>
        <row r="654">
          <cell r="B654">
            <v>479278755</v>
          </cell>
          <cell r="C654" t="str">
            <v>PIONEER VALLEY PERFORMING ARTS</v>
          </cell>
          <cell r="D654">
            <v>278</v>
          </cell>
          <cell r="E654" t="str">
            <v>SOUTH HADLEY</v>
          </cell>
          <cell r="F654">
            <v>755</v>
          </cell>
          <cell r="G654" t="str">
            <v>RALPH C MAHAR</v>
          </cell>
          <cell r="H654">
            <v>4</v>
          </cell>
          <cell r="J654">
            <v>14069</v>
          </cell>
          <cell r="K654">
            <v>6687</v>
          </cell>
          <cell r="L654">
            <v>0</v>
          </cell>
          <cell r="M654">
            <v>1088</v>
          </cell>
          <cell r="N654">
            <v>21844</v>
          </cell>
        </row>
        <row r="655">
          <cell r="B655">
            <v>479278766</v>
          </cell>
          <cell r="C655" t="str">
            <v>PIONEER VALLEY PERFORMING ARTS</v>
          </cell>
          <cell r="D655">
            <v>278</v>
          </cell>
          <cell r="E655" t="str">
            <v>SOUTH HADLEY</v>
          </cell>
          <cell r="F655">
            <v>766</v>
          </cell>
          <cell r="G655" t="str">
            <v>SOUTHWICK TOLLAND GRANVILLE</v>
          </cell>
          <cell r="H655">
            <v>1</v>
          </cell>
          <cell r="J655">
            <v>14140</v>
          </cell>
          <cell r="K655">
            <v>4270</v>
          </cell>
          <cell r="L655">
            <v>0</v>
          </cell>
          <cell r="M655">
            <v>1088</v>
          </cell>
          <cell r="N655">
            <v>19498</v>
          </cell>
        </row>
        <row r="656">
          <cell r="B656">
            <v>481035001</v>
          </cell>
          <cell r="C656" t="str">
            <v>BOSTON RENAISSANCE</v>
          </cell>
          <cell r="D656">
            <v>35</v>
          </cell>
          <cell r="E656" t="str">
            <v>BOSTON</v>
          </cell>
          <cell r="F656">
            <v>1</v>
          </cell>
          <cell r="G656" t="str">
            <v>ABINGTON</v>
          </cell>
          <cell r="H656">
            <v>1</v>
          </cell>
          <cell r="J656">
            <v>4777</v>
          </cell>
          <cell r="K656">
            <v>479</v>
          </cell>
          <cell r="L656">
            <v>0</v>
          </cell>
          <cell r="M656">
            <v>1088</v>
          </cell>
          <cell r="N656">
            <v>6344</v>
          </cell>
        </row>
        <row r="657">
          <cell r="B657">
            <v>481035016</v>
          </cell>
          <cell r="C657" t="str">
            <v>BOSTON RENAISSANCE</v>
          </cell>
          <cell r="D657">
            <v>35</v>
          </cell>
          <cell r="E657" t="str">
            <v>BOSTON</v>
          </cell>
          <cell r="F657">
            <v>16</v>
          </cell>
          <cell r="G657" t="str">
            <v>ATTLEBORO</v>
          </cell>
          <cell r="H657">
            <v>2</v>
          </cell>
          <cell r="J657">
            <v>7804</v>
          </cell>
          <cell r="K657">
            <v>167</v>
          </cell>
          <cell r="L657">
            <v>0</v>
          </cell>
          <cell r="M657">
            <v>1088</v>
          </cell>
          <cell r="N657">
            <v>9059</v>
          </cell>
        </row>
        <row r="658">
          <cell r="B658">
            <v>481035018</v>
          </cell>
          <cell r="C658" t="str">
            <v>BOSTON RENAISSANCE</v>
          </cell>
          <cell r="D658">
            <v>35</v>
          </cell>
          <cell r="E658" t="str">
            <v>BOSTON</v>
          </cell>
          <cell r="F658">
            <v>18</v>
          </cell>
          <cell r="G658" t="str">
            <v>AVON</v>
          </cell>
          <cell r="H658">
            <v>3</v>
          </cell>
          <cell r="J658">
            <v>10193</v>
          </cell>
          <cell r="K658">
            <v>4935</v>
          </cell>
          <cell r="L658">
            <v>0</v>
          </cell>
          <cell r="M658">
            <v>1088</v>
          </cell>
          <cell r="N658">
            <v>16216</v>
          </cell>
        </row>
        <row r="659">
          <cell r="B659">
            <v>481035030</v>
          </cell>
          <cell r="C659" t="str">
            <v>BOSTON RENAISSANCE</v>
          </cell>
          <cell r="D659">
            <v>35</v>
          </cell>
          <cell r="E659" t="str">
            <v>BOSTON</v>
          </cell>
          <cell r="F659">
            <v>30</v>
          </cell>
          <cell r="G659" t="str">
            <v>BEVERLY</v>
          </cell>
          <cell r="H659">
            <v>2</v>
          </cell>
          <cell r="J659">
            <v>12755.293434167574</v>
          </cell>
          <cell r="K659">
            <v>2828</v>
          </cell>
          <cell r="L659">
            <v>0</v>
          </cell>
          <cell r="M659">
            <v>1088</v>
          </cell>
          <cell r="N659">
            <v>16671.293434167572</v>
          </cell>
        </row>
        <row r="660">
          <cell r="B660">
            <v>481035035</v>
          </cell>
          <cell r="C660" t="str">
            <v>BOSTON RENAISSANCE</v>
          </cell>
          <cell r="D660">
            <v>35</v>
          </cell>
          <cell r="E660" t="str">
            <v>BOSTON</v>
          </cell>
          <cell r="F660">
            <v>35</v>
          </cell>
          <cell r="G660" t="str">
            <v>BOSTON</v>
          </cell>
          <cell r="H660">
            <v>868.9000000000002</v>
          </cell>
          <cell r="J660">
            <v>16119</v>
          </cell>
          <cell r="K660">
            <v>6690</v>
          </cell>
          <cell r="L660">
            <v>0</v>
          </cell>
          <cell r="M660">
            <v>1088</v>
          </cell>
          <cell r="N660">
            <v>23897</v>
          </cell>
        </row>
        <row r="661">
          <cell r="B661">
            <v>481035040</v>
          </cell>
          <cell r="C661" t="str">
            <v>BOSTON RENAISSANCE</v>
          </cell>
          <cell r="D661">
            <v>35</v>
          </cell>
          <cell r="E661" t="str">
            <v>BOSTON</v>
          </cell>
          <cell r="F661">
            <v>40</v>
          </cell>
          <cell r="G661" t="str">
            <v>BRAINTREE</v>
          </cell>
          <cell r="H661">
            <v>2</v>
          </cell>
          <cell r="J661">
            <v>13175</v>
          </cell>
          <cell r="K661">
            <v>3147</v>
          </cell>
          <cell r="L661">
            <v>0</v>
          </cell>
          <cell r="M661">
            <v>1088</v>
          </cell>
          <cell r="N661">
            <v>17410</v>
          </cell>
        </row>
        <row r="662">
          <cell r="B662">
            <v>481035044</v>
          </cell>
          <cell r="C662" t="str">
            <v>BOSTON RENAISSANCE</v>
          </cell>
          <cell r="D662">
            <v>35</v>
          </cell>
          <cell r="E662" t="str">
            <v>BOSTON</v>
          </cell>
          <cell r="F662">
            <v>44</v>
          </cell>
          <cell r="G662" t="str">
            <v>BROCKTON</v>
          </cell>
          <cell r="H662">
            <v>9.35</v>
          </cell>
          <cell r="J662">
            <v>15321</v>
          </cell>
          <cell r="K662">
            <v>534</v>
          </cell>
          <cell r="L662">
            <v>0</v>
          </cell>
          <cell r="M662">
            <v>1088</v>
          </cell>
          <cell r="N662">
            <v>16943</v>
          </cell>
        </row>
        <row r="663">
          <cell r="B663">
            <v>481035050</v>
          </cell>
          <cell r="C663" t="str">
            <v>BOSTON RENAISSANCE</v>
          </cell>
          <cell r="D663">
            <v>35</v>
          </cell>
          <cell r="E663" t="str">
            <v>BOSTON</v>
          </cell>
          <cell r="F663">
            <v>50</v>
          </cell>
          <cell r="G663" t="str">
            <v>CANTON</v>
          </cell>
          <cell r="H663">
            <v>0.17</v>
          </cell>
          <cell r="J663">
            <v>9925</v>
          </cell>
          <cell r="K663">
            <v>4527</v>
          </cell>
          <cell r="L663">
            <v>0</v>
          </cell>
          <cell r="M663">
            <v>1088</v>
          </cell>
          <cell r="N663">
            <v>15540</v>
          </cell>
        </row>
        <row r="664">
          <cell r="B664">
            <v>481035057</v>
          </cell>
          <cell r="C664" t="str">
            <v>BOSTON RENAISSANCE</v>
          </cell>
          <cell r="D664">
            <v>35</v>
          </cell>
          <cell r="E664" t="str">
            <v>BOSTON</v>
          </cell>
          <cell r="F664">
            <v>57</v>
          </cell>
          <cell r="G664" t="str">
            <v>CHELSEA</v>
          </cell>
          <cell r="H664">
            <v>1</v>
          </cell>
          <cell r="J664">
            <v>10776</v>
          </cell>
          <cell r="K664">
            <v>234</v>
          </cell>
          <cell r="L664">
            <v>0</v>
          </cell>
          <cell r="M664">
            <v>1088</v>
          </cell>
          <cell r="N664">
            <v>12098</v>
          </cell>
        </row>
        <row r="665">
          <cell r="B665">
            <v>481035073</v>
          </cell>
          <cell r="C665" t="str">
            <v>BOSTON RENAISSANCE</v>
          </cell>
          <cell r="D665">
            <v>35</v>
          </cell>
          <cell r="E665" t="str">
            <v>BOSTON</v>
          </cell>
          <cell r="F665">
            <v>73</v>
          </cell>
          <cell r="G665" t="str">
            <v>DEDHAM</v>
          </cell>
          <cell r="H665">
            <v>2</v>
          </cell>
          <cell r="J665">
            <v>12130</v>
          </cell>
          <cell r="K665">
            <v>8912</v>
          </cell>
          <cell r="L665">
            <v>0</v>
          </cell>
          <cell r="M665">
            <v>1088</v>
          </cell>
          <cell r="N665">
            <v>22130</v>
          </cell>
        </row>
        <row r="666">
          <cell r="B666">
            <v>481035099</v>
          </cell>
          <cell r="C666" t="str">
            <v>BOSTON RENAISSANCE</v>
          </cell>
          <cell r="D666">
            <v>35</v>
          </cell>
          <cell r="E666" t="str">
            <v>BOSTON</v>
          </cell>
          <cell r="F666">
            <v>99</v>
          </cell>
          <cell r="G666" t="str">
            <v>FOXBOROUGH</v>
          </cell>
          <cell r="H666">
            <v>0.65</v>
          </cell>
          <cell r="J666">
            <v>12629.512425049154</v>
          </cell>
          <cell r="K666">
            <v>6225</v>
          </cell>
          <cell r="L666">
            <v>0</v>
          </cell>
          <cell r="M666">
            <v>1088</v>
          </cell>
          <cell r="N666">
            <v>19942.512425049154</v>
          </cell>
        </row>
        <row r="667">
          <cell r="B667">
            <v>481035101</v>
          </cell>
          <cell r="C667" t="str">
            <v>BOSTON RENAISSANCE</v>
          </cell>
          <cell r="D667">
            <v>35</v>
          </cell>
          <cell r="E667" t="str">
            <v>BOSTON</v>
          </cell>
          <cell r="F667">
            <v>101</v>
          </cell>
          <cell r="G667" t="str">
            <v>FRANKLIN</v>
          </cell>
          <cell r="H667">
            <v>1</v>
          </cell>
          <cell r="J667">
            <v>10831</v>
          </cell>
          <cell r="K667">
            <v>3428</v>
          </cell>
          <cell r="L667">
            <v>0</v>
          </cell>
          <cell r="M667">
            <v>1088</v>
          </cell>
          <cell r="N667">
            <v>15347</v>
          </cell>
        </row>
        <row r="668">
          <cell r="B668">
            <v>481035176</v>
          </cell>
          <cell r="C668" t="str">
            <v>BOSTON RENAISSANCE</v>
          </cell>
          <cell r="D668">
            <v>35</v>
          </cell>
          <cell r="E668" t="str">
            <v>BOSTON</v>
          </cell>
          <cell r="F668">
            <v>176</v>
          </cell>
          <cell r="G668" t="str">
            <v>MEDFORD</v>
          </cell>
          <cell r="H668">
            <v>1</v>
          </cell>
          <cell r="J668">
            <v>14579.208574859711</v>
          </cell>
          <cell r="K668">
            <v>4958</v>
          </cell>
          <cell r="L668">
            <v>0</v>
          </cell>
          <cell r="M668">
            <v>1088</v>
          </cell>
          <cell r="N668">
            <v>20625.208574859709</v>
          </cell>
        </row>
        <row r="669">
          <cell r="B669">
            <v>481035181</v>
          </cell>
          <cell r="C669" t="str">
            <v>BOSTON RENAISSANCE</v>
          </cell>
          <cell r="D669">
            <v>35</v>
          </cell>
          <cell r="E669" t="str">
            <v>BOSTON</v>
          </cell>
          <cell r="F669">
            <v>181</v>
          </cell>
          <cell r="G669" t="str">
            <v>METHUEN</v>
          </cell>
          <cell r="H669">
            <v>1</v>
          </cell>
          <cell r="J669">
            <v>4777</v>
          </cell>
          <cell r="K669">
            <v>68</v>
          </cell>
          <cell r="L669">
            <v>0</v>
          </cell>
          <cell r="M669">
            <v>1088</v>
          </cell>
          <cell r="N669">
            <v>5933</v>
          </cell>
        </row>
        <row r="670">
          <cell r="B670">
            <v>481035189</v>
          </cell>
          <cell r="C670" t="str">
            <v>BOSTON RENAISSANCE</v>
          </cell>
          <cell r="D670">
            <v>35</v>
          </cell>
          <cell r="E670" t="str">
            <v>BOSTON</v>
          </cell>
          <cell r="F670">
            <v>189</v>
          </cell>
          <cell r="G670" t="str">
            <v>MILTON</v>
          </cell>
          <cell r="H670">
            <v>4.71</v>
          </cell>
          <cell r="J670">
            <v>11876.535469617698</v>
          </cell>
          <cell r="K670">
            <v>4100</v>
          </cell>
          <cell r="L670">
            <v>0</v>
          </cell>
          <cell r="M670">
            <v>1088</v>
          </cell>
          <cell r="N670">
            <v>17064.535469617698</v>
          </cell>
        </row>
        <row r="671">
          <cell r="B671">
            <v>481035207</v>
          </cell>
          <cell r="C671" t="str">
            <v>BOSTON RENAISSANCE</v>
          </cell>
          <cell r="D671">
            <v>35</v>
          </cell>
          <cell r="E671" t="str">
            <v>BOSTON</v>
          </cell>
          <cell r="F671">
            <v>207</v>
          </cell>
          <cell r="G671" t="str">
            <v>NEWTON</v>
          </cell>
          <cell r="H671">
            <v>0.71</v>
          </cell>
          <cell r="J671">
            <v>12360.556939418671</v>
          </cell>
          <cell r="K671">
            <v>9277</v>
          </cell>
          <cell r="L671">
            <v>0</v>
          </cell>
          <cell r="M671">
            <v>1088</v>
          </cell>
          <cell r="N671">
            <v>22725.556939418671</v>
          </cell>
        </row>
        <row r="672">
          <cell r="B672">
            <v>481035212</v>
          </cell>
          <cell r="C672" t="str">
            <v>BOSTON RENAISSANCE</v>
          </cell>
          <cell r="D672">
            <v>35</v>
          </cell>
          <cell r="E672" t="str">
            <v>BOSTON</v>
          </cell>
          <cell r="F672">
            <v>212</v>
          </cell>
          <cell r="G672" t="str">
            <v>NORTH ATTLEBOROUGH</v>
          </cell>
          <cell r="H672">
            <v>1</v>
          </cell>
          <cell r="J672">
            <v>4777</v>
          </cell>
          <cell r="K672">
            <v>1135</v>
          </cell>
          <cell r="L672">
            <v>0</v>
          </cell>
          <cell r="M672">
            <v>1088</v>
          </cell>
          <cell r="N672">
            <v>7000</v>
          </cell>
        </row>
        <row r="673">
          <cell r="B673">
            <v>481035220</v>
          </cell>
          <cell r="C673" t="str">
            <v>BOSTON RENAISSANCE</v>
          </cell>
          <cell r="D673">
            <v>35</v>
          </cell>
          <cell r="E673" t="str">
            <v>BOSTON</v>
          </cell>
          <cell r="F673">
            <v>220</v>
          </cell>
          <cell r="G673" t="str">
            <v>NORWOOD</v>
          </cell>
          <cell r="H673">
            <v>6</v>
          </cell>
          <cell r="J673">
            <v>9788</v>
          </cell>
          <cell r="K673">
            <v>3699</v>
          </cell>
          <cell r="L673">
            <v>0</v>
          </cell>
          <cell r="M673">
            <v>1088</v>
          </cell>
          <cell r="N673">
            <v>14575</v>
          </cell>
        </row>
        <row r="674">
          <cell r="B674">
            <v>481035243</v>
          </cell>
          <cell r="C674" t="str">
            <v>BOSTON RENAISSANCE</v>
          </cell>
          <cell r="D674">
            <v>35</v>
          </cell>
          <cell r="E674" t="str">
            <v>BOSTON</v>
          </cell>
          <cell r="F674">
            <v>243</v>
          </cell>
          <cell r="G674" t="str">
            <v>QUINCY</v>
          </cell>
          <cell r="H674">
            <v>2</v>
          </cell>
          <cell r="J674">
            <v>16851</v>
          </cell>
          <cell r="K674">
            <v>2401</v>
          </cell>
          <cell r="L674">
            <v>0</v>
          </cell>
          <cell r="M674">
            <v>1088</v>
          </cell>
          <cell r="N674">
            <v>20340</v>
          </cell>
        </row>
        <row r="675">
          <cell r="B675">
            <v>481035244</v>
          </cell>
          <cell r="C675" t="str">
            <v>BOSTON RENAISSANCE</v>
          </cell>
          <cell r="D675">
            <v>35</v>
          </cell>
          <cell r="E675" t="str">
            <v>BOSTON</v>
          </cell>
          <cell r="F675">
            <v>244</v>
          </cell>
          <cell r="G675" t="str">
            <v>RANDOLPH</v>
          </cell>
          <cell r="H675">
            <v>13.52</v>
          </cell>
          <cell r="J675">
            <v>15942</v>
          </cell>
          <cell r="K675">
            <v>4538</v>
          </cell>
          <cell r="L675">
            <v>0</v>
          </cell>
          <cell r="M675">
            <v>1088</v>
          </cell>
          <cell r="N675">
            <v>21568</v>
          </cell>
        </row>
        <row r="676">
          <cell r="B676">
            <v>481035285</v>
          </cell>
          <cell r="C676" t="str">
            <v>BOSTON RENAISSANCE</v>
          </cell>
          <cell r="D676">
            <v>35</v>
          </cell>
          <cell r="E676" t="str">
            <v>BOSTON</v>
          </cell>
          <cell r="F676">
            <v>285</v>
          </cell>
          <cell r="G676" t="str">
            <v>STOUGHTON</v>
          </cell>
          <cell r="H676">
            <v>7</v>
          </cell>
          <cell r="J676">
            <v>14593</v>
          </cell>
          <cell r="K676">
            <v>3517</v>
          </cell>
          <cell r="L676">
            <v>0</v>
          </cell>
          <cell r="M676">
            <v>1088</v>
          </cell>
          <cell r="N676">
            <v>19198</v>
          </cell>
        </row>
        <row r="677">
          <cell r="B677">
            <v>481035307</v>
          </cell>
          <cell r="C677" t="str">
            <v>BOSTON RENAISSANCE</v>
          </cell>
          <cell r="D677">
            <v>35</v>
          </cell>
          <cell r="E677" t="str">
            <v>BOSTON</v>
          </cell>
          <cell r="F677">
            <v>307</v>
          </cell>
          <cell r="G677" t="str">
            <v>WALPOLE</v>
          </cell>
          <cell r="H677">
            <v>0.26</v>
          </cell>
          <cell r="J677">
            <v>7804</v>
          </cell>
          <cell r="K677">
            <v>3264</v>
          </cell>
          <cell r="L677">
            <v>0</v>
          </cell>
          <cell r="M677">
            <v>1088</v>
          </cell>
          <cell r="N677">
            <v>12156</v>
          </cell>
        </row>
        <row r="678">
          <cell r="B678">
            <v>481035336</v>
          </cell>
          <cell r="C678" t="str">
            <v>BOSTON RENAISSANCE</v>
          </cell>
          <cell r="D678">
            <v>35</v>
          </cell>
          <cell r="E678" t="str">
            <v>BOSTON</v>
          </cell>
          <cell r="F678">
            <v>336</v>
          </cell>
          <cell r="G678" t="str">
            <v>WEYMOUTH</v>
          </cell>
          <cell r="H678">
            <v>2.71</v>
          </cell>
          <cell r="J678">
            <v>17940</v>
          </cell>
          <cell r="K678">
            <v>2402</v>
          </cell>
          <cell r="L678">
            <v>0</v>
          </cell>
          <cell r="M678">
            <v>1088</v>
          </cell>
          <cell r="N678">
            <v>21430</v>
          </cell>
        </row>
        <row r="679">
          <cell r="B679">
            <v>482204007</v>
          </cell>
          <cell r="C679" t="str">
            <v>RIVER VALLEY</v>
          </cell>
          <cell r="D679">
            <v>204</v>
          </cell>
          <cell r="E679" t="str">
            <v>NEWBURYPORT</v>
          </cell>
          <cell r="F679">
            <v>7</v>
          </cell>
          <cell r="G679" t="str">
            <v>AMESBURY</v>
          </cell>
          <cell r="H679">
            <v>87.889999999999986</v>
          </cell>
          <cell r="J679">
            <v>10959</v>
          </cell>
          <cell r="K679">
            <v>5534</v>
          </cell>
          <cell r="L679">
            <v>0</v>
          </cell>
          <cell r="M679">
            <v>1088</v>
          </cell>
          <cell r="N679">
            <v>17581</v>
          </cell>
        </row>
        <row r="680">
          <cell r="B680">
            <v>482204030</v>
          </cell>
          <cell r="C680" t="str">
            <v>RIVER VALLEY</v>
          </cell>
          <cell r="D680">
            <v>204</v>
          </cell>
          <cell r="E680" t="str">
            <v>NEWBURYPORT</v>
          </cell>
          <cell r="F680">
            <v>30</v>
          </cell>
          <cell r="G680" t="str">
            <v>BEVERLY</v>
          </cell>
          <cell r="H680">
            <v>1</v>
          </cell>
          <cell r="J680">
            <v>9754</v>
          </cell>
          <cell r="K680">
            <v>2162</v>
          </cell>
          <cell r="L680">
            <v>0</v>
          </cell>
          <cell r="M680">
            <v>1088</v>
          </cell>
          <cell r="N680">
            <v>13004</v>
          </cell>
        </row>
        <row r="681">
          <cell r="B681">
            <v>482204038</v>
          </cell>
          <cell r="C681" t="str">
            <v>RIVER VALLEY</v>
          </cell>
          <cell r="D681">
            <v>204</v>
          </cell>
          <cell r="E681" t="str">
            <v>NEWBURYPORT</v>
          </cell>
          <cell r="F681">
            <v>38</v>
          </cell>
          <cell r="G681" t="str">
            <v>BOXFORD</v>
          </cell>
          <cell r="H681">
            <v>1</v>
          </cell>
          <cell r="J681">
            <v>10115</v>
          </cell>
          <cell r="K681">
            <v>6954</v>
          </cell>
          <cell r="L681">
            <v>0</v>
          </cell>
          <cell r="M681">
            <v>1088</v>
          </cell>
          <cell r="N681">
            <v>18157</v>
          </cell>
        </row>
        <row r="682">
          <cell r="B682">
            <v>482204105</v>
          </cell>
          <cell r="C682" t="str">
            <v>RIVER VALLEY</v>
          </cell>
          <cell r="D682">
            <v>204</v>
          </cell>
          <cell r="E682" t="str">
            <v>NEWBURYPORT</v>
          </cell>
          <cell r="F682">
            <v>105</v>
          </cell>
          <cell r="G682" t="str">
            <v>GEORGETOWN</v>
          </cell>
          <cell r="H682">
            <v>3</v>
          </cell>
          <cell r="J682">
            <v>9875</v>
          </cell>
          <cell r="K682">
            <v>4083</v>
          </cell>
          <cell r="L682">
            <v>0</v>
          </cell>
          <cell r="M682">
            <v>1088</v>
          </cell>
          <cell r="N682">
            <v>15046</v>
          </cell>
        </row>
        <row r="683">
          <cell r="B683">
            <v>482204128</v>
          </cell>
          <cell r="C683" t="str">
            <v>RIVER VALLEY</v>
          </cell>
          <cell r="D683">
            <v>204</v>
          </cell>
          <cell r="E683" t="str">
            <v>NEWBURYPORT</v>
          </cell>
          <cell r="F683">
            <v>128</v>
          </cell>
          <cell r="G683" t="str">
            <v>HAVERHILL</v>
          </cell>
          <cell r="H683">
            <v>1</v>
          </cell>
          <cell r="J683">
            <v>10115</v>
          </cell>
          <cell r="K683">
            <v>1051</v>
          </cell>
          <cell r="L683">
            <v>0</v>
          </cell>
          <cell r="M683">
            <v>1088</v>
          </cell>
          <cell r="N683">
            <v>12254</v>
          </cell>
        </row>
        <row r="684">
          <cell r="B684">
            <v>482204164</v>
          </cell>
          <cell r="C684" t="str">
            <v>RIVER VALLEY</v>
          </cell>
          <cell r="D684">
            <v>204</v>
          </cell>
          <cell r="E684" t="str">
            <v>NEWBURYPORT</v>
          </cell>
          <cell r="F684">
            <v>164</v>
          </cell>
          <cell r="G684" t="str">
            <v>LYNNFIELD</v>
          </cell>
          <cell r="H684">
            <v>2</v>
          </cell>
          <cell r="J684">
            <v>10115</v>
          </cell>
          <cell r="K684">
            <v>4464</v>
          </cell>
          <cell r="L684">
            <v>0</v>
          </cell>
          <cell r="M684">
            <v>1088</v>
          </cell>
          <cell r="N684">
            <v>15667</v>
          </cell>
        </row>
        <row r="685">
          <cell r="B685">
            <v>482204204</v>
          </cell>
          <cell r="C685" t="str">
            <v>RIVER VALLEY</v>
          </cell>
          <cell r="D685">
            <v>204</v>
          </cell>
          <cell r="E685" t="str">
            <v>NEWBURYPORT</v>
          </cell>
          <cell r="F685">
            <v>204</v>
          </cell>
          <cell r="G685" t="str">
            <v>NEWBURYPORT</v>
          </cell>
          <cell r="H685">
            <v>117.26</v>
          </cell>
          <cell r="J685">
            <v>10381</v>
          </cell>
          <cell r="K685">
            <v>6487</v>
          </cell>
          <cell r="L685">
            <v>0</v>
          </cell>
          <cell r="M685">
            <v>1088</v>
          </cell>
          <cell r="N685">
            <v>17956</v>
          </cell>
        </row>
        <row r="686">
          <cell r="B686">
            <v>482204229</v>
          </cell>
          <cell r="C686" t="str">
            <v>RIVER VALLEY</v>
          </cell>
          <cell r="D686">
            <v>204</v>
          </cell>
          <cell r="E686" t="str">
            <v>NEWBURYPORT</v>
          </cell>
          <cell r="F686">
            <v>229</v>
          </cell>
          <cell r="G686" t="str">
            <v>PEABODY</v>
          </cell>
          <cell r="H686">
            <v>0.5</v>
          </cell>
          <cell r="J686">
            <v>14061.217885521883</v>
          </cell>
          <cell r="K686">
            <v>1059</v>
          </cell>
          <cell r="L686">
            <v>0</v>
          </cell>
          <cell r="M686">
            <v>1088</v>
          </cell>
          <cell r="N686">
            <v>16208.217885521883</v>
          </cell>
        </row>
        <row r="687">
          <cell r="B687">
            <v>482204745</v>
          </cell>
          <cell r="C687" t="str">
            <v>RIVER VALLEY</v>
          </cell>
          <cell r="D687">
            <v>204</v>
          </cell>
          <cell r="E687" t="str">
            <v>NEWBURYPORT</v>
          </cell>
          <cell r="F687">
            <v>745</v>
          </cell>
          <cell r="G687" t="str">
            <v>PENTUCKET</v>
          </cell>
          <cell r="H687">
            <v>34.54</v>
          </cell>
          <cell r="J687">
            <v>9948</v>
          </cell>
          <cell r="K687">
            <v>4335</v>
          </cell>
          <cell r="L687">
            <v>0</v>
          </cell>
          <cell r="M687">
            <v>1088</v>
          </cell>
          <cell r="N687">
            <v>15371</v>
          </cell>
        </row>
        <row r="688">
          <cell r="B688">
            <v>482204773</v>
          </cell>
          <cell r="C688" t="str">
            <v>RIVER VALLEY</v>
          </cell>
          <cell r="D688">
            <v>204</v>
          </cell>
          <cell r="E688" t="str">
            <v>NEWBURYPORT</v>
          </cell>
          <cell r="F688">
            <v>773</v>
          </cell>
          <cell r="G688" t="str">
            <v>TRITON</v>
          </cell>
          <cell r="H688">
            <v>39.659999999999997</v>
          </cell>
          <cell r="J688">
            <v>10373</v>
          </cell>
          <cell r="K688">
            <v>5458</v>
          </cell>
          <cell r="L688">
            <v>0</v>
          </cell>
          <cell r="M688">
            <v>1088</v>
          </cell>
          <cell r="N688">
            <v>16919</v>
          </cell>
        </row>
        <row r="689">
          <cell r="B689">
            <v>483239020</v>
          </cell>
          <cell r="C689" t="str">
            <v>RISING TIDE</v>
          </cell>
          <cell r="D689">
            <v>239</v>
          </cell>
          <cell r="E689" t="str">
            <v>PLYMOUTH</v>
          </cell>
          <cell r="F689">
            <v>20</v>
          </cell>
          <cell r="G689" t="str">
            <v>BARNSTABLE</v>
          </cell>
          <cell r="H689">
            <v>20</v>
          </cell>
          <cell r="J689">
            <v>14407</v>
          </cell>
          <cell r="K689">
            <v>3324</v>
          </cell>
          <cell r="L689">
            <v>0</v>
          </cell>
          <cell r="M689">
            <v>1088</v>
          </cell>
          <cell r="N689">
            <v>18819</v>
          </cell>
        </row>
        <row r="690">
          <cell r="B690">
            <v>483239036</v>
          </cell>
          <cell r="C690" t="str">
            <v>RISING TIDE</v>
          </cell>
          <cell r="D690">
            <v>239</v>
          </cell>
          <cell r="E690" t="str">
            <v>PLYMOUTH</v>
          </cell>
          <cell r="F690">
            <v>36</v>
          </cell>
          <cell r="G690" t="str">
            <v>BOURNE</v>
          </cell>
          <cell r="H690">
            <v>22.28</v>
          </cell>
          <cell r="J690">
            <v>12100</v>
          </cell>
          <cell r="K690">
            <v>5725</v>
          </cell>
          <cell r="L690">
            <v>0</v>
          </cell>
          <cell r="M690">
            <v>1088</v>
          </cell>
          <cell r="N690">
            <v>18913</v>
          </cell>
        </row>
        <row r="691">
          <cell r="B691">
            <v>483239044</v>
          </cell>
          <cell r="C691" t="str">
            <v>RISING TIDE</v>
          </cell>
          <cell r="D691">
            <v>239</v>
          </cell>
          <cell r="E691" t="str">
            <v>PLYMOUTH</v>
          </cell>
          <cell r="F691">
            <v>44</v>
          </cell>
          <cell r="G691" t="str">
            <v>BROCKTON</v>
          </cell>
          <cell r="H691">
            <v>0.88</v>
          </cell>
          <cell r="J691">
            <v>16273.988402945508</v>
          </cell>
          <cell r="K691">
            <v>568</v>
          </cell>
          <cell r="L691">
            <v>0</v>
          </cell>
          <cell r="M691">
            <v>1088</v>
          </cell>
          <cell r="N691">
            <v>17929.988402945506</v>
          </cell>
        </row>
        <row r="692">
          <cell r="B692">
            <v>483239052</v>
          </cell>
          <cell r="C692" t="str">
            <v>RISING TIDE</v>
          </cell>
          <cell r="D692">
            <v>239</v>
          </cell>
          <cell r="E692" t="str">
            <v>PLYMOUTH</v>
          </cell>
          <cell r="F692">
            <v>52</v>
          </cell>
          <cell r="G692" t="str">
            <v>CARVER</v>
          </cell>
          <cell r="H692">
            <v>44.54</v>
          </cell>
          <cell r="J692">
            <v>11022</v>
          </cell>
          <cell r="K692">
            <v>4385</v>
          </cell>
          <cell r="L692">
            <v>0</v>
          </cell>
          <cell r="M692">
            <v>1088</v>
          </cell>
          <cell r="N692">
            <v>16495</v>
          </cell>
        </row>
        <row r="693">
          <cell r="B693">
            <v>483239082</v>
          </cell>
          <cell r="C693" t="str">
            <v>RISING TIDE</v>
          </cell>
          <cell r="D693">
            <v>239</v>
          </cell>
          <cell r="E693" t="str">
            <v>PLYMOUTH</v>
          </cell>
          <cell r="F693">
            <v>82</v>
          </cell>
          <cell r="G693" t="str">
            <v>DUXBURY</v>
          </cell>
          <cell r="H693">
            <v>10.55</v>
          </cell>
          <cell r="J693">
            <v>11267</v>
          </cell>
          <cell r="K693">
            <v>5171</v>
          </cell>
          <cell r="L693">
            <v>0</v>
          </cell>
          <cell r="M693">
            <v>1088</v>
          </cell>
          <cell r="N693">
            <v>17526</v>
          </cell>
        </row>
        <row r="694">
          <cell r="B694">
            <v>483239096</v>
          </cell>
          <cell r="C694" t="str">
            <v>RISING TIDE</v>
          </cell>
          <cell r="D694">
            <v>239</v>
          </cell>
          <cell r="E694" t="str">
            <v>PLYMOUTH</v>
          </cell>
          <cell r="F694">
            <v>96</v>
          </cell>
          <cell r="G694" t="str">
            <v>FALMOUTH</v>
          </cell>
          <cell r="H694">
            <v>9.76</v>
          </cell>
          <cell r="J694">
            <v>10040</v>
          </cell>
          <cell r="K694">
            <v>5696</v>
          </cell>
          <cell r="L694">
            <v>0</v>
          </cell>
          <cell r="M694">
            <v>1088</v>
          </cell>
          <cell r="N694">
            <v>16824</v>
          </cell>
        </row>
        <row r="695">
          <cell r="B695">
            <v>483239118</v>
          </cell>
          <cell r="C695" t="str">
            <v>RISING TIDE</v>
          </cell>
          <cell r="D695">
            <v>239</v>
          </cell>
          <cell r="E695" t="str">
            <v>PLYMOUTH</v>
          </cell>
          <cell r="F695">
            <v>118</v>
          </cell>
          <cell r="G695" t="str">
            <v>HALIFAX</v>
          </cell>
          <cell r="H695">
            <v>3</v>
          </cell>
          <cell r="J695">
            <v>10416</v>
          </cell>
          <cell r="K695">
            <v>2132</v>
          </cell>
          <cell r="L695">
            <v>0</v>
          </cell>
          <cell r="M695">
            <v>1088</v>
          </cell>
          <cell r="N695">
            <v>13636</v>
          </cell>
        </row>
        <row r="696">
          <cell r="B696">
            <v>483239131</v>
          </cell>
          <cell r="C696" t="str">
            <v>RISING TIDE</v>
          </cell>
          <cell r="D696">
            <v>239</v>
          </cell>
          <cell r="E696" t="str">
            <v>PLYMOUTH</v>
          </cell>
          <cell r="F696">
            <v>131</v>
          </cell>
          <cell r="G696" t="str">
            <v>HINGHAM</v>
          </cell>
          <cell r="H696">
            <v>2</v>
          </cell>
          <cell r="J696">
            <v>14069</v>
          </cell>
          <cell r="K696">
            <v>6626</v>
          </cell>
          <cell r="L696">
            <v>0</v>
          </cell>
          <cell r="M696">
            <v>1088</v>
          </cell>
          <cell r="N696">
            <v>21783</v>
          </cell>
        </row>
        <row r="697">
          <cell r="B697">
            <v>483239145</v>
          </cell>
          <cell r="C697" t="str">
            <v>RISING TIDE</v>
          </cell>
          <cell r="D697">
            <v>239</v>
          </cell>
          <cell r="E697" t="str">
            <v>PLYMOUTH</v>
          </cell>
          <cell r="F697">
            <v>145</v>
          </cell>
          <cell r="G697" t="str">
            <v>KINGSTON</v>
          </cell>
          <cell r="H697">
            <v>7.5</v>
          </cell>
          <cell r="J697">
            <v>10473</v>
          </cell>
          <cell r="K697">
            <v>1491</v>
          </cell>
          <cell r="L697">
            <v>0</v>
          </cell>
          <cell r="M697">
            <v>1088</v>
          </cell>
          <cell r="N697">
            <v>13052</v>
          </cell>
        </row>
        <row r="698">
          <cell r="B698">
            <v>483239171</v>
          </cell>
          <cell r="C698" t="str">
            <v>RISING TIDE</v>
          </cell>
          <cell r="D698">
            <v>239</v>
          </cell>
          <cell r="E698" t="str">
            <v>PLYMOUTH</v>
          </cell>
          <cell r="F698">
            <v>171</v>
          </cell>
          <cell r="G698" t="str">
            <v>MARSHFIELD</v>
          </cell>
          <cell r="H698">
            <v>13.249999999999998</v>
          </cell>
          <cell r="J698">
            <v>13019</v>
          </cell>
          <cell r="K698">
            <v>3607</v>
          </cell>
          <cell r="L698">
            <v>0</v>
          </cell>
          <cell r="M698">
            <v>1088</v>
          </cell>
          <cell r="N698">
            <v>17714</v>
          </cell>
        </row>
        <row r="699">
          <cell r="B699">
            <v>483239172</v>
          </cell>
          <cell r="C699" t="str">
            <v>RISING TIDE</v>
          </cell>
          <cell r="D699">
            <v>239</v>
          </cell>
          <cell r="E699" t="str">
            <v>PLYMOUTH</v>
          </cell>
          <cell r="F699">
            <v>172</v>
          </cell>
          <cell r="G699" t="str">
            <v>MASHPEE</v>
          </cell>
          <cell r="H699">
            <v>4.45</v>
          </cell>
          <cell r="J699">
            <v>13796</v>
          </cell>
          <cell r="K699">
            <v>11702</v>
          </cell>
          <cell r="L699">
            <v>0</v>
          </cell>
          <cell r="M699">
            <v>1088</v>
          </cell>
          <cell r="N699">
            <v>26586</v>
          </cell>
        </row>
        <row r="700">
          <cell r="B700">
            <v>483239182</v>
          </cell>
          <cell r="C700" t="str">
            <v>RISING TIDE</v>
          </cell>
          <cell r="D700">
            <v>239</v>
          </cell>
          <cell r="E700" t="str">
            <v>PLYMOUTH</v>
          </cell>
          <cell r="F700">
            <v>182</v>
          </cell>
          <cell r="G700" t="str">
            <v>MIDDLEBOROUGH</v>
          </cell>
          <cell r="H700">
            <v>33.479999999999997</v>
          </cell>
          <cell r="J700">
            <v>12412</v>
          </cell>
          <cell r="K700">
            <v>2422</v>
          </cell>
          <cell r="L700">
            <v>0</v>
          </cell>
          <cell r="M700">
            <v>1088</v>
          </cell>
          <cell r="N700">
            <v>15922</v>
          </cell>
        </row>
        <row r="701">
          <cell r="B701">
            <v>483239231</v>
          </cell>
          <cell r="C701" t="str">
            <v>RISING TIDE</v>
          </cell>
          <cell r="D701">
            <v>239</v>
          </cell>
          <cell r="E701" t="str">
            <v>PLYMOUTH</v>
          </cell>
          <cell r="F701">
            <v>231</v>
          </cell>
          <cell r="G701" t="str">
            <v>PEMBROKE</v>
          </cell>
          <cell r="H701">
            <v>13.8</v>
          </cell>
          <cell r="J701">
            <v>12748</v>
          </cell>
          <cell r="K701">
            <v>3444</v>
          </cell>
          <cell r="L701">
            <v>0</v>
          </cell>
          <cell r="M701">
            <v>1088</v>
          </cell>
          <cell r="N701">
            <v>17280</v>
          </cell>
        </row>
        <row r="702">
          <cell r="B702">
            <v>483239239</v>
          </cell>
          <cell r="C702" t="str">
            <v>RISING TIDE</v>
          </cell>
          <cell r="D702">
            <v>239</v>
          </cell>
          <cell r="E702" t="str">
            <v>PLYMOUTH</v>
          </cell>
          <cell r="F702">
            <v>239</v>
          </cell>
          <cell r="G702" t="str">
            <v>PLYMOUTH</v>
          </cell>
          <cell r="H702">
            <v>297.27</v>
          </cell>
          <cell r="J702">
            <v>12023</v>
          </cell>
          <cell r="K702">
            <v>4083</v>
          </cell>
          <cell r="L702">
            <v>0</v>
          </cell>
          <cell r="M702">
            <v>1088</v>
          </cell>
          <cell r="N702">
            <v>17194</v>
          </cell>
        </row>
        <row r="703">
          <cell r="B703">
            <v>483239240</v>
          </cell>
          <cell r="C703" t="str">
            <v>RISING TIDE</v>
          </cell>
          <cell r="D703">
            <v>239</v>
          </cell>
          <cell r="E703" t="str">
            <v>PLYMOUTH</v>
          </cell>
          <cell r="F703">
            <v>240</v>
          </cell>
          <cell r="G703" t="str">
            <v>PLYMPTON</v>
          </cell>
          <cell r="H703">
            <v>2</v>
          </cell>
          <cell r="J703">
            <v>12015.642921451614</v>
          </cell>
          <cell r="K703">
            <v>4863</v>
          </cell>
          <cell r="L703">
            <v>0</v>
          </cell>
          <cell r="M703">
            <v>1088</v>
          </cell>
          <cell r="N703">
            <v>17966.642921451614</v>
          </cell>
        </row>
        <row r="704">
          <cell r="B704">
            <v>483239243</v>
          </cell>
          <cell r="C704" t="str">
            <v>RISING TIDE</v>
          </cell>
          <cell r="D704">
            <v>239</v>
          </cell>
          <cell r="E704" t="str">
            <v>PLYMOUTH</v>
          </cell>
          <cell r="F704">
            <v>243</v>
          </cell>
          <cell r="G704" t="str">
            <v>QUINCY</v>
          </cell>
          <cell r="H704">
            <v>1</v>
          </cell>
          <cell r="J704">
            <v>15518.332806854127</v>
          </cell>
          <cell r="K704">
            <v>2211</v>
          </cell>
          <cell r="L704">
            <v>0</v>
          </cell>
          <cell r="M704">
            <v>1088</v>
          </cell>
          <cell r="N704">
            <v>18817.332806854127</v>
          </cell>
        </row>
        <row r="705">
          <cell r="B705">
            <v>483239250</v>
          </cell>
          <cell r="C705" t="str">
            <v>RISING TIDE</v>
          </cell>
          <cell r="D705">
            <v>239</v>
          </cell>
          <cell r="E705" t="str">
            <v>PLYMOUTH</v>
          </cell>
          <cell r="F705">
            <v>250</v>
          </cell>
          <cell r="G705" t="str">
            <v>ROCHESTER</v>
          </cell>
          <cell r="H705">
            <v>1</v>
          </cell>
          <cell r="J705">
            <v>14972</v>
          </cell>
          <cell r="K705">
            <v>3482</v>
          </cell>
          <cell r="L705">
            <v>0</v>
          </cell>
          <cell r="M705">
            <v>1088</v>
          </cell>
          <cell r="N705">
            <v>19542</v>
          </cell>
        </row>
        <row r="706">
          <cell r="B706">
            <v>483239251</v>
          </cell>
          <cell r="C706" t="str">
            <v>RISING TIDE</v>
          </cell>
          <cell r="D706">
            <v>239</v>
          </cell>
          <cell r="E706" t="str">
            <v>PLYMOUTH</v>
          </cell>
          <cell r="F706">
            <v>251</v>
          </cell>
          <cell r="G706" t="str">
            <v>ROCKLAND</v>
          </cell>
          <cell r="H706">
            <v>0.5</v>
          </cell>
          <cell r="J706">
            <v>11960</v>
          </cell>
          <cell r="K706">
            <v>2242</v>
          </cell>
          <cell r="L706">
            <v>0</v>
          </cell>
          <cell r="M706">
            <v>1088</v>
          </cell>
          <cell r="N706">
            <v>15290</v>
          </cell>
        </row>
        <row r="707">
          <cell r="B707">
            <v>483239261</v>
          </cell>
          <cell r="C707" t="str">
            <v>RISING TIDE</v>
          </cell>
          <cell r="D707">
            <v>239</v>
          </cell>
          <cell r="E707" t="str">
            <v>PLYMOUTH</v>
          </cell>
          <cell r="F707">
            <v>261</v>
          </cell>
          <cell r="G707" t="str">
            <v>SANDWICH</v>
          </cell>
          <cell r="H707">
            <v>18.100000000000001</v>
          </cell>
          <cell r="J707">
            <v>11099</v>
          </cell>
          <cell r="K707">
            <v>7775</v>
          </cell>
          <cell r="L707">
            <v>0</v>
          </cell>
          <cell r="M707">
            <v>1088</v>
          </cell>
          <cell r="N707">
            <v>19962</v>
          </cell>
        </row>
        <row r="708">
          <cell r="B708">
            <v>483239310</v>
          </cell>
          <cell r="C708" t="str">
            <v>RISING TIDE</v>
          </cell>
          <cell r="D708">
            <v>239</v>
          </cell>
          <cell r="E708" t="str">
            <v>PLYMOUTH</v>
          </cell>
          <cell r="F708">
            <v>310</v>
          </cell>
          <cell r="G708" t="str">
            <v>WAREHAM</v>
          </cell>
          <cell r="H708">
            <v>58.589999999999996</v>
          </cell>
          <cell r="J708">
            <v>14134</v>
          </cell>
          <cell r="K708">
            <v>2995</v>
          </cell>
          <cell r="L708">
            <v>0</v>
          </cell>
          <cell r="M708">
            <v>1088</v>
          </cell>
          <cell r="N708">
            <v>18217</v>
          </cell>
        </row>
        <row r="709">
          <cell r="B709">
            <v>483239336</v>
          </cell>
          <cell r="C709" t="str">
            <v>RISING TIDE</v>
          </cell>
          <cell r="D709">
            <v>239</v>
          </cell>
          <cell r="E709" t="str">
            <v>PLYMOUTH</v>
          </cell>
          <cell r="F709">
            <v>336</v>
          </cell>
          <cell r="G709" t="str">
            <v>WEYMOUTH</v>
          </cell>
          <cell r="H709">
            <v>2</v>
          </cell>
          <cell r="J709">
            <v>17454</v>
          </cell>
          <cell r="K709">
            <v>2337</v>
          </cell>
          <cell r="L709">
            <v>0</v>
          </cell>
          <cell r="M709">
            <v>1088</v>
          </cell>
          <cell r="N709">
            <v>20879</v>
          </cell>
        </row>
        <row r="710">
          <cell r="B710">
            <v>483239625</v>
          </cell>
          <cell r="C710" t="str">
            <v>RISING TIDE</v>
          </cell>
          <cell r="D710">
            <v>239</v>
          </cell>
          <cell r="E710" t="str">
            <v>PLYMOUTH</v>
          </cell>
          <cell r="F710">
            <v>625</v>
          </cell>
          <cell r="G710" t="str">
            <v>BRIDGEWATER RAYNHAM</v>
          </cell>
          <cell r="H710">
            <v>3.84</v>
          </cell>
          <cell r="J710">
            <v>13611</v>
          </cell>
          <cell r="K710">
            <v>1722</v>
          </cell>
          <cell r="L710">
            <v>0</v>
          </cell>
          <cell r="M710">
            <v>1088</v>
          </cell>
          <cell r="N710">
            <v>16421</v>
          </cell>
        </row>
        <row r="711">
          <cell r="B711">
            <v>483239665</v>
          </cell>
          <cell r="C711" t="str">
            <v>RISING TIDE</v>
          </cell>
          <cell r="D711">
            <v>239</v>
          </cell>
          <cell r="E711" t="str">
            <v>PLYMOUTH</v>
          </cell>
          <cell r="F711">
            <v>665</v>
          </cell>
          <cell r="G711" t="str">
            <v>FREETOWN LAKEVILLE</v>
          </cell>
          <cell r="H711">
            <v>7.6400000000000006</v>
          </cell>
          <cell r="J711">
            <v>14719</v>
          </cell>
          <cell r="K711">
            <v>1807</v>
          </cell>
          <cell r="L711">
            <v>0</v>
          </cell>
          <cell r="M711">
            <v>1088</v>
          </cell>
          <cell r="N711">
            <v>17614</v>
          </cell>
        </row>
        <row r="712">
          <cell r="B712">
            <v>483239740</v>
          </cell>
          <cell r="C712" t="str">
            <v>RISING TIDE</v>
          </cell>
          <cell r="D712">
            <v>239</v>
          </cell>
          <cell r="E712" t="str">
            <v>PLYMOUTH</v>
          </cell>
          <cell r="F712">
            <v>740</v>
          </cell>
          <cell r="G712" t="str">
            <v>OLD ROCHESTER</v>
          </cell>
          <cell r="H712">
            <v>5.91</v>
          </cell>
          <cell r="J712">
            <v>11960</v>
          </cell>
          <cell r="K712">
            <v>6299</v>
          </cell>
          <cell r="L712">
            <v>0</v>
          </cell>
          <cell r="M712">
            <v>1088</v>
          </cell>
          <cell r="N712">
            <v>19347</v>
          </cell>
        </row>
        <row r="713">
          <cell r="B713">
            <v>483239760</v>
          </cell>
          <cell r="C713" t="str">
            <v>RISING TIDE</v>
          </cell>
          <cell r="D713">
            <v>239</v>
          </cell>
          <cell r="E713" t="str">
            <v>PLYMOUTH</v>
          </cell>
          <cell r="F713">
            <v>760</v>
          </cell>
          <cell r="G713" t="str">
            <v>SILVER LAKE</v>
          </cell>
          <cell r="H713">
            <v>42.5</v>
          </cell>
          <cell r="J713">
            <v>12251</v>
          </cell>
          <cell r="K713">
            <v>2610</v>
          </cell>
          <cell r="L713">
            <v>0</v>
          </cell>
          <cell r="M713">
            <v>1088</v>
          </cell>
          <cell r="N713">
            <v>15949</v>
          </cell>
        </row>
        <row r="714">
          <cell r="B714">
            <v>483239780</v>
          </cell>
          <cell r="C714" t="str">
            <v>RISING TIDE</v>
          </cell>
          <cell r="D714">
            <v>239</v>
          </cell>
          <cell r="E714" t="str">
            <v>PLYMOUTH</v>
          </cell>
          <cell r="F714">
            <v>780</v>
          </cell>
          <cell r="G714" t="str">
            <v>WHITMAN HANSON</v>
          </cell>
          <cell r="H714">
            <v>0.5</v>
          </cell>
          <cell r="J714">
            <v>12399.629317257408</v>
          </cell>
          <cell r="K714">
            <v>3070</v>
          </cell>
          <cell r="L714">
            <v>0</v>
          </cell>
          <cell r="M714">
            <v>1088</v>
          </cell>
          <cell r="N714">
            <v>16557.629317257408</v>
          </cell>
        </row>
        <row r="715">
          <cell r="B715">
            <v>484035001</v>
          </cell>
          <cell r="C715" t="str">
            <v>ROXBURY PREPARATORY</v>
          </cell>
          <cell r="D715">
            <v>35</v>
          </cell>
          <cell r="E715" t="str">
            <v>BOSTON</v>
          </cell>
          <cell r="F715">
            <v>1</v>
          </cell>
          <cell r="G715" t="str">
            <v>ABINGTON</v>
          </cell>
          <cell r="H715">
            <v>1</v>
          </cell>
          <cell r="J715">
            <v>17894</v>
          </cell>
          <cell r="K715">
            <v>1794</v>
          </cell>
          <cell r="L715">
            <v>0</v>
          </cell>
          <cell r="M715">
            <v>1088</v>
          </cell>
          <cell r="N715">
            <v>20776</v>
          </cell>
        </row>
        <row r="716">
          <cell r="B716">
            <v>484035018</v>
          </cell>
          <cell r="C716" t="str">
            <v>ROXBURY PREPARATORY</v>
          </cell>
          <cell r="D716">
            <v>35</v>
          </cell>
          <cell r="E716" t="str">
            <v>BOSTON</v>
          </cell>
          <cell r="F716">
            <v>18</v>
          </cell>
          <cell r="G716" t="str">
            <v>AVON</v>
          </cell>
          <cell r="H716">
            <v>3</v>
          </cell>
          <cell r="J716">
            <v>14723.34220248668</v>
          </cell>
          <cell r="K716">
            <v>7128</v>
          </cell>
          <cell r="L716">
            <v>0</v>
          </cell>
          <cell r="M716">
            <v>1088</v>
          </cell>
          <cell r="N716">
            <v>22939.342202486681</v>
          </cell>
        </row>
        <row r="717">
          <cell r="B717">
            <v>484035035</v>
          </cell>
          <cell r="C717" t="str">
            <v>ROXBURY PREPARATORY</v>
          </cell>
          <cell r="D717">
            <v>35</v>
          </cell>
          <cell r="E717" t="str">
            <v>BOSTON</v>
          </cell>
          <cell r="F717">
            <v>35</v>
          </cell>
          <cell r="G717" t="str">
            <v>BOSTON</v>
          </cell>
          <cell r="H717">
            <v>1224.2500000000002</v>
          </cell>
          <cell r="J717">
            <v>17357</v>
          </cell>
          <cell r="K717">
            <v>7204</v>
          </cell>
          <cell r="L717">
            <v>0</v>
          </cell>
          <cell r="M717">
            <v>1088</v>
          </cell>
          <cell r="N717">
            <v>25649</v>
          </cell>
        </row>
        <row r="718">
          <cell r="B718">
            <v>484035044</v>
          </cell>
          <cell r="C718" t="str">
            <v>ROXBURY PREPARATORY</v>
          </cell>
          <cell r="D718">
            <v>35</v>
          </cell>
          <cell r="E718" t="str">
            <v>BOSTON</v>
          </cell>
          <cell r="F718">
            <v>44</v>
          </cell>
          <cell r="G718" t="str">
            <v>BROCKTON</v>
          </cell>
          <cell r="H718">
            <v>4.43</v>
          </cell>
          <cell r="J718">
            <v>13651</v>
          </cell>
          <cell r="K718">
            <v>476</v>
          </cell>
          <cell r="L718">
            <v>0</v>
          </cell>
          <cell r="M718">
            <v>1088</v>
          </cell>
          <cell r="N718">
            <v>15215</v>
          </cell>
        </row>
        <row r="719">
          <cell r="B719">
            <v>484035050</v>
          </cell>
          <cell r="C719" t="str">
            <v>ROXBURY PREPARATORY</v>
          </cell>
          <cell r="D719">
            <v>35</v>
          </cell>
          <cell r="E719" t="str">
            <v>BOSTON</v>
          </cell>
          <cell r="F719">
            <v>50</v>
          </cell>
          <cell r="G719" t="str">
            <v>CANTON</v>
          </cell>
          <cell r="H719">
            <v>1</v>
          </cell>
          <cell r="J719">
            <v>15073</v>
          </cell>
          <cell r="K719">
            <v>6875</v>
          </cell>
          <cell r="L719">
            <v>0</v>
          </cell>
          <cell r="M719">
            <v>1088</v>
          </cell>
          <cell r="N719">
            <v>23036</v>
          </cell>
        </row>
        <row r="720">
          <cell r="B720">
            <v>484035093</v>
          </cell>
          <cell r="C720" t="str">
            <v>ROXBURY PREPARATORY</v>
          </cell>
          <cell r="D720">
            <v>35</v>
          </cell>
          <cell r="E720" t="str">
            <v>BOSTON</v>
          </cell>
          <cell r="F720">
            <v>93</v>
          </cell>
          <cell r="G720" t="str">
            <v>EVERETT</v>
          </cell>
          <cell r="H720">
            <v>1</v>
          </cell>
          <cell r="J720">
            <v>19084</v>
          </cell>
          <cell r="K720">
            <v>246</v>
          </cell>
          <cell r="L720">
            <v>0</v>
          </cell>
          <cell r="M720">
            <v>1088</v>
          </cell>
          <cell r="N720">
            <v>20418</v>
          </cell>
        </row>
        <row r="721">
          <cell r="B721">
            <v>484035133</v>
          </cell>
          <cell r="C721" t="str">
            <v>ROXBURY PREPARATORY</v>
          </cell>
          <cell r="D721">
            <v>35</v>
          </cell>
          <cell r="E721" t="str">
            <v>BOSTON</v>
          </cell>
          <cell r="F721">
            <v>133</v>
          </cell>
          <cell r="G721" t="str">
            <v>HOLBROOK</v>
          </cell>
          <cell r="H721">
            <v>1</v>
          </cell>
          <cell r="J721">
            <v>13964.691946487292</v>
          </cell>
          <cell r="K721">
            <v>1864</v>
          </cell>
          <cell r="L721">
            <v>0</v>
          </cell>
          <cell r="M721">
            <v>1088</v>
          </cell>
          <cell r="N721">
            <v>16916.691946487292</v>
          </cell>
        </row>
        <row r="722">
          <cell r="B722">
            <v>484035163</v>
          </cell>
          <cell r="C722" t="str">
            <v>ROXBURY PREPARATORY</v>
          </cell>
          <cell r="D722">
            <v>35</v>
          </cell>
          <cell r="E722" t="str">
            <v>BOSTON</v>
          </cell>
          <cell r="F722">
            <v>163</v>
          </cell>
          <cell r="G722" t="str">
            <v>LYNN</v>
          </cell>
          <cell r="H722">
            <v>1</v>
          </cell>
          <cell r="J722">
            <v>15762</v>
          </cell>
          <cell r="K722">
            <v>104</v>
          </cell>
          <cell r="L722">
            <v>0</v>
          </cell>
          <cell r="M722">
            <v>1088</v>
          </cell>
          <cell r="N722">
            <v>16954</v>
          </cell>
        </row>
        <row r="723">
          <cell r="B723">
            <v>484035176</v>
          </cell>
          <cell r="C723" t="str">
            <v>ROXBURY PREPARATORY</v>
          </cell>
          <cell r="D723">
            <v>35</v>
          </cell>
          <cell r="E723" t="str">
            <v>BOSTON</v>
          </cell>
          <cell r="F723">
            <v>176</v>
          </cell>
          <cell r="G723" t="str">
            <v>MEDFORD</v>
          </cell>
          <cell r="H723">
            <v>0.13</v>
          </cell>
          <cell r="J723">
            <v>14579.208574859711</v>
          </cell>
          <cell r="K723">
            <v>4958</v>
          </cell>
          <cell r="L723">
            <v>0</v>
          </cell>
          <cell r="M723">
            <v>1088</v>
          </cell>
          <cell r="N723">
            <v>20625.208574859709</v>
          </cell>
        </row>
        <row r="724">
          <cell r="B724">
            <v>484035189</v>
          </cell>
          <cell r="C724" t="str">
            <v>ROXBURY PREPARATORY</v>
          </cell>
          <cell r="D724">
            <v>35</v>
          </cell>
          <cell r="E724" t="str">
            <v>BOSTON</v>
          </cell>
          <cell r="F724">
            <v>189</v>
          </cell>
          <cell r="G724" t="str">
            <v>MILTON</v>
          </cell>
          <cell r="H724">
            <v>0.14000000000000001</v>
          </cell>
          <cell r="J724">
            <v>11876.535469617698</v>
          </cell>
          <cell r="K724">
            <v>4100</v>
          </cell>
          <cell r="L724">
            <v>0</v>
          </cell>
          <cell r="M724">
            <v>1088</v>
          </cell>
          <cell r="N724">
            <v>17064.535469617698</v>
          </cell>
        </row>
        <row r="725">
          <cell r="B725">
            <v>484035207</v>
          </cell>
          <cell r="C725" t="str">
            <v>ROXBURY PREPARATORY</v>
          </cell>
          <cell r="D725">
            <v>35</v>
          </cell>
          <cell r="E725" t="str">
            <v>BOSTON</v>
          </cell>
          <cell r="F725">
            <v>207</v>
          </cell>
          <cell r="G725" t="str">
            <v>NEWTON</v>
          </cell>
          <cell r="H725">
            <v>1</v>
          </cell>
          <cell r="J725">
            <v>16962</v>
          </cell>
          <cell r="K725">
            <v>12731</v>
          </cell>
          <cell r="L725">
            <v>0</v>
          </cell>
          <cell r="M725">
            <v>1088</v>
          </cell>
          <cell r="N725">
            <v>30781</v>
          </cell>
        </row>
        <row r="726">
          <cell r="B726">
            <v>484035220</v>
          </cell>
          <cell r="C726" t="str">
            <v>ROXBURY PREPARATORY</v>
          </cell>
          <cell r="D726">
            <v>35</v>
          </cell>
          <cell r="E726" t="str">
            <v>BOSTON</v>
          </cell>
          <cell r="F726">
            <v>220</v>
          </cell>
          <cell r="G726" t="str">
            <v>NORWOOD</v>
          </cell>
          <cell r="H726">
            <v>1</v>
          </cell>
          <cell r="J726">
            <v>13824.907319639307</v>
          </cell>
          <cell r="K726">
            <v>5224</v>
          </cell>
          <cell r="L726">
            <v>0</v>
          </cell>
          <cell r="M726">
            <v>1088</v>
          </cell>
          <cell r="N726">
            <v>20136.907319639307</v>
          </cell>
        </row>
        <row r="727">
          <cell r="B727">
            <v>484035243</v>
          </cell>
          <cell r="C727" t="str">
            <v>ROXBURY PREPARATORY</v>
          </cell>
          <cell r="D727">
            <v>35</v>
          </cell>
          <cell r="E727" t="str">
            <v>BOSTON</v>
          </cell>
          <cell r="F727">
            <v>243</v>
          </cell>
          <cell r="G727" t="str">
            <v>QUINCY</v>
          </cell>
          <cell r="H727">
            <v>5</v>
          </cell>
          <cell r="J727">
            <v>15450</v>
          </cell>
          <cell r="K727">
            <v>2202</v>
          </cell>
          <cell r="L727">
            <v>0</v>
          </cell>
          <cell r="M727">
            <v>1088</v>
          </cell>
          <cell r="N727">
            <v>18740</v>
          </cell>
        </row>
        <row r="728">
          <cell r="B728">
            <v>484035244</v>
          </cell>
          <cell r="C728" t="str">
            <v>ROXBURY PREPARATORY</v>
          </cell>
          <cell r="D728">
            <v>35</v>
          </cell>
          <cell r="E728" t="str">
            <v>BOSTON</v>
          </cell>
          <cell r="F728">
            <v>244</v>
          </cell>
          <cell r="G728" t="str">
            <v>RANDOLPH</v>
          </cell>
          <cell r="H728">
            <v>9.02</v>
          </cell>
          <cell r="J728">
            <v>16656</v>
          </cell>
          <cell r="K728">
            <v>4741</v>
          </cell>
          <cell r="L728">
            <v>0</v>
          </cell>
          <cell r="M728">
            <v>1088</v>
          </cell>
          <cell r="N728">
            <v>22485</v>
          </cell>
        </row>
        <row r="729">
          <cell r="B729">
            <v>484035248</v>
          </cell>
          <cell r="C729" t="str">
            <v>ROXBURY PREPARATORY</v>
          </cell>
          <cell r="D729">
            <v>35</v>
          </cell>
          <cell r="E729" t="str">
            <v>BOSTON</v>
          </cell>
          <cell r="F729">
            <v>248</v>
          </cell>
          <cell r="G729" t="str">
            <v>REVERE</v>
          </cell>
          <cell r="H729">
            <v>2.14</v>
          </cell>
          <cell r="J729">
            <v>19084</v>
          </cell>
          <cell r="K729">
            <v>1258</v>
          </cell>
          <cell r="L729">
            <v>0</v>
          </cell>
          <cell r="M729">
            <v>1088</v>
          </cell>
          <cell r="N729">
            <v>21430</v>
          </cell>
        </row>
        <row r="730">
          <cell r="B730">
            <v>484035258</v>
          </cell>
          <cell r="C730" t="str">
            <v>ROXBURY PREPARATORY</v>
          </cell>
          <cell r="D730">
            <v>35</v>
          </cell>
          <cell r="E730" t="str">
            <v>BOSTON</v>
          </cell>
          <cell r="F730">
            <v>258</v>
          </cell>
          <cell r="G730" t="str">
            <v>SALEM</v>
          </cell>
          <cell r="H730">
            <v>1</v>
          </cell>
          <cell r="J730">
            <v>15157.483749697996</v>
          </cell>
          <cell r="K730">
            <v>5068</v>
          </cell>
          <cell r="L730">
            <v>0</v>
          </cell>
          <cell r="M730">
            <v>1088</v>
          </cell>
          <cell r="N730">
            <v>21313.483749697996</v>
          </cell>
        </row>
        <row r="731">
          <cell r="B731">
            <v>484035262</v>
          </cell>
          <cell r="C731" t="str">
            <v>ROXBURY PREPARATORY</v>
          </cell>
          <cell r="D731">
            <v>35</v>
          </cell>
          <cell r="E731" t="str">
            <v>BOSTON</v>
          </cell>
          <cell r="F731">
            <v>262</v>
          </cell>
          <cell r="G731" t="str">
            <v>SAUGUS</v>
          </cell>
          <cell r="H731">
            <v>0.97</v>
          </cell>
          <cell r="J731">
            <v>13688.277095481049</v>
          </cell>
          <cell r="K731">
            <v>2730</v>
          </cell>
          <cell r="L731">
            <v>0</v>
          </cell>
          <cell r="M731">
            <v>1088</v>
          </cell>
          <cell r="N731">
            <v>17506.277095481048</v>
          </cell>
        </row>
        <row r="732">
          <cell r="B732">
            <v>484035285</v>
          </cell>
          <cell r="C732" t="str">
            <v>ROXBURY PREPARATORY</v>
          </cell>
          <cell r="D732">
            <v>35</v>
          </cell>
          <cell r="E732" t="str">
            <v>BOSTON</v>
          </cell>
          <cell r="F732">
            <v>285</v>
          </cell>
          <cell r="G732" t="str">
            <v>STOUGHTON</v>
          </cell>
          <cell r="H732">
            <v>2</v>
          </cell>
          <cell r="J732">
            <v>15862</v>
          </cell>
          <cell r="K732">
            <v>3822</v>
          </cell>
          <cell r="L732">
            <v>0</v>
          </cell>
          <cell r="M732">
            <v>1088</v>
          </cell>
          <cell r="N732">
            <v>20772</v>
          </cell>
        </row>
        <row r="733">
          <cell r="B733">
            <v>484035314</v>
          </cell>
          <cell r="C733" t="str">
            <v>ROXBURY PREPARATORY</v>
          </cell>
          <cell r="D733">
            <v>35</v>
          </cell>
          <cell r="E733" t="str">
            <v>BOSTON</v>
          </cell>
          <cell r="F733">
            <v>314</v>
          </cell>
          <cell r="G733" t="str">
            <v>WATERTOWN</v>
          </cell>
          <cell r="H733">
            <v>2</v>
          </cell>
          <cell r="J733">
            <v>16986</v>
          </cell>
          <cell r="K733">
            <v>12817</v>
          </cell>
          <cell r="L733">
            <v>0</v>
          </cell>
          <cell r="M733">
            <v>1088</v>
          </cell>
          <cell r="N733">
            <v>30891</v>
          </cell>
        </row>
        <row r="734">
          <cell r="B734">
            <v>484035336</v>
          </cell>
          <cell r="C734" t="str">
            <v>ROXBURY PREPARATORY</v>
          </cell>
          <cell r="D734">
            <v>35</v>
          </cell>
          <cell r="E734" t="str">
            <v>BOSTON</v>
          </cell>
          <cell r="F734">
            <v>336</v>
          </cell>
          <cell r="G734" t="str">
            <v>WEYMOUTH</v>
          </cell>
          <cell r="H734">
            <v>1</v>
          </cell>
          <cell r="J734">
            <v>13302</v>
          </cell>
          <cell r="K734">
            <v>1781</v>
          </cell>
          <cell r="L734">
            <v>0</v>
          </cell>
          <cell r="M734">
            <v>1088</v>
          </cell>
          <cell r="N734">
            <v>16171</v>
          </cell>
        </row>
        <row r="735">
          <cell r="B735">
            <v>485258030</v>
          </cell>
          <cell r="C735" t="str">
            <v>SALEM ACADEMY</v>
          </cell>
          <cell r="D735">
            <v>258</v>
          </cell>
          <cell r="E735" t="str">
            <v>SALEM</v>
          </cell>
          <cell r="F735">
            <v>30</v>
          </cell>
          <cell r="G735" t="str">
            <v>BEVERLY</v>
          </cell>
          <cell r="H735">
            <v>0.86</v>
          </cell>
          <cell r="J735">
            <v>12755.293434167574</v>
          </cell>
          <cell r="K735">
            <v>2828</v>
          </cell>
          <cell r="L735">
            <v>0</v>
          </cell>
          <cell r="M735">
            <v>1088</v>
          </cell>
          <cell r="N735">
            <v>16671.293434167572</v>
          </cell>
        </row>
        <row r="736">
          <cell r="B736">
            <v>485258071</v>
          </cell>
          <cell r="C736" t="str">
            <v>SALEM ACADEMY</v>
          </cell>
          <cell r="D736">
            <v>258</v>
          </cell>
          <cell r="E736" t="str">
            <v>SALEM</v>
          </cell>
          <cell r="F736">
            <v>71</v>
          </cell>
          <cell r="G736" t="str">
            <v>DANVERS</v>
          </cell>
          <cell r="H736">
            <v>2</v>
          </cell>
          <cell r="J736">
            <v>11611</v>
          </cell>
          <cell r="K736">
            <v>5063</v>
          </cell>
          <cell r="L736">
            <v>0</v>
          </cell>
          <cell r="M736">
            <v>1088</v>
          </cell>
          <cell r="N736">
            <v>17762</v>
          </cell>
        </row>
        <row r="737">
          <cell r="B737">
            <v>485258079</v>
          </cell>
          <cell r="C737" t="str">
            <v>SALEM ACADEMY</v>
          </cell>
          <cell r="D737">
            <v>258</v>
          </cell>
          <cell r="E737" t="str">
            <v>SALEM</v>
          </cell>
          <cell r="F737">
            <v>79</v>
          </cell>
          <cell r="G737" t="str">
            <v>DRACUT</v>
          </cell>
          <cell r="H737">
            <v>2</v>
          </cell>
          <cell r="J737">
            <v>12809.629255589431</v>
          </cell>
          <cell r="K737">
            <v>192</v>
          </cell>
          <cell r="L737">
            <v>0</v>
          </cell>
          <cell r="M737">
            <v>1088</v>
          </cell>
          <cell r="N737">
            <v>14089.629255589431</v>
          </cell>
        </row>
        <row r="738">
          <cell r="B738">
            <v>485258107</v>
          </cell>
          <cell r="C738" t="str">
            <v>SALEM ACADEMY</v>
          </cell>
          <cell r="D738">
            <v>258</v>
          </cell>
          <cell r="E738" t="str">
            <v>SALEM</v>
          </cell>
          <cell r="F738">
            <v>107</v>
          </cell>
          <cell r="G738" t="str">
            <v>GLOUCESTER</v>
          </cell>
          <cell r="H738">
            <v>1</v>
          </cell>
          <cell r="J738">
            <v>10683</v>
          </cell>
          <cell r="K738">
            <v>3198</v>
          </cell>
          <cell r="L738">
            <v>0</v>
          </cell>
          <cell r="M738">
            <v>1088</v>
          </cell>
          <cell r="N738">
            <v>14969</v>
          </cell>
        </row>
        <row r="739">
          <cell r="B739">
            <v>485258128</v>
          </cell>
          <cell r="C739" t="str">
            <v>SALEM ACADEMY</v>
          </cell>
          <cell r="D739">
            <v>258</v>
          </cell>
          <cell r="E739" t="str">
            <v>SALEM</v>
          </cell>
          <cell r="F739">
            <v>128</v>
          </cell>
          <cell r="G739" t="str">
            <v>HAVERHILL</v>
          </cell>
          <cell r="H739">
            <v>2</v>
          </cell>
          <cell r="J739">
            <v>15597</v>
          </cell>
          <cell r="K739">
            <v>1620</v>
          </cell>
          <cell r="L739">
            <v>0</v>
          </cell>
          <cell r="M739">
            <v>1088</v>
          </cell>
          <cell r="N739">
            <v>18305</v>
          </cell>
        </row>
        <row r="740">
          <cell r="B740">
            <v>485258163</v>
          </cell>
          <cell r="C740" t="str">
            <v>SALEM ACADEMY</v>
          </cell>
          <cell r="D740">
            <v>258</v>
          </cell>
          <cell r="E740" t="str">
            <v>SALEM</v>
          </cell>
          <cell r="F740">
            <v>163</v>
          </cell>
          <cell r="G740" t="str">
            <v>LYNN</v>
          </cell>
          <cell r="H740">
            <v>12.25</v>
          </cell>
          <cell r="J740">
            <v>14812</v>
          </cell>
          <cell r="K740">
            <v>98</v>
          </cell>
          <cell r="L740">
            <v>0</v>
          </cell>
          <cell r="M740">
            <v>1088</v>
          </cell>
          <cell r="N740">
            <v>15998</v>
          </cell>
        </row>
        <row r="741">
          <cell r="B741">
            <v>485258229</v>
          </cell>
          <cell r="C741" t="str">
            <v>SALEM ACADEMY</v>
          </cell>
          <cell r="D741">
            <v>258</v>
          </cell>
          <cell r="E741" t="str">
            <v>SALEM</v>
          </cell>
          <cell r="F741">
            <v>229</v>
          </cell>
          <cell r="G741" t="str">
            <v>PEABODY</v>
          </cell>
          <cell r="H741">
            <v>14.27</v>
          </cell>
          <cell r="J741">
            <v>15205</v>
          </cell>
          <cell r="K741">
            <v>1145</v>
          </cell>
          <cell r="L741">
            <v>0</v>
          </cell>
          <cell r="M741">
            <v>1088</v>
          </cell>
          <cell r="N741">
            <v>17438</v>
          </cell>
        </row>
        <row r="742">
          <cell r="B742">
            <v>485258258</v>
          </cell>
          <cell r="C742" t="str">
            <v>SALEM ACADEMY</v>
          </cell>
          <cell r="D742">
            <v>258</v>
          </cell>
          <cell r="E742" t="str">
            <v>SALEM</v>
          </cell>
          <cell r="F742">
            <v>258</v>
          </cell>
          <cell r="G742" t="str">
            <v>SALEM</v>
          </cell>
          <cell r="H742">
            <v>444.86</v>
          </cell>
          <cell r="J742">
            <v>13966</v>
          </cell>
          <cell r="K742">
            <v>4670</v>
          </cell>
          <cell r="L742">
            <v>0</v>
          </cell>
          <cell r="M742">
            <v>1088</v>
          </cell>
          <cell r="N742">
            <v>19724</v>
          </cell>
        </row>
        <row r="743">
          <cell r="B743">
            <v>485258291</v>
          </cell>
          <cell r="C743" t="str">
            <v>SALEM ACADEMY</v>
          </cell>
          <cell r="D743">
            <v>258</v>
          </cell>
          <cell r="E743" t="str">
            <v>SALEM</v>
          </cell>
          <cell r="F743">
            <v>291</v>
          </cell>
          <cell r="G743" t="str">
            <v>SWAMPSCOTT</v>
          </cell>
          <cell r="H743">
            <v>7</v>
          </cell>
          <cell r="J743">
            <v>15196</v>
          </cell>
          <cell r="K743">
            <v>5976</v>
          </cell>
          <cell r="L743">
            <v>0</v>
          </cell>
          <cell r="M743">
            <v>1088</v>
          </cell>
          <cell r="N743">
            <v>22260</v>
          </cell>
        </row>
        <row r="744">
          <cell r="B744">
            <v>485258295</v>
          </cell>
          <cell r="C744" t="str">
            <v>SALEM ACADEMY</v>
          </cell>
          <cell r="D744">
            <v>258</v>
          </cell>
          <cell r="E744" t="str">
            <v>SALEM</v>
          </cell>
          <cell r="F744">
            <v>295</v>
          </cell>
          <cell r="G744" t="str">
            <v>TEWKSBURY</v>
          </cell>
          <cell r="H744">
            <v>1</v>
          </cell>
          <cell r="J744">
            <v>15093</v>
          </cell>
          <cell r="K744">
            <v>8008</v>
          </cell>
          <cell r="L744">
            <v>0</v>
          </cell>
          <cell r="M744">
            <v>1088</v>
          </cell>
          <cell r="N744">
            <v>24189</v>
          </cell>
        </row>
        <row r="745">
          <cell r="B745">
            <v>486348151</v>
          </cell>
          <cell r="C745" t="str">
            <v>LEARNING FIRST</v>
          </cell>
          <cell r="D745">
            <v>348</v>
          </cell>
          <cell r="E745" t="str">
            <v>WORCESTER</v>
          </cell>
          <cell r="F745">
            <v>151</v>
          </cell>
          <cell r="G745" t="str">
            <v>LEICESTER</v>
          </cell>
          <cell r="H745">
            <v>2.76</v>
          </cell>
          <cell r="J745">
            <v>15171</v>
          </cell>
          <cell r="K745">
            <v>1196</v>
          </cell>
          <cell r="L745">
            <v>0</v>
          </cell>
          <cell r="M745">
            <v>1088</v>
          </cell>
          <cell r="N745">
            <v>17455</v>
          </cell>
        </row>
        <row r="746">
          <cell r="B746">
            <v>486348153</v>
          </cell>
          <cell r="C746" t="str">
            <v>LEARNING FIRST</v>
          </cell>
          <cell r="D746">
            <v>348</v>
          </cell>
          <cell r="E746" t="str">
            <v>WORCESTER</v>
          </cell>
          <cell r="F746">
            <v>153</v>
          </cell>
          <cell r="G746" t="str">
            <v>LEOMINSTER</v>
          </cell>
          <cell r="H746">
            <v>1</v>
          </cell>
          <cell r="J746">
            <v>10115</v>
          </cell>
          <cell r="K746">
            <v>0</v>
          </cell>
          <cell r="L746">
            <v>0</v>
          </cell>
          <cell r="M746">
            <v>1088</v>
          </cell>
          <cell r="N746">
            <v>11203</v>
          </cell>
        </row>
        <row r="747">
          <cell r="B747">
            <v>486348186</v>
          </cell>
          <cell r="C747" t="str">
            <v>LEARNING FIRST</v>
          </cell>
          <cell r="D747">
            <v>348</v>
          </cell>
          <cell r="E747" t="str">
            <v>WORCESTER</v>
          </cell>
          <cell r="F747">
            <v>186</v>
          </cell>
          <cell r="G747" t="str">
            <v>MILLBURY</v>
          </cell>
          <cell r="H747">
            <v>1.46</v>
          </cell>
          <cell r="J747">
            <v>16023</v>
          </cell>
          <cell r="K747">
            <v>5777</v>
          </cell>
          <cell r="L747">
            <v>0</v>
          </cell>
          <cell r="M747">
            <v>1088</v>
          </cell>
          <cell r="N747">
            <v>22888</v>
          </cell>
        </row>
        <row r="748">
          <cell r="B748">
            <v>486348215</v>
          </cell>
          <cell r="C748" t="str">
            <v>LEARNING FIRST</v>
          </cell>
          <cell r="D748">
            <v>348</v>
          </cell>
          <cell r="E748" t="str">
            <v>WORCESTER</v>
          </cell>
          <cell r="F748">
            <v>215</v>
          </cell>
          <cell r="G748" t="str">
            <v>NORTH BROOKFIELD</v>
          </cell>
          <cell r="H748">
            <v>1</v>
          </cell>
          <cell r="J748">
            <v>18511</v>
          </cell>
          <cell r="K748">
            <v>1390</v>
          </cell>
          <cell r="L748">
            <v>0</v>
          </cell>
          <cell r="M748">
            <v>1088</v>
          </cell>
          <cell r="N748">
            <v>20989</v>
          </cell>
        </row>
        <row r="749">
          <cell r="B749">
            <v>486348226</v>
          </cell>
          <cell r="C749" t="str">
            <v>LEARNING FIRST</v>
          </cell>
          <cell r="D749">
            <v>348</v>
          </cell>
          <cell r="E749" t="str">
            <v>WORCESTER</v>
          </cell>
          <cell r="F749">
            <v>226</v>
          </cell>
          <cell r="G749" t="str">
            <v>OXFORD</v>
          </cell>
          <cell r="H749">
            <v>0.03</v>
          </cell>
          <cell r="J749">
            <v>15575</v>
          </cell>
          <cell r="K749">
            <v>1444</v>
          </cell>
          <cell r="L749">
            <v>0</v>
          </cell>
          <cell r="M749">
            <v>1088</v>
          </cell>
          <cell r="N749">
            <v>18107</v>
          </cell>
        </row>
        <row r="750">
          <cell r="B750">
            <v>486348271</v>
          </cell>
          <cell r="C750" t="str">
            <v>LEARNING FIRST</v>
          </cell>
          <cell r="D750">
            <v>348</v>
          </cell>
          <cell r="E750" t="str">
            <v>WORCESTER</v>
          </cell>
          <cell r="F750">
            <v>271</v>
          </cell>
          <cell r="G750" t="str">
            <v>SHREWSBURY</v>
          </cell>
          <cell r="H750">
            <v>1</v>
          </cell>
          <cell r="J750">
            <v>14416</v>
          </cell>
          <cell r="K750">
            <v>4142</v>
          </cell>
          <cell r="L750">
            <v>0</v>
          </cell>
          <cell r="M750">
            <v>1088</v>
          </cell>
          <cell r="N750">
            <v>19646</v>
          </cell>
        </row>
        <row r="751">
          <cell r="B751">
            <v>486348277</v>
          </cell>
          <cell r="C751" t="str">
            <v>LEARNING FIRST</v>
          </cell>
          <cell r="D751">
            <v>348</v>
          </cell>
          <cell r="E751" t="str">
            <v>WORCESTER</v>
          </cell>
          <cell r="F751">
            <v>277</v>
          </cell>
          <cell r="G751" t="str">
            <v>SOUTHBRIDGE</v>
          </cell>
          <cell r="H751">
            <v>6</v>
          </cell>
          <cell r="J751">
            <v>17446</v>
          </cell>
          <cell r="K751">
            <v>59</v>
          </cell>
          <cell r="L751">
            <v>0</v>
          </cell>
          <cell r="M751">
            <v>1088</v>
          </cell>
          <cell r="N751">
            <v>18593</v>
          </cell>
        </row>
        <row r="752">
          <cell r="B752">
            <v>486348316</v>
          </cell>
          <cell r="C752" t="str">
            <v>LEARNING FIRST</v>
          </cell>
          <cell r="D752">
            <v>348</v>
          </cell>
          <cell r="E752" t="str">
            <v>WORCESTER</v>
          </cell>
          <cell r="F752">
            <v>316</v>
          </cell>
          <cell r="G752" t="str">
            <v>WEBSTER</v>
          </cell>
          <cell r="H752">
            <v>4.05</v>
          </cell>
          <cell r="J752">
            <v>16631</v>
          </cell>
          <cell r="K752">
            <v>1324</v>
          </cell>
          <cell r="L752">
            <v>0</v>
          </cell>
          <cell r="M752">
            <v>1088</v>
          </cell>
          <cell r="N752">
            <v>19043</v>
          </cell>
        </row>
        <row r="753">
          <cell r="B753">
            <v>486348348</v>
          </cell>
          <cell r="C753" t="str">
            <v>LEARNING FIRST</v>
          </cell>
          <cell r="D753">
            <v>348</v>
          </cell>
          <cell r="E753" t="str">
            <v>WORCESTER</v>
          </cell>
          <cell r="F753">
            <v>348</v>
          </cell>
          <cell r="G753" t="str">
            <v>WORCESTER</v>
          </cell>
          <cell r="H753">
            <v>631.04999999999995</v>
          </cell>
          <cell r="J753">
            <v>15898</v>
          </cell>
          <cell r="K753">
            <v>0</v>
          </cell>
          <cell r="L753">
            <v>1505.1653607969747</v>
          </cell>
          <cell r="M753">
            <v>1088</v>
          </cell>
          <cell r="N753">
            <v>18491.165360796975</v>
          </cell>
        </row>
        <row r="754">
          <cell r="B754">
            <v>486348610</v>
          </cell>
          <cell r="C754" t="str">
            <v>LEARNING FIRST</v>
          </cell>
          <cell r="D754">
            <v>348</v>
          </cell>
          <cell r="E754" t="str">
            <v>WORCESTER</v>
          </cell>
          <cell r="F754">
            <v>610</v>
          </cell>
          <cell r="G754" t="str">
            <v>ASHBURNHAM WESTMINSTER</v>
          </cell>
          <cell r="H754">
            <v>0.05</v>
          </cell>
          <cell r="J754">
            <v>10064</v>
          </cell>
          <cell r="K754">
            <v>1570</v>
          </cell>
          <cell r="L754">
            <v>0</v>
          </cell>
          <cell r="M754">
            <v>1088</v>
          </cell>
          <cell r="N754">
            <v>12722</v>
          </cell>
        </row>
        <row r="755">
          <cell r="B755">
            <v>486348658</v>
          </cell>
          <cell r="C755" t="str">
            <v>LEARNING FIRST</v>
          </cell>
          <cell r="D755">
            <v>348</v>
          </cell>
          <cell r="E755" t="str">
            <v>WORCESTER</v>
          </cell>
          <cell r="F755">
            <v>658</v>
          </cell>
          <cell r="G755" t="str">
            <v>DUDLEY CHARLTON</v>
          </cell>
          <cell r="H755">
            <v>3</v>
          </cell>
          <cell r="J755">
            <v>15989</v>
          </cell>
          <cell r="K755">
            <v>2611</v>
          </cell>
          <cell r="L755">
            <v>0</v>
          </cell>
          <cell r="M755">
            <v>1088</v>
          </cell>
          <cell r="N755">
            <v>19688</v>
          </cell>
        </row>
        <row r="756">
          <cell r="B756">
            <v>486348753</v>
          </cell>
          <cell r="C756" t="str">
            <v>LEARNING FIRST</v>
          </cell>
          <cell r="D756">
            <v>348</v>
          </cell>
          <cell r="E756" t="str">
            <v>WORCESTER</v>
          </cell>
          <cell r="F756">
            <v>753</v>
          </cell>
          <cell r="G756" t="str">
            <v>QUABBIN</v>
          </cell>
          <cell r="H756">
            <v>1</v>
          </cell>
          <cell r="J756">
            <v>10115</v>
          </cell>
          <cell r="K756">
            <v>2812</v>
          </cell>
          <cell r="L756">
            <v>0</v>
          </cell>
          <cell r="M756">
            <v>1088</v>
          </cell>
          <cell r="N756">
            <v>14015</v>
          </cell>
        </row>
        <row r="757">
          <cell r="B757">
            <v>486348767</v>
          </cell>
          <cell r="C757" t="str">
            <v>LEARNING FIRST</v>
          </cell>
          <cell r="D757">
            <v>348</v>
          </cell>
          <cell r="E757" t="str">
            <v>WORCESTER</v>
          </cell>
          <cell r="F757">
            <v>767</v>
          </cell>
          <cell r="G757" t="str">
            <v>SPENCER EAST BROOKFIELD</v>
          </cell>
          <cell r="H757">
            <v>8.48</v>
          </cell>
          <cell r="J757">
            <v>14612</v>
          </cell>
          <cell r="K757">
            <v>1689</v>
          </cell>
          <cell r="L757">
            <v>0</v>
          </cell>
          <cell r="M757">
            <v>1088</v>
          </cell>
          <cell r="N757">
            <v>17389</v>
          </cell>
        </row>
        <row r="758">
          <cell r="B758">
            <v>486348775</v>
          </cell>
          <cell r="C758" t="str">
            <v>LEARNING FIRST</v>
          </cell>
          <cell r="D758">
            <v>348</v>
          </cell>
          <cell r="E758" t="str">
            <v>WORCESTER</v>
          </cell>
          <cell r="F758">
            <v>775</v>
          </cell>
          <cell r="G758" t="str">
            <v>WACHUSETT</v>
          </cell>
          <cell r="H758">
            <v>6.0999999999999988</v>
          </cell>
          <cell r="J758">
            <v>16970</v>
          </cell>
          <cell r="K758">
            <v>3954</v>
          </cell>
          <cell r="L758">
            <v>0</v>
          </cell>
          <cell r="M758">
            <v>1088</v>
          </cell>
          <cell r="N758">
            <v>22012</v>
          </cell>
        </row>
        <row r="759">
          <cell r="B759">
            <v>487049018</v>
          </cell>
          <cell r="C759" t="str">
            <v>PROSPECT HILL ACADEMY</v>
          </cell>
          <cell r="D759">
            <v>49</v>
          </cell>
          <cell r="E759" t="str">
            <v>CAMBRIDGE</v>
          </cell>
          <cell r="F759">
            <v>18</v>
          </cell>
          <cell r="G759" t="str">
            <v>AVON</v>
          </cell>
          <cell r="H759">
            <v>1</v>
          </cell>
          <cell r="J759">
            <v>12704</v>
          </cell>
          <cell r="K759">
            <v>6150</v>
          </cell>
          <cell r="L759">
            <v>0</v>
          </cell>
          <cell r="M759">
            <v>1088</v>
          </cell>
          <cell r="N759">
            <v>19942</v>
          </cell>
        </row>
        <row r="760">
          <cell r="B760">
            <v>487049026</v>
          </cell>
          <cell r="C760" t="str">
            <v>PROSPECT HILL ACADEMY</v>
          </cell>
          <cell r="D760">
            <v>49</v>
          </cell>
          <cell r="E760" t="str">
            <v>CAMBRIDGE</v>
          </cell>
          <cell r="F760">
            <v>26</v>
          </cell>
          <cell r="G760" t="str">
            <v>BELMONT</v>
          </cell>
          <cell r="H760">
            <v>1</v>
          </cell>
          <cell r="J760">
            <v>11970.349152708473</v>
          </cell>
          <cell r="K760">
            <v>4263</v>
          </cell>
          <cell r="L760">
            <v>0</v>
          </cell>
          <cell r="M760">
            <v>1088</v>
          </cell>
          <cell r="N760">
            <v>17321.349152708473</v>
          </cell>
        </row>
        <row r="761">
          <cell r="B761">
            <v>487049035</v>
          </cell>
          <cell r="C761" t="str">
            <v>PROSPECT HILL ACADEMY</v>
          </cell>
          <cell r="D761">
            <v>49</v>
          </cell>
          <cell r="E761" t="str">
            <v>CAMBRIDGE</v>
          </cell>
          <cell r="F761">
            <v>35</v>
          </cell>
          <cell r="G761" t="str">
            <v>BOSTON</v>
          </cell>
          <cell r="H761">
            <v>20.590000000000003</v>
          </cell>
          <cell r="J761">
            <v>17443</v>
          </cell>
          <cell r="K761">
            <v>7240</v>
          </cell>
          <cell r="L761">
            <v>0</v>
          </cell>
          <cell r="M761">
            <v>1088</v>
          </cell>
          <cell r="N761">
            <v>25771</v>
          </cell>
        </row>
        <row r="762">
          <cell r="B762">
            <v>487049040</v>
          </cell>
          <cell r="C762" t="str">
            <v>PROSPECT HILL ACADEMY</v>
          </cell>
          <cell r="D762">
            <v>49</v>
          </cell>
          <cell r="E762" t="str">
            <v>CAMBRIDGE</v>
          </cell>
          <cell r="F762">
            <v>40</v>
          </cell>
          <cell r="G762" t="str">
            <v>BRAINTREE</v>
          </cell>
          <cell r="H762">
            <v>1</v>
          </cell>
          <cell r="J762">
            <v>12954.484033485678</v>
          </cell>
          <cell r="K762">
            <v>3094</v>
          </cell>
          <cell r="L762">
            <v>0</v>
          </cell>
          <cell r="M762">
            <v>1088</v>
          </cell>
          <cell r="N762">
            <v>17136.484033485678</v>
          </cell>
        </row>
        <row r="763">
          <cell r="B763">
            <v>487049044</v>
          </cell>
          <cell r="C763" t="str">
            <v>PROSPECT HILL ACADEMY</v>
          </cell>
          <cell r="D763">
            <v>49</v>
          </cell>
          <cell r="E763" t="str">
            <v>CAMBRIDGE</v>
          </cell>
          <cell r="F763">
            <v>44</v>
          </cell>
          <cell r="G763" t="str">
            <v>BROCKTON</v>
          </cell>
          <cell r="H763">
            <v>3</v>
          </cell>
          <cell r="J763">
            <v>15030</v>
          </cell>
          <cell r="K763">
            <v>524</v>
          </cell>
          <cell r="L763">
            <v>0</v>
          </cell>
          <cell r="M763">
            <v>1088</v>
          </cell>
          <cell r="N763">
            <v>16642</v>
          </cell>
        </row>
        <row r="764">
          <cell r="B764">
            <v>487049048</v>
          </cell>
          <cell r="C764" t="str">
            <v>PROSPECT HILL ACADEMY</v>
          </cell>
          <cell r="D764">
            <v>49</v>
          </cell>
          <cell r="E764" t="str">
            <v>CAMBRIDGE</v>
          </cell>
          <cell r="F764">
            <v>48</v>
          </cell>
          <cell r="G764" t="str">
            <v>BURLINGTON</v>
          </cell>
          <cell r="H764">
            <v>0.42</v>
          </cell>
          <cell r="J764">
            <v>15397</v>
          </cell>
          <cell r="K764">
            <v>12460</v>
          </cell>
          <cell r="L764">
            <v>0</v>
          </cell>
          <cell r="M764">
            <v>1088</v>
          </cell>
          <cell r="N764">
            <v>28945</v>
          </cell>
        </row>
        <row r="765">
          <cell r="B765">
            <v>487049049</v>
          </cell>
          <cell r="C765" t="str">
            <v>PROSPECT HILL ACADEMY</v>
          </cell>
          <cell r="D765">
            <v>49</v>
          </cell>
          <cell r="E765" t="str">
            <v>CAMBRIDGE</v>
          </cell>
          <cell r="F765">
            <v>49</v>
          </cell>
          <cell r="G765" t="str">
            <v>CAMBRIDGE</v>
          </cell>
          <cell r="H765">
            <v>53.22</v>
          </cell>
          <cell r="J765">
            <v>17425</v>
          </cell>
          <cell r="K765">
            <v>22014</v>
          </cell>
          <cell r="L765">
            <v>0</v>
          </cell>
          <cell r="M765">
            <v>1088</v>
          </cell>
          <cell r="N765">
            <v>40527</v>
          </cell>
        </row>
        <row r="766">
          <cell r="B766">
            <v>487049057</v>
          </cell>
          <cell r="C766" t="str">
            <v>PROSPECT HILL ACADEMY</v>
          </cell>
          <cell r="D766">
            <v>49</v>
          </cell>
          <cell r="E766" t="str">
            <v>CAMBRIDGE</v>
          </cell>
          <cell r="F766">
            <v>57</v>
          </cell>
          <cell r="G766" t="str">
            <v>CHELSEA</v>
          </cell>
          <cell r="H766">
            <v>5</v>
          </cell>
          <cell r="J766">
            <v>15251</v>
          </cell>
          <cell r="K766">
            <v>331</v>
          </cell>
          <cell r="L766">
            <v>0</v>
          </cell>
          <cell r="M766">
            <v>1088</v>
          </cell>
          <cell r="N766">
            <v>16670</v>
          </cell>
        </row>
        <row r="767">
          <cell r="B767">
            <v>487049093</v>
          </cell>
          <cell r="C767" t="str">
            <v>PROSPECT HILL ACADEMY</v>
          </cell>
          <cell r="D767">
            <v>49</v>
          </cell>
          <cell r="E767" t="str">
            <v>CAMBRIDGE</v>
          </cell>
          <cell r="F767">
            <v>93</v>
          </cell>
          <cell r="G767" t="str">
            <v>EVERETT</v>
          </cell>
          <cell r="H767">
            <v>50.639999999999993</v>
          </cell>
          <cell r="J767">
            <v>15423</v>
          </cell>
          <cell r="K767">
            <v>199</v>
          </cell>
          <cell r="L767">
            <v>0</v>
          </cell>
          <cell r="M767">
            <v>1088</v>
          </cell>
          <cell r="N767">
            <v>16710</v>
          </cell>
        </row>
        <row r="768">
          <cell r="B768">
            <v>487049097</v>
          </cell>
          <cell r="C768" t="str">
            <v>PROSPECT HILL ACADEMY</v>
          </cell>
          <cell r="D768">
            <v>49</v>
          </cell>
          <cell r="E768" t="str">
            <v>CAMBRIDGE</v>
          </cell>
          <cell r="F768">
            <v>97</v>
          </cell>
          <cell r="G768" t="str">
            <v>FITCHBURG</v>
          </cell>
          <cell r="H768">
            <v>1</v>
          </cell>
          <cell r="J768">
            <v>15701.485072463767</v>
          </cell>
          <cell r="K768">
            <v>0</v>
          </cell>
          <cell r="L768">
            <v>0</v>
          </cell>
          <cell r="M768">
            <v>1088</v>
          </cell>
          <cell r="N768">
            <v>16789.485072463765</v>
          </cell>
        </row>
        <row r="769">
          <cell r="B769">
            <v>487049100</v>
          </cell>
          <cell r="C769" t="str">
            <v>PROSPECT HILL ACADEMY</v>
          </cell>
          <cell r="D769">
            <v>49</v>
          </cell>
          <cell r="E769" t="str">
            <v>CAMBRIDGE</v>
          </cell>
          <cell r="F769">
            <v>100</v>
          </cell>
          <cell r="G769" t="str">
            <v>FRAMINGHAM</v>
          </cell>
          <cell r="H769">
            <v>2</v>
          </cell>
          <cell r="J769">
            <v>14901</v>
          </cell>
          <cell r="K769">
            <v>4924</v>
          </cell>
          <cell r="L769">
            <v>0</v>
          </cell>
          <cell r="M769">
            <v>1088</v>
          </cell>
          <cell r="N769">
            <v>20913</v>
          </cell>
        </row>
        <row r="770">
          <cell r="B770">
            <v>487049128</v>
          </cell>
          <cell r="C770" t="str">
            <v>PROSPECT HILL ACADEMY</v>
          </cell>
          <cell r="D770">
            <v>49</v>
          </cell>
          <cell r="E770" t="str">
            <v>CAMBRIDGE</v>
          </cell>
          <cell r="F770">
            <v>128</v>
          </cell>
          <cell r="G770" t="str">
            <v>HAVERHILL</v>
          </cell>
          <cell r="H770">
            <v>1</v>
          </cell>
          <cell r="J770">
            <v>14901</v>
          </cell>
          <cell r="K770">
            <v>1548</v>
          </cell>
          <cell r="L770">
            <v>0</v>
          </cell>
          <cell r="M770">
            <v>1088</v>
          </cell>
          <cell r="N770">
            <v>17537</v>
          </cell>
        </row>
        <row r="771">
          <cell r="B771">
            <v>487049149</v>
          </cell>
          <cell r="C771" t="str">
            <v>PROSPECT HILL ACADEMY</v>
          </cell>
          <cell r="D771">
            <v>49</v>
          </cell>
          <cell r="E771" t="str">
            <v>CAMBRIDGE</v>
          </cell>
          <cell r="F771">
            <v>149</v>
          </cell>
          <cell r="G771" t="str">
            <v>LAWRENCE</v>
          </cell>
          <cell r="H771">
            <v>1</v>
          </cell>
          <cell r="J771">
            <v>17386.039515521137</v>
          </cell>
          <cell r="K771">
            <v>130</v>
          </cell>
          <cell r="L771">
            <v>0</v>
          </cell>
          <cell r="M771">
            <v>1088</v>
          </cell>
          <cell r="N771">
            <v>18604.039515521137</v>
          </cell>
        </row>
        <row r="772">
          <cell r="B772">
            <v>487049163</v>
          </cell>
          <cell r="C772" t="str">
            <v>PROSPECT HILL ACADEMY</v>
          </cell>
          <cell r="D772">
            <v>49</v>
          </cell>
          <cell r="E772" t="str">
            <v>CAMBRIDGE</v>
          </cell>
          <cell r="F772">
            <v>163</v>
          </cell>
          <cell r="G772" t="str">
            <v>LYNN</v>
          </cell>
          <cell r="H772">
            <v>14</v>
          </cell>
          <cell r="J772">
            <v>16483</v>
          </cell>
          <cell r="K772">
            <v>109</v>
          </cell>
          <cell r="L772">
            <v>0</v>
          </cell>
          <cell r="M772">
            <v>1088</v>
          </cell>
          <cell r="N772">
            <v>17680</v>
          </cell>
        </row>
        <row r="773">
          <cell r="B773">
            <v>487049165</v>
          </cell>
          <cell r="C773" t="str">
            <v>PROSPECT HILL ACADEMY</v>
          </cell>
          <cell r="D773">
            <v>49</v>
          </cell>
          <cell r="E773" t="str">
            <v>CAMBRIDGE</v>
          </cell>
          <cell r="F773">
            <v>165</v>
          </cell>
          <cell r="G773" t="str">
            <v>MALDEN</v>
          </cell>
          <cell r="H773">
            <v>49.72999999999999</v>
          </cell>
          <cell r="J773">
            <v>16533</v>
          </cell>
          <cell r="K773">
            <v>0</v>
          </cell>
          <cell r="L773">
            <v>0</v>
          </cell>
          <cell r="M773">
            <v>1088</v>
          </cell>
          <cell r="N773">
            <v>17621</v>
          </cell>
        </row>
        <row r="774">
          <cell r="B774">
            <v>487049176</v>
          </cell>
          <cell r="C774" t="str">
            <v>PROSPECT HILL ACADEMY</v>
          </cell>
          <cell r="D774">
            <v>49</v>
          </cell>
          <cell r="E774" t="str">
            <v>CAMBRIDGE</v>
          </cell>
          <cell r="F774">
            <v>176</v>
          </cell>
          <cell r="G774" t="str">
            <v>MEDFORD</v>
          </cell>
          <cell r="H774">
            <v>46.639999999999993</v>
          </cell>
          <cell r="J774">
            <v>16387</v>
          </cell>
          <cell r="K774">
            <v>5573</v>
          </cell>
          <cell r="L774">
            <v>0</v>
          </cell>
          <cell r="M774">
            <v>1088</v>
          </cell>
          <cell r="N774">
            <v>23048</v>
          </cell>
        </row>
        <row r="775">
          <cell r="B775">
            <v>487049178</v>
          </cell>
          <cell r="C775" t="str">
            <v>PROSPECT HILL ACADEMY</v>
          </cell>
          <cell r="D775">
            <v>49</v>
          </cell>
          <cell r="E775" t="str">
            <v>CAMBRIDGE</v>
          </cell>
          <cell r="F775">
            <v>178</v>
          </cell>
          <cell r="G775" t="str">
            <v>MELROSE</v>
          </cell>
          <cell r="H775">
            <v>3</v>
          </cell>
          <cell r="J775">
            <v>15017</v>
          </cell>
          <cell r="K775">
            <v>1633</v>
          </cell>
          <cell r="L775">
            <v>0</v>
          </cell>
          <cell r="M775">
            <v>1088</v>
          </cell>
          <cell r="N775">
            <v>17738</v>
          </cell>
        </row>
        <row r="776">
          <cell r="B776">
            <v>487049181</v>
          </cell>
          <cell r="C776" t="str">
            <v>PROSPECT HILL ACADEMY</v>
          </cell>
          <cell r="D776">
            <v>49</v>
          </cell>
          <cell r="E776" t="str">
            <v>CAMBRIDGE</v>
          </cell>
          <cell r="F776">
            <v>181</v>
          </cell>
          <cell r="G776" t="str">
            <v>METHUEN</v>
          </cell>
          <cell r="H776">
            <v>3</v>
          </cell>
          <cell r="J776">
            <v>14901</v>
          </cell>
          <cell r="K776">
            <v>211</v>
          </cell>
          <cell r="L776">
            <v>0</v>
          </cell>
          <cell r="M776">
            <v>1088</v>
          </cell>
          <cell r="N776">
            <v>16200</v>
          </cell>
        </row>
        <row r="777">
          <cell r="B777">
            <v>487049182</v>
          </cell>
          <cell r="C777" t="str">
            <v>PROSPECT HILL ACADEMY</v>
          </cell>
          <cell r="D777">
            <v>49</v>
          </cell>
          <cell r="E777" t="str">
            <v>CAMBRIDGE</v>
          </cell>
          <cell r="F777">
            <v>182</v>
          </cell>
          <cell r="G777" t="str">
            <v>MIDDLEBOROUGH</v>
          </cell>
          <cell r="H777">
            <v>3</v>
          </cell>
          <cell r="J777">
            <v>13139.008011564407</v>
          </cell>
          <cell r="K777">
            <v>2564</v>
          </cell>
          <cell r="L777">
            <v>0</v>
          </cell>
          <cell r="M777">
            <v>1088</v>
          </cell>
          <cell r="N777">
            <v>16791.008011564409</v>
          </cell>
        </row>
        <row r="778">
          <cell r="B778">
            <v>487049199</v>
          </cell>
          <cell r="C778" t="str">
            <v>PROSPECT HILL ACADEMY</v>
          </cell>
          <cell r="D778">
            <v>49</v>
          </cell>
          <cell r="E778" t="str">
            <v>CAMBRIDGE</v>
          </cell>
          <cell r="F778">
            <v>199</v>
          </cell>
          <cell r="G778" t="str">
            <v>NEEDHAM</v>
          </cell>
          <cell r="H778">
            <v>1</v>
          </cell>
          <cell r="J778">
            <v>11982.317991734053</v>
          </cell>
          <cell r="K778">
            <v>8751</v>
          </cell>
          <cell r="L778">
            <v>0</v>
          </cell>
          <cell r="M778">
            <v>1088</v>
          </cell>
          <cell r="N778">
            <v>21821.317991734053</v>
          </cell>
        </row>
        <row r="779">
          <cell r="B779">
            <v>487049201</v>
          </cell>
          <cell r="C779" t="str">
            <v>PROSPECT HILL ACADEMY</v>
          </cell>
          <cell r="D779">
            <v>49</v>
          </cell>
          <cell r="E779" t="str">
            <v>CAMBRIDGE</v>
          </cell>
          <cell r="F779">
            <v>201</v>
          </cell>
          <cell r="G779" t="str">
            <v>NEW BEDFORD</v>
          </cell>
          <cell r="H779">
            <v>1</v>
          </cell>
          <cell r="J779">
            <v>16657.577270715865</v>
          </cell>
          <cell r="K779">
            <v>81</v>
          </cell>
          <cell r="L779">
            <v>0</v>
          </cell>
          <cell r="M779">
            <v>1088</v>
          </cell>
          <cell r="N779">
            <v>17826.577270715865</v>
          </cell>
        </row>
        <row r="780">
          <cell r="B780">
            <v>487049229</v>
          </cell>
          <cell r="C780" t="str">
            <v>PROSPECT HILL ACADEMY</v>
          </cell>
          <cell r="D780">
            <v>49</v>
          </cell>
          <cell r="E780" t="str">
            <v>CAMBRIDGE</v>
          </cell>
          <cell r="F780">
            <v>229</v>
          </cell>
          <cell r="G780" t="str">
            <v>PEABODY</v>
          </cell>
          <cell r="H780">
            <v>2.95</v>
          </cell>
          <cell r="J780">
            <v>12704</v>
          </cell>
          <cell r="K780">
            <v>957</v>
          </cell>
          <cell r="L780">
            <v>0</v>
          </cell>
          <cell r="M780">
            <v>1088</v>
          </cell>
          <cell r="N780">
            <v>14749</v>
          </cell>
        </row>
        <row r="781">
          <cell r="B781">
            <v>487049243</v>
          </cell>
          <cell r="C781" t="str">
            <v>PROSPECT HILL ACADEMY</v>
          </cell>
          <cell r="D781">
            <v>49</v>
          </cell>
          <cell r="E781" t="str">
            <v>CAMBRIDGE</v>
          </cell>
          <cell r="F781">
            <v>243</v>
          </cell>
          <cell r="G781" t="str">
            <v>QUINCY</v>
          </cell>
          <cell r="H781">
            <v>1</v>
          </cell>
          <cell r="J781">
            <v>15518.332806854127</v>
          </cell>
          <cell r="K781">
            <v>2211</v>
          </cell>
          <cell r="L781">
            <v>0</v>
          </cell>
          <cell r="M781">
            <v>1088</v>
          </cell>
          <cell r="N781">
            <v>18817.332806854127</v>
          </cell>
        </row>
        <row r="782">
          <cell r="B782">
            <v>487049244</v>
          </cell>
          <cell r="C782" t="str">
            <v>PROSPECT HILL ACADEMY</v>
          </cell>
          <cell r="D782">
            <v>49</v>
          </cell>
          <cell r="E782" t="str">
            <v>CAMBRIDGE</v>
          </cell>
          <cell r="F782">
            <v>244</v>
          </cell>
          <cell r="G782" t="str">
            <v>RANDOLPH</v>
          </cell>
          <cell r="H782">
            <v>4.59</v>
          </cell>
          <cell r="J782">
            <v>14253</v>
          </cell>
          <cell r="K782">
            <v>4057</v>
          </cell>
          <cell r="L782">
            <v>0</v>
          </cell>
          <cell r="M782">
            <v>1088</v>
          </cell>
          <cell r="N782">
            <v>19398</v>
          </cell>
        </row>
        <row r="783">
          <cell r="B783">
            <v>487049248</v>
          </cell>
          <cell r="C783" t="str">
            <v>PROSPECT HILL ACADEMY</v>
          </cell>
          <cell r="D783">
            <v>49</v>
          </cell>
          <cell r="E783" t="str">
            <v>CAMBRIDGE</v>
          </cell>
          <cell r="F783">
            <v>248</v>
          </cell>
          <cell r="G783" t="str">
            <v>REVERE</v>
          </cell>
          <cell r="H783">
            <v>14.94</v>
          </cell>
          <cell r="J783">
            <v>16058</v>
          </cell>
          <cell r="K783">
            <v>1058</v>
          </cell>
          <cell r="L783">
            <v>0</v>
          </cell>
          <cell r="M783">
            <v>1088</v>
          </cell>
          <cell r="N783">
            <v>18204</v>
          </cell>
        </row>
        <row r="784">
          <cell r="B784">
            <v>487049258</v>
          </cell>
          <cell r="C784" t="str">
            <v>PROSPECT HILL ACADEMY</v>
          </cell>
          <cell r="D784">
            <v>49</v>
          </cell>
          <cell r="E784" t="str">
            <v>CAMBRIDGE</v>
          </cell>
          <cell r="F784">
            <v>258</v>
          </cell>
          <cell r="G784" t="str">
            <v>SALEM</v>
          </cell>
          <cell r="H784">
            <v>2</v>
          </cell>
          <cell r="J784">
            <v>17098</v>
          </cell>
          <cell r="K784">
            <v>5717</v>
          </cell>
          <cell r="L784">
            <v>0</v>
          </cell>
          <cell r="M784">
            <v>1088</v>
          </cell>
          <cell r="N784">
            <v>23903</v>
          </cell>
        </row>
        <row r="785">
          <cell r="B785">
            <v>487049262</v>
          </cell>
          <cell r="C785" t="str">
            <v>PROSPECT HILL ACADEMY</v>
          </cell>
          <cell r="D785">
            <v>49</v>
          </cell>
          <cell r="E785" t="str">
            <v>CAMBRIDGE</v>
          </cell>
          <cell r="F785">
            <v>262</v>
          </cell>
          <cell r="G785" t="str">
            <v>SAUGUS</v>
          </cell>
          <cell r="H785">
            <v>7</v>
          </cell>
          <cell r="J785">
            <v>15270</v>
          </cell>
          <cell r="K785">
            <v>3046</v>
          </cell>
          <cell r="L785">
            <v>0</v>
          </cell>
          <cell r="M785">
            <v>1088</v>
          </cell>
          <cell r="N785">
            <v>19404</v>
          </cell>
        </row>
        <row r="786">
          <cell r="B786">
            <v>487049274</v>
          </cell>
          <cell r="C786" t="str">
            <v>PROSPECT HILL ACADEMY</v>
          </cell>
          <cell r="D786">
            <v>49</v>
          </cell>
          <cell r="E786" t="str">
            <v>CAMBRIDGE</v>
          </cell>
          <cell r="F786">
            <v>274</v>
          </cell>
          <cell r="G786" t="str">
            <v>SOMERVILLE</v>
          </cell>
          <cell r="H786">
            <v>123.85</v>
          </cell>
          <cell r="J786">
            <v>16379</v>
          </cell>
          <cell r="K786">
            <v>7706</v>
          </cell>
          <cell r="L786">
            <v>0</v>
          </cell>
          <cell r="M786">
            <v>1088</v>
          </cell>
          <cell r="N786">
            <v>25173</v>
          </cell>
        </row>
        <row r="787">
          <cell r="B787">
            <v>487049285</v>
          </cell>
          <cell r="C787" t="str">
            <v>PROSPECT HILL ACADEMY</v>
          </cell>
          <cell r="D787">
            <v>49</v>
          </cell>
          <cell r="E787" t="str">
            <v>CAMBRIDGE</v>
          </cell>
          <cell r="F787">
            <v>285</v>
          </cell>
          <cell r="G787" t="str">
            <v>STOUGHTON</v>
          </cell>
          <cell r="H787">
            <v>3</v>
          </cell>
          <cell r="J787">
            <v>11334</v>
          </cell>
          <cell r="K787">
            <v>2731</v>
          </cell>
          <cell r="L787">
            <v>0</v>
          </cell>
          <cell r="M787">
            <v>1088</v>
          </cell>
          <cell r="N787">
            <v>15153</v>
          </cell>
        </row>
        <row r="788">
          <cell r="B788">
            <v>487049293</v>
          </cell>
          <cell r="C788" t="str">
            <v>PROSPECT HILL ACADEMY</v>
          </cell>
          <cell r="D788">
            <v>49</v>
          </cell>
          <cell r="E788" t="str">
            <v>CAMBRIDGE</v>
          </cell>
          <cell r="F788">
            <v>293</v>
          </cell>
          <cell r="G788" t="str">
            <v>TAUNTON</v>
          </cell>
          <cell r="H788">
            <v>2</v>
          </cell>
          <cell r="J788">
            <v>14953.293164987406</v>
          </cell>
          <cell r="K788">
            <v>404</v>
          </cell>
          <cell r="L788">
            <v>0</v>
          </cell>
          <cell r="M788">
            <v>1088</v>
          </cell>
          <cell r="N788">
            <v>16445.293164987408</v>
          </cell>
        </row>
        <row r="789">
          <cell r="B789">
            <v>487049308</v>
          </cell>
          <cell r="C789" t="str">
            <v>PROSPECT HILL ACADEMY</v>
          </cell>
          <cell r="D789">
            <v>49</v>
          </cell>
          <cell r="E789" t="str">
            <v>CAMBRIDGE</v>
          </cell>
          <cell r="F789">
            <v>308</v>
          </cell>
          <cell r="G789" t="str">
            <v>WALTHAM</v>
          </cell>
          <cell r="H789">
            <v>2.84</v>
          </cell>
          <cell r="J789">
            <v>13216</v>
          </cell>
          <cell r="K789">
            <v>5452</v>
          </cell>
          <cell r="L789">
            <v>0</v>
          </cell>
          <cell r="M789">
            <v>1088</v>
          </cell>
          <cell r="N789">
            <v>19756</v>
          </cell>
        </row>
        <row r="790">
          <cell r="B790">
            <v>487049314</v>
          </cell>
          <cell r="C790" t="str">
            <v>PROSPECT HILL ACADEMY</v>
          </cell>
          <cell r="D790">
            <v>49</v>
          </cell>
          <cell r="E790" t="str">
            <v>CAMBRIDGE</v>
          </cell>
          <cell r="F790">
            <v>314</v>
          </cell>
          <cell r="G790" t="str">
            <v>WATERTOWN</v>
          </cell>
          <cell r="H790">
            <v>1</v>
          </cell>
          <cell r="J790">
            <v>18284</v>
          </cell>
          <cell r="K790">
            <v>13797</v>
          </cell>
          <cell r="L790">
            <v>0</v>
          </cell>
          <cell r="M790">
            <v>1088</v>
          </cell>
          <cell r="N790">
            <v>33169</v>
          </cell>
        </row>
        <row r="791">
          <cell r="B791">
            <v>487049344</v>
          </cell>
          <cell r="C791" t="str">
            <v>PROSPECT HILL ACADEMY</v>
          </cell>
          <cell r="D791">
            <v>49</v>
          </cell>
          <cell r="E791" t="str">
            <v>CAMBRIDGE</v>
          </cell>
          <cell r="F791">
            <v>344</v>
          </cell>
          <cell r="G791" t="str">
            <v>WINCHESTER</v>
          </cell>
          <cell r="H791">
            <v>1</v>
          </cell>
          <cell r="J791">
            <v>11664.974948618958</v>
          </cell>
          <cell r="K791">
            <v>5203</v>
          </cell>
          <cell r="L791">
            <v>0</v>
          </cell>
          <cell r="M791">
            <v>1088</v>
          </cell>
          <cell r="N791">
            <v>17955.974948618958</v>
          </cell>
        </row>
        <row r="792">
          <cell r="B792">
            <v>487049347</v>
          </cell>
          <cell r="C792" t="str">
            <v>PROSPECT HILL ACADEMY</v>
          </cell>
          <cell r="D792">
            <v>49</v>
          </cell>
          <cell r="E792" t="str">
            <v>CAMBRIDGE</v>
          </cell>
          <cell r="F792">
            <v>347</v>
          </cell>
          <cell r="G792" t="str">
            <v>WOBURN</v>
          </cell>
          <cell r="H792">
            <v>9</v>
          </cell>
          <cell r="J792">
            <v>16813</v>
          </cell>
          <cell r="K792">
            <v>7515</v>
          </cell>
          <cell r="L792">
            <v>0</v>
          </cell>
          <cell r="M792">
            <v>1088</v>
          </cell>
          <cell r="N792">
            <v>25416</v>
          </cell>
        </row>
        <row r="793">
          <cell r="B793">
            <v>487274010</v>
          </cell>
          <cell r="C793" t="str">
            <v>PROSPECT HILL ACADEMY</v>
          </cell>
          <cell r="D793">
            <v>274</v>
          </cell>
          <cell r="E793" t="str">
            <v>SOMERVILLE</v>
          </cell>
          <cell r="F793">
            <v>10</v>
          </cell>
          <cell r="G793" t="str">
            <v>ARLINGTON</v>
          </cell>
          <cell r="H793">
            <v>7.97</v>
          </cell>
          <cell r="J793">
            <v>12135</v>
          </cell>
          <cell r="K793">
            <v>5246</v>
          </cell>
          <cell r="L793">
            <v>0</v>
          </cell>
          <cell r="M793">
            <v>1088</v>
          </cell>
          <cell r="N793">
            <v>18469</v>
          </cell>
        </row>
        <row r="794">
          <cell r="B794">
            <v>487274030</v>
          </cell>
          <cell r="C794" t="str">
            <v>PROSPECT HILL ACADEMY</v>
          </cell>
          <cell r="D794">
            <v>274</v>
          </cell>
          <cell r="E794" t="str">
            <v>SOMERVILLE</v>
          </cell>
          <cell r="F794">
            <v>30</v>
          </cell>
          <cell r="G794" t="str">
            <v>BEVERLY</v>
          </cell>
          <cell r="H794">
            <v>1</v>
          </cell>
          <cell r="J794">
            <v>15868</v>
          </cell>
          <cell r="K794">
            <v>3518</v>
          </cell>
          <cell r="L794">
            <v>0</v>
          </cell>
          <cell r="M794">
            <v>1088</v>
          </cell>
          <cell r="N794">
            <v>20474</v>
          </cell>
        </row>
        <row r="795">
          <cell r="B795">
            <v>487274031</v>
          </cell>
          <cell r="C795" t="str">
            <v>PROSPECT HILL ACADEMY</v>
          </cell>
          <cell r="D795">
            <v>274</v>
          </cell>
          <cell r="E795" t="str">
            <v>SOMERVILLE</v>
          </cell>
          <cell r="F795">
            <v>31</v>
          </cell>
          <cell r="G795" t="str">
            <v>BILLERICA</v>
          </cell>
          <cell r="H795">
            <v>6</v>
          </cell>
          <cell r="J795">
            <v>13544</v>
          </cell>
          <cell r="K795">
            <v>6079</v>
          </cell>
          <cell r="L795">
            <v>0</v>
          </cell>
          <cell r="M795">
            <v>1088</v>
          </cell>
          <cell r="N795">
            <v>20711</v>
          </cell>
        </row>
        <row r="796">
          <cell r="B796">
            <v>487274035</v>
          </cell>
          <cell r="C796" t="str">
            <v>PROSPECT HILL ACADEMY</v>
          </cell>
          <cell r="D796">
            <v>274</v>
          </cell>
          <cell r="E796" t="str">
            <v>SOMERVILLE</v>
          </cell>
          <cell r="F796">
            <v>35</v>
          </cell>
          <cell r="G796" t="str">
            <v>BOSTON</v>
          </cell>
          <cell r="H796">
            <v>17.970000000000002</v>
          </cell>
          <cell r="J796">
            <v>16587</v>
          </cell>
          <cell r="K796">
            <v>6885</v>
          </cell>
          <cell r="L796">
            <v>0</v>
          </cell>
          <cell r="M796">
            <v>1088</v>
          </cell>
          <cell r="N796">
            <v>24560</v>
          </cell>
        </row>
        <row r="797">
          <cell r="B797">
            <v>487274044</v>
          </cell>
          <cell r="C797" t="str">
            <v>PROSPECT HILL ACADEMY</v>
          </cell>
          <cell r="D797">
            <v>274</v>
          </cell>
          <cell r="E797" t="str">
            <v>SOMERVILLE</v>
          </cell>
          <cell r="F797">
            <v>44</v>
          </cell>
          <cell r="G797" t="str">
            <v>BROCKTON</v>
          </cell>
          <cell r="H797">
            <v>2</v>
          </cell>
          <cell r="J797">
            <v>17025</v>
          </cell>
          <cell r="K797">
            <v>594</v>
          </cell>
          <cell r="L797">
            <v>0</v>
          </cell>
          <cell r="M797">
            <v>1088</v>
          </cell>
          <cell r="N797">
            <v>18707</v>
          </cell>
        </row>
        <row r="798">
          <cell r="B798">
            <v>487274048</v>
          </cell>
          <cell r="C798" t="str">
            <v>PROSPECT HILL ACADEMY</v>
          </cell>
          <cell r="D798">
            <v>274</v>
          </cell>
          <cell r="E798" t="str">
            <v>SOMERVILLE</v>
          </cell>
          <cell r="F798">
            <v>48</v>
          </cell>
          <cell r="G798" t="str">
            <v>BURLINGTON</v>
          </cell>
          <cell r="H798">
            <v>1</v>
          </cell>
          <cell r="J798">
            <v>11899</v>
          </cell>
          <cell r="K798">
            <v>9629</v>
          </cell>
          <cell r="L798">
            <v>0</v>
          </cell>
          <cell r="M798">
            <v>1088</v>
          </cell>
          <cell r="N798">
            <v>22616</v>
          </cell>
        </row>
        <row r="799">
          <cell r="B799">
            <v>487274049</v>
          </cell>
          <cell r="C799" t="str">
            <v>PROSPECT HILL ACADEMY</v>
          </cell>
          <cell r="D799">
            <v>274</v>
          </cell>
          <cell r="E799" t="str">
            <v>SOMERVILLE</v>
          </cell>
          <cell r="F799">
            <v>49</v>
          </cell>
          <cell r="G799" t="str">
            <v>CAMBRIDGE</v>
          </cell>
          <cell r="H799">
            <v>54.519999999999996</v>
          </cell>
          <cell r="J799">
            <v>15610</v>
          </cell>
          <cell r="K799">
            <v>19721</v>
          </cell>
          <cell r="L799">
            <v>0</v>
          </cell>
          <cell r="M799">
            <v>1088</v>
          </cell>
          <cell r="N799">
            <v>36419</v>
          </cell>
        </row>
        <row r="800">
          <cell r="B800">
            <v>487274057</v>
          </cell>
          <cell r="C800" t="str">
            <v>PROSPECT HILL ACADEMY</v>
          </cell>
          <cell r="D800">
            <v>274</v>
          </cell>
          <cell r="E800" t="str">
            <v>SOMERVILLE</v>
          </cell>
          <cell r="F800">
            <v>57</v>
          </cell>
          <cell r="G800" t="str">
            <v>CHELSEA</v>
          </cell>
          <cell r="H800">
            <v>15</v>
          </cell>
          <cell r="J800">
            <v>15923</v>
          </cell>
          <cell r="K800">
            <v>345</v>
          </cell>
          <cell r="L800">
            <v>0</v>
          </cell>
          <cell r="M800">
            <v>1088</v>
          </cell>
          <cell r="N800">
            <v>17356</v>
          </cell>
        </row>
        <row r="801">
          <cell r="B801">
            <v>487274093</v>
          </cell>
          <cell r="C801" t="str">
            <v>PROSPECT HILL ACADEMY</v>
          </cell>
          <cell r="D801">
            <v>274</v>
          </cell>
          <cell r="E801" t="str">
            <v>SOMERVILLE</v>
          </cell>
          <cell r="F801">
            <v>93</v>
          </cell>
          <cell r="G801" t="str">
            <v>EVERETT</v>
          </cell>
          <cell r="H801">
            <v>53.37</v>
          </cell>
          <cell r="J801">
            <v>16143</v>
          </cell>
          <cell r="K801">
            <v>208</v>
          </cell>
          <cell r="L801">
            <v>0</v>
          </cell>
          <cell r="M801">
            <v>1088</v>
          </cell>
          <cell r="N801">
            <v>17439</v>
          </cell>
        </row>
        <row r="802">
          <cell r="B802">
            <v>487274097</v>
          </cell>
          <cell r="C802" t="str">
            <v>PROSPECT HILL ACADEMY</v>
          </cell>
          <cell r="D802">
            <v>274</v>
          </cell>
          <cell r="E802" t="str">
            <v>SOMERVILLE</v>
          </cell>
          <cell r="F802">
            <v>97</v>
          </cell>
          <cell r="G802" t="str">
            <v>FITCHBURG</v>
          </cell>
          <cell r="H802">
            <v>1</v>
          </cell>
          <cell r="J802">
            <v>15701.485072463767</v>
          </cell>
          <cell r="K802">
            <v>0</v>
          </cell>
          <cell r="L802">
            <v>0</v>
          </cell>
          <cell r="M802">
            <v>1088</v>
          </cell>
          <cell r="N802">
            <v>16789.485072463765</v>
          </cell>
        </row>
        <row r="803">
          <cell r="B803">
            <v>487274128</v>
          </cell>
          <cell r="C803" t="str">
            <v>PROSPECT HILL ACADEMY</v>
          </cell>
          <cell r="D803">
            <v>274</v>
          </cell>
          <cell r="E803" t="str">
            <v>SOMERVILLE</v>
          </cell>
          <cell r="F803">
            <v>128</v>
          </cell>
          <cell r="G803" t="str">
            <v>HAVERHILL</v>
          </cell>
          <cell r="H803">
            <v>1</v>
          </cell>
          <cell r="J803">
            <v>9659</v>
          </cell>
          <cell r="K803">
            <v>1003</v>
          </cell>
          <cell r="L803">
            <v>0</v>
          </cell>
          <cell r="M803">
            <v>1088</v>
          </cell>
          <cell r="N803">
            <v>11750</v>
          </cell>
        </row>
        <row r="804">
          <cell r="B804">
            <v>487274149</v>
          </cell>
          <cell r="C804" t="str">
            <v>PROSPECT HILL ACADEMY</v>
          </cell>
          <cell r="D804">
            <v>274</v>
          </cell>
          <cell r="E804" t="str">
            <v>SOMERVILLE</v>
          </cell>
          <cell r="F804">
            <v>149</v>
          </cell>
          <cell r="G804" t="str">
            <v>LAWRENCE</v>
          </cell>
          <cell r="H804">
            <v>1.94</v>
          </cell>
          <cell r="J804">
            <v>14837</v>
          </cell>
          <cell r="K804">
            <v>111</v>
          </cell>
          <cell r="L804">
            <v>0</v>
          </cell>
          <cell r="M804">
            <v>1088</v>
          </cell>
          <cell r="N804">
            <v>16036</v>
          </cell>
        </row>
        <row r="805">
          <cell r="B805">
            <v>487274153</v>
          </cell>
          <cell r="C805" t="str">
            <v>PROSPECT HILL ACADEMY</v>
          </cell>
          <cell r="D805">
            <v>274</v>
          </cell>
          <cell r="E805" t="str">
            <v>SOMERVILLE</v>
          </cell>
          <cell r="F805">
            <v>153</v>
          </cell>
          <cell r="G805" t="str">
            <v>LEOMINSTER</v>
          </cell>
          <cell r="H805">
            <v>0.8</v>
          </cell>
          <cell r="J805">
            <v>15254.340083668003</v>
          </cell>
          <cell r="K805">
            <v>0</v>
          </cell>
          <cell r="L805">
            <v>0</v>
          </cell>
          <cell r="M805">
            <v>1088</v>
          </cell>
          <cell r="N805">
            <v>16342.340083668003</v>
          </cell>
        </row>
        <row r="806">
          <cell r="B806">
            <v>487274160</v>
          </cell>
          <cell r="C806" t="str">
            <v>PROSPECT HILL ACADEMY</v>
          </cell>
          <cell r="D806">
            <v>274</v>
          </cell>
          <cell r="E806" t="str">
            <v>SOMERVILLE</v>
          </cell>
          <cell r="F806">
            <v>160</v>
          </cell>
          <cell r="G806" t="str">
            <v>LOWELL</v>
          </cell>
          <cell r="H806">
            <v>1</v>
          </cell>
          <cell r="J806">
            <v>17025</v>
          </cell>
          <cell r="K806">
            <v>35</v>
          </cell>
          <cell r="L806">
            <v>0</v>
          </cell>
          <cell r="M806">
            <v>1088</v>
          </cell>
          <cell r="N806">
            <v>18148</v>
          </cell>
        </row>
        <row r="807">
          <cell r="B807">
            <v>487274163</v>
          </cell>
          <cell r="C807" t="str">
            <v>PROSPECT HILL ACADEMY</v>
          </cell>
          <cell r="D807">
            <v>274</v>
          </cell>
          <cell r="E807" t="str">
            <v>SOMERVILLE</v>
          </cell>
          <cell r="F807">
            <v>163</v>
          </cell>
          <cell r="G807" t="str">
            <v>LYNN</v>
          </cell>
          <cell r="H807">
            <v>11.280000000000001</v>
          </cell>
          <cell r="J807">
            <v>16241</v>
          </cell>
          <cell r="K807">
            <v>108</v>
          </cell>
          <cell r="L807">
            <v>0</v>
          </cell>
          <cell r="M807">
            <v>1088</v>
          </cell>
          <cell r="N807">
            <v>17437</v>
          </cell>
        </row>
        <row r="808">
          <cell r="B808">
            <v>487274165</v>
          </cell>
          <cell r="C808" t="str">
            <v>PROSPECT HILL ACADEMY</v>
          </cell>
          <cell r="D808">
            <v>274</v>
          </cell>
          <cell r="E808" t="str">
            <v>SOMERVILLE</v>
          </cell>
          <cell r="F808">
            <v>165</v>
          </cell>
          <cell r="G808" t="str">
            <v>MALDEN</v>
          </cell>
          <cell r="H808">
            <v>27.849999999999998</v>
          </cell>
          <cell r="J808">
            <v>14899</v>
          </cell>
          <cell r="K808">
            <v>0</v>
          </cell>
          <cell r="L808">
            <v>0</v>
          </cell>
          <cell r="M808">
            <v>1088</v>
          </cell>
          <cell r="N808">
            <v>15987</v>
          </cell>
        </row>
        <row r="809">
          <cell r="B809">
            <v>487274176</v>
          </cell>
          <cell r="C809" t="str">
            <v>PROSPECT HILL ACADEMY</v>
          </cell>
          <cell r="D809">
            <v>274</v>
          </cell>
          <cell r="E809" t="str">
            <v>SOMERVILLE</v>
          </cell>
          <cell r="F809">
            <v>176</v>
          </cell>
          <cell r="G809" t="str">
            <v>MEDFORD</v>
          </cell>
          <cell r="H809">
            <v>67.059999999999988</v>
          </cell>
          <cell r="J809">
            <v>15007</v>
          </cell>
          <cell r="K809">
            <v>5103</v>
          </cell>
          <cell r="L809">
            <v>0</v>
          </cell>
          <cell r="M809">
            <v>1088</v>
          </cell>
          <cell r="N809">
            <v>21198</v>
          </cell>
        </row>
        <row r="810">
          <cell r="B810">
            <v>487274178</v>
          </cell>
          <cell r="C810" t="str">
            <v>PROSPECT HILL ACADEMY</v>
          </cell>
          <cell r="D810">
            <v>274</v>
          </cell>
          <cell r="E810" t="str">
            <v>SOMERVILLE</v>
          </cell>
          <cell r="F810">
            <v>178</v>
          </cell>
          <cell r="G810" t="str">
            <v>MELROSE</v>
          </cell>
          <cell r="H810">
            <v>1</v>
          </cell>
          <cell r="J810">
            <v>14833</v>
          </cell>
          <cell r="K810">
            <v>1613</v>
          </cell>
          <cell r="L810">
            <v>0</v>
          </cell>
          <cell r="M810">
            <v>1088</v>
          </cell>
          <cell r="N810">
            <v>17534</v>
          </cell>
        </row>
        <row r="811">
          <cell r="B811">
            <v>487274181</v>
          </cell>
          <cell r="C811" t="str">
            <v>PROSPECT HILL ACADEMY</v>
          </cell>
          <cell r="D811">
            <v>274</v>
          </cell>
          <cell r="E811" t="str">
            <v>SOMERVILLE</v>
          </cell>
          <cell r="F811">
            <v>181</v>
          </cell>
          <cell r="G811" t="str">
            <v>METHUEN</v>
          </cell>
          <cell r="H811">
            <v>3</v>
          </cell>
          <cell r="J811">
            <v>15959</v>
          </cell>
          <cell r="K811">
            <v>226</v>
          </cell>
          <cell r="L811">
            <v>0</v>
          </cell>
          <cell r="M811">
            <v>1088</v>
          </cell>
          <cell r="N811">
            <v>17273</v>
          </cell>
        </row>
        <row r="812">
          <cell r="B812">
            <v>487274189</v>
          </cell>
          <cell r="C812" t="str">
            <v>PROSPECT HILL ACADEMY</v>
          </cell>
          <cell r="D812">
            <v>274</v>
          </cell>
          <cell r="E812" t="str">
            <v>SOMERVILLE</v>
          </cell>
          <cell r="F812">
            <v>189</v>
          </cell>
          <cell r="G812" t="str">
            <v>MILTON</v>
          </cell>
          <cell r="H812">
            <v>0.01</v>
          </cell>
          <cell r="J812">
            <v>11876.535469617698</v>
          </cell>
          <cell r="K812">
            <v>4100</v>
          </cell>
          <cell r="L812">
            <v>0</v>
          </cell>
          <cell r="M812">
            <v>1088</v>
          </cell>
          <cell r="N812">
            <v>17064.535469617698</v>
          </cell>
        </row>
        <row r="813">
          <cell r="B813">
            <v>487274201</v>
          </cell>
          <cell r="C813" t="str">
            <v>PROSPECT HILL ACADEMY</v>
          </cell>
          <cell r="D813">
            <v>274</v>
          </cell>
          <cell r="E813" t="str">
            <v>SOMERVILLE</v>
          </cell>
          <cell r="F813">
            <v>201</v>
          </cell>
          <cell r="G813" t="str">
            <v>NEW BEDFORD</v>
          </cell>
          <cell r="H813">
            <v>2</v>
          </cell>
          <cell r="J813">
            <v>16657.577270715865</v>
          </cell>
          <cell r="K813">
            <v>81</v>
          </cell>
          <cell r="L813">
            <v>0</v>
          </cell>
          <cell r="M813">
            <v>1088</v>
          </cell>
          <cell r="N813">
            <v>17826.577270715865</v>
          </cell>
        </row>
        <row r="814">
          <cell r="B814">
            <v>487274220</v>
          </cell>
          <cell r="C814" t="str">
            <v>PROSPECT HILL ACADEMY</v>
          </cell>
          <cell r="D814">
            <v>274</v>
          </cell>
          <cell r="E814" t="str">
            <v>SOMERVILLE</v>
          </cell>
          <cell r="F814">
            <v>220</v>
          </cell>
          <cell r="G814" t="str">
            <v>NORWOOD</v>
          </cell>
          <cell r="H814">
            <v>1</v>
          </cell>
          <cell r="J814">
            <v>15868</v>
          </cell>
          <cell r="K814">
            <v>5996</v>
          </cell>
          <cell r="L814">
            <v>0</v>
          </cell>
          <cell r="M814">
            <v>1088</v>
          </cell>
          <cell r="N814">
            <v>22952</v>
          </cell>
        </row>
        <row r="815">
          <cell r="B815">
            <v>487274229</v>
          </cell>
          <cell r="C815" t="str">
            <v>PROSPECT HILL ACADEMY</v>
          </cell>
          <cell r="D815">
            <v>274</v>
          </cell>
          <cell r="E815" t="str">
            <v>SOMERVILLE</v>
          </cell>
          <cell r="F815">
            <v>229</v>
          </cell>
          <cell r="G815" t="str">
            <v>PEABODY</v>
          </cell>
          <cell r="H815">
            <v>4</v>
          </cell>
          <cell r="J815">
            <v>11135</v>
          </cell>
          <cell r="K815">
            <v>839</v>
          </cell>
          <cell r="L815">
            <v>0</v>
          </cell>
          <cell r="M815">
            <v>1088</v>
          </cell>
          <cell r="N815">
            <v>13062</v>
          </cell>
        </row>
        <row r="816">
          <cell r="B816">
            <v>487274244</v>
          </cell>
          <cell r="C816" t="str">
            <v>PROSPECT HILL ACADEMY</v>
          </cell>
          <cell r="D816">
            <v>274</v>
          </cell>
          <cell r="E816" t="str">
            <v>SOMERVILLE</v>
          </cell>
          <cell r="F816">
            <v>244</v>
          </cell>
          <cell r="G816" t="str">
            <v>RANDOLPH</v>
          </cell>
          <cell r="H816">
            <v>0.59</v>
          </cell>
          <cell r="J816">
            <v>10179</v>
          </cell>
          <cell r="K816">
            <v>2898</v>
          </cell>
          <cell r="L816">
            <v>0</v>
          </cell>
          <cell r="M816">
            <v>1088</v>
          </cell>
          <cell r="N816">
            <v>14165</v>
          </cell>
        </row>
        <row r="817">
          <cell r="B817">
            <v>487274248</v>
          </cell>
          <cell r="C817" t="str">
            <v>PROSPECT HILL ACADEMY</v>
          </cell>
          <cell r="D817">
            <v>274</v>
          </cell>
          <cell r="E817" t="str">
            <v>SOMERVILLE</v>
          </cell>
          <cell r="F817">
            <v>248</v>
          </cell>
          <cell r="G817" t="str">
            <v>REVERE</v>
          </cell>
          <cell r="H817">
            <v>30.61</v>
          </cell>
          <cell r="J817">
            <v>14276</v>
          </cell>
          <cell r="K817">
            <v>941</v>
          </cell>
          <cell r="L817">
            <v>0</v>
          </cell>
          <cell r="M817">
            <v>1088</v>
          </cell>
          <cell r="N817">
            <v>16305</v>
          </cell>
        </row>
        <row r="818">
          <cell r="B818">
            <v>487274262</v>
          </cell>
          <cell r="C818" t="str">
            <v>PROSPECT HILL ACADEMY</v>
          </cell>
          <cell r="D818">
            <v>274</v>
          </cell>
          <cell r="E818" t="str">
            <v>SOMERVILLE</v>
          </cell>
          <cell r="F818">
            <v>262</v>
          </cell>
          <cell r="G818" t="str">
            <v>SAUGUS</v>
          </cell>
          <cell r="H818">
            <v>15</v>
          </cell>
          <cell r="J818">
            <v>13592</v>
          </cell>
          <cell r="K818">
            <v>2711</v>
          </cell>
          <cell r="L818">
            <v>0</v>
          </cell>
          <cell r="M818">
            <v>1088</v>
          </cell>
          <cell r="N818">
            <v>17391</v>
          </cell>
        </row>
        <row r="819">
          <cell r="B819">
            <v>487274274</v>
          </cell>
          <cell r="C819" t="str">
            <v>PROSPECT HILL ACADEMY</v>
          </cell>
          <cell r="D819">
            <v>274</v>
          </cell>
          <cell r="E819" t="str">
            <v>SOMERVILLE</v>
          </cell>
          <cell r="F819">
            <v>274</v>
          </cell>
          <cell r="G819" t="str">
            <v>SOMERVILLE</v>
          </cell>
          <cell r="H819">
            <v>183.95</v>
          </cell>
          <cell r="J819">
            <v>16064</v>
          </cell>
          <cell r="K819">
            <v>7558</v>
          </cell>
          <cell r="L819">
            <v>0</v>
          </cell>
          <cell r="M819">
            <v>1088</v>
          </cell>
          <cell r="N819">
            <v>24710</v>
          </cell>
        </row>
        <row r="820">
          <cell r="B820">
            <v>487274284</v>
          </cell>
          <cell r="C820" t="str">
            <v>PROSPECT HILL ACADEMY</v>
          </cell>
          <cell r="D820">
            <v>274</v>
          </cell>
          <cell r="E820" t="str">
            <v>SOMERVILLE</v>
          </cell>
          <cell r="F820">
            <v>284</v>
          </cell>
          <cell r="G820" t="str">
            <v>STONEHAM</v>
          </cell>
          <cell r="H820">
            <v>5.75</v>
          </cell>
          <cell r="J820">
            <v>15088</v>
          </cell>
          <cell r="K820">
            <v>6120</v>
          </cell>
          <cell r="L820">
            <v>0</v>
          </cell>
          <cell r="M820">
            <v>1088</v>
          </cell>
          <cell r="N820">
            <v>22296</v>
          </cell>
        </row>
        <row r="821">
          <cell r="B821">
            <v>487274295</v>
          </cell>
          <cell r="C821" t="str">
            <v>PROSPECT HILL ACADEMY</v>
          </cell>
          <cell r="D821">
            <v>274</v>
          </cell>
          <cell r="E821" t="str">
            <v>SOMERVILLE</v>
          </cell>
          <cell r="F821">
            <v>295</v>
          </cell>
          <cell r="G821" t="str">
            <v>TEWKSBURY</v>
          </cell>
          <cell r="H821">
            <v>5</v>
          </cell>
          <cell r="J821">
            <v>11941.320043370508</v>
          </cell>
          <cell r="K821">
            <v>6336</v>
          </cell>
          <cell r="L821">
            <v>0</v>
          </cell>
          <cell r="M821">
            <v>1088</v>
          </cell>
          <cell r="N821">
            <v>19365.320043370506</v>
          </cell>
        </row>
        <row r="822">
          <cell r="B822">
            <v>487274308</v>
          </cell>
          <cell r="C822" t="str">
            <v>PROSPECT HILL ACADEMY</v>
          </cell>
          <cell r="D822">
            <v>274</v>
          </cell>
          <cell r="E822" t="str">
            <v>SOMERVILLE</v>
          </cell>
          <cell r="F822">
            <v>308</v>
          </cell>
          <cell r="G822" t="str">
            <v>WALTHAM</v>
          </cell>
          <cell r="H822">
            <v>7.45</v>
          </cell>
          <cell r="J822">
            <v>15676</v>
          </cell>
          <cell r="K822">
            <v>6467</v>
          </cell>
          <cell r="L822">
            <v>0</v>
          </cell>
          <cell r="M822">
            <v>1088</v>
          </cell>
          <cell r="N822">
            <v>23231</v>
          </cell>
        </row>
        <row r="823">
          <cell r="B823">
            <v>487274314</v>
          </cell>
          <cell r="C823" t="str">
            <v>PROSPECT HILL ACADEMY</v>
          </cell>
          <cell r="D823">
            <v>274</v>
          </cell>
          <cell r="E823" t="str">
            <v>SOMERVILLE</v>
          </cell>
          <cell r="F823">
            <v>314</v>
          </cell>
          <cell r="G823" t="str">
            <v>WATERTOWN</v>
          </cell>
          <cell r="H823">
            <v>2.95</v>
          </cell>
          <cell r="J823">
            <v>15868</v>
          </cell>
          <cell r="K823">
            <v>11973</v>
          </cell>
          <cell r="L823">
            <v>0</v>
          </cell>
          <cell r="M823">
            <v>1088</v>
          </cell>
          <cell r="N823">
            <v>28929</v>
          </cell>
        </row>
        <row r="824">
          <cell r="B824">
            <v>487274336</v>
          </cell>
          <cell r="C824" t="str">
            <v>PROSPECT HILL ACADEMY</v>
          </cell>
          <cell r="D824">
            <v>274</v>
          </cell>
          <cell r="E824" t="str">
            <v>SOMERVILLE</v>
          </cell>
          <cell r="F824">
            <v>336</v>
          </cell>
          <cell r="G824" t="str">
            <v>WEYMOUTH</v>
          </cell>
          <cell r="H824">
            <v>1</v>
          </cell>
          <cell r="J824">
            <v>14165.168426448598</v>
          </cell>
          <cell r="K824">
            <v>1896</v>
          </cell>
          <cell r="L824">
            <v>0</v>
          </cell>
          <cell r="M824">
            <v>1088</v>
          </cell>
          <cell r="N824">
            <v>17149.168426448596</v>
          </cell>
        </row>
        <row r="825">
          <cell r="B825">
            <v>487274346</v>
          </cell>
          <cell r="C825" t="str">
            <v>PROSPECT HILL ACADEMY</v>
          </cell>
          <cell r="D825">
            <v>274</v>
          </cell>
          <cell r="E825" t="str">
            <v>SOMERVILLE</v>
          </cell>
          <cell r="F825">
            <v>346</v>
          </cell>
          <cell r="G825" t="str">
            <v>WINTHROP</v>
          </cell>
          <cell r="H825">
            <v>1</v>
          </cell>
          <cell r="J825">
            <v>13235</v>
          </cell>
          <cell r="K825">
            <v>1299</v>
          </cell>
          <cell r="L825">
            <v>0</v>
          </cell>
          <cell r="M825">
            <v>1088</v>
          </cell>
          <cell r="N825">
            <v>15622</v>
          </cell>
        </row>
        <row r="826">
          <cell r="B826">
            <v>487274347</v>
          </cell>
          <cell r="C826" t="str">
            <v>PROSPECT HILL ACADEMY</v>
          </cell>
          <cell r="D826">
            <v>274</v>
          </cell>
          <cell r="E826" t="str">
            <v>SOMERVILLE</v>
          </cell>
          <cell r="F826">
            <v>347</v>
          </cell>
          <cell r="G826" t="str">
            <v>WOBURN</v>
          </cell>
          <cell r="H826">
            <v>13.32</v>
          </cell>
          <cell r="J826">
            <v>14927</v>
          </cell>
          <cell r="K826">
            <v>6672</v>
          </cell>
          <cell r="L826">
            <v>0</v>
          </cell>
          <cell r="M826">
            <v>1088</v>
          </cell>
          <cell r="N826">
            <v>22687</v>
          </cell>
        </row>
        <row r="827">
          <cell r="B827">
            <v>488219001</v>
          </cell>
          <cell r="C827" t="str">
            <v>SOUTH SHORE</v>
          </cell>
          <cell r="D827">
            <v>219</v>
          </cell>
          <cell r="E827" t="str">
            <v>NORWELL</v>
          </cell>
          <cell r="F827">
            <v>1</v>
          </cell>
          <cell r="G827" t="str">
            <v>ABINGTON</v>
          </cell>
          <cell r="H827">
            <v>46.379999999999995</v>
          </cell>
          <cell r="J827">
            <v>12976</v>
          </cell>
          <cell r="K827">
            <v>1301</v>
          </cell>
          <cell r="L827">
            <v>0</v>
          </cell>
          <cell r="M827">
            <v>1088</v>
          </cell>
          <cell r="N827">
            <v>15365</v>
          </cell>
        </row>
        <row r="828">
          <cell r="B828">
            <v>488219016</v>
          </cell>
          <cell r="C828" t="str">
            <v>SOUTH SHORE</v>
          </cell>
          <cell r="D828">
            <v>219</v>
          </cell>
          <cell r="E828" t="str">
            <v>NORWELL</v>
          </cell>
          <cell r="F828">
            <v>16</v>
          </cell>
          <cell r="G828" t="str">
            <v>ATTLEBORO</v>
          </cell>
          <cell r="H828">
            <v>3</v>
          </cell>
          <cell r="J828">
            <v>16603</v>
          </cell>
          <cell r="K828">
            <v>355</v>
          </cell>
          <cell r="L828">
            <v>0</v>
          </cell>
          <cell r="M828">
            <v>1088</v>
          </cell>
          <cell r="N828">
            <v>18046</v>
          </cell>
        </row>
        <row r="829">
          <cell r="B829">
            <v>488219035</v>
          </cell>
          <cell r="C829" t="str">
            <v>SOUTH SHORE</v>
          </cell>
          <cell r="D829">
            <v>219</v>
          </cell>
          <cell r="E829" t="str">
            <v>NORWELL</v>
          </cell>
          <cell r="F829">
            <v>35</v>
          </cell>
          <cell r="G829" t="str">
            <v>BOSTON</v>
          </cell>
          <cell r="H829">
            <v>1</v>
          </cell>
          <cell r="J829">
            <v>18666</v>
          </cell>
          <cell r="K829">
            <v>7747</v>
          </cell>
          <cell r="L829">
            <v>0</v>
          </cell>
          <cell r="M829">
            <v>1088</v>
          </cell>
          <cell r="N829">
            <v>27501</v>
          </cell>
        </row>
        <row r="830">
          <cell r="B830">
            <v>488219040</v>
          </cell>
          <cell r="C830" t="str">
            <v>SOUTH SHORE</v>
          </cell>
          <cell r="D830">
            <v>219</v>
          </cell>
          <cell r="E830" t="str">
            <v>NORWELL</v>
          </cell>
          <cell r="F830">
            <v>40</v>
          </cell>
          <cell r="G830" t="str">
            <v>BRAINTREE</v>
          </cell>
          <cell r="H830">
            <v>13.75</v>
          </cell>
          <cell r="J830">
            <v>14629</v>
          </cell>
          <cell r="K830">
            <v>3494</v>
          </cell>
          <cell r="L830">
            <v>0</v>
          </cell>
          <cell r="M830">
            <v>1088</v>
          </cell>
          <cell r="N830">
            <v>19211</v>
          </cell>
        </row>
        <row r="831">
          <cell r="B831">
            <v>488219044</v>
          </cell>
          <cell r="C831" t="str">
            <v>SOUTH SHORE</v>
          </cell>
          <cell r="D831">
            <v>219</v>
          </cell>
          <cell r="E831" t="str">
            <v>NORWELL</v>
          </cell>
          <cell r="F831">
            <v>44</v>
          </cell>
          <cell r="G831" t="str">
            <v>BROCKTON</v>
          </cell>
          <cell r="H831">
            <v>154.41999999999996</v>
          </cell>
          <cell r="J831">
            <v>15424</v>
          </cell>
          <cell r="K831">
            <v>538</v>
          </cell>
          <cell r="L831">
            <v>0</v>
          </cell>
          <cell r="M831">
            <v>1088</v>
          </cell>
          <cell r="N831">
            <v>17050</v>
          </cell>
        </row>
        <row r="832">
          <cell r="B832">
            <v>488219050</v>
          </cell>
          <cell r="C832" t="str">
            <v>SOUTH SHORE</v>
          </cell>
          <cell r="D832">
            <v>219</v>
          </cell>
          <cell r="E832" t="str">
            <v>NORWELL</v>
          </cell>
          <cell r="F832">
            <v>50</v>
          </cell>
          <cell r="G832" t="str">
            <v>CANTON</v>
          </cell>
          <cell r="H832">
            <v>1</v>
          </cell>
          <cell r="J832">
            <v>16708</v>
          </cell>
          <cell r="K832">
            <v>7620</v>
          </cell>
          <cell r="L832">
            <v>0</v>
          </cell>
          <cell r="M832">
            <v>1088</v>
          </cell>
          <cell r="N832">
            <v>25416</v>
          </cell>
        </row>
        <row r="833">
          <cell r="B833">
            <v>488219052</v>
          </cell>
          <cell r="C833" t="str">
            <v>SOUTH SHORE</v>
          </cell>
          <cell r="D833">
            <v>219</v>
          </cell>
          <cell r="E833" t="str">
            <v>NORWELL</v>
          </cell>
          <cell r="F833">
            <v>52</v>
          </cell>
          <cell r="G833" t="str">
            <v>CARVER</v>
          </cell>
          <cell r="H833">
            <v>4</v>
          </cell>
          <cell r="J833">
            <v>10475</v>
          </cell>
          <cell r="K833">
            <v>4167</v>
          </cell>
          <cell r="L833">
            <v>0</v>
          </cell>
          <cell r="M833">
            <v>1088</v>
          </cell>
          <cell r="N833">
            <v>15730</v>
          </cell>
        </row>
        <row r="834">
          <cell r="B834">
            <v>488219065</v>
          </cell>
          <cell r="C834" t="str">
            <v>SOUTH SHORE</v>
          </cell>
          <cell r="D834">
            <v>219</v>
          </cell>
          <cell r="E834" t="str">
            <v>NORWELL</v>
          </cell>
          <cell r="F834">
            <v>65</v>
          </cell>
          <cell r="G834" t="str">
            <v>COHASSET</v>
          </cell>
          <cell r="H834">
            <v>10.99</v>
          </cell>
          <cell r="J834">
            <v>11514</v>
          </cell>
          <cell r="K834">
            <v>8478</v>
          </cell>
          <cell r="L834">
            <v>0</v>
          </cell>
          <cell r="M834">
            <v>1088</v>
          </cell>
          <cell r="N834">
            <v>21080</v>
          </cell>
        </row>
        <row r="835">
          <cell r="B835">
            <v>488219083</v>
          </cell>
          <cell r="C835" t="str">
            <v>SOUTH SHORE</v>
          </cell>
          <cell r="D835">
            <v>219</v>
          </cell>
          <cell r="E835" t="str">
            <v>NORWELL</v>
          </cell>
          <cell r="F835">
            <v>83</v>
          </cell>
          <cell r="G835" t="str">
            <v>EAST BRIDGEWATER</v>
          </cell>
          <cell r="H835">
            <v>12.62</v>
          </cell>
          <cell r="J835">
            <v>14104</v>
          </cell>
          <cell r="K835">
            <v>2281</v>
          </cell>
          <cell r="L835">
            <v>0</v>
          </cell>
          <cell r="M835">
            <v>1088</v>
          </cell>
          <cell r="N835">
            <v>17473</v>
          </cell>
        </row>
        <row r="836">
          <cell r="B836">
            <v>488219118</v>
          </cell>
          <cell r="C836" t="str">
            <v>SOUTH SHORE</v>
          </cell>
          <cell r="D836">
            <v>219</v>
          </cell>
          <cell r="E836" t="str">
            <v>NORWELL</v>
          </cell>
          <cell r="F836">
            <v>118</v>
          </cell>
          <cell r="G836" t="str">
            <v>HALIFAX</v>
          </cell>
          <cell r="H836">
            <v>1.5</v>
          </cell>
          <cell r="J836">
            <v>15057</v>
          </cell>
          <cell r="K836">
            <v>3082</v>
          </cell>
          <cell r="L836">
            <v>0</v>
          </cell>
          <cell r="M836">
            <v>1088</v>
          </cell>
          <cell r="N836">
            <v>19227</v>
          </cell>
        </row>
        <row r="837">
          <cell r="B837">
            <v>488219122</v>
          </cell>
          <cell r="C837" t="str">
            <v>SOUTH SHORE</v>
          </cell>
          <cell r="D837">
            <v>219</v>
          </cell>
          <cell r="E837" t="str">
            <v>NORWELL</v>
          </cell>
          <cell r="F837">
            <v>122</v>
          </cell>
          <cell r="G837" t="str">
            <v>HANOVER</v>
          </cell>
          <cell r="H837">
            <v>26</v>
          </cell>
          <cell r="J837">
            <v>12989</v>
          </cell>
          <cell r="K837">
            <v>4011</v>
          </cell>
          <cell r="L837">
            <v>0</v>
          </cell>
          <cell r="M837">
            <v>1088</v>
          </cell>
          <cell r="N837">
            <v>18088</v>
          </cell>
        </row>
        <row r="838">
          <cell r="B838">
            <v>488219131</v>
          </cell>
          <cell r="C838" t="str">
            <v>SOUTH SHORE</v>
          </cell>
          <cell r="D838">
            <v>219</v>
          </cell>
          <cell r="E838" t="str">
            <v>NORWELL</v>
          </cell>
          <cell r="F838">
            <v>131</v>
          </cell>
          <cell r="G838" t="str">
            <v>HINGHAM</v>
          </cell>
          <cell r="H838">
            <v>7.45</v>
          </cell>
          <cell r="J838">
            <v>11529</v>
          </cell>
          <cell r="K838">
            <v>5430</v>
          </cell>
          <cell r="L838">
            <v>0</v>
          </cell>
          <cell r="M838">
            <v>1088</v>
          </cell>
          <cell r="N838">
            <v>18047</v>
          </cell>
        </row>
        <row r="839">
          <cell r="B839">
            <v>488219133</v>
          </cell>
          <cell r="C839" t="str">
            <v>SOUTH SHORE</v>
          </cell>
          <cell r="D839">
            <v>219</v>
          </cell>
          <cell r="E839" t="str">
            <v>NORWELL</v>
          </cell>
          <cell r="F839">
            <v>133</v>
          </cell>
          <cell r="G839" t="str">
            <v>HOLBROOK</v>
          </cell>
          <cell r="H839">
            <v>25.78</v>
          </cell>
          <cell r="J839">
            <v>13801</v>
          </cell>
          <cell r="K839">
            <v>1842</v>
          </cell>
          <cell r="L839">
            <v>0</v>
          </cell>
          <cell r="M839">
            <v>1088</v>
          </cell>
          <cell r="N839">
            <v>16731</v>
          </cell>
        </row>
        <row r="840">
          <cell r="B840">
            <v>488219142</v>
          </cell>
          <cell r="C840" t="str">
            <v>SOUTH SHORE</v>
          </cell>
          <cell r="D840">
            <v>219</v>
          </cell>
          <cell r="E840" t="str">
            <v>NORWELL</v>
          </cell>
          <cell r="F840">
            <v>142</v>
          </cell>
          <cell r="G840" t="str">
            <v>HULL</v>
          </cell>
          <cell r="H840">
            <v>17.32</v>
          </cell>
          <cell r="J840">
            <v>11993</v>
          </cell>
          <cell r="K840">
            <v>10161</v>
          </cell>
          <cell r="L840">
            <v>0</v>
          </cell>
          <cell r="M840">
            <v>1088</v>
          </cell>
          <cell r="N840">
            <v>23242</v>
          </cell>
        </row>
        <row r="841">
          <cell r="B841">
            <v>488219145</v>
          </cell>
          <cell r="C841" t="str">
            <v>SOUTH SHORE</v>
          </cell>
          <cell r="D841">
            <v>219</v>
          </cell>
          <cell r="E841" t="str">
            <v>NORWELL</v>
          </cell>
          <cell r="F841">
            <v>145</v>
          </cell>
          <cell r="G841" t="str">
            <v>KINGSTON</v>
          </cell>
          <cell r="H841">
            <v>4</v>
          </cell>
          <cell r="J841">
            <v>14321</v>
          </cell>
          <cell r="K841">
            <v>2039</v>
          </cell>
          <cell r="L841">
            <v>0</v>
          </cell>
          <cell r="M841">
            <v>1088</v>
          </cell>
          <cell r="N841">
            <v>17448</v>
          </cell>
        </row>
        <row r="842">
          <cell r="B842">
            <v>488219171</v>
          </cell>
          <cell r="C842" t="str">
            <v>SOUTH SHORE</v>
          </cell>
          <cell r="D842">
            <v>219</v>
          </cell>
          <cell r="E842" t="str">
            <v>NORWELL</v>
          </cell>
          <cell r="F842">
            <v>171</v>
          </cell>
          <cell r="G842" t="str">
            <v>MARSHFIELD</v>
          </cell>
          <cell r="H842">
            <v>11.57</v>
          </cell>
          <cell r="J842">
            <v>12734</v>
          </cell>
          <cell r="K842">
            <v>3528</v>
          </cell>
          <cell r="L842">
            <v>0</v>
          </cell>
          <cell r="M842">
            <v>1088</v>
          </cell>
          <cell r="N842">
            <v>17350</v>
          </cell>
        </row>
        <row r="843">
          <cell r="B843">
            <v>488219182</v>
          </cell>
          <cell r="C843" t="str">
            <v>SOUTH SHORE</v>
          </cell>
          <cell r="D843">
            <v>219</v>
          </cell>
          <cell r="E843" t="str">
            <v>NORWELL</v>
          </cell>
          <cell r="F843">
            <v>182</v>
          </cell>
          <cell r="G843" t="str">
            <v>MIDDLEBOROUGH</v>
          </cell>
          <cell r="H843">
            <v>1</v>
          </cell>
          <cell r="J843">
            <v>10603</v>
          </cell>
          <cell r="K843">
            <v>2069</v>
          </cell>
          <cell r="L843">
            <v>0</v>
          </cell>
          <cell r="M843">
            <v>1088</v>
          </cell>
          <cell r="N843">
            <v>13760</v>
          </cell>
        </row>
        <row r="844">
          <cell r="B844">
            <v>488219219</v>
          </cell>
          <cell r="C844" t="str">
            <v>SOUTH SHORE</v>
          </cell>
          <cell r="D844">
            <v>219</v>
          </cell>
          <cell r="E844" t="str">
            <v>NORWELL</v>
          </cell>
          <cell r="F844">
            <v>219</v>
          </cell>
          <cell r="G844" t="str">
            <v>NORWELL</v>
          </cell>
          <cell r="H844">
            <v>11.14</v>
          </cell>
          <cell r="J844">
            <v>11480</v>
          </cell>
          <cell r="K844">
            <v>5631</v>
          </cell>
          <cell r="L844">
            <v>0</v>
          </cell>
          <cell r="M844">
            <v>1088</v>
          </cell>
          <cell r="N844">
            <v>18199</v>
          </cell>
        </row>
        <row r="845">
          <cell r="B845">
            <v>488219231</v>
          </cell>
          <cell r="C845" t="str">
            <v>SOUTH SHORE</v>
          </cell>
          <cell r="D845">
            <v>219</v>
          </cell>
          <cell r="E845" t="str">
            <v>NORWELL</v>
          </cell>
          <cell r="F845">
            <v>231</v>
          </cell>
          <cell r="G845" t="str">
            <v>PEMBROKE</v>
          </cell>
          <cell r="H845">
            <v>26.6</v>
          </cell>
          <cell r="J845">
            <v>12244</v>
          </cell>
          <cell r="K845">
            <v>3308</v>
          </cell>
          <cell r="L845">
            <v>0</v>
          </cell>
          <cell r="M845">
            <v>1088</v>
          </cell>
          <cell r="N845">
            <v>16640</v>
          </cell>
        </row>
        <row r="846">
          <cell r="B846">
            <v>488219239</v>
          </cell>
          <cell r="C846" t="str">
            <v>SOUTH SHORE</v>
          </cell>
          <cell r="D846">
            <v>219</v>
          </cell>
          <cell r="E846" t="str">
            <v>NORWELL</v>
          </cell>
          <cell r="F846">
            <v>239</v>
          </cell>
          <cell r="G846" t="str">
            <v>PLYMOUTH</v>
          </cell>
          <cell r="H846">
            <v>11</v>
          </cell>
          <cell r="J846">
            <v>12508</v>
          </cell>
          <cell r="K846">
            <v>4248</v>
          </cell>
          <cell r="L846">
            <v>0</v>
          </cell>
          <cell r="M846">
            <v>1088</v>
          </cell>
          <cell r="N846">
            <v>17844</v>
          </cell>
        </row>
        <row r="847">
          <cell r="B847">
            <v>488219243</v>
          </cell>
          <cell r="C847" t="str">
            <v>SOUTH SHORE</v>
          </cell>
          <cell r="D847">
            <v>219</v>
          </cell>
          <cell r="E847" t="str">
            <v>NORWELL</v>
          </cell>
          <cell r="F847">
            <v>243</v>
          </cell>
          <cell r="G847" t="str">
            <v>QUINCY</v>
          </cell>
          <cell r="H847">
            <v>29.29</v>
          </cell>
          <cell r="J847">
            <v>13612</v>
          </cell>
          <cell r="K847">
            <v>1940</v>
          </cell>
          <cell r="L847">
            <v>0</v>
          </cell>
          <cell r="M847">
            <v>1088</v>
          </cell>
          <cell r="N847">
            <v>16640</v>
          </cell>
        </row>
        <row r="848">
          <cell r="B848">
            <v>488219244</v>
          </cell>
          <cell r="C848" t="str">
            <v>SOUTH SHORE</v>
          </cell>
          <cell r="D848">
            <v>219</v>
          </cell>
          <cell r="E848" t="str">
            <v>NORWELL</v>
          </cell>
          <cell r="F848">
            <v>244</v>
          </cell>
          <cell r="G848" t="str">
            <v>RANDOLPH</v>
          </cell>
          <cell r="H848">
            <v>174.09</v>
          </cell>
          <cell r="J848">
            <v>14695</v>
          </cell>
          <cell r="K848">
            <v>4183</v>
          </cell>
          <cell r="L848">
            <v>0</v>
          </cell>
          <cell r="M848">
            <v>1088</v>
          </cell>
          <cell r="N848">
            <v>19966</v>
          </cell>
        </row>
        <row r="849">
          <cell r="B849">
            <v>488219251</v>
          </cell>
          <cell r="C849" t="str">
            <v>SOUTH SHORE</v>
          </cell>
          <cell r="D849">
            <v>219</v>
          </cell>
          <cell r="E849" t="str">
            <v>NORWELL</v>
          </cell>
          <cell r="F849">
            <v>251</v>
          </cell>
          <cell r="G849" t="str">
            <v>ROCKLAND</v>
          </cell>
          <cell r="H849">
            <v>103.24999999999999</v>
          </cell>
          <cell r="J849">
            <v>13306</v>
          </cell>
          <cell r="K849">
            <v>2494</v>
          </cell>
          <cell r="L849">
            <v>0</v>
          </cell>
          <cell r="M849">
            <v>1088</v>
          </cell>
          <cell r="N849">
            <v>16888</v>
          </cell>
        </row>
        <row r="850">
          <cell r="B850">
            <v>488219264</v>
          </cell>
          <cell r="C850" t="str">
            <v>SOUTH SHORE</v>
          </cell>
          <cell r="D850">
            <v>219</v>
          </cell>
          <cell r="E850" t="str">
            <v>NORWELL</v>
          </cell>
          <cell r="F850">
            <v>264</v>
          </cell>
          <cell r="G850" t="str">
            <v>SCITUATE</v>
          </cell>
          <cell r="H850">
            <v>16.149999999999999</v>
          </cell>
          <cell r="J850">
            <v>11430</v>
          </cell>
          <cell r="K850">
            <v>5609</v>
          </cell>
          <cell r="L850">
            <v>0</v>
          </cell>
          <cell r="M850">
            <v>1088</v>
          </cell>
          <cell r="N850">
            <v>18127</v>
          </cell>
        </row>
        <row r="851">
          <cell r="B851">
            <v>488219285</v>
          </cell>
          <cell r="C851" t="str">
            <v>SOUTH SHORE</v>
          </cell>
          <cell r="D851">
            <v>219</v>
          </cell>
          <cell r="E851" t="str">
            <v>NORWELL</v>
          </cell>
          <cell r="F851">
            <v>285</v>
          </cell>
          <cell r="G851" t="str">
            <v>STOUGHTON</v>
          </cell>
          <cell r="H851">
            <v>7.48</v>
          </cell>
          <cell r="J851">
            <v>15388</v>
          </cell>
          <cell r="K851">
            <v>3708</v>
          </cell>
          <cell r="L851">
            <v>0</v>
          </cell>
          <cell r="M851">
            <v>1088</v>
          </cell>
          <cell r="N851">
            <v>20184</v>
          </cell>
        </row>
        <row r="852">
          <cell r="B852">
            <v>488219293</v>
          </cell>
          <cell r="C852" t="str">
            <v>SOUTH SHORE</v>
          </cell>
          <cell r="D852">
            <v>219</v>
          </cell>
          <cell r="E852" t="str">
            <v>NORWELL</v>
          </cell>
          <cell r="F852">
            <v>293</v>
          </cell>
          <cell r="G852" t="str">
            <v>TAUNTON</v>
          </cell>
          <cell r="H852">
            <v>4</v>
          </cell>
          <cell r="J852">
            <v>17353</v>
          </cell>
          <cell r="K852">
            <v>468</v>
          </cell>
          <cell r="L852">
            <v>0</v>
          </cell>
          <cell r="M852">
            <v>1088</v>
          </cell>
          <cell r="N852">
            <v>18909</v>
          </cell>
        </row>
        <row r="853">
          <cell r="B853">
            <v>488219336</v>
          </cell>
          <cell r="C853" t="str">
            <v>SOUTH SHORE</v>
          </cell>
          <cell r="D853">
            <v>219</v>
          </cell>
          <cell r="E853" t="str">
            <v>NORWELL</v>
          </cell>
          <cell r="F853">
            <v>336</v>
          </cell>
          <cell r="G853" t="str">
            <v>WEYMOUTH</v>
          </cell>
          <cell r="H853">
            <v>274.76999999999992</v>
          </cell>
          <cell r="J853">
            <v>12768</v>
          </cell>
          <cell r="K853">
            <v>1709</v>
          </cell>
          <cell r="L853">
            <v>0</v>
          </cell>
          <cell r="M853">
            <v>1088</v>
          </cell>
          <cell r="N853">
            <v>15565</v>
          </cell>
        </row>
        <row r="854">
          <cell r="B854">
            <v>488219625</v>
          </cell>
          <cell r="C854" t="str">
            <v>SOUTH SHORE</v>
          </cell>
          <cell r="D854">
            <v>219</v>
          </cell>
          <cell r="E854" t="str">
            <v>NORWELL</v>
          </cell>
          <cell r="F854">
            <v>625</v>
          </cell>
          <cell r="G854" t="str">
            <v>BRIDGEWATER RAYNHAM</v>
          </cell>
          <cell r="H854">
            <v>2.0499999999999998</v>
          </cell>
          <cell r="J854">
            <v>15760</v>
          </cell>
          <cell r="K854">
            <v>1993</v>
          </cell>
          <cell r="L854">
            <v>0</v>
          </cell>
          <cell r="M854">
            <v>1088</v>
          </cell>
          <cell r="N854">
            <v>18841</v>
          </cell>
        </row>
        <row r="855">
          <cell r="B855">
            <v>488219760</v>
          </cell>
          <cell r="C855" t="str">
            <v>SOUTH SHORE</v>
          </cell>
          <cell r="D855">
            <v>219</v>
          </cell>
          <cell r="E855" t="str">
            <v>NORWELL</v>
          </cell>
          <cell r="F855">
            <v>760</v>
          </cell>
          <cell r="G855" t="str">
            <v>SILVER LAKE</v>
          </cell>
          <cell r="H855">
            <v>5.5</v>
          </cell>
          <cell r="J855">
            <v>11896</v>
          </cell>
          <cell r="K855">
            <v>2534</v>
          </cell>
          <cell r="L855">
            <v>0</v>
          </cell>
          <cell r="M855">
            <v>1088</v>
          </cell>
          <cell r="N855">
            <v>15518</v>
          </cell>
        </row>
        <row r="856">
          <cell r="B856">
            <v>488219780</v>
          </cell>
          <cell r="C856" t="str">
            <v>SOUTH SHORE</v>
          </cell>
          <cell r="D856">
            <v>219</v>
          </cell>
          <cell r="E856" t="str">
            <v>NORWELL</v>
          </cell>
          <cell r="F856">
            <v>780</v>
          </cell>
          <cell r="G856" t="str">
            <v>WHITMAN HANSON</v>
          </cell>
          <cell r="H856">
            <v>52.55</v>
          </cell>
          <cell r="J856">
            <v>12877</v>
          </cell>
          <cell r="K856">
            <v>3188</v>
          </cell>
          <cell r="L856">
            <v>0</v>
          </cell>
          <cell r="M856">
            <v>1088</v>
          </cell>
          <cell r="N856">
            <v>17153</v>
          </cell>
        </row>
        <row r="857">
          <cell r="B857">
            <v>489020020</v>
          </cell>
          <cell r="C857" t="str">
            <v>STURGIS</v>
          </cell>
          <cell r="D857">
            <v>20</v>
          </cell>
          <cell r="E857" t="str">
            <v>BARNSTABLE</v>
          </cell>
          <cell r="F857">
            <v>20</v>
          </cell>
          <cell r="G857" t="str">
            <v>BARNSTABLE</v>
          </cell>
          <cell r="H857">
            <v>224.03000000000006</v>
          </cell>
          <cell r="J857">
            <v>13883</v>
          </cell>
          <cell r="K857">
            <v>3203</v>
          </cell>
          <cell r="L857">
            <v>0</v>
          </cell>
          <cell r="M857">
            <v>1088</v>
          </cell>
          <cell r="N857">
            <v>18174</v>
          </cell>
        </row>
        <row r="858">
          <cell r="B858">
            <v>489020036</v>
          </cell>
          <cell r="C858" t="str">
            <v>STURGIS</v>
          </cell>
          <cell r="D858">
            <v>20</v>
          </cell>
          <cell r="E858" t="str">
            <v>BARNSTABLE</v>
          </cell>
          <cell r="F858">
            <v>36</v>
          </cell>
          <cell r="G858" t="str">
            <v>BOURNE</v>
          </cell>
          <cell r="H858">
            <v>82.4</v>
          </cell>
          <cell r="J858">
            <v>12654</v>
          </cell>
          <cell r="K858">
            <v>5987</v>
          </cell>
          <cell r="L858">
            <v>0</v>
          </cell>
          <cell r="M858">
            <v>1088</v>
          </cell>
          <cell r="N858">
            <v>19729</v>
          </cell>
        </row>
        <row r="859">
          <cell r="B859">
            <v>489020052</v>
          </cell>
          <cell r="C859" t="str">
            <v>STURGIS</v>
          </cell>
          <cell r="D859">
            <v>20</v>
          </cell>
          <cell r="E859" t="str">
            <v>BARNSTABLE</v>
          </cell>
          <cell r="F859">
            <v>52</v>
          </cell>
          <cell r="G859" t="str">
            <v>CARVER</v>
          </cell>
          <cell r="H859">
            <v>5</v>
          </cell>
          <cell r="J859">
            <v>14140</v>
          </cell>
          <cell r="K859">
            <v>5625</v>
          </cell>
          <cell r="L859">
            <v>0</v>
          </cell>
          <cell r="M859">
            <v>1088</v>
          </cell>
          <cell r="N859">
            <v>20853</v>
          </cell>
        </row>
        <row r="860">
          <cell r="B860">
            <v>489020096</v>
          </cell>
          <cell r="C860" t="str">
            <v>STURGIS</v>
          </cell>
          <cell r="D860">
            <v>20</v>
          </cell>
          <cell r="E860" t="str">
            <v>BARNSTABLE</v>
          </cell>
          <cell r="F860">
            <v>96</v>
          </cell>
          <cell r="G860" t="str">
            <v>FALMOUTH</v>
          </cell>
          <cell r="H860">
            <v>108.11000000000003</v>
          </cell>
          <cell r="J860">
            <v>13238</v>
          </cell>
          <cell r="K860">
            <v>7511</v>
          </cell>
          <cell r="L860">
            <v>0</v>
          </cell>
          <cell r="M860">
            <v>1088</v>
          </cell>
          <cell r="N860">
            <v>21837</v>
          </cell>
        </row>
        <row r="861">
          <cell r="B861">
            <v>489020172</v>
          </cell>
          <cell r="C861" t="str">
            <v>STURGIS</v>
          </cell>
          <cell r="D861">
            <v>20</v>
          </cell>
          <cell r="E861" t="str">
            <v>BARNSTABLE</v>
          </cell>
          <cell r="F861">
            <v>172</v>
          </cell>
          <cell r="G861" t="str">
            <v>MASHPEE</v>
          </cell>
          <cell r="H861">
            <v>37.730000000000004</v>
          </cell>
          <cell r="J861">
            <v>12737</v>
          </cell>
          <cell r="K861">
            <v>10803</v>
          </cell>
          <cell r="L861">
            <v>0</v>
          </cell>
          <cell r="M861">
            <v>1088</v>
          </cell>
          <cell r="N861">
            <v>24628</v>
          </cell>
        </row>
        <row r="862">
          <cell r="B862">
            <v>489020182</v>
          </cell>
          <cell r="C862" t="str">
            <v>STURGIS</v>
          </cell>
          <cell r="D862">
            <v>20</v>
          </cell>
          <cell r="E862" t="str">
            <v>BARNSTABLE</v>
          </cell>
          <cell r="F862">
            <v>182</v>
          </cell>
          <cell r="G862" t="str">
            <v>MIDDLEBOROUGH</v>
          </cell>
          <cell r="H862">
            <v>0.91</v>
          </cell>
          <cell r="J862">
            <v>13139.008011564407</v>
          </cell>
          <cell r="K862">
            <v>2564</v>
          </cell>
          <cell r="L862">
            <v>0</v>
          </cell>
          <cell r="M862">
            <v>1088</v>
          </cell>
          <cell r="N862">
            <v>16791.008011564409</v>
          </cell>
        </row>
        <row r="863">
          <cell r="B863">
            <v>489020197</v>
          </cell>
          <cell r="C863" t="str">
            <v>STURGIS</v>
          </cell>
          <cell r="D863">
            <v>20</v>
          </cell>
          <cell r="E863" t="str">
            <v>BARNSTABLE</v>
          </cell>
          <cell r="F863">
            <v>197</v>
          </cell>
          <cell r="G863" t="str">
            <v>NANTUCKET</v>
          </cell>
          <cell r="H863">
            <v>1.47</v>
          </cell>
          <cell r="J863">
            <v>11611</v>
          </cell>
          <cell r="K863">
            <v>10454</v>
          </cell>
          <cell r="L863">
            <v>0</v>
          </cell>
          <cell r="M863">
            <v>1088</v>
          </cell>
          <cell r="N863">
            <v>23153</v>
          </cell>
        </row>
        <row r="864">
          <cell r="B864">
            <v>489020239</v>
          </cell>
          <cell r="C864" t="str">
            <v>STURGIS</v>
          </cell>
          <cell r="D864">
            <v>20</v>
          </cell>
          <cell r="E864" t="str">
            <v>BARNSTABLE</v>
          </cell>
          <cell r="F864">
            <v>239</v>
          </cell>
          <cell r="G864" t="str">
            <v>PLYMOUTH</v>
          </cell>
          <cell r="H864">
            <v>49.190000000000005</v>
          </cell>
          <cell r="J864">
            <v>12165</v>
          </cell>
          <cell r="K864">
            <v>4132</v>
          </cell>
          <cell r="L864">
            <v>0</v>
          </cell>
          <cell r="M864">
            <v>1088</v>
          </cell>
          <cell r="N864">
            <v>17385</v>
          </cell>
        </row>
        <row r="865">
          <cell r="B865">
            <v>489020261</v>
          </cell>
          <cell r="C865" t="str">
            <v>STURGIS</v>
          </cell>
          <cell r="D865">
            <v>20</v>
          </cell>
          <cell r="E865" t="str">
            <v>BARNSTABLE</v>
          </cell>
          <cell r="F865">
            <v>261</v>
          </cell>
          <cell r="G865" t="str">
            <v>SANDWICH</v>
          </cell>
          <cell r="H865">
            <v>149.43</v>
          </cell>
          <cell r="J865">
            <v>12408</v>
          </cell>
          <cell r="K865">
            <v>8692</v>
          </cell>
          <cell r="L865">
            <v>0</v>
          </cell>
          <cell r="M865">
            <v>1088</v>
          </cell>
          <cell r="N865">
            <v>22188</v>
          </cell>
        </row>
        <row r="866">
          <cell r="B866">
            <v>489020310</v>
          </cell>
          <cell r="C866" t="str">
            <v>STURGIS</v>
          </cell>
          <cell r="D866">
            <v>20</v>
          </cell>
          <cell r="E866" t="str">
            <v>BARNSTABLE</v>
          </cell>
          <cell r="F866">
            <v>310</v>
          </cell>
          <cell r="G866" t="str">
            <v>WAREHAM</v>
          </cell>
          <cell r="H866">
            <v>18.04</v>
          </cell>
          <cell r="J866">
            <v>12390</v>
          </cell>
          <cell r="K866">
            <v>2625</v>
          </cell>
          <cell r="L866">
            <v>0</v>
          </cell>
          <cell r="M866">
            <v>1088</v>
          </cell>
          <cell r="N866">
            <v>16103</v>
          </cell>
        </row>
        <row r="867">
          <cell r="B867">
            <v>489020645</v>
          </cell>
          <cell r="C867" t="str">
            <v>STURGIS</v>
          </cell>
          <cell r="D867">
            <v>20</v>
          </cell>
          <cell r="E867" t="str">
            <v>BARNSTABLE</v>
          </cell>
          <cell r="F867">
            <v>645</v>
          </cell>
          <cell r="G867" t="str">
            <v>DENNIS YARMOUTH</v>
          </cell>
          <cell r="H867">
            <v>99.180000000000035</v>
          </cell>
          <cell r="J867">
            <v>13892</v>
          </cell>
          <cell r="K867">
            <v>5442</v>
          </cell>
          <cell r="L867">
            <v>0</v>
          </cell>
          <cell r="M867">
            <v>1088</v>
          </cell>
          <cell r="N867">
            <v>20422</v>
          </cell>
        </row>
        <row r="868">
          <cell r="B868">
            <v>489020660</v>
          </cell>
          <cell r="C868" t="str">
            <v>STURGIS</v>
          </cell>
          <cell r="D868">
            <v>20</v>
          </cell>
          <cell r="E868" t="str">
            <v>BARNSTABLE</v>
          </cell>
          <cell r="F868">
            <v>660</v>
          </cell>
          <cell r="G868" t="str">
            <v>NAUSET</v>
          </cell>
          <cell r="H868">
            <v>25.63</v>
          </cell>
          <cell r="J868">
            <v>14140</v>
          </cell>
          <cell r="K868">
            <v>11164</v>
          </cell>
          <cell r="L868">
            <v>0</v>
          </cell>
          <cell r="M868">
            <v>1088</v>
          </cell>
          <cell r="N868">
            <v>26392</v>
          </cell>
        </row>
        <row r="869">
          <cell r="B869">
            <v>489020712</v>
          </cell>
          <cell r="C869" t="str">
            <v>STURGIS</v>
          </cell>
          <cell r="D869">
            <v>20</v>
          </cell>
          <cell r="E869" t="str">
            <v>BARNSTABLE</v>
          </cell>
          <cell r="F869">
            <v>712</v>
          </cell>
          <cell r="G869" t="str">
            <v>MONOMOY</v>
          </cell>
          <cell r="H869">
            <v>31.07</v>
          </cell>
          <cell r="J869">
            <v>12684</v>
          </cell>
          <cell r="K869">
            <v>9208</v>
          </cell>
          <cell r="L869">
            <v>0</v>
          </cell>
          <cell r="M869">
            <v>1088</v>
          </cell>
          <cell r="N869">
            <v>22980</v>
          </cell>
        </row>
        <row r="870">
          <cell r="B870">
            <v>491095072</v>
          </cell>
          <cell r="C870" t="str">
            <v>ATLANTIS</v>
          </cell>
          <cell r="D870">
            <v>95</v>
          </cell>
          <cell r="E870" t="str">
            <v>FALL RIVER</v>
          </cell>
          <cell r="F870">
            <v>72</v>
          </cell>
          <cell r="G870" t="str">
            <v>DARTMOUTH</v>
          </cell>
          <cell r="H870">
            <v>3.95</v>
          </cell>
          <cell r="J870">
            <v>16419</v>
          </cell>
          <cell r="K870">
            <v>4019</v>
          </cell>
          <cell r="L870">
            <v>0</v>
          </cell>
          <cell r="M870">
            <v>1088</v>
          </cell>
          <cell r="N870">
            <v>21526</v>
          </cell>
        </row>
        <row r="871">
          <cell r="B871">
            <v>491095095</v>
          </cell>
          <cell r="C871" t="str">
            <v>ATLANTIS</v>
          </cell>
          <cell r="D871">
            <v>95</v>
          </cell>
          <cell r="E871" t="str">
            <v>FALL RIVER</v>
          </cell>
          <cell r="F871">
            <v>95</v>
          </cell>
          <cell r="G871" t="str">
            <v>FALL RIVER</v>
          </cell>
          <cell r="H871">
            <v>1185.6299999999994</v>
          </cell>
          <cell r="J871">
            <v>15193</v>
          </cell>
          <cell r="K871">
            <v>41</v>
          </cell>
          <cell r="L871">
            <v>0</v>
          </cell>
          <cell r="M871">
            <v>1088</v>
          </cell>
          <cell r="N871">
            <v>16322</v>
          </cell>
        </row>
        <row r="872">
          <cell r="B872">
            <v>491095201</v>
          </cell>
          <cell r="C872" t="str">
            <v>ATLANTIS</v>
          </cell>
          <cell r="D872">
            <v>95</v>
          </cell>
          <cell r="E872" t="str">
            <v>FALL RIVER</v>
          </cell>
          <cell r="F872">
            <v>201</v>
          </cell>
          <cell r="G872" t="str">
            <v>NEW BEDFORD</v>
          </cell>
          <cell r="H872">
            <v>19.300000000000004</v>
          </cell>
          <cell r="J872">
            <v>16343</v>
          </cell>
          <cell r="K872">
            <v>80</v>
          </cell>
          <cell r="L872">
            <v>0</v>
          </cell>
          <cell r="M872">
            <v>1088</v>
          </cell>
          <cell r="N872">
            <v>17511</v>
          </cell>
        </row>
        <row r="873">
          <cell r="B873">
            <v>491095265</v>
          </cell>
          <cell r="C873" t="str">
            <v>ATLANTIS</v>
          </cell>
          <cell r="D873">
            <v>95</v>
          </cell>
          <cell r="E873" t="str">
            <v>FALL RIVER</v>
          </cell>
          <cell r="F873">
            <v>265</v>
          </cell>
          <cell r="G873" t="str">
            <v>SEEKONK</v>
          </cell>
          <cell r="H873">
            <v>3</v>
          </cell>
          <cell r="J873">
            <v>14984</v>
          </cell>
          <cell r="K873">
            <v>6247</v>
          </cell>
          <cell r="L873">
            <v>0</v>
          </cell>
          <cell r="M873">
            <v>1088</v>
          </cell>
          <cell r="N873">
            <v>22319</v>
          </cell>
        </row>
        <row r="874">
          <cell r="B874">
            <v>491095273</v>
          </cell>
          <cell r="C874" t="str">
            <v>ATLANTIS</v>
          </cell>
          <cell r="D874">
            <v>95</v>
          </cell>
          <cell r="E874" t="str">
            <v>FALL RIVER</v>
          </cell>
          <cell r="F874">
            <v>273</v>
          </cell>
          <cell r="G874" t="str">
            <v>SOMERSET</v>
          </cell>
          <cell r="H874">
            <v>12.55</v>
          </cell>
          <cell r="J874">
            <v>12280</v>
          </cell>
          <cell r="K874">
            <v>3840</v>
          </cell>
          <cell r="L874">
            <v>0</v>
          </cell>
          <cell r="M874">
            <v>1088</v>
          </cell>
          <cell r="N874">
            <v>17208</v>
          </cell>
        </row>
        <row r="875">
          <cell r="B875">
            <v>491095292</v>
          </cell>
          <cell r="C875" t="str">
            <v>ATLANTIS</v>
          </cell>
          <cell r="D875">
            <v>95</v>
          </cell>
          <cell r="E875" t="str">
            <v>FALL RIVER</v>
          </cell>
          <cell r="F875">
            <v>292</v>
          </cell>
          <cell r="G875" t="str">
            <v>SWANSEA</v>
          </cell>
          <cell r="H875">
            <v>17</v>
          </cell>
          <cell r="J875">
            <v>14128</v>
          </cell>
          <cell r="K875">
            <v>1656</v>
          </cell>
          <cell r="L875">
            <v>0</v>
          </cell>
          <cell r="M875">
            <v>1088</v>
          </cell>
          <cell r="N875">
            <v>16872</v>
          </cell>
        </row>
        <row r="876">
          <cell r="B876">
            <v>491095293</v>
          </cell>
          <cell r="C876" t="str">
            <v>ATLANTIS</v>
          </cell>
          <cell r="D876">
            <v>95</v>
          </cell>
          <cell r="E876" t="str">
            <v>FALL RIVER</v>
          </cell>
          <cell r="F876">
            <v>293</v>
          </cell>
          <cell r="G876" t="str">
            <v>TAUNTON</v>
          </cell>
          <cell r="H876">
            <v>0.19</v>
          </cell>
          <cell r="J876">
            <v>11611</v>
          </cell>
          <cell r="K876">
            <v>313</v>
          </cell>
          <cell r="L876">
            <v>0</v>
          </cell>
          <cell r="M876">
            <v>1088</v>
          </cell>
          <cell r="N876">
            <v>13012</v>
          </cell>
        </row>
        <row r="877">
          <cell r="B877">
            <v>491095331</v>
          </cell>
          <cell r="C877" t="str">
            <v>ATLANTIS</v>
          </cell>
          <cell r="D877">
            <v>95</v>
          </cell>
          <cell r="E877" t="str">
            <v>FALL RIVER</v>
          </cell>
          <cell r="F877">
            <v>331</v>
          </cell>
          <cell r="G877" t="str">
            <v>WESTPORT</v>
          </cell>
          <cell r="H877">
            <v>36.799999999999997</v>
          </cell>
          <cell r="J877">
            <v>13306</v>
          </cell>
          <cell r="K877">
            <v>2986</v>
          </cell>
          <cell r="L877">
            <v>0</v>
          </cell>
          <cell r="M877">
            <v>1088</v>
          </cell>
          <cell r="N877">
            <v>17380</v>
          </cell>
        </row>
        <row r="878">
          <cell r="B878">
            <v>491095650</v>
          </cell>
          <cell r="C878" t="str">
            <v>ATLANTIS</v>
          </cell>
          <cell r="D878">
            <v>95</v>
          </cell>
          <cell r="E878" t="str">
            <v>FALL RIVER</v>
          </cell>
          <cell r="F878">
            <v>650</v>
          </cell>
          <cell r="G878" t="str">
            <v>DIGHTON REHOBOTH</v>
          </cell>
          <cell r="H878">
            <v>3</v>
          </cell>
          <cell r="J878">
            <v>11212</v>
          </cell>
          <cell r="K878">
            <v>3711</v>
          </cell>
          <cell r="L878">
            <v>0</v>
          </cell>
          <cell r="M878">
            <v>1088</v>
          </cell>
          <cell r="N878">
            <v>16011</v>
          </cell>
        </row>
        <row r="879">
          <cell r="B879">
            <v>491095665</v>
          </cell>
          <cell r="C879" t="str">
            <v>ATLANTIS</v>
          </cell>
          <cell r="D879">
            <v>95</v>
          </cell>
          <cell r="E879" t="str">
            <v>FALL RIVER</v>
          </cell>
          <cell r="F879">
            <v>665</v>
          </cell>
          <cell r="G879" t="str">
            <v>FREETOWN LAKEVILLE</v>
          </cell>
          <cell r="H879">
            <v>4</v>
          </cell>
          <cell r="J879">
            <v>12753</v>
          </cell>
          <cell r="K879">
            <v>1566</v>
          </cell>
          <cell r="L879">
            <v>0</v>
          </cell>
          <cell r="M879">
            <v>1088</v>
          </cell>
          <cell r="N879">
            <v>15407</v>
          </cell>
        </row>
        <row r="880">
          <cell r="B880">
            <v>491095763</v>
          </cell>
          <cell r="C880" t="str">
            <v>ATLANTIS</v>
          </cell>
          <cell r="D880">
            <v>95</v>
          </cell>
          <cell r="E880" t="str">
            <v>FALL RIVER</v>
          </cell>
          <cell r="F880">
            <v>763</v>
          </cell>
          <cell r="G880" t="str">
            <v>SOMERSET BERKLEY</v>
          </cell>
          <cell r="H880">
            <v>2.93</v>
          </cell>
          <cell r="J880">
            <v>13817</v>
          </cell>
          <cell r="K880">
            <v>3269</v>
          </cell>
          <cell r="L880">
            <v>0</v>
          </cell>
          <cell r="M880">
            <v>1088</v>
          </cell>
          <cell r="N880">
            <v>18174</v>
          </cell>
        </row>
        <row r="881">
          <cell r="B881">
            <v>492281061</v>
          </cell>
          <cell r="C881" t="str">
            <v>MARTIN LUTHER KING JR CS OF EXCELLENCE</v>
          </cell>
          <cell r="D881">
            <v>281</v>
          </cell>
          <cell r="E881" t="str">
            <v>SPRINGFIELD</v>
          </cell>
          <cell r="F881">
            <v>61</v>
          </cell>
          <cell r="G881" t="str">
            <v>CHICOPEE</v>
          </cell>
          <cell r="H881">
            <v>2.41</v>
          </cell>
          <cell r="J881">
            <v>10115</v>
          </cell>
          <cell r="K881">
            <v>429</v>
          </cell>
          <cell r="L881">
            <v>0</v>
          </cell>
          <cell r="M881">
            <v>1088</v>
          </cell>
          <cell r="N881">
            <v>11632</v>
          </cell>
        </row>
        <row r="882">
          <cell r="B882">
            <v>492281086</v>
          </cell>
          <cell r="C882" t="str">
            <v>MARTIN LUTHER KING JR CS OF EXCELLENCE</v>
          </cell>
          <cell r="D882">
            <v>281</v>
          </cell>
          <cell r="E882" t="str">
            <v>SPRINGFIELD</v>
          </cell>
          <cell r="F882">
            <v>86</v>
          </cell>
          <cell r="G882" t="str">
            <v>EASTHAMPTON</v>
          </cell>
          <cell r="H882">
            <v>1</v>
          </cell>
          <cell r="J882">
            <v>13303.401318407959</v>
          </cell>
          <cell r="K882">
            <v>1354</v>
          </cell>
          <cell r="L882">
            <v>0</v>
          </cell>
          <cell r="M882">
            <v>1088</v>
          </cell>
          <cell r="N882">
            <v>15745.401318407959</v>
          </cell>
        </row>
        <row r="883">
          <cell r="B883">
            <v>492281087</v>
          </cell>
          <cell r="C883" t="str">
            <v>MARTIN LUTHER KING JR CS OF EXCELLENCE</v>
          </cell>
          <cell r="D883">
            <v>281</v>
          </cell>
          <cell r="E883" t="str">
            <v>SPRINGFIELD</v>
          </cell>
          <cell r="F883">
            <v>87</v>
          </cell>
          <cell r="G883" t="str">
            <v>EAST LONGMEADOW</v>
          </cell>
          <cell r="H883">
            <v>2</v>
          </cell>
          <cell r="J883">
            <v>12232.634074950691</v>
          </cell>
          <cell r="K883">
            <v>4700</v>
          </cell>
          <cell r="L883">
            <v>0</v>
          </cell>
          <cell r="M883">
            <v>1088</v>
          </cell>
          <cell r="N883">
            <v>18020.634074950693</v>
          </cell>
        </row>
        <row r="884">
          <cell r="B884">
            <v>492281137</v>
          </cell>
          <cell r="C884" t="str">
            <v>MARTIN LUTHER KING JR CS OF EXCELLENCE</v>
          </cell>
          <cell r="D884">
            <v>281</v>
          </cell>
          <cell r="E884" t="str">
            <v>SPRINGFIELD</v>
          </cell>
          <cell r="F884">
            <v>137</v>
          </cell>
          <cell r="G884" t="str">
            <v>HOLYOKE</v>
          </cell>
          <cell r="H884">
            <v>0.59</v>
          </cell>
          <cell r="J884">
            <v>16842.922068622574</v>
          </cell>
          <cell r="K884">
            <v>0</v>
          </cell>
          <cell r="L884">
            <v>0</v>
          </cell>
          <cell r="M884">
            <v>1088</v>
          </cell>
          <cell r="N884">
            <v>17930.922068622574</v>
          </cell>
        </row>
        <row r="885">
          <cell r="B885">
            <v>492281281</v>
          </cell>
          <cell r="C885" t="str">
            <v>MARTIN LUTHER KING JR CS OF EXCELLENCE</v>
          </cell>
          <cell r="D885">
            <v>281</v>
          </cell>
          <cell r="E885" t="str">
            <v>SPRINGFIELD</v>
          </cell>
          <cell r="F885">
            <v>281</v>
          </cell>
          <cell r="G885" t="str">
            <v>SPRINGFIELD</v>
          </cell>
          <cell r="H885">
            <v>346.15000000000009</v>
          </cell>
          <cell r="J885">
            <v>16577</v>
          </cell>
          <cell r="K885">
            <v>8</v>
          </cell>
          <cell r="L885">
            <v>0</v>
          </cell>
          <cell r="M885">
            <v>1088</v>
          </cell>
          <cell r="N885">
            <v>17673</v>
          </cell>
        </row>
        <row r="886">
          <cell r="B886">
            <v>492281325</v>
          </cell>
          <cell r="C886" t="str">
            <v>MARTIN LUTHER KING JR CS OF EXCELLENCE</v>
          </cell>
          <cell r="D886">
            <v>281</v>
          </cell>
          <cell r="E886" t="str">
            <v>SPRINGFIELD</v>
          </cell>
          <cell r="F886">
            <v>325</v>
          </cell>
          <cell r="G886" t="str">
            <v>WESTFIELD</v>
          </cell>
          <cell r="H886">
            <v>0.71</v>
          </cell>
          <cell r="J886">
            <v>14217.67856848185</v>
          </cell>
          <cell r="K886">
            <v>1414</v>
          </cell>
          <cell r="L886">
            <v>0</v>
          </cell>
          <cell r="M886">
            <v>1088</v>
          </cell>
          <cell r="N886">
            <v>16719.67856848185</v>
          </cell>
        </row>
        <row r="887">
          <cell r="B887">
            <v>492281332</v>
          </cell>
          <cell r="C887" t="str">
            <v>MARTIN LUTHER KING JR CS OF EXCELLENCE</v>
          </cell>
          <cell r="D887">
            <v>281</v>
          </cell>
          <cell r="E887" t="str">
            <v>SPRINGFIELD</v>
          </cell>
          <cell r="F887">
            <v>332</v>
          </cell>
          <cell r="G887" t="str">
            <v>WEST SPRINGFIELD</v>
          </cell>
          <cell r="H887">
            <v>2.06</v>
          </cell>
          <cell r="J887">
            <v>14678.608624649149</v>
          </cell>
          <cell r="K887">
            <v>1111</v>
          </cell>
          <cell r="L887">
            <v>0</v>
          </cell>
          <cell r="M887">
            <v>1088</v>
          </cell>
          <cell r="N887">
            <v>16877.608624649147</v>
          </cell>
        </row>
        <row r="888">
          <cell r="B888">
            <v>493057035</v>
          </cell>
          <cell r="C888" t="str">
            <v>PHOENIX ACADEMY CHELSEA</v>
          </cell>
          <cell r="D888">
            <v>57</v>
          </cell>
          <cell r="E888" t="str">
            <v>CHELSEA</v>
          </cell>
          <cell r="F888">
            <v>35</v>
          </cell>
          <cell r="G888" t="str">
            <v>BOSTON</v>
          </cell>
          <cell r="H888">
            <v>21.230000000000004</v>
          </cell>
          <cell r="J888">
            <v>20022</v>
          </cell>
          <cell r="K888">
            <v>8310</v>
          </cell>
          <cell r="L888">
            <v>0</v>
          </cell>
          <cell r="M888">
            <v>1088</v>
          </cell>
          <cell r="N888">
            <v>29420</v>
          </cell>
        </row>
        <row r="889">
          <cell r="B889">
            <v>493057044</v>
          </cell>
          <cell r="C889" t="str">
            <v>PHOENIX ACADEMY CHELSEA</v>
          </cell>
          <cell r="D889">
            <v>57</v>
          </cell>
          <cell r="E889" t="str">
            <v>CHELSEA</v>
          </cell>
          <cell r="F889">
            <v>44</v>
          </cell>
          <cell r="G889" t="str">
            <v>BROCKTON</v>
          </cell>
          <cell r="H889">
            <v>2</v>
          </cell>
          <cell r="J889">
            <v>16273.988402945508</v>
          </cell>
          <cell r="K889">
            <v>568</v>
          </cell>
          <cell r="L889">
            <v>0</v>
          </cell>
          <cell r="M889">
            <v>1088</v>
          </cell>
          <cell r="N889">
            <v>17929.988402945506</v>
          </cell>
        </row>
        <row r="890">
          <cell r="B890">
            <v>493057057</v>
          </cell>
          <cell r="C890" t="str">
            <v>PHOENIX ACADEMY CHELSEA</v>
          </cell>
          <cell r="D890">
            <v>57</v>
          </cell>
          <cell r="E890" t="str">
            <v>CHELSEA</v>
          </cell>
          <cell r="F890">
            <v>57</v>
          </cell>
          <cell r="G890" t="str">
            <v>CHELSEA</v>
          </cell>
          <cell r="H890">
            <v>95.280000000000015</v>
          </cell>
          <cell r="J890">
            <v>19637</v>
          </cell>
          <cell r="K890">
            <v>426</v>
          </cell>
          <cell r="L890">
            <v>0</v>
          </cell>
          <cell r="M890">
            <v>1088</v>
          </cell>
          <cell r="N890">
            <v>21151</v>
          </cell>
        </row>
        <row r="891">
          <cell r="B891">
            <v>493057093</v>
          </cell>
          <cell r="C891" t="str">
            <v>PHOENIX ACADEMY CHELSEA</v>
          </cell>
          <cell r="D891">
            <v>57</v>
          </cell>
          <cell r="E891" t="str">
            <v>CHELSEA</v>
          </cell>
          <cell r="F891">
            <v>93</v>
          </cell>
          <cell r="G891" t="str">
            <v>EVERETT</v>
          </cell>
          <cell r="H891">
            <v>27.78</v>
          </cell>
          <cell r="J891">
            <v>19674</v>
          </cell>
          <cell r="K891">
            <v>254</v>
          </cell>
          <cell r="L891">
            <v>0</v>
          </cell>
          <cell r="M891">
            <v>1088</v>
          </cell>
          <cell r="N891">
            <v>21016</v>
          </cell>
        </row>
        <row r="892">
          <cell r="B892">
            <v>493057163</v>
          </cell>
          <cell r="C892" t="str">
            <v>PHOENIX ACADEMY CHELSEA</v>
          </cell>
          <cell r="D892">
            <v>57</v>
          </cell>
          <cell r="E892" t="str">
            <v>CHELSEA</v>
          </cell>
          <cell r="F892">
            <v>163</v>
          </cell>
          <cell r="G892" t="str">
            <v>LYNN</v>
          </cell>
          <cell r="H892">
            <v>8</v>
          </cell>
          <cell r="J892">
            <v>17491</v>
          </cell>
          <cell r="K892">
            <v>116</v>
          </cell>
          <cell r="L892">
            <v>0</v>
          </cell>
          <cell r="M892">
            <v>1088</v>
          </cell>
          <cell r="N892">
            <v>18695</v>
          </cell>
        </row>
        <row r="893">
          <cell r="B893">
            <v>493057165</v>
          </cell>
          <cell r="C893" t="str">
            <v>PHOENIX ACADEMY CHELSEA</v>
          </cell>
          <cell r="D893">
            <v>57</v>
          </cell>
          <cell r="E893" t="str">
            <v>CHELSEA</v>
          </cell>
          <cell r="F893">
            <v>165</v>
          </cell>
          <cell r="G893" t="str">
            <v>MALDEN</v>
          </cell>
          <cell r="H893">
            <v>3.58</v>
          </cell>
          <cell r="J893">
            <v>18690</v>
          </cell>
          <cell r="K893">
            <v>0</v>
          </cell>
          <cell r="L893">
            <v>0</v>
          </cell>
          <cell r="M893">
            <v>1088</v>
          </cell>
          <cell r="N893">
            <v>19778</v>
          </cell>
        </row>
        <row r="894">
          <cell r="B894">
            <v>493057176</v>
          </cell>
          <cell r="C894" t="str">
            <v>PHOENIX ACADEMY CHELSEA</v>
          </cell>
          <cell r="D894">
            <v>57</v>
          </cell>
          <cell r="E894" t="str">
            <v>CHELSEA</v>
          </cell>
          <cell r="F894">
            <v>176</v>
          </cell>
          <cell r="G894" t="str">
            <v>MEDFORD</v>
          </cell>
          <cell r="H894">
            <v>3.81</v>
          </cell>
          <cell r="J894">
            <v>20097</v>
          </cell>
          <cell r="K894">
            <v>6834</v>
          </cell>
          <cell r="L894">
            <v>0</v>
          </cell>
          <cell r="M894">
            <v>1088</v>
          </cell>
          <cell r="N894">
            <v>28019</v>
          </cell>
        </row>
        <row r="895">
          <cell r="B895">
            <v>493057178</v>
          </cell>
          <cell r="C895" t="str">
            <v>PHOENIX ACADEMY CHELSEA</v>
          </cell>
          <cell r="D895">
            <v>57</v>
          </cell>
          <cell r="E895" t="str">
            <v>CHELSEA</v>
          </cell>
          <cell r="F895">
            <v>178</v>
          </cell>
          <cell r="G895" t="str">
            <v>MELROSE</v>
          </cell>
          <cell r="H895">
            <v>1</v>
          </cell>
          <cell r="J895">
            <v>11927.888034239677</v>
          </cell>
          <cell r="K895">
            <v>1297</v>
          </cell>
          <cell r="L895">
            <v>0</v>
          </cell>
          <cell r="M895">
            <v>1088</v>
          </cell>
          <cell r="N895">
            <v>14312.888034239677</v>
          </cell>
        </row>
        <row r="896">
          <cell r="B896">
            <v>493057244</v>
          </cell>
          <cell r="C896" t="str">
            <v>PHOENIX ACADEMY CHELSEA</v>
          </cell>
          <cell r="D896">
            <v>57</v>
          </cell>
          <cell r="E896" t="str">
            <v>CHELSEA</v>
          </cell>
          <cell r="F896">
            <v>244</v>
          </cell>
          <cell r="G896" t="str">
            <v>RANDOLPH</v>
          </cell>
          <cell r="H896">
            <v>3.14</v>
          </cell>
          <cell r="J896">
            <v>20640</v>
          </cell>
          <cell r="K896">
            <v>5876</v>
          </cell>
          <cell r="L896">
            <v>0</v>
          </cell>
          <cell r="M896">
            <v>1088</v>
          </cell>
          <cell r="N896">
            <v>27604</v>
          </cell>
        </row>
        <row r="897">
          <cell r="B897">
            <v>493057248</v>
          </cell>
          <cell r="C897" t="str">
            <v>PHOENIX ACADEMY CHELSEA</v>
          </cell>
          <cell r="D897">
            <v>57</v>
          </cell>
          <cell r="E897" t="str">
            <v>CHELSEA</v>
          </cell>
          <cell r="F897">
            <v>248</v>
          </cell>
          <cell r="G897" t="str">
            <v>REVERE</v>
          </cell>
          <cell r="H897">
            <v>24.239999999999995</v>
          </cell>
          <cell r="J897">
            <v>18790</v>
          </cell>
          <cell r="K897">
            <v>1238</v>
          </cell>
          <cell r="L897">
            <v>0</v>
          </cell>
          <cell r="M897">
            <v>1088</v>
          </cell>
          <cell r="N897">
            <v>21116</v>
          </cell>
        </row>
        <row r="898">
          <cell r="B898">
            <v>493057258</v>
          </cell>
          <cell r="C898" t="str">
            <v>PHOENIX ACADEMY CHELSEA</v>
          </cell>
          <cell r="D898">
            <v>57</v>
          </cell>
          <cell r="E898" t="str">
            <v>CHELSEA</v>
          </cell>
          <cell r="F898">
            <v>258</v>
          </cell>
          <cell r="G898" t="str">
            <v>SALEM</v>
          </cell>
          <cell r="H898">
            <v>1</v>
          </cell>
          <cell r="J898">
            <v>15157.483749697996</v>
          </cell>
          <cell r="K898">
            <v>5068</v>
          </cell>
          <cell r="L898">
            <v>0</v>
          </cell>
          <cell r="M898">
            <v>1088</v>
          </cell>
          <cell r="N898">
            <v>21313.483749697996</v>
          </cell>
        </row>
        <row r="899">
          <cell r="B899">
            <v>493057262</v>
          </cell>
          <cell r="C899" t="str">
            <v>PHOENIX ACADEMY CHELSEA</v>
          </cell>
          <cell r="D899">
            <v>57</v>
          </cell>
          <cell r="E899" t="str">
            <v>CHELSEA</v>
          </cell>
          <cell r="F899">
            <v>262</v>
          </cell>
          <cell r="G899" t="str">
            <v>SAUGUS</v>
          </cell>
          <cell r="H899">
            <v>5.0999999999999996</v>
          </cell>
          <cell r="J899">
            <v>17575</v>
          </cell>
          <cell r="K899">
            <v>3505</v>
          </cell>
          <cell r="L899">
            <v>0</v>
          </cell>
          <cell r="M899">
            <v>1088</v>
          </cell>
          <cell r="N899">
            <v>22168</v>
          </cell>
        </row>
        <row r="900">
          <cell r="B900">
            <v>493057274</v>
          </cell>
          <cell r="C900" t="str">
            <v>PHOENIX ACADEMY CHELSEA</v>
          </cell>
          <cell r="D900">
            <v>57</v>
          </cell>
          <cell r="E900" t="str">
            <v>CHELSEA</v>
          </cell>
          <cell r="F900">
            <v>274</v>
          </cell>
          <cell r="G900" t="str">
            <v>SOMERVILLE</v>
          </cell>
          <cell r="H900">
            <v>0.71</v>
          </cell>
          <cell r="J900">
            <v>19340</v>
          </cell>
          <cell r="K900">
            <v>9099</v>
          </cell>
          <cell r="L900">
            <v>0</v>
          </cell>
          <cell r="M900">
            <v>1088</v>
          </cell>
          <cell r="N900">
            <v>29527</v>
          </cell>
        </row>
        <row r="901">
          <cell r="B901">
            <v>493057305</v>
          </cell>
          <cell r="C901" t="str">
            <v>PHOENIX ACADEMY CHELSEA</v>
          </cell>
          <cell r="D901">
            <v>57</v>
          </cell>
          <cell r="E901" t="str">
            <v>CHELSEA</v>
          </cell>
          <cell r="F901">
            <v>305</v>
          </cell>
          <cell r="G901" t="str">
            <v>WAKEFIELD</v>
          </cell>
          <cell r="H901">
            <v>1</v>
          </cell>
          <cell r="J901">
            <v>12188.46260643962</v>
          </cell>
          <cell r="K901">
            <v>5115</v>
          </cell>
          <cell r="L901">
            <v>0</v>
          </cell>
          <cell r="M901">
            <v>1088</v>
          </cell>
          <cell r="N901">
            <v>18391.462606439622</v>
          </cell>
        </row>
        <row r="902">
          <cell r="B902">
            <v>493057346</v>
          </cell>
          <cell r="C902" t="str">
            <v>PHOENIX ACADEMY CHELSEA</v>
          </cell>
          <cell r="D902">
            <v>57</v>
          </cell>
          <cell r="E902" t="str">
            <v>CHELSEA</v>
          </cell>
          <cell r="F902">
            <v>346</v>
          </cell>
          <cell r="G902" t="str">
            <v>WINTHROP</v>
          </cell>
          <cell r="H902">
            <v>2</v>
          </cell>
          <cell r="J902">
            <v>20097</v>
          </cell>
          <cell r="K902">
            <v>1973</v>
          </cell>
          <cell r="L902">
            <v>0</v>
          </cell>
          <cell r="M902">
            <v>1088</v>
          </cell>
          <cell r="N902">
            <v>23158</v>
          </cell>
        </row>
        <row r="903">
          <cell r="B903">
            <v>494093031</v>
          </cell>
          <cell r="C903" t="str">
            <v>PIONEER CS OF SCIENCE</v>
          </cell>
          <cell r="D903">
            <v>93</v>
          </cell>
          <cell r="E903" t="str">
            <v>EVERETT</v>
          </cell>
          <cell r="F903">
            <v>31</v>
          </cell>
          <cell r="G903" t="str">
            <v>BILLERICA</v>
          </cell>
          <cell r="H903">
            <v>2</v>
          </cell>
          <cell r="J903">
            <v>12042.119718280468</v>
          </cell>
          <cell r="K903">
            <v>5405</v>
          </cell>
          <cell r="L903">
            <v>0</v>
          </cell>
          <cell r="M903">
            <v>1088</v>
          </cell>
          <cell r="N903">
            <v>18535.119718280468</v>
          </cell>
        </row>
        <row r="904">
          <cell r="B904">
            <v>494093035</v>
          </cell>
          <cell r="C904" t="str">
            <v>PIONEER CS OF SCIENCE</v>
          </cell>
          <cell r="D904">
            <v>93</v>
          </cell>
          <cell r="E904" t="str">
            <v>EVERETT</v>
          </cell>
          <cell r="F904">
            <v>35</v>
          </cell>
          <cell r="G904" t="str">
            <v>BOSTON</v>
          </cell>
          <cell r="H904">
            <v>5</v>
          </cell>
          <cell r="J904">
            <v>17196</v>
          </cell>
          <cell r="K904">
            <v>7137</v>
          </cell>
          <cell r="L904">
            <v>0</v>
          </cell>
          <cell r="M904">
            <v>1088</v>
          </cell>
          <cell r="N904">
            <v>25421</v>
          </cell>
        </row>
        <row r="905">
          <cell r="B905">
            <v>494093049</v>
          </cell>
          <cell r="C905" t="str">
            <v>PIONEER CS OF SCIENCE</v>
          </cell>
          <cell r="D905">
            <v>93</v>
          </cell>
          <cell r="E905" t="str">
            <v>EVERETT</v>
          </cell>
          <cell r="F905">
            <v>49</v>
          </cell>
          <cell r="G905" t="str">
            <v>CAMBRIDGE</v>
          </cell>
          <cell r="H905">
            <v>2</v>
          </cell>
          <cell r="J905">
            <v>16521</v>
          </cell>
          <cell r="K905">
            <v>20872</v>
          </cell>
          <cell r="L905">
            <v>0</v>
          </cell>
          <cell r="M905">
            <v>1088</v>
          </cell>
          <cell r="N905">
            <v>38481</v>
          </cell>
        </row>
        <row r="906">
          <cell r="B906">
            <v>494093056</v>
          </cell>
          <cell r="C906" t="str">
            <v>PIONEER CS OF SCIENCE</v>
          </cell>
          <cell r="D906">
            <v>93</v>
          </cell>
          <cell r="E906" t="str">
            <v>EVERETT</v>
          </cell>
          <cell r="F906">
            <v>56</v>
          </cell>
          <cell r="G906" t="str">
            <v>CHELMSFORD</v>
          </cell>
          <cell r="H906">
            <v>1</v>
          </cell>
          <cell r="J906">
            <v>10055</v>
          </cell>
          <cell r="K906">
            <v>3302</v>
          </cell>
          <cell r="L906">
            <v>0</v>
          </cell>
          <cell r="M906">
            <v>1088</v>
          </cell>
          <cell r="N906">
            <v>14445</v>
          </cell>
        </row>
        <row r="907">
          <cell r="B907">
            <v>494093057</v>
          </cell>
          <cell r="C907" t="str">
            <v>PIONEER CS OF SCIENCE</v>
          </cell>
          <cell r="D907">
            <v>93</v>
          </cell>
          <cell r="E907" t="str">
            <v>EVERETT</v>
          </cell>
          <cell r="F907">
            <v>57</v>
          </cell>
          <cell r="G907" t="str">
            <v>CHELSEA</v>
          </cell>
          <cell r="H907">
            <v>76.720000000000013</v>
          </cell>
          <cell r="J907">
            <v>15773</v>
          </cell>
          <cell r="K907">
            <v>342</v>
          </cell>
          <cell r="L907">
            <v>0</v>
          </cell>
          <cell r="M907">
            <v>1088</v>
          </cell>
          <cell r="N907">
            <v>17203</v>
          </cell>
        </row>
        <row r="908">
          <cell r="B908">
            <v>494093071</v>
          </cell>
          <cell r="C908" t="str">
            <v>PIONEER CS OF SCIENCE</v>
          </cell>
          <cell r="D908">
            <v>93</v>
          </cell>
          <cell r="E908" t="str">
            <v>EVERETT</v>
          </cell>
          <cell r="F908">
            <v>71</v>
          </cell>
          <cell r="G908" t="str">
            <v>DANVERS</v>
          </cell>
          <cell r="H908">
            <v>5</v>
          </cell>
          <cell r="J908">
            <v>12955</v>
          </cell>
          <cell r="K908">
            <v>5649</v>
          </cell>
          <cell r="L908">
            <v>0</v>
          </cell>
          <cell r="M908">
            <v>1088</v>
          </cell>
          <cell r="N908">
            <v>19692</v>
          </cell>
        </row>
        <row r="909">
          <cell r="B909">
            <v>494093093</v>
          </cell>
          <cell r="C909" t="str">
            <v>PIONEER CS OF SCIENCE</v>
          </cell>
          <cell r="D909">
            <v>93</v>
          </cell>
          <cell r="E909" t="str">
            <v>EVERETT</v>
          </cell>
          <cell r="F909">
            <v>93</v>
          </cell>
          <cell r="G909" t="str">
            <v>EVERETT</v>
          </cell>
          <cell r="H909">
            <v>275.88</v>
          </cell>
          <cell r="J909">
            <v>15189</v>
          </cell>
          <cell r="K909">
            <v>196</v>
          </cell>
          <cell r="L909">
            <v>0</v>
          </cell>
          <cell r="M909">
            <v>1088</v>
          </cell>
          <cell r="N909">
            <v>16473</v>
          </cell>
        </row>
        <row r="910">
          <cell r="B910">
            <v>494093097</v>
          </cell>
          <cell r="C910" t="str">
            <v>PIONEER CS OF SCIENCE</v>
          </cell>
          <cell r="D910">
            <v>93</v>
          </cell>
          <cell r="E910" t="str">
            <v>EVERETT</v>
          </cell>
          <cell r="F910">
            <v>97</v>
          </cell>
          <cell r="G910" t="str">
            <v>FITCHBURG</v>
          </cell>
          <cell r="H910">
            <v>2</v>
          </cell>
          <cell r="J910">
            <v>15701.485072463767</v>
          </cell>
          <cell r="K910">
            <v>0</v>
          </cell>
          <cell r="L910">
            <v>0</v>
          </cell>
          <cell r="M910">
            <v>1088</v>
          </cell>
          <cell r="N910">
            <v>16789.485072463765</v>
          </cell>
        </row>
        <row r="911">
          <cell r="B911">
            <v>494093128</v>
          </cell>
          <cell r="C911" t="str">
            <v>PIONEER CS OF SCIENCE</v>
          </cell>
          <cell r="D911">
            <v>93</v>
          </cell>
          <cell r="E911" t="str">
            <v>EVERETT</v>
          </cell>
          <cell r="F911">
            <v>128</v>
          </cell>
          <cell r="G911" t="str">
            <v>HAVERHILL</v>
          </cell>
          <cell r="H911">
            <v>1</v>
          </cell>
          <cell r="J911">
            <v>10432</v>
          </cell>
          <cell r="K911">
            <v>1084</v>
          </cell>
          <cell r="L911">
            <v>0</v>
          </cell>
          <cell r="M911">
            <v>1088</v>
          </cell>
          <cell r="N911">
            <v>12604</v>
          </cell>
        </row>
        <row r="912">
          <cell r="B912">
            <v>494093149</v>
          </cell>
          <cell r="C912" t="str">
            <v>PIONEER CS OF SCIENCE</v>
          </cell>
          <cell r="D912">
            <v>93</v>
          </cell>
          <cell r="E912" t="str">
            <v>EVERETT</v>
          </cell>
          <cell r="F912">
            <v>149</v>
          </cell>
          <cell r="G912" t="str">
            <v>LAWRENCE</v>
          </cell>
          <cell r="H912">
            <v>3</v>
          </cell>
          <cell r="J912">
            <v>17386.039515521137</v>
          </cell>
          <cell r="K912">
            <v>130</v>
          </cell>
          <cell r="L912">
            <v>0</v>
          </cell>
          <cell r="M912">
            <v>1088</v>
          </cell>
          <cell r="N912">
            <v>18604.039515521137</v>
          </cell>
        </row>
        <row r="913">
          <cell r="B913">
            <v>494093163</v>
          </cell>
          <cell r="C913" t="str">
            <v>PIONEER CS OF SCIENCE</v>
          </cell>
          <cell r="D913">
            <v>93</v>
          </cell>
          <cell r="E913" t="str">
            <v>EVERETT</v>
          </cell>
          <cell r="F913">
            <v>163</v>
          </cell>
          <cell r="G913" t="str">
            <v>LYNN</v>
          </cell>
          <cell r="H913">
            <v>17.61</v>
          </cell>
          <cell r="J913">
            <v>16182</v>
          </cell>
          <cell r="K913">
            <v>107</v>
          </cell>
          <cell r="L913">
            <v>0</v>
          </cell>
          <cell r="M913">
            <v>1088</v>
          </cell>
          <cell r="N913">
            <v>17377</v>
          </cell>
        </row>
        <row r="914">
          <cell r="B914">
            <v>494093165</v>
          </cell>
          <cell r="C914" t="str">
            <v>PIONEER CS OF SCIENCE</v>
          </cell>
          <cell r="D914">
            <v>93</v>
          </cell>
          <cell r="E914" t="str">
            <v>EVERETT</v>
          </cell>
          <cell r="F914">
            <v>165</v>
          </cell>
          <cell r="G914" t="str">
            <v>MALDEN</v>
          </cell>
          <cell r="H914">
            <v>37.409999999999997</v>
          </cell>
          <cell r="J914">
            <v>14857</v>
          </cell>
          <cell r="K914">
            <v>0</v>
          </cell>
          <cell r="L914">
            <v>0</v>
          </cell>
          <cell r="M914">
            <v>1088</v>
          </cell>
          <cell r="N914">
            <v>15945</v>
          </cell>
        </row>
        <row r="915">
          <cell r="B915">
            <v>494093176</v>
          </cell>
          <cell r="C915" t="str">
            <v>PIONEER CS OF SCIENCE</v>
          </cell>
          <cell r="D915">
            <v>93</v>
          </cell>
          <cell r="E915" t="str">
            <v>EVERETT</v>
          </cell>
          <cell r="F915">
            <v>176</v>
          </cell>
          <cell r="G915" t="str">
            <v>MEDFORD</v>
          </cell>
          <cell r="H915">
            <v>10</v>
          </cell>
          <cell r="J915">
            <v>16605</v>
          </cell>
          <cell r="K915">
            <v>5647</v>
          </cell>
          <cell r="L915">
            <v>0</v>
          </cell>
          <cell r="M915">
            <v>1088</v>
          </cell>
          <cell r="N915">
            <v>23340</v>
          </cell>
        </row>
        <row r="916">
          <cell r="B916">
            <v>494093178</v>
          </cell>
          <cell r="C916" t="str">
            <v>PIONEER CS OF SCIENCE</v>
          </cell>
          <cell r="D916">
            <v>93</v>
          </cell>
          <cell r="E916" t="str">
            <v>EVERETT</v>
          </cell>
          <cell r="F916">
            <v>178</v>
          </cell>
          <cell r="G916" t="str">
            <v>MELROSE</v>
          </cell>
          <cell r="H916">
            <v>2</v>
          </cell>
          <cell r="J916">
            <v>10244</v>
          </cell>
          <cell r="K916">
            <v>1114</v>
          </cell>
          <cell r="L916">
            <v>0</v>
          </cell>
          <cell r="M916">
            <v>1088</v>
          </cell>
          <cell r="N916">
            <v>12446</v>
          </cell>
        </row>
        <row r="917">
          <cell r="B917">
            <v>494093181</v>
          </cell>
          <cell r="C917" t="str">
            <v>PIONEER CS OF SCIENCE</v>
          </cell>
          <cell r="D917">
            <v>93</v>
          </cell>
          <cell r="E917" t="str">
            <v>EVERETT</v>
          </cell>
          <cell r="F917">
            <v>181</v>
          </cell>
          <cell r="G917" t="str">
            <v>METHUEN</v>
          </cell>
          <cell r="H917">
            <v>5.93</v>
          </cell>
          <cell r="J917">
            <v>17087</v>
          </cell>
          <cell r="K917">
            <v>242</v>
          </cell>
          <cell r="L917">
            <v>0</v>
          </cell>
          <cell r="M917">
            <v>1088</v>
          </cell>
          <cell r="N917">
            <v>18417</v>
          </cell>
        </row>
        <row r="918">
          <cell r="B918">
            <v>494093229</v>
          </cell>
          <cell r="C918" t="str">
            <v>PIONEER CS OF SCIENCE</v>
          </cell>
          <cell r="D918">
            <v>93</v>
          </cell>
          <cell r="E918" t="str">
            <v>EVERETT</v>
          </cell>
          <cell r="F918">
            <v>229</v>
          </cell>
          <cell r="G918" t="str">
            <v>PEABODY</v>
          </cell>
          <cell r="H918">
            <v>5</v>
          </cell>
          <cell r="J918">
            <v>18290</v>
          </cell>
          <cell r="K918">
            <v>1377</v>
          </cell>
          <cell r="L918">
            <v>0</v>
          </cell>
          <cell r="M918">
            <v>1088</v>
          </cell>
          <cell r="N918">
            <v>20755</v>
          </cell>
        </row>
        <row r="919">
          <cell r="B919">
            <v>494093248</v>
          </cell>
          <cell r="C919" t="str">
            <v>PIONEER CS OF SCIENCE</v>
          </cell>
          <cell r="D919">
            <v>93</v>
          </cell>
          <cell r="E919" t="str">
            <v>EVERETT</v>
          </cell>
          <cell r="F919">
            <v>248</v>
          </cell>
          <cell r="G919" t="str">
            <v>REVERE</v>
          </cell>
          <cell r="H919">
            <v>301.38000000000005</v>
          </cell>
          <cell r="J919">
            <v>15431</v>
          </cell>
          <cell r="K919">
            <v>1017</v>
          </cell>
          <cell r="L919">
            <v>0</v>
          </cell>
          <cell r="M919">
            <v>1088</v>
          </cell>
          <cell r="N919">
            <v>17536</v>
          </cell>
        </row>
        <row r="920">
          <cell r="B920">
            <v>494093262</v>
          </cell>
          <cell r="C920" t="str">
            <v>PIONEER CS OF SCIENCE</v>
          </cell>
          <cell r="D920">
            <v>93</v>
          </cell>
          <cell r="E920" t="str">
            <v>EVERETT</v>
          </cell>
          <cell r="F920">
            <v>262</v>
          </cell>
          <cell r="G920" t="str">
            <v>SAUGUS</v>
          </cell>
          <cell r="H920">
            <v>13</v>
          </cell>
          <cell r="J920">
            <v>14591</v>
          </cell>
          <cell r="K920">
            <v>2910</v>
          </cell>
          <cell r="L920">
            <v>0</v>
          </cell>
          <cell r="M920">
            <v>1088</v>
          </cell>
          <cell r="N920">
            <v>18589</v>
          </cell>
        </row>
        <row r="921">
          <cell r="B921">
            <v>494093284</v>
          </cell>
          <cell r="C921" t="str">
            <v>PIONEER CS OF SCIENCE</v>
          </cell>
          <cell r="D921">
            <v>93</v>
          </cell>
          <cell r="E921" t="str">
            <v>EVERETT</v>
          </cell>
          <cell r="F921">
            <v>284</v>
          </cell>
          <cell r="G921" t="str">
            <v>STONEHAM</v>
          </cell>
          <cell r="H921">
            <v>4</v>
          </cell>
          <cell r="J921">
            <v>11312</v>
          </cell>
          <cell r="K921">
            <v>4588</v>
          </cell>
          <cell r="L921">
            <v>0</v>
          </cell>
          <cell r="M921">
            <v>1088</v>
          </cell>
          <cell r="N921">
            <v>16988</v>
          </cell>
        </row>
        <row r="922">
          <cell r="B922">
            <v>494093291</v>
          </cell>
          <cell r="C922" t="str">
            <v>PIONEER CS OF SCIENCE</v>
          </cell>
          <cell r="D922">
            <v>93</v>
          </cell>
          <cell r="E922" t="str">
            <v>EVERETT</v>
          </cell>
          <cell r="F922">
            <v>291</v>
          </cell>
          <cell r="G922" t="str">
            <v>SWAMPSCOTT</v>
          </cell>
          <cell r="H922">
            <v>2</v>
          </cell>
          <cell r="J922">
            <v>15581</v>
          </cell>
          <cell r="K922">
            <v>6128</v>
          </cell>
          <cell r="L922">
            <v>0</v>
          </cell>
          <cell r="M922">
            <v>1088</v>
          </cell>
          <cell r="N922">
            <v>22797</v>
          </cell>
        </row>
        <row r="923">
          <cell r="B923">
            <v>494093293</v>
          </cell>
          <cell r="C923" t="str">
            <v>PIONEER CS OF SCIENCE</v>
          </cell>
          <cell r="D923">
            <v>93</v>
          </cell>
          <cell r="E923" t="str">
            <v>EVERETT</v>
          </cell>
          <cell r="F923">
            <v>293</v>
          </cell>
          <cell r="G923" t="str">
            <v>TAUNTON</v>
          </cell>
          <cell r="H923">
            <v>1</v>
          </cell>
          <cell r="J923">
            <v>17252</v>
          </cell>
          <cell r="K923">
            <v>466</v>
          </cell>
          <cell r="L923">
            <v>0</v>
          </cell>
          <cell r="M923">
            <v>1088</v>
          </cell>
          <cell r="N923">
            <v>18806</v>
          </cell>
        </row>
        <row r="924">
          <cell r="B924">
            <v>494093295</v>
          </cell>
          <cell r="C924" t="str">
            <v>PIONEER CS OF SCIENCE</v>
          </cell>
          <cell r="D924">
            <v>93</v>
          </cell>
          <cell r="E924" t="str">
            <v>EVERETT</v>
          </cell>
          <cell r="F924">
            <v>295</v>
          </cell>
          <cell r="G924" t="str">
            <v>TEWKSBURY</v>
          </cell>
          <cell r="H924">
            <v>1</v>
          </cell>
          <cell r="J924">
            <v>11941.320043370508</v>
          </cell>
          <cell r="K924">
            <v>6336</v>
          </cell>
          <cell r="L924">
            <v>0</v>
          </cell>
          <cell r="M924">
            <v>1088</v>
          </cell>
          <cell r="N924">
            <v>19365.320043370506</v>
          </cell>
        </row>
        <row r="925">
          <cell r="B925">
            <v>494093346</v>
          </cell>
          <cell r="C925" t="str">
            <v>PIONEER CS OF SCIENCE</v>
          </cell>
          <cell r="D925">
            <v>93</v>
          </cell>
          <cell r="E925" t="str">
            <v>EVERETT</v>
          </cell>
          <cell r="F925">
            <v>346</v>
          </cell>
          <cell r="G925" t="str">
            <v>WINTHROP</v>
          </cell>
          <cell r="H925">
            <v>1</v>
          </cell>
          <cell r="J925">
            <v>15559</v>
          </cell>
          <cell r="K925">
            <v>1528</v>
          </cell>
          <cell r="L925">
            <v>0</v>
          </cell>
          <cell r="M925">
            <v>1088</v>
          </cell>
          <cell r="N925">
            <v>18175</v>
          </cell>
        </row>
        <row r="926">
          <cell r="B926">
            <v>494093347</v>
          </cell>
          <cell r="C926" t="str">
            <v>PIONEER CS OF SCIENCE</v>
          </cell>
          <cell r="D926">
            <v>93</v>
          </cell>
          <cell r="E926" t="str">
            <v>EVERETT</v>
          </cell>
          <cell r="F926">
            <v>347</v>
          </cell>
          <cell r="G926" t="str">
            <v>WOBURN</v>
          </cell>
          <cell r="H926">
            <v>3</v>
          </cell>
          <cell r="J926">
            <v>17067</v>
          </cell>
          <cell r="K926">
            <v>7628</v>
          </cell>
          <cell r="L926">
            <v>0</v>
          </cell>
          <cell r="M926">
            <v>1088</v>
          </cell>
          <cell r="N926">
            <v>25783</v>
          </cell>
        </row>
        <row r="927">
          <cell r="B927">
            <v>496201003</v>
          </cell>
          <cell r="C927" t="str">
            <v>GLOBAL LEARNING</v>
          </cell>
          <cell r="D927">
            <v>201</v>
          </cell>
          <cell r="E927" t="str">
            <v>NEW BEDFORD</v>
          </cell>
          <cell r="F927">
            <v>3</v>
          </cell>
          <cell r="G927" t="str">
            <v>ACUSHNET</v>
          </cell>
          <cell r="H927">
            <v>0.5</v>
          </cell>
          <cell r="J927">
            <v>12089.715302013421</v>
          </cell>
          <cell r="K927">
            <v>1636</v>
          </cell>
          <cell r="L927">
            <v>0</v>
          </cell>
          <cell r="M927">
            <v>1088</v>
          </cell>
          <cell r="N927">
            <v>14813.715302013421</v>
          </cell>
        </row>
        <row r="928">
          <cell r="B928">
            <v>496201072</v>
          </cell>
          <cell r="C928" t="str">
            <v>GLOBAL LEARNING</v>
          </cell>
          <cell r="D928">
            <v>201</v>
          </cell>
          <cell r="E928" t="str">
            <v>NEW BEDFORD</v>
          </cell>
          <cell r="F928">
            <v>72</v>
          </cell>
          <cell r="G928" t="str">
            <v>DARTMOUTH</v>
          </cell>
          <cell r="H928">
            <v>3</v>
          </cell>
          <cell r="J928">
            <v>13080</v>
          </cell>
          <cell r="K928">
            <v>3201</v>
          </cell>
          <cell r="L928">
            <v>0</v>
          </cell>
          <cell r="M928">
            <v>1088</v>
          </cell>
          <cell r="N928">
            <v>17369</v>
          </cell>
        </row>
        <row r="929">
          <cell r="B929">
            <v>496201095</v>
          </cell>
          <cell r="C929" t="str">
            <v>GLOBAL LEARNING</v>
          </cell>
          <cell r="D929">
            <v>201</v>
          </cell>
          <cell r="E929" t="str">
            <v>NEW BEDFORD</v>
          </cell>
          <cell r="F929">
            <v>95</v>
          </cell>
          <cell r="G929" t="str">
            <v>FALL RIVER</v>
          </cell>
          <cell r="H929">
            <v>4</v>
          </cell>
          <cell r="J929">
            <v>15831</v>
          </cell>
          <cell r="K929">
            <v>43</v>
          </cell>
          <cell r="L929">
            <v>0</v>
          </cell>
          <cell r="M929">
            <v>1088</v>
          </cell>
          <cell r="N929">
            <v>16962</v>
          </cell>
        </row>
        <row r="930">
          <cell r="B930">
            <v>496201201</v>
          </cell>
          <cell r="C930" t="str">
            <v>GLOBAL LEARNING</v>
          </cell>
          <cell r="D930">
            <v>201</v>
          </cell>
          <cell r="E930" t="str">
            <v>NEW BEDFORD</v>
          </cell>
          <cell r="F930">
            <v>201</v>
          </cell>
          <cell r="G930" t="str">
            <v>NEW BEDFORD</v>
          </cell>
          <cell r="H930">
            <v>490.84</v>
          </cell>
          <cell r="J930">
            <v>15506</v>
          </cell>
          <cell r="K930">
            <v>76</v>
          </cell>
          <cell r="L930">
            <v>519.76000325971802</v>
          </cell>
          <cell r="M930">
            <v>1088</v>
          </cell>
          <cell r="N930">
            <v>17189.760003259718</v>
          </cell>
        </row>
        <row r="931">
          <cell r="B931">
            <v>496201331</v>
          </cell>
          <cell r="C931" t="str">
            <v>GLOBAL LEARNING</v>
          </cell>
          <cell r="D931">
            <v>201</v>
          </cell>
          <cell r="E931" t="str">
            <v>NEW BEDFORD</v>
          </cell>
          <cell r="F931">
            <v>331</v>
          </cell>
          <cell r="G931" t="str">
            <v>WESTPORT</v>
          </cell>
          <cell r="H931">
            <v>1</v>
          </cell>
          <cell r="J931">
            <v>12569.268859364875</v>
          </cell>
          <cell r="K931">
            <v>2821</v>
          </cell>
          <cell r="L931">
            <v>0</v>
          </cell>
          <cell r="M931">
            <v>1088</v>
          </cell>
          <cell r="N931">
            <v>16478.268859364875</v>
          </cell>
        </row>
        <row r="932">
          <cell r="B932">
            <v>497117005</v>
          </cell>
          <cell r="C932" t="str">
            <v>PIONEER VALLEY CHINESE IMMERSION</v>
          </cell>
          <cell r="D932">
            <v>117</v>
          </cell>
          <cell r="E932" t="str">
            <v>HADLEY</v>
          </cell>
          <cell r="F932">
            <v>5</v>
          </cell>
          <cell r="G932" t="str">
            <v>AGAWAM</v>
          </cell>
          <cell r="H932">
            <v>7.0600000000000005</v>
          </cell>
          <cell r="J932">
            <v>12019</v>
          </cell>
          <cell r="K932">
            <v>5133</v>
          </cell>
          <cell r="L932">
            <v>0</v>
          </cell>
          <cell r="M932">
            <v>1088</v>
          </cell>
          <cell r="N932">
            <v>18240</v>
          </cell>
        </row>
        <row r="933">
          <cell r="B933">
            <v>497117008</v>
          </cell>
          <cell r="C933" t="str">
            <v>PIONEER VALLEY CHINESE IMMERSION</v>
          </cell>
          <cell r="D933">
            <v>117</v>
          </cell>
          <cell r="E933" t="str">
            <v>HADLEY</v>
          </cell>
          <cell r="F933">
            <v>8</v>
          </cell>
          <cell r="G933" t="str">
            <v>AMHERST</v>
          </cell>
          <cell r="H933">
            <v>70.519999999999982</v>
          </cell>
          <cell r="J933">
            <v>10930</v>
          </cell>
          <cell r="K933">
            <v>11015</v>
          </cell>
          <cell r="L933">
            <v>0</v>
          </cell>
          <cell r="M933">
            <v>1088</v>
          </cell>
          <cell r="N933">
            <v>23033</v>
          </cell>
        </row>
        <row r="934">
          <cell r="B934">
            <v>497117024</v>
          </cell>
          <cell r="C934" t="str">
            <v>PIONEER VALLEY CHINESE IMMERSION</v>
          </cell>
          <cell r="D934">
            <v>117</v>
          </cell>
          <cell r="E934" t="str">
            <v>HADLEY</v>
          </cell>
          <cell r="F934">
            <v>24</v>
          </cell>
          <cell r="G934" t="str">
            <v>BELCHERTOWN</v>
          </cell>
          <cell r="H934">
            <v>21.230000000000004</v>
          </cell>
          <cell r="J934">
            <v>11636</v>
          </cell>
          <cell r="K934">
            <v>3001</v>
          </cell>
          <cell r="L934">
            <v>0</v>
          </cell>
          <cell r="M934">
            <v>1088</v>
          </cell>
          <cell r="N934">
            <v>15725</v>
          </cell>
        </row>
        <row r="935">
          <cell r="B935">
            <v>497117061</v>
          </cell>
          <cell r="C935" t="str">
            <v>PIONEER VALLEY CHINESE IMMERSION</v>
          </cell>
          <cell r="D935">
            <v>117</v>
          </cell>
          <cell r="E935" t="str">
            <v>HADLEY</v>
          </cell>
          <cell r="F935">
            <v>61</v>
          </cell>
          <cell r="G935" t="str">
            <v>CHICOPEE</v>
          </cell>
          <cell r="H935">
            <v>18.5</v>
          </cell>
          <cell r="J935">
            <v>12979</v>
          </cell>
          <cell r="K935">
            <v>550</v>
          </cell>
          <cell r="L935">
            <v>0</v>
          </cell>
          <cell r="M935">
            <v>1088</v>
          </cell>
          <cell r="N935">
            <v>14617</v>
          </cell>
        </row>
        <row r="936">
          <cell r="B936">
            <v>497117074</v>
          </cell>
          <cell r="C936" t="str">
            <v>PIONEER VALLEY CHINESE IMMERSION</v>
          </cell>
          <cell r="D936">
            <v>117</v>
          </cell>
          <cell r="E936" t="str">
            <v>HADLEY</v>
          </cell>
          <cell r="F936">
            <v>74</v>
          </cell>
          <cell r="G936" t="str">
            <v>DEERFIELD</v>
          </cell>
          <cell r="H936">
            <v>8</v>
          </cell>
          <cell r="J936">
            <v>11285</v>
          </cell>
          <cell r="K936">
            <v>10446</v>
          </cell>
          <cell r="L936">
            <v>0</v>
          </cell>
          <cell r="M936">
            <v>1088</v>
          </cell>
          <cell r="N936">
            <v>22819</v>
          </cell>
        </row>
        <row r="937">
          <cell r="B937">
            <v>497117086</v>
          </cell>
          <cell r="C937" t="str">
            <v>PIONEER VALLEY CHINESE IMMERSION</v>
          </cell>
          <cell r="D937">
            <v>117</v>
          </cell>
          <cell r="E937" t="str">
            <v>HADLEY</v>
          </cell>
          <cell r="F937">
            <v>86</v>
          </cell>
          <cell r="G937" t="str">
            <v>EASTHAMPTON</v>
          </cell>
          <cell r="H937">
            <v>24</v>
          </cell>
          <cell r="J937">
            <v>11583</v>
          </cell>
          <cell r="K937">
            <v>1179</v>
          </cell>
          <cell r="L937">
            <v>0</v>
          </cell>
          <cell r="M937">
            <v>1088</v>
          </cell>
          <cell r="N937">
            <v>13850</v>
          </cell>
        </row>
        <row r="938">
          <cell r="B938">
            <v>497117087</v>
          </cell>
          <cell r="C938" t="str">
            <v>PIONEER VALLEY CHINESE IMMERSION</v>
          </cell>
          <cell r="D938">
            <v>117</v>
          </cell>
          <cell r="E938" t="str">
            <v>HADLEY</v>
          </cell>
          <cell r="F938">
            <v>87</v>
          </cell>
          <cell r="G938" t="str">
            <v>EAST LONGMEADOW</v>
          </cell>
          <cell r="H938">
            <v>5</v>
          </cell>
          <cell r="J938">
            <v>10115</v>
          </cell>
          <cell r="K938">
            <v>3886</v>
          </cell>
          <cell r="L938">
            <v>0</v>
          </cell>
          <cell r="M938">
            <v>1088</v>
          </cell>
          <cell r="N938">
            <v>15089</v>
          </cell>
        </row>
        <row r="939">
          <cell r="B939">
            <v>497117111</v>
          </cell>
          <cell r="C939" t="str">
            <v>PIONEER VALLEY CHINESE IMMERSION</v>
          </cell>
          <cell r="D939">
            <v>117</v>
          </cell>
          <cell r="E939" t="str">
            <v>HADLEY</v>
          </cell>
          <cell r="F939">
            <v>111</v>
          </cell>
          <cell r="G939" t="str">
            <v>GRANBY</v>
          </cell>
          <cell r="H939">
            <v>10.969999999999999</v>
          </cell>
          <cell r="J939">
            <v>10657</v>
          </cell>
          <cell r="K939">
            <v>2557</v>
          </cell>
          <cell r="L939">
            <v>0</v>
          </cell>
          <cell r="M939">
            <v>1088</v>
          </cell>
          <cell r="N939">
            <v>14302</v>
          </cell>
        </row>
        <row r="940">
          <cell r="B940">
            <v>497117114</v>
          </cell>
          <cell r="C940" t="str">
            <v>PIONEER VALLEY CHINESE IMMERSION</v>
          </cell>
          <cell r="D940">
            <v>117</v>
          </cell>
          <cell r="E940" t="str">
            <v>HADLEY</v>
          </cell>
          <cell r="F940">
            <v>114</v>
          </cell>
          <cell r="G940" t="str">
            <v>GREENFIELD</v>
          </cell>
          <cell r="H940">
            <v>18</v>
          </cell>
          <cell r="J940">
            <v>12599</v>
          </cell>
          <cell r="K940">
            <v>2055</v>
          </cell>
          <cell r="L940">
            <v>0</v>
          </cell>
          <cell r="M940">
            <v>1088</v>
          </cell>
          <cell r="N940">
            <v>15742</v>
          </cell>
        </row>
        <row r="941">
          <cell r="B941">
            <v>497117117</v>
          </cell>
          <cell r="C941" t="str">
            <v>PIONEER VALLEY CHINESE IMMERSION</v>
          </cell>
          <cell r="D941">
            <v>117</v>
          </cell>
          <cell r="E941" t="str">
            <v>HADLEY</v>
          </cell>
          <cell r="F941">
            <v>117</v>
          </cell>
          <cell r="G941" t="str">
            <v>HADLEY</v>
          </cell>
          <cell r="H941">
            <v>32.510000000000005</v>
          </cell>
          <cell r="J941">
            <v>10621</v>
          </cell>
          <cell r="K941">
            <v>5593</v>
          </cell>
          <cell r="L941">
            <v>0</v>
          </cell>
          <cell r="M941">
            <v>1088</v>
          </cell>
          <cell r="N941">
            <v>17302</v>
          </cell>
        </row>
        <row r="942">
          <cell r="B942">
            <v>497117127</v>
          </cell>
          <cell r="C942" t="str">
            <v>PIONEER VALLEY CHINESE IMMERSION</v>
          </cell>
          <cell r="D942">
            <v>117</v>
          </cell>
          <cell r="E942" t="str">
            <v>HADLEY</v>
          </cell>
          <cell r="F942">
            <v>127</v>
          </cell>
          <cell r="G942" t="str">
            <v>HATFIELD</v>
          </cell>
          <cell r="H942">
            <v>2</v>
          </cell>
          <cell r="J942">
            <v>10115</v>
          </cell>
          <cell r="K942">
            <v>5288</v>
          </cell>
          <cell r="L942">
            <v>0</v>
          </cell>
          <cell r="M942">
            <v>1088</v>
          </cell>
          <cell r="N942">
            <v>16491</v>
          </cell>
        </row>
        <row r="943">
          <cell r="B943">
            <v>497117137</v>
          </cell>
          <cell r="C943" t="str">
            <v>PIONEER VALLEY CHINESE IMMERSION</v>
          </cell>
          <cell r="D943">
            <v>117</v>
          </cell>
          <cell r="E943" t="str">
            <v>HADLEY</v>
          </cell>
          <cell r="F943">
            <v>137</v>
          </cell>
          <cell r="G943" t="str">
            <v>HOLYOKE</v>
          </cell>
          <cell r="H943">
            <v>34.299999999999997</v>
          </cell>
          <cell r="J943">
            <v>11940</v>
          </cell>
          <cell r="K943">
            <v>0</v>
          </cell>
          <cell r="L943">
            <v>0</v>
          </cell>
          <cell r="M943">
            <v>1088</v>
          </cell>
          <cell r="N943">
            <v>13028</v>
          </cell>
        </row>
        <row r="944">
          <cell r="B944">
            <v>497117154</v>
          </cell>
          <cell r="C944" t="str">
            <v>PIONEER VALLEY CHINESE IMMERSION</v>
          </cell>
          <cell r="D944">
            <v>117</v>
          </cell>
          <cell r="E944" t="str">
            <v>HADLEY</v>
          </cell>
          <cell r="F944">
            <v>154</v>
          </cell>
          <cell r="G944" t="str">
            <v>LEVERETT</v>
          </cell>
          <cell r="H944">
            <v>1</v>
          </cell>
          <cell r="J944">
            <v>9754</v>
          </cell>
          <cell r="K944">
            <v>10914</v>
          </cell>
          <cell r="L944">
            <v>0</v>
          </cell>
          <cell r="M944">
            <v>1088</v>
          </cell>
          <cell r="N944">
            <v>21756</v>
          </cell>
        </row>
        <row r="945">
          <cell r="B945">
            <v>497117159</v>
          </cell>
          <cell r="C945" t="str">
            <v>PIONEER VALLEY CHINESE IMMERSION</v>
          </cell>
          <cell r="D945">
            <v>117</v>
          </cell>
          <cell r="E945" t="str">
            <v>HADLEY</v>
          </cell>
          <cell r="F945">
            <v>159</v>
          </cell>
          <cell r="G945" t="str">
            <v>LONGMEADOW</v>
          </cell>
          <cell r="H945">
            <v>4.93</v>
          </cell>
          <cell r="J945">
            <v>10296</v>
          </cell>
          <cell r="K945">
            <v>4354</v>
          </cell>
          <cell r="L945">
            <v>0</v>
          </cell>
          <cell r="M945">
            <v>1088</v>
          </cell>
          <cell r="N945">
            <v>15738</v>
          </cell>
        </row>
        <row r="946">
          <cell r="B946">
            <v>497117161</v>
          </cell>
          <cell r="C946" t="str">
            <v>PIONEER VALLEY CHINESE IMMERSION</v>
          </cell>
          <cell r="D946">
            <v>117</v>
          </cell>
          <cell r="E946" t="str">
            <v>HADLEY</v>
          </cell>
          <cell r="F946">
            <v>161</v>
          </cell>
          <cell r="G946" t="str">
            <v>LUDLOW</v>
          </cell>
          <cell r="H946">
            <v>2</v>
          </cell>
          <cell r="J946">
            <v>10115</v>
          </cell>
          <cell r="K946">
            <v>4262</v>
          </cell>
          <cell r="L946">
            <v>0</v>
          </cell>
          <cell r="M946">
            <v>1088</v>
          </cell>
          <cell r="N946">
            <v>15465</v>
          </cell>
        </row>
        <row r="947">
          <cell r="B947">
            <v>497117210</v>
          </cell>
          <cell r="C947" t="str">
            <v>PIONEER VALLEY CHINESE IMMERSION</v>
          </cell>
          <cell r="D947">
            <v>117</v>
          </cell>
          <cell r="E947" t="str">
            <v>HADLEY</v>
          </cell>
          <cell r="F947">
            <v>210</v>
          </cell>
          <cell r="G947" t="str">
            <v>NORTHAMPTON</v>
          </cell>
          <cell r="H947">
            <v>40.96</v>
          </cell>
          <cell r="J947">
            <v>11443</v>
          </cell>
          <cell r="K947">
            <v>3793</v>
          </cell>
          <cell r="L947">
            <v>0</v>
          </cell>
          <cell r="M947">
            <v>1088</v>
          </cell>
          <cell r="N947">
            <v>16324</v>
          </cell>
        </row>
        <row r="948">
          <cell r="B948">
            <v>497117223</v>
          </cell>
          <cell r="C948" t="str">
            <v>PIONEER VALLEY CHINESE IMMERSION</v>
          </cell>
          <cell r="D948">
            <v>117</v>
          </cell>
          <cell r="E948" t="str">
            <v>HADLEY</v>
          </cell>
          <cell r="F948">
            <v>223</v>
          </cell>
          <cell r="G948" t="str">
            <v>ORANGE</v>
          </cell>
          <cell r="H948">
            <v>4</v>
          </cell>
          <cell r="J948">
            <v>10102</v>
          </cell>
          <cell r="K948">
            <v>220</v>
          </cell>
          <cell r="L948">
            <v>0</v>
          </cell>
          <cell r="M948">
            <v>1088</v>
          </cell>
          <cell r="N948">
            <v>11410</v>
          </cell>
        </row>
        <row r="949">
          <cell r="B949">
            <v>497117227</v>
          </cell>
          <cell r="C949" t="str">
            <v>PIONEER VALLEY CHINESE IMMERSION</v>
          </cell>
          <cell r="D949">
            <v>117</v>
          </cell>
          <cell r="E949" t="str">
            <v>HADLEY</v>
          </cell>
          <cell r="F949">
            <v>227</v>
          </cell>
          <cell r="G949" t="str">
            <v>PALMER</v>
          </cell>
          <cell r="H949">
            <v>2</v>
          </cell>
          <cell r="J949">
            <v>14071.793831919813</v>
          </cell>
          <cell r="K949">
            <v>3688</v>
          </cell>
          <cell r="L949">
            <v>0</v>
          </cell>
          <cell r="M949">
            <v>1088</v>
          </cell>
          <cell r="N949">
            <v>18847.793831919815</v>
          </cell>
        </row>
        <row r="950">
          <cell r="B950">
            <v>497117272</v>
          </cell>
          <cell r="C950" t="str">
            <v>PIONEER VALLEY CHINESE IMMERSION</v>
          </cell>
          <cell r="D950">
            <v>117</v>
          </cell>
          <cell r="E950" t="str">
            <v>HADLEY</v>
          </cell>
          <cell r="F950">
            <v>272</v>
          </cell>
          <cell r="G950" t="str">
            <v>SHUTESBURY</v>
          </cell>
          <cell r="H950">
            <v>3</v>
          </cell>
          <cell r="J950">
            <v>10115</v>
          </cell>
          <cell r="K950">
            <v>14891</v>
          </cell>
          <cell r="L950">
            <v>0</v>
          </cell>
          <cell r="M950">
            <v>1088</v>
          </cell>
          <cell r="N950">
            <v>26094</v>
          </cell>
        </row>
        <row r="951">
          <cell r="B951">
            <v>497117275</v>
          </cell>
          <cell r="C951" t="str">
            <v>PIONEER VALLEY CHINESE IMMERSION</v>
          </cell>
          <cell r="D951">
            <v>117</v>
          </cell>
          <cell r="E951" t="str">
            <v>HADLEY</v>
          </cell>
          <cell r="F951">
            <v>275</v>
          </cell>
          <cell r="G951" t="str">
            <v>SOUTHAMPTON</v>
          </cell>
          <cell r="H951">
            <v>5</v>
          </cell>
          <cell r="J951">
            <v>12914</v>
          </cell>
          <cell r="K951">
            <v>3764</v>
          </cell>
          <cell r="L951">
            <v>0</v>
          </cell>
          <cell r="M951">
            <v>1088</v>
          </cell>
          <cell r="N951">
            <v>17766</v>
          </cell>
        </row>
        <row r="952">
          <cell r="B952">
            <v>497117278</v>
          </cell>
          <cell r="C952" t="str">
            <v>PIONEER VALLEY CHINESE IMMERSION</v>
          </cell>
          <cell r="D952">
            <v>117</v>
          </cell>
          <cell r="E952" t="str">
            <v>HADLEY</v>
          </cell>
          <cell r="F952">
            <v>278</v>
          </cell>
          <cell r="G952" t="str">
            <v>SOUTH HADLEY</v>
          </cell>
          <cell r="H952">
            <v>50.480000000000004</v>
          </cell>
          <cell r="J952">
            <v>11440</v>
          </cell>
          <cell r="K952">
            <v>2124</v>
          </cell>
          <cell r="L952">
            <v>0</v>
          </cell>
          <cell r="M952">
            <v>1088</v>
          </cell>
          <cell r="N952">
            <v>14652</v>
          </cell>
        </row>
        <row r="953">
          <cell r="B953">
            <v>497117281</v>
          </cell>
          <cell r="C953" t="str">
            <v>PIONEER VALLEY CHINESE IMMERSION</v>
          </cell>
          <cell r="D953">
            <v>117</v>
          </cell>
          <cell r="E953" t="str">
            <v>HADLEY</v>
          </cell>
          <cell r="F953">
            <v>281</v>
          </cell>
          <cell r="G953" t="str">
            <v>SPRINGFIELD</v>
          </cell>
          <cell r="H953">
            <v>72.180000000000007</v>
          </cell>
          <cell r="J953">
            <v>14793</v>
          </cell>
          <cell r="K953">
            <v>7</v>
          </cell>
          <cell r="L953">
            <v>0</v>
          </cell>
          <cell r="M953">
            <v>1088</v>
          </cell>
          <cell r="N953">
            <v>15888</v>
          </cell>
        </row>
        <row r="954">
          <cell r="B954">
            <v>497117289</v>
          </cell>
          <cell r="C954" t="str">
            <v>PIONEER VALLEY CHINESE IMMERSION</v>
          </cell>
          <cell r="D954">
            <v>117</v>
          </cell>
          <cell r="E954" t="str">
            <v>HADLEY</v>
          </cell>
          <cell r="F954">
            <v>289</v>
          </cell>
          <cell r="G954" t="str">
            <v>SUNDERLAND</v>
          </cell>
          <cell r="H954">
            <v>0.5</v>
          </cell>
          <cell r="J954">
            <v>9754</v>
          </cell>
          <cell r="K954">
            <v>7333</v>
          </cell>
          <cell r="L954">
            <v>0</v>
          </cell>
          <cell r="M954">
            <v>1088</v>
          </cell>
          <cell r="N954">
            <v>18175</v>
          </cell>
        </row>
        <row r="955">
          <cell r="B955">
            <v>497117309</v>
          </cell>
          <cell r="C955" t="str">
            <v>PIONEER VALLEY CHINESE IMMERSION</v>
          </cell>
          <cell r="D955">
            <v>117</v>
          </cell>
          <cell r="E955" t="str">
            <v>HADLEY</v>
          </cell>
          <cell r="F955">
            <v>309</v>
          </cell>
          <cell r="G955" t="str">
            <v>WARE</v>
          </cell>
          <cell r="H955">
            <v>0.79</v>
          </cell>
          <cell r="J955">
            <v>14213.309549050633</v>
          </cell>
          <cell r="K955">
            <v>829</v>
          </cell>
          <cell r="L955">
            <v>0</v>
          </cell>
          <cell r="M955">
            <v>1088</v>
          </cell>
          <cell r="N955">
            <v>16130.309549050633</v>
          </cell>
        </row>
        <row r="956">
          <cell r="B956">
            <v>497117325</v>
          </cell>
          <cell r="C956" t="str">
            <v>PIONEER VALLEY CHINESE IMMERSION</v>
          </cell>
          <cell r="D956">
            <v>117</v>
          </cell>
          <cell r="E956" t="str">
            <v>HADLEY</v>
          </cell>
          <cell r="F956">
            <v>325</v>
          </cell>
          <cell r="G956" t="str">
            <v>WESTFIELD</v>
          </cell>
          <cell r="H956">
            <v>14.04</v>
          </cell>
          <cell r="J956">
            <v>12429</v>
          </cell>
          <cell r="K956">
            <v>1236</v>
          </cell>
          <cell r="L956">
            <v>0</v>
          </cell>
          <cell r="M956">
            <v>1088</v>
          </cell>
          <cell r="N956">
            <v>14753</v>
          </cell>
        </row>
        <row r="957">
          <cell r="B957">
            <v>497117332</v>
          </cell>
          <cell r="C957" t="str">
            <v>PIONEER VALLEY CHINESE IMMERSION</v>
          </cell>
          <cell r="D957">
            <v>117</v>
          </cell>
          <cell r="E957" t="str">
            <v>HADLEY</v>
          </cell>
          <cell r="F957">
            <v>332</v>
          </cell>
          <cell r="G957" t="str">
            <v>WEST SPRINGFIELD</v>
          </cell>
          <cell r="H957">
            <v>9.91</v>
          </cell>
          <cell r="J957">
            <v>9935</v>
          </cell>
          <cell r="K957">
            <v>752</v>
          </cell>
          <cell r="L957">
            <v>0</v>
          </cell>
          <cell r="M957">
            <v>1088</v>
          </cell>
          <cell r="N957">
            <v>11775</v>
          </cell>
        </row>
        <row r="958">
          <cell r="B958">
            <v>497117340</v>
          </cell>
          <cell r="C958" t="str">
            <v>PIONEER VALLEY CHINESE IMMERSION</v>
          </cell>
          <cell r="D958">
            <v>117</v>
          </cell>
          <cell r="E958" t="str">
            <v>HADLEY</v>
          </cell>
          <cell r="F958">
            <v>340</v>
          </cell>
          <cell r="G958" t="str">
            <v>WILLIAMSBURG</v>
          </cell>
          <cell r="H958">
            <v>2</v>
          </cell>
          <cell r="J958">
            <v>11559</v>
          </cell>
          <cell r="K958">
            <v>6732</v>
          </cell>
          <cell r="L958">
            <v>0</v>
          </cell>
          <cell r="M958">
            <v>1088</v>
          </cell>
          <cell r="N958">
            <v>19379</v>
          </cell>
        </row>
        <row r="959">
          <cell r="B959">
            <v>497117605</v>
          </cell>
          <cell r="C959" t="str">
            <v>PIONEER VALLEY CHINESE IMMERSION</v>
          </cell>
          <cell r="D959">
            <v>117</v>
          </cell>
          <cell r="E959" t="str">
            <v>HADLEY</v>
          </cell>
          <cell r="F959">
            <v>605</v>
          </cell>
          <cell r="G959" t="str">
            <v>AMHERST PELHAM</v>
          </cell>
          <cell r="H959">
            <v>48.29</v>
          </cell>
          <cell r="J959">
            <v>12278</v>
          </cell>
          <cell r="K959">
            <v>8459</v>
          </cell>
          <cell r="L959">
            <v>0</v>
          </cell>
          <cell r="M959">
            <v>1088</v>
          </cell>
          <cell r="N959">
            <v>21825</v>
          </cell>
        </row>
        <row r="960">
          <cell r="B960">
            <v>497117615</v>
          </cell>
          <cell r="C960" t="str">
            <v>PIONEER VALLEY CHINESE IMMERSION</v>
          </cell>
          <cell r="D960">
            <v>117</v>
          </cell>
          <cell r="E960" t="str">
            <v>HADLEY</v>
          </cell>
          <cell r="F960">
            <v>615</v>
          </cell>
          <cell r="G960" t="str">
            <v>ATHOL ROYALSTON</v>
          </cell>
          <cell r="H960">
            <v>0.45</v>
          </cell>
          <cell r="J960">
            <v>14269.600801591812</v>
          </cell>
          <cell r="K960">
            <v>17</v>
          </cell>
          <cell r="L960">
            <v>0</v>
          </cell>
          <cell r="M960">
            <v>1088</v>
          </cell>
          <cell r="N960">
            <v>15374.600801591812</v>
          </cell>
        </row>
        <row r="961">
          <cell r="B961">
            <v>497117632</v>
          </cell>
          <cell r="C961" t="str">
            <v>PIONEER VALLEY CHINESE IMMERSION</v>
          </cell>
          <cell r="D961">
            <v>117</v>
          </cell>
          <cell r="E961" t="str">
            <v>HADLEY</v>
          </cell>
          <cell r="F961">
            <v>632</v>
          </cell>
          <cell r="G961" t="str">
            <v>CHESTERFIELD GOSHEN</v>
          </cell>
          <cell r="H961">
            <v>1</v>
          </cell>
          <cell r="J961">
            <v>12612.451803278689</v>
          </cell>
          <cell r="K961">
            <v>8092</v>
          </cell>
          <cell r="L961">
            <v>0</v>
          </cell>
          <cell r="M961">
            <v>1088</v>
          </cell>
          <cell r="N961">
            <v>21792.451803278687</v>
          </cell>
        </row>
        <row r="962">
          <cell r="B962">
            <v>497117670</v>
          </cell>
          <cell r="C962" t="str">
            <v>PIONEER VALLEY CHINESE IMMERSION</v>
          </cell>
          <cell r="D962">
            <v>117</v>
          </cell>
          <cell r="E962" t="str">
            <v>HADLEY</v>
          </cell>
          <cell r="F962">
            <v>670</v>
          </cell>
          <cell r="G962" t="str">
            <v>FRONTIER</v>
          </cell>
          <cell r="H962">
            <v>6.39</v>
          </cell>
          <cell r="J962">
            <v>12716</v>
          </cell>
          <cell r="K962">
            <v>9497</v>
          </cell>
          <cell r="L962">
            <v>0</v>
          </cell>
          <cell r="M962">
            <v>1088</v>
          </cell>
          <cell r="N962">
            <v>23301</v>
          </cell>
        </row>
        <row r="963">
          <cell r="B963">
            <v>497117672</v>
          </cell>
          <cell r="C963" t="str">
            <v>PIONEER VALLEY CHINESE IMMERSION</v>
          </cell>
          <cell r="D963">
            <v>117</v>
          </cell>
          <cell r="E963" t="str">
            <v>HADLEY</v>
          </cell>
          <cell r="F963">
            <v>672</v>
          </cell>
          <cell r="G963" t="str">
            <v>GATEWAY</v>
          </cell>
          <cell r="H963">
            <v>2</v>
          </cell>
          <cell r="J963">
            <v>11611</v>
          </cell>
          <cell r="K963">
            <v>3953</v>
          </cell>
          <cell r="L963">
            <v>0</v>
          </cell>
          <cell r="M963">
            <v>1088</v>
          </cell>
          <cell r="N963">
            <v>16652</v>
          </cell>
        </row>
        <row r="964">
          <cell r="B964">
            <v>497117674</v>
          </cell>
          <cell r="C964" t="str">
            <v>PIONEER VALLEY CHINESE IMMERSION</v>
          </cell>
          <cell r="D964">
            <v>117</v>
          </cell>
          <cell r="E964" t="str">
            <v>HADLEY</v>
          </cell>
          <cell r="F964">
            <v>674</v>
          </cell>
          <cell r="G964" t="str">
            <v>GILL MONTAGUE</v>
          </cell>
          <cell r="H964">
            <v>6</v>
          </cell>
          <cell r="J964">
            <v>13240</v>
          </cell>
          <cell r="K964">
            <v>4775</v>
          </cell>
          <cell r="L964">
            <v>0</v>
          </cell>
          <cell r="M964">
            <v>1088</v>
          </cell>
          <cell r="N964">
            <v>19103</v>
          </cell>
        </row>
        <row r="965">
          <cell r="B965">
            <v>497117680</v>
          </cell>
          <cell r="C965" t="str">
            <v>PIONEER VALLEY CHINESE IMMERSION</v>
          </cell>
          <cell r="D965">
            <v>117</v>
          </cell>
          <cell r="E965" t="str">
            <v>HADLEY</v>
          </cell>
          <cell r="F965">
            <v>680</v>
          </cell>
          <cell r="G965" t="str">
            <v>HAMPDEN WILBRAHAM</v>
          </cell>
          <cell r="H965">
            <v>2.5</v>
          </cell>
          <cell r="J965">
            <v>11652</v>
          </cell>
          <cell r="K965">
            <v>3644</v>
          </cell>
          <cell r="L965">
            <v>0</v>
          </cell>
          <cell r="M965">
            <v>1088</v>
          </cell>
          <cell r="N965">
            <v>16384</v>
          </cell>
        </row>
        <row r="966">
          <cell r="B966">
            <v>497117683</v>
          </cell>
          <cell r="C966" t="str">
            <v>PIONEER VALLEY CHINESE IMMERSION</v>
          </cell>
          <cell r="D966">
            <v>117</v>
          </cell>
          <cell r="E966" t="str">
            <v>HADLEY</v>
          </cell>
          <cell r="F966">
            <v>683</v>
          </cell>
          <cell r="G966" t="str">
            <v>HAMPSHIRE</v>
          </cell>
          <cell r="H966">
            <v>4</v>
          </cell>
          <cell r="J966">
            <v>13352</v>
          </cell>
          <cell r="K966">
            <v>10989</v>
          </cell>
          <cell r="L966">
            <v>0</v>
          </cell>
          <cell r="M966">
            <v>1088</v>
          </cell>
          <cell r="N966">
            <v>25429</v>
          </cell>
        </row>
        <row r="967">
          <cell r="B967">
            <v>497117685</v>
          </cell>
          <cell r="C967" t="str">
            <v>PIONEER VALLEY CHINESE IMMERSION</v>
          </cell>
          <cell r="D967">
            <v>117</v>
          </cell>
          <cell r="E967" t="str">
            <v>HADLEY</v>
          </cell>
          <cell r="F967">
            <v>685</v>
          </cell>
          <cell r="G967" t="str">
            <v>HAWLEMONT</v>
          </cell>
          <cell r="H967">
            <v>2</v>
          </cell>
          <cell r="J967">
            <v>15527.036315789477</v>
          </cell>
          <cell r="K967">
            <v>14067</v>
          </cell>
          <cell r="L967">
            <v>0</v>
          </cell>
          <cell r="M967">
            <v>1088</v>
          </cell>
          <cell r="N967">
            <v>30682.036315789475</v>
          </cell>
        </row>
        <row r="968">
          <cell r="B968">
            <v>497117728</v>
          </cell>
          <cell r="C968" t="str">
            <v>PIONEER VALLEY CHINESE IMMERSION</v>
          </cell>
          <cell r="D968">
            <v>117</v>
          </cell>
          <cell r="E968" t="str">
            <v>HADLEY</v>
          </cell>
          <cell r="F968">
            <v>728</v>
          </cell>
          <cell r="G968" t="str">
            <v>NEW SALEM WENDELL</v>
          </cell>
          <cell r="H968">
            <v>0.39</v>
          </cell>
          <cell r="J968">
            <v>13089.362336448596</v>
          </cell>
          <cell r="K968">
            <v>15742</v>
          </cell>
          <cell r="L968">
            <v>0</v>
          </cell>
          <cell r="M968">
            <v>1088</v>
          </cell>
          <cell r="N968">
            <v>29919.362336448597</v>
          </cell>
        </row>
        <row r="969">
          <cell r="B969">
            <v>497117750</v>
          </cell>
          <cell r="C969" t="str">
            <v>PIONEER VALLEY CHINESE IMMERSION</v>
          </cell>
          <cell r="D969">
            <v>117</v>
          </cell>
          <cell r="E969" t="str">
            <v>HADLEY</v>
          </cell>
          <cell r="F969">
            <v>750</v>
          </cell>
          <cell r="G969" t="str">
            <v>PIONEER</v>
          </cell>
          <cell r="H969">
            <v>1</v>
          </cell>
          <cell r="J969">
            <v>10683</v>
          </cell>
          <cell r="K969">
            <v>6512</v>
          </cell>
          <cell r="L969">
            <v>0</v>
          </cell>
          <cell r="M969">
            <v>1088</v>
          </cell>
          <cell r="N969">
            <v>18283</v>
          </cell>
        </row>
        <row r="970">
          <cell r="B970">
            <v>497117755</v>
          </cell>
          <cell r="C970" t="str">
            <v>PIONEER VALLEY CHINESE IMMERSION</v>
          </cell>
          <cell r="D970">
            <v>117</v>
          </cell>
          <cell r="E970" t="str">
            <v>HADLEY</v>
          </cell>
          <cell r="F970">
            <v>755</v>
          </cell>
          <cell r="G970" t="str">
            <v>RALPH C MAHAR</v>
          </cell>
          <cell r="H970">
            <v>3</v>
          </cell>
          <cell r="J970">
            <v>11147</v>
          </cell>
          <cell r="K970">
            <v>5298</v>
          </cell>
          <cell r="L970">
            <v>0</v>
          </cell>
          <cell r="M970">
            <v>1088</v>
          </cell>
          <cell r="N970">
            <v>17533</v>
          </cell>
        </row>
        <row r="971">
          <cell r="B971">
            <v>497117766</v>
          </cell>
          <cell r="C971" t="str">
            <v>PIONEER VALLEY CHINESE IMMERSION</v>
          </cell>
          <cell r="D971">
            <v>117</v>
          </cell>
          <cell r="E971" t="str">
            <v>HADLEY</v>
          </cell>
          <cell r="F971">
            <v>766</v>
          </cell>
          <cell r="G971" t="str">
            <v>SOUTHWICK TOLLAND GRANVILLE</v>
          </cell>
          <cell r="H971">
            <v>3</v>
          </cell>
          <cell r="J971">
            <v>9935</v>
          </cell>
          <cell r="K971">
            <v>3000</v>
          </cell>
          <cell r="L971">
            <v>0</v>
          </cell>
          <cell r="M971">
            <v>1088</v>
          </cell>
          <cell r="N971">
            <v>14023</v>
          </cell>
        </row>
        <row r="972">
          <cell r="B972">
            <v>498281061</v>
          </cell>
          <cell r="C972" t="str">
            <v>VERITAS PREPARATORY</v>
          </cell>
          <cell r="D972">
            <v>281</v>
          </cell>
          <cell r="E972" t="str">
            <v>SPRINGFIELD</v>
          </cell>
          <cell r="F972">
            <v>61</v>
          </cell>
          <cell r="G972" t="str">
            <v>CHICOPEE</v>
          </cell>
          <cell r="H972">
            <v>1</v>
          </cell>
          <cell r="J972">
            <v>15675.290263815607</v>
          </cell>
          <cell r="K972">
            <v>664</v>
          </cell>
          <cell r="L972">
            <v>0</v>
          </cell>
          <cell r="M972">
            <v>1088</v>
          </cell>
          <cell r="N972">
            <v>17427.290263815608</v>
          </cell>
        </row>
        <row r="973">
          <cell r="B973">
            <v>498281087</v>
          </cell>
          <cell r="C973" t="str">
            <v>VERITAS PREPARATORY</v>
          </cell>
          <cell r="D973">
            <v>281</v>
          </cell>
          <cell r="E973" t="str">
            <v>SPRINGFIELD</v>
          </cell>
          <cell r="F973">
            <v>87</v>
          </cell>
          <cell r="G973" t="str">
            <v>EAST LONGMEADOW</v>
          </cell>
          <cell r="H973">
            <v>1</v>
          </cell>
          <cell r="J973">
            <v>14165</v>
          </cell>
          <cell r="K973">
            <v>5442</v>
          </cell>
          <cell r="L973">
            <v>0</v>
          </cell>
          <cell r="M973">
            <v>1088</v>
          </cell>
          <cell r="N973">
            <v>20695</v>
          </cell>
        </row>
        <row r="974">
          <cell r="B974">
            <v>498281111</v>
          </cell>
          <cell r="C974" t="str">
            <v>VERITAS PREPARATORY</v>
          </cell>
          <cell r="D974">
            <v>281</v>
          </cell>
          <cell r="E974" t="str">
            <v>SPRINGFIELD</v>
          </cell>
          <cell r="F974">
            <v>111</v>
          </cell>
          <cell r="G974" t="str">
            <v>GRANBY</v>
          </cell>
          <cell r="H974">
            <v>2</v>
          </cell>
          <cell r="J974">
            <v>13018.798476621421</v>
          </cell>
          <cell r="K974">
            <v>3124</v>
          </cell>
          <cell r="L974">
            <v>0</v>
          </cell>
          <cell r="M974">
            <v>1088</v>
          </cell>
          <cell r="N974">
            <v>17230.798476621421</v>
          </cell>
        </row>
        <row r="975">
          <cell r="B975">
            <v>498281137</v>
          </cell>
          <cell r="C975" t="str">
            <v>VERITAS PREPARATORY</v>
          </cell>
          <cell r="D975">
            <v>281</v>
          </cell>
          <cell r="E975" t="str">
            <v>SPRINGFIELD</v>
          </cell>
          <cell r="F975">
            <v>137</v>
          </cell>
          <cell r="G975" t="str">
            <v>HOLYOKE</v>
          </cell>
          <cell r="H975">
            <v>2</v>
          </cell>
          <cell r="J975">
            <v>16591</v>
          </cell>
          <cell r="K975">
            <v>0</v>
          </cell>
          <cell r="L975">
            <v>0</v>
          </cell>
          <cell r="M975">
            <v>1088</v>
          </cell>
          <cell r="N975">
            <v>17679</v>
          </cell>
        </row>
        <row r="976">
          <cell r="B976">
            <v>498281281</v>
          </cell>
          <cell r="C976" t="str">
            <v>VERITAS PREPARATORY</v>
          </cell>
          <cell r="D976">
            <v>281</v>
          </cell>
          <cell r="E976" t="str">
            <v>SPRINGFIELD</v>
          </cell>
          <cell r="F976">
            <v>281</v>
          </cell>
          <cell r="G976" t="str">
            <v>SPRINGFIELD</v>
          </cell>
          <cell r="H976">
            <v>481.86000000000007</v>
          </cell>
          <cell r="J976">
            <v>15770</v>
          </cell>
          <cell r="K976">
            <v>8</v>
          </cell>
          <cell r="L976">
            <v>0</v>
          </cell>
          <cell r="M976">
            <v>1088</v>
          </cell>
          <cell r="N976">
            <v>16866</v>
          </cell>
        </row>
        <row r="977">
          <cell r="B977">
            <v>498281332</v>
          </cell>
          <cell r="C977" t="str">
            <v>VERITAS PREPARATORY</v>
          </cell>
          <cell r="D977">
            <v>281</v>
          </cell>
          <cell r="E977" t="str">
            <v>SPRINGFIELD</v>
          </cell>
          <cell r="F977">
            <v>332</v>
          </cell>
          <cell r="G977" t="str">
            <v>WEST SPRINGFIELD</v>
          </cell>
          <cell r="H977">
            <v>1</v>
          </cell>
          <cell r="J977">
            <v>15597</v>
          </cell>
          <cell r="K977">
            <v>1181</v>
          </cell>
          <cell r="L977">
            <v>0</v>
          </cell>
          <cell r="M977">
            <v>1088</v>
          </cell>
          <cell r="N977">
            <v>17866</v>
          </cell>
        </row>
        <row r="978">
          <cell r="B978">
            <v>499061024</v>
          </cell>
          <cell r="C978" t="str">
            <v>HAMPDEN CS OF SCIENCE EAST</v>
          </cell>
          <cell r="D978">
            <v>61</v>
          </cell>
          <cell r="E978" t="str">
            <v>CHICOPEE</v>
          </cell>
          <cell r="F978">
            <v>24</v>
          </cell>
          <cell r="G978" t="str">
            <v>BELCHERTOWN</v>
          </cell>
          <cell r="H978">
            <v>1</v>
          </cell>
          <cell r="J978">
            <v>16022</v>
          </cell>
          <cell r="K978">
            <v>4132</v>
          </cell>
          <cell r="L978">
            <v>0</v>
          </cell>
          <cell r="M978">
            <v>1088</v>
          </cell>
          <cell r="N978">
            <v>21242</v>
          </cell>
        </row>
        <row r="979">
          <cell r="B979">
            <v>499061061</v>
          </cell>
          <cell r="C979" t="str">
            <v>HAMPDEN CS OF SCIENCE EAST</v>
          </cell>
          <cell r="D979">
            <v>61</v>
          </cell>
          <cell r="E979" t="str">
            <v>CHICOPEE</v>
          </cell>
          <cell r="F979">
            <v>61</v>
          </cell>
          <cell r="G979" t="str">
            <v>CHICOPEE</v>
          </cell>
          <cell r="H979">
            <v>164.20999999999998</v>
          </cell>
          <cell r="J979">
            <v>14426</v>
          </cell>
          <cell r="K979">
            <v>611</v>
          </cell>
          <cell r="L979">
            <v>0</v>
          </cell>
          <cell r="M979">
            <v>1088</v>
          </cell>
          <cell r="N979">
            <v>16125</v>
          </cell>
        </row>
        <row r="980">
          <cell r="B980">
            <v>499061087</v>
          </cell>
          <cell r="C980" t="str">
            <v>HAMPDEN CS OF SCIENCE EAST</v>
          </cell>
          <cell r="D980">
            <v>61</v>
          </cell>
          <cell r="E980" t="str">
            <v>CHICOPEE</v>
          </cell>
          <cell r="F980">
            <v>87</v>
          </cell>
          <cell r="G980" t="str">
            <v>EAST LONGMEADOW</v>
          </cell>
          <cell r="H980">
            <v>1</v>
          </cell>
          <cell r="J980">
            <v>11611</v>
          </cell>
          <cell r="K980">
            <v>4461</v>
          </cell>
          <cell r="L980">
            <v>0</v>
          </cell>
          <cell r="M980">
            <v>1088</v>
          </cell>
          <cell r="N980">
            <v>17160</v>
          </cell>
        </row>
        <row r="981">
          <cell r="B981">
            <v>499061111</v>
          </cell>
          <cell r="C981" t="str">
            <v>HAMPDEN CS OF SCIENCE EAST</v>
          </cell>
          <cell r="D981">
            <v>61</v>
          </cell>
          <cell r="E981" t="str">
            <v>CHICOPEE</v>
          </cell>
          <cell r="F981">
            <v>111</v>
          </cell>
          <cell r="G981" t="str">
            <v>GRANBY</v>
          </cell>
          <cell r="H981">
            <v>1</v>
          </cell>
          <cell r="J981">
            <v>16668</v>
          </cell>
          <cell r="K981">
            <v>4000</v>
          </cell>
          <cell r="L981">
            <v>0</v>
          </cell>
          <cell r="M981">
            <v>1088</v>
          </cell>
          <cell r="N981">
            <v>21756</v>
          </cell>
        </row>
        <row r="982">
          <cell r="B982">
            <v>499061137</v>
          </cell>
          <cell r="C982" t="str">
            <v>HAMPDEN CS OF SCIENCE EAST</v>
          </cell>
          <cell r="D982">
            <v>61</v>
          </cell>
          <cell r="E982" t="str">
            <v>CHICOPEE</v>
          </cell>
          <cell r="F982">
            <v>137</v>
          </cell>
          <cell r="G982" t="str">
            <v>HOLYOKE</v>
          </cell>
          <cell r="H982">
            <v>5</v>
          </cell>
          <cell r="J982">
            <v>16421</v>
          </cell>
          <cell r="K982">
            <v>0</v>
          </cell>
          <cell r="L982">
            <v>0</v>
          </cell>
          <cell r="M982">
            <v>1088</v>
          </cell>
          <cell r="N982">
            <v>17509</v>
          </cell>
        </row>
        <row r="983">
          <cell r="B983">
            <v>499061161</v>
          </cell>
          <cell r="C983" t="str">
            <v>HAMPDEN CS OF SCIENCE EAST</v>
          </cell>
          <cell r="D983">
            <v>61</v>
          </cell>
          <cell r="E983" t="str">
            <v>CHICOPEE</v>
          </cell>
          <cell r="F983">
            <v>161</v>
          </cell>
          <cell r="G983" t="str">
            <v>LUDLOW</v>
          </cell>
          <cell r="H983">
            <v>7</v>
          </cell>
          <cell r="J983">
            <v>12454</v>
          </cell>
          <cell r="K983">
            <v>5248</v>
          </cell>
          <cell r="L983">
            <v>0</v>
          </cell>
          <cell r="M983">
            <v>1088</v>
          </cell>
          <cell r="N983">
            <v>18790</v>
          </cell>
        </row>
        <row r="984">
          <cell r="B984">
            <v>499061210</v>
          </cell>
          <cell r="C984" t="str">
            <v>HAMPDEN CS OF SCIENCE EAST</v>
          </cell>
          <cell r="D984">
            <v>61</v>
          </cell>
          <cell r="E984" t="str">
            <v>CHICOPEE</v>
          </cell>
          <cell r="F984">
            <v>210</v>
          </cell>
          <cell r="G984" t="str">
            <v>NORTHAMPTON</v>
          </cell>
          <cell r="H984">
            <v>0.98</v>
          </cell>
          <cell r="J984">
            <v>12602.315463378176</v>
          </cell>
          <cell r="K984">
            <v>4177</v>
          </cell>
          <cell r="L984">
            <v>0</v>
          </cell>
          <cell r="M984">
            <v>1088</v>
          </cell>
          <cell r="N984">
            <v>17867.315463378174</v>
          </cell>
        </row>
        <row r="985">
          <cell r="B985">
            <v>499061278</v>
          </cell>
          <cell r="C985" t="str">
            <v>HAMPDEN CS OF SCIENCE EAST</v>
          </cell>
          <cell r="D985">
            <v>61</v>
          </cell>
          <cell r="E985" t="str">
            <v>CHICOPEE</v>
          </cell>
          <cell r="F985">
            <v>278</v>
          </cell>
          <cell r="G985" t="str">
            <v>SOUTH HADLEY</v>
          </cell>
          <cell r="H985">
            <v>3</v>
          </cell>
          <cell r="J985">
            <v>14140</v>
          </cell>
          <cell r="K985">
            <v>2626</v>
          </cell>
          <cell r="L985">
            <v>0</v>
          </cell>
          <cell r="M985">
            <v>1088</v>
          </cell>
          <cell r="N985">
            <v>17854</v>
          </cell>
        </row>
        <row r="986">
          <cell r="B986">
            <v>499061281</v>
          </cell>
          <cell r="C986" t="str">
            <v>HAMPDEN CS OF SCIENCE EAST</v>
          </cell>
          <cell r="D986">
            <v>61</v>
          </cell>
          <cell r="E986" t="str">
            <v>CHICOPEE</v>
          </cell>
          <cell r="F986">
            <v>281</v>
          </cell>
          <cell r="G986" t="str">
            <v>SPRINGFIELD</v>
          </cell>
          <cell r="H986">
            <v>353.1</v>
          </cell>
          <cell r="J986">
            <v>15617</v>
          </cell>
          <cell r="K986">
            <v>8</v>
          </cell>
          <cell r="L986">
            <v>0</v>
          </cell>
          <cell r="M986">
            <v>1088</v>
          </cell>
          <cell r="N986">
            <v>16713</v>
          </cell>
        </row>
        <row r="987">
          <cell r="B987">
            <v>499061325</v>
          </cell>
          <cell r="C987" t="str">
            <v>HAMPDEN CS OF SCIENCE EAST</v>
          </cell>
          <cell r="D987">
            <v>61</v>
          </cell>
          <cell r="E987" t="str">
            <v>CHICOPEE</v>
          </cell>
          <cell r="F987">
            <v>325</v>
          </cell>
          <cell r="G987" t="str">
            <v>WESTFIELD</v>
          </cell>
          <cell r="H987">
            <v>1</v>
          </cell>
          <cell r="J987">
            <v>14217.67856848185</v>
          </cell>
          <cell r="K987">
            <v>1414</v>
          </cell>
          <cell r="L987">
            <v>0</v>
          </cell>
          <cell r="M987">
            <v>1088</v>
          </cell>
          <cell r="N987">
            <v>16719.67856848185</v>
          </cell>
        </row>
        <row r="988">
          <cell r="B988">
            <v>499061332</v>
          </cell>
          <cell r="C988" t="str">
            <v>HAMPDEN CS OF SCIENCE EAST</v>
          </cell>
          <cell r="D988">
            <v>61</v>
          </cell>
          <cell r="E988" t="str">
            <v>CHICOPEE</v>
          </cell>
          <cell r="F988">
            <v>332</v>
          </cell>
          <cell r="G988" t="str">
            <v>WEST SPRINGFIELD</v>
          </cell>
          <cell r="H988">
            <v>4</v>
          </cell>
          <cell r="J988">
            <v>17454</v>
          </cell>
          <cell r="K988">
            <v>1321</v>
          </cell>
          <cell r="L988">
            <v>0</v>
          </cell>
          <cell r="M988">
            <v>1088</v>
          </cell>
          <cell r="N988">
            <v>19863</v>
          </cell>
        </row>
        <row r="989">
          <cell r="B989">
            <v>499061670</v>
          </cell>
          <cell r="C989" t="str">
            <v>HAMPDEN CS OF SCIENCE EAST</v>
          </cell>
          <cell r="D989">
            <v>61</v>
          </cell>
          <cell r="E989" t="str">
            <v>CHICOPEE</v>
          </cell>
          <cell r="F989">
            <v>670</v>
          </cell>
          <cell r="G989" t="str">
            <v>FRONTIER</v>
          </cell>
          <cell r="H989">
            <v>1</v>
          </cell>
          <cell r="J989">
            <v>9754</v>
          </cell>
          <cell r="K989">
            <v>7285</v>
          </cell>
          <cell r="L989">
            <v>0</v>
          </cell>
          <cell r="M989">
            <v>1088</v>
          </cell>
          <cell r="N989">
            <v>18127</v>
          </cell>
        </row>
        <row r="990">
          <cell r="B990">
            <v>499061750</v>
          </cell>
          <cell r="C990" t="str">
            <v>HAMPDEN CS OF SCIENCE EAST</v>
          </cell>
          <cell r="D990">
            <v>61</v>
          </cell>
          <cell r="E990" t="str">
            <v>CHICOPEE</v>
          </cell>
          <cell r="F990">
            <v>750</v>
          </cell>
          <cell r="G990" t="str">
            <v>PIONEER</v>
          </cell>
          <cell r="H990">
            <v>1</v>
          </cell>
          <cell r="J990">
            <v>12869.548724409449</v>
          </cell>
          <cell r="K990">
            <v>7845</v>
          </cell>
          <cell r="L990">
            <v>0</v>
          </cell>
          <cell r="M990">
            <v>1088</v>
          </cell>
          <cell r="N990">
            <v>21802.548724409447</v>
          </cell>
        </row>
        <row r="991">
          <cell r="B991">
            <v>3501061061</v>
          </cell>
          <cell r="C991" t="str">
            <v>PAULO FREIRE SOCIAL JUSTICE</v>
          </cell>
          <cell r="D991">
            <v>61</v>
          </cell>
          <cell r="E991" t="str">
            <v>CHICOPEE</v>
          </cell>
          <cell r="F991">
            <v>61</v>
          </cell>
          <cell r="G991" t="str">
            <v>CHICOPEE</v>
          </cell>
          <cell r="H991">
            <v>30.290000000000003</v>
          </cell>
          <cell r="J991">
            <v>17228</v>
          </cell>
          <cell r="K991">
            <v>730</v>
          </cell>
          <cell r="L991">
            <v>0</v>
          </cell>
          <cell r="M991">
            <v>1088</v>
          </cell>
          <cell r="N991">
            <v>19046</v>
          </cell>
        </row>
        <row r="992">
          <cell r="B992">
            <v>3501061087</v>
          </cell>
          <cell r="C992" t="str">
            <v>PAULO FREIRE SOCIAL JUSTICE</v>
          </cell>
          <cell r="D992">
            <v>61</v>
          </cell>
          <cell r="E992" t="str">
            <v>CHICOPEE</v>
          </cell>
          <cell r="F992">
            <v>87</v>
          </cell>
          <cell r="G992" t="str">
            <v>EAST LONGMEADOW</v>
          </cell>
          <cell r="H992">
            <v>1</v>
          </cell>
          <cell r="J992">
            <v>16022</v>
          </cell>
          <cell r="K992">
            <v>6155</v>
          </cell>
          <cell r="L992">
            <v>0</v>
          </cell>
          <cell r="M992">
            <v>1088</v>
          </cell>
          <cell r="N992">
            <v>23265</v>
          </cell>
        </row>
        <row r="993">
          <cell r="B993">
            <v>3501061137</v>
          </cell>
          <cell r="C993" t="str">
            <v>PAULO FREIRE SOCIAL JUSTICE</v>
          </cell>
          <cell r="D993">
            <v>61</v>
          </cell>
          <cell r="E993" t="str">
            <v>CHICOPEE</v>
          </cell>
          <cell r="F993">
            <v>137</v>
          </cell>
          <cell r="G993" t="str">
            <v>HOLYOKE</v>
          </cell>
          <cell r="H993">
            <v>65.080000000000013</v>
          </cell>
          <cell r="J993">
            <v>17790</v>
          </cell>
          <cell r="K993">
            <v>0</v>
          </cell>
          <cell r="L993">
            <v>0</v>
          </cell>
          <cell r="M993">
            <v>1088</v>
          </cell>
          <cell r="N993">
            <v>18878</v>
          </cell>
        </row>
        <row r="994">
          <cell r="B994">
            <v>3501061278</v>
          </cell>
          <cell r="C994" t="str">
            <v>PAULO FREIRE SOCIAL JUSTICE</v>
          </cell>
          <cell r="D994">
            <v>61</v>
          </cell>
          <cell r="E994" t="str">
            <v>CHICOPEE</v>
          </cell>
          <cell r="F994">
            <v>278</v>
          </cell>
          <cell r="G994" t="str">
            <v>SOUTH HADLEY</v>
          </cell>
          <cell r="H994">
            <v>3.54</v>
          </cell>
          <cell r="J994">
            <v>18345</v>
          </cell>
          <cell r="K994">
            <v>3407</v>
          </cell>
          <cell r="L994">
            <v>0</v>
          </cell>
          <cell r="M994">
            <v>1088</v>
          </cell>
          <cell r="N994">
            <v>22840</v>
          </cell>
        </row>
        <row r="995">
          <cell r="B995">
            <v>3501061281</v>
          </cell>
          <cell r="C995" t="str">
            <v>PAULO FREIRE SOCIAL JUSTICE</v>
          </cell>
          <cell r="D995">
            <v>61</v>
          </cell>
          <cell r="E995" t="str">
            <v>CHICOPEE</v>
          </cell>
          <cell r="F995">
            <v>281</v>
          </cell>
          <cell r="G995" t="str">
            <v>SPRINGFIELD</v>
          </cell>
          <cell r="H995">
            <v>113.53</v>
          </cell>
          <cell r="J995">
            <v>17687</v>
          </cell>
          <cell r="K995">
            <v>9</v>
          </cell>
          <cell r="L995">
            <v>0</v>
          </cell>
          <cell r="M995">
            <v>1088</v>
          </cell>
          <cell r="N995">
            <v>18784</v>
          </cell>
        </row>
        <row r="996">
          <cell r="B996">
            <v>3501061325</v>
          </cell>
          <cell r="C996" t="str">
            <v>PAULO FREIRE SOCIAL JUSTICE</v>
          </cell>
          <cell r="D996">
            <v>61</v>
          </cell>
          <cell r="E996" t="str">
            <v>CHICOPEE</v>
          </cell>
          <cell r="F996">
            <v>325</v>
          </cell>
          <cell r="G996" t="str">
            <v>WESTFIELD</v>
          </cell>
          <cell r="H996">
            <v>7.28</v>
          </cell>
          <cell r="J996">
            <v>17192</v>
          </cell>
          <cell r="K996">
            <v>1710</v>
          </cell>
          <cell r="L996">
            <v>0</v>
          </cell>
          <cell r="M996">
            <v>1088</v>
          </cell>
          <cell r="N996">
            <v>19990</v>
          </cell>
        </row>
        <row r="997">
          <cell r="B997">
            <v>3501061332</v>
          </cell>
          <cell r="C997" t="str">
            <v>PAULO FREIRE SOCIAL JUSTICE</v>
          </cell>
          <cell r="D997">
            <v>61</v>
          </cell>
          <cell r="E997" t="str">
            <v>CHICOPEE</v>
          </cell>
          <cell r="F997">
            <v>332</v>
          </cell>
          <cell r="G997" t="str">
            <v>WEST SPRINGFIELD</v>
          </cell>
          <cell r="H997">
            <v>1.34</v>
          </cell>
          <cell r="J997">
            <v>17454</v>
          </cell>
          <cell r="K997">
            <v>1321</v>
          </cell>
          <cell r="L997">
            <v>0</v>
          </cell>
          <cell r="M997">
            <v>1088</v>
          </cell>
          <cell r="N997">
            <v>19863</v>
          </cell>
        </row>
        <row r="998">
          <cell r="B998">
            <v>3502281061</v>
          </cell>
          <cell r="C998" t="str">
            <v>BAYSTATE ACADEMY</v>
          </cell>
          <cell r="D998">
            <v>281</v>
          </cell>
          <cell r="E998" t="str">
            <v>SPRINGFIELD</v>
          </cell>
          <cell r="F998">
            <v>61</v>
          </cell>
          <cell r="G998" t="str">
            <v>CHICOPEE</v>
          </cell>
          <cell r="H998">
            <v>3</v>
          </cell>
          <cell r="J998">
            <v>14691</v>
          </cell>
          <cell r="K998">
            <v>622</v>
          </cell>
          <cell r="L998">
            <v>0</v>
          </cell>
          <cell r="M998">
            <v>1088</v>
          </cell>
          <cell r="N998">
            <v>16401</v>
          </cell>
        </row>
        <row r="999">
          <cell r="B999">
            <v>3502281137</v>
          </cell>
          <cell r="C999" t="str">
            <v>BAYSTATE ACADEMY</v>
          </cell>
          <cell r="D999">
            <v>281</v>
          </cell>
          <cell r="E999" t="str">
            <v>SPRINGFIELD</v>
          </cell>
          <cell r="F999">
            <v>137</v>
          </cell>
          <cell r="G999" t="str">
            <v>HOLYOKE</v>
          </cell>
          <cell r="H999">
            <v>2</v>
          </cell>
          <cell r="J999">
            <v>16231</v>
          </cell>
          <cell r="K999">
            <v>0</v>
          </cell>
          <cell r="L999">
            <v>0</v>
          </cell>
          <cell r="M999">
            <v>1088</v>
          </cell>
          <cell r="N999">
            <v>17319</v>
          </cell>
        </row>
        <row r="1000">
          <cell r="B1000">
            <v>3502281161</v>
          </cell>
          <cell r="C1000" t="str">
            <v>BAYSTATE ACADEMY</v>
          </cell>
          <cell r="D1000">
            <v>281</v>
          </cell>
          <cell r="E1000" t="str">
            <v>SPRINGFIELD</v>
          </cell>
          <cell r="F1000">
            <v>161</v>
          </cell>
          <cell r="G1000" t="str">
            <v>LUDLOW</v>
          </cell>
          <cell r="H1000">
            <v>2</v>
          </cell>
          <cell r="J1000">
            <v>14811</v>
          </cell>
          <cell r="K1000">
            <v>6241</v>
          </cell>
          <cell r="L1000">
            <v>0</v>
          </cell>
          <cell r="M1000">
            <v>1088</v>
          </cell>
          <cell r="N1000">
            <v>22140</v>
          </cell>
        </row>
        <row r="1001">
          <cell r="B1001">
            <v>3502281191</v>
          </cell>
          <cell r="C1001" t="str">
            <v>BAYSTATE ACADEMY</v>
          </cell>
          <cell r="D1001">
            <v>281</v>
          </cell>
          <cell r="E1001" t="str">
            <v>SPRINGFIELD</v>
          </cell>
          <cell r="F1001">
            <v>191</v>
          </cell>
          <cell r="G1001" t="str">
            <v>MONSON</v>
          </cell>
          <cell r="H1001">
            <v>1</v>
          </cell>
          <cell r="J1001">
            <v>16930</v>
          </cell>
          <cell r="K1001">
            <v>4887</v>
          </cell>
          <cell r="L1001">
            <v>0</v>
          </cell>
          <cell r="M1001">
            <v>1088</v>
          </cell>
          <cell r="N1001">
            <v>22905</v>
          </cell>
        </row>
        <row r="1002">
          <cell r="B1002">
            <v>3502281281</v>
          </cell>
          <cell r="C1002" t="str">
            <v>BAYSTATE ACADEMY</v>
          </cell>
          <cell r="D1002">
            <v>281</v>
          </cell>
          <cell r="E1002" t="str">
            <v>SPRINGFIELD</v>
          </cell>
          <cell r="F1002">
            <v>281</v>
          </cell>
          <cell r="G1002" t="str">
            <v>SPRINGFIELD</v>
          </cell>
          <cell r="H1002">
            <v>383.82</v>
          </cell>
          <cell r="J1002">
            <v>16478</v>
          </cell>
          <cell r="K1002">
            <v>8</v>
          </cell>
          <cell r="L1002">
            <v>0</v>
          </cell>
          <cell r="M1002">
            <v>1088</v>
          </cell>
          <cell r="N1002">
            <v>17574</v>
          </cell>
        </row>
        <row r="1003">
          <cell r="B1003">
            <v>3503160031</v>
          </cell>
          <cell r="C1003" t="str">
            <v>COLLEGIATE CS OF LOWELL</v>
          </cell>
          <cell r="D1003">
            <v>160</v>
          </cell>
          <cell r="E1003" t="str">
            <v>LOWELL</v>
          </cell>
          <cell r="F1003">
            <v>31</v>
          </cell>
          <cell r="G1003" t="str">
            <v>BILLERICA</v>
          </cell>
          <cell r="H1003">
            <v>8.56</v>
          </cell>
          <cell r="J1003">
            <v>11895</v>
          </cell>
          <cell r="K1003">
            <v>5339</v>
          </cell>
          <cell r="L1003">
            <v>0</v>
          </cell>
          <cell r="M1003">
            <v>1088</v>
          </cell>
          <cell r="N1003">
            <v>18322</v>
          </cell>
        </row>
        <row r="1004">
          <cell r="B1004">
            <v>3503160056</v>
          </cell>
          <cell r="C1004" t="str">
            <v>COLLEGIATE CS OF LOWELL</v>
          </cell>
          <cell r="D1004">
            <v>160</v>
          </cell>
          <cell r="E1004" t="str">
            <v>LOWELL</v>
          </cell>
          <cell r="F1004">
            <v>56</v>
          </cell>
          <cell r="G1004" t="str">
            <v>CHELMSFORD</v>
          </cell>
          <cell r="H1004">
            <v>7.42</v>
          </cell>
          <cell r="J1004">
            <v>13352</v>
          </cell>
          <cell r="K1004">
            <v>4385</v>
          </cell>
          <cell r="L1004">
            <v>0</v>
          </cell>
          <cell r="M1004">
            <v>1088</v>
          </cell>
          <cell r="N1004">
            <v>18825</v>
          </cell>
        </row>
        <row r="1005">
          <cell r="B1005">
            <v>3503160079</v>
          </cell>
          <cell r="C1005" t="str">
            <v>COLLEGIATE CS OF LOWELL</v>
          </cell>
          <cell r="D1005">
            <v>160</v>
          </cell>
          <cell r="E1005" t="str">
            <v>LOWELL</v>
          </cell>
          <cell r="F1005">
            <v>79</v>
          </cell>
          <cell r="G1005" t="str">
            <v>DRACUT</v>
          </cell>
          <cell r="H1005">
            <v>50.850000000000009</v>
          </cell>
          <cell r="J1005">
            <v>12629</v>
          </cell>
          <cell r="K1005">
            <v>190</v>
          </cell>
          <cell r="L1005">
            <v>0</v>
          </cell>
          <cell r="M1005">
            <v>1088</v>
          </cell>
          <cell r="N1005">
            <v>13907</v>
          </cell>
        </row>
        <row r="1006">
          <cell r="B1006">
            <v>3503160128</v>
          </cell>
          <cell r="C1006" t="str">
            <v>COLLEGIATE CS OF LOWELL</v>
          </cell>
          <cell r="D1006">
            <v>160</v>
          </cell>
          <cell r="E1006" t="str">
            <v>LOWELL</v>
          </cell>
          <cell r="F1006">
            <v>128</v>
          </cell>
          <cell r="G1006" t="str">
            <v>HAVERHILL</v>
          </cell>
          <cell r="H1006">
            <v>4.5999999999999996</v>
          </cell>
          <cell r="J1006">
            <v>17454</v>
          </cell>
          <cell r="K1006">
            <v>1813</v>
          </cell>
          <cell r="L1006">
            <v>0</v>
          </cell>
          <cell r="M1006">
            <v>1088</v>
          </cell>
          <cell r="N1006">
            <v>20355</v>
          </cell>
        </row>
        <row r="1007">
          <cell r="B1007">
            <v>3503160149</v>
          </cell>
          <cell r="C1007" t="str">
            <v>COLLEGIATE CS OF LOWELL</v>
          </cell>
          <cell r="D1007">
            <v>160</v>
          </cell>
          <cell r="E1007" t="str">
            <v>LOWELL</v>
          </cell>
          <cell r="F1007">
            <v>149</v>
          </cell>
          <cell r="G1007" t="str">
            <v>LAWRENCE</v>
          </cell>
          <cell r="H1007">
            <v>5.43</v>
          </cell>
          <cell r="J1007">
            <v>12844</v>
          </cell>
          <cell r="K1007">
            <v>96</v>
          </cell>
          <cell r="L1007">
            <v>0</v>
          </cell>
          <cell r="M1007">
            <v>1088</v>
          </cell>
          <cell r="N1007">
            <v>14028</v>
          </cell>
        </row>
        <row r="1008">
          <cell r="B1008">
            <v>3503160160</v>
          </cell>
          <cell r="C1008" t="str">
            <v>COLLEGIATE CS OF LOWELL</v>
          </cell>
          <cell r="D1008">
            <v>160</v>
          </cell>
          <cell r="E1008" t="str">
            <v>LOWELL</v>
          </cell>
          <cell r="F1008">
            <v>160</v>
          </cell>
          <cell r="G1008" t="str">
            <v>LOWELL</v>
          </cell>
          <cell r="H1008">
            <v>1103.4599999999996</v>
          </cell>
          <cell r="J1008">
            <v>15136</v>
          </cell>
          <cell r="K1008">
            <v>31</v>
          </cell>
          <cell r="L1008">
            <v>0</v>
          </cell>
          <cell r="M1008">
            <v>1088</v>
          </cell>
          <cell r="N1008">
            <v>16255</v>
          </cell>
        </row>
        <row r="1009">
          <cell r="B1009">
            <v>3503160176</v>
          </cell>
          <cell r="C1009" t="str">
            <v>COLLEGIATE CS OF LOWELL</v>
          </cell>
          <cell r="D1009">
            <v>160</v>
          </cell>
          <cell r="E1009" t="str">
            <v>LOWELL</v>
          </cell>
          <cell r="F1009">
            <v>176</v>
          </cell>
          <cell r="G1009" t="str">
            <v>MEDFORD</v>
          </cell>
          <cell r="H1009">
            <v>1</v>
          </cell>
          <cell r="J1009">
            <v>14579.208574859711</v>
          </cell>
          <cell r="K1009">
            <v>4958</v>
          </cell>
          <cell r="L1009">
            <v>0</v>
          </cell>
          <cell r="M1009">
            <v>1088</v>
          </cell>
          <cell r="N1009">
            <v>20625.208574859709</v>
          </cell>
        </row>
        <row r="1010">
          <cell r="B1010">
            <v>3503160295</v>
          </cell>
          <cell r="C1010" t="str">
            <v>COLLEGIATE CS OF LOWELL</v>
          </cell>
          <cell r="D1010">
            <v>160</v>
          </cell>
          <cell r="E1010" t="str">
            <v>LOWELL</v>
          </cell>
          <cell r="F1010">
            <v>295</v>
          </cell>
          <cell r="G1010" t="str">
            <v>TEWKSBURY</v>
          </cell>
          <cell r="H1010">
            <v>2</v>
          </cell>
          <cell r="J1010">
            <v>15273</v>
          </cell>
          <cell r="K1010">
            <v>8103</v>
          </cell>
          <cell r="L1010">
            <v>0</v>
          </cell>
          <cell r="M1010">
            <v>1088</v>
          </cell>
          <cell r="N1010">
            <v>24464</v>
          </cell>
        </row>
        <row r="1011">
          <cell r="B1011">
            <v>3503160301</v>
          </cell>
          <cell r="C1011" t="str">
            <v>COLLEGIATE CS OF LOWELL</v>
          </cell>
          <cell r="D1011">
            <v>160</v>
          </cell>
          <cell r="E1011" t="str">
            <v>LOWELL</v>
          </cell>
          <cell r="F1011">
            <v>301</v>
          </cell>
          <cell r="G1011" t="str">
            <v>TYNGSBOROUGH</v>
          </cell>
          <cell r="H1011">
            <v>5</v>
          </cell>
          <cell r="J1011">
            <v>15403</v>
          </cell>
          <cell r="K1011">
            <v>5338</v>
          </cell>
          <cell r="L1011">
            <v>0</v>
          </cell>
          <cell r="M1011">
            <v>1088</v>
          </cell>
          <cell r="N1011">
            <v>21829</v>
          </cell>
        </row>
        <row r="1012">
          <cell r="B1012">
            <v>3503160342</v>
          </cell>
          <cell r="C1012" t="str">
            <v>COLLEGIATE CS OF LOWELL</v>
          </cell>
          <cell r="D1012">
            <v>160</v>
          </cell>
          <cell r="E1012" t="str">
            <v>LOWELL</v>
          </cell>
          <cell r="F1012">
            <v>342</v>
          </cell>
          <cell r="G1012" t="str">
            <v>WILMINGTON</v>
          </cell>
          <cell r="H1012">
            <v>0.99</v>
          </cell>
          <cell r="J1012">
            <v>12109.665687255454</v>
          </cell>
          <cell r="K1012">
            <v>8863</v>
          </cell>
          <cell r="L1012">
            <v>0</v>
          </cell>
          <cell r="M1012">
            <v>1088</v>
          </cell>
          <cell r="N1012">
            <v>22060.665687255452</v>
          </cell>
        </row>
        <row r="1013">
          <cell r="B1013">
            <v>3503160600</v>
          </cell>
          <cell r="C1013" t="str">
            <v>COLLEGIATE CS OF LOWELL</v>
          </cell>
          <cell r="D1013">
            <v>160</v>
          </cell>
          <cell r="E1013" t="str">
            <v>LOWELL</v>
          </cell>
          <cell r="F1013">
            <v>600</v>
          </cell>
          <cell r="G1013" t="str">
            <v>ACTON BOXBOROUGH</v>
          </cell>
          <cell r="H1013">
            <v>2</v>
          </cell>
          <cell r="J1013">
            <v>12118.156886883298</v>
          </cell>
          <cell r="K1013">
            <v>5299</v>
          </cell>
          <cell r="L1013">
            <v>0</v>
          </cell>
          <cell r="M1013">
            <v>1088</v>
          </cell>
          <cell r="N1013">
            <v>18505.156886883298</v>
          </cell>
        </row>
        <row r="1014">
          <cell r="B1014">
            <v>3506262007</v>
          </cell>
          <cell r="C1014" t="str">
            <v>PIONEER CS OF SCIENCE II</v>
          </cell>
          <cell r="D1014">
            <v>262</v>
          </cell>
          <cell r="E1014" t="str">
            <v>SAUGUS</v>
          </cell>
          <cell r="F1014">
            <v>7</v>
          </cell>
          <cell r="G1014" t="str">
            <v>AMESBURY</v>
          </cell>
          <cell r="H1014">
            <v>1</v>
          </cell>
          <cell r="J1014">
            <v>12516.114339723114</v>
          </cell>
          <cell r="K1014">
            <v>6320</v>
          </cell>
          <cell r="L1014">
            <v>0</v>
          </cell>
          <cell r="M1014">
            <v>1088</v>
          </cell>
          <cell r="N1014">
            <v>19924.114339723114</v>
          </cell>
        </row>
        <row r="1015">
          <cell r="B1015">
            <v>3506262030</v>
          </cell>
          <cell r="C1015" t="str">
            <v>PIONEER CS OF SCIENCE II</v>
          </cell>
          <cell r="D1015">
            <v>262</v>
          </cell>
          <cell r="E1015" t="str">
            <v>SAUGUS</v>
          </cell>
          <cell r="F1015">
            <v>30</v>
          </cell>
          <cell r="G1015" t="str">
            <v>BEVERLY</v>
          </cell>
          <cell r="H1015">
            <v>2</v>
          </cell>
          <cell r="J1015">
            <v>17926</v>
          </cell>
          <cell r="K1015">
            <v>3974</v>
          </cell>
          <cell r="L1015">
            <v>0</v>
          </cell>
          <cell r="M1015">
            <v>1088</v>
          </cell>
          <cell r="N1015">
            <v>22988</v>
          </cell>
        </row>
        <row r="1016">
          <cell r="B1016">
            <v>3506262035</v>
          </cell>
          <cell r="C1016" t="str">
            <v>PIONEER CS OF SCIENCE II</v>
          </cell>
          <cell r="D1016">
            <v>262</v>
          </cell>
          <cell r="E1016" t="str">
            <v>SAUGUS</v>
          </cell>
          <cell r="F1016">
            <v>35</v>
          </cell>
          <cell r="G1016" t="str">
            <v>BOSTON</v>
          </cell>
          <cell r="H1016">
            <v>1</v>
          </cell>
          <cell r="J1016">
            <v>18610</v>
          </cell>
          <cell r="K1016">
            <v>7724</v>
          </cell>
          <cell r="L1016">
            <v>0</v>
          </cell>
          <cell r="M1016">
            <v>1088</v>
          </cell>
          <cell r="N1016">
            <v>27422</v>
          </cell>
        </row>
        <row r="1017">
          <cell r="B1017">
            <v>3506262056</v>
          </cell>
          <cell r="C1017" t="str">
            <v>PIONEER CS OF SCIENCE II</v>
          </cell>
          <cell r="D1017">
            <v>262</v>
          </cell>
          <cell r="E1017" t="str">
            <v>SAUGUS</v>
          </cell>
          <cell r="F1017">
            <v>56</v>
          </cell>
          <cell r="G1017" t="str">
            <v>CHELMSFORD</v>
          </cell>
          <cell r="H1017">
            <v>1</v>
          </cell>
          <cell r="J1017">
            <v>11757.003972657023</v>
          </cell>
          <cell r="K1017">
            <v>3861</v>
          </cell>
          <cell r="L1017">
            <v>0</v>
          </cell>
          <cell r="M1017">
            <v>1088</v>
          </cell>
          <cell r="N1017">
            <v>16706.003972657025</v>
          </cell>
        </row>
        <row r="1018">
          <cell r="B1018">
            <v>3506262057</v>
          </cell>
          <cell r="C1018" t="str">
            <v>PIONEER CS OF SCIENCE II</v>
          </cell>
          <cell r="D1018">
            <v>262</v>
          </cell>
          <cell r="E1018" t="str">
            <v>SAUGUS</v>
          </cell>
          <cell r="F1018">
            <v>57</v>
          </cell>
          <cell r="G1018" t="str">
            <v>CHELSEA</v>
          </cell>
          <cell r="H1018">
            <v>3</v>
          </cell>
          <cell r="J1018">
            <v>18088</v>
          </cell>
          <cell r="K1018">
            <v>392</v>
          </cell>
          <cell r="L1018">
            <v>0</v>
          </cell>
          <cell r="M1018">
            <v>1088</v>
          </cell>
          <cell r="N1018">
            <v>19568</v>
          </cell>
        </row>
        <row r="1019">
          <cell r="B1019">
            <v>3506262071</v>
          </cell>
          <cell r="C1019" t="str">
            <v>PIONEER CS OF SCIENCE II</v>
          </cell>
          <cell r="D1019">
            <v>262</v>
          </cell>
          <cell r="E1019" t="str">
            <v>SAUGUS</v>
          </cell>
          <cell r="F1019">
            <v>71</v>
          </cell>
          <cell r="G1019" t="str">
            <v>DANVERS</v>
          </cell>
          <cell r="H1019">
            <v>4</v>
          </cell>
          <cell r="J1019">
            <v>10992</v>
          </cell>
          <cell r="K1019">
            <v>4793</v>
          </cell>
          <cell r="L1019">
            <v>0</v>
          </cell>
          <cell r="M1019">
            <v>1088</v>
          </cell>
          <cell r="N1019">
            <v>16873</v>
          </cell>
        </row>
        <row r="1020">
          <cell r="B1020">
            <v>3506262079</v>
          </cell>
          <cell r="C1020" t="str">
            <v>PIONEER CS OF SCIENCE II</v>
          </cell>
          <cell r="D1020">
            <v>262</v>
          </cell>
          <cell r="E1020" t="str">
            <v>SAUGUS</v>
          </cell>
          <cell r="F1020">
            <v>79</v>
          </cell>
          <cell r="G1020" t="str">
            <v>DRACUT</v>
          </cell>
          <cell r="H1020">
            <v>1</v>
          </cell>
          <cell r="J1020">
            <v>11611</v>
          </cell>
          <cell r="K1020">
            <v>174</v>
          </cell>
          <cell r="L1020">
            <v>0</v>
          </cell>
          <cell r="M1020">
            <v>1088</v>
          </cell>
          <cell r="N1020">
            <v>12873</v>
          </cell>
        </row>
        <row r="1021">
          <cell r="B1021">
            <v>3506262093</v>
          </cell>
          <cell r="C1021" t="str">
            <v>PIONEER CS OF SCIENCE II</v>
          </cell>
          <cell r="D1021">
            <v>262</v>
          </cell>
          <cell r="E1021" t="str">
            <v>SAUGUS</v>
          </cell>
          <cell r="F1021">
            <v>93</v>
          </cell>
          <cell r="G1021" t="str">
            <v>EVERETT</v>
          </cell>
          <cell r="H1021">
            <v>17.350000000000001</v>
          </cell>
          <cell r="J1021">
            <v>14479</v>
          </cell>
          <cell r="K1021">
            <v>187</v>
          </cell>
          <cell r="L1021">
            <v>0</v>
          </cell>
          <cell r="M1021">
            <v>1088</v>
          </cell>
          <cell r="N1021">
            <v>15754</v>
          </cell>
        </row>
        <row r="1022">
          <cell r="B1022">
            <v>3506262155</v>
          </cell>
          <cell r="C1022" t="str">
            <v>PIONEER CS OF SCIENCE II</v>
          </cell>
          <cell r="D1022">
            <v>262</v>
          </cell>
          <cell r="E1022" t="str">
            <v>SAUGUS</v>
          </cell>
          <cell r="F1022">
            <v>155</v>
          </cell>
          <cell r="G1022" t="str">
            <v>LEXINGTON</v>
          </cell>
          <cell r="H1022">
            <v>0.57999999999999996</v>
          </cell>
          <cell r="J1022">
            <v>12280.20609340292</v>
          </cell>
          <cell r="K1022">
            <v>9792</v>
          </cell>
          <cell r="L1022">
            <v>0</v>
          </cell>
          <cell r="M1022">
            <v>1088</v>
          </cell>
          <cell r="N1022">
            <v>23160.206093402921</v>
          </cell>
        </row>
        <row r="1023">
          <cell r="B1023">
            <v>3506262163</v>
          </cell>
          <cell r="C1023" t="str">
            <v>PIONEER CS OF SCIENCE II</v>
          </cell>
          <cell r="D1023">
            <v>262</v>
          </cell>
          <cell r="E1023" t="str">
            <v>SAUGUS</v>
          </cell>
          <cell r="F1023">
            <v>163</v>
          </cell>
          <cell r="G1023" t="str">
            <v>LYNN</v>
          </cell>
          <cell r="H1023">
            <v>157.6</v>
          </cell>
          <cell r="J1023">
            <v>15094</v>
          </cell>
          <cell r="K1023">
            <v>100</v>
          </cell>
          <cell r="L1023">
            <v>0</v>
          </cell>
          <cell r="M1023">
            <v>1088</v>
          </cell>
          <cell r="N1023">
            <v>16282</v>
          </cell>
        </row>
        <row r="1024">
          <cell r="B1024">
            <v>3506262164</v>
          </cell>
          <cell r="C1024" t="str">
            <v>PIONEER CS OF SCIENCE II</v>
          </cell>
          <cell r="D1024">
            <v>262</v>
          </cell>
          <cell r="E1024" t="str">
            <v>SAUGUS</v>
          </cell>
          <cell r="F1024">
            <v>164</v>
          </cell>
          <cell r="G1024" t="str">
            <v>LYNNFIELD</v>
          </cell>
          <cell r="H1024">
            <v>1</v>
          </cell>
          <cell r="J1024">
            <v>11708.097483729905</v>
          </cell>
          <cell r="K1024">
            <v>5167</v>
          </cell>
          <cell r="L1024">
            <v>0</v>
          </cell>
          <cell r="M1024">
            <v>1088</v>
          </cell>
          <cell r="N1024">
            <v>17963.097483729907</v>
          </cell>
        </row>
        <row r="1025">
          <cell r="B1025">
            <v>3506262165</v>
          </cell>
          <cell r="C1025" t="str">
            <v>PIONEER CS OF SCIENCE II</v>
          </cell>
          <cell r="D1025">
            <v>262</v>
          </cell>
          <cell r="E1025" t="str">
            <v>SAUGUS</v>
          </cell>
          <cell r="F1025">
            <v>165</v>
          </cell>
          <cell r="G1025" t="str">
            <v>MALDEN</v>
          </cell>
          <cell r="H1025">
            <v>36.589999999999989</v>
          </cell>
          <cell r="J1025">
            <v>14050</v>
          </cell>
          <cell r="K1025">
            <v>0</v>
          </cell>
          <cell r="L1025">
            <v>0</v>
          </cell>
          <cell r="M1025">
            <v>1088</v>
          </cell>
          <cell r="N1025">
            <v>15138</v>
          </cell>
        </row>
        <row r="1026">
          <cell r="B1026">
            <v>3506262176</v>
          </cell>
          <cell r="C1026" t="str">
            <v>PIONEER CS OF SCIENCE II</v>
          </cell>
          <cell r="D1026">
            <v>262</v>
          </cell>
          <cell r="E1026" t="str">
            <v>SAUGUS</v>
          </cell>
          <cell r="F1026">
            <v>176</v>
          </cell>
          <cell r="G1026" t="str">
            <v>MEDFORD</v>
          </cell>
          <cell r="H1026">
            <v>5</v>
          </cell>
          <cell r="J1026">
            <v>13356</v>
          </cell>
          <cell r="K1026">
            <v>4542</v>
          </cell>
          <cell r="L1026">
            <v>0</v>
          </cell>
          <cell r="M1026">
            <v>1088</v>
          </cell>
          <cell r="N1026">
            <v>18986</v>
          </cell>
        </row>
        <row r="1027">
          <cell r="B1027">
            <v>3506262178</v>
          </cell>
          <cell r="C1027" t="str">
            <v>PIONEER CS OF SCIENCE II</v>
          </cell>
          <cell r="D1027">
            <v>262</v>
          </cell>
          <cell r="E1027" t="str">
            <v>SAUGUS</v>
          </cell>
          <cell r="F1027">
            <v>178</v>
          </cell>
          <cell r="G1027" t="str">
            <v>MELROSE</v>
          </cell>
          <cell r="H1027">
            <v>5</v>
          </cell>
          <cell r="J1027">
            <v>14406</v>
          </cell>
          <cell r="K1027">
            <v>1566</v>
          </cell>
          <cell r="L1027">
            <v>0</v>
          </cell>
          <cell r="M1027">
            <v>1088</v>
          </cell>
          <cell r="N1027">
            <v>17060</v>
          </cell>
        </row>
        <row r="1028">
          <cell r="B1028">
            <v>3506262181</v>
          </cell>
          <cell r="C1028" t="str">
            <v>PIONEER CS OF SCIENCE II</v>
          </cell>
          <cell r="D1028">
            <v>262</v>
          </cell>
          <cell r="E1028" t="str">
            <v>SAUGUS</v>
          </cell>
          <cell r="F1028">
            <v>181</v>
          </cell>
          <cell r="G1028" t="str">
            <v>METHUEN</v>
          </cell>
          <cell r="H1028">
            <v>1</v>
          </cell>
          <cell r="J1028">
            <v>14740.341695116518</v>
          </cell>
          <cell r="K1028">
            <v>208</v>
          </cell>
          <cell r="L1028">
            <v>0</v>
          </cell>
          <cell r="M1028">
            <v>1088</v>
          </cell>
          <cell r="N1028">
            <v>16036.341695116518</v>
          </cell>
        </row>
        <row r="1029">
          <cell r="B1029">
            <v>3506262196</v>
          </cell>
          <cell r="C1029" t="str">
            <v>PIONEER CS OF SCIENCE II</v>
          </cell>
          <cell r="D1029">
            <v>262</v>
          </cell>
          <cell r="E1029" t="str">
            <v>SAUGUS</v>
          </cell>
          <cell r="F1029">
            <v>196</v>
          </cell>
          <cell r="G1029" t="str">
            <v>NAHANT</v>
          </cell>
          <cell r="H1029">
            <v>0.59</v>
          </cell>
          <cell r="J1029">
            <v>11334.496706349206</v>
          </cell>
          <cell r="K1029">
            <v>7206</v>
          </cell>
          <cell r="L1029">
            <v>0</v>
          </cell>
          <cell r="M1029">
            <v>1088</v>
          </cell>
          <cell r="N1029">
            <v>19628.496706349208</v>
          </cell>
        </row>
        <row r="1030">
          <cell r="B1030">
            <v>3506262211</v>
          </cell>
          <cell r="C1030" t="str">
            <v>PIONEER CS OF SCIENCE II</v>
          </cell>
          <cell r="D1030">
            <v>262</v>
          </cell>
          <cell r="E1030" t="str">
            <v>SAUGUS</v>
          </cell>
          <cell r="F1030">
            <v>211</v>
          </cell>
          <cell r="G1030" t="str">
            <v>NORTH ANDOVER</v>
          </cell>
          <cell r="H1030">
            <v>3</v>
          </cell>
          <cell r="J1030">
            <v>11958.603272487353</v>
          </cell>
          <cell r="K1030">
            <v>2951</v>
          </cell>
          <cell r="L1030">
            <v>0</v>
          </cell>
          <cell r="M1030">
            <v>1088</v>
          </cell>
          <cell r="N1030">
            <v>15997.603272487353</v>
          </cell>
        </row>
        <row r="1031">
          <cell r="B1031">
            <v>3506262229</v>
          </cell>
          <cell r="C1031" t="str">
            <v>PIONEER CS OF SCIENCE II</v>
          </cell>
          <cell r="D1031">
            <v>262</v>
          </cell>
          <cell r="E1031" t="str">
            <v>SAUGUS</v>
          </cell>
          <cell r="F1031">
            <v>229</v>
          </cell>
          <cell r="G1031" t="str">
            <v>PEABODY</v>
          </cell>
          <cell r="H1031">
            <v>41.75</v>
          </cell>
          <cell r="J1031">
            <v>13938</v>
          </cell>
          <cell r="K1031">
            <v>1050</v>
          </cell>
          <cell r="L1031">
            <v>0</v>
          </cell>
          <cell r="M1031">
            <v>1088</v>
          </cell>
          <cell r="N1031">
            <v>16076</v>
          </cell>
        </row>
        <row r="1032">
          <cell r="B1032">
            <v>3506262243</v>
          </cell>
          <cell r="C1032" t="str">
            <v>PIONEER CS OF SCIENCE II</v>
          </cell>
          <cell r="D1032">
            <v>262</v>
          </cell>
          <cell r="E1032" t="str">
            <v>SAUGUS</v>
          </cell>
          <cell r="F1032">
            <v>243</v>
          </cell>
          <cell r="G1032" t="str">
            <v>QUINCY</v>
          </cell>
          <cell r="H1032">
            <v>1</v>
          </cell>
          <cell r="J1032">
            <v>9754</v>
          </cell>
          <cell r="K1032">
            <v>1390</v>
          </cell>
          <cell r="L1032">
            <v>0</v>
          </cell>
          <cell r="M1032">
            <v>1088</v>
          </cell>
          <cell r="N1032">
            <v>12232</v>
          </cell>
        </row>
        <row r="1033">
          <cell r="B1033">
            <v>3506262244</v>
          </cell>
          <cell r="C1033" t="str">
            <v>PIONEER CS OF SCIENCE II</v>
          </cell>
          <cell r="D1033">
            <v>262</v>
          </cell>
          <cell r="E1033" t="str">
            <v>SAUGUS</v>
          </cell>
          <cell r="F1033">
            <v>244</v>
          </cell>
          <cell r="G1033" t="str">
            <v>RANDOLPH</v>
          </cell>
          <cell r="H1033">
            <v>1</v>
          </cell>
          <cell r="J1033">
            <v>15296.445320714512</v>
          </cell>
          <cell r="K1033">
            <v>4354</v>
          </cell>
          <cell r="L1033">
            <v>0</v>
          </cell>
          <cell r="M1033">
            <v>1088</v>
          </cell>
          <cell r="N1033">
            <v>20738.445320714512</v>
          </cell>
        </row>
        <row r="1034">
          <cell r="B1034">
            <v>3506262246</v>
          </cell>
          <cell r="C1034" t="str">
            <v>PIONEER CS OF SCIENCE II</v>
          </cell>
          <cell r="D1034">
            <v>262</v>
          </cell>
          <cell r="E1034" t="str">
            <v>SAUGUS</v>
          </cell>
          <cell r="F1034">
            <v>246</v>
          </cell>
          <cell r="G1034" t="str">
            <v>READING</v>
          </cell>
          <cell r="H1034">
            <v>1</v>
          </cell>
          <cell r="J1034">
            <v>11679.143036663963</v>
          </cell>
          <cell r="K1034">
            <v>4528</v>
          </cell>
          <cell r="L1034">
            <v>0</v>
          </cell>
          <cell r="M1034">
            <v>1088</v>
          </cell>
          <cell r="N1034">
            <v>17295.143036663962</v>
          </cell>
        </row>
        <row r="1035">
          <cell r="B1035">
            <v>3506262248</v>
          </cell>
          <cell r="C1035" t="str">
            <v>PIONEER CS OF SCIENCE II</v>
          </cell>
          <cell r="D1035">
            <v>262</v>
          </cell>
          <cell r="E1035" t="str">
            <v>SAUGUS</v>
          </cell>
          <cell r="F1035">
            <v>248</v>
          </cell>
          <cell r="G1035" t="str">
            <v>REVERE</v>
          </cell>
          <cell r="H1035">
            <v>24.3</v>
          </cell>
          <cell r="J1035">
            <v>13834</v>
          </cell>
          <cell r="K1035">
            <v>912</v>
          </cell>
          <cell r="L1035">
            <v>0</v>
          </cell>
          <cell r="M1035">
            <v>1088</v>
          </cell>
          <cell r="N1035">
            <v>15834</v>
          </cell>
        </row>
        <row r="1036">
          <cell r="B1036">
            <v>3506262258</v>
          </cell>
          <cell r="C1036" t="str">
            <v>PIONEER CS OF SCIENCE II</v>
          </cell>
          <cell r="D1036">
            <v>262</v>
          </cell>
          <cell r="E1036" t="str">
            <v>SAUGUS</v>
          </cell>
          <cell r="F1036">
            <v>258</v>
          </cell>
          <cell r="G1036" t="str">
            <v>SALEM</v>
          </cell>
          <cell r="H1036">
            <v>10</v>
          </cell>
          <cell r="J1036">
            <v>13773</v>
          </cell>
          <cell r="K1036">
            <v>4605</v>
          </cell>
          <cell r="L1036">
            <v>0</v>
          </cell>
          <cell r="M1036">
            <v>1088</v>
          </cell>
          <cell r="N1036">
            <v>19466</v>
          </cell>
        </row>
        <row r="1037">
          <cell r="B1037">
            <v>3506262262</v>
          </cell>
          <cell r="C1037" t="str">
            <v>PIONEER CS OF SCIENCE II</v>
          </cell>
          <cell r="D1037">
            <v>262</v>
          </cell>
          <cell r="E1037" t="str">
            <v>SAUGUS</v>
          </cell>
          <cell r="F1037">
            <v>262</v>
          </cell>
          <cell r="G1037" t="str">
            <v>SAUGUS</v>
          </cell>
          <cell r="H1037">
            <v>122.86000000000001</v>
          </cell>
          <cell r="J1037">
            <v>13698</v>
          </cell>
          <cell r="K1037">
            <v>2732</v>
          </cell>
          <cell r="L1037">
            <v>0</v>
          </cell>
          <cell r="M1037">
            <v>1088</v>
          </cell>
          <cell r="N1037">
            <v>17518</v>
          </cell>
        </row>
        <row r="1038">
          <cell r="B1038">
            <v>3506262274</v>
          </cell>
          <cell r="C1038" t="str">
            <v>PIONEER CS OF SCIENCE II</v>
          </cell>
          <cell r="D1038">
            <v>262</v>
          </cell>
          <cell r="E1038" t="str">
            <v>SAUGUS</v>
          </cell>
          <cell r="F1038">
            <v>274</v>
          </cell>
          <cell r="G1038" t="str">
            <v>SOMERVILLE</v>
          </cell>
          <cell r="H1038">
            <v>2</v>
          </cell>
          <cell r="J1038">
            <v>17454</v>
          </cell>
          <cell r="K1038">
            <v>8212</v>
          </cell>
          <cell r="L1038">
            <v>0</v>
          </cell>
          <cell r="M1038">
            <v>1088</v>
          </cell>
          <cell r="N1038">
            <v>26754</v>
          </cell>
        </row>
        <row r="1039">
          <cell r="B1039">
            <v>3506262284</v>
          </cell>
          <cell r="C1039" t="str">
            <v>PIONEER CS OF SCIENCE II</v>
          </cell>
          <cell r="D1039">
            <v>262</v>
          </cell>
          <cell r="E1039" t="str">
            <v>SAUGUS</v>
          </cell>
          <cell r="F1039">
            <v>284</v>
          </cell>
          <cell r="G1039" t="str">
            <v>STONEHAM</v>
          </cell>
          <cell r="H1039">
            <v>2</v>
          </cell>
          <cell r="J1039">
            <v>12730</v>
          </cell>
          <cell r="K1039">
            <v>5163</v>
          </cell>
          <cell r="L1039">
            <v>0</v>
          </cell>
          <cell r="M1039">
            <v>1088</v>
          </cell>
          <cell r="N1039">
            <v>18981</v>
          </cell>
        </row>
        <row r="1040">
          <cell r="B1040">
            <v>3506262291</v>
          </cell>
          <cell r="C1040" t="str">
            <v>PIONEER CS OF SCIENCE II</v>
          </cell>
          <cell r="D1040">
            <v>262</v>
          </cell>
          <cell r="E1040" t="str">
            <v>SAUGUS</v>
          </cell>
          <cell r="F1040">
            <v>291</v>
          </cell>
          <cell r="G1040" t="str">
            <v>SWAMPSCOTT</v>
          </cell>
          <cell r="H1040">
            <v>2</v>
          </cell>
          <cell r="J1040">
            <v>12113.383533760474</v>
          </cell>
          <cell r="K1040">
            <v>4764</v>
          </cell>
          <cell r="L1040">
            <v>0</v>
          </cell>
          <cell r="M1040">
            <v>1088</v>
          </cell>
          <cell r="N1040">
            <v>17965.383533760476</v>
          </cell>
        </row>
        <row r="1041">
          <cell r="B1041">
            <v>3506262295</v>
          </cell>
          <cell r="C1041" t="str">
            <v>PIONEER CS OF SCIENCE II</v>
          </cell>
          <cell r="D1041">
            <v>262</v>
          </cell>
          <cell r="E1041" t="str">
            <v>SAUGUS</v>
          </cell>
          <cell r="F1041">
            <v>295</v>
          </cell>
          <cell r="G1041" t="str">
            <v>TEWKSBURY</v>
          </cell>
          <cell r="H1041">
            <v>1</v>
          </cell>
          <cell r="J1041">
            <v>11611</v>
          </cell>
          <cell r="K1041">
            <v>6160</v>
          </cell>
          <cell r="L1041">
            <v>0</v>
          </cell>
          <cell r="M1041">
            <v>1088</v>
          </cell>
          <cell r="N1041">
            <v>18859</v>
          </cell>
        </row>
        <row r="1042">
          <cell r="B1042">
            <v>3506262305</v>
          </cell>
          <cell r="C1042" t="str">
            <v>PIONEER CS OF SCIENCE II</v>
          </cell>
          <cell r="D1042">
            <v>262</v>
          </cell>
          <cell r="E1042" t="str">
            <v>SAUGUS</v>
          </cell>
          <cell r="F1042">
            <v>305</v>
          </cell>
          <cell r="G1042" t="str">
            <v>WAKEFIELD</v>
          </cell>
          <cell r="H1042">
            <v>1</v>
          </cell>
          <cell r="J1042">
            <v>10373</v>
          </cell>
          <cell r="K1042">
            <v>4353</v>
          </cell>
          <cell r="L1042">
            <v>0</v>
          </cell>
          <cell r="M1042">
            <v>1088</v>
          </cell>
          <cell r="N1042">
            <v>15814</v>
          </cell>
        </row>
        <row r="1043">
          <cell r="B1043">
            <v>3506262346</v>
          </cell>
          <cell r="C1043" t="str">
            <v>PIONEER CS OF SCIENCE II</v>
          </cell>
          <cell r="D1043">
            <v>262</v>
          </cell>
          <cell r="E1043" t="str">
            <v>SAUGUS</v>
          </cell>
          <cell r="F1043">
            <v>346</v>
          </cell>
          <cell r="G1043" t="str">
            <v>WINTHROP</v>
          </cell>
          <cell r="H1043">
            <v>1</v>
          </cell>
          <cell r="J1043">
            <v>15073</v>
          </cell>
          <cell r="K1043">
            <v>1480</v>
          </cell>
          <cell r="L1043">
            <v>0</v>
          </cell>
          <cell r="M1043">
            <v>1088</v>
          </cell>
          <cell r="N1043">
            <v>17641</v>
          </cell>
        </row>
        <row r="1044">
          <cell r="B1044">
            <v>3506262347</v>
          </cell>
          <cell r="C1044" t="str">
            <v>PIONEER CS OF SCIENCE II</v>
          </cell>
          <cell r="D1044">
            <v>262</v>
          </cell>
          <cell r="E1044" t="str">
            <v>SAUGUS</v>
          </cell>
          <cell r="F1044">
            <v>347</v>
          </cell>
          <cell r="G1044" t="str">
            <v>WOBURN</v>
          </cell>
          <cell r="H1044">
            <v>6</v>
          </cell>
          <cell r="J1044">
            <v>14411</v>
          </cell>
          <cell r="K1044">
            <v>6441</v>
          </cell>
          <cell r="L1044">
            <v>0</v>
          </cell>
          <cell r="M1044">
            <v>1088</v>
          </cell>
          <cell r="N1044">
            <v>21940</v>
          </cell>
        </row>
        <row r="1045">
          <cell r="B1045">
            <v>3506262705</v>
          </cell>
          <cell r="C1045" t="str">
            <v>PIONEER CS OF SCIENCE II</v>
          </cell>
          <cell r="D1045">
            <v>262</v>
          </cell>
          <cell r="E1045" t="str">
            <v>SAUGUS</v>
          </cell>
          <cell r="F1045">
            <v>705</v>
          </cell>
          <cell r="G1045" t="str">
            <v>MASCONOMET</v>
          </cell>
          <cell r="H1045">
            <v>1</v>
          </cell>
          <cell r="J1045">
            <v>12183.643415298284</v>
          </cell>
          <cell r="K1045">
            <v>8023</v>
          </cell>
          <cell r="L1045">
            <v>0</v>
          </cell>
          <cell r="M1045">
            <v>1088</v>
          </cell>
          <cell r="N1045">
            <v>21294.643415298284</v>
          </cell>
        </row>
        <row r="1046">
          <cell r="B1046">
            <v>3508281005</v>
          </cell>
          <cell r="C1046" t="str">
            <v>PHOENIX ACADEMY SPRINGFIELD</v>
          </cell>
          <cell r="D1046">
            <v>281</v>
          </cell>
          <cell r="E1046" t="str">
            <v>SPRINGFIELD</v>
          </cell>
          <cell r="F1046">
            <v>5</v>
          </cell>
          <cell r="G1046" t="str">
            <v>AGAWAM</v>
          </cell>
          <cell r="H1046">
            <v>0.87</v>
          </cell>
          <cell r="J1046">
            <v>13589.548222222224</v>
          </cell>
          <cell r="K1046">
            <v>5804</v>
          </cell>
          <cell r="L1046">
            <v>0</v>
          </cell>
          <cell r="M1046">
            <v>1088</v>
          </cell>
          <cell r="N1046">
            <v>20481.548222222224</v>
          </cell>
        </row>
        <row r="1047">
          <cell r="B1047">
            <v>3508281061</v>
          </cell>
          <cell r="C1047" t="str">
            <v>PHOENIX ACADEMY SPRINGFIELD</v>
          </cell>
          <cell r="D1047">
            <v>281</v>
          </cell>
          <cell r="E1047" t="str">
            <v>SPRINGFIELD</v>
          </cell>
          <cell r="F1047">
            <v>61</v>
          </cell>
          <cell r="G1047" t="str">
            <v>CHICOPEE</v>
          </cell>
          <cell r="H1047">
            <v>5.0399999999999991</v>
          </cell>
          <cell r="J1047">
            <v>19029</v>
          </cell>
          <cell r="K1047">
            <v>806</v>
          </cell>
          <cell r="L1047">
            <v>0</v>
          </cell>
          <cell r="M1047">
            <v>1088</v>
          </cell>
          <cell r="N1047">
            <v>20923</v>
          </cell>
        </row>
        <row r="1048">
          <cell r="B1048">
            <v>3508281087</v>
          </cell>
          <cell r="C1048" t="str">
            <v>PHOENIX ACADEMY SPRINGFIELD</v>
          </cell>
          <cell r="D1048">
            <v>281</v>
          </cell>
          <cell r="E1048" t="str">
            <v>SPRINGFIELD</v>
          </cell>
          <cell r="F1048">
            <v>87</v>
          </cell>
          <cell r="G1048" t="str">
            <v>EAST LONGMEADOW</v>
          </cell>
          <cell r="H1048">
            <v>1</v>
          </cell>
          <cell r="J1048">
            <v>12232.634074950691</v>
          </cell>
          <cell r="K1048">
            <v>4700</v>
          </cell>
          <cell r="L1048">
            <v>0</v>
          </cell>
          <cell r="M1048">
            <v>1088</v>
          </cell>
          <cell r="N1048">
            <v>18020.634074950693</v>
          </cell>
        </row>
        <row r="1049">
          <cell r="B1049">
            <v>3508281137</v>
          </cell>
          <cell r="C1049" t="str">
            <v>PHOENIX ACADEMY SPRINGFIELD</v>
          </cell>
          <cell r="D1049">
            <v>281</v>
          </cell>
          <cell r="E1049" t="str">
            <v>SPRINGFIELD</v>
          </cell>
          <cell r="F1049">
            <v>137</v>
          </cell>
          <cell r="G1049" t="str">
            <v>HOLYOKE</v>
          </cell>
          <cell r="H1049">
            <v>7.6499999999999995</v>
          </cell>
          <cell r="J1049">
            <v>18088</v>
          </cell>
          <cell r="K1049">
            <v>0</v>
          </cell>
          <cell r="L1049">
            <v>0</v>
          </cell>
          <cell r="M1049">
            <v>1088</v>
          </cell>
          <cell r="N1049">
            <v>19176</v>
          </cell>
        </row>
        <row r="1050">
          <cell r="B1050">
            <v>3508281161</v>
          </cell>
          <cell r="C1050" t="str">
            <v>PHOENIX ACADEMY SPRINGFIELD</v>
          </cell>
          <cell r="D1050">
            <v>281</v>
          </cell>
          <cell r="E1050" t="str">
            <v>SPRINGFIELD</v>
          </cell>
          <cell r="F1050">
            <v>161</v>
          </cell>
          <cell r="G1050" t="str">
            <v>LUDLOW</v>
          </cell>
          <cell r="H1050">
            <v>1.97</v>
          </cell>
          <cell r="J1050">
            <v>13280.430199048033</v>
          </cell>
          <cell r="K1050">
            <v>5596</v>
          </cell>
          <cell r="L1050">
            <v>0</v>
          </cell>
          <cell r="M1050">
            <v>1088</v>
          </cell>
          <cell r="N1050">
            <v>19964.430199048031</v>
          </cell>
        </row>
        <row r="1051">
          <cell r="B1051">
            <v>3508281227</v>
          </cell>
          <cell r="C1051" t="str">
            <v>PHOENIX ACADEMY SPRINGFIELD</v>
          </cell>
          <cell r="D1051">
            <v>281</v>
          </cell>
          <cell r="E1051" t="str">
            <v>SPRINGFIELD</v>
          </cell>
          <cell r="F1051">
            <v>227</v>
          </cell>
          <cell r="G1051" t="str">
            <v>PALMER</v>
          </cell>
          <cell r="H1051">
            <v>1.23</v>
          </cell>
          <cell r="J1051">
            <v>14071.793831919813</v>
          </cell>
          <cell r="K1051">
            <v>3688</v>
          </cell>
          <cell r="L1051">
            <v>0</v>
          </cell>
          <cell r="M1051">
            <v>1088</v>
          </cell>
          <cell r="N1051">
            <v>18847.793831919815</v>
          </cell>
        </row>
        <row r="1052">
          <cell r="B1052">
            <v>3508281281</v>
          </cell>
          <cell r="C1052" t="str">
            <v>PHOENIX ACADEMY SPRINGFIELD</v>
          </cell>
          <cell r="D1052">
            <v>281</v>
          </cell>
          <cell r="E1052" t="str">
            <v>SPRINGFIELD</v>
          </cell>
          <cell r="F1052">
            <v>281</v>
          </cell>
          <cell r="G1052" t="str">
            <v>SPRINGFIELD</v>
          </cell>
          <cell r="H1052">
            <v>149.54000000000002</v>
          </cell>
          <cell r="J1052">
            <v>18139</v>
          </cell>
          <cell r="K1052">
            <v>9</v>
          </cell>
          <cell r="L1052">
            <v>0</v>
          </cell>
          <cell r="M1052">
            <v>1088</v>
          </cell>
          <cell r="N1052">
            <v>19236</v>
          </cell>
        </row>
        <row r="1053">
          <cell r="B1053">
            <v>3508281683</v>
          </cell>
          <cell r="C1053" t="str">
            <v>PHOENIX ACADEMY SPRINGFIELD</v>
          </cell>
          <cell r="D1053">
            <v>281</v>
          </cell>
          <cell r="E1053" t="str">
            <v>SPRINGFIELD</v>
          </cell>
          <cell r="F1053">
            <v>683</v>
          </cell>
          <cell r="G1053" t="str">
            <v>HAMPSHIRE</v>
          </cell>
          <cell r="H1053">
            <v>0.5</v>
          </cell>
          <cell r="J1053">
            <v>12541.179011532129</v>
          </cell>
          <cell r="K1053">
            <v>10321</v>
          </cell>
          <cell r="L1053">
            <v>0</v>
          </cell>
          <cell r="M1053">
            <v>1088</v>
          </cell>
          <cell r="N1053">
            <v>23950.179011532127</v>
          </cell>
        </row>
        <row r="1054">
          <cell r="B1054">
            <v>3509095035</v>
          </cell>
          <cell r="C1054" t="str">
            <v>ARGOSY COLLEGIATE</v>
          </cell>
          <cell r="D1054">
            <v>95</v>
          </cell>
          <cell r="E1054" t="str">
            <v>FALL RIVER</v>
          </cell>
          <cell r="F1054">
            <v>35</v>
          </cell>
          <cell r="G1054" t="str">
            <v>BOSTON</v>
          </cell>
          <cell r="H1054">
            <v>0.02</v>
          </cell>
          <cell r="J1054">
            <v>17358.804333222033</v>
          </cell>
          <cell r="K1054">
            <v>7205</v>
          </cell>
          <cell r="L1054">
            <v>0</v>
          </cell>
          <cell r="M1054">
            <v>1088</v>
          </cell>
          <cell r="N1054">
            <v>25651.804333222033</v>
          </cell>
        </row>
        <row r="1055">
          <cell r="B1055">
            <v>3509095072</v>
          </cell>
          <cell r="C1055" t="str">
            <v>ARGOSY COLLEGIATE</v>
          </cell>
          <cell r="D1055">
            <v>95</v>
          </cell>
          <cell r="E1055" t="str">
            <v>FALL RIVER</v>
          </cell>
          <cell r="F1055">
            <v>72</v>
          </cell>
          <cell r="G1055" t="str">
            <v>DARTMOUTH</v>
          </cell>
          <cell r="H1055">
            <v>1</v>
          </cell>
          <cell r="J1055">
            <v>16406</v>
          </cell>
          <cell r="K1055">
            <v>4015</v>
          </cell>
          <cell r="L1055">
            <v>0</v>
          </cell>
          <cell r="M1055">
            <v>1088</v>
          </cell>
          <cell r="N1055">
            <v>21509</v>
          </cell>
        </row>
        <row r="1056">
          <cell r="B1056">
            <v>3509095095</v>
          </cell>
          <cell r="C1056" t="str">
            <v>ARGOSY COLLEGIATE</v>
          </cell>
          <cell r="D1056">
            <v>95</v>
          </cell>
          <cell r="E1056" t="str">
            <v>FALL RIVER</v>
          </cell>
          <cell r="F1056">
            <v>95</v>
          </cell>
          <cell r="G1056" t="str">
            <v>FALL RIVER</v>
          </cell>
          <cell r="H1056">
            <v>530.28</v>
          </cell>
          <cell r="J1056">
            <v>16441</v>
          </cell>
          <cell r="K1056">
            <v>44</v>
          </cell>
          <cell r="L1056">
            <v>0</v>
          </cell>
          <cell r="M1056">
            <v>1088</v>
          </cell>
          <cell r="N1056">
            <v>17573</v>
          </cell>
        </row>
        <row r="1057">
          <cell r="B1057">
            <v>3509095201</v>
          </cell>
          <cell r="C1057" t="str">
            <v>ARGOSY COLLEGIATE</v>
          </cell>
          <cell r="D1057">
            <v>95</v>
          </cell>
          <cell r="E1057" t="str">
            <v>FALL RIVER</v>
          </cell>
          <cell r="F1057">
            <v>201</v>
          </cell>
          <cell r="G1057" t="str">
            <v>NEW BEDFORD</v>
          </cell>
          <cell r="H1057">
            <v>6.44</v>
          </cell>
          <cell r="J1057">
            <v>17917</v>
          </cell>
          <cell r="K1057">
            <v>87</v>
          </cell>
          <cell r="L1057">
            <v>0</v>
          </cell>
          <cell r="M1057">
            <v>1088</v>
          </cell>
          <cell r="N1057">
            <v>19092</v>
          </cell>
        </row>
        <row r="1058">
          <cell r="B1058">
            <v>3509095292</v>
          </cell>
          <cell r="C1058" t="str">
            <v>ARGOSY COLLEGIATE</v>
          </cell>
          <cell r="D1058">
            <v>95</v>
          </cell>
          <cell r="E1058" t="str">
            <v>FALL RIVER</v>
          </cell>
          <cell r="F1058">
            <v>292</v>
          </cell>
          <cell r="G1058" t="str">
            <v>SWANSEA</v>
          </cell>
          <cell r="H1058">
            <v>4</v>
          </cell>
          <cell r="J1058">
            <v>16406</v>
          </cell>
          <cell r="K1058">
            <v>1923</v>
          </cell>
          <cell r="L1058">
            <v>0</v>
          </cell>
          <cell r="M1058">
            <v>1088</v>
          </cell>
          <cell r="N1058">
            <v>19417</v>
          </cell>
        </row>
        <row r="1059">
          <cell r="B1059">
            <v>3509095293</v>
          </cell>
          <cell r="C1059" t="str">
            <v>ARGOSY COLLEGIATE</v>
          </cell>
          <cell r="D1059">
            <v>95</v>
          </cell>
          <cell r="E1059" t="str">
            <v>FALL RIVER</v>
          </cell>
          <cell r="F1059">
            <v>293</v>
          </cell>
          <cell r="G1059" t="str">
            <v>TAUNTON</v>
          </cell>
          <cell r="H1059">
            <v>0.43</v>
          </cell>
          <cell r="J1059">
            <v>14953.293164987406</v>
          </cell>
          <cell r="K1059">
            <v>404</v>
          </cell>
          <cell r="L1059">
            <v>0</v>
          </cell>
          <cell r="M1059">
            <v>1088</v>
          </cell>
          <cell r="N1059">
            <v>16445.293164987408</v>
          </cell>
        </row>
        <row r="1060">
          <cell r="B1060">
            <v>3509095331</v>
          </cell>
          <cell r="C1060" t="str">
            <v>ARGOSY COLLEGIATE</v>
          </cell>
          <cell r="D1060">
            <v>95</v>
          </cell>
          <cell r="E1060" t="str">
            <v>FALL RIVER</v>
          </cell>
          <cell r="F1060">
            <v>331</v>
          </cell>
          <cell r="G1060" t="str">
            <v>WESTPORT</v>
          </cell>
          <cell r="H1060">
            <v>2.97</v>
          </cell>
          <cell r="J1060">
            <v>11611</v>
          </cell>
          <cell r="K1060">
            <v>2606</v>
          </cell>
          <cell r="L1060">
            <v>0</v>
          </cell>
          <cell r="M1060">
            <v>1088</v>
          </cell>
          <cell r="N1060">
            <v>15305</v>
          </cell>
        </row>
        <row r="1061">
          <cell r="B1061">
            <v>3509095336</v>
          </cell>
          <cell r="C1061" t="str">
            <v>ARGOSY COLLEGIATE</v>
          </cell>
          <cell r="D1061">
            <v>95</v>
          </cell>
          <cell r="E1061" t="str">
            <v>FALL RIVER</v>
          </cell>
          <cell r="F1061">
            <v>336</v>
          </cell>
          <cell r="G1061" t="str">
            <v>WEYMOUTH</v>
          </cell>
          <cell r="H1061">
            <v>0.24</v>
          </cell>
          <cell r="J1061">
            <v>14165.168426448598</v>
          </cell>
          <cell r="K1061">
            <v>1896</v>
          </cell>
          <cell r="L1061">
            <v>0</v>
          </cell>
          <cell r="M1061">
            <v>1088</v>
          </cell>
          <cell r="N1061">
            <v>17149.168426448596</v>
          </cell>
        </row>
        <row r="1062">
          <cell r="B1062">
            <v>3509095665</v>
          </cell>
          <cell r="C1062" t="str">
            <v>ARGOSY COLLEGIATE</v>
          </cell>
          <cell r="D1062">
            <v>95</v>
          </cell>
          <cell r="E1062" t="str">
            <v>FALL RIVER</v>
          </cell>
          <cell r="F1062">
            <v>665</v>
          </cell>
          <cell r="G1062" t="str">
            <v>FREETOWN LAKEVILLE</v>
          </cell>
          <cell r="H1062">
            <v>0.22</v>
          </cell>
          <cell r="J1062">
            <v>14165</v>
          </cell>
          <cell r="K1062">
            <v>1739</v>
          </cell>
          <cell r="L1062">
            <v>0</v>
          </cell>
          <cell r="M1062">
            <v>1088</v>
          </cell>
          <cell r="N1062">
            <v>16992</v>
          </cell>
        </row>
        <row r="1063">
          <cell r="B1063">
            <v>3509095763</v>
          </cell>
          <cell r="C1063" t="str">
            <v>ARGOSY COLLEGIATE</v>
          </cell>
          <cell r="D1063">
            <v>95</v>
          </cell>
          <cell r="E1063" t="str">
            <v>FALL RIVER</v>
          </cell>
          <cell r="F1063">
            <v>763</v>
          </cell>
          <cell r="G1063" t="str">
            <v>SOMERSET BERKLEY</v>
          </cell>
          <cell r="H1063">
            <v>1</v>
          </cell>
          <cell r="J1063">
            <v>13434.820305498981</v>
          </cell>
          <cell r="K1063">
            <v>3178</v>
          </cell>
          <cell r="L1063">
            <v>0</v>
          </cell>
          <cell r="M1063">
            <v>1088</v>
          </cell>
          <cell r="N1063">
            <v>17700.820305498979</v>
          </cell>
        </row>
        <row r="1064">
          <cell r="B1064">
            <v>3510281005</v>
          </cell>
          <cell r="C1064" t="str">
            <v>SPRINGFIELD PREPARATORY</v>
          </cell>
          <cell r="D1064">
            <v>281</v>
          </cell>
          <cell r="E1064" t="str">
            <v>SPRINGFIELD</v>
          </cell>
          <cell r="F1064">
            <v>5</v>
          </cell>
          <cell r="G1064" t="str">
            <v>AGAWAM</v>
          </cell>
          <cell r="H1064">
            <v>2</v>
          </cell>
          <cell r="J1064">
            <v>13589.548222222224</v>
          </cell>
          <cell r="K1064">
            <v>5804</v>
          </cell>
          <cell r="L1064">
            <v>0</v>
          </cell>
          <cell r="M1064">
            <v>1088</v>
          </cell>
          <cell r="N1064">
            <v>20481.548222222224</v>
          </cell>
        </row>
        <row r="1065">
          <cell r="B1065">
            <v>3510281061</v>
          </cell>
          <cell r="C1065" t="str">
            <v>SPRINGFIELD PREPARATORY</v>
          </cell>
          <cell r="D1065">
            <v>281</v>
          </cell>
          <cell r="E1065" t="str">
            <v>SPRINGFIELD</v>
          </cell>
          <cell r="F1065">
            <v>61</v>
          </cell>
          <cell r="G1065" t="str">
            <v>CHICOPEE</v>
          </cell>
          <cell r="H1065">
            <v>5</v>
          </cell>
          <cell r="J1065">
            <v>16094</v>
          </cell>
          <cell r="K1065">
            <v>682</v>
          </cell>
          <cell r="L1065">
            <v>0</v>
          </cell>
          <cell r="M1065">
            <v>1088</v>
          </cell>
          <cell r="N1065">
            <v>17864</v>
          </cell>
        </row>
        <row r="1066">
          <cell r="B1066">
            <v>3510281087</v>
          </cell>
          <cell r="C1066" t="str">
            <v>SPRINGFIELD PREPARATORY</v>
          </cell>
          <cell r="D1066">
            <v>281</v>
          </cell>
          <cell r="E1066" t="str">
            <v>SPRINGFIELD</v>
          </cell>
          <cell r="F1066">
            <v>87</v>
          </cell>
          <cell r="G1066" t="str">
            <v>EAST LONGMEADOW</v>
          </cell>
          <cell r="H1066">
            <v>0.4</v>
          </cell>
          <cell r="J1066">
            <v>13597</v>
          </cell>
          <cell r="K1066">
            <v>5224</v>
          </cell>
          <cell r="L1066">
            <v>0</v>
          </cell>
          <cell r="M1066">
            <v>1088</v>
          </cell>
          <cell r="N1066">
            <v>19909</v>
          </cell>
        </row>
        <row r="1067">
          <cell r="B1067">
            <v>3510281114</v>
          </cell>
          <cell r="C1067" t="str">
            <v>SPRINGFIELD PREPARATORY</v>
          </cell>
          <cell r="D1067">
            <v>281</v>
          </cell>
          <cell r="E1067" t="str">
            <v>SPRINGFIELD</v>
          </cell>
          <cell r="F1067">
            <v>114</v>
          </cell>
          <cell r="G1067" t="str">
            <v>GREENFIELD</v>
          </cell>
          <cell r="H1067">
            <v>1</v>
          </cell>
          <cell r="J1067">
            <v>14245.961293290045</v>
          </cell>
          <cell r="K1067">
            <v>2324</v>
          </cell>
          <cell r="L1067">
            <v>0</v>
          </cell>
          <cell r="M1067">
            <v>1088</v>
          </cell>
          <cell r="N1067">
            <v>17657.961293290045</v>
          </cell>
        </row>
        <row r="1068">
          <cell r="B1068">
            <v>3510281137</v>
          </cell>
          <cell r="C1068" t="str">
            <v>SPRINGFIELD PREPARATORY</v>
          </cell>
          <cell r="D1068">
            <v>281</v>
          </cell>
          <cell r="E1068" t="str">
            <v>SPRINGFIELD</v>
          </cell>
          <cell r="F1068">
            <v>137</v>
          </cell>
          <cell r="G1068" t="str">
            <v>HOLYOKE</v>
          </cell>
          <cell r="H1068">
            <v>6</v>
          </cell>
          <cell r="J1068">
            <v>16471</v>
          </cell>
          <cell r="K1068">
            <v>0</v>
          </cell>
          <cell r="L1068">
            <v>0</v>
          </cell>
          <cell r="M1068">
            <v>1088</v>
          </cell>
          <cell r="N1068">
            <v>17559</v>
          </cell>
        </row>
        <row r="1069">
          <cell r="B1069">
            <v>3510281278</v>
          </cell>
          <cell r="C1069" t="str">
            <v>SPRINGFIELD PREPARATORY</v>
          </cell>
          <cell r="D1069">
            <v>281</v>
          </cell>
          <cell r="E1069" t="str">
            <v>SPRINGFIELD</v>
          </cell>
          <cell r="F1069">
            <v>278</v>
          </cell>
          <cell r="G1069" t="str">
            <v>SOUTH HADLEY</v>
          </cell>
          <cell r="H1069">
            <v>1</v>
          </cell>
          <cell r="J1069">
            <v>13064.088508583689</v>
          </cell>
          <cell r="K1069">
            <v>2426</v>
          </cell>
          <cell r="L1069">
            <v>0</v>
          </cell>
          <cell r="M1069">
            <v>1088</v>
          </cell>
          <cell r="N1069">
            <v>16578.088508583689</v>
          </cell>
        </row>
        <row r="1070">
          <cell r="B1070">
            <v>3510281281</v>
          </cell>
          <cell r="C1070" t="str">
            <v>SPRINGFIELD PREPARATORY</v>
          </cell>
          <cell r="D1070">
            <v>281</v>
          </cell>
          <cell r="E1070" t="str">
            <v>SPRINGFIELD</v>
          </cell>
          <cell r="F1070">
            <v>281</v>
          </cell>
          <cell r="G1070" t="str">
            <v>SPRINGFIELD</v>
          </cell>
          <cell r="H1070">
            <v>457.98000000000008</v>
          </cell>
          <cell r="J1070">
            <v>15554</v>
          </cell>
          <cell r="K1070">
            <v>8</v>
          </cell>
          <cell r="L1070">
            <v>0</v>
          </cell>
          <cell r="M1070">
            <v>1088</v>
          </cell>
          <cell r="N1070">
            <v>16650</v>
          </cell>
        </row>
        <row r="1071">
          <cell r="B1071">
            <v>3510281325</v>
          </cell>
          <cell r="C1071" t="str">
            <v>SPRINGFIELD PREPARATORY</v>
          </cell>
          <cell r="D1071">
            <v>281</v>
          </cell>
          <cell r="E1071" t="str">
            <v>SPRINGFIELD</v>
          </cell>
          <cell r="F1071">
            <v>325</v>
          </cell>
          <cell r="G1071" t="str">
            <v>WESTFIELD</v>
          </cell>
          <cell r="H1071">
            <v>0.24</v>
          </cell>
          <cell r="J1071">
            <v>15558</v>
          </cell>
          <cell r="K1071">
            <v>1548</v>
          </cell>
          <cell r="L1071">
            <v>0</v>
          </cell>
          <cell r="M1071">
            <v>1088</v>
          </cell>
          <cell r="N1071">
            <v>18194</v>
          </cell>
        </row>
        <row r="1072">
          <cell r="B1072">
            <v>3510281332</v>
          </cell>
          <cell r="C1072" t="str">
            <v>SPRINGFIELD PREPARATORY</v>
          </cell>
          <cell r="D1072">
            <v>281</v>
          </cell>
          <cell r="E1072" t="str">
            <v>SPRINGFIELD</v>
          </cell>
          <cell r="F1072">
            <v>332</v>
          </cell>
          <cell r="G1072" t="str">
            <v>WEST SPRINGFIELD</v>
          </cell>
          <cell r="H1072">
            <v>6.88</v>
          </cell>
          <cell r="J1072">
            <v>15706</v>
          </cell>
          <cell r="K1072">
            <v>1189</v>
          </cell>
          <cell r="L1072">
            <v>0</v>
          </cell>
          <cell r="M1072">
            <v>1088</v>
          </cell>
          <cell r="N1072">
            <v>17983</v>
          </cell>
        </row>
        <row r="1073">
          <cell r="B1073">
            <v>3510281672</v>
          </cell>
          <cell r="C1073" t="str">
            <v>SPRINGFIELD PREPARATORY</v>
          </cell>
          <cell r="D1073">
            <v>281</v>
          </cell>
          <cell r="E1073" t="str">
            <v>SPRINGFIELD</v>
          </cell>
          <cell r="F1073">
            <v>672</v>
          </cell>
          <cell r="G1073" t="str">
            <v>GATEWAY</v>
          </cell>
          <cell r="H1073">
            <v>0.76</v>
          </cell>
          <cell r="J1073">
            <v>13560.675742705571</v>
          </cell>
          <cell r="K1073">
            <v>4617</v>
          </cell>
          <cell r="L1073">
            <v>0</v>
          </cell>
          <cell r="M1073">
            <v>1088</v>
          </cell>
          <cell r="N1073">
            <v>19265.675742705571</v>
          </cell>
        </row>
        <row r="1074">
          <cell r="B1074">
            <v>3510281680</v>
          </cell>
          <cell r="C1074" t="str">
            <v>SPRINGFIELD PREPARATORY</v>
          </cell>
          <cell r="D1074">
            <v>281</v>
          </cell>
          <cell r="E1074" t="str">
            <v>SPRINGFIELD</v>
          </cell>
          <cell r="F1074">
            <v>680</v>
          </cell>
          <cell r="G1074" t="str">
            <v>HAMPDEN WILBRAHAM</v>
          </cell>
          <cell r="H1074">
            <v>2</v>
          </cell>
          <cell r="J1074">
            <v>14345</v>
          </cell>
          <cell r="K1074">
            <v>4486</v>
          </cell>
          <cell r="L1074">
            <v>0</v>
          </cell>
          <cell r="M1074">
            <v>1088</v>
          </cell>
          <cell r="N1074">
            <v>19919</v>
          </cell>
        </row>
        <row r="1075">
          <cell r="B1075">
            <v>3513044001</v>
          </cell>
          <cell r="C1075" t="str">
            <v>NEW HEIGHTS CS OF BROCKTON</v>
          </cell>
          <cell r="D1075">
            <v>44</v>
          </cell>
          <cell r="E1075" t="str">
            <v>BROCKTON</v>
          </cell>
          <cell r="F1075">
            <v>1</v>
          </cell>
          <cell r="G1075" t="str">
            <v>ABINGTON</v>
          </cell>
          <cell r="H1075">
            <v>1</v>
          </cell>
          <cell r="J1075">
            <v>13209.638479441464</v>
          </cell>
          <cell r="K1075">
            <v>1325</v>
          </cell>
          <cell r="L1075">
            <v>0</v>
          </cell>
          <cell r="M1075">
            <v>1088</v>
          </cell>
          <cell r="N1075">
            <v>15622.638479441464</v>
          </cell>
        </row>
        <row r="1076">
          <cell r="B1076">
            <v>3513044016</v>
          </cell>
          <cell r="C1076" t="str">
            <v>NEW HEIGHTS CS OF BROCKTON</v>
          </cell>
          <cell r="D1076">
            <v>44</v>
          </cell>
          <cell r="E1076" t="str">
            <v>BROCKTON</v>
          </cell>
          <cell r="F1076">
            <v>16</v>
          </cell>
          <cell r="G1076" t="str">
            <v>ATTLEBORO</v>
          </cell>
          <cell r="H1076">
            <v>2</v>
          </cell>
          <cell r="J1076">
            <v>15073</v>
          </cell>
          <cell r="K1076">
            <v>323</v>
          </cell>
          <cell r="L1076">
            <v>0</v>
          </cell>
          <cell r="M1076">
            <v>1088</v>
          </cell>
          <cell r="N1076">
            <v>16484</v>
          </cell>
        </row>
        <row r="1077">
          <cell r="B1077">
            <v>3513044018</v>
          </cell>
          <cell r="C1077" t="str">
            <v>NEW HEIGHTS CS OF BROCKTON</v>
          </cell>
          <cell r="D1077">
            <v>44</v>
          </cell>
          <cell r="E1077" t="str">
            <v>BROCKTON</v>
          </cell>
          <cell r="F1077">
            <v>18</v>
          </cell>
          <cell r="G1077" t="str">
            <v>AVON</v>
          </cell>
          <cell r="H1077">
            <v>2</v>
          </cell>
          <cell r="J1077">
            <v>18031</v>
          </cell>
          <cell r="K1077">
            <v>8729</v>
          </cell>
          <cell r="L1077">
            <v>0</v>
          </cell>
          <cell r="M1077">
            <v>1088</v>
          </cell>
          <cell r="N1077">
            <v>27848</v>
          </cell>
        </row>
        <row r="1078">
          <cell r="B1078">
            <v>3513044035</v>
          </cell>
          <cell r="C1078" t="str">
            <v>NEW HEIGHTS CS OF BROCKTON</v>
          </cell>
          <cell r="D1078">
            <v>44</v>
          </cell>
          <cell r="E1078" t="str">
            <v>BROCKTON</v>
          </cell>
          <cell r="F1078">
            <v>35</v>
          </cell>
          <cell r="G1078" t="str">
            <v>BOSTON</v>
          </cell>
          <cell r="H1078">
            <v>4.58</v>
          </cell>
          <cell r="J1078">
            <v>17174</v>
          </cell>
          <cell r="K1078">
            <v>7128</v>
          </cell>
          <cell r="L1078">
            <v>0</v>
          </cell>
          <cell r="M1078">
            <v>1088</v>
          </cell>
          <cell r="N1078">
            <v>25390</v>
          </cell>
        </row>
        <row r="1079">
          <cell r="B1079">
            <v>3513044044</v>
          </cell>
          <cell r="C1079" t="str">
            <v>NEW HEIGHTS CS OF BROCKTON</v>
          </cell>
          <cell r="D1079">
            <v>44</v>
          </cell>
          <cell r="E1079" t="str">
            <v>BROCKTON</v>
          </cell>
          <cell r="F1079">
            <v>44</v>
          </cell>
          <cell r="G1079" t="str">
            <v>BROCKTON</v>
          </cell>
          <cell r="H1079">
            <v>610.45999999999992</v>
          </cell>
          <cell r="J1079">
            <v>15327</v>
          </cell>
          <cell r="K1079">
            <v>535</v>
          </cell>
          <cell r="L1079">
            <v>0</v>
          </cell>
          <cell r="M1079">
            <v>1088</v>
          </cell>
          <cell r="N1079">
            <v>16950</v>
          </cell>
        </row>
        <row r="1080">
          <cell r="B1080">
            <v>3513044050</v>
          </cell>
          <cell r="C1080" t="str">
            <v>NEW HEIGHTS CS OF BROCKTON</v>
          </cell>
          <cell r="D1080">
            <v>44</v>
          </cell>
          <cell r="E1080" t="str">
            <v>BROCKTON</v>
          </cell>
          <cell r="F1080">
            <v>50</v>
          </cell>
          <cell r="G1080" t="str">
            <v>CANTON</v>
          </cell>
          <cell r="H1080">
            <v>3</v>
          </cell>
          <cell r="J1080">
            <v>12834</v>
          </cell>
          <cell r="K1080">
            <v>5853</v>
          </cell>
          <cell r="L1080">
            <v>0</v>
          </cell>
          <cell r="M1080">
            <v>1088</v>
          </cell>
          <cell r="N1080">
            <v>19775</v>
          </cell>
        </row>
        <row r="1081">
          <cell r="B1081">
            <v>3513044083</v>
          </cell>
          <cell r="C1081" t="str">
            <v>NEW HEIGHTS CS OF BROCKTON</v>
          </cell>
          <cell r="D1081">
            <v>44</v>
          </cell>
          <cell r="E1081" t="str">
            <v>BROCKTON</v>
          </cell>
          <cell r="F1081">
            <v>83</v>
          </cell>
          <cell r="G1081" t="str">
            <v>EAST BRIDGEWATER</v>
          </cell>
          <cell r="H1081">
            <v>4</v>
          </cell>
          <cell r="J1081">
            <v>18083</v>
          </cell>
          <cell r="K1081">
            <v>2924</v>
          </cell>
          <cell r="L1081">
            <v>0</v>
          </cell>
          <cell r="M1081">
            <v>1088</v>
          </cell>
          <cell r="N1081">
            <v>22095</v>
          </cell>
        </row>
        <row r="1082">
          <cell r="B1082">
            <v>3513044095</v>
          </cell>
          <cell r="C1082" t="str">
            <v>NEW HEIGHTS CS OF BROCKTON</v>
          </cell>
          <cell r="D1082">
            <v>44</v>
          </cell>
          <cell r="E1082" t="str">
            <v>BROCKTON</v>
          </cell>
          <cell r="F1082">
            <v>95</v>
          </cell>
          <cell r="G1082" t="str">
            <v>FALL RIVER</v>
          </cell>
          <cell r="H1082">
            <v>1</v>
          </cell>
          <cell r="J1082">
            <v>19346</v>
          </cell>
          <cell r="K1082">
            <v>52</v>
          </cell>
          <cell r="L1082">
            <v>0</v>
          </cell>
          <cell r="M1082">
            <v>1088</v>
          </cell>
          <cell r="N1082">
            <v>20486</v>
          </cell>
        </row>
        <row r="1083">
          <cell r="B1083">
            <v>3513044133</v>
          </cell>
          <cell r="C1083" t="str">
            <v>NEW HEIGHTS CS OF BROCKTON</v>
          </cell>
          <cell r="D1083">
            <v>44</v>
          </cell>
          <cell r="E1083" t="str">
            <v>BROCKTON</v>
          </cell>
          <cell r="F1083">
            <v>133</v>
          </cell>
          <cell r="G1083" t="str">
            <v>HOLBROOK</v>
          </cell>
          <cell r="H1083">
            <v>1</v>
          </cell>
          <cell r="J1083">
            <v>16728</v>
          </cell>
          <cell r="K1083">
            <v>2233</v>
          </cell>
          <cell r="L1083">
            <v>0</v>
          </cell>
          <cell r="M1083">
            <v>1088</v>
          </cell>
          <cell r="N1083">
            <v>20049</v>
          </cell>
        </row>
        <row r="1084">
          <cell r="B1084">
            <v>3513044167</v>
          </cell>
          <cell r="C1084" t="str">
            <v>NEW HEIGHTS CS OF BROCKTON</v>
          </cell>
          <cell r="D1084">
            <v>44</v>
          </cell>
          <cell r="E1084" t="str">
            <v>BROCKTON</v>
          </cell>
          <cell r="F1084">
            <v>167</v>
          </cell>
          <cell r="G1084" t="str">
            <v>MANSFIELD</v>
          </cell>
          <cell r="H1084">
            <v>1</v>
          </cell>
          <cell r="J1084">
            <v>12401.524134179654</v>
          </cell>
          <cell r="K1084">
            <v>5954</v>
          </cell>
          <cell r="L1084">
            <v>0</v>
          </cell>
          <cell r="M1084">
            <v>1088</v>
          </cell>
          <cell r="N1084">
            <v>19443.524134179654</v>
          </cell>
        </row>
        <row r="1085">
          <cell r="B1085">
            <v>3513044182</v>
          </cell>
          <cell r="C1085" t="str">
            <v>NEW HEIGHTS CS OF BROCKTON</v>
          </cell>
          <cell r="D1085">
            <v>44</v>
          </cell>
          <cell r="E1085" t="str">
            <v>BROCKTON</v>
          </cell>
          <cell r="F1085">
            <v>182</v>
          </cell>
          <cell r="G1085" t="str">
            <v>MIDDLEBOROUGH</v>
          </cell>
          <cell r="H1085">
            <v>2</v>
          </cell>
          <cell r="J1085">
            <v>16930</v>
          </cell>
          <cell r="K1085">
            <v>3303</v>
          </cell>
          <cell r="L1085">
            <v>0</v>
          </cell>
          <cell r="M1085">
            <v>1088</v>
          </cell>
          <cell r="N1085">
            <v>21321</v>
          </cell>
        </row>
        <row r="1086">
          <cell r="B1086">
            <v>3513044201</v>
          </cell>
          <cell r="C1086" t="str">
            <v>NEW HEIGHTS CS OF BROCKTON</v>
          </cell>
          <cell r="D1086">
            <v>44</v>
          </cell>
          <cell r="E1086" t="str">
            <v>BROCKTON</v>
          </cell>
          <cell r="F1086">
            <v>201</v>
          </cell>
          <cell r="G1086" t="str">
            <v>NEW BEDFORD</v>
          </cell>
          <cell r="H1086">
            <v>1</v>
          </cell>
          <cell r="J1086">
            <v>16657.577270715865</v>
          </cell>
          <cell r="K1086">
            <v>81</v>
          </cell>
          <cell r="L1086">
            <v>0</v>
          </cell>
          <cell r="M1086">
            <v>1088</v>
          </cell>
          <cell r="N1086">
            <v>17826.577270715865</v>
          </cell>
        </row>
        <row r="1087">
          <cell r="B1087">
            <v>3513044218</v>
          </cell>
          <cell r="C1087" t="str">
            <v>NEW HEIGHTS CS OF BROCKTON</v>
          </cell>
          <cell r="D1087">
            <v>44</v>
          </cell>
          <cell r="E1087" t="str">
            <v>BROCKTON</v>
          </cell>
          <cell r="F1087">
            <v>218</v>
          </cell>
          <cell r="G1087" t="str">
            <v>NORTON</v>
          </cell>
          <cell r="H1087">
            <v>2</v>
          </cell>
          <cell r="J1087">
            <v>15093</v>
          </cell>
          <cell r="K1087">
            <v>6557</v>
          </cell>
          <cell r="L1087">
            <v>0</v>
          </cell>
          <cell r="M1087">
            <v>1088</v>
          </cell>
          <cell r="N1087">
            <v>22738</v>
          </cell>
        </row>
        <row r="1088">
          <cell r="B1088">
            <v>3513044243</v>
          </cell>
          <cell r="C1088" t="str">
            <v>NEW HEIGHTS CS OF BROCKTON</v>
          </cell>
          <cell r="D1088">
            <v>44</v>
          </cell>
          <cell r="E1088" t="str">
            <v>BROCKTON</v>
          </cell>
          <cell r="F1088">
            <v>243</v>
          </cell>
          <cell r="G1088" t="str">
            <v>QUINCY</v>
          </cell>
          <cell r="H1088">
            <v>1</v>
          </cell>
          <cell r="J1088">
            <v>15518.332806854127</v>
          </cell>
          <cell r="K1088">
            <v>2211</v>
          </cell>
          <cell r="L1088">
            <v>0</v>
          </cell>
          <cell r="M1088">
            <v>1088</v>
          </cell>
          <cell r="N1088">
            <v>18817.332806854127</v>
          </cell>
        </row>
        <row r="1089">
          <cell r="B1089">
            <v>3513044244</v>
          </cell>
          <cell r="C1089" t="str">
            <v>NEW HEIGHTS CS OF BROCKTON</v>
          </cell>
          <cell r="D1089">
            <v>44</v>
          </cell>
          <cell r="E1089" t="str">
            <v>BROCKTON</v>
          </cell>
          <cell r="F1089">
            <v>244</v>
          </cell>
          <cell r="G1089" t="str">
            <v>RANDOLPH</v>
          </cell>
          <cell r="H1089">
            <v>48.37</v>
          </cell>
          <cell r="J1089">
            <v>14361</v>
          </cell>
          <cell r="K1089">
            <v>4088</v>
          </cell>
          <cell r="L1089">
            <v>0</v>
          </cell>
          <cell r="M1089">
            <v>1088</v>
          </cell>
          <cell r="N1089">
            <v>19537</v>
          </cell>
        </row>
        <row r="1090">
          <cell r="B1090">
            <v>3513044285</v>
          </cell>
          <cell r="C1090" t="str">
            <v>NEW HEIGHTS CS OF BROCKTON</v>
          </cell>
          <cell r="D1090">
            <v>44</v>
          </cell>
          <cell r="E1090" t="str">
            <v>BROCKTON</v>
          </cell>
          <cell r="F1090">
            <v>285</v>
          </cell>
          <cell r="G1090" t="str">
            <v>STOUGHTON</v>
          </cell>
          <cell r="H1090">
            <v>1</v>
          </cell>
          <cell r="J1090">
            <v>11611</v>
          </cell>
          <cell r="K1090">
            <v>2798</v>
          </cell>
          <cell r="L1090">
            <v>0</v>
          </cell>
          <cell r="M1090">
            <v>1088</v>
          </cell>
          <cell r="N1090">
            <v>15497</v>
          </cell>
        </row>
        <row r="1091">
          <cell r="B1091">
            <v>3513044293</v>
          </cell>
          <cell r="C1091" t="str">
            <v>NEW HEIGHTS CS OF BROCKTON</v>
          </cell>
          <cell r="D1091">
            <v>44</v>
          </cell>
          <cell r="E1091" t="str">
            <v>BROCKTON</v>
          </cell>
          <cell r="F1091">
            <v>293</v>
          </cell>
          <cell r="G1091" t="str">
            <v>TAUNTON</v>
          </cell>
          <cell r="H1091">
            <v>48.040000000000006</v>
          </cell>
          <cell r="J1091">
            <v>16222</v>
          </cell>
          <cell r="K1091">
            <v>438</v>
          </cell>
          <cell r="L1091">
            <v>0</v>
          </cell>
          <cell r="M1091">
            <v>1088</v>
          </cell>
          <cell r="N1091">
            <v>17748</v>
          </cell>
        </row>
        <row r="1092">
          <cell r="B1092">
            <v>3513044625</v>
          </cell>
          <cell r="C1092" t="str">
            <v>NEW HEIGHTS CS OF BROCKTON</v>
          </cell>
          <cell r="D1092">
            <v>44</v>
          </cell>
          <cell r="E1092" t="str">
            <v>BROCKTON</v>
          </cell>
          <cell r="F1092">
            <v>625</v>
          </cell>
          <cell r="G1092" t="str">
            <v>BRIDGEWATER RAYNHAM</v>
          </cell>
          <cell r="H1092">
            <v>1</v>
          </cell>
          <cell r="J1092">
            <v>10683</v>
          </cell>
          <cell r="K1092">
            <v>1351</v>
          </cell>
          <cell r="L1092">
            <v>0</v>
          </cell>
          <cell r="M1092">
            <v>1088</v>
          </cell>
          <cell r="N1092">
            <v>13122</v>
          </cell>
        </row>
        <row r="1093">
          <cell r="B1093">
            <v>3513044760</v>
          </cell>
          <cell r="C1093" t="str">
            <v>NEW HEIGHTS CS OF BROCKTON</v>
          </cell>
          <cell r="D1093">
            <v>44</v>
          </cell>
          <cell r="E1093" t="str">
            <v>BROCKTON</v>
          </cell>
          <cell r="F1093">
            <v>760</v>
          </cell>
          <cell r="G1093" t="str">
            <v>SILVER LAKE</v>
          </cell>
          <cell r="H1093">
            <v>1</v>
          </cell>
          <cell r="J1093">
            <v>14552</v>
          </cell>
          <cell r="K1093">
            <v>3100</v>
          </cell>
          <cell r="L1093">
            <v>0</v>
          </cell>
          <cell r="M1093">
            <v>1088</v>
          </cell>
          <cell r="N1093">
            <v>18740</v>
          </cell>
        </row>
        <row r="1094">
          <cell r="B1094">
            <v>3513044780</v>
          </cell>
          <cell r="C1094" t="str">
            <v>NEW HEIGHTS CS OF BROCKTON</v>
          </cell>
          <cell r="D1094">
            <v>44</v>
          </cell>
          <cell r="E1094" t="str">
            <v>BROCKTON</v>
          </cell>
          <cell r="F1094">
            <v>780</v>
          </cell>
          <cell r="G1094" t="str">
            <v>WHITMAN HANSON</v>
          </cell>
          <cell r="H1094">
            <v>6</v>
          </cell>
          <cell r="J1094">
            <v>14608</v>
          </cell>
          <cell r="K1094">
            <v>3616</v>
          </cell>
          <cell r="L1094">
            <v>0</v>
          </cell>
          <cell r="M1094">
            <v>1088</v>
          </cell>
          <cell r="N1094">
            <v>19312</v>
          </cell>
        </row>
        <row r="1095">
          <cell r="B1095">
            <v>3514281005</v>
          </cell>
          <cell r="C1095" t="str">
            <v>LIBERTAS ACADEMY</v>
          </cell>
          <cell r="D1095">
            <v>281</v>
          </cell>
          <cell r="E1095" t="str">
            <v>SPRINGFIELD</v>
          </cell>
          <cell r="F1095">
            <v>5</v>
          </cell>
          <cell r="G1095" t="str">
            <v>AGAWAM</v>
          </cell>
          <cell r="H1095">
            <v>1</v>
          </cell>
          <cell r="J1095">
            <v>9754</v>
          </cell>
          <cell r="K1095">
            <v>4166</v>
          </cell>
          <cell r="L1095">
            <v>0</v>
          </cell>
          <cell r="M1095">
            <v>1088</v>
          </cell>
          <cell r="N1095">
            <v>15008</v>
          </cell>
        </row>
        <row r="1096">
          <cell r="B1096">
            <v>3514281061</v>
          </cell>
          <cell r="C1096" t="str">
            <v>LIBERTAS ACADEMY</v>
          </cell>
          <cell r="D1096">
            <v>281</v>
          </cell>
          <cell r="E1096" t="str">
            <v>SPRINGFIELD</v>
          </cell>
          <cell r="F1096">
            <v>61</v>
          </cell>
          <cell r="G1096" t="str">
            <v>CHICOPEE</v>
          </cell>
          <cell r="H1096">
            <v>6.8</v>
          </cell>
          <cell r="J1096">
            <v>15914</v>
          </cell>
          <cell r="K1096">
            <v>674</v>
          </cell>
          <cell r="L1096">
            <v>0</v>
          </cell>
          <cell r="M1096">
            <v>1088</v>
          </cell>
          <cell r="N1096">
            <v>17676</v>
          </cell>
        </row>
        <row r="1097">
          <cell r="B1097">
            <v>3514281137</v>
          </cell>
          <cell r="C1097" t="str">
            <v>LIBERTAS ACADEMY</v>
          </cell>
          <cell r="D1097">
            <v>281</v>
          </cell>
          <cell r="E1097" t="str">
            <v>SPRINGFIELD</v>
          </cell>
          <cell r="F1097">
            <v>137</v>
          </cell>
          <cell r="G1097" t="str">
            <v>HOLYOKE</v>
          </cell>
          <cell r="H1097">
            <v>3.48</v>
          </cell>
          <cell r="J1097">
            <v>17160</v>
          </cell>
          <cell r="K1097">
            <v>0</v>
          </cell>
          <cell r="L1097">
            <v>0</v>
          </cell>
          <cell r="M1097">
            <v>1088</v>
          </cell>
          <cell r="N1097">
            <v>18248</v>
          </cell>
        </row>
        <row r="1098">
          <cell r="B1098">
            <v>3514281281</v>
          </cell>
          <cell r="C1098" t="str">
            <v>LIBERTAS ACADEMY</v>
          </cell>
          <cell r="D1098">
            <v>281</v>
          </cell>
          <cell r="E1098" t="str">
            <v>SPRINGFIELD</v>
          </cell>
          <cell r="F1098">
            <v>281</v>
          </cell>
          <cell r="G1098" t="str">
            <v>SPRINGFIELD</v>
          </cell>
          <cell r="H1098">
            <v>406.79</v>
          </cell>
          <cell r="J1098">
            <v>16698</v>
          </cell>
          <cell r="K1098">
            <v>8</v>
          </cell>
          <cell r="L1098">
            <v>0</v>
          </cell>
          <cell r="M1098">
            <v>1088</v>
          </cell>
          <cell r="N1098">
            <v>17794</v>
          </cell>
        </row>
        <row r="1099">
          <cell r="B1099">
            <v>3515287043</v>
          </cell>
          <cell r="C1099" t="str">
            <v>OLD STURBRIDGE ACADEMY</v>
          </cell>
          <cell r="D1099">
            <v>287</v>
          </cell>
          <cell r="E1099" t="str">
            <v>STURBRIDGE</v>
          </cell>
          <cell r="F1099">
            <v>43</v>
          </cell>
          <cell r="G1099" t="str">
            <v>BRIMFIELD</v>
          </cell>
          <cell r="H1099">
            <v>4.6500000000000004</v>
          </cell>
          <cell r="J1099">
            <v>11696</v>
          </cell>
          <cell r="K1099">
            <v>4781</v>
          </cell>
          <cell r="L1099">
            <v>0</v>
          </cell>
          <cell r="M1099">
            <v>1088</v>
          </cell>
          <cell r="N1099">
            <v>17565</v>
          </cell>
        </row>
        <row r="1100">
          <cell r="B1100">
            <v>3515287045</v>
          </cell>
          <cell r="C1100" t="str">
            <v>OLD STURBRIDGE ACADEMY</v>
          </cell>
          <cell r="D1100">
            <v>287</v>
          </cell>
          <cell r="E1100" t="str">
            <v>STURBRIDGE</v>
          </cell>
          <cell r="F1100">
            <v>45</v>
          </cell>
          <cell r="G1100" t="str">
            <v>BROOKFIELD</v>
          </cell>
          <cell r="H1100">
            <v>8</v>
          </cell>
          <cell r="J1100">
            <v>13269</v>
          </cell>
          <cell r="K1100">
            <v>3345</v>
          </cell>
          <cell r="L1100">
            <v>0</v>
          </cell>
          <cell r="M1100">
            <v>1088</v>
          </cell>
          <cell r="N1100">
            <v>17702</v>
          </cell>
        </row>
        <row r="1101">
          <cell r="B1101">
            <v>3515287135</v>
          </cell>
          <cell r="C1101" t="str">
            <v>OLD STURBRIDGE ACADEMY</v>
          </cell>
          <cell r="D1101">
            <v>287</v>
          </cell>
          <cell r="E1101" t="str">
            <v>STURBRIDGE</v>
          </cell>
          <cell r="F1101">
            <v>135</v>
          </cell>
          <cell r="G1101" t="str">
            <v>HOLLAND</v>
          </cell>
          <cell r="H1101">
            <v>9</v>
          </cell>
          <cell r="J1101">
            <v>10912</v>
          </cell>
          <cell r="K1101">
            <v>3303</v>
          </cell>
          <cell r="L1101">
            <v>0</v>
          </cell>
          <cell r="M1101">
            <v>1088</v>
          </cell>
          <cell r="N1101">
            <v>15303</v>
          </cell>
        </row>
        <row r="1102">
          <cell r="B1102">
            <v>3515287151</v>
          </cell>
          <cell r="C1102" t="str">
            <v>OLD STURBRIDGE ACADEMY</v>
          </cell>
          <cell r="D1102">
            <v>287</v>
          </cell>
          <cell r="E1102" t="str">
            <v>STURBRIDGE</v>
          </cell>
          <cell r="F1102">
            <v>151</v>
          </cell>
          <cell r="G1102" t="str">
            <v>LEICESTER</v>
          </cell>
          <cell r="H1102">
            <v>2</v>
          </cell>
          <cell r="J1102">
            <v>10115</v>
          </cell>
          <cell r="K1102">
            <v>798</v>
          </cell>
          <cell r="L1102">
            <v>0</v>
          </cell>
          <cell r="M1102">
            <v>1088</v>
          </cell>
          <cell r="N1102">
            <v>12001</v>
          </cell>
        </row>
        <row r="1103">
          <cell r="B1103">
            <v>3515287161</v>
          </cell>
          <cell r="C1103" t="str">
            <v>OLD STURBRIDGE ACADEMY</v>
          </cell>
          <cell r="D1103">
            <v>287</v>
          </cell>
          <cell r="E1103" t="str">
            <v>STURBRIDGE</v>
          </cell>
          <cell r="F1103">
            <v>161</v>
          </cell>
          <cell r="G1103" t="str">
            <v>LUDLOW</v>
          </cell>
          <cell r="H1103">
            <v>0.84</v>
          </cell>
          <cell r="J1103">
            <v>13280.430199048033</v>
          </cell>
          <cell r="K1103">
            <v>5596</v>
          </cell>
          <cell r="L1103">
            <v>0</v>
          </cell>
          <cell r="M1103">
            <v>1088</v>
          </cell>
          <cell r="N1103">
            <v>19964.430199048031</v>
          </cell>
        </row>
        <row r="1104">
          <cell r="B1104">
            <v>3515287186</v>
          </cell>
          <cell r="C1104" t="str">
            <v>OLD STURBRIDGE ACADEMY</v>
          </cell>
          <cell r="D1104">
            <v>287</v>
          </cell>
          <cell r="E1104" t="str">
            <v>STURBRIDGE</v>
          </cell>
          <cell r="F1104">
            <v>186</v>
          </cell>
          <cell r="G1104" t="str">
            <v>MILLBURY</v>
          </cell>
          <cell r="H1104">
            <v>0.32</v>
          </cell>
          <cell r="J1104">
            <v>12775.62174907293</v>
          </cell>
          <cell r="K1104">
            <v>4606</v>
          </cell>
          <cell r="L1104">
            <v>0</v>
          </cell>
          <cell r="M1104">
            <v>1088</v>
          </cell>
          <cell r="N1104">
            <v>18469.621749072932</v>
          </cell>
        </row>
        <row r="1105">
          <cell r="B1105">
            <v>3515287191</v>
          </cell>
          <cell r="C1105" t="str">
            <v>OLD STURBRIDGE ACADEMY</v>
          </cell>
          <cell r="D1105">
            <v>287</v>
          </cell>
          <cell r="E1105" t="str">
            <v>STURBRIDGE</v>
          </cell>
          <cell r="F1105">
            <v>191</v>
          </cell>
          <cell r="G1105" t="str">
            <v>MONSON</v>
          </cell>
          <cell r="H1105">
            <v>36.18</v>
          </cell>
          <cell r="J1105">
            <v>11282</v>
          </cell>
          <cell r="K1105">
            <v>3256</v>
          </cell>
          <cell r="L1105">
            <v>0</v>
          </cell>
          <cell r="M1105">
            <v>1088</v>
          </cell>
          <cell r="N1105">
            <v>15626</v>
          </cell>
        </row>
        <row r="1106">
          <cell r="B1106">
            <v>3515287215</v>
          </cell>
          <cell r="C1106" t="str">
            <v>OLD STURBRIDGE ACADEMY</v>
          </cell>
          <cell r="D1106">
            <v>287</v>
          </cell>
          <cell r="E1106" t="str">
            <v>STURBRIDGE</v>
          </cell>
          <cell r="F1106">
            <v>215</v>
          </cell>
          <cell r="G1106" t="str">
            <v>NORTH BROOKFIELD</v>
          </cell>
          <cell r="H1106">
            <v>14.58</v>
          </cell>
          <cell r="J1106">
            <v>13173</v>
          </cell>
          <cell r="K1106">
            <v>989</v>
          </cell>
          <cell r="L1106">
            <v>0</v>
          </cell>
          <cell r="M1106">
            <v>1088</v>
          </cell>
          <cell r="N1106">
            <v>15250</v>
          </cell>
        </row>
        <row r="1107">
          <cell r="B1107">
            <v>3515287226</v>
          </cell>
          <cell r="C1107" t="str">
            <v>OLD STURBRIDGE ACADEMY</v>
          </cell>
          <cell r="D1107">
            <v>287</v>
          </cell>
          <cell r="E1107" t="str">
            <v>STURBRIDGE</v>
          </cell>
          <cell r="F1107">
            <v>226</v>
          </cell>
          <cell r="G1107" t="str">
            <v>OXFORD</v>
          </cell>
          <cell r="H1107">
            <v>1</v>
          </cell>
          <cell r="J1107">
            <v>15695</v>
          </cell>
          <cell r="K1107">
            <v>1455</v>
          </cell>
          <cell r="L1107">
            <v>0</v>
          </cell>
          <cell r="M1107">
            <v>1088</v>
          </cell>
          <cell r="N1107">
            <v>18238</v>
          </cell>
        </row>
        <row r="1108">
          <cell r="B1108">
            <v>3515287227</v>
          </cell>
          <cell r="C1108" t="str">
            <v>OLD STURBRIDGE ACADEMY</v>
          </cell>
          <cell r="D1108">
            <v>287</v>
          </cell>
          <cell r="E1108" t="str">
            <v>STURBRIDGE</v>
          </cell>
          <cell r="F1108">
            <v>227</v>
          </cell>
          <cell r="G1108" t="str">
            <v>PALMER</v>
          </cell>
          <cell r="H1108">
            <v>15.84</v>
          </cell>
          <cell r="J1108">
            <v>12469</v>
          </cell>
          <cell r="K1108">
            <v>3268</v>
          </cell>
          <cell r="L1108">
            <v>0</v>
          </cell>
          <cell r="M1108">
            <v>1088</v>
          </cell>
          <cell r="N1108">
            <v>16825</v>
          </cell>
        </row>
        <row r="1109">
          <cell r="B1109">
            <v>3515287277</v>
          </cell>
          <cell r="C1109" t="str">
            <v>OLD STURBRIDGE ACADEMY</v>
          </cell>
          <cell r="D1109">
            <v>287</v>
          </cell>
          <cell r="E1109" t="str">
            <v>STURBRIDGE</v>
          </cell>
          <cell r="F1109">
            <v>277</v>
          </cell>
          <cell r="G1109" t="str">
            <v>SOUTHBRIDGE</v>
          </cell>
          <cell r="H1109">
            <v>132.67000000000002</v>
          </cell>
          <cell r="J1109">
            <v>14149</v>
          </cell>
          <cell r="K1109">
            <v>48</v>
          </cell>
          <cell r="L1109">
            <v>0</v>
          </cell>
          <cell r="M1109">
            <v>1088</v>
          </cell>
          <cell r="N1109">
            <v>15285</v>
          </cell>
        </row>
        <row r="1110">
          <cell r="B1110">
            <v>3515287287</v>
          </cell>
          <cell r="C1110" t="str">
            <v>OLD STURBRIDGE ACADEMY</v>
          </cell>
          <cell r="D1110">
            <v>287</v>
          </cell>
          <cell r="E1110" t="str">
            <v>STURBRIDGE</v>
          </cell>
          <cell r="F1110">
            <v>287</v>
          </cell>
          <cell r="G1110" t="str">
            <v>STURBRIDGE</v>
          </cell>
          <cell r="H1110">
            <v>21.8</v>
          </cell>
          <cell r="J1110">
            <v>11594</v>
          </cell>
          <cell r="K1110">
            <v>4502</v>
          </cell>
          <cell r="L1110">
            <v>0</v>
          </cell>
          <cell r="M1110">
            <v>1088</v>
          </cell>
          <cell r="N1110">
            <v>17184</v>
          </cell>
        </row>
        <row r="1111">
          <cell r="B1111">
            <v>3515287306</v>
          </cell>
          <cell r="C1111" t="str">
            <v>OLD STURBRIDGE ACADEMY</v>
          </cell>
          <cell r="D1111">
            <v>287</v>
          </cell>
          <cell r="E1111" t="str">
            <v>STURBRIDGE</v>
          </cell>
          <cell r="F1111">
            <v>306</v>
          </cell>
          <cell r="G1111" t="str">
            <v>WALES</v>
          </cell>
          <cell r="H1111">
            <v>7</v>
          </cell>
          <cell r="J1111">
            <v>13235</v>
          </cell>
          <cell r="K1111">
            <v>3107</v>
          </cell>
          <cell r="L1111">
            <v>0</v>
          </cell>
          <cell r="M1111">
            <v>1088</v>
          </cell>
          <cell r="N1111">
            <v>17430</v>
          </cell>
        </row>
        <row r="1112">
          <cell r="B1112">
            <v>3515287309</v>
          </cell>
          <cell r="C1112" t="str">
            <v>OLD STURBRIDGE ACADEMY</v>
          </cell>
          <cell r="D1112">
            <v>287</v>
          </cell>
          <cell r="E1112" t="str">
            <v>STURBRIDGE</v>
          </cell>
          <cell r="F1112">
            <v>309</v>
          </cell>
          <cell r="G1112" t="str">
            <v>WARE</v>
          </cell>
          <cell r="H1112">
            <v>1</v>
          </cell>
          <cell r="J1112">
            <v>14213.309549050633</v>
          </cell>
          <cell r="K1112">
            <v>829</v>
          </cell>
          <cell r="L1112">
            <v>0</v>
          </cell>
          <cell r="M1112">
            <v>1088</v>
          </cell>
          <cell r="N1112">
            <v>16130.309549050633</v>
          </cell>
        </row>
        <row r="1113">
          <cell r="B1113">
            <v>3515287316</v>
          </cell>
          <cell r="C1113" t="str">
            <v>OLD STURBRIDGE ACADEMY</v>
          </cell>
          <cell r="D1113">
            <v>287</v>
          </cell>
          <cell r="E1113" t="str">
            <v>STURBRIDGE</v>
          </cell>
          <cell r="F1113">
            <v>316</v>
          </cell>
          <cell r="G1113" t="str">
            <v>WEBSTER</v>
          </cell>
          <cell r="H1113">
            <v>20</v>
          </cell>
          <cell r="J1113">
            <v>15021</v>
          </cell>
          <cell r="K1113">
            <v>1196</v>
          </cell>
          <cell r="L1113">
            <v>0</v>
          </cell>
          <cell r="M1113">
            <v>1088</v>
          </cell>
          <cell r="N1113">
            <v>17305</v>
          </cell>
        </row>
        <row r="1114">
          <cell r="B1114">
            <v>3515287658</v>
          </cell>
          <cell r="C1114" t="str">
            <v>OLD STURBRIDGE ACADEMY</v>
          </cell>
          <cell r="D1114">
            <v>287</v>
          </cell>
          <cell r="E1114" t="str">
            <v>STURBRIDGE</v>
          </cell>
          <cell r="F1114">
            <v>658</v>
          </cell>
          <cell r="G1114" t="str">
            <v>DUDLEY CHARLTON</v>
          </cell>
          <cell r="H1114">
            <v>5.48</v>
          </cell>
          <cell r="J1114">
            <v>10522</v>
          </cell>
          <cell r="K1114">
            <v>1718</v>
          </cell>
          <cell r="L1114">
            <v>0</v>
          </cell>
          <cell r="M1114">
            <v>1088</v>
          </cell>
          <cell r="N1114">
            <v>13328</v>
          </cell>
        </row>
        <row r="1115">
          <cell r="B1115">
            <v>3515287753</v>
          </cell>
          <cell r="C1115" t="str">
            <v>OLD STURBRIDGE ACADEMY</v>
          </cell>
          <cell r="D1115">
            <v>287</v>
          </cell>
          <cell r="E1115" t="str">
            <v>STURBRIDGE</v>
          </cell>
          <cell r="F1115">
            <v>753</v>
          </cell>
          <cell r="G1115" t="str">
            <v>QUABBIN</v>
          </cell>
          <cell r="H1115">
            <v>1</v>
          </cell>
          <cell r="J1115">
            <v>13021.96993896236</v>
          </cell>
          <cell r="K1115">
            <v>3621</v>
          </cell>
          <cell r="L1115">
            <v>0</v>
          </cell>
          <cell r="M1115">
            <v>1088</v>
          </cell>
          <cell r="N1115">
            <v>17730.96993896236</v>
          </cell>
        </row>
        <row r="1116">
          <cell r="B1116">
            <v>3515287767</v>
          </cell>
          <cell r="C1116" t="str">
            <v>OLD STURBRIDGE ACADEMY</v>
          </cell>
          <cell r="D1116">
            <v>287</v>
          </cell>
          <cell r="E1116" t="str">
            <v>STURBRIDGE</v>
          </cell>
          <cell r="F1116">
            <v>767</v>
          </cell>
          <cell r="G1116" t="str">
            <v>SPENCER EAST BROOKFIELD</v>
          </cell>
          <cell r="H1116">
            <v>59.480000000000004</v>
          </cell>
          <cell r="J1116">
            <v>11487</v>
          </cell>
          <cell r="K1116">
            <v>1328</v>
          </cell>
          <cell r="L1116">
            <v>0</v>
          </cell>
          <cell r="M1116">
            <v>1088</v>
          </cell>
          <cell r="N1116">
            <v>13903</v>
          </cell>
        </row>
        <row r="1117">
          <cell r="B1117">
            <v>3515287770</v>
          </cell>
          <cell r="C1117" t="str">
            <v>OLD STURBRIDGE ACADEMY</v>
          </cell>
          <cell r="D1117">
            <v>287</v>
          </cell>
          <cell r="E1117" t="str">
            <v>STURBRIDGE</v>
          </cell>
          <cell r="F1117">
            <v>770</v>
          </cell>
          <cell r="G1117" t="str">
            <v>TANTASQUA</v>
          </cell>
          <cell r="H1117">
            <v>7.8</v>
          </cell>
          <cell r="J1117">
            <v>9754</v>
          </cell>
          <cell r="K1117">
            <v>1472</v>
          </cell>
          <cell r="L1117">
            <v>0</v>
          </cell>
          <cell r="M1117">
            <v>1088</v>
          </cell>
          <cell r="N1117">
            <v>12314</v>
          </cell>
        </row>
        <row r="1118">
          <cell r="B1118">
            <v>3515287778</v>
          </cell>
          <cell r="C1118" t="str">
            <v>OLD STURBRIDGE ACADEMY</v>
          </cell>
          <cell r="D1118">
            <v>287</v>
          </cell>
          <cell r="E1118" t="str">
            <v>STURBRIDGE</v>
          </cell>
          <cell r="F1118">
            <v>778</v>
          </cell>
          <cell r="G1118" t="str">
            <v>QUABOAG</v>
          </cell>
          <cell r="H1118">
            <v>8.64</v>
          </cell>
          <cell r="J1118">
            <v>13792</v>
          </cell>
          <cell r="K1118">
            <v>2283</v>
          </cell>
          <cell r="L1118">
            <v>0</v>
          </cell>
          <cell r="M1118">
            <v>1088</v>
          </cell>
          <cell r="N1118">
            <v>17163</v>
          </cell>
        </row>
        <row r="1119">
          <cell r="B1119">
            <v>3516332005</v>
          </cell>
          <cell r="C1119" t="str">
            <v>HAMPDEN CS OF SCIENCE WEST</v>
          </cell>
          <cell r="D1119">
            <v>332</v>
          </cell>
          <cell r="E1119" t="str">
            <v>WEST SPRINGFIELD</v>
          </cell>
          <cell r="F1119">
            <v>5</v>
          </cell>
          <cell r="G1119" t="str">
            <v>AGAWAM</v>
          </cell>
          <cell r="H1119">
            <v>47.820000000000007</v>
          </cell>
          <cell r="J1119">
            <v>12685</v>
          </cell>
          <cell r="K1119">
            <v>5417</v>
          </cell>
          <cell r="L1119">
            <v>0</v>
          </cell>
          <cell r="M1119">
            <v>1088</v>
          </cell>
          <cell r="N1119">
            <v>19190</v>
          </cell>
        </row>
        <row r="1120">
          <cell r="B1120">
            <v>3516332061</v>
          </cell>
          <cell r="C1120" t="str">
            <v>HAMPDEN CS OF SCIENCE WEST</v>
          </cell>
          <cell r="D1120">
            <v>332</v>
          </cell>
          <cell r="E1120" t="str">
            <v>WEST SPRINGFIELD</v>
          </cell>
          <cell r="F1120">
            <v>61</v>
          </cell>
          <cell r="G1120" t="str">
            <v>CHICOPEE</v>
          </cell>
          <cell r="H1120">
            <v>18.13</v>
          </cell>
          <cell r="J1120">
            <v>14733</v>
          </cell>
          <cell r="K1120">
            <v>624</v>
          </cell>
          <cell r="L1120">
            <v>0</v>
          </cell>
          <cell r="M1120">
            <v>1088</v>
          </cell>
          <cell r="N1120">
            <v>16445</v>
          </cell>
        </row>
        <row r="1121">
          <cell r="B1121">
            <v>3516332086</v>
          </cell>
          <cell r="C1121" t="str">
            <v>HAMPDEN CS OF SCIENCE WEST</v>
          </cell>
          <cell r="D1121">
            <v>332</v>
          </cell>
          <cell r="E1121" t="str">
            <v>WEST SPRINGFIELD</v>
          </cell>
          <cell r="F1121">
            <v>86</v>
          </cell>
          <cell r="G1121" t="str">
            <v>EASTHAMPTON</v>
          </cell>
          <cell r="H1121">
            <v>1</v>
          </cell>
          <cell r="J1121">
            <v>9754</v>
          </cell>
          <cell r="K1121">
            <v>993</v>
          </cell>
          <cell r="L1121">
            <v>0</v>
          </cell>
          <cell r="M1121">
            <v>1088</v>
          </cell>
          <cell r="N1121">
            <v>11835</v>
          </cell>
        </row>
        <row r="1122">
          <cell r="B1122">
            <v>3516332137</v>
          </cell>
          <cell r="C1122" t="str">
            <v>HAMPDEN CS OF SCIENCE WEST</v>
          </cell>
          <cell r="D1122">
            <v>332</v>
          </cell>
          <cell r="E1122" t="str">
            <v>WEST SPRINGFIELD</v>
          </cell>
          <cell r="F1122">
            <v>137</v>
          </cell>
          <cell r="G1122" t="str">
            <v>HOLYOKE</v>
          </cell>
          <cell r="H1122">
            <v>71.759999999999991</v>
          </cell>
          <cell r="J1122">
            <v>14965</v>
          </cell>
          <cell r="K1122">
            <v>0</v>
          </cell>
          <cell r="L1122">
            <v>0</v>
          </cell>
          <cell r="M1122">
            <v>1088</v>
          </cell>
          <cell r="N1122">
            <v>16053</v>
          </cell>
        </row>
        <row r="1123">
          <cell r="B1123">
            <v>3516332159</v>
          </cell>
          <cell r="C1123" t="str">
            <v>HAMPDEN CS OF SCIENCE WEST</v>
          </cell>
          <cell r="D1123">
            <v>332</v>
          </cell>
          <cell r="E1123" t="str">
            <v>WEST SPRINGFIELD</v>
          </cell>
          <cell r="F1123">
            <v>159</v>
          </cell>
          <cell r="G1123" t="str">
            <v>LONGMEADOW</v>
          </cell>
          <cell r="H1123">
            <v>0.4</v>
          </cell>
          <cell r="J1123">
            <v>11498.523486506201</v>
          </cell>
          <cell r="K1123">
            <v>4862</v>
          </cell>
          <cell r="L1123">
            <v>0</v>
          </cell>
          <cell r="M1123">
            <v>1088</v>
          </cell>
          <cell r="N1123">
            <v>17448.523486506201</v>
          </cell>
        </row>
        <row r="1124">
          <cell r="B1124">
            <v>3516332278</v>
          </cell>
          <cell r="C1124" t="str">
            <v>HAMPDEN CS OF SCIENCE WEST</v>
          </cell>
          <cell r="D1124">
            <v>332</v>
          </cell>
          <cell r="E1124" t="str">
            <v>WEST SPRINGFIELD</v>
          </cell>
          <cell r="F1124">
            <v>278</v>
          </cell>
          <cell r="G1124" t="str">
            <v>SOUTH HADLEY</v>
          </cell>
          <cell r="H1124">
            <v>3</v>
          </cell>
          <cell r="J1124">
            <v>12145</v>
          </cell>
          <cell r="K1124">
            <v>2255</v>
          </cell>
          <cell r="L1124">
            <v>0</v>
          </cell>
          <cell r="M1124">
            <v>1088</v>
          </cell>
          <cell r="N1124">
            <v>15488</v>
          </cell>
        </row>
        <row r="1125">
          <cell r="B1125">
            <v>3516332281</v>
          </cell>
          <cell r="C1125" t="str">
            <v>HAMPDEN CS OF SCIENCE WEST</v>
          </cell>
          <cell r="D1125">
            <v>332</v>
          </cell>
          <cell r="E1125" t="str">
            <v>WEST SPRINGFIELD</v>
          </cell>
          <cell r="F1125">
            <v>281</v>
          </cell>
          <cell r="G1125" t="str">
            <v>SPRINGFIELD</v>
          </cell>
          <cell r="H1125">
            <v>129.26</v>
          </cell>
          <cell r="J1125">
            <v>15994</v>
          </cell>
          <cell r="K1125">
            <v>8</v>
          </cell>
          <cell r="L1125">
            <v>0</v>
          </cell>
          <cell r="M1125">
            <v>1088</v>
          </cell>
          <cell r="N1125">
            <v>17090</v>
          </cell>
        </row>
        <row r="1126">
          <cell r="B1126">
            <v>3516332325</v>
          </cell>
          <cell r="C1126" t="str">
            <v>HAMPDEN CS OF SCIENCE WEST</v>
          </cell>
          <cell r="D1126">
            <v>332</v>
          </cell>
          <cell r="E1126" t="str">
            <v>WEST SPRINGFIELD</v>
          </cell>
          <cell r="F1126">
            <v>325</v>
          </cell>
          <cell r="G1126" t="str">
            <v>WESTFIELD</v>
          </cell>
          <cell r="H1126">
            <v>30.25</v>
          </cell>
          <cell r="J1126">
            <v>13746</v>
          </cell>
          <cell r="K1126">
            <v>1367</v>
          </cell>
          <cell r="L1126">
            <v>0</v>
          </cell>
          <cell r="M1126">
            <v>1088</v>
          </cell>
          <cell r="N1126">
            <v>16201</v>
          </cell>
        </row>
        <row r="1127">
          <cell r="B1127">
            <v>3516332332</v>
          </cell>
          <cell r="C1127" t="str">
            <v>HAMPDEN CS OF SCIENCE WEST</v>
          </cell>
          <cell r="D1127">
            <v>332</v>
          </cell>
          <cell r="E1127" t="str">
            <v>WEST SPRINGFIELD</v>
          </cell>
          <cell r="F1127">
            <v>332</v>
          </cell>
          <cell r="G1127" t="str">
            <v>WEST SPRINGFIELD</v>
          </cell>
          <cell r="H1127">
            <v>58.81</v>
          </cell>
          <cell r="J1127">
            <v>14540</v>
          </cell>
          <cell r="K1127">
            <v>1101</v>
          </cell>
          <cell r="L1127">
            <v>0</v>
          </cell>
          <cell r="M1127">
            <v>1088</v>
          </cell>
          <cell r="N1127">
            <v>16729</v>
          </cell>
        </row>
        <row r="1128">
          <cell r="B1128">
            <v>3517239001</v>
          </cell>
          <cell r="C1128" t="str">
            <v>MAP ACADEMY</v>
          </cell>
          <cell r="D1128">
            <v>239</v>
          </cell>
          <cell r="E1128" t="str">
            <v>PLYMOUTH</v>
          </cell>
          <cell r="F1128">
            <v>1</v>
          </cell>
          <cell r="G1128" t="str">
            <v>ABINGTON</v>
          </cell>
          <cell r="H1128">
            <v>1</v>
          </cell>
          <cell r="J1128">
            <v>13209.638479441464</v>
          </cell>
          <cell r="K1128">
            <v>1325</v>
          </cell>
          <cell r="L1128">
            <v>0</v>
          </cell>
          <cell r="M1128">
            <v>1088</v>
          </cell>
          <cell r="N1128">
            <v>15622.638479441464</v>
          </cell>
        </row>
        <row r="1129">
          <cell r="B1129">
            <v>3517239003</v>
          </cell>
          <cell r="C1129" t="str">
            <v>MAP ACADEMY</v>
          </cell>
          <cell r="D1129">
            <v>239</v>
          </cell>
          <cell r="E1129" t="str">
            <v>PLYMOUTH</v>
          </cell>
          <cell r="F1129">
            <v>3</v>
          </cell>
          <cell r="G1129" t="str">
            <v>ACUSHNET</v>
          </cell>
          <cell r="H1129">
            <v>0.57999999999999996</v>
          </cell>
          <cell r="J1129">
            <v>12089.715302013421</v>
          </cell>
          <cell r="K1129">
            <v>1636</v>
          </cell>
          <cell r="L1129">
            <v>0</v>
          </cell>
          <cell r="M1129">
            <v>1088</v>
          </cell>
          <cell r="N1129">
            <v>14813.715302013421</v>
          </cell>
        </row>
        <row r="1130">
          <cell r="B1130">
            <v>3517239036</v>
          </cell>
          <cell r="C1130" t="str">
            <v>MAP ACADEMY</v>
          </cell>
          <cell r="D1130">
            <v>239</v>
          </cell>
          <cell r="E1130" t="str">
            <v>PLYMOUTH</v>
          </cell>
          <cell r="F1130">
            <v>36</v>
          </cell>
          <cell r="G1130" t="str">
            <v>BOURNE</v>
          </cell>
          <cell r="H1130">
            <v>5.17</v>
          </cell>
          <cell r="J1130">
            <v>16139</v>
          </cell>
          <cell r="K1130">
            <v>7636</v>
          </cell>
          <cell r="L1130">
            <v>0</v>
          </cell>
          <cell r="M1130">
            <v>1088</v>
          </cell>
          <cell r="N1130">
            <v>24863</v>
          </cell>
        </row>
        <row r="1131">
          <cell r="B1131">
            <v>3517239040</v>
          </cell>
          <cell r="C1131" t="str">
            <v>MAP ACADEMY</v>
          </cell>
          <cell r="D1131">
            <v>239</v>
          </cell>
          <cell r="E1131" t="str">
            <v>PLYMOUTH</v>
          </cell>
          <cell r="F1131">
            <v>40</v>
          </cell>
          <cell r="G1131" t="str">
            <v>BRAINTREE</v>
          </cell>
          <cell r="H1131">
            <v>2</v>
          </cell>
          <cell r="J1131">
            <v>12954.484033485678</v>
          </cell>
          <cell r="K1131">
            <v>3094</v>
          </cell>
          <cell r="L1131">
            <v>0</v>
          </cell>
          <cell r="M1131">
            <v>1088</v>
          </cell>
          <cell r="N1131">
            <v>17136.484033485678</v>
          </cell>
        </row>
        <row r="1132">
          <cell r="B1132">
            <v>3517239044</v>
          </cell>
          <cell r="C1132" t="str">
            <v>MAP ACADEMY</v>
          </cell>
          <cell r="D1132">
            <v>239</v>
          </cell>
          <cell r="E1132" t="str">
            <v>PLYMOUTH</v>
          </cell>
          <cell r="F1132">
            <v>44</v>
          </cell>
          <cell r="G1132" t="str">
            <v>BROCKTON</v>
          </cell>
          <cell r="H1132">
            <v>1</v>
          </cell>
          <cell r="J1132">
            <v>16273.988402945508</v>
          </cell>
          <cell r="K1132">
            <v>568</v>
          </cell>
          <cell r="L1132">
            <v>0</v>
          </cell>
          <cell r="M1132">
            <v>1088</v>
          </cell>
          <cell r="N1132">
            <v>17929.988402945506</v>
          </cell>
        </row>
        <row r="1133">
          <cell r="B1133">
            <v>3517239052</v>
          </cell>
          <cell r="C1133" t="str">
            <v>MAP ACADEMY</v>
          </cell>
          <cell r="D1133">
            <v>239</v>
          </cell>
          <cell r="E1133" t="str">
            <v>PLYMOUTH</v>
          </cell>
          <cell r="F1133">
            <v>52</v>
          </cell>
          <cell r="G1133" t="str">
            <v>CARVER</v>
          </cell>
          <cell r="H1133">
            <v>13.899999999999999</v>
          </cell>
          <cell r="J1133">
            <v>14833</v>
          </cell>
          <cell r="K1133">
            <v>5901</v>
          </cell>
          <cell r="L1133">
            <v>0</v>
          </cell>
          <cell r="M1133">
            <v>1088</v>
          </cell>
          <cell r="N1133">
            <v>21822</v>
          </cell>
        </row>
        <row r="1134">
          <cell r="B1134">
            <v>3517239072</v>
          </cell>
          <cell r="C1134" t="str">
            <v>MAP ACADEMY</v>
          </cell>
          <cell r="D1134">
            <v>239</v>
          </cell>
          <cell r="E1134" t="str">
            <v>PLYMOUTH</v>
          </cell>
          <cell r="F1134">
            <v>72</v>
          </cell>
          <cell r="G1134" t="str">
            <v>DARTMOUTH</v>
          </cell>
          <cell r="H1134">
            <v>1</v>
          </cell>
          <cell r="J1134">
            <v>16913</v>
          </cell>
          <cell r="K1134">
            <v>4140</v>
          </cell>
          <cell r="L1134">
            <v>0</v>
          </cell>
          <cell r="M1134">
            <v>1088</v>
          </cell>
          <cell r="N1134">
            <v>22141</v>
          </cell>
        </row>
        <row r="1135">
          <cell r="B1135">
            <v>3517239073</v>
          </cell>
          <cell r="C1135" t="str">
            <v>MAP ACADEMY</v>
          </cell>
          <cell r="D1135">
            <v>239</v>
          </cell>
          <cell r="E1135" t="str">
            <v>PLYMOUTH</v>
          </cell>
          <cell r="F1135">
            <v>73</v>
          </cell>
          <cell r="G1135" t="str">
            <v>DEDHAM</v>
          </cell>
          <cell r="H1135">
            <v>0.89</v>
          </cell>
          <cell r="J1135">
            <v>12879.904565003901</v>
          </cell>
          <cell r="K1135">
            <v>9462</v>
          </cell>
          <cell r="L1135">
            <v>0</v>
          </cell>
          <cell r="M1135">
            <v>1088</v>
          </cell>
          <cell r="N1135">
            <v>23429.904565003901</v>
          </cell>
        </row>
        <row r="1136">
          <cell r="B1136">
            <v>3517239082</v>
          </cell>
          <cell r="C1136" t="str">
            <v>MAP ACADEMY</v>
          </cell>
          <cell r="D1136">
            <v>239</v>
          </cell>
          <cell r="E1136" t="str">
            <v>PLYMOUTH</v>
          </cell>
          <cell r="F1136">
            <v>82</v>
          </cell>
          <cell r="G1136" t="str">
            <v>DUXBURY</v>
          </cell>
          <cell r="H1136">
            <v>1</v>
          </cell>
          <cell r="J1136">
            <v>16178</v>
          </cell>
          <cell r="K1136">
            <v>7424</v>
          </cell>
          <cell r="L1136">
            <v>0</v>
          </cell>
          <cell r="M1136">
            <v>1088</v>
          </cell>
          <cell r="N1136">
            <v>24690</v>
          </cell>
        </row>
        <row r="1137">
          <cell r="B1137">
            <v>3517239083</v>
          </cell>
          <cell r="C1137" t="str">
            <v>MAP ACADEMY</v>
          </cell>
          <cell r="D1137">
            <v>239</v>
          </cell>
          <cell r="E1137" t="str">
            <v>PLYMOUTH</v>
          </cell>
          <cell r="F1137">
            <v>83</v>
          </cell>
          <cell r="G1137" t="str">
            <v>EAST BRIDGEWATER</v>
          </cell>
          <cell r="H1137">
            <v>1</v>
          </cell>
          <cell r="J1137">
            <v>11960</v>
          </cell>
          <cell r="K1137">
            <v>1934</v>
          </cell>
          <cell r="L1137">
            <v>0</v>
          </cell>
          <cell r="M1137">
            <v>1088</v>
          </cell>
          <cell r="N1137">
            <v>14982</v>
          </cell>
        </row>
        <row r="1138">
          <cell r="B1138">
            <v>3517239094</v>
          </cell>
          <cell r="C1138" t="str">
            <v>MAP ACADEMY</v>
          </cell>
          <cell r="D1138">
            <v>239</v>
          </cell>
          <cell r="E1138" t="str">
            <v>PLYMOUTH</v>
          </cell>
          <cell r="F1138">
            <v>94</v>
          </cell>
          <cell r="G1138" t="str">
            <v>FAIRHAVEN</v>
          </cell>
          <cell r="H1138">
            <v>2</v>
          </cell>
          <cell r="J1138">
            <v>13282.055354377604</v>
          </cell>
          <cell r="K1138">
            <v>640</v>
          </cell>
          <cell r="L1138">
            <v>0</v>
          </cell>
          <cell r="M1138">
            <v>1088</v>
          </cell>
          <cell r="N1138">
            <v>15010.055354377604</v>
          </cell>
        </row>
        <row r="1139">
          <cell r="B1139">
            <v>3517239095</v>
          </cell>
          <cell r="C1139" t="str">
            <v>MAP ACADEMY</v>
          </cell>
          <cell r="D1139">
            <v>239</v>
          </cell>
          <cell r="E1139" t="str">
            <v>PLYMOUTH</v>
          </cell>
          <cell r="F1139">
            <v>95</v>
          </cell>
          <cell r="G1139" t="str">
            <v>FALL RIVER</v>
          </cell>
          <cell r="H1139">
            <v>1.22</v>
          </cell>
          <cell r="J1139">
            <v>18651</v>
          </cell>
          <cell r="K1139">
            <v>50</v>
          </cell>
          <cell r="L1139">
            <v>0</v>
          </cell>
          <cell r="M1139">
            <v>1088</v>
          </cell>
          <cell r="N1139">
            <v>19789</v>
          </cell>
        </row>
        <row r="1140">
          <cell r="B1140">
            <v>3517239096</v>
          </cell>
          <cell r="C1140" t="str">
            <v>MAP ACADEMY</v>
          </cell>
          <cell r="D1140">
            <v>239</v>
          </cell>
          <cell r="E1140" t="str">
            <v>PLYMOUTH</v>
          </cell>
          <cell r="F1140">
            <v>96</v>
          </cell>
          <cell r="G1140" t="str">
            <v>FALMOUTH</v>
          </cell>
          <cell r="H1140">
            <v>4.8900000000000006</v>
          </cell>
          <cell r="J1140">
            <v>17454</v>
          </cell>
          <cell r="K1140">
            <v>9903</v>
          </cell>
          <cell r="L1140">
            <v>0</v>
          </cell>
          <cell r="M1140">
            <v>1088</v>
          </cell>
          <cell r="N1140">
            <v>28445</v>
          </cell>
        </row>
        <row r="1141">
          <cell r="B1141">
            <v>3517239131</v>
          </cell>
          <cell r="C1141" t="str">
            <v>MAP ACADEMY</v>
          </cell>
          <cell r="D1141">
            <v>239</v>
          </cell>
          <cell r="E1141" t="str">
            <v>PLYMOUTH</v>
          </cell>
          <cell r="F1141">
            <v>131</v>
          </cell>
          <cell r="G1141" t="str">
            <v>HINGHAM</v>
          </cell>
          <cell r="H1141">
            <v>1.2000000000000002</v>
          </cell>
          <cell r="J1141">
            <v>16178</v>
          </cell>
          <cell r="K1141">
            <v>7619</v>
          </cell>
          <cell r="L1141">
            <v>0</v>
          </cell>
          <cell r="M1141">
            <v>1088</v>
          </cell>
          <cell r="N1141">
            <v>24885</v>
          </cell>
        </row>
        <row r="1142">
          <cell r="B1142">
            <v>3517239167</v>
          </cell>
          <cell r="C1142" t="str">
            <v>MAP ACADEMY</v>
          </cell>
          <cell r="D1142">
            <v>239</v>
          </cell>
          <cell r="E1142" t="str">
            <v>PLYMOUTH</v>
          </cell>
          <cell r="F1142">
            <v>167</v>
          </cell>
          <cell r="G1142" t="str">
            <v>MANSFIELD</v>
          </cell>
          <cell r="H1142">
            <v>1</v>
          </cell>
          <cell r="J1142">
            <v>16403</v>
          </cell>
          <cell r="K1142">
            <v>7875</v>
          </cell>
          <cell r="L1142">
            <v>0</v>
          </cell>
          <cell r="M1142">
            <v>1088</v>
          </cell>
          <cell r="N1142">
            <v>25366</v>
          </cell>
        </row>
        <row r="1143">
          <cell r="B1143">
            <v>3517239171</v>
          </cell>
          <cell r="C1143" t="str">
            <v>MAP ACADEMY</v>
          </cell>
          <cell r="D1143">
            <v>239</v>
          </cell>
          <cell r="E1143" t="str">
            <v>PLYMOUTH</v>
          </cell>
          <cell r="F1143">
            <v>171</v>
          </cell>
          <cell r="G1143" t="str">
            <v>MARSHFIELD</v>
          </cell>
          <cell r="H1143">
            <v>15.31</v>
          </cell>
          <cell r="J1143">
            <v>14922</v>
          </cell>
          <cell r="K1143">
            <v>4134</v>
          </cell>
          <cell r="L1143">
            <v>0</v>
          </cell>
          <cell r="M1143">
            <v>1088</v>
          </cell>
          <cell r="N1143">
            <v>20144</v>
          </cell>
        </row>
        <row r="1144">
          <cell r="B1144">
            <v>3517239172</v>
          </cell>
          <cell r="C1144" t="str">
            <v>MAP ACADEMY</v>
          </cell>
          <cell r="D1144">
            <v>239</v>
          </cell>
          <cell r="E1144" t="str">
            <v>PLYMOUTH</v>
          </cell>
          <cell r="F1144">
            <v>172</v>
          </cell>
          <cell r="G1144" t="str">
            <v>MASHPEE</v>
          </cell>
          <cell r="H1144">
            <v>1.62</v>
          </cell>
          <cell r="J1144">
            <v>17454</v>
          </cell>
          <cell r="K1144">
            <v>14804</v>
          </cell>
          <cell r="L1144">
            <v>0</v>
          </cell>
          <cell r="M1144">
            <v>1088</v>
          </cell>
          <cell r="N1144">
            <v>33346</v>
          </cell>
        </row>
        <row r="1145">
          <cell r="B1145">
            <v>3517239182</v>
          </cell>
          <cell r="C1145" t="str">
            <v>MAP ACADEMY</v>
          </cell>
          <cell r="D1145">
            <v>239</v>
          </cell>
          <cell r="E1145" t="str">
            <v>PLYMOUTH</v>
          </cell>
          <cell r="F1145">
            <v>182</v>
          </cell>
          <cell r="G1145" t="str">
            <v>MIDDLEBOROUGH</v>
          </cell>
          <cell r="H1145">
            <v>5.84</v>
          </cell>
          <cell r="J1145">
            <v>16538</v>
          </cell>
          <cell r="K1145">
            <v>3227</v>
          </cell>
          <cell r="L1145">
            <v>0</v>
          </cell>
          <cell r="M1145">
            <v>1088</v>
          </cell>
          <cell r="N1145">
            <v>20853</v>
          </cell>
        </row>
        <row r="1146">
          <cell r="B1146">
            <v>3517239201</v>
          </cell>
          <cell r="C1146" t="str">
            <v>MAP ACADEMY</v>
          </cell>
          <cell r="D1146">
            <v>239</v>
          </cell>
          <cell r="E1146" t="str">
            <v>PLYMOUTH</v>
          </cell>
          <cell r="F1146">
            <v>201</v>
          </cell>
          <cell r="G1146" t="str">
            <v>NEW BEDFORD</v>
          </cell>
          <cell r="H1146">
            <v>2.5499999999999998</v>
          </cell>
          <cell r="J1146">
            <v>18651</v>
          </cell>
          <cell r="K1146">
            <v>91</v>
          </cell>
          <cell r="L1146">
            <v>0</v>
          </cell>
          <cell r="M1146">
            <v>1088</v>
          </cell>
          <cell r="N1146">
            <v>19830</v>
          </cell>
        </row>
        <row r="1147">
          <cell r="B1147">
            <v>3517239219</v>
          </cell>
          <cell r="C1147" t="str">
            <v>MAP ACADEMY</v>
          </cell>
          <cell r="D1147">
            <v>239</v>
          </cell>
          <cell r="E1147" t="str">
            <v>PLYMOUTH</v>
          </cell>
          <cell r="F1147">
            <v>219</v>
          </cell>
          <cell r="G1147" t="str">
            <v>NORWELL</v>
          </cell>
          <cell r="H1147">
            <v>0.85</v>
          </cell>
          <cell r="J1147">
            <v>11651.964595847097</v>
          </cell>
          <cell r="K1147">
            <v>5715</v>
          </cell>
          <cell r="L1147">
            <v>0</v>
          </cell>
          <cell r="M1147">
            <v>1088</v>
          </cell>
          <cell r="N1147">
            <v>18454.964595847097</v>
          </cell>
        </row>
        <row r="1148">
          <cell r="B1148">
            <v>3517239231</v>
          </cell>
          <cell r="C1148" t="str">
            <v>MAP ACADEMY</v>
          </cell>
          <cell r="D1148">
            <v>239</v>
          </cell>
          <cell r="E1148" t="str">
            <v>PLYMOUTH</v>
          </cell>
          <cell r="F1148">
            <v>231</v>
          </cell>
          <cell r="G1148" t="str">
            <v>PEMBROKE</v>
          </cell>
          <cell r="H1148">
            <v>12.02</v>
          </cell>
          <cell r="J1148">
            <v>15848</v>
          </cell>
          <cell r="K1148">
            <v>4281</v>
          </cell>
          <cell r="L1148">
            <v>0</v>
          </cell>
          <cell r="M1148">
            <v>1088</v>
          </cell>
          <cell r="N1148">
            <v>21217</v>
          </cell>
        </row>
        <row r="1149">
          <cell r="B1149">
            <v>3517239239</v>
          </cell>
          <cell r="C1149" t="str">
            <v>MAP ACADEMY</v>
          </cell>
          <cell r="D1149">
            <v>239</v>
          </cell>
          <cell r="E1149" t="str">
            <v>PLYMOUTH</v>
          </cell>
          <cell r="F1149">
            <v>239</v>
          </cell>
          <cell r="G1149" t="str">
            <v>PLYMOUTH</v>
          </cell>
          <cell r="H1149">
            <v>96.829999999999956</v>
          </cell>
          <cell r="J1149">
            <v>15220</v>
          </cell>
          <cell r="K1149">
            <v>5169</v>
          </cell>
          <cell r="L1149">
            <v>0</v>
          </cell>
          <cell r="M1149">
            <v>1088</v>
          </cell>
          <cell r="N1149">
            <v>21477</v>
          </cell>
        </row>
        <row r="1150">
          <cell r="B1150">
            <v>3517239251</v>
          </cell>
          <cell r="C1150" t="str">
            <v>MAP ACADEMY</v>
          </cell>
          <cell r="D1150">
            <v>239</v>
          </cell>
          <cell r="E1150" t="str">
            <v>PLYMOUTH</v>
          </cell>
          <cell r="F1150">
            <v>251</v>
          </cell>
          <cell r="G1150" t="str">
            <v>ROCKLAND</v>
          </cell>
          <cell r="H1150">
            <v>0.76</v>
          </cell>
          <cell r="J1150">
            <v>17725</v>
          </cell>
          <cell r="K1150">
            <v>3322</v>
          </cell>
          <cell r="L1150">
            <v>0</v>
          </cell>
          <cell r="M1150">
            <v>1088</v>
          </cell>
          <cell r="N1150">
            <v>22135</v>
          </cell>
        </row>
        <row r="1151">
          <cell r="B1151">
            <v>3517239261</v>
          </cell>
          <cell r="C1151" t="str">
            <v>MAP ACADEMY</v>
          </cell>
          <cell r="D1151">
            <v>239</v>
          </cell>
          <cell r="E1151" t="str">
            <v>PLYMOUTH</v>
          </cell>
          <cell r="F1151">
            <v>261</v>
          </cell>
          <cell r="G1151" t="str">
            <v>SANDWICH</v>
          </cell>
          <cell r="H1151">
            <v>1</v>
          </cell>
          <cell r="J1151">
            <v>14238</v>
          </cell>
          <cell r="K1151">
            <v>9974</v>
          </cell>
          <cell r="L1151">
            <v>0</v>
          </cell>
          <cell r="M1151">
            <v>1088</v>
          </cell>
          <cell r="N1151">
            <v>25300</v>
          </cell>
        </row>
        <row r="1152">
          <cell r="B1152">
            <v>3517239264</v>
          </cell>
          <cell r="C1152" t="str">
            <v>MAP ACADEMY</v>
          </cell>
          <cell r="D1152">
            <v>239</v>
          </cell>
          <cell r="E1152" t="str">
            <v>PLYMOUTH</v>
          </cell>
          <cell r="F1152">
            <v>264</v>
          </cell>
          <cell r="G1152" t="str">
            <v>SCITUATE</v>
          </cell>
          <cell r="H1152">
            <v>1.17</v>
          </cell>
          <cell r="J1152">
            <v>11774.163953828491</v>
          </cell>
          <cell r="K1152">
            <v>5778</v>
          </cell>
          <cell r="L1152">
            <v>0</v>
          </cell>
          <cell r="M1152">
            <v>1088</v>
          </cell>
          <cell r="N1152">
            <v>18640.163953828491</v>
          </cell>
        </row>
        <row r="1153">
          <cell r="B1153">
            <v>3517239293</v>
          </cell>
          <cell r="C1153" t="str">
            <v>MAP ACADEMY</v>
          </cell>
          <cell r="D1153">
            <v>239</v>
          </cell>
          <cell r="E1153" t="str">
            <v>PLYMOUTH</v>
          </cell>
          <cell r="F1153">
            <v>293</v>
          </cell>
          <cell r="G1153" t="str">
            <v>TAUNTON</v>
          </cell>
          <cell r="H1153">
            <v>5.09</v>
          </cell>
          <cell r="J1153">
            <v>14978</v>
          </cell>
          <cell r="K1153">
            <v>404</v>
          </cell>
          <cell r="L1153">
            <v>0</v>
          </cell>
          <cell r="M1153">
            <v>1088</v>
          </cell>
          <cell r="N1153">
            <v>16470</v>
          </cell>
        </row>
        <row r="1154">
          <cell r="B1154">
            <v>3517239310</v>
          </cell>
          <cell r="C1154" t="str">
            <v>MAP ACADEMY</v>
          </cell>
          <cell r="D1154">
            <v>239</v>
          </cell>
          <cell r="E1154" t="str">
            <v>PLYMOUTH</v>
          </cell>
          <cell r="F1154">
            <v>310</v>
          </cell>
          <cell r="G1154" t="str">
            <v>WAREHAM</v>
          </cell>
          <cell r="H1154">
            <v>32.010000000000005</v>
          </cell>
          <cell r="J1154">
            <v>16864</v>
          </cell>
          <cell r="K1154">
            <v>3573</v>
          </cell>
          <cell r="L1154">
            <v>0</v>
          </cell>
          <cell r="M1154">
            <v>1088</v>
          </cell>
          <cell r="N1154">
            <v>21525</v>
          </cell>
        </row>
        <row r="1155">
          <cell r="B1155">
            <v>3517239331</v>
          </cell>
          <cell r="C1155" t="str">
            <v>MAP ACADEMY</v>
          </cell>
          <cell r="D1155">
            <v>239</v>
          </cell>
          <cell r="E1155" t="str">
            <v>PLYMOUTH</v>
          </cell>
          <cell r="F1155">
            <v>331</v>
          </cell>
          <cell r="G1155" t="str">
            <v>WESTPORT</v>
          </cell>
          <cell r="H1155">
            <v>1</v>
          </cell>
          <cell r="J1155">
            <v>12569.268859364875</v>
          </cell>
          <cell r="K1155">
            <v>2821</v>
          </cell>
          <cell r="L1155">
            <v>0</v>
          </cell>
          <cell r="M1155">
            <v>1088</v>
          </cell>
          <cell r="N1155">
            <v>16478.268859364875</v>
          </cell>
        </row>
        <row r="1156">
          <cell r="B1156">
            <v>3517239336</v>
          </cell>
          <cell r="C1156" t="str">
            <v>MAP ACADEMY</v>
          </cell>
          <cell r="D1156">
            <v>239</v>
          </cell>
          <cell r="E1156" t="str">
            <v>PLYMOUTH</v>
          </cell>
          <cell r="F1156">
            <v>336</v>
          </cell>
          <cell r="G1156" t="str">
            <v>WEYMOUTH</v>
          </cell>
          <cell r="H1156">
            <v>4.4800000000000004</v>
          </cell>
          <cell r="J1156">
            <v>11960</v>
          </cell>
          <cell r="K1156">
            <v>1601</v>
          </cell>
          <cell r="L1156">
            <v>0</v>
          </cell>
          <cell r="M1156">
            <v>1088</v>
          </cell>
          <cell r="N1156">
            <v>14649</v>
          </cell>
        </row>
        <row r="1157">
          <cell r="B1157">
            <v>3517239625</v>
          </cell>
          <cell r="C1157" t="str">
            <v>MAP ACADEMY</v>
          </cell>
          <cell r="D1157">
            <v>239</v>
          </cell>
          <cell r="E1157" t="str">
            <v>PLYMOUTH</v>
          </cell>
          <cell r="F1157">
            <v>625</v>
          </cell>
          <cell r="G1157" t="str">
            <v>BRIDGEWATER RAYNHAM</v>
          </cell>
          <cell r="H1157">
            <v>2.44</v>
          </cell>
          <cell r="J1157">
            <v>16913</v>
          </cell>
          <cell r="K1157">
            <v>2139</v>
          </cell>
          <cell r="L1157">
            <v>0</v>
          </cell>
          <cell r="M1157">
            <v>1088</v>
          </cell>
          <cell r="N1157">
            <v>20140</v>
          </cell>
        </row>
        <row r="1158">
          <cell r="B1158">
            <v>3517239665</v>
          </cell>
          <cell r="C1158" t="str">
            <v>MAP ACADEMY</v>
          </cell>
          <cell r="D1158">
            <v>239</v>
          </cell>
          <cell r="E1158" t="str">
            <v>PLYMOUTH</v>
          </cell>
          <cell r="F1158">
            <v>665</v>
          </cell>
          <cell r="G1158" t="str">
            <v>FREETOWN LAKEVILLE</v>
          </cell>
          <cell r="H1158">
            <v>2</v>
          </cell>
          <cell r="J1158">
            <v>16516</v>
          </cell>
          <cell r="K1158">
            <v>2027</v>
          </cell>
          <cell r="L1158">
            <v>0</v>
          </cell>
          <cell r="M1158">
            <v>1088</v>
          </cell>
          <cell r="N1158">
            <v>19631</v>
          </cell>
        </row>
        <row r="1159">
          <cell r="B1159">
            <v>3517239740</v>
          </cell>
          <cell r="C1159" t="str">
            <v>MAP ACADEMY</v>
          </cell>
          <cell r="D1159">
            <v>239</v>
          </cell>
          <cell r="E1159" t="str">
            <v>PLYMOUTH</v>
          </cell>
          <cell r="F1159">
            <v>740</v>
          </cell>
          <cell r="G1159" t="str">
            <v>OLD ROCHESTER</v>
          </cell>
          <cell r="H1159">
            <v>4</v>
          </cell>
          <cell r="J1159">
            <v>14181</v>
          </cell>
          <cell r="K1159">
            <v>7469</v>
          </cell>
          <cell r="L1159">
            <v>0</v>
          </cell>
          <cell r="M1159">
            <v>1088</v>
          </cell>
          <cell r="N1159">
            <v>22738</v>
          </cell>
        </row>
        <row r="1160">
          <cell r="B1160">
            <v>3517239760</v>
          </cell>
          <cell r="C1160" t="str">
            <v>MAP ACADEMY</v>
          </cell>
          <cell r="D1160">
            <v>239</v>
          </cell>
          <cell r="E1160" t="str">
            <v>PLYMOUTH</v>
          </cell>
          <cell r="F1160">
            <v>760</v>
          </cell>
          <cell r="G1160" t="str">
            <v>SILVER LAKE</v>
          </cell>
          <cell r="H1160">
            <v>20.130000000000003</v>
          </cell>
          <cell r="J1160">
            <v>14358</v>
          </cell>
          <cell r="K1160">
            <v>3059</v>
          </cell>
          <cell r="L1160">
            <v>0</v>
          </cell>
          <cell r="M1160">
            <v>1088</v>
          </cell>
          <cell r="N1160">
            <v>18505</v>
          </cell>
        </row>
        <row r="1161">
          <cell r="B1161">
            <v>3517239780</v>
          </cell>
          <cell r="C1161" t="str">
            <v>MAP ACADEMY</v>
          </cell>
          <cell r="D1161">
            <v>239</v>
          </cell>
          <cell r="E1161" t="str">
            <v>PLYMOUTH</v>
          </cell>
          <cell r="F1161">
            <v>780</v>
          </cell>
          <cell r="G1161" t="str">
            <v>WHITMAN HANSON</v>
          </cell>
          <cell r="H1161">
            <v>4</v>
          </cell>
          <cell r="J1161">
            <v>13611</v>
          </cell>
          <cell r="K1161">
            <v>3369</v>
          </cell>
          <cell r="L1161">
            <v>0</v>
          </cell>
          <cell r="M1161">
            <v>1088</v>
          </cell>
          <cell r="N1161">
            <v>18068</v>
          </cell>
        </row>
        <row r="1162">
          <cell r="B1162">
            <v>3518149128</v>
          </cell>
          <cell r="C1162" t="str">
            <v>PHOENIX ACADEMY LAWRENCE</v>
          </cell>
          <cell r="D1162">
            <v>149</v>
          </cell>
          <cell r="E1162" t="str">
            <v>LAWRENCE</v>
          </cell>
          <cell r="F1162">
            <v>128</v>
          </cell>
          <cell r="G1162" t="str">
            <v>HAVERHILL</v>
          </cell>
          <cell r="H1162">
            <v>21.730000000000004</v>
          </cell>
          <cell r="J1162">
            <v>17535</v>
          </cell>
          <cell r="K1162">
            <v>1821</v>
          </cell>
          <cell r="L1162">
            <v>0</v>
          </cell>
          <cell r="M1162">
            <v>1088</v>
          </cell>
          <cell r="N1162">
            <v>20444</v>
          </cell>
        </row>
        <row r="1163">
          <cell r="B1163">
            <v>3518149149</v>
          </cell>
          <cell r="C1163" t="str">
            <v>PHOENIX ACADEMY LAWRENCE</v>
          </cell>
          <cell r="D1163">
            <v>149</v>
          </cell>
          <cell r="E1163" t="str">
            <v>LAWRENCE</v>
          </cell>
          <cell r="F1163">
            <v>149</v>
          </cell>
          <cell r="G1163" t="str">
            <v>LAWRENCE</v>
          </cell>
          <cell r="H1163">
            <v>80.96999999999997</v>
          </cell>
          <cell r="J1163">
            <v>18843</v>
          </cell>
          <cell r="K1163">
            <v>141</v>
          </cell>
          <cell r="L1163">
            <v>0</v>
          </cell>
          <cell r="M1163">
            <v>1088</v>
          </cell>
          <cell r="N1163">
            <v>20072</v>
          </cell>
        </row>
        <row r="1164">
          <cell r="B1164">
            <v>3518149160</v>
          </cell>
          <cell r="C1164" t="str">
            <v>PHOENIX ACADEMY LAWRENCE</v>
          </cell>
          <cell r="D1164">
            <v>149</v>
          </cell>
          <cell r="E1164" t="str">
            <v>LAWRENCE</v>
          </cell>
          <cell r="F1164">
            <v>160</v>
          </cell>
          <cell r="G1164" t="str">
            <v>LOWELL</v>
          </cell>
          <cell r="H1164">
            <v>4.53</v>
          </cell>
          <cell r="J1164">
            <v>17771</v>
          </cell>
          <cell r="K1164">
            <v>37</v>
          </cell>
          <cell r="L1164">
            <v>0</v>
          </cell>
          <cell r="M1164">
            <v>1088</v>
          </cell>
          <cell r="N1164">
            <v>18896</v>
          </cell>
        </row>
        <row r="1165">
          <cell r="B1165">
            <v>3518149181</v>
          </cell>
          <cell r="C1165" t="str">
            <v>PHOENIX ACADEMY LAWRENCE</v>
          </cell>
          <cell r="D1165">
            <v>149</v>
          </cell>
          <cell r="E1165" t="str">
            <v>LAWRENCE</v>
          </cell>
          <cell r="F1165">
            <v>181</v>
          </cell>
          <cell r="G1165" t="str">
            <v>METHUEN</v>
          </cell>
          <cell r="H1165">
            <v>7.24</v>
          </cell>
          <cell r="J1165">
            <v>18982</v>
          </cell>
          <cell r="K1165">
            <v>268</v>
          </cell>
          <cell r="L1165">
            <v>0</v>
          </cell>
          <cell r="M1165">
            <v>1088</v>
          </cell>
          <cell r="N1165">
            <v>20338</v>
          </cell>
        </row>
      </sheetData>
      <sheetData sheetId="7">
        <row r="10">
          <cell r="B10">
            <v>409201201</v>
          </cell>
          <cell r="C10" t="str">
            <v>ALMA DEL MAR</v>
          </cell>
          <cell r="D10">
            <v>201</v>
          </cell>
          <cell r="E10" t="str">
            <v>NEW BEDFORD</v>
          </cell>
          <cell r="F10">
            <v>201</v>
          </cell>
          <cell r="G10" t="str">
            <v>NEW BEDFORD</v>
          </cell>
          <cell r="I10">
            <v>17636</v>
          </cell>
          <cell r="J10">
            <v>86</v>
          </cell>
          <cell r="K10">
            <v>0</v>
          </cell>
          <cell r="L10">
            <v>1188</v>
          </cell>
          <cell r="M10">
            <v>18910</v>
          </cell>
          <cell r="O10">
            <v>1044</v>
          </cell>
          <cell r="P10">
            <v>0</v>
          </cell>
          <cell r="Q10">
            <v>18501768</v>
          </cell>
          <cell r="R10">
            <v>0</v>
          </cell>
          <cell r="S10">
            <v>0</v>
          </cell>
          <cell r="T10">
            <v>1240272</v>
          </cell>
          <cell r="U10">
            <v>19742040</v>
          </cell>
          <cell r="W10">
            <v>0</v>
          </cell>
          <cell r="X10">
            <v>0.18</v>
          </cell>
          <cell r="Y10">
            <v>0.10679453049705818</v>
          </cell>
          <cell r="Z10">
            <v>0</v>
          </cell>
          <cell r="AB10">
            <v>50.000000000000007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>
            <v>410035035</v>
          </cell>
          <cell r="C11" t="str">
            <v>EXCEL ACADEMY</v>
          </cell>
          <cell r="D11">
            <v>35</v>
          </cell>
          <cell r="E11" t="str">
            <v>BOSTON</v>
          </cell>
          <cell r="F11">
            <v>35</v>
          </cell>
          <cell r="G11" t="str">
            <v>BOSTON</v>
          </cell>
          <cell r="I11">
            <v>18563</v>
          </cell>
          <cell r="J11">
            <v>7705</v>
          </cell>
          <cell r="K11">
            <v>0</v>
          </cell>
          <cell r="L11">
            <v>1188</v>
          </cell>
          <cell r="M11">
            <v>27456</v>
          </cell>
          <cell r="O11">
            <v>712</v>
          </cell>
          <cell r="P11">
            <v>0</v>
          </cell>
          <cell r="Q11">
            <v>18702816.000000004</v>
          </cell>
          <cell r="R11">
            <v>0</v>
          </cell>
          <cell r="S11">
            <v>0</v>
          </cell>
          <cell r="T11">
            <v>845856</v>
          </cell>
          <cell r="U11">
            <v>19548672.000000004</v>
          </cell>
          <cell r="W11">
            <v>0</v>
          </cell>
          <cell r="X11">
            <v>0.18</v>
          </cell>
          <cell r="Y11">
            <v>0.18442807457257207</v>
          </cell>
          <cell r="Z11">
            <v>0</v>
          </cell>
          <cell r="AB11">
            <v>51.333333333333329</v>
          </cell>
          <cell r="AC11">
            <v>5.1382811603160929</v>
          </cell>
          <cell r="AD11">
            <v>141076.36951918315</v>
          </cell>
          <cell r="AE11">
            <v>0</v>
          </cell>
          <cell r="AF11">
            <v>0</v>
          </cell>
        </row>
        <row r="12">
          <cell r="B12">
            <v>410035044</v>
          </cell>
          <cell r="C12" t="str">
            <v>EXCEL ACADEMY</v>
          </cell>
          <cell r="D12">
            <v>35</v>
          </cell>
          <cell r="E12" t="str">
            <v>BOSTON</v>
          </cell>
          <cell r="F12">
            <v>44</v>
          </cell>
          <cell r="G12" t="str">
            <v>BROCKTON</v>
          </cell>
          <cell r="I12">
            <v>19740</v>
          </cell>
          <cell r="J12">
            <v>688</v>
          </cell>
          <cell r="K12">
            <v>0</v>
          </cell>
          <cell r="L12">
            <v>1188</v>
          </cell>
          <cell r="M12">
            <v>21616</v>
          </cell>
          <cell r="O12">
            <v>2</v>
          </cell>
          <cell r="P12">
            <v>0</v>
          </cell>
          <cell r="Q12">
            <v>40856</v>
          </cell>
          <cell r="R12">
            <v>0</v>
          </cell>
          <cell r="S12">
            <v>0</v>
          </cell>
          <cell r="T12">
            <v>2376</v>
          </cell>
          <cell r="U12">
            <v>43232</v>
          </cell>
          <cell r="W12">
            <v>0</v>
          </cell>
          <cell r="X12">
            <v>0.18</v>
          </cell>
          <cell r="Y12">
            <v>9.3367395584958116E-2</v>
          </cell>
          <cell r="Z12">
            <v>0</v>
          </cell>
          <cell r="AB12">
            <v>1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>
            <v>410035049</v>
          </cell>
          <cell r="C13" t="str">
            <v>EXCEL ACADEMY</v>
          </cell>
          <cell r="D13">
            <v>35</v>
          </cell>
          <cell r="E13" t="str">
            <v>BOSTON</v>
          </cell>
          <cell r="F13">
            <v>49</v>
          </cell>
          <cell r="G13" t="str">
            <v>CAMBRIDGE</v>
          </cell>
          <cell r="I13">
            <v>17815</v>
          </cell>
          <cell r="J13">
            <v>22506</v>
          </cell>
          <cell r="K13">
            <v>0</v>
          </cell>
          <cell r="L13">
            <v>1188</v>
          </cell>
          <cell r="M13">
            <v>41509</v>
          </cell>
          <cell r="O13">
            <v>1</v>
          </cell>
          <cell r="P13">
            <v>0</v>
          </cell>
          <cell r="Q13">
            <v>40321</v>
          </cell>
          <cell r="R13">
            <v>0</v>
          </cell>
          <cell r="S13">
            <v>0</v>
          </cell>
          <cell r="T13">
            <v>1188</v>
          </cell>
          <cell r="U13">
            <v>41509</v>
          </cell>
          <cell r="W13">
            <v>0</v>
          </cell>
          <cell r="X13">
            <v>0.09</v>
          </cell>
          <cell r="Y13">
            <v>8.9527889506742675E-2</v>
          </cell>
          <cell r="Z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B14">
            <v>410035057</v>
          </cell>
          <cell r="C14" t="str">
            <v>EXCEL ACADEMY</v>
          </cell>
          <cell r="D14">
            <v>35</v>
          </cell>
          <cell r="E14" t="str">
            <v>BOSTON</v>
          </cell>
          <cell r="F14">
            <v>57</v>
          </cell>
          <cell r="G14" t="str">
            <v>CHELSEA</v>
          </cell>
          <cell r="I14">
            <v>19106</v>
          </cell>
          <cell r="J14">
            <v>414</v>
          </cell>
          <cell r="K14">
            <v>0</v>
          </cell>
          <cell r="L14">
            <v>1188</v>
          </cell>
          <cell r="M14">
            <v>20708</v>
          </cell>
          <cell r="O14">
            <v>314</v>
          </cell>
          <cell r="P14">
            <v>0</v>
          </cell>
          <cell r="Q14">
            <v>6129280</v>
          </cell>
          <cell r="R14">
            <v>0</v>
          </cell>
          <cell r="S14">
            <v>0</v>
          </cell>
          <cell r="T14">
            <v>373032</v>
          </cell>
          <cell r="U14">
            <v>6502312</v>
          </cell>
          <cell r="W14">
            <v>0</v>
          </cell>
          <cell r="X14">
            <v>0.18</v>
          </cell>
          <cell r="Y14">
            <v>0.12345956705345312</v>
          </cell>
          <cell r="Z14">
            <v>0</v>
          </cell>
          <cell r="AB14">
            <v>36.666666666666671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>
            <v>410035093</v>
          </cell>
          <cell r="C15" t="str">
            <v>EXCEL ACADEMY</v>
          </cell>
          <cell r="D15">
            <v>35</v>
          </cell>
          <cell r="E15" t="str">
            <v>BOSTON</v>
          </cell>
          <cell r="F15">
            <v>93</v>
          </cell>
          <cell r="G15" t="str">
            <v>EVERETT</v>
          </cell>
          <cell r="I15">
            <v>19870</v>
          </cell>
          <cell r="J15">
            <v>256</v>
          </cell>
          <cell r="K15">
            <v>0</v>
          </cell>
          <cell r="L15">
            <v>1188</v>
          </cell>
          <cell r="M15">
            <v>21314</v>
          </cell>
          <cell r="O15">
            <v>15</v>
          </cell>
          <cell r="P15">
            <v>0</v>
          </cell>
          <cell r="Q15">
            <v>301890</v>
          </cell>
          <cell r="R15">
            <v>0</v>
          </cell>
          <cell r="S15">
            <v>0</v>
          </cell>
          <cell r="T15">
            <v>17820</v>
          </cell>
          <cell r="U15">
            <v>319710</v>
          </cell>
          <cell r="W15">
            <v>0</v>
          </cell>
          <cell r="X15">
            <v>0.18</v>
          </cell>
          <cell r="Y15">
            <v>8.9885551686166743E-2</v>
          </cell>
          <cell r="Z15">
            <v>0</v>
          </cell>
          <cell r="AB15">
            <v>3.4285714285714284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>
            <v>410035160</v>
          </cell>
          <cell r="C16" t="str">
            <v>EXCEL ACADEMY</v>
          </cell>
          <cell r="D16">
            <v>35</v>
          </cell>
          <cell r="E16" t="str">
            <v>BOSTON</v>
          </cell>
          <cell r="F16">
            <v>160</v>
          </cell>
          <cell r="G16" t="str">
            <v>LOWELL</v>
          </cell>
          <cell r="I16">
            <v>18226</v>
          </cell>
          <cell r="J16">
            <v>38</v>
          </cell>
          <cell r="K16">
            <v>0</v>
          </cell>
          <cell r="L16">
            <v>1188</v>
          </cell>
          <cell r="M16">
            <v>19452</v>
          </cell>
          <cell r="O16">
            <v>1</v>
          </cell>
          <cell r="P16">
            <v>0</v>
          </cell>
          <cell r="Q16">
            <v>18264</v>
          </cell>
          <cell r="R16">
            <v>0</v>
          </cell>
          <cell r="S16">
            <v>0</v>
          </cell>
          <cell r="T16">
            <v>1188</v>
          </cell>
          <cell r="U16">
            <v>19452</v>
          </cell>
          <cell r="W16">
            <v>0</v>
          </cell>
          <cell r="X16">
            <v>0.18</v>
          </cell>
          <cell r="Y16">
            <v>0.13682138571675365</v>
          </cell>
          <cell r="Z16">
            <v>0</v>
          </cell>
          <cell r="AB16">
            <v>1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B17">
            <v>410035163</v>
          </cell>
          <cell r="C17" t="str">
            <v>EXCEL ACADEMY</v>
          </cell>
          <cell r="D17">
            <v>35</v>
          </cell>
          <cell r="E17" t="str">
            <v>BOSTON</v>
          </cell>
          <cell r="F17">
            <v>163</v>
          </cell>
          <cell r="G17" t="str">
            <v>LYNN</v>
          </cell>
          <cell r="I17">
            <v>18474</v>
          </cell>
          <cell r="J17">
            <v>122</v>
          </cell>
          <cell r="K17">
            <v>0</v>
          </cell>
          <cell r="L17">
            <v>1188</v>
          </cell>
          <cell r="M17">
            <v>19784</v>
          </cell>
          <cell r="O17">
            <v>32</v>
          </cell>
          <cell r="P17">
            <v>0</v>
          </cell>
          <cell r="Q17">
            <v>595072</v>
          </cell>
          <cell r="R17">
            <v>0</v>
          </cell>
          <cell r="S17">
            <v>0</v>
          </cell>
          <cell r="T17">
            <v>38016</v>
          </cell>
          <cell r="U17">
            <v>633088</v>
          </cell>
          <cell r="W17">
            <v>0</v>
          </cell>
          <cell r="X17">
            <v>0.113490033140277</v>
          </cell>
          <cell r="Y17">
            <v>0.10020806784376603</v>
          </cell>
          <cell r="Z17">
            <v>0</v>
          </cell>
          <cell r="AB17">
            <v>3.8888888888888884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</row>
        <row r="18">
          <cell r="B18">
            <v>410035165</v>
          </cell>
          <cell r="C18" t="str">
            <v>EXCEL ACADEMY</v>
          </cell>
          <cell r="D18">
            <v>35</v>
          </cell>
          <cell r="E18" t="str">
            <v>BOSTON</v>
          </cell>
          <cell r="F18">
            <v>165</v>
          </cell>
          <cell r="G18" t="str">
            <v>MALDEN</v>
          </cell>
          <cell r="I18">
            <v>17523</v>
          </cell>
          <cell r="J18">
            <v>0</v>
          </cell>
          <cell r="K18">
            <v>0</v>
          </cell>
          <cell r="L18">
            <v>1188</v>
          </cell>
          <cell r="M18">
            <v>18711</v>
          </cell>
          <cell r="O18">
            <v>5</v>
          </cell>
          <cell r="P18">
            <v>0</v>
          </cell>
          <cell r="Q18">
            <v>87615</v>
          </cell>
          <cell r="R18">
            <v>0</v>
          </cell>
          <cell r="S18">
            <v>0</v>
          </cell>
          <cell r="T18">
            <v>5940</v>
          </cell>
          <cell r="U18">
            <v>93555</v>
          </cell>
          <cell r="W18">
            <v>0</v>
          </cell>
          <cell r="X18">
            <v>9.8299999999999998E-2</v>
          </cell>
          <cell r="Y18">
            <v>8.348768009130407E-2</v>
          </cell>
          <cell r="Z18">
            <v>0</v>
          </cell>
          <cell r="AB18">
            <v>2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19">
          <cell r="B19">
            <v>410035176</v>
          </cell>
          <cell r="C19" t="str">
            <v>EXCEL ACADEMY</v>
          </cell>
          <cell r="D19">
            <v>35</v>
          </cell>
          <cell r="E19" t="str">
            <v>BOSTON</v>
          </cell>
          <cell r="F19">
            <v>176</v>
          </cell>
          <cell r="G19" t="str">
            <v>MEDFORD</v>
          </cell>
          <cell r="I19">
            <v>19470</v>
          </cell>
          <cell r="J19">
            <v>6621</v>
          </cell>
          <cell r="K19">
            <v>0</v>
          </cell>
          <cell r="L19">
            <v>1188</v>
          </cell>
          <cell r="M19">
            <v>27279</v>
          </cell>
          <cell r="O19">
            <v>1</v>
          </cell>
          <cell r="P19">
            <v>0</v>
          </cell>
          <cell r="Q19">
            <v>26091</v>
          </cell>
          <cell r="R19">
            <v>0</v>
          </cell>
          <cell r="S19">
            <v>0</v>
          </cell>
          <cell r="T19">
            <v>1188</v>
          </cell>
          <cell r="U19">
            <v>27279</v>
          </cell>
          <cell r="W19">
            <v>0</v>
          </cell>
          <cell r="X19">
            <v>0.09</v>
          </cell>
          <cell r="Y19">
            <v>8.7334594973897381E-2</v>
          </cell>
          <cell r="Z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B20">
            <v>410035229</v>
          </cell>
          <cell r="C20" t="str">
            <v>EXCEL ACADEMY</v>
          </cell>
          <cell r="D20">
            <v>35</v>
          </cell>
          <cell r="E20" t="str">
            <v>BOSTON</v>
          </cell>
          <cell r="F20">
            <v>229</v>
          </cell>
          <cell r="G20" t="str">
            <v>PEABODY</v>
          </cell>
          <cell r="I20">
            <v>19853</v>
          </cell>
          <cell r="J20">
            <v>1495</v>
          </cell>
          <cell r="K20">
            <v>0</v>
          </cell>
          <cell r="L20">
            <v>1188</v>
          </cell>
          <cell r="M20">
            <v>22536</v>
          </cell>
          <cell r="O20">
            <v>1</v>
          </cell>
          <cell r="P20">
            <v>0</v>
          </cell>
          <cell r="Q20">
            <v>21348</v>
          </cell>
          <cell r="R20">
            <v>0</v>
          </cell>
          <cell r="S20">
            <v>0</v>
          </cell>
          <cell r="T20">
            <v>1188</v>
          </cell>
          <cell r="U20">
            <v>22536</v>
          </cell>
          <cell r="W20">
            <v>0</v>
          </cell>
          <cell r="X20">
            <v>0.09</v>
          </cell>
          <cell r="Y20">
            <v>2.6866580203209849E-2</v>
          </cell>
          <cell r="Z20">
            <v>0</v>
          </cell>
          <cell r="AB20">
            <v>0.5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>
            <v>410035244</v>
          </cell>
          <cell r="C21" t="str">
            <v>EXCEL ACADEMY</v>
          </cell>
          <cell r="D21">
            <v>35</v>
          </cell>
          <cell r="E21" t="str">
            <v>BOSTON</v>
          </cell>
          <cell r="F21">
            <v>244</v>
          </cell>
          <cell r="G21" t="str">
            <v>RANDOLPH</v>
          </cell>
          <cell r="I21">
            <v>20237</v>
          </cell>
          <cell r="J21">
            <v>5761</v>
          </cell>
          <cell r="K21">
            <v>0</v>
          </cell>
          <cell r="L21">
            <v>1188</v>
          </cell>
          <cell r="M21">
            <v>27186</v>
          </cell>
          <cell r="O21">
            <v>2</v>
          </cell>
          <cell r="P21">
            <v>0</v>
          </cell>
          <cell r="Q21">
            <v>51996</v>
          </cell>
          <cell r="R21">
            <v>0</v>
          </cell>
          <cell r="S21">
            <v>0</v>
          </cell>
          <cell r="T21">
            <v>2376</v>
          </cell>
          <cell r="U21">
            <v>54372</v>
          </cell>
          <cell r="W21">
            <v>0</v>
          </cell>
          <cell r="X21">
            <v>0.09</v>
          </cell>
          <cell r="Y21">
            <v>0.10187165835696251</v>
          </cell>
          <cell r="Z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>
            <v>410035248</v>
          </cell>
          <cell r="C22" t="str">
            <v>EXCEL ACADEMY</v>
          </cell>
          <cell r="D22">
            <v>35</v>
          </cell>
          <cell r="E22" t="str">
            <v>BOSTON</v>
          </cell>
          <cell r="F22">
            <v>248</v>
          </cell>
          <cell r="G22" t="str">
            <v>REVERE</v>
          </cell>
          <cell r="I22">
            <v>17958</v>
          </cell>
          <cell r="J22">
            <v>1184</v>
          </cell>
          <cell r="K22">
            <v>0</v>
          </cell>
          <cell r="L22">
            <v>1188</v>
          </cell>
          <cell r="M22">
            <v>20330</v>
          </cell>
          <cell r="O22">
            <v>66</v>
          </cell>
          <cell r="P22">
            <v>0</v>
          </cell>
          <cell r="Q22">
            <v>1263372</v>
          </cell>
          <cell r="R22">
            <v>0</v>
          </cell>
          <cell r="S22">
            <v>0</v>
          </cell>
          <cell r="T22">
            <v>78408</v>
          </cell>
          <cell r="U22">
            <v>1341780</v>
          </cell>
          <cell r="W22">
            <v>0</v>
          </cell>
          <cell r="X22">
            <v>0.09</v>
          </cell>
          <cell r="Y22">
            <v>6.8512801438183821E-2</v>
          </cell>
          <cell r="Z22">
            <v>0</v>
          </cell>
          <cell r="AB22">
            <v>6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>
            <v>410035262</v>
          </cell>
          <cell r="C23" t="str">
            <v>EXCEL ACADEMY</v>
          </cell>
          <cell r="D23">
            <v>35</v>
          </cell>
          <cell r="E23" t="str">
            <v>BOSTON</v>
          </cell>
          <cell r="F23">
            <v>262</v>
          </cell>
          <cell r="G23" t="str">
            <v>SAUGUS</v>
          </cell>
          <cell r="I23">
            <v>16491</v>
          </cell>
          <cell r="J23">
            <v>3289</v>
          </cell>
          <cell r="K23">
            <v>0</v>
          </cell>
          <cell r="L23">
            <v>1188</v>
          </cell>
          <cell r="M23">
            <v>20968</v>
          </cell>
          <cell r="O23">
            <v>3</v>
          </cell>
          <cell r="P23">
            <v>0</v>
          </cell>
          <cell r="Q23">
            <v>59340.000000000007</v>
          </cell>
          <cell r="R23">
            <v>0</v>
          </cell>
          <cell r="S23">
            <v>0</v>
          </cell>
          <cell r="T23">
            <v>3564</v>
          </cell>
          <cell r="U23">
            <v>62904.000000000007</v>
          </cell>
          <cell r="W23">
            <v>0</v>
          </cell>
          <cell r="X23">
            <v>0.09</v>
          </cell>
          <cell r="Y23">
            <v>0.10202414826885364</v>
          </cell>
          <cell r="Z23">
            <v>0</v>
          </cell>
          <cell r="AB23">
            <v>0.66666666666666663</v>
          </cell>
          <cell r="AC23">
            <v>0.18383247573676753</v>
          </cell>
          <cell r="AD23">
            <v>3854.206370073262</v>
          </cell>
          <cell r="AE23">
            <v>0</v>
          </cell>
          <cell r="AF23">
            <v>0</v>
          </cell>
        </row>
        <row r="24">
          <cell r="B24">
            <v>410035346</v>
          </cell>
          <cell r="C24" t="str">
            <v>EXCEL ACADEMY</v>
          </cell>
          <cell r="D24">
            <v>35</v>
          </cell>
          <cell r="E24" t="str">
            <v>BOSTON</v>
          </cell>
          <cell r="F24">
            <v>346</v>
          </cell>
          <cell r="G24" t="str">
            <v>WINTHROP</v>
          </cell>
          <cell r="I24">
            <v>15888</v>
          </cell>
          <cell r="J24">
            <v>1560</v>
          </cell>
          <cell r="K24">
            <v>0</v>
          </cell>
          <cell r="L24">
            <v>1188</v>
          </cell>
          <cell r="M24">
            <v>18636</v>
          </cell>
          <cell r="O24">
            <v>13</v>
          </cell>
          <cell r="P24">
            <v>0</v>
          </cell>
          <cell r="Q24">
            <v>226824</v>
          </cell>
          <cell r="R24">
            <v>0</v>
          </cell>
          <cell r="S24">
            <v>0</v>
          </cell>
          <cell r="T24">
            <v>15444</v>
          </cell>
          <cell r="U24">
            <v>242268</v>
          </cell>
          <cell r="W24">
            <v>0</v>
          </cell>
          <cell r="X24">
            <v>0.09</v>
          </cell>
          <cell r="Y24">
            <v>1.51968160714256E-2</v>
          </cell>
          <cell r="Z24">
            <v>0</v>
          </cell>
          <cell r="AB24">
            <v>1.9999999999999998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>
            <v>410057035</v>
          </cell>
          <cell r="C25" t="str">
            <v>EXCEL ACADEMY</v>
          </cell>
          <cell r="D25">
            <v>57</v>
          </cell>
          <cell r="E25" t="str">
            <v>CHELSEA</v>
          </cell>
          <cell r="F25">
            <v>35</v>
          </cell>
          <cell r="G25" t="str">
            <v>BOSTON</v>
          </cell>
          <cell r="I25">
            <v>17456</v>
          </cell>
          <cell r="J25">
            <v>7245</v>
          </cell>
          <cell r="K25">
            <v>0</v>
          </cell>
          <cell r="L25">
            <v>1188</v>
          </cell>
          <cell r="M25">
            <v>25889</v>
          </cell>
          <cell r="O25">
            <v>15</v>
          </cell>
          <cell r="P25">
            <v>0</v>
          </cell>
          <cell r="Q25">
            <v>370515</v>
          </cell>
          <cell r="R25">
            <v>0</v>
          </cell>
          <cell r="S25">
            <v>0</v>
          </cell>
          <cell r="T25">
            <v>17820</v>
          </cell>
          <cell r="U25">
            <v>388335</v>
          </cell>
          <cell r="W25">
            <v>0</v>
          </cell>
          <cell r="X25">
            <v>0.18</v>
          </cell>
          <cell r="Y25">
            <v>0.18442807457257207</v>
          </cell>
          <cell r="Z25">
            <v>0</v>
          </cell>
          <cell r="AB25">
            <v>12.416666666666668</v>
          </cell>
          <cell r="AC25">
            <v>1.2428634624790549</v>
          </cell>
          <cell r="AD25">
            <v>32176.970386695139</v>
          </cell>
          <cell r="AE25">
            <v>0</v>
          </cell>
          <cell r="AF25">
            <v>0</v>
          </cell>
        </row>
        <row r="26">
          <cell r="B26">
            <v>410057057</v>
          </cell>
          <cell r="C26" t="str">
            <v>EXCEL ACADEMY</v>
          </cell>
          <cell r="D26">
            <v>57</v>
          </cell>
          <cell r="E26" t="str">
            <v>CHELSEA</v>
          </cell>
          <cell r="F26">
            <v>57</v>
          </cell>
          <cell r="G26" t="str">
            <v>CHELSEA</v>
          </cell>
          <cell r="I26">
            <v>17401</v>
          </cell>
          <cell r="J26">
            <v>377</v>
          </cell>
          <cell r="K26">
            <v>0</v>
          </cell>
          <cell r="L26">
            <v>1188</v>
          </cell>
          <cell r="M26">
            <v>18966</v>
          </cell>
          <cell r="O26">
            <v>190</v>
          </cell>
          <cell r="P26">
            <v>0</v>
          </cell>
          <cell r="Q26">
            <v>3377820</v>
          </cell>
          <cell r="R26">
            <v>0</v>
          </cell>
          <cell r="S26">
            <v>0</v>
          </cell>
          <cell r="T26">
            <v>225720</v>
          </cell>
          <cell r="U26">
            <v>3603540</v>
          </cell>
          <cell r="W26">
            <v>0</v>
          </cell>
          <cell r="X26">
            <v>0.18</v>
          </cell>
          <cell r="Y26">
            <v>0.12345956705345312</v>
          </cell>
          <cell r="Z26">
            <v>0</v>
          </cell>
          <cell r="AB26">
            <v>18.666666666666668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B27">
            <v>410057093</v>
          </cell>
          <cell r="C27" t="str">
            <v>EXCEL ACADEMY</v>
          </cell>
          <cell r="D27">
            <v>57</v>
          </cell>
          <cell r="E27" t="str">
            <v>CHELSEA</v>
          </cell>
          <cell r="F27">
            <v>93</v>
          </cell>
          <cell r="G27" t="str">
            <v>EVERETT</v>
          </cell>
          <cell r="I27">
            <v>15867</v>
          </cell>
          <cell r="J27">
            <v>205</v>
          </cell>
          <cell r="K27">
            <v>0</v>
          </cell>
          <cell r="L27">
            <v>1188</v>
          </cell>
          <cell r="M27">
            <v>17260</v>
          </cell>
          <cell r="O27">
            <v>7</v>
          </cell>
          <cell r="P27">
            <v>0</v>
          </cell>
          <cell r="Q27">
            <v>112504</v>
          </cell>
          <cell r="R27">
            <v>0</v>
          </cell>
          <cell r="S27">
            <v>0</v>
          </cell>
          <cell r="T27">
            <v>8316</v>
          </cell>
          <cell r="U27">
            <v>120820</v>
          </cell>
          <cell r="W27">
            <v>0</v>
          </cell>
          <cell r="X27">
            <v>0.18</v>
          </cell>
          <cell r="Y27">
            <v>8.9885551686166743E-2</v>
          </cell>
          <cell r="Z27">
            <v>0</v>
          </cell>
          <cell r="AB27">
            <v>2.5714285714285712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B28">
            <v>410057163</v>
          </cell>
          <cell r="C28" t="str">
            <v>EXCEL ACADEMY</v>
          </cell>
          <cell r="D28">
            <v>57</v>
          </cell>
          <cell r="E28" t="str">
            <v>CHELSEA</v>
          </cell>
          <cell r="F28">
            <v>163</v>
          </cell>
          <cell r="G28" t="str">
            <v>LYNN</v>
          </cell>
          <cell r="I28">
            <v>18000</v>
          </cell>
          <cell r="J28">
            <v>119</v>
          </cell>
          <cell r="K28">
            <v>0</v>
          </cell>
          <cell r="L28">
            <v>1188</v>
          </cell>
          <cell r="M28">
            <v>19307</v>
          </cell>
          <cell r="O28">
            <v>2</v>
          </cell>
          <cell r="P28">
            <v>0</v>
          </cell>
          <cell r="Q28">
            <v>36238</v>
          </cell>
          <cell r="R28">
            <v>0</v>
          </cell>
          <cell r="S28">
            <v>0</v>
          </cell>
          <cell r="T28">
            <v>2376</v>
          </cell>
          <cell r="U28">
            <v>38614</v>
          </cell>
          <cell r="W28">
            <v>0</v>
          </cell>
          <cell r="X28">
            <v>0.113490033140277</v>
          </cell>
          <cell r="Y28">
            <v>0.10020806784376603</v>
          </cell>
          <cell r="Z28">
            <v>0</v>
          </cell>
          <cell r="AB28">
            <v>1.1111111111111112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>
            <v>410057229</v>
          </cell>
          <cell r="C29" t="str">
            <v>EXCEL ACADEMY</v>
          </cell>
          <cell r="D29">
            <v>57</v>
          </cell>
          <cell r="E29" t="str">
            <v>CHELSEA</v>
          </cell>
          <cell r="F29">
            <v>229</v>
          </cell>
          <cell r="G29" t="str">
            <v>PEABODY</v>
          </cell>
          <cell r="I29">
            <v>15301</v>
          </cell>
          <cell r="J29">
            <v>1152</v>
          </cell>
          <cell r="K29">
            <v>0</v>
          </cell>
          <cell r="L29">
            <v>1188</v>
          </cell>
          <cell r="M29">
            <v>17641</v>
          </cell>
          <cell r="O29">
            <v>1</v>
          </cell>
          <cell r="P29">
            <v>0</v>
          </cell>
          <cell r="Q29">
            <v>16453</v>
          </cell>
          <cell r="R29">
            <v>0</v>
          </cell>
          <cell r="S29">
            <v>0</v>
          </cell>
          <cell r="T29">
            <v>1188</v>
          </cell>
          <cell r="U29">
            <v>17641</v>
          </cell>
          <cell r="W29">
            <v>0</v>
          </cell>
          <cell r="X29">
            <v>0.09</v>
          </cell>
          <cell r="Y29">
            <v>2.6866580203209849E-2</v>
          </cell>
          <cell r="Z29">
            <v>0</v>
          </cell>
          <cell r="AB29">
            <v>0.5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>
            <v>410057248</v>
          </cell>
          <cell r="C30" t="str">
            <v>EXCEL ACADEMY</v>
          </cell>
          <cell r="D30">
            <v>57</v>
          </cell>
          <cell r="E30" t="str">
            <v>CHELSEA</v>
          </cell>
          <cell r="F30">
            <v>248</v>
          </cell>
          <cell r="G30" t="str">
            <v>REVERE</v>
          </cell>
          <cell r="I30">
            <v>16867</v>
          </cell>
          <cell r="J30">
            <v>1112</v>
          </cell>
          <cell r="K30">
            <v>0</v>
          </cell>
          <cell r="L30">
            <v>1188</v>
          </cell>
          <cell r="M30">
            <v>19167</v>
          </cell>
          <cell r="O30">
            <v>16</v>
          </cell>
          <cell r="P30">
            <v>0</v>
          </cell>
          <cell r="Q30">
            <v>287664</v>
          </cell>
          <cell r="R30">
            <v>0</v>
          </cell>
          <cell r="S30">
            <v>0</v>
          </cell>
          <cell r="T30">
            <v>19008</v>
          </cell>
          <cell r="U30">
            <v>306672</v>
          </cell>
          <cell r="W30">
            <v>0</v>
          </cell>
          <cell r="X30">
            <v>0.09</v>
          </cell>
          <cell r="Y30">
            <v>6.8512801438183821E-2</v>
          </cell>
          <cell r="Z30">
            <v>0</v>
          </cell>
          <cell r="AB30">
            <v>3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>
            <v>410057262</v>
          </cell>
          <cell r="C31" t="str">
            <v>EXCEL ACADEMY</v>
          </cell>
          <cell r="D31">
            <v>57</v>
          </cell>
          <cell r="E31" t="str">
            <v>CHELSEA</v>
          </cell>
          <cell r="F31">
            <v>262</v>
          </cell>
          <cell r="G31" t="str">
            <v>SAUGUS</v>
          </cell>
          <cell r="I31">
            <v>17116</v>
          </cell>
          <cell r="J31">
            <v>3414</v>
          </cell>
          <cell r="K31">
            <v>0</v>
          </cell>
          <cell r="L31">
            <v>1188</v>
          </cell>
          <cell r="M31">
            <v>21718</v>
          </cell>
          <cell r="O31">
            <v>1</v>
          </cell>
          <cell r="P31">
            <v>0</v>
          </cell>
          <cell r="Q31">
            <v>20530</v>
          </cell>
          <cell r="R31">
            <v>0</v>
          </cell>
          <cell r="S31">
            <v>0</v>
          </cell>
          <cell r="T31">
            <v>1188</v>
          </cell>
          <cell r="U31">
            <v>21718</v>
          </cell>
          <cell r="W31">
            <v>0</v>
          </cell>
          <cell r="X31">
            <v>0.09</v>
          </cell>
          <cell r="Y31">
            <v>0.10202414826885364</v>
          </cell>
          <cell r="Z31">
            <v>0</v>
          </cell>
          <cell r="AB31">
            <v>0.33333333333333331</v>
          </cell>
          <cell r="AC31">
            <v>9.1916237868383766E-2</v>
          </cell>
          <cell r="AD31">
            <v>1996.0403634379188</v>
          </cell>
          <cell r="AE31">
            <v>0</v>
          </cell>
          <cell r="AF31">
            <v>0</v>
          </cell>
        </row>
        <row r="32">
          <cell r="B32">
            <v>412035035</v>
          </cell>
          <cell r="C32" t="str">
            <v>ACADEMY OF THE PACIFIC RIM</v>
          </cell>
          <cell r="D32">
            <v>35</v>
          </cell>
          <cell r="E32" t="str">
            <v>BOSTON</v>
          </cell>
          <cell r="F32">
            <v>35</v>
          </cell>
          <cell r="G32" t="str">
            <v>BOSTON</v>
          </cell>
          <cell r="I32">
            <v>18041</v>
          </cell>
          <cell r="J32">
            <v>7488</v>
          </cell>
          <cell r="K32">
            <v>0</v>
          </cell>
          <cell r="L32">
            <v>1188</v>
          </cell>
          <cell r="M32">
            <v>26717</v>
          </cell>
          <cell r="O32">
            <v>514</v>
          </cell>
          <cell r="P32">
            <v>0</v>
          </cell>
          <cell r="Q32">
            <v>13121905.999999998</v>
          </cell>
          <cell r="R32">
            <v>0</v>
          </cell>
          <cell r="S32">
            <v>0</v>
          </cell>
          <cell r="T32">
            <v>610632</v>
          </cell>
          <cell r="U32">
            <v>13732537.999999998</v>
          </cell>
          <cell r="W32">
            <v>0</v>
          </cell>
          <cell r="X32">
            <v>0.18</v>
          </cell>
          <cell r="Y32">
            <v>0.18442807457257207</v>
          </cell>
          <cell r="Z32">
            <v>0</v>
          </cell>
          <cell r="AB32">
            <v>80</v>
          </cell>
          <cell r="AC32">
            <v>8.0077108991939099</v>
          </cell>
          <cell r="AD32">
            <v>213940.85154552132</v>
          </cell>
          <cell r="AE32">
            <v>0</v>
          </cell>
          <cell r="AF32">
            <v>0</v>
          </cell>
        </row>
        <row r="33">
          <cell r="B33">
            <v>412035044</v>
          </cell>
          <cell r="C33" t="str">
            <v>ACADEMY OF THE PACIFIC RIM</v>
          </cell>
          <cell r="D33">
            <v>35</v>
          </cell>
          <cell r="E33" t="str">
            <v>BOSTON</v>
          </cell>
          <cell r="F33">
            <v>44</v>
          </cell>
          <cell r="G33" t="str">
            <v>BROCKTON</v>
          </cell>
          <cell r="I33">
            <v>14098</v>
          </cell>
          <cell r="J33">
            <v>492</v>
          </cell>
          <cell r="K33">
            <v>0</v>
          </cell>
          <cell r="L33">
            <v>1188</v>
          </cell>
          <cell r="M33">
            <v>15778</v>
          </cell>
          <cell r="O33">
            <v>12</v>
          </cell>
          <cell r="P33">
            <v>0</v>
          </cell>
          <cell r="Q33">
            <v>175080</v>
          </cell>
          <cell r="R33">
            <v>0</v>
          </cell>
          <cell r="S33">
            <v>0</v>
          </cell>
          <cell r="T33">
            <v>14256</v>
          </cell>
          <cell r="U33">
            <v>189336</v>
          </cell>
          <cell r="W33">
            <v>0</v>
          </cell>
          <cell r="X33">
            <v>0.18</v>
          </cell>
          <cell r="Y33">
            <v>9.3367395584958116E-2</v>
          </cell>
          <cell r="Z33">
            <v>0</v>
          </cell>
          <cell r="AB33">
            <v>3.9999999999999991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>
            <v>412035050</v>
          </cell>
          <cell r="C34" t="str">
            <v>ACADEMY OF THE PACIFIC RIM</v>
          </cell>
          <cell r="D34">
            <v>35</v>
          </cell>
          <cell r="E34" t="str">
            <v>BOSTON</v>
          </cell>
          <cell r="F34">
            <v>50</v>
          </cell>
          <cell r="G34" t="str">
            <v>CANTON</v>
          </cell>
          <cell r="I34">
            <v>13298</v>
          </cell>
          <cell r="J34">
            <v>6065</v>
          </cell>
          <cell r="K34">
            <v>0</v>
          </cell>
          <cell r="L34">
            <v>1188</v>
          </cell>
          <cell r="M34">
            <v>20551</v>
          </cell>
          <cell r="O34">
            <v>1</v>
          </cell>
          <cell r="P34">
            <v>0</v>
          </cell>
          <cell r="Q34">
            <v>19363</v>
          </cell>
          <cell r="R34">
            <v>0</v>
          </cell>
          <cell r="S34">
            <v>0</v>
          </cell>
          <cell r="T34">
            <v>1188</v>
          </cell>
          <cell r="U34">
            <v>20551</v>
          </cell>
          <cell r="W34">
            <v>0</v>
          </cell>
          <cell r="X34">
            <v>0.09</v>
          </cell>
          <cell r="Y34">
            <v>6.5476157914056725E-3</v>
          </cell>
          <cell r="Z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B35">
            <v>412035189</v>
          </cell>
          <cell r="C35" t="str">
            <v>ACADEMY OF THE PACIFIC RIM</v>
          </cell>
          <cell r="D35">
            <v>35</v>
          </cell>
          <cell r="E35" t="str">
            <v>BOSTON</v>
          </cell>
          <cell r="F35">
            <v>189</v>
          </cell>
          <cell r="G35" t="str">
            <v>MILTON</v>
          </cell>
          <cell r="I35">
            <v>17587</v>
          </cell>
          <cell r="J35">
            <v>6071</v>
          </cell>
          <cell r="K35">
            <v>0</v>
          </cell>
          <cell r="L35">
            <v>1188</v>
          </cell>
          <cell r="M35">
            <v>24846</v>
          </cell>
          <cell r="O35">
            <v>2</v>
          </cell>
          <cell r="P35">
            <v>0</v>
          </cell>
          <cell r="Q35">
            <v>47316</v>
          </cell>
          <cell r="R35">
            <v>0</v>
          </cell>
          <cell r="S35">
            <v>0</v>
          </cell>
          <cell r="T35">
            <v>2376</v>
          </cell>
          <cell r="U35">
            <v>49692</v>
          </cell>
          <cell r="W35">
            <v>0</v>
          </cell>
          <cell r="X35">
            <v>0.09</v>
          </cell>
          <cell r="Y35">
            <v>5.6896915483339808E-3</v>
          </cell>
          <cell r="Z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B36">
            <v>412035207</v>
          </cell>
          <cell r="C36" t="str">
            <v>ACADEMY OF THE PACIFIC RIM</v>
          </cell>
          <cell r="D36">
            <v>35</v>
          </cell>
          <cell r="E36" t="str">
            <v>BOSTON</v>
          </cell>
          <cell r="F36">
            <v>207</v>
          </cell>
          <cell r="G36" t="str">
            <v>NEWTON</v>
          </cell>
          <cell r="I36">
            <v>13190</v>
          </cell>
          <cell r="J36">
            <v>9900</v>
          </cell>
          <cell r="K36">
            <v>0</v>
          </cell>
          <cell r="L36">
            <v>1188</v>
          </cell>
          <cell r="M36">
            <v>24278</v>
          </cell>
          <cell r="O36">
            <v>1</v>
          </cell>
          <cell r="P36">
            <v>0</v>
          </cell>
          <cell r="Q36">
            <v>23090</v>
          </cell>
          <cell r="R36">
            <v>0</v>
          </cell>
          <cell r="S36">
            <v>0</v>
          </cell>
          <cell r="T36">
            <v>1188</v>
          </cell>
          <cell r="U36">
            <v>24278</v>
          </cell>
          <cell r="W36">
            <v>0</v>
          </cell>
          <cell r="X36">
            <v>0.09</v>
          </cell>
          <cell r="Y36">
            <v>4.6786425500361514E-4</v>
          </cell>
          <cell r="Z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>
            <v>412035218</v>
          </cell>
          <cell r="C37" t="str">
            <v>ACADEMY OF THE PACIFIC RIM</v>
          </cell>
          <cell r="D37">
            <v>35</v>
          </cell>
          <cell r="E37" t="str">
            <v>BOSTON</v>
          </cell>
          <cell r="F37">
            <v>218</v>
          </cell>
          <cell r="G37" t="str">
            <v>NORTON</v>
          </cell>
          <cell r="I37">
            <v>11475</v>
          </cell>
          <cell r="J37">
            <v>4985</v>
          </cell>
          <cell r="K37">
            <v>0</v>
          </cell>
          <cell r="L37">
            <v>1188</v>
          </cell>
          <cell r="M37">
            <v>17648</v>
          </cell>
          <cell r="O37">
            <v>1</v>
          </cell>
          <cell r="P37">
            <v>0</v>
          </cell>
          <cell r="Q37">
            <v>16460</v>
          </cell>
          <cell r="R37">
            <v>0</v>
          </cell>
          <cell r="S37">
            <v>0</v>
          </cell>
          <cell r="T37">
            <v>1188</v>
          </cell>
          <cell r="U37">
            <v>17648</v>
          </cell>
          <cell r="W37">
            <v>0</v>
          </cell>
          <cell r="X37">
            <v>0.09</v>
          </cell>
          <cell r="Y37">
            <v>2.9889412081604765E-2</v>
          </cell>
          <cell r="Z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B38">
            <v>412035220</v>
          </cell>
          <cell r="C38" t="str">
            <v>ACADEMY OF THE PACIFIC RIM</v>
          </cell>
          <cell r="D38">
            <v>35</v>
          </cell>
          <cell r="E38" t="str">
            <v>BOSTON</v>
          </cell>
          <cell r="F38">
            <v>220</v>
          </cell>
          <cell r="G38" t="str">
            <v>NORWOOD</v>
          </cell>
          <cell r="I38">
            <v>16666</v>
          </cell>
          <cell r="J38">
            <v>6298</v>
          </cell>
          <cell r="K38">
            <v>0</v>
          </cell>
          <cell r="L38">
            <v>1188</v>
          </cell>
          <cell r="M38">
            <v>24152</v>
          </cell>
          <cell r="O38">
            <v>3</v>
          </cell>
          <cell r="P38">
            <v>0</v>
          </cell>
          <cell r="Q38">
            <v>68892</v>
          </cell>
          <cell r="R38">
            <v>0</v>
          </cell>
          <cell r="S38">
            <v>0</v>
          </cell>
          <cell r="T38">
            <v>3564</v>
          </cell>
          <cell r="U38">
            <v>72456</v>
          </cell>
          <cell r="W38">
            <v>0</v>
          </cell>
          <cell r="X38">
            <v>0.09</v>
          </cell>
          <cell r="Y38">
            <v>2.0829400838012321E-2</v>
          </cell>
          <cell r="Z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B39">
            <v>412035243</v>
          </cell>
          <cell r="C39" t="str">
            <v>ACADEMY OF THE PACIFIC RIM</v>
          </cell>
          <cell r="D39">
            <v>35</v>
          </cell>
          <cell r="E39" t="str">
            <v>BOSTON</v>
          </cell>
          <cell r="F39">
            <v>243</v>
          </cell>
          <cell r="G39" t="str">
            <v>QUINCY</v>
          </cell>
          <cell r="I39">
            <v>11267</v>
          </cell>
          <cell r="J39">
            <v>1606</v>
          </cell>
          <cell r="K39">
            <v>0</v>
          </cell>
          <cell r="L39">
            <v>1188</v>
          </cell>
          <cell r="M39">
            <v>14061</v>
          </cell>
          <cell r="O39">
            <v>2</v>
          </cell>
          <cell r="P39">
            <v>0</v>
          </cell>
          <cell r="Q39">
            <v>25746</v>
          </cell>
          <cell r="R39">
            <v>0</v>
          </cell>
          <cell r="S39">
            <v>0</v>
          </cell>
          <cell r="T39">
            <v>2376</v>
          </cell>
          <cell r="U39">
            <v>28122</v>
          </cell>
          <cell r="W39">
            <v>0</v>
          </cell>
          <cell r="X39">
            <v>0.09</v>
          </cell>
          <cell r="Y39">
            <v>6.4449431719393047E-3</v>
          </cell>
          <cell r="Z39">
            <v>0</v>
          </cell>
          <cell r="AB39">
            <v>1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B40">
            <v>412035244</v>
          </cell>
          <cell r="C40" t="str">
            <v>ACADEMY OF THE PACIFIC RIM</v>
          </cell>
          <cell r="D40">
            <v>35</v>
          </cell>
          <cell r="E40" t="str">
            <v>BOSTON</v>
          </cell>
          <cell r="F40">
            <v>244</v>
          </cell>
          <cell r="G40" t="str">
            <v>RANDOLPH</v>
          </cell>
          <cell r="I40">
            <v>15821</v>
          </cell>
          <cell r="J40">
            <v>4504</v>
          </cell>
          <cell r="K40">
            <v>0</v>
          </cell>
          <cell r="L40">
            <v>1188</v>
          </cell>
          <cell r="M40">
            <v>21513</v>
          </cell>
          <cell r="O40">
            <v>4</v>
          </cell>
          <cell r="P40">
            <v>0</v>
          </cell>
          <cell r="Q40">
            <v>81300</v>
          </cell>
          <cell r="R40">
            <v>0</v>
          </cell>
          <cell r="S40">
            <v>0</v>
          </cell>
          <cell r="T40">
            <v>4752</v>
          </cell>
          <cell r="U40">
            <v>86052</v>
          </cell>
          <cell r="W40">
            <v>0</v>
          </cell>
          <cell r="X40">
            <v>0.09</v>
          </cell>
          <cell r="Y40">
            <v>0.10187165835696251</v>
          </cell>
          <cell r="Z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B41">
            <v>412035274</v>
          </cell>
          <cell r="C41" t="str">
            <v>ACADEMY OF THE PACIFIC RIM</v>
          </cell>
          <cell r="D41">
            <v>35</v>
          </cell>
          <cell r="E41" t="str">
            <v>BOSTON</v>
          </cell>
          <cell r="F41">
            <v>274</v>
          </cell>
          <cell r="G41" t="str">
            <v>SOMERVILLE</v>
          </cell>
          <cell r="I41">
            <v>17269</v>
          </cell>
          <cell r="J41">
            <v>8125</v>
          </cell>
          <cell r="K41">
            <v>0</v>
          </cell>
          <cell r="L41">
            <v>1188</v>
          </cell>
          <cell r="M41">
            <v>26582</v>
          </cell>
          <cell r="O41">
            <v>1</v>
          </cell>
          <cell r="P41">
            <v>0</v>
          </cell>
          <cell r="Q41">
            <v>25394</v>
          </cell>
          <cell r="R41">
            <v>0</v>
          </cell>
          <cell r="S41">
            <v>0</v>
          </cell>
          <cell r="T41">
            <v>1188</v>
          </cell>
          <cell r="U41">
            <v>26582</v>
          </cell>
          <cell r="W41">
            <v>0</v>
          </cell>
          <cell r="X41">
            <v>0.09</v>
          </cell>
          <cell r="Y41">
            <v>7.2181563663995266E-2</v>
          </cell>
          <cell r="Z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>
            <v>412035285</v>
          </cell>
          <cell r="C42" t="str">
            <v>ACADEMY OF THE PACIFIC RIM</v>
          </cell>
          <cell r="D42">
            <v>35</v>
          </cell>
          <cell r="E42" t="str">
            <v>BOSTON</v>
          </cell>
          <cell r="F42">
            <v>285</v>
          </cell>
          <cell r="G42" t="str">
            <v>STOUGHTON</v>
          </cell>
          <cell r="I42">
            <v>14681</v>
          </cell>
          <cell r="J42">
            <v>3538</v>
          </cell>
          <cell r="K42">
            <v>0</v>
          </cell>
          <cell r="L42">
            <v>1188</v>
          </cell>
          <cell r="M42">
            <v>19407</v>
          </cell>
          <cell r="O42">
            <v>2</v>
          </cell>
          <cell r="P42">
            <v>0</v>
          </cell>
          <cell r="Q42">
            <v>36438</v>
          </cell>
          <cell r="R42">
            <v>0</v>
          </cell>
          <cell r="S42">
            <v>0</v>
          </cell>
          <cell r="T42">
            <v>2376</v>
          </cell>
          <cell r="U42">
            <v>38814</v>
          </cell>
          <cell r="W42">
            <v>0</v>
          </cell>
          <cell r="X42">
            <v>0.09</v>
          </cell>
          <cell r="Y42">
            <v>3.4611205616180453E-2</v>
          </cell>
          <cell r="Z42">
            <v>0</v>
          </cell>
          <cell r="AB42">
            <v>1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B43">
            <v>412035293</v>
          </cell>
          <cell r="C43" t="str">
            <v>ACADEMY OF THE PACIFIC RIM</v>
          </cell>
          <cell r="D43">
            <v>35</v>
          </cell>
          <cell r="E43" t="str">
            <v>BOSTON</v>
          </cell>
          <cell r="F43">
            <v>293</v>
          </cell>
          <cell r="G43" t="str">
            <v>TAUNTON</v>
          </cell>
          <cell r="I43">
            <v>13129</v>
          </cell>
          <cell r="J43">
            <v>354</v>
          </cell>
          <cell r="K43">
            <v>0</v>
          </cell>
          <cell r="L43">
            <v>1188</v>
          </cell>
          <cell r="M43">
            <v>14671</v>
          </cell>
          <cell r="O43">
            <v>1</v>
          </cell>
          <cell r="P43">
            <v>0</v>
          </cell>
          <cell r="Q43">
            <v>13483</v>
          </cell>
          <cell r="R43">
            <v>0</v>
          </cell>
          <cell r="S43">
            <v>0</v>
          </cell>
          <cell r="T43">
            <v>1188</v>
          </cell>
          <cell r="U43">
            <v>14671</v>
          </cell>
          <cell r="W43">
            <v>0</v>
          </cell>
          <cell r="X43">
            <v>0.18</v>
          </cell>
          <cell r="Y43">
            <v>1.0537741496786417E-2</v>
          </cell>
          <cell r="Z43">
            <v>0</v>
          </cell>
          <cell r="AB43">
            <v>1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>
            <v>412035307</v>
          </cell>
          <cell r="C44" t="str">
            <v>ACADEMY OF THE PACIFIC RIM</v>
          </cell>
          <cell r="D44">
            <v>35</v>
          </cell>
          <cell r="E44" t="str">
            <v>BOSTON</v>
          </cell>
          <cell r="F44">
            <v>307</v>
          </cell>
          <cell r="G44" t="str">
            <v>WALPOLE</v>
          </cell>
          <cell r="I44">
            <v>16748</v>
          </cell>
          <cell r="J44">
            <v>7006</v>
          </cell>
          <cell r="K44">
            <v>0</v>
          </cell>
          <cell r="L44">
            <v>1188</v>
          </cell>
          <cell r="M44">
            <v>24942</v>
          </cell>
          <cell r="O44">
            <v>1</v>
          </cell>
          <cell r="P44">
            <v>0</v>
          </cell>
          <cell r="Q44">
            <v>23754</v>
          </cell>
          <cell r="R44">
            <v>0</v>
          </cell>
          <cell r="S44">
            <v>0</v>
          </cell>
          <cell r="T44">
            <v>1188</v>
          </cell>
          <cell r="U44">
            <v>24942</v>
          </cell>
          <cell r="W44">
            <v>0</v>
          </cell>
          <cell r="X44">
            <v>0.09</v>
          </cell>
          <cell r="Y44">
            <v>6.9872509487583136E-3</v>
          </cell>
          <cell r="Z44">
            <v>0</v>
          </cell>
          <cell r="AB44">
            <v>1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B45">
            <v>413114061</v>
          </cell>
          <cell r="C45" t="str">
            <v>FOUR RIVERS</v>
          </cell>
          <cell r="D45">
            <v>114</v>
          </cell>
          <cell r="E45" t="str">
            <v>GREENFIELD</v>
          </cell>
          <cell r="F45">
            <v>61</v>
          </cell>
          <cell r="G45" t="str">
            <v>CHICOPEE</v>
          </cell>
          <cell r="I45">
            <v>17122</v>
          </cell>
          <cell r="J45">
            <v>725</v>
          </cell>
          <cell r="K45">
            <v>0</v>
          </cell>
          <cell r="L45">
            <v>1188</v>
          </cell>
          <cell r="M45">
            <v>19035</v>
          </cell>
          <cell r="O45">
            <v>1</v>
          </cell>
          <cell r="P45">
            <v>0</v>
          </cell>
          <cell r="Q45">
            <v>17847</v>
          </cell>
          <cell r="R45">
            <v>0</v>
          </cell>
          <cell r="S45">
            <v>0</v>
          </cell>
          <cell r="T45">
            <v>1188</v>
          </cell>
          <cell r="U45">
            <v>19035</v>
          </cell>
          <cell r="W45">
            <v>0</v>
          </cell>
          <cell r="X45">
            <v>0.09</v>
          </cell>
          <cell r="Y45">
            <v>4.4357959472982419E-2</v>
          </cell>
          <cell r="Z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B46">
            <v>413114091</v>
          </cell>
          <cell r="C46" t="str">
            <v>FOUR RIVERS</v>
          </cell>
          <cell r="D46">
            <v>114</v>
          </cell>
          <cell r="E46" t="str">
            <v>GREENFIELD</v>
          </cell>
          <cell r="F46">
            <v>91</v>
          </cell>
          <cell r="G46" t="str">
            <v>ERVING</v>
          </cell>
          <cell r="I46">
            <v>12243</v>
          </cell>
          <cell r="J46">
            <v>10572</v>
          </cell>
          <cell r="K46">
            <v>0</v>
          </cell>
          <cell r="L46">
            <v>1188</v>
          </cell>
          <cell r="M46">
            <v>24003</v>
          </cell>
          <cell r="O46">
            <v>1</v>
          </cell>
          <cell r="P46">
            <v>0</v>
          </cell>
          <cell r="Q46">
            <v>22815</v>
          </cell>
          <cell r="R46">
            <v>0</v>
          </cell>
          <cell r="S46">
            <v>0</v>
          </cell>
          <cell r="T46">
            <v>1188</v>
          </cell>
          <cell r="U46">
            <v>24003</v>
          </cell>
          <cell r="W46">
            <v>0</v>
          </cell>
          <cell r="X46">
            <v>0.09</v>
          </cell>
          <cell r="Y46">
            <v>8.3408296711006309E-3</v>
          </cell>
          <cell r="Z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B47">
            <v>413114114</v>
          </cell>
          <cell r="C47" t="str">
            <v>FOUR RIVERS</v>
          </cell>
          <cell r="D47">
            <v>114</v>
          </cell>
          <cell r="E47" t="str">
            <v>GREENFIELD</v>
          </cell>
          <cell r="F47">
            <v>114</v>
          </cell>
          <cell r="G47" t="str">
            <v>GREENFIELD</v>
          </cell>
          <cell r="I47">
            <v>14077</v>
          </cell>
          <cell r="J47">
            <v>2296</v>
          </cell>
          <cell r="K47">
            <v>0</v>
          </cell>
          <cell r="L47">
            <v>1188</v>
          </cell>
          <cell r="M47">
            <v>17561</v>
          </cell>
          <cell r="O47">
            <v>89</v>
          </cell>
          <cell r="P47">
            <v>0</v>
          </cell>
          <cell r="Q47">
            <v>1457197</v>
          </cell>
          <cell r="R47">
            <v>0</v>
          </cell>
          <cell r="S47">
            <v>0</v>
          </cell>
          <cell r="T47">
            <v>105732</v>
          </cell>
          <cell r="U47">
            <v>1562929</v>
          </cell>
          <cell r="W47">
            <v>0</v>
          </cell>
          <cell r="X47">
            <v>0.18</v>
          </cell>
          <cell r="Y47">
            <v>5.6658535614164632E-2</v>
          </cell>
          <cell r="Z47">
            <v>0</v>
          </cell>
          <cell r="AB47">
            <v>19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B48">
            <v>413114127</v>
          </cell>
          <cell r="C48" t="str">
            <v>FOUR RIVERS</v>
          </cell>
          <cell r="D48">
            <v>114</v>
          </cell>
          <cell r="E48" t="str">
            <v>GREENFIELD</v>
          </cell>
          <cell r="F48">
            <v>127</v>
          </cell>
          <cell r="G48" t="str">
            <v>HATFIELD</v>
          </cell>
          <cell r="I48">
            <v>12243</v>
          </cell>
          <cell r="J48">
            <v>6401</v>
          </cell>
          <cell r="K48">
            <v>0</v>
          </cell>
          <cell r="L48">
            <v>1188</v>
          </cell>
          <cell r="M48">
            <v>19832</v>
          </cell>
          <cell r="O48">
            <v>1</v>
          </cell>
          <cell r="P48">
            <v>0</v>
          </cell>
          <cell r="Q48">
            <v>18644</v>
          </cell>
          <cell r="R48">
            <v>0</v>
          </cell>
          <cell r="S48">
            <v>0</v>
          </cell>
          <cell r="T48">
            <v>1188</v>
          </cell>
          <cell r="U48">
            <v>19832</v>
          </cell>
          <cell r="W48">
            <v>0</v>
          </cell>
          <cell r="X48">
            <v>0.09</v>
          </cell>
          <cell r="Y48">
            <v>4.2371250672695225E-2</v>
          </cell>
          <cell r="Z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B49">
            <v>413114210</v>
          </cell>
          <cell r="C49" t="str">
            <v>FOUR RIVERS</v>
          </cell>
          <cell r="D49">
            <v>114</v>
          </cell>
          <cell r="E49" t="str">
            <v>GREENFIELD</v>
          </cell>
          <cell r="F49">
            <v>210</v>
          </cell>
          <cell r="G49" t="str">
            <v>NORTHAMPTON</v>
          </cell>
          <cell r="I49">
            <v>10332</v>
          </cell>
          <cell r="J49">
            <v>3425</v>
          </cell>
          <cell r="K49">
            <v>0</v>
          </cell>
          <cell r="L49">
            <v>1188</v>
          </cell>
          <cell r="M49">
            <v>14945</v>
          </cell>
          <cell r="O49">
            <v>2</v>
          </cell>
          <cell r="P49">
            <v>0</v>
          </cell>
          <cell r="Q49">
            <v>27514</v>
          </cell>
          <cell r="R49">
            <v>0</v>
          </cell>
          <cell r="S49">
            <v>0</v>
          </cell>
          <cell r="T49">
            <v>2376</v>
          </cell>
          <cell r="U49">
            <v>29890</v>
          </cell>
          <cell r="W49">
            <v>0</v>
          </cell>
          <cell r="X49">
            <v>0.09</v>
          </cell>
          <cell r="Y49">
            <v>5.8576259262404354E-2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B50">
            <v>413114253</v>
          </cell>
          <cell r="C50" t="str">
            <v>FOUR RIVERS</v>
          </cell>
          <cell r="D50">
            <v>114</v>
          </cell>
          <cell r="E50" t="str">
            <v>GREENFIELD</v>
          </cell>
          <cell r="F50">
            <v>253</v>
          </cell>
          <cell r="G50" t="str">
            <v>ROWE</v>
          </cell>
          <cell r="I50">
            <v>12243</v>
          </cell>
          <cell r="J50">
            <v>25328</v>
          </cell>
          <cell r="K50">
            <v>0</v>
          </cell>
          <cell r="L50">
            <v>1188</v>
          </cell>
          <cell r="M50">
            <v>38759</v>
          </cell>
          <cell r="O50">
            <v>1</v>
          </cell>
          <cell r="P50">
            <v>0</v>
          </cell>
          <cell r="Q50">
            <v>37571</v>
          </cell>
          <cell r="R50">
            <v>0</v>
          </cell>
          <cell r="S50">
            <v>0</v>
          </cell>
          <cell r="T50">
            <v>1188</v>
          </cell>
          <cell r="U50">
            <v>38759</v>
          </cell>
          <cell r="W50">
            <v>0</v>
          </cell>
          <cell r="X50">
            <v>0.09</v>
          </cell>
          <cell r="Y50">
            <v>1.7042377895032042E-2</v>
          </cell>
          <cell r="Z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B51">
            <v>413114312</v>
          </cell>
          <cell r="C51" t="str">
            <v>FOUR RIVERS</v>
          </cell>
          <cell r="D51">
            <v>114</v>
          </cell>
          <cell r="E51" t="str">
            <v>GREENFIELD</v>
          </cell>
          <cell r="F51">
            <v>312</v>
          </cell>
          <cell r="G51" t="str">
            <v>WARWICK</v>
          </cell>
          <cell r="I51">
            <v>15533</v>
          </cell>
          <cell r="J51">
            <v>0</v>
          </cell>
          <cell r="K51">
            <v>0</v>
          </cell>
          <cell r="L51">
            <v>1188</v>
          </cell>
          <cell r="M51">
            <v>16721</v>
          </cell>
          <cell r="O51">
            <v>2</v>
          </cell>
          <cell r="P51">
            <v>0</v>
          </cell>
          <cell r="Q51">
            <v>31066</v>
          </cell>
          <cell r="R51">
            <v>0</v>
          </cell>
          <cell r="S51">
            <v>0</v>
          </cell>
          <cell r="T51">
            <v>2376</v>
          </cell>
          <cell r="U51">
            <v>33442</v>
          </cell>
          <cell r="W51">
            <v>0</v>
          </cell>
          <cell r="X51">
            <v>0.09</v>
          </cell>
          <cell r="Y51">
            <v>3.6086246430985895E-2</v>
          </cell>
          <cell r="Z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B52">
            <v>413114605</v>
          </cell>
          <cell r="C52" t="str">
            <v>FOUR RIVERS</v>
          </cell>
          <cell r="D52">
            <v>114</v>
          </cell>
          <cell r="E52" t="str">
            <v>GREENFIELD</v>
          </cell>
          <cell r="F52">
            <v>605</v>
          </cell>
          <cell r="G52" t="str">
            <v>AMHERST PELHAM</v>
          </cell>
          <cell r="I52">
            <v>15491</v>
          </cell>
          <cell r="J52">
            <v>10672</v>
          </cell>
          <cell r="K52">
            <v>0</v>
          </cell>
          <cell r="L52">
            <v>1188</v>
          </cell>
          <cell r="M52">
            <v>27351</v>
          </cell>
          <cell r="O52">
            <v>3</v>
          </cell>
          <cell r="P52">
            <v>0</v>
          </cell>
          <cell r="Q52">
            <v>78489</v>
          </cell>
          <cell r="R52">
            <v>0</v>
          </cell>
          <cell r="S52">
            <v>0</v>
          </cell>
          <cell r="T52">
            <v>3564</v>
          </cell>
          <cell r="U52">
            <v>82053</v>
          </cell>
          <cell r="W52">
            <v>0</v>
          </cell>
          <cell r="X52">
            <v>0.09</v>
          </cell>
          <cell r="Y52">
            <v>6.3066064501083319E-2</v>
          </cell>
          <cell r="Z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B53">
            <v>413114615</v>
          </cell>
          <cell r="C53" t="str">
            <v>FOUR RIVERS</v>
          </cell>
          <cell r="D53">
            <v>114</v>
          </cell>
          <cell r="E53" t="str">
            <v>GREENFIELD</v>
          </cell>
          <cell r="F53">
            <v>615</v>
          </cell>
          <cell r="G53" t="str">
            <v>ATHOL ROYALSTON</v>
          </cell>
          <cell r="I53">
            <v>12243</v>
          </cell>
          <cell r="J53">
            <v>15</v>
          </cell>
          <cell r="K53">
            <v>0</v>
          </cell>
          <cell r="L53">
            <v>1188</v>
          </cell>
          <cell r="M53">
            <v>13446</v>
          </cell>
          <cell r="O53">
            <v>1</v>
          </cell>
          <cell r="P53">
            <v>0</v>
          </cell>
          <cell r="Q53">
            <v>12258</v>
          </cell>
          <cell r="R53">
            <v>0</v>
          </cell>
          <cell r="S53">
            <v>0</v>
          </cell>
          <cell r="T53">
            <v>1188</v>
          </cell>
          <cell r="U53">
            <v>13446</v>
          </cell>
          <cell r="W53">
            <v>0</v>
          </cell>
          <cell r="X53">
            <v>0.09</v>
          </cell>
          <cell r="Y53">
            <v>1.7602942123699286E-3</v>
          </cell>
          <cell r="Z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B54">
            <v>413114618</v>
          </cell>
          <cell r="C54" t="str">
            <v>FOUR RIVERS</v>
          </cell>
          <cell r="D54">
            <v>114</v>
          </cell>
          <cell r="E54" t="str">
            <v>GREENFIELD</v>
          </cell>
          <cell r="F54">
            <v>618</v>
          </cell>
          <cell r="G54" t="str">
            <v>BERKSHIRE HILLS</v>
          </cell>
          <cell r="I54">
            <v>15281</v>
          </cell>
          <cell r="J54">
            <v>16099</v>
          </cell>
          <cell r="K54">
            <v>0</v>
          </cell>
          <cell r="L54">
            <v>1188</v>
          </cell>
          <cell r="M54">
            <v>32568</v>
          </cell>
          <cell r="O54">
            <v>1</v>
          </cell>
          <cell r="P54">
            <v>0</v>
          </cell>
          <cell r="Q54">
            <v>31380</v>
          </cell>
          <cell r="R54">
            <v>0</v>
          </cell>
          <cell r="S54">
            <v>0</v>
          </cell>
          <cell r="T54">
            <v>1188</v>
          </cell>
          <cell r="U54">
            <v>32568</v>
          </cell>
          <cell r="W54">
            <v>0</v>
          </cell>
          <cell r="X54">
            <v>0.09</v>
          </cell>
          <cell r="Y54">
            <v>1.0629248820349841E-3</v>
          </cell>
          <cell r="Z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B55">
            <v>413114670</v>
          </cell>
          <cell r="C55" t="str">
            <v>FOUR RIVERS</v>
          </cell>
          <cell r="D55">
            <v>114</v>
          </cell>
          <cell r="E55" t="str">
            <v>GREENFIELD</v>
          </cell>
          <cell r="F55">
            <v>670</v>
          </cell>
          <cell r="G55" t="str">
            <v>FRONTIER</v>
          </cell>
          <cell r="I55">
            <v>13236</v>
          </cell>
          <cell r="J55">
            <v>9886</v>
          </cell>
          <cell r="K55">
            <v>0</v>
          </cell>
          <cell r="L55">
            <v>1188</v>
          </cell>
          <cell r="M55">
            <v>24310</v>
          </cell>
          <cell r="O55">
            <v>11</v>
          </cell>
          <cell r="P55">
            <v>0</v>
          </cell>
          <cell r="Q55">
            <v>254342</v>
          </cell>
          <cell r="R55">
            <v>0</v>
          </cell>
          <cell r="S55">
            <v>0</v>
          </cell>
          <cell r="T55">
            <v>13068</v>
          </cell>
          <cell r="U55">
            <v>267410</v>
          </cell>
          <cell r="W55">
            <v>0</v>
          </cell>
          <cell r="X55">
            <v>0.09</v>
          </cell>
          <cell r="Y55">
            <v>3.5023023600974597E-2</v>
          </cell>
          <cell r="Z55">
            <v>0</v>
          </cell>
          <cell r="AB55">
            <v>5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B56">
            <v>413114674</v>
          </cell>
          <cell r="C56" t="str">
            <v>FOUR RIVERS</v>
          </cell>
          <cell r="D56">
            <v>114</v>
          </cell>
          <cell r="E56" t="str">
            <v>GREENFIELD</v>
          </cell>
          <cell r="F56">
            <v>674</v>
          </cell>
          <cell r="G56" t="str">
            <v>GILL MONTAGUE</v>
          </cell>
          <cell r="I56">
            <v>14131</v>
          </cell>
          <cell r="J56">
            <v>5096</v>
          </cell>
          <cell r="K56">
            <v>0</v>
          </cell>
          <cell r="L56">
            <v>1188</v>
          </cell>
          <cell r="M56">
            <v>20415</v>
          </cell>
          <cell r="O56">
            <v>45</v>
          </cell>
          <cell r="P56">
            <v>0</v>
          </cell>
          <cell r="Q56">
            <v>865215</v>
          </cell>
          <cell r="R56">
            <v>0</v>
          </cell>
          <cell r="S56">
            <v>0</v>
          </cell>
          <cell r="T56">
            <v>53460</v>
          </cell>
          <cell r="U56">
            <v>918675</v>
          </cell>
          <cell r="W56">
            <v>0</v>
          </cell>
          <cell r="X56">
            <v>0.18</v>
          </cell>
          <cell r="Y56">
            <v>5.3462587101910222E-2</v>
          </cell>
          <cell r="Z56">
            <v>0</v>
          </cell>
          <cell r="AB56">
            <v>9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B57">
            <v>413114717</v>
          </cell>
          <cell r="C57" t="str">
            <v>FOUR RIVERS</v>
          </cell>
          <cell r="D57">
            <v>114</v>
          </cell>
          <cell r="E57" t="str">
            <v>GREENFIELD</v>
          </cell>
          <cell r="F57">
            <v>717</v>
          </cell>
          <cell r="G57" t="str">
            <v>MOHAWK TRAIL</v>
          </cell>
          <cell r="I57">
            <v>14655</v>
          </cell>
          <cell r="J57">
            <v>9163</v>
          </cell>
          <cell r="K57">
            <v>0</v>
          </cell>
          <cell r="L57">
            <v>1188</v>
          </cell>
          <cell r="M57">
            <v>25006</v>
          </cell>
          <cell r="O57">
            <v>26</v>
          </cell>
          <cell r="P57">
            <v>0</v>
          </cell>
          <cell r="Q57">
            <v>619268</v>
          </cell>
          <cell r="R57">
            <v>0</v>
          </cell>
          <cell r="S57">
            <v>0</v>
          </cell>
          <cell r="T57">
            <v>30888</v>
          </cell>
          <cell r="U57">
            <v>650156</v>
          </cell>
          <cell r="W57">
            <v>0</v>
          </cell>
          <cell r="X57">
            <v>0.09</v>
          </cell>
          <cell r="Y57">
            <v>3.5757980707663832E-2</v>
          </cell>
          <cell r="Z57">
            <v>0</v>
          </cell>
          <cell r="AB57">
            <v>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B58">
            <v>413114750</v>
          </cell>
          <cell r="C58" t="str">
            <v>FOUR RIVERS</v>
          </cell>
          <cell r="D58">
            <v>114</v>
          </cell>
          <cell r="E58" t="str">
            <v>GREENFIELD</v>
          </cell>
          <cell r="F58">
            <v>750</v>
          </cell>
          <cell r="G58" t="str">
            <v>PIONEER</v>
          </cell>
          <cell r="I58">
            <v>13753</v>
          </cell>
          <cell r="J58">
            <v>8384</v>
          </cell>
          <cell r="K58">
            <v>0</v>
          </cell>
          <cell r="L58">
            <v>1188</v>
          </cell>
          <cell r="M58">
            <v>23325</v>
          </cell>
          <cell r="O58">
            <v>19</v>
          </cell>
          <cell r="P58">
            <v>0</v>
          </cell>
          <cell r="Q58">
            <v>420603</v>
          </cell>
          <cell r="R58">
            <v>0</v>
          </cell>
          <cell r="S58">
            <v>0</v>
          </cell>
          <cell r="T58">
            <v>22572</v>
          </cell>
          <cell r="U58">
            <v>443175</v>
          </cell>
          <cell r="W58">
            <v>0</v>
          </cell>
          <cell r="X58">
            <v>0.09</v>
          </cell>
          <cell r="Y58">
            <v>3.6097242145179037E-2</v>
          </cell>
          <cell r="Z58">
            <v>0</v>
          </cell>
          <cell r="AB58">
            <v>3.9999999999999996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B59">
            <v>413114755</v>
          </cell>
          <cell r="C59" t="str">
            <v>FOUR RIVERS</v>
          </cell>
          <cell r="D59">
            <v>114</v>
          </cell>
          <cell r="E59" t="str">
            <v>GREENFIELD</v>
          </cell>
          <cell r="F59">
            <v>755</v>
          </cell>
          <cell r="G59" t="str">
            <v>RALPH C MAHAR</v>
          </cell>
          <cell r="I59">
            <v>12397</v>
          </cell>
          <cell r="J59">
            <v>5893</v>
          </cell>
          <cell r="K59">
            <v>0</v>
          </cell>
          <cell r="L59">
            <v>1188</v>
          </cell>
          <cell r="M59">
            <v>19478</v>
          </cell>
          <cell r="O59">
            <v>17</v>
          </cell>
          <cell r="P59">
            <v>0</v>
          </cell>
          <cell r="Q59">
            <v>310930</v>
          </cell>
          <cell r="R59">
            <v>0</v>
          </cell>
          <cell r="S59">
            <v>0</v>
          </cell>
          <cell r="T59">
            <v>20196</v>
          </cell>
          <cell r="U59">
            <v>331126</v>
          </cell>
          <cell r="W59">
            <v>0</v>
          </cell>
          <cell r="X59">
            <v>0.09</v>
          </cell>
          <cell r="Y59">
            <v>3.419272336909359E-2</v>
          </cell>
          <cell r="Z59">
            <v>0</v>
          </cell>
          <cell r="AB59">
            <v>3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B60">
            <v>414603063</v>
          </cell>
          <cell r="C60" t="str">
            <v>BERKSHIRE ARTS AND TECHNOLOGY</v>
          </cell>
          <cell r="D60">
            <v>603</v>
          </cell>
          <cell r="E60" t="str">
            <v>HOOSAC VALLEY</v>
          </cell>
          <cell r="F60">
            <v>63</v>
          </cell>
          <cell r="G60" t="str">
            <v>CLARKSBURG</v>
          </cell>
          <cell r="I60">
            <v>11287</v>
          </cell>
          <cell r="J60">
            <v>2119</v>
          </cell>
          <cell r="K60">
            <v>0</v>
          </cell>
          <cell r="L60">
            <v>1188</v>
          </cell>
          <cell r="M60">
            <v>14594</v>
          </cell>
          <cell r="O60">
            <v>3</v>
          </cell>
          <cell r="P60">
            <v>0</v>
          </cell>
          <cell r="Q60">
            <v>40218</v>
          </cell>
          <cell r="R60">
            <v>0</v>
          </cell>
          <cell r="S60">
            <v>0</v>
          </cell>
          <cell r="T60">
            <v>3564</v>
          </cell>
          <cell r="U60">
            <v>43782</v>
          </cell>
          <cell r="W60">
            <v>0</v>
          </cell>
          <cell r="X60">
            <v>0.09</v>
          </cell>
          <cell r="Y60">
            <v>1.288386540426672E-2</v>
          </cell>
          <cell r="Z60">
            <v>0</v>
          </cell>
          <cell r="AB60">
            <v>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B61">
            <v>414603098</v>
          </cell>
          <cell r="C61" t="str">
            <v>BERKSHIRE ARTS AND TECHNOLOGY</v>
          </cell>
          <cell r="D61">
            <v>603</v>
          </cell>
          <cell r="E61" t="str">
            <v>HOOSAC VALLEY</v>
          </cell>
          <cell r="F61">
            <v>98</v>
          </cell>
          <cell r="G61" t="str">
            <v>FLORIDA</v>
          </cell>
          <cell r="I61">
            <v>16556</v>
          </cell>
          <cell r="J61">
            <v>9817</v>
          </cell>
          <cell r="K61">
            <v>0</v>
          </cell>
          <cell r="L61">
            <v>1188</v>
          </cell>
          <cell r="M61">
            <v>27561</v>
          </cell>
          <cell r="O61">
            <v>1</v>
          </cell>
          <cell r="P61">
            <v>0</v>
          </cell>
          <cell r="Q61">
            <v>26373</v>
          </cell>
          <cell r="R61">
            <v>0</v>
          </cell>
          <cell r="S61">
            <v>0</v>
          </cell>
          <cell r="T61">
            <v>1188</v>
          </cell>
          <cell r="U61">
            <v>27561</v>
          </cell>
          <cell r="W61">
            <v>0</v>
          </cell>
          <cell r="X61">
            <v>0.18</v>
          </cell>
          <cell r="Y61">
            <v>1.6525768272096241E-2</v>
          </cell>
          <cell r="Z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B62">
            <v>414603209</v>
          </cell>
          <cell r="C62" t="str">
            <v>BERKSHIRE ARTS AND TECHNOLOGY</v>
          </cell>
          <cell r="D62">
            <v>603</v>
          </cell>
          <cell r="E62" t="str">
            <v>HOOSAC VALLEY</v>
          </cell>
          <cell r="F62">
            <v>209</v>
          </cell>
          <cell r="G62" t="str">
            <v>NORTH ADAMS</v>
          </cell>
          <cell r="I62">
            <v>16387</v>
          </cell>
          <cell r="J62">
            <v>2982</v>
          </cell>
          <cell r="K62">
            <v>0</v>
          </cell>
          <cell r="L62">
            <v>1188</v>
          </cell>
          <cell r="M62">
            <v>20557</v>
          </cell>
          <cell r="O62">
            <v>79</v>
          </cell>
          <cell r="P62">
            <v>0</v>
          </cell>
          <cell r="Q62">
            <v>1530151</v>
          </cell>
          <cell r="R62">
            <v>0</v>
          </cell>
          <cell r="S62">
            <v>0</v>
          </cell>
          <cell r="T62">
            <v>93852</v>
          </cell>
          <cell r="U62">
            <v>1624003</v>
          </cell>
          <cell r="W62">
            <v>0</v>
          </cell>
          <cell r="X62">
            <v>0.18</v>
          </cell>
          <cell r="Y62">
            <v>5.9769930428901906E-2</v>
          </cell>
          <cell r="Z62">
            <v>0</v>
          </cell>
          <cell r="AB62">
            <v>20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B63">
            <v>414603236</v>
          </cell>
          <cell r="C63" t="str">
            <v>BERKSHIRE ARTS AND TECHNOLOGY</v>
          </cell>
          <cell r="D63">
            <v>603</v>
          </cell>
          <cell r="E63" t="str">
            <v>HOOSAC VALLEY</v>
          </cell>
          <cell r="F63">
            <v>236</v>
          </cell>
          <cell r="G63" t="str">
            <v>PITTSFIELD</v>
          </cell>
          <cell r="I63">
            <v>16118</v>
          </cell>
          <cell r="J63">
            <v>2870</v>
          </cell>
          <cell r="K63">
            <v>0</v>
          </cell>
          <cell r="L63">
            <v>1188</v>
          </cell>
          <cell r="M63">
            <v>20176</v>
          </cell>
          <cell r="O63">
            <v>177</v>
          </cell>
          <cell r="P63">
            <v>0</v>
          </cell>
          <cell r="Q63">
            <v>3360876</v>
          </cell>
          <cell r="R63">
            <v>0</v>
          </cell>
          <cell r="S63">
            <v>0</v>
          </cell>
          <cell r="T63">
            <v>210276</v>
          </cell>
          <cell r="U63">
            <v>3571152</v>
          </cell>
          <cell r="W63">
            <v>0</v>
          </cell>
          <cell r="X63">
            <v>0.18</v>
          </cell>
          <cell r="Y63">
            <v>3.0767464242801617E-2</v>
          </cell>
          <cell r="Z63">
            <v>0</v>
          </cell>
          <cell r="AB63">
            <v>40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B64">
            <v>414603249</v>
          </cell>
          <cell r="C64" t="str">
            <v>BERKSHIRE ARTS AND TECHNOLOGY</v>
          </cell>
          <cell r="D64">
            <v>603</v>
          </cell>
          <cell r="E64" t="str">
            <v>HOOSAC VALLEY</v>
          </cell>
          <cell r="F64">
            <v>249</v>
          </cell>
          <cell r="G64" t="str">
            <v>RICHMOND</v>
          </cell>
          <cell r="I64">
            <v>10332</v>
          </cell>
          <cell r="J64">
            <v>16974</v>
          </cell>
          <cell r="K64">
            <v>0</v>
          </cell>
          <cell r="L64">
            <v>1188</v>
          </cell>
          <cell r="M64">
            <v>28494</v>
          </cell>
          <cell r="O64">
            <v>1</v>
          </cell>
          <cell r="P64">
            <v>0</v>
          </cell>
          <cell r="Q64">
            <v>27306</v>
          </cell>
          <cell r="R64">
            <v>0</v>
          </cell>
          <cell r="S64">
            <v>0</v>
          </cell>
          <cell r="T64">
            <v>1188</v>
          </cell>
          <cell r="U64">
            <v>28494</v>
          </cell>
          <cell r="W64">
            <v>0</v>
          </cell>
          <cell r="X64">
            <v>0.09</v>
          </cell>
          <cell r="Y64">
            <v>5.9086860671338911E-3</v>
          </cell>
          <cell r="Z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B65">
            <v>414603263</v>
          </cell>
          <cell r="C65" t="str">
            <v>BERKSHIRE ARTS AND TECHNOLOGY</v>
          </cell>
          <cell r="D65">
            <v>603</v>
          </cell>
          <cell r="E65" t="str">
            <v>HOOSAC VALLEY</v>
          </cell>
          <cell r="F65">
            <v>263</v>
          </cell>
          <cell r="G65" t="str">
            <v>SAVOY</v>
          </cell>
          <cell r="I65">
            <v>12243</v>
          </cell>
          <cell r="J65">
            <v>6395</v>
          </cell>
          <cell r="K65">
            <v>0</v>
          </cell>
          <cell r="L65">
            <v>1188</v>
          </cell>
          <cell r="M65">
            <v>19826</v>
          </cell>
          <cell r="O65">
            <v>1</v>
          </cell>
          <cell r="P65">
            <v>0</v>
          </cell>
          <cell r="Q65">
            <v>18638</v>
          </cell>
          <cell r="R65">
            <v>0</v>
          </cell>
          <cell r="S65">
            <v>0</v>
          </cell>
          <cell r="T65">
            <v>1188</v>
          </cell>
          <cell r="U65">
            <v>19826</v>
          </cell>
          <cell r="W65">
            <v>0</v>
          </cell>
          <cell r="X65">
            <v>0.09</v>
          </cell>
          <cell r="Y65">
            <v>1.7910102073244512E-2</v>
          </cell>
          <cell r="Z65">
            <v>0</v>
          </cell>
          <cell r="AB65">
            <v>1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B66">
            <v>414603603</v>
          </cell>
          <cell r="C66" t="str">
            <v>BERKSHIRE ARTS AND TECHNOLOGY</v>
          </cell>
          <cell r="D66">
            <v>603</v>
          </cell>
          <cell r="E66" t="str">
            <v>HOOSAC VALLEY</v>
          </cell>
          <cell r="F66">
            <v>603</v>
          </cell>
          <cell r="G66" t="str">
            <v>HOOSAC VALLEY</v>
          </cell>
          <cell r="I66">
            <v>14640</v>
          </cell>
          <cell r="J66">
            <v>1777</v>
          </cell>
          <cell r="K66">
            <v>0</v>
          </cell>
          <cell r="L66">
            <v>1188</v>
          </cell>
          <cell r="M66">
            <v>17605</v>
          </cell>
          <cell r="O66">
            <v>71</v>
          </cell>
          <cell r="P66">
            <v>0</v>
          </cell>
          <cell r="Q66">
            <v>1165607</v>
          </cell>
          <cell r="R66">
            <v>0</v>
          </cell>
          <cell r="S66">
            <v>0</v>
          </cell>
          <cell r="T66">
            <v>84348</v>
          </cell>
          <cell r="U66">
            <v>1249955</v>
          </cell>
          <cell r="W66">
            <v>0</v>
          </cell>
          <cell r="X66">
            <v>0.18</v>
          </cell>
          <cell r="Y66">
            <v>5.9632749192384239E-2</v>
          </cell>
          <cell r="Z66">
            <v>0</v>
          </cell>
          <cell r="AB66">
            <v>13.000000000000002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B67">
            <v>414603635</v>
          </cell>
          <cell r="C67" t="str">
            <v>BERKSHIRE ARTS AND TECHNOLOGY</v>
          </cell>
          <cell r="D67">
            <v>603</v>
          </cell>
          <cell r="E67" t="str">
            <v>HOOSAC VALLEY</v>
          </cell>
          <cell r="F67">
            <v>635</v>
          </cell>
          <cell r="G67" t="str">
            <v>CENTRAL BERKSHIRE</v>
          </cell>
          <cell r="I67">
            <v>13591</v>
          </cell>
          <cell r="J67">
            <v>4326</v>
          </cell>
          <cell r="K67">
            <v>0</v>
          </cell>
          <cell r="L67">
            <v>1188</v>
          </cell>
          <cell r="M67">
            <v>19105</v>
          </cell>
          <cell r="O67">
            <v>20</v>
          </cell>
          <cell r="P67">
            <v>0</v>
          </cell>
          <cell r="Q67">
            <v>358340</v>
          </cell>
          <cell r="R67">
            <v>0</v>
          </cell>
          <cell r="S67">
            <v>0</v>
          </cell>
          <cell r="T67">
            <v>23760</v>
          </cell>
          <cell r="U67">
            <v>382100</v>
          </cell>
          <cell r="W67">
            <v>0</v>
          </cell>
          <cell r="X67">
            <v>0.09</v>
          </cell>
          <cell r="Y67">
            <v>1.2565148792204661E-2</v>
          </cell>
          <cell r="Z67">
            <v>0</v>
          </cell>
          <cell r="AB67">
            <v>7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B68">
            <v>414603715</v>
          </cell>
          <cell r="C68" t="str">
            <v>BERKSHIRE ARTS AND TECHNOLOGY</v>
          </cell>
          <cell r="D68">
            <v>603</v>
          </cell>
          <cell r="E68" t="str">
            <v>HOOSAC VALLEY</v>
          </cell>
          <cell r="F68">
            <v>715</v>
          </cell>
          <cell r="G68" t="str">
            <v>MOUNT GREYLOCK</v>
          </cell>
          <cell r="I68">
            <v>12034</v>
          </cell>
          <cell r="J68">
            <v>6854</v>
          </cell>
          <cell r="K68">
            <v>0</v>
          </cell>
          <cell r="L68">
            <v>1188</v>
          </cell>
          <cell r="M68">
            <v>20076</v>
          </cell>
          <cell r="O68">
            <v>10</v>
          </cell>
          <cell r="P68">
            <v>0</v>
          </cell>
          <cell r="Q68">
            <v>188880</v>
          </cell>
          <cell r="R68">
            <v>0</v>
          </cell>
          <cell r="S68">
            <v>0</v>
          </cell>
          <cell r="T68">
            <v>11880</v>
          </cell>
          <cell r="U68">
            <v>200760</v>
          </cell>
          <cell r="W68">
            <v>0</v>
          </cell>
          <cell r="X68">
            <v>0.09</v>
          </cell>
          <cell r="Y68">
            <v>8.6449732213166701E-3</v>
          </cell>
          <cell r="Z68">
            <v>0</v>
          </cell>
          <cell r="AB68">
            <v>1.9999999999999998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B69">
            <v>416035010</v>
          </cell>
          <cell r="C69" t="str">
            <v>BOSTON PREPARATORY</v>
          </cell>
          <cell r="D69">
            <v>35</v>
          </cell>
          <cell r="E69" t="str">
            <v>BOSTON</v>
          </cell>
          <cell r="F69">
            <v>10</v>
          </cell>
          <cell r="G69" t="str">
            <v>ARLINGTON</v>
          </cell>
          <cell r="I69">
            <v>12479</v>
          </cell>
          <cell r="J69">
            <v>5395</v>
          </cell>
          <cell r="K69">
            <v>0</v>
          </cell>
          <cell r="L69">
            <v>1188</v>
          </cell>
          <cell r="M69">
            <v>19062</v>
          </cell>
          <cell r="O69">
            <v>1</v>
          </cell>
          <cell r="P69">
            <v>0</v>
          </cell>
          <cell r="Q69">
            <v>17874</v>
          </cell>
          <cell r="R69">
            <v>0</v>
          </cell>
          <cell r="S69">
            <v>0</v>
          </cell>
          <cell r="T69">
            <v>1188</v>
          </cell>
          <cell r="U69">
            <v>19062</v>
          </cell>
          <cell r="W69">
            <v>0</v>
          </cell>
          <cell r="X69">
            <v>0.09</v>
          </cell>
          <cell r="Y69">
            <v>3.7634232798475858E-3</v>
          </cell>
          <cell r="Z69">
            <v>0</v>
          </cell>
          <cell r="AB69">
            <v>1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B70">
            <v>416035018</v>
          </cell>
          <cell r="C70" t="str">
            <v>BOSTON PREPARATORY</v>
          </cell>
          <cell r="D70">
            <v>35</v>
          </cell>
          <cell r="E70" t="str">
            <v>BOSTON</v>
          </cell>
          <cell r="F70">
            <v>18</v>
          </cell>
          <cell r="G70" t="str">
            <v>AVON</v>
          </cell>
          <cell r="I70">
            <v>20237</v>
          </cell>
          <cell r="J70">
            <v>9797</v>
          </cell>
          <cell r="K70">
            <v>0</v>
          </cell>
          <cell r="L70">
            <v>1188</v>
          </cell>
          <cell r="M70">
            <v>31222</v>
          </cell>
          <cell r="O70">
            <v>1</v>
          </cell>
          <cell r="P70">
            <v>0</v>
          </cell>
          <cell r="Q70">
            <v>30034</v>
          </cell>
          <cell r="R70">
            <v>0</v>
          </cell>
          <cell r="S70">
            <v>0</v>
          </cell>
          <cell r="T70">
            <v>1188</v>
          </cell>
          <cell r="U70">
            <v>31222</v>
          </cell>
          <cell r="W70">
            <v>0</v>
          </cell>
          <cell r="X70">
            <v>0.09</v>
          </cell>
          <cell r="Y70">
            <v>3.7013636007683336E-2</v>
          </cell>
          <cell r="Z70">
            <v>0</v>
          </cell>
          <cell r="AB70">
            <v>1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B71">
            <v>416035030</v>
          </cell>
          <cell r="C71" t="str">
            <v>BOSTON PREPARATORY</v>
          </cell>
          <cell r="D71">
            <v>35</v>
          </cell>
          <cell r="E71" t="str">
            <v>BOSTON</v>
          </cell>
          <cell r="F71">
            <v>30</v>
          </cell>
          <cell r="G71" t="str">
            <v>BEVERLY</v>
          </cell>
          <cell r="I71">
            <v>17017</v>
          </cell>
          <cell r="J71">
            <v>3772</v>
          </cell>
          <cell r="K71">
            <v>0</v>
          </cell>
          <cell r="L71">
            <v>1188</v>
          </cell>
          <cell r="M71">
            <v>21977</v>
          </cell>
          <cell r="O71">
            <v>1</v>
          </cell>
          <cell r="P71">
            <v>0</v>
          </cell>
          <cell r="Q71">
            <v>20789</v>
          </cell>
          <cell r="R71">
            <v>0</v>
          </cell>
          <cell r="S71">
            <v>0</v>
          </cell>
          <cell r="T71">
            <v>1188</v>
          </cell>
          <cell r="U71">
            <v>21977</v>
          </cell>
          <cell r="W71">
            <v>0</v>
          </cell>
          <cell r="X71">
            <v>0.09</v>
          </cell>
          <cell r="Y71">
            <v>4.4381844028676043E-3</v>
          </cell>
          <cell r="Z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B72">
            <v>416035035</v>
          </cell>
          <cell r="C72" t="str">
            <v>BOSTON PREPARATORY</v>
          </cell>
          <cell r="D72">
            <v>35</v>
          </cell>
          <cell r="E72" t="str">
            <v>BOSTON</v>
          </cell>
          <cell r="F72">
            <v>35</v>
          </cell>
          <cell r="G72" t="str">
            <v>BOSTON</v>
          </cell>
          <cell r="I72">
            <v>18795</v>
          </cell>
          <cell r="J72">
            <v>7801</v>
          </cell>
          <cell r="K72">
            <v>0</v>
          </cell>
          <cell r="L72">
            <v>1188</v>
          </cell>
          <cell r="M72">
            <v>27784</v>
          </cell>
          <cell r="O72">
            <v>678</v>
          </cell>
          <cell r="P72">
            <v>0</v>
          </cell>
          <cell r="Q72">
            <v>18032088</v>
          </cell>
          <cell r="R72">
            <v>0</v>
          </cell>
          <cell r="S72">
            <v>0</v>
          </cell>
          <cell r="T72">
            <v>805464</v>
          </cell>
          <cell r="U72">
            <v>18837552</v>
          </cell>
          <cell r="W72">
            <v>0</v>
          </cell>
          <cell r="X72">
            <v>0.18</v>
          </cell>
          <cell r="Y72">
            <v>0.18442807457257207</v>
          </cell>
          <cell r="Z72">
            <v>0</v>
          </cell>
          <cell r="AB72">
            <v>187.00000000000003</v>
          </cell>
          <cell r="AC72">
            <v>18.718024226865765</v>
          </cell>
          <cell r="AD72">
            <v>520063.57233772188</v>
          </cell>
          <cell r="AE72">
            <v>0</v>
          </cell>
          <cell r="AF72">
            <v>0</v>
          </cell>
        </row>
        <row r="73">
          <cell r="B73">
            <v>416035044</v>
          </cell>
          <cell r="C73" t="str">
            <v>BOSTON PREPARATORY</v>
          </cell>
          <cell r="D73">
            <v>35</v>
          </cell>
          <cell r="E73" t="str">
            <v>BOSTON</v>
          </cell>
          <cell r="F73">
            <v>44</v>
          </cell>
          <cell r="G73" t="str">
            <v>BROCKTON</v>
          </cell>
          <cell r="I73">
            <v>13129</v>
          </cell>
          <cell r="J73">
            <v>458</v>
          </cell>
          <cell r="K73">
            <v>0</v>
          </cell>
          <cell r="L73">
            <v>1188</v>
          </cell>
          <cell r="M73">
            <v>14775</v>
          </cell>
          <cell r="O73">
            <v>2</v>
          </cell>
          <cell r="P73">
            <v>0</v>
          </cell>
          <cell r="Q73">
            <v>27174</v>
          </cell>
          <cell r="R73">
            <v>0</v>
          </cell>
          <cell r="S73">
            <v>0</v>
          </cell>
          <cell r="T73">
            <v>2376</v>
          </cell>
          <cell r="U73">
            <v>29550</v>
          </cell>
          <cell r="W73">
            <v>0</v>
          </cell>
          <cell r="X73">
            <v>0.18</v>
          </cell>
          <cell r="Y73">
            <v>9.3367395584958116E-2</v>
          </cell>
          <cell r="Z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B74">
            <v>416035073</v>
          </cell>
          <cell r="C74" t="str">
            <v>BOSTON PREPARATORY</v>
          </cell>
          <cell r="D74">
            <v>35</v>
          </cell>
          <cell r="E74" t="str">
            <v>BOSTON</v>
          </cell>
          <cell r="F74">
            <v>73</v>
          </cell>
          <cell r="G74" t="str">
            <v>DEDHAM</v>
          </cell>
          <cell r="I74">
            <v>13129</v>
          </cell>
          <cell r="J74">
            <v>9645</v>
          </cell>
          <cell r="K74">
            <v>0</v>
          </cell>
          <cell r="L74">
            <v>1188</v>
          </cell>
          <cell r="M74">
            <v>23962</v>
          </cell>
          <cell r="O74">
            <v>1</v>
          </cell>
          <cell r="P74">
            <v>0</v>
          </cell>
          <cell r="Q74">
            <v>22774</v>
          </cell>
          <cell r="R74">
            <v>0</v>
          </cell>
          <cell r="S74">
            <v>0</v>
          </cell>
          <cell r="T74">
            <v>1188</v>
          </cell>
          <cell r="U74">
            <v>23962</v>
          </cell>
          <cell r="W74">
            <v>0</v>
          </cell>
          <cell r="X74">
            <v>0.09</v>
          </cell>
          <cell r="Y74">
            <v>1.245437118714759E-2</v>
          </cell>
          <cell r="Z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B75">
            <v>416035100</v>
          </cell>
          <cell r="C75" t="str">
            <v>BOSTON PREPARATORY</v>
          </cell>
          <cell r="D75">
            <v>35</v>
          </cell>
          <cell r="E75" t="str">
            <v>BOSTON</v>
          </cell>
          <cell r="F75">
            <v>100</v>
          </cell>
          <cell r="G75" t="str">
            <v>FRAMINGHAM</v>
          </cell>
          <cell r="I75">
            <v>16329</v>
          </cell>
          <cell r="J75">
            <v>5396</v>
          </cell>
          <cell r="K75">
            <v>0</v>
          </cell>
          <cell r="L75">
            <v>1188</v>
          </cell>
          <cell r="M75">
            <v>22913</v>
          </cell>
          <cell r="O75">
            <v>1</v>
          </cell>
          <cell r="P75">
            <v>0</v>
          </cell>
          <cell r="Q75">
            <v>21725</v>
          </cell>
          <cell r="R75">
            <v>0</v>
          </cell>
          <cell r="S75">
            <v>0</v>
          </cell>
          <cell r="T75">
            <v>1188</v>
          </cell>
          <cell r="U75">
            <v>22913</v>
          </cell>
          <cell r="W75">
            <v>0</v>
          </cell>
          <cell r="X75">
            <v>0.09</v>
          </cell>
          <cell r="Y75">
            <v>3.0670388893343184E-2</v>
          </cell>
          <cell r="Z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B76">
            <v>416035165</v>
          </cell>
          <cell r="C76" t="str">
            <v>BOSTON PREPARATORY</v>
          </cell>
          <cell r="D76">
            <v>35</v>
          </cell>
          <cell r="E76" t="str">
            <v>BOSTON</v>
          </cell>
          <cell r="F76">
            <v>165</v>
          </cell>
          <cell r="G76" t="str">
            <v>MALDEN</v>
          </cell>
          <cell r="I76">
            <v>16948</v>
          </cell>
          <cell r="J76">
            <v>0</v>
          </cell>
          <cell r="K76">
            <v>0</v>
          </cell>
          <cell r="L76">
            <v>1188</v>
          </cell>
          <cell r="M76">
            <v>18136</v>
          </cell>
          <cell r="O76">
            <v>1</v>
          </cell>
          <cell r="P76">
            <v>0</v>
          </cell>
          <cell r="Q76">
            <v>16948</v>
          </cell>
          <cell r="R76">
            <v>0</v>
          </cell>
          <cell r="S76">
            <v>0</v>
          </cell>
          <cell r="T76">
            <v>1188</v>
          </cell>
          <cell r="U76">
            <v>18136</v>
          </cell>
          <cell r="W76">
            <v>0</v>
          </cell>
          <cell r="X76">
            <v>9.8299999999999998E-2</v>
          </cell>
          <cell r="Y76">
            <v>8.348768009130407E-2</v>
          </cell>
          <cell r="Z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B77">
            <v>416035189</v>
          </cell>
          <cell r="C77" t="str">
            <v>BOSTON PREPARATORY</v>
          </cell>
          <cell r="D77">
            <v>35</v>
          </cell>
          <cell r="E77" t="str">
            <v>BOSTON</v>
          </cell>
          <cell r="F77">
            <v>189</v>
          </cell>
          <cell r="G77" t="str">
            <v>MILTON</v>
          </cell>
          <cell r="I77">
            <v>17896</v>
          </cell>
          <cell r="J77">
            <v>6177</v>
          </cell>
          <cell r="K77">
            <v>0</v>
          </cell>
          <cell r="L77">
            <v>1188</v>
          </cell>
          <cell r="M77">
            <v>25261</v>
          </cell>
          <cell r="O77">
            <v>2</v>
          </cell>
          <cell r="P77">
            <v>0</v>
          </cell>
          <cell r="Q77">
            <v>48146</v>
          </cell>
          <cell r="R77">
            <v>0</v>
          </cell>
          <cell r="S77">
            <v>0</v>
          </cell>
          <cell r="T77">
            <v>2376</v>
          </cell>
          <cell r="U77">
            <v>50522</v>
          </cell>
          <cell r="W77">
            <v>0</v>
          </cell>
          <cell r="X77">
            <v>0.09</v>
          </cell>
          <cell r="Y77">
            <v>5.6896915483339808E-3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B78">
            <v>416035244</v>
          </cell>
          <cell r="C78" t="str">
            <v>BOSTON PREPARATORY</v>
          </cell>
          <cell r="D78">
            <v>35</v>
          </cell>
          <cell r="E78" t="str">
            <v>BOSTON</v>
          </cell>
          <cell r="F78">
            <v>244</v>
          </cell>
          <cell r="G78" t="str">
            <v>RANDOLPH</v>
          </cell>
          <cell r="I78">
            <v>16618</v>
          </cell>
          <cell r="J78">
            <v>4731</v>
          </cell>
          <cell r="K78">
            <v>0</v>
          </cell>
          <cell r="L78">
            <v>1188</v>
          </cell>
          <cell r="M78">
            <v>22537</v>
          </cell>
          <cell r="O78">
            <v>8</v>
          </cell>
          <cell r="P78">
            <v>0</v>
          </cell>
          <cell r="Q78">
            <v>170791.99999999997</v>
          </cell>
          <cell r="R78">
            <v>0</v>
          </cell>
          <cell r="S78">
            <v>0</v>
          </cell>
          <cell r="T78">
            <v>9504</v>
          </cell>
          <cell r="U78">
            <v>180295.99999999997</v>
          </cell>
          <cell r="W78">
            <v>0</v>
          </cell>
          <cell r="X78">
            <v>0.09</v>
          </cell>
          <cell r="Y78">
            <v>0.10187165835696251</v>
          </cell>
          <cell r="Z78">
            <v>0</v>
          </cell>
          <cell r="AB78">
            <v>4</v>
          </cell>
          <cell r="AC78">
            <v>1.1093119613338489</v>
          </cell>
          <cell r="AD78">
            <v>25002.701062516338</v>
          </cell>
          <cell r="AE78">
            <v>0</v>
          </cell>
          <cell r="AF78">
            <v>0</v>
          </cell>
        </row>
        <row r="79">
          <cell r="B79">
            <v>416035274</v>
          </cell>
          <cell r="C79" t="str">
            <v>BOSTON PREPARATORY</v>
          </cell>
          <cell r="D79">
            <v>35</v>
          </cell>
          <cell r="E79" t="str">
            <v>BOSTON</v>
          </cell>
          <cell r="F79">
            <v>274</v>
          </cell>
          <cell r="G79" t="str">
            <v>SOMERVILLE</v>
          </cell>
          <cell r="I79">
            <v>20755</v>
          </cell>
          <cell r="J79">
            <v>9765</v>
          </cell>
          <cell r="K79">
            <v>0</v>
          </cell>
          <cell r="L79">
            <v>1188</v>
          </cell>
          <cell r="M79">
            <v>31708</v>
          </cell>
          <cell r="O79">
            <v>2</v>
          </cell>
          <cell r="P79">
            <v>0</v>
          </cell>
          <cell r="Q79">
            <v>61040</v>
          </cell>
          <cell r="R79">
            <v>0</v>
          </cell>
          <cell r="S79">
            <v>0</v>
          </cell>
          <cell r="T79">
            <v>2376</v>
          </cell>
          <cell r="U79">
            <v>63416</v>
          </cell>
          <cell r="W79">
            <v>0</v>
          </cell>
          <cell r="X79">
            <v>0.09</v>
          </cell>
          <cell r="Y79">
            <v>7.2181563663995266E-2</v>
          </cell>
          <cell r="Z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B80">
            <v>416035285</v>
          </cell>
          <cell r="C80" t="str">
            <v>BOSTON PREPARATORY</v>
          </cell>
          <cell r="D80">
            <v>35</v>
          </cell>
          <cell r="E80" t="str">
            <v>BOSTON</v>
          </cell>
          <cell r="F80">
            <v>285</v>
          </cell>
          <cell r="G80" t="str">
            <v>STOUGHTON</v>
          </cell>
          <cell r="I80">
            <v>15457</v>
          </cell>
          <cell r="J80">
            <v>3725</v>
          </cell>
          <cell r="K80">
            <v>0</v>
          </cell>
          <cell r="L80">
            <v>1188</v>
          </cell>
          <cell r="M80">
            <v>20370</v>
          </cell>
          <cell r="O80">
            <v>2</v>
          </cell>
          <cell r="P80">
            <v>0</v>
          </cell>
          <cell r="Q80">
            <v>38364</v>
          </cell>
          <cell r="R80">
            <v>0</v>
          </cell>
          <cell r="S80">
            <v>0</v>
          </cell>
          <cell r="T80">
            <v>2376</v>
          </cell>
          <cell r="U80">
            <v>40740</v>
          </cell>
          <cell r="W80">
            <v>0</v>
          </cell>
          <cell r="X80">
            <v>0.09</v>
          </cell>
          <cell r="Y80">
            <v>3.4611205616180453E-2</v>
          </cell>
          <cell r="Z80">
            <v>0</v>
          </cell>
          <cell r="AB80">
            <v>1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>
            <v>417035035</v>
          </cell>
          <cell r="C81" t="str">
            <v>BRIDGE BOSTON</v>
          </cell>
          <cell r="D81">
            <v>35</v>
          </cell>
          <cell r="E81" t="str">
            <v>BOSTON</v>
          </cell>
          <cell r="F81">
            <v>35</v>
          </cell>
          <cell r="G81" t="str">
            <v>BOSTON</v>
          </cell>
          <cell r="I81">
            <v>18343</v>
          </cell>
          <cell r="J81">
            <v>7613</v>
          </cell>
          <cell r="K81">
            <v>0</v>
          </cell>
          <cell r="L81">
            <v>1188</v>
          </cell>
          <cell r="M81">
            <v>27144</v>
          </cell>
          <cell r="O81">
            <v>312</v>
          </cell>
          <cell r="P81">
            <v>0</v>
          </cell>
          <cell r="Q81">
            <v>8098271.9999999981</v>
          </cell>
          <cell r="R81">
            <v>0</v>
          </cell>
          <cell r="S81">
            <v>0</v>
          </cell>
          <cell r="T81">
            <v>370656</v>
          </cell>
          <cell r="U81">
            <v>8468927.9999999981</v>
          </cell>
          <cell r="W81">
            <v>0</v>
          </cell>
          <cell r="X81">
            <v>0.18</v>
          </cell>
          <cell r="Y81">
            <v>0.18442807457257207</v>
          </cell>
          <cell r="Z81">
            <v>0</v>
          </cell>
          <cell r="AB81">
            <v>145.39999999999998</v>
          </cell>
          <cell r="AC81">
            <v>14.55401455928493</v>
          </cell>
          <cell r="AD81">
            <v>395053.00190079963</v>
          </cell>
          <cell r="AE81">
            <v>0</v>
          </cell>
          <cell r="AF81">
            <v>0</v>
          </cell>
        </row>
        <row r="82">
          <cell r="B82">
            <v>417035040</v>
          </cell>
          <cell r="C82" t="str">
            <v>BRIDGE BOSTON</v>
          </cell>
          <cell r="D82">
            <v>35</v>
          </cell>
          <cell r="E82" t="str">
            <v>BOSTON</v>
          </cell>
          <cell r="F82">
            <v>40</v>
          </cell>
          <cell r="G82" t="str">
            <v>BRAINTREE</v>
          </cell>
          <cell r="I82">
            <v>17048</v>
          </cell>
          <cell r="J82">
            <v>4072</v>
          </cell>
          <cell r="K82">
            <v>0</v>
          </cell>
          <cell r="L82">
            <v>1188</v>
          </cell>
          <cell r="M82">
            <v>22308</v>
          </cell>
          <cell r="O82">
            <v>1</v>
          </cell>
          <cell r="P82">
            <v>0</v>
          </cell>
          <cell r="Q82">
            <v>21120</v>
          </cell>
          <cell r="R82">
            <v>0</v>
          </cell>
          <cell r="S82">
            <v>0</v>
          </cell>
          <cell r="T82">
            <v>1188</v>
          </cell>
          <cell r="U82">
            <v>22308</v>
          </cell>
          <cell r="W82">
            <v>0</v>
          </cell>
          <cell r="X82">
            <v>0.09</v>
          </cell>
          <cell r="Y82">
            <v>5.8585931681889103E-3</v>
          </cell>
          <cell r="Z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B83">
            <v>417035044</v>
          </cell>
          <cell r="C83" t="str">
            <v>BRIDGE BOSTON</v>
          </cell>
          <cell r="D83">
            <v>35</v>
          </cell>
          <cell r="E83" t="str">
            <v>BOSTON</v>
          </cell>
          <cell r="F83">
            <v>44</v>
          </cell>
          <cell r="G83" t="str">
            <v>BROCKTON</v>
          </cell>
          <cell r="I83">
            <v>19121</v>
          </cell>
          <cell r="J83">
            <v>667</v>
          </cell>
          <cell r="K83">
            <v>0</v>
          </cell>
          <cell r="L83">
            <v>1188</v>
          </cell>
          <cell r="M83">
            <v>20976</v>
          </cell>
          <cell r="O83">
            <v>3</v>
          </cell>
          <cell r="P83">
            <v>0</v>
          </cell>
          <cell r="Q83">
            <v>59364</v>
          </cell>
          <cell r="R83">
            <v>0</v>
          </cell>
          <cell r="S83">
            <v>0</v>
          </cell>
          <cell r="T83">
            <v>3564</v>
          </cell>
          <cell r="U83">
            <v>62928</v>
          </cell>
          <cell r="W83">
            <v>0</v>
          </cell>
          <cell r="X83">
            <v>0.18</v>
          </cell>
          <cell r="Y83">
            <v>9.3367395584958116E-2</v>
          </cell>
          <cell r="Z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B84">
            <v>417035093</v>
          </cell>
          <cell r="C84" t="str">
            <v>BRIDGE BOSTON</v>
          </cell>
          <cell r="D84">
            <v>35</v>
          </cell>
          <cell r="E84" t="str">
            <v>BOSTON</v>
          </cell>
          <cell r="F84">
            <v>93</v>
          </cell>
          <cell r="G84" t="str">
            <v>EVERETT</v>
          </cell>
          <cell r="I84">
            <v>19232</v>
          </cell>
          <cell r="J84">
            <v>248</v>
          </cell>
          <cell r="K84">
            <v>0</v>
          </cell>
          <cell r="L84">
            <v>1188</v>
          </cell>
          <cell r="M84">
            <v>20668</v>
          </cell>
          <cell r="O84">
            <v>1</v>
          </cell>
          <cell r="P84">
            <v>0</v>
          </cell>
          <cell r="Q84">
            <v>19480</v>
          </cell>
          <cell r="R84">
            <v>0</v>
          </cell>
          <cell r="S84">
            <v>0</v>
          </cell>
          <cell r="T84">
            <v>1188</v>
          </cell>
          <cell r="U84">
            <v>20668</v>
          </cell>
          <cell r="W84">
            <v>0</v>
          </cell>
          <cell r="X84">
            <v>0.18</v>
          </cell>
          <cell r="Y84">
            <v>8.9885551686166743E-2</v>
          </cell>
          <cell r="Z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B85">
            <v>417035100</v>
          </cell>
          <cell r="C85" t="str">
            <v>BRIDGE BOSTON</v>
          </cell>
          <cell r="D85">
            <v>35</v>
          </cell>
          <cell r="E85" t="str">
            <v>BOSTON</v>
          </cell>
          <cell r="F85">
            <v>100</v>
          </cell>
          <cell r="G85" t="str">
            <v>FRAMINGHAM</v>
          </cell>
          <cell r="I85">
            <v>18375</v>
          </cell>
          <cell r="J85">
            <v>6072</v>
          </cell>
          <cell r="K85">
            <v>0</v>
          </cell>
          <cell r="L85">
            <v>1188</v>
          </cell>
          <cell r="M85">
            <v>25635</v>
          </cell>
          <cell r="O85">
            <v>3</v>
          </cell>
          <cell r="P85">
            <v>0</v>
          </cell>
          <cell r="Q85">
            <v>73341</v>
          </cell>
          <cell r="R85">
            <v>0</v>
          </cell>
          <cell r="S85">
            <v>0</v>
          </cell>
          <cell r="T85">
            <v>3564</v>
          </cell>
          <cell r="U85">
            <v>76905</v>
          </cell>
          <cell r="W85">
            <v>0</v>
          </cell>
          <cell r="X85">
            <v>0.09</v>
          </cell>
          <cell r="Y85">
            <v>3.0670388893343184E-2</v>
          </cell>
          <cell r="Z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B86">
            <v>417035133</v>
          </cell>
          <cell r="C86" t="str">
            <v>BRIDGE BOSTON</v>
          </cell>
          <cell r="D86">
            <v>35</v>
          </cell>
          <cell r="E86" t="str">
            <v>BOSTON</v>
          </cell>
          <cell r="F86">
            <v>133</v>
          </cell>
          <cell r="G86" t="str">
            <v>HOLBROOK</v>
          </cell>
          <cell r="I86">
            <v>13559</v>
          </cell>
          <cell r="J86">
            <v>1810</v>
          </cell>
          <cell r="K86">
            <v>0</v>
          </cell>
          <cell r="L86">
            <v>1188</v>
          </cell>
          <cell r="M86">
            <v>16557</v>
          </cell>
          <cell r="O86">
            <v>3</v>
          </cell>
          <cell r="P86">
            <v>0</v>
          </cell>
          <cell r="Q86">
            <v>46107</v>
          </cell>
          <cell r="R86">
            <v>0</v>
          </cell>
          <cell r="S86">
            <v>0</v>
          </cell>
          <cell r="T86">
            <v>3564</v>
          </cell>
          <cell r="U86">
            <v>49671</v>
          </cell>
          <cell r="W86">
            <v>0</v>
          </cell>
          <cell r="X86">
            <v>0.09</v>
          </cell>
          <cell r="Y86">
            <v>3.392077105832738E-2</v>
          </cell>
          <cell r="Z86">
            <v>0</v>
          </cell>
          <cell r="AB86">
            <v>1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B87">
            <v>417035176</v>
          </cell>
          <cell r="C87" t="str">
            <v>BRIDGE BOSTON</v>
          </cell>
          <cell r="D87">
            <v>35</v>
          </cell>
          <cell r="E87" t="str">
            <v>BOSTON</v>
          </cell>
          <cell r="F87">
            <v>176</v>
          </cell>
          <cell r="G87" t="str">
            <v>MEDFORD</v>
          </cell>
          <cell r="I87">
            <v>15768</v>
          </cell>
          <cell r="J87">
            <v>5362</v>
          </cell>
          <cell r="K87">
            <v>0</v>
          </cell>
          <cell r="L87">
            <v>1188</v>
          </cell>
          <cell r="M87">
            <v>22318</v>
          </cell>
          <cell r="O87">
            <v>2</v>
          </cell>
          <cell r="P87">
            <v>0</v>
          </cell>
          <cell r="Q87">
            <v>42260</v>
          </cell>
          <cell r="R87">
            <v>0</v>
          </cell>
          <cell r="S87">
            <v>0</v>
          </cell>
          <cell r="T87">
            <v>2376</v>
          </cell>
          <cell r="U87">
            <v>44636</v>
          </cell>
          <cell r="W87">
            <v>0</v>
          </cell>
          <cell r="X87">
            <v>0.09</v>
          </cell>
          <cell r="Y87">
            <v>8.7334594973897381E-2</v>
          </cell>
          <cell r="Z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B88">
            <v>417035244</v>
          </cell>
          <cell r="C88" t="str">
            <v>BRIDGE BOSTON</v>
          </cell>
          <cell r="D88">
            <v>35</v>
          </cell>
          <cell r="E88" t="str">
            <v>BOSTON</v>
          </cell>
          <cell r="F88">
            <v>244</v>
          </cell>
          <cell r="G88" t="str">
            <v>RANDOLPH</v>
          </cell>
          <cell r="I88">
            <v>18836</v>
          </cell>
          <cell r="J88">
            <v>5362</v>
          </cell>
          <cell r="K88">
            <v>0</v>
          </cell>
          <cell r="L88">
            <v>1188</v>
          </cell>
          <cell r="M88">
            <v>25386</v>
          </cell>
          <cell r="O88">
            <v>5</v>
          </cell>
          <cell r="P88">
            <v>0</v>
          </cell>
          <cell r="Q88">
            <v>120990</v>
          </cell>
          <cell r="R88">
            <v>0</v>
          </cell>
          <cell r="S88">
            <v>0</v>
          </cell>
          <cell r="T88">
            <v>5940</v>
          </cell>
          <cell r="U88">
            <v>126930</v>
          </cell>
          <cell r="W88">
            <v>0</v>
          </cell>
          <cell r="X88">
            <v>0.09</v>
          </cell>
          <cell r="Y88">
            <v>0.10187165835696251</v>
          </cell>
          <cell r="Z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B89">
            <v>417035285</v>
          </cell>
          <cell r="C89" t="str">
            <v>BRIDGE BOSTON</v>
          </cell>
          <cell r="D89">
            <v>35</v>
          </cell>
          <cell r="E89" t="str">
            <v>BOSTON</v>
          </cell>
          <cell r="F89">
            <v>285</v>
          </cell>
          <cell r="G89" t="str">
            <v>STOUGHTON</v>
          </cell>
          <cell r="I89">
            <v>16012</v>
          </cell>
          <cell r="J89">
            <v>3859</v>
          </cell>
          <cell r="K89">
            <v>0</v>
          </cell>
          <cell r="L89">
            <v>1188</v>
          </cell>
          <cell r="M89">
            <v>21059</v>
          </cell>
          <cell r="O89">
            <v>5</v>
          </cell>
          <cell r="P89">
            <v>0</v>
          </cell>
          <cell r="Q89">
            <v>99355</v>
          </cell>
          <cell r="R89">
            <v>0</v>
          </cell>
          <cell r="S89">
            <v>0</v>
          </cell>
          <cell r="T89">
            <v>5940</v>
          </cell>
          <cell r="U89">
            <v>105295</v>
          </cell>
          <cell r="W89">
            <v>0</v>
          </cell>
          <cell r="X89">
            <v>0.09</v>
          </cell>
          <cell r="Y89">
            <v>3.4611205616180453E-2</v>
          </cell>
          <cell r="Z89">
            <v>0</v>
          </cell>
          <cell r="AB89">
            <v>1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B90">
            <v>418100014</v>
          </cell>
          <cell r="C90" t="str">
            <v>CHRISTA MCAULIFFE</v>
          </cell>
          <cell r="D90">
            <v>100</v>
          </cell>
          <cell r="E90" t="str">
            <v>FRAMINGHAM</v>
          </cell>
          <cell r="F90">
            <v>14</v>
          </cell>
          <cell r="G90" t="str">
            <v>ASHLAND</v>
          </cell>
          <cell r="I90">
            <v>12788</v>
          </cell>
          <cell r="J90">
            <v>3123</v>
          </cell>
          <cell r="K90">
            <v>0</v>
          </cell>
          <cell r="L90">
            <v>1188</v>
          </cell>
          <cell r="M90">
            <v>17099</v>
          </cell>
          <cell r="O90">
            <v>2</v>
          </cell>
          <cell r="P90">
            <v>0</v>
          </cell>
          <cell r="Q90">
            <v>31822</v>
          </cell>
          <cell r="R90">
            <v>0</v>
          </cell>
          <cell r="S90">
            <v>0</v>
          </cell>
          <cell r="T90">
            <v>2376</v>
          </cell>
          <cell r="U90">
            <v>34198</v>
          </cell>
          <cell r="W90">
            <v>0</v>
          </cell>
          <cell r="X90">
            <v>0.09</v>
          </cell>
          <cell r="Y90">
            <v>6.9910330850519922E-4</v>
          </cell>
          <cell r="Z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B91">
            <v>418100100</v>
          </cell>
          <cell r="C91" t="str">
            <v>CHRISTA MCAULIFFE</v>
          </cell>
          <cell r="D91">
            <v>100</v>
          </cell>
          <cell r="E91" t="str">
            <v>FRAMINGHAM</v>
          </cell>
          <cell r="F91">
            <v>100</v>
          </cell>
          <cell r="G91" t="str">
            <v>FRAMINGHAM</v>
          </cell>
          <cell r="I91">
            <v>14619</v>
          </cell>
          <cell r="J91">
            <v>4831</v>
          </cell>
          <cell r="K91">
            <v>0</v>
          </cell>
          <cell r="L91">
            <v>1188</v>
          </cell>
          <cell r="M91">
            <v>20638</v>
          </cell>
          <cell r="O91">
            <v>311</v>
          </cell>
          <cell r="P91">
            <v>0</v>
          </cell>
          <cell r="Q91">
            <v>6048950</v>
          </cell>
          <cell r="R91">
            <v>0</v>
          </cell>
          <cell r="S91">
            <v>0</v>
          </cell>
          <cell r="T91">
            <v>369468</v>
          </cell>
          <cell r="U91">
            <v>6418418</v>
          </cell>
          <cell r="W91">
            <v>0</v>
          </cell>
          <cell r="X91">
            <v>0.09</v>
          </cell>
          <cell r="Y91">
            <v>3.0670388893343184E-2</v>
          </cell>
          <cell r="Z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B92">
            <v>418100136</v>
          </cell>
          <cell r="C92" t="str">
            <v>CHRISTA MCAULIFFE</v>
          </cell>
          <cell r="D92">
            <v>100</v>
          </cell>
          <cell r="E92" t="str">
            <v>FRAMINGHAM</v>
          </cell>
          <cell r="F92">
            <v>136</v>
          </cell>
          <cell r="G92" t="str">
            <v>HOLLISTON</v>
          </cell>
          <cell r="I92">
            <v>11684</v>
          </cell>
          <cell r="J92">
            <v>3733</v>
          </cell>
          <cell r="K92">
            <v>0</v>
          </cell>
          <cell r="L92">
            <v>1188</v>
          </cell>
          <cell r="M92">
            <v>16605</v>
          </cell>
          <cell r="O92">
            <v>9</v>
          </cell>
          <cell r="P92">
            <v>0</v>
          </cell>
          <cell r="Q92">
            <v>138753</v>
          </cell>
          <cell r="R92">
            <v>0</v>
          </cell>
          <cell r="S92">
            <v>0</v>
          </cell>
          <cell r="T92">
            <v>10692</v>
          </cell>
          <cell r="U92">
            <v>149445</v>
          </cell>
          <cell r="W92">
            <v>0</v>
          </cell>
          <cell r="X92">
            <v>0.09</v>
          </cell>
          <cell r="Y92">
            <v>5.6065693291766413E-3</v>
          </cell>
          <cell r="Z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>
            <v>418100170</v>
          </cell>
          <cell r="C93" t="str">
            <v>CHRISTA MCAULIFFE</v>
          </cell>
          <cell r="D93">
            <v>100</v>
          </cell>
          <cell r="E93" t="str">
            <v>FRAMINGHAM</v>
          </cell>
          <cell r="F93">
            <v>170</v>
          </cell>
          <cell r="G93" t="str">
            <v>MARLBOROUGH</v>
          </cell>
          <cell r="I93">
            <v>12625</v>
          </cell>
          <cell r="J93">
            <v>1895</v>
          </cell>
          <cell r="K93">
            <v>0</v>
          </cell>
          <cell r="L93">
            <v>1188</v>
          </cell>
          <cell r="M93">
            <v>15708</v>
          </cell>
          <cell r="O93">
            <v>7</v>
          </cell>
          <cell r="P93">
            <v>0</v>
          </cell>
          <cell r="Q93">
            <v>101640</v>
          </cell>
          <cell r="R93">
            <v>0</v>
          </cell>
          <cell r="S93">
            <v>0</v>
          </cell>
          <cell r="T93">
            <v>8316</v>
          </cell>
          <cell r="U93">
            <v>109956</v>
          </cell>
          <cell r="W93">
            <v>0</v>
          </cell>
          <cell r="X93">
            <v>0.09</v>
          </cell>
          <cell r="Y93">
            <v>8.1496504541779313E-2</v>
          </cell>
          <cell r="Z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B94">
            <v>418100198</v>
          </cell>
          <cell r="C94" t="str">
            <v>CHRISTA MCAULIFFE</v>
          </cell>
          <cell r="D94">
            <v>100</v>
          </cell>
          <cell r="E94" t="str">
            <v>FRAMINGHAM</v>
          </cell>
          <cell r="F94">
            <v>198</v>
          </cell>
          <cell r="G94" t="str">
            <v>NATICK</v>
          </cell>
          <cell r="I94">
            <v>10413</v>
          </cell>
          <cell r="J94">
            <v>5405</v>
          </cell>
          <cell r="K94">
            <v>0</v>
          </cell>
          <cell r="L94">
            <v>1188</v>
          </cell>
          <cell r="M94">
            <v>17006</v>
          </cell>
          <cell r="O94">
            <v>8</v>
          </cell>
          <cell r="P94">
            <v>0</v>
          </cell>
          <cell r="Q94">
            <v>126544</v>
          </cell>
          <cell r="R94">
            <v>0</v>
          </cell>
          <cell r="S94">
            <v>0</v>
          </cell>
          <cell r="T94">
            <v>9504</v>
          </cell>
          <cell r="U94">
            <v>136048</v>
          </cell>
          <cell r="W94">
            <v>0</v>
          </cell>
          <cell r="X94">
            <v>0.09</v>
          </cell>
          <cell r="Y94">
            <v>1.9707089600335039E-3</v>
          </cell>
          <cell r="Z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B95">
            <v>418100276</v>
          </cell>
          <cell r="C95" t="str">
            <v>CHRISTA MCAULIFFE</v>
          </cell>
          <cell r="D95">
            <v>100</v>
          </cell>
          <cell r="E95" t="str">
            <v>FRAMINGHAM</v>
          </cell>
          <cell r="F95">
            <v>276</v>
          </cell>
          <cell r="G95" t="str">
            <v>SOUTHBOROUGH</v>
          </cell>
          <cell r="I95">
            <v>10413</v>
          </cell>
          <cell r="J95">
            <v>10544</v>
          </cell>
          <cell r="K95">
            <v>0</v>
          </cell>
          <cell r="L95">
            <v>1188</v>
          </cell>
          <cell r="M95">
            <v>22145</v>
          </cell>
          <cell r="O95">
            <v>1</v>
          </cell>
          <cell r="P95">
            <v>0</v>
          </cell>
          <cell r="Q95">
            <v>20957</v>
          </cell>
          <cell r="R95">
            <v>0</v>
          </cell>
          <cell r="S95">
            <v>0</v>
          </cell>
          <cell r="T95">
            <v>1188</v>
          </cell>
          <cell r="U95">
            <v>22145</v>
          </cell>
          <cell r="W95">
            <v>0</v>
          </cell>
          <cell r="X95">
            <v>0.09</v>
          </cell>
          <cell r="Y95">
            <v>7.5131661362225102E-4</v>
          </cell>
          <cell r="Z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>
            <v>418100308</v>
          </cell>
          <cell r="C96" t="str">
            <v>CHRISTA MCAULIFFE</v>
          </cell>
          <cell r="D96">
            <v>100</v>
          </cell>
          <cell r="E96" t="str">
            <v>FRAMINGHAM</v>
          </cell>
          <cell r="F96">
            <v>308</v>
          </cell>
          <cell r="G96" t="str">
            <v>WALTHAM</v>
          </cell>
          <cell r="I96">
            <v>10413</v>
          </cell>
          <cell r="J96">
            <v>4296</v>
          </cell>
          <cell r="K96">
            <v>0</v>
          </cell>
          <cell r="L96">
            <v>1188</v>
          </cell>
          <cell r="M96">
            <v>15897</v>
          </cell>
          <cell r="O96">
            <v>2</v>
          </cell>
          <cell r="P96">
            <v>0</v>
          </cell>
          <cell r="Q96">
            <v>29418</v>
          </cell>
          <cell r="R96">
            <v>0</v>
          </cell>
          <cell r="S96">
            <v>0</v>
          </cell>
          <cell r="T96">
            <v>2376</v>
          </cell>
          <cell r="U96">
            <v>31794</v>
          </cell>
          <cell r="W96">
            <v>0</v>
          </cell>
          <cell r="X96">
            <v>0.09</v>
          </cell>
          <cell r="Y96">
            <v>2.6641498618430208E-3</v>
          </cell>
          <cell r="Z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>
            <v>418100315</v>
          </cell>
          <cell r="C97" t="str">
            <v>CHRISTA MCAULIFFE</v>
          </cell>
          <cell r="D97">
            <v>100</v>
          </cell>
          <cell r="E97" t="str">
            <v>FRAMINGHAM</v>
          </cell>
          <cell r="F97">
            <v>315</v>
          </cell>
          <cell r="G97" t="str">
            <v>WAYLAND</v>
          </cell>
          <cell r="I97">
            <v>10413</v>
          </cell>
          <cell r="J97">
            <v>7570</v>
          </cell>
          <cell r="K97">
            <v>0</v>
          </cell>
          <cell r="L97">
            <v>1188</v>
          </cell>
          <cell r="M97">
            <v>19171</v>
          </cell>
          <cell r="O97">
            <v>1</v>
          </cell>
          <cell r="P97">
            <v>0</v>
          </cell>
          <cell r="Q97">
            <v>17983</v>
          </cell>
          <cell r="R97">
            <v>0</v>
          </cell>
          <cell r="S97">
            <v>0</v>
          </cell>
          <cell r="T97">
            <v>1188</v>
          </cell>
          <cell r="U97">
            <v>19171</v>
          </cell>
          <cell r="W97">
            <v>0</v>
          </cell>
          <cell r="X97">
            <v>0.09</v>
          </cell>
          <cell r="Y97">
            <v>3.1448651598350673E-4</v>
          </cell>
          <cell r="Z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B98">
            <v>418100321</v>
          </cell>
          <cell r="C98" t="str">
            <v>CHRISTA MCAULIFFE</v>
          </cell>
          <cell r="D98">
            <v>100</v>
          </cell>
          <cell r="E98" t="str">
            <v>FRAMINGHAM</v>
          </cell>
          <cell r="F98">
            <v>321</v>
          </cell>
          <cell r="G98" t="str">
            <v>WESTBOROUGH</v>
          </cell>
          <cell r="I98">
            <v>10413</v>
          </cell>
          <cell r="J98">
            <v>5267</v>
          </cell>
          <cell r="K98">
            <v>0</v>
          </cell>
          <cell r="L98">
            <v>1188</v>
          </cell>
          <cell r="M98">
            <v>16868</v>
          </cell>
          <cell r="O98">
            <v>1</v>
          </cell>
          <cell r="P98">
            <v>0</v>
          </cell>
          <cell r="Q98">
            <v>15680</v>
          </cell>
          <cell r="R98">
            <v>0</v>
          </cell>
          <cell r="S98">
            <v>0</v>
          </cell>
          <cell r="T98">
            <v>1188</v>
          </cell>
          <cell r="U98">
            <v>16868</v>
          </cell>
          <cell r="W98">
            <v>0</v>
          </cell>
          <cell r="X98">
            <v>0.09</v>
          </cell>
          <cell r="Y98">
            <v>1.9842343181005729E-3</v>
          </cell>
          <cell r="Z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>
            <v>418100348</v>
          </cell>
          <cell r="C99" t="str">
            <v>CHRISTA MCAULIFFE</v>
          </cell>
          <cell r="D99">
            <v>100</v>
          </cell>
          <cell r="E99" t="str">
            <v>FRAMINGHAM</v>
          </cell>
          <cell r="F99">
            <v>348</v>
          </cell>
          <cell r="G99" t="str">
            <v>WORCESTER</v>
          </cell>
          <cell r="I99">
            <v>10413</v>
          </cell>
          <cell r="J99">
            <v>0</v>
          </cell>
          <cell r="K99">
            <v>0</v>
          </cell>
          <cell r="L99">
            <v>1188</v>
          </cell>
          <cell r="M99">
            <v>11601</v>
          </cell>
          <cell r="O99">
            <v>1</v>
          </cell>
          <cell r="P99">
            <v>0</v>
          </cell>
          <cell r="Q99">
            <v>10413</v>
          </cell>
          <cell r="R99">
            <v>0</v>
          </cell>
          <cell r="S99">
            <v>0</v>
          </cell>
          <cell r="T99">
            <v>1188</v>
          </cell>
          <cell r="U99">
            <v>11601</v>
          </cell>
          <cell r="W99">
            <v>0</v>
          </cell>
          <cell r="X99">
            <v>0.18</v>
          </cell>
          <cell r="Y99">
            <v>7.3533914739481523E-2</v>
          </cell>
          <cell r="Z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>
            <v>418100690</v>
          </cell>
          <cell r="C100" t="str">
            <v>CHRISTA MCAULIFFE</v>
          </cell>
          <cell r="D100">
            <v>100</v>
          </cell>
          <cell r="E100" t="str">
            <v>FRAMINGHAM</v>
          </cell>
          <cell r="F100">
            <v>690</v>
          </cell>
          <cell r="G100" t="str">
            <v>KING PHILIP</v>
          </cell>
          <cell r="I100">
            <v>13117</v>
          </cell>
          <cell r="J100">
            <v>6247</v>
          </cell>
          <cell r="K100">
            <v>0</v>
          </cell>
          <cell r="L100">
            <v>1188</v>
          </cell>
          <cell r="M100">
            <v>20552</v>
          </cell>
          <cell r="O100">
            <v>2</v>
          </cell>
          <cell r="P100">
            <v>0</v>
          </cell>
          <cell r="Q100">
            <v>38728</v>
          </cell>
          <cell r="R100">
            <v>0</v>
          </cell>
          <cell r="S100">
            <v>0</v>
          </cell>
          <cell r="T100">
            <v>2376</v>
          </cell>
          <cell r="U100">
            <v>41104</v>
          </cell>
          <cell r="W100">
            <v>0</v>
          </cell>
          <cell r="X100">
            <v>0.09</v>
          </cell>
          <cell r="Y100">
            <v>1.9798003811639819E-2</v>
          </cell>
          <cell r="Z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>
            <v>419035035</v>
          </cell>
          <cell r="C101" t="str">
            <v>HELEN Y. DAVIS LEADERSHIP ACADEMY</v>
          </cell>
          <cell r="D101">
            <v>35</v>
          </cell>
          <cell r="E101" t="str">
            <v>BOSTON</v>
          </cell>
          <cell r="F101">
            <v>35</v>
          </cell>
          <cell r="G101" t="str">
            <v>BOSTON</v>
          </cell>
          <cell r="I101">
            <v>17874</v>
          </cell>
          <cell r="J101">
            <v>7419</v>
          </cell>
          <cell r="K101">
            <v>0</v>
          </cell>
          <cell r="L101">
            <v>1188</v>
          </cell>
          <cell r="M101">
            <v>26481</v>
          </cell>
          <cell r="O101">
            <v>168</v>
          </cell>
          <cell r="P101">
            <v>0</v>
          </cell>
          <cell r="Q101">
            <v>4249224</v>
          </cell>
          <cell r="R101">
            <v>0</v>
          </cell>
          <cell r="S101">
            <v>0</v>
          </cell>
          <cell r="T101">
            <v>199584</v>
          </cell>
          <cell r="U101">
            <v>4448808</v>
          </cell>
          <cell r="W101">
            <v>0</v>
          </cell>
          <cell r="X101">
            <v>0.18</v>
          </cell>
          <cell r="Y101">
            <v>0.18442807457257207</v>
          </cell>
          <cell r="Z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</row>
        <row r="102">
          <cell r="B102">
            <v>419035044</v>
          </cell>
          <cell r="C102" t="str">
            <v>HELEN Y. DAVIS LEADERSHIP ACADEMY</v>
          </cell>
          <cell r="D102">
            <v>35</v>
          </cell>
          <cell r="E102" t="str">
            <v>BOSTON</v>
          </cell>
          <cell r="F102">
            <v>44</v>
          </cell>
          <cell r="G102" t="str">
            <v>BROCKTON</v>
          </cell>
          <cell r="I102">
            <v>14883</v>
          </cell>
          <cell r="J102">
            <v>519</v>
          </cell>
          <cell r="K102">
            <v>0</v>
          </cell>
          <cell r="L102">
            <v>1188</v>
          </cell>
          <cell r="M102">
            <v>16590</v>
          </cell>
          <cell r="O102">
            <v>1</v>
          </cell>
          <cell r="P102">
            <v>0</v>
          </cell>
          <cell r="Q102">
            <v>15402</v>
          </cell>
          <cell r="R102">
            <v>0</v>
          </cell>
          <cell r="S102">
            <v>0</v>
          </cell>
          <cell r="T102">
            <v>1188</v>
          </cell>
          <cell r="U102">
            <v>16590</v>
          </cell>
          <cell r="W102">
            <v>0</v>
          </cell>
          <cell r="X102">
            <v>0.18</v>
          </cell>
          <cell r="Y102">
            <v>9.3367395584958116E-2</v>
          </cell>
          <cell r="Z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B103">
            <v>419035093</v>
          </cell>
          <cell r="C103" t="str">
            <v>HELEN Y. DAVIS LEADERSHIP ACADEMY</v>
          </cell>
          <cell r="D103">
            <v>35</v>
          </cell>
          <cell r="E103" t="str">
            <v>BOSTON</v>
          </cell>
          <cell r="F103">
            <v>93</v>
          </cell>
          <cell r="G103" t="str">
            <v>EVERETT</v>
          </cell>
          <cell r="I103">
            <v>19232</v>
          </cell>
          <cell r="J103">
            <v>248</v>
          </cell>
          <cell r="K103">
            <v>0</v>
          </cell>
          <cell r="L103">
            <v>1188</v>
          </cell>
          <cell r="M103">
            <v>20668</v>
          </cell>
          <cell r="O103">
            <v>1</v>
          </cell>
          <cell r="P103">
            <v>0</v>
          </cell>
          <cell r="Q103">
            <v>19480</v>
          </cell>
          <cell r="R103">
            <v>0</v>
          </cell>
          <cell r="S103">
            <v>0</v>
          </cell>
          <cell r="T103">
            <v>1188</v>
          </cell>
          <cell r="U103">
            <v>20668</v>
          </cell>
          <cell r="W103">
            <v>0</v>
          </cell>
          <cell r="X103">
            <v>0.18</v>
          </cell>
          <cell r="Y103">
            <v>8.9885551686166743E-2</v>
          </cell>
          <cell r="Z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</row>
        <row r="104">
          <cell r="B104">
            <v>419035163</v>
          </cell>
          <cell r="C104" t="str">
            <v>HELEN Y. DAVIS LEADERSHIP ACADEMY</v>
          </cell>
          <cell r="D104">
            <v>35</v>
          </cell>
          <cell r="E104" t="str">
            <v>BOSTON</v>
          </cell>
          <cell r="F104">
            <v>163</v>
          </cell>
          <cell r="G104" t="str">
            <v>LYNN</v>
          </cell>
          <cell r="I104">
            <v>18438</v>
          </cell>
          <cell r="J104">
            <v>122</v>
          </cell>
          <cell r="K104">
            <v>0</v>
          </cell>
          <cell r="L104">
            <v>1188</v>
          </cell>
          <cell r="M104">
            <v>19748</v>
          </cell>
          <cell r="O104">
            <v>1</v>
          </cell>
          <cell r="P104">
            <v>0</v>
          </cell>
          <cell r="Q104">
            <v>18560</v>
          </cell>
          <cell r="R104">
            <v>0</v>
          </cell>
          <cell r="S104">
            <v>0</v>
          </cell>
          <cell r="T104">
            <v>1188</v>
          </cell>
          <cell r="U104">
            <v>19748</v>
          </cell>
          <cell r="W104">
            <v>0</v>
          </cell>
          <cell r="X104">
            <v>0.113490033140277</v>
          </cell>
          <cell r="Y104">
            <v>0.10020806784376603</v>
          </cell>
          <cell r="Z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</row>
        <row r="105">
          <cell r="B105">
            <v>419035189</v>
          </cell>
          <cell r="C105" t="str">
            <v>HELEN Y. DAVIS LEADERSHIP ACADEMY</v>
          </cell>
          <cell r="D105">
            <v>35</v>
          </cell>
          <cell r="E105" t="str">
            <v>BOSTON</v>
          </cell>
          <cell r="F105">
            <v>189</v>
          </cell>
          <cell r="G105" t="str">
            <v>MILTON</v>
          </cell>
          <cell r="I105">
            <v>15826</v>
          </cell>
          <cell r="J105">
            <v>5463</v>
          </cell>
          <cell r="K105">
            <v>0</v>
          </cell>
          <cell r="L105">
            <v>1188</v>
          </cell>
          <cell r="M105">
            <v>22477</v>
          </cell>
          <cell r="O105">
            <v>1</v>
          </cell>
          <cell r="P105">
            <v>0</v>
          </cell>
          <cell r="Q105">
            <v>21289</v>
          </cell>
          <cell r="R105">
            <v>0</v>
          </cell>
          <cell r="S105">
            <v>0</v>
          </cell>
          <cell r="T105">
            <v>1188</v>
          </cell>
          <cell r="U105">
            <v>22477</v>
          </cell>
          <cell r="W105">
            <v>0</v>
          </cell>
          <cell r="X105">
            <v>0.09</v>
          </cell>
          <cell r="Y105">
            <v>5.6896915483339808E-3</v>
          </cell>
          <cell r="Z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B106">
            <v>419035207</v>
          </cell>
          <cell r="C106" t="str">
            <v>HELEN Y. DAVIS LEADERSHIP ACADEMY</v>
          </cell>
          <cell r="D106">
            <v>35</v>
          </cell>
          <cell r="E106" t="str">
            <v>BOSTON</v>
          </cell>
          <cell r="F106">
            <v>207</v>
          </cell>
          <cell r="G106" t="str">
            <v>NEWTON</v>
          </cell>
          <cell r="I106">
            <v>13190</v>
          </cell>
          <cell r="J106">
            <v>9900</v>
          </cell>
          <cell r="K106">
            <v>0</v>
          </cell>
          <cell r="L106">
            <v>1188</v>
          </cell>
          <cell r="M106">
            <v>24278</v>
          </cell>
          <cell r="O106">
            <v>1</v>
          </cell>
          <cell r="P106">
            <v>0</v>
          </cell>
          <cell r="Q106">
            <v>23090</v>
          </cell>
          <cell r="R106">
            <v>0</v>
          </cell>
          <cell r="S106">
            <v>0</v>
          </cell>
          <cell r="T106">
            <v>1188</v>
          </cell>
          <cell r="U106">
            <v>24278</v>
          </cell>
          <cell r="W106">
            <v>0</v>
          </cell>
          <cell r="X106">
            <v>0.09</v>
          </cell>
          <cell r="Y106">
            <v>4.6786425500361514E-4</v>
          </cell>
          <cell r="Z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</row>
        <row r="107">
          <cell r="B107">
            <v>419035244</v>
          </cell>
          <cell r="C107" t="str">
            <v>HELEN Y. DAVIS LEADERSHIP ACADEMY</v>
          </cell>
          <cell r="D107">
            <v>35</v>
          </cell>
          <cell r="E107" t="str">
            <v>BOSTON</v>
          </cell>
          <cell r="F107">
            <v>244</v>
          </cell>
          <cell r="G107" t="str">
            <v>RANDOLPH</v>
          </cell>
          <cell r="I107">
            <v>14614</v>
          </cell>
          <cell r="J107">
            <v>4160</v>
          </cell>
          <cell r="K107">
            <v>0</v>
          </cell>
          <cell r="L107">
            <v>1188</v>
          </cell>
          <cell r="M107">
            <v>19962</v>
          </cell>
          <cell r="O107">
            <v>1</v>
          </cell>
          <cell r="P107">
            <v>0</v>
          </cell>
          <cell r="Q107">
            <v>18774</v>
          </cell>
          <cell r="R107">
            <v>0</v>
          </cell>
          <cell r="S107">
            <v>0</v>
          </cell>
          <cell r="T107">
            <v>1188</v>
          </cell>
          <cell r="U107">
            <v>19962</v>
          </cell>
          <cell r="W107">
            <v>0</v>
          </cell>
          <cell r="X107">
            <v>0.09</v>
          </cell>
          <cell r="Y107">
            <v>0.10187165835696251</v>
          </cell>
          <cell r="Z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</row>
        <row r="108">
          <cell r="B108">
            <v>419035336</v>
          </cell>
          <cell r="C108" t="str">
            <v>HELEN Y. DAVIS LEADERSHIP ACADEMY</v>
          </cell>
          <cell r="D108">
            <v>35</v>
          </cell>
          <cell r="E108" t="str">
            <v>BOSTON</v>
          </cell>
          <cell r="F108">
            <v>336</v>
          </cell>
          <cell r="G108" t="str">
            <v>WEYMOUTH</v>
          </cell>
          <cell r="I108">
            <v>15347</v>
          </cell>
          <cell r="J108">
            <v>2055</v>
          </cell>
          <cell r="K108">
            <v>0</v>
          </cell>
          <cell r="L108">
            <v>1188</v>
          </cell>
          <cell r="M108">
            <v>18590</v>
          </cell>
          <cell r="O108">
            <v>1</v>
          </cell>
          <cell r="P108">
            <v>0</v>
          </cell>
          <cell r="Q108">
            <v>17402</v>
          </cell>
          <cell r="R108">
            <v>0</v>
          </cell>
          <cell r="S108">
            <v>0</v>
          </cell>
          <cell r="T108">
            <v>1188</v>
          </cell>
          <cell r="U108">
            <v>18590</v>
          </cell>
          <cell r="W108">
            <v>0</v>
          </cell>
          <cell r="X108">
            <v>0.09</v>
          </cell>
          <cell r="Y108">
            <v>4.8588345715660924E-2</v>
          </cell>
          <cell r="Z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</row>
        <row r="109">
          <cell r="B109">
            <v>420049010</v>
          </cell>
          <cell r="C109" t="str">
            <v>BENJAMIN BANNEKER</v>
          </cell>
          <cell r="D109">
            <v>49</v>
          </cell>
          <cell r="E109" t="str">
            <v>CAMBRIDGE</v>
          </cell>
          <cell r="F109">
            <v>10</v>
          </cell>
          <cell r="G109" t="str">
            <v>ARLINGTON</v>
          </cell>
          <cell r="I109">
            <v>14919</v>
          </cell>
          <cell r="J109">
            <v>6449</v>
          </cell>
          <cell r="K109">
            <v>0</v>
          </cell>
          <cell r="L109">
            <v>1188</v>
          </cell>
          <cell r="M109">
            <v>22556</v>
          </cell>
          <cell r="O109">
            <v>7</v>
          </cell>
          <cell r="P109">
            <v>0</v>
          </cell>
          <cell r="Q109">
            <v>149576</v>
          </cell>
          <cell r="R109">
            <v>0</v>
          </cell>
          <cell r="S109">
            <v>0</v>
          </cell>
          <cell r="T109">
            <v>8316</v>
          </cell>
          <cell r="U109">
            <v>157892</v>
          </cell>
          <cell r="W109">
            <v>0</v>
          </cell>
          <cell r="X109">
            <v>0.09</v>
          </cell>
          <cell r="Y109">
            <v>3.7634232798475858E-3</v>
          </cell>
          <cell r="Z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</row>
        <row r="110">
          <cell r="B110">
            <v>420049026</v>
          </cell>
          <cell r="C110" t="str">
            <v>BENJAMIN BANNEKER</v>
          </cell>
          <cell r="D110">
            <v>49</v>
          </cell>
          <cell r="E110" t="str">
            <v>CAMBRIDGE</v>
          </cell>
          <cell r="F110">
            <v>26</v>
          </cell>
          <cell r="G110" t="str">
            <v>BELMONT</v>
          </cell>
          <cell r="I110">
            <v>13646</v>
          </cell>
          <cell r="J110">
            <v>4860</v>
          </cell>
          <cell r="K110">
            <v>0</v>
          </cell>
          <cell r="L110">
            <v>1188</v>
          </cell>
          <cell r="M110">
            <v>19694</v>
          </cell>
          <cell r="O110">
            <v>4</v>
          </cell>
          <cell r="P110">
            <v>0</v>
          </cell>
          <cell r="Q110">
            <v>74024</v>
          </cell>
          <cell r="R110">
            <v>0</v>
          </cell>
          <cell r="S110">
            <v>0</v>
          </cell>
          <cell r="T110">
            <v>4752</v>
          </cell>
          <cell r="U110">
            <v>78776</v>
          </cell>
          <cell r="W110">
            <v>0</v>
          </cell>
          <cell r="X110">
            <v>0.09</v>
          </cell>
          <cell r="Y110">
            <v>2.199600645416131E-3</v>
          </cell>
          <cell r="Z110">
            <v>0</v>
          </cell>
          <cell r="AB110">
            <v>1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</row>
        <row r="111">
          <cell r="B111">
            <v>420049031</v>
          </cell>
          <cell r="C111" t="str">
            <v>BENJAMIN BANNEKER</v>
          </cell>
          <cell r="D111">
            <v>49</v>
          </cell>
          <cell r="E111" t="str">
            <v>CAMBRIDGE</v>
          </cell>
          <cell r="F111">
            <v>31</v>
          </cell>
          <cell r="G111" t="str">
            <v>BILLERICA</v>
          </cell>
          <cell r="I111">
            <v>11791</v>
          </cell>
          <cell r="J111">
            <v>5292</v>
          </cell>
          <cell r="K111">
            <v>0</v>
          </cell>
          <cell r="L111">
            <v>1188</v>
          </cell>
          <cell r="M111">
            <v>18271</v>
          </cell>
          <cell r="O111">
            <v>1</v>
          </cell>
          <cell r="P111">
            <v>0</v>
          </cell>
          <cell r="Q111">
            <v>17083</v>
          </cell>
          <cell r="R111">
            <v>0</v>
          </cell>
          <cell r="S111">
            <v>0</v>
          </cell>
          <cell r="T111">
            <v>1188</v>
          </cell>
          <cell r="U111">
            <v>18271</v>
          </cell>
          <cell r="W111">
            <v>0</v>
          </cell>
          <cell r="X111">
            <v>0.09</v>
          </cell>
          <cell r="Y111">
            <v>1.8961346467300876E-2</v>
          </cell>
          <cell r="Z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</row>
        <row r="112">
          <cell r="B112">
            <v>420049035</v>
          </cell>
          <cell r="C112" t="str">
            <v>BENJAMIN BANNEKER</v>
          </cell>
          <cell r="D112">
            <v>49</v>
          </cell>
          <cell r="E112" t="str">
            <v>CAMBRIDGE</v>
          </cell>
          <cell r="F112">
            <v>35</v>
          </cell>
          <cell r="G112" t="str">
            <v>BOSTON</v>
          </cell>
          <cell r="I112">
            <v>16253</v>
          </cell>
          <cell r="J112">
            <v>6746</v>
          </cell>
          <cell r="K112">
            <v>0</v>
          </cell>
          <cell r="L112">
            <v>1188</v>
          </cell>
          <cell r="M112">
            <v>24187</v>
          </cell>
          <cell r="O112">
            <v>30</v>
          </cell>
          <cell r="P112">
            <v>0</v>
          </cell>
          <cell r="Q112">
            <v>689970</v>
          </cell>
          <cell r="R112">
            <v>0</v>
          </cell>
          <cell r="S112">
            <v>0</v>
          </cell>
          <cell r="T112">
            <v>35640</v>
          </cell>
          <cell r="U112">
            <v>725610</v>
          </cell>
          <cell r="W112">
            <v>0</v>
          </cell>
          <cell r="X112">
            <v>0.18</v>
          </cell>
          <cell r="Y112">
            <v>0.18442807457257207</v>
          </cell>
          <cell r="Z112">
            <v>0</v>
          </cell>
          <cell r="AB112">
            <v>7.9999999999999982</v>
          </cell>
          <cell r="AC112">
            <v>0.80077108991939094</v>
          </cell>
          <cell r="AD112">
            <v>19368.934297056076</v>
          </cell>
          <cell r="AE112">
            <v>0</v>
          </cell>
          <cell r="AF112">
            <v>0</v>
          </cell>
        </row>
        <row r="113">
          <cell r="B113">
            <v>420049044</v>
          </cell>
          <cell r="C113" t="str">
            <v>BENJAMIN BANNEKER</v>
          </cell>
          <cell r="D113">
            <v>49</v>
          </cell>
          <cell r="E113" t="str">
            <v>CAMBRIDGE</v>
          </cell>
          <cell r="F113">
            <v>44</v>
          </cell>
          <cell r="G113" t="str">
            <v>BROCKTON</v>
          </cell>
          <cell r="I113">
            <v>16962</v>
          </cell>
          <cell r="J113">
            <v>592</v>
          </cell>
          <cell r="K113">
            <v>0</v>
          </cell>
          <cell r="L113">
            <v>1188</v>
          </cell>
          <cell r="M113">
            <v>18742</v>
          </cell>
          <cell r="O113">
            <v>6</v>
          </cell>
          <cell r="P113">
            <v>0</v>
          </cell>
          <cell r="Q113">
            <v>105324</v>
          </cell>
          <cell r="R113">
            <v>0</v>
          </cell>
          <cell r="S113">
            <v>0</v>
          </cell>
          <cell r="T113">
            <v>7128</v>
          </cell>
          <cell r="U113">
            <v>112452</v>
          </cell>
          <cell r="W113">
            <v>0</v>
          </cell>
          <cell r="X113">
            <v>0.18</v>
          </cell>
          <cell r="Y113">
            <v>9.3367395584958116E-2</v>
          </cell>
          <cell r="Z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</row>
        <row r="114">
          <cell r="B114">
            <v>420049049</v>
          </cell>
          <cell r="C114" t="str">
            <v>BENJAMIN BANNEKER</v>
          </cell>
          <cell r="D114">
            <v>49</v>
          </cell>
          <cell r="E114" t="str">
            <v>CAMBRIDGE</v>
          </cell>
          <cell r="F114">
            <v>49</v>
          </cell>
          <cell r="G114" t="str">
            <v>CAMBRIDGE</v>
          </cell>
          <cell r="I114">
            <v>17366</v>
          </cell>
          <cell r="J114">
            <v>21939</v>
          </cell>
          <cell r="K114">
            <v>0</v>
          </cell>
          <cell r="L114">
            <v>1188</v>
          </cell>
          <cell r="M114">
            <v>40493</v>
          </cell>
          <cell r="O114">
            <v>222</v>
          </cell>
          <cell r="P114">
            <v>0</v>
          </cell>
          <cell r="Q114">
            <v>8725710</v>
          </cell>
          <cell r="R114">
            <v>0</v>
          </cell>
          <cell r="S114">
            <v>0</v>
          </cell>
          <cell r="T114">
            <v>263736</v>
          </cell>
          <cell r="U114">
            <v>8989446</v>
          </cell>
          <cell r="W114">
            <v>0</v>
          </cell>
          <cell r="X114">
            <v>0.09</v>
          </cell>
          <cell r="Y114">
            <v>8.9527889506742675E-2</v>
          </cell>
          <cell r="Z114">
            <v>0</v>
          </cell>
          <cell r="AB114">
            <v>17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</row>
        <row r="115">
          <cell r="B115">
            <v>420049057</v>
          </cell>
          <cell r="C115" t="str">
            <v>BENJAMIN BANNEKER</v>
          </cell>
          <cell r="D115">
            <v>49</v>
          </cell>
          <cell r="E115" t="str">
            <v>CAMBRIDGE</v>
          </cell>
          <cell r="F115">
            <v>57</v>
          </cell>
          <cell r="G115" t="str">
            <v>CHELSEA</v>
          </cell>
          <cell r="I115">
            <v>11791</v>
          </cell>
          <cell r="J115">
            <v>256</v>
          </cell>
          <cell r="K115">
            <v>0</v>
          </cell>
          <cell r="L115">
            <v>1188</v>
          </cell>
          <cell r="M115">
            <v>13235</v>
          </cell>
          <cell r="O115">
            <v>3</v>
          </cell>
          <cell r="P115">
            <v>0</v>
          </cell>
          <cell r="Q115">
            <v>36141</v>
          </cell>
          <cell r="R115">
            <v>0</v>
          </cell>
          <cell r="S115">
            <v>0</v>
          </cell>
          <cell r="T115">
            <v>3564</v>
          </cell>
          <cell r="U115">
            <v>39705</v>
          </cell>
          <cell r="W115">
            <v>0</v>
          </cell>
          <cell r="X115">
            <v>0.18</v>
          </cell>
          <cell r="Y115">
            <v>0.12345956705345312</v>
          </cell>
          <cell r="Z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</row>
        <row r="116">
          <cell r="B116">
            <v>420049067</v>
          </cell>
          <cell r="C116" t="str">
            <v>BENJAMIN BANNEKER</v>
          </cell>
          <cell r="D116">
            <v>49</v>
          </cell>
          <cell r="E116" t="str">
            <v>CAMBRIDGE</v>
          </cell>
          <cell r="F116">
            <v>67</v>
          </cell>
          <cell r="G116" t="str">
            <v>CONCORD</v>
          </cell>
          <cell r="I116">
            <v>16539</v>
          </cell>
          <cell r="J116">
            <v>17079</v>
          </cell>
          <cell r="K116">
            <v>0</v>
          </cell>
          <cell r="L116">
            <v>1188</v>
          </cell>
          <cell r="M116">
            <v>34806</v>
          </cell>
          <cell r="O116">
            <v>1</v>
          </cell>
          <cell r="P116">
            <v>0</v>
          </cell>
          <cell r="Q116">
            <v>33618</v>
          </cell>
          <cell r="R116">
            <v>0</v>
          </cell>
          <cell r="S116">
            <v>0</v>
          </cell>
          <cell r="T116">
            <v>1188</v>
          </cell>
          <cell r="U116">
            <v>34806</v>
          </cell>
          <cell r="W116">
            <v>0</v>
          </cell>
          <cell r="X116">
            <v>0.09</v>
          </cell>
          <cell r="Y116">
            <v>2.5013981148600561E-3</v>
          </cell>
          <cell r="Z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B117">
            <v>420049093</v>
          </cell>
          <cell r="C117" t="str">
            <v>BENJAMIN BANNEKER</v>
          </cell>
          <cell r="D117">
            <v>49</v>
          </cell>
          <cell r="E117" t="str">
            <v>CAMBRIDGE</v>
          </cell>
          <cell r="F117">
            <v>93</v>
          </cell>
          <cell r="G117" t="str">
            <v>EVERETT</v>
          </cell>
          <cell r="I117">
            <v>16473</v>
          </cell>
          <cell r="J117">
            <v>212</v>
          </cell>
          <cell r="K117">
            <v>0</v>
          </cell>
          <cell r="L117">
            <v>1188</v>
          </cell>
          <cell r="M117">
            <v>17873</v>
          </cell>
          <cell r="O117">
            <v>11</v>
          </cell>
          <cell r="P117">
            <v>0</v>
          </cell>
          <cell r="Q117">
            <v>183535</v>
          </cell>
          <cell r="R117">
            <v>0</v>
          </cell>
          <cell r="S117">
            <v>0</v>
          </cell>
          <cell r="T117">
            <v>13068</v>
          </cell>
          <cell r="U117">
            <v>196603</v>
          </cell>
          <cell r="W117">
            <v>0</v>
          </cell>
          <cell r="X117">
            <v>0.18</v>
          </cell>
          <cell r="Y117">
            <v>8.9885551686166743E-2</v>
          </cell>
          <cell r="Z117">
            <v>0</v>
          </cell>
          <cell r="AB117">
            <v>0.99999999999999989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</row>
        <row r="118">
          <cell r="B118">
            <v>420049097</v>
          </cell>
          <cell r="C118" t="str">
            <v>BENJAMIN BANNEKER</v>
          </cell>
          <cell r="D118">
            <v>49</v>
          </cell>
          <cell r="E118" t="str">
            <v>CAMBRIDGE</v>
          </cell>
          <cell r="F118">
            <v>97</v>
          </cell>
          <cell r="G118" t="str">
            <v>FITCHBURG</v>
          </cell>
          <cell r="I118">
            <v>16375</v>
          </cell>
          <cell r="J118">
            <v>0</v>
          </cell>
          <cell r="K118">
            <v>0</v>
          </cell>
          <cell r="L118">
            <v>1188</v>
          </cell>
          <cell r="M118">
            <v>17563</v>
          </cell>
          <cell r="O118">
            <v>2</v>
          </cell>
          <cell r="P118">
            <v>0</v>
          </cell>
          <cell r="Q118">
            <v>32750</v>
          </cell>
          <cell r="R118">
            <v>0</v>
          </cell>
          <cell r="S118">
            <v>0</v>
          </cell>
          <cell r="T118">
            <v>2376</v>
          </cell>
          <cell r="U118">
            <v>35126</v>
          </cell>
          <cell r="W118">
            <v>0</v>
          </cell>
          <cell r="X118">
            <v>0.18</v>
          </cell>
          <cell r="Y118">
            <v>4.5239532747894232E-2</v>
          </cell>
          <cell r="Z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</row>
        <row r="119">
          <cell r="B119">
            <v>420049128</v>
          </cell>
          <cell r="C119" t="str">
            <v>BENJAMIN BANNEKER</v>
          </cell>
          <cell r="D119">
            <v>49</v>
          </cell>
          <cell r="E119" t="str">
            <v>CAMBRIDGE</v>
          </cell>
          <cell r="F119">
            <v>128</v>
          </cell>
          <cell r="G119" t="str">
            <v>HAVERHILL</v>
          </cell>
          <cell r="I119">
            <v>19116</v>
          </cell>
          <cell r="J119">
            <v>1986</v>
          </cell>
          <cell r="K119">
            <v>0</v>
          </cell>
          <cell r="L119">
            <v>1188</v>
          </cell>
          <cell r="M119">
            <v>22290</v>
          </cell>
          <cell r="O119">
            <v>1</v>
          </cell>
          <cell r="P119">
            <v>0</v>
          </cell>
          <cell r="Q119">
            <v>21102</v>
          </cell>
          <cell r="R119">
            <v>0</v>
          </cell>
          <cell r="S119">
            <v>0</v>
          </cell>
          <cell r="T119">
            <v>1188</v>
          </cell>
          <cell r="U119">
            <v>22290</v>
          </cell>
          <cell r="W119">
            <v>0</v>
          </cell>
          <cell r="X119">
            <v>0.09</v>
          </cell>
          <cell r="Y119">
            <v>4.2494669676569306E-2</v>
          </cell>
          <cell r="Z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</row>
        <row r="120">
          <cell r="B120">
            <v>420049153</v>
          </cell>
          <cell r="C120" t="str">
            <v>BENJAMIN BANNEKER</v>
          </cell>
          <cell r="D120">
            <v>49</v>
          </cell>
          <cell r="E120" t="str">
            <v>CAMBRIDGE</v>
          </cell>
          <cell r="F120">
            <v>153</v>
          </cell>
          <cell r="G120" t="str">
            <v>LEOMINSTER</v>
          </cell>
          <cell r="I120">
            <v>16545</v>
          </cell>
          <cell r="J120">
            <v>0</v>
          </cell>
          <cell r="K120">
            <v>0</v>
          </cell>
          <cell r="L120">
            <v>1188</v>
          </cell>
          <cell r="M120">
            <v>17733</v>
          </cell>
          <cell r="O120">
            <v>1</v>
          </cell>
          <cell r="P120">
            <v>0</v>
          </cell>
          <cell r="Q120">
            <v>16545</v>
          </cell>
          <cell r="R120">
            <v>0</v>
          </cell>
          <cell r="S120">
            <v>0</v>
          </cell>
          <cell r="T120">
            <v>1188</v>
          </cell>
          <cell r="U120">
            <v>17733</v>
          </cell>
          <cell r="W120">
            <v>0</v>
          </cell>
          <cell r="X120">
            <v>0.09</v>
          </cell>
          <cell r="Y120">
            <v>1.3961385014293469E-2</v>
          </cell>
          <cell r="Z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B121">
            <v>420049155</v>
          </cell>
          <cell r="C121" t="str">
            <v>BENJAMIN BANNEKER</v>
          </cell>
          <cell r="D121">
            <v>49</v>
          </cell>
          <cell r="E121" t="str">
            <v>CAMBRIDGE</v>
          </cell>
          <cell r="F121">
            <v>155</v>
          </cell>
          <cell r="G121" t="str">
            <v>LEXINGTON</v>
          </cell>
          <cell r="I121">
            <v>13151</v>
          </cell>
          <cell r="J121">
            <v>10486</v>
          </cell>
          <cell r="K121">
            <v>0</v>
          </cell>
          <cell r="L121">
            <v>1188</v>
          </cell>
          <cell r="M121">
            <v>24825</v>
          </cell>
          <cell r="O121">
            <v>1</v>
          </cell>
          <cell r="P121">
            <v>0</v>
          </cell>
          <cell r="Q121">
            <v>23637</v>
          </cell>
          <cell r="R121">
            <v>0</v>
          </cell>
          <cell r="S121">
            <v>0</v>
          </cell>
          <cell r="T121">
            <v>1188</v>
          </cell>
          <cell r="U121">
            <v>24825</v>
          </cell>
          <cell r="W121">
            <v>0</v>
          </cell>
          <cell r="X121">
            <v>0.09</v>
          </cell>
          <cell r="Y121">
            <v>2.9097800404190213E-4</v>
          </cell>
          <cell r="Z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</row>
        <row r="122">
          <cell r="B122">
            <v>420049165</v>
          </cell>
          <cell r="C122" t="str">
            <v>BENJAMIN BANNEKER</v>
          </cell>
          <cell r="D122">
            <v>49</v>
          </cell>
          <cell r="E122" t="str">
            <v>CAMBRIDGE</v>
          </cell>
          <cell r="F122">
            <v>165</v>
          </cell>
          <cell r="G122" t="str">
            <v>MALDEN</v>
          </cell>
          <cell r="I122">
            <v>17553</v>
          </cell>
          <cell r="J122">
            <v>0</v>
          </cell>
          <cell r="K122">
            <v>0</v>
          </cell>
          <cell r="L122">
            <v>1188</v>
          </cell>
          <cell r="M122">
            <v>18741</v>
          </cell>
          <cell r="O122">
            <v>15</v>
          </cell>
          <cell r="P122">
            <v>0</v>
          </cell>
          <cell r="Q122">
            <v>263295</v>
          </cell>
          <cell r="R122">
            <v>0</v>
          </cell>
          <cell r="S122">
            <v>0</v>
          </cell>
          <cell r="T122">
            <v>17820</v>
          </cell>
          <cell r="U122">
            <v>281115</v>
          </cell>
          <cell r="W122">
            <v>0</v>
          </cell>
          <cell r="X122">
            <v>9.8299999999999998E-2</v>
          </cell>
          <cell r="Y122">
            <v>8.348768009130407E-2</v>
          </cell>
          <cell r="Z122">
            <v>0</v>
          </cell>
          <cell r="AB122">
            <v>3.9999999999999991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</row>
        <row r="123">
          <cell r="B123">
            <v>420049174</v>
          </cell>
          <cell r="C123" t="str">
            <v>BENJAMIN BANNEKER</v>
          </cell>
          <cell r="D123">
            <v>49</v>
          </cell>
          <cell r="E123" t="str">
            <v>CAMBRIDGE</v>
          </cell>
          <cell r="F123">
            <v>174</v>
          </cell>
          <cell r="G123" t="str">
            <v>MAYNARD</v>
          </cell>
          <cell r="I123">
            <v>11791</v>
          </cell>
          <cell r="J123">
            <v>7739</v>
          </cell>
          <cell r="K123">
            <v>0</v>
          </cell>
          <cell r="L123">
            <v>1188</v>
          </cell>
          <cell r="M123">
            <v>20718</v>
          </cell>
          <cell r="O123">
            <v>2</v>
          </cell>
          <cell r="P123">
            <v>0</v>
          </cell>
          <cell r="Q123">
            <v>39060</v>
          </cell>
          <cell r="R123">
            <v>0</v>
          </cell>
          <cell r="S123">
            <v>0</v>
          </cell>
          <cell r="T123">
            <v>2376</v>
          </cell>
          <cell r="U123">
            <v>41436</v>
          </cell>
          <cell r="W123">
            <v>0</v>
          </cell>
          <cell r="X123">
            <v>0.09</v>
          </cell>
          <cell r="Y123">
            <v>5.6089830574655636E-2</v>
          </cell>
          <cell r="Z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</row>
        <row r="124">
          <cell r="B124">
            <v>420049176</v>
          </cell>
          <cell r="C124" t="str">
            <v>BENJAMIN BANNEKER</v>
          </cell>
          <cell r="D124">
            <v>49</v>
          </cell>
          <cell r="E124" t="str">
            <v>CAMBRIDGE</v>
          </cell>
          <cell r="F124">
            <v>176</v>
          </cell>
          <cell r="G124" t="str">
            <v>MEDFORD</v>
          </cell>
          <cell r="I124">
            <v>13985</v>
          </cell>
          <cell r="J124">
            <v>4756</v>
          </cell>
          <cell r="K124">
            <v>0</v>
          </cell>
          <cell r="L124">
            <v>1188</v>
          </cell>
          <cell r="M124">
            <v>19929</v>
          </cell>
          <cell r="O124">
            <v>17</v>
          </cell>
          <cell r="P124">
            <v>0</v>
          </cell>
          <cell r="Q124">
            <v>318597</v>
          </cell>
          <cell r="R124">
            <v>0</v>
          </cell>
          <cell r="S124">
            <v>0</v>
          </cell>
          <cell r="T124">
            <v>20196</v>
          </cell>
          <cell r="U124">
            <v>338793</v>
          </cell>
          <cell r="W124">
            <v>0</v>
          </cell>
          <cell r="X124">
            <v>0.09</v>
          </cell>
          <cell r="Y124">
            <v>8.7334594973897381E-2</v>
          </cell>
          <cell r="Z124">
            <v>0</v>
          </cell>
          <cell r="AB124">
            <v>6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B125">
            <v>420049199</v>
          </cell>
          <cell r="C125" t="str">
            <v>BENJAMIN BANNEKER</v>
          </cell>
          <cell r="D125">
            <v>49</v>
          </cell>
          <cell r="E125" t="str">
            <v>CAMBRIDGE</v>
          </cell>
          <cell r="F125">
            <v>199</v>
          </cell>
          <cell r="G125" t="str">
            <v>NEEDHAM</v>
          </cell>
          <cell r="I125">
            <v>17890</v>
          </cell>
          <cell r="J125">
            <v>13066</v>
          </cell>
          <cell r="K125">
            <v>0</v>
          </cell>
          <cell r="L125">
            <v>1188</v>
          </cell>
          <cell r="M125">
            <v>32144</v>
          </cell>
          <cell r="O125">
            <v>1</v>
          </cell>
          <cell r="P125">
            <v>0</v>
          </cell>
          <cell r="Q125">
            <v>30956</v>
          </cell>
          <cell r="R125">
            <v>0</v>
          </cell>
          <cell r="S125">
            <v>0</v>
          </cell>
          <cell r="T125">
            <v>1188</v>
          </cell>
          <cell r="U125">
            <v>32144</v>
          </cell>
          <cell r="W125">
            <v>0</v>
          </cell>
          <cell r="X125">
            <v>0.09</v>
          </cell>
          <cell r="Y125">
            <v>7.0675526754821459E-4</v>
          </cell>
          <cell r="Z125">
            <v>0</v>
          </cell>
          <cell r="AB125">
            <v>1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B126">
            <v>420049244</v>
          </cell>
          <cell r="C126" t="str">
            <v>BENJAMIN BANNEKER</v>
          </cell>
          <cell r="D126">
            <v>49</v>
          </cell>
          <cell r="E126" t="str">
            <v>CAMBRIDGE</v>
          </cell>
          <cell r="F126">
            <v>244</v>
          </cell>
          <cell r="G126" t="str">
            <v>RANDOLPH</v>
          </cell>
          <cell r="I126">
            <v>16593</v>
          </cell>
          <cell r="J126">
            <v>4723</v>
          </cell>
          <cell r="K126">
            <v>0</v>
          </cell>
          <cell r="L126">
            <v>1188</v>
          </cell>
          <cell r="M126">
            <v>22504</v>
          </cell>
          <cell r="O126">
            <v>1</v>
          </cell>
          <cell r="P126">
            <v>0</v>
          </cell>
          <cell r="Q126">
            <v>21316</v>
          </cell>
          <cell r="R126">
            <v>0</v>
          </cell>
          <cell r="S126">
            <v>0</v>
          </cell>
          <cell r="T126">
            <v>1188</v>
          </cell>
          <cell r="U126">
            <v>22504</v>
          </cell>
          <cell r="W126">
            <v>0</v>
          </cell>
          <cell r="X126">
            <v>0.09</v>
          </cell>
          <cell r="Y126">
            <v>0.10187165835696251</v>
          </cell>
          <cell r="Z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B127">
            <v>420049248</v>
          </cell>
          <cell r="C127" t="str">
            <v>BENJAMIN BANNEKER</v>
          </cell>
          <cell r="D127">
            <v>49</v>
          </cell>
          <cell r="E127" t="str">
            <v>CAMBRIDGE</v>
          </cell>
          <cell r="F127">
            <v>248</v>
          </cell>
          <cell r="G127" t="str">
            <v>REVERE</v>
          </cell>
          <cell r="I127">
            <v>14218</v>
          </cell>
          <cell r="J127">
            <v>937</v>
          </cell>
          <cell r="K127">
            <v>0</v>
          </cell>
          <cell r="L127">
            <v>1188</v>
          </cell>
          <cell r="M127">
            <v>16343</v>
          </cell>
          <cell r="O127">
            <v>6</v>
          </cell>
          <cell r="P127">
            <v>0</v>
          </cell>
          <cell r="Q127">
            <v>90930</v>
          </cell>
          <cell r="R127">
            <v>0</v>
          </cell>
          <cell r="S127">
            <v>0</v>
          </cell>
          <cell r="T127">
            <v>7128</v>
          </cell>
          <cell r="U127">
            <v>98058</v>
          </cell>
          <cell r="W127">
            <v>0</v>
          </cell>
          <cell r="X127">
            <v>0.09</v>
          </cell>
          <cell r="Y127">
            <v>6.8512801438183821E-2</v>
          </cell>
          <cell r="Z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B128">
            <v>420049262</v>
          </cell>
          <cell r="C128" t="str">
            <v>BENJAMIN BANNEKER</v>
          </cell>
          <cell r="D128">
            <v>49</v>
          </cell>
          <cell r="E128" t="str">
            <v>CAMBRIDGE</v>
          </cell>
          <cell r="F128">
            <v>262</v>
          </cell>
          <cell r="G128" t="str">
            <v>SAUGUS</v>
          </cell>
          <cell r="I128">
            <v>15226</v>
          </cell>
          <cell r="J128">
            <v>3037</v>
          </cell>
          <cell r="K128">
            <v>0</v>
          </cell>
          <cell r="L128">
            <v>1188</v>
          </cell>
          <cell r="M128">
            <v>19451</v>
          </cell>
          <cell r="O128">
            <v>3</v>
          </cell>
          <cell r="P128">
            <v>0</v>
          </cell>
          <cell r="Q128">
            <v>54789</v>
          </cell>
          <cell r="R128">
            <v>0</v>
          </cell>
          <cell r="S128">
            <v>0</v>
          </cell>
          <cell r="T128">
            <v>3564</v>
          </cell>
          <cell r="U128">
            <v>58353</v>
          </cell>
          <cell r="W128">
            <v>0</v>
          </cell>
          <cell r="X128">
            <v>0.09</v>
          </cell>
          <cell r="Y128">
            <v>0.10202414826885364</v>
          </cell>
          <cell r="Z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29">
          <cell r="B129">
            <v>420049284</v>
          </cell>
          <cell r="C129" t="str">
            <v>BENJAMIN BANNEKER</v>
          </cell>
          <cell r="D129">
            <v>49</v>
          </cell>
          <cell r="E129" t="str">
            <v>CAMBRIDGE</v>
          </cell>
          <cell r="F129">
            <v>284</v>
          </cell>
          <cell r="G129" t="str">
            <v>STONEHAM</v>
          </cell>
          <cell r="I129">
            <v>11761</v>
          </cell>
          <cell r="J129">
            <v>4770</v>
          </cell>
          <cell r="K129">
            <v>0</v>
          </cell>
          <cell r="L129">
            <v>1188</v>
          </cell>
          <cell r="M129">
            <v>17719</v>
          </cell>
          <cell r="O129">
            <v>2</v>
          </cell>
          <cell r="P129">
            <v>0</v>
          </cell>
          <cell r="Q129">
            <v>33062</v>
          </cell>
          <cell r="R129">
            <v>0</v>
          </cell>
          <cell r="S129">
            <v>0</v>
          </cell>
          <cell r="T129">
            <v>2376</v>
          </cell>
          <cell r="U129">
            <v>35438</v>
          </cell>
          <cell r="W129">
            <v>0</v>
          </cell>
          <cell r="X129">
            <v>0.09</v>
          </cell>
          <cell r="Y129">
            <v>6.9707443882120523E-2</v>
          </cell>
          <cell r="Z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B130">
            <v>420049295</v>
          </cell>
          <cell r="C130" t="str">
            <v>BENJAMIN BANNEKER</v>
          </cell>
          <cell r="D130">
            <v>49</v>
          </cell>
          <cell r="E130" t="str">
            <v>CAMBRIDGE</v>
          </cell>
          <cell r="F130">
            <v>295</v>
          </cell>
          <cell r="G130" t="str">
            <v>TEWKSBURY</v>
          </cell>
          <cell r="I130">
            <v>17033</v>
          </cell>
          <cell r="J130">
            <v>9037</v>
          </cell>
          <cell r="K130">
            <v>0</v>
          </cell>
          <cell r="L130">
            <v>1188</v>
          </cell>
          <cell r="M130">
            <v>27258</v>
          </cell>
          <cell r="O130">
            <v>2</v>
          </cell>
          <cell r="P130">
            <v>0</v>
          </cell>
          <cell r="Q130">
            <v>52140</v>
          </cell>
          <cell r="R130">
            <v>0</v>
          </cell>
          <cell r="S130">
            <v>0</v>
          </cell>
          <cell r="T130">
            <v>2376</v>
          </cell>
          <cell r="U130">
            <v>54516</v>
          </cell>
          <cell r="W130">
            <v>0</v>
          </cell>
          <cell r="X130">
            <v>0.09</v>
          </cell>
          <cell r="Y130">
            <v>1.9222399839938814E-2</v>
          </cell>
          <cell r="Z130">
            <v>0</v>
          </cell>
          <cell r="AB130">
            <v>1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B131">
            <v>420049305</v>
          </cell>
          <cell r="C131" t="str">
            <v>BENJAMIN BANNEKER</v>
          </cell>
          <cell r="D131">
            <v>49</v>
          </cell>
          <cell r="E131" t="str">
            <v>CAMBRIDGE</v>
          </cell>
          <cell r="F131">
            <v>305</v>
          </cell>
          <cell r="G131" t="str">
            <v>WAKEFIELD</v>
          </cell>
          <cell r="I131">
            <v>11731</v>
          </cell>
          <cell r="J131">
            <v>4923</v>
          </cell>
          <cell r="K131">
            <v>0</v>
          </cell>
          <cell r="L131">
            <v>1188</v>
          </cell>
          <cell r="M131">
            <v>17842</v>
          </cell>
          <cell r="O131">
            <v>1</v>
          </cell>
          <cell r="P131">
            <v>0</v>
          </cell>
          <cell r="Q131">
            <v>16654</v>
          </cell>
          <cell r="R131">
            <v>0</v>
          </cell>
          <cell r="S131">
            <v>0</v>
          </cell>
          <cell r="T131">
            <v>1188</v>
          </cell>
          <cell r="U131">
            <v>17842</v>
          </cell>
          <cell r="W131">
            <v>0</v>
          </cell>
          <cell r="X131">
            <v>0.09</v>
          </cell>
          <cell r="Y131">
            <v>2.4824617818245361E-2</v>
          </cell>
          <cell r="Z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B132">
            <v>420049314</v>
          </cell>
          <cell r="C132" t="str">
            <v>BENJAMIN BANNEKER</v>
          </cell>
          <cell r="D132">
            <v>49</v>
          </cell>
          <cell r="E132" t="str">
            <v>CAMBRIDGE</v>
          </cell>
          <cell r="F132">
            <v>314</v>
          </cell>
          <cell r="G132" t="str">
            <v>WATERTOWN</v>
          </cell>
          <cell r="I132">
            <v>17930</v>
          </cell>
          <cell r="J132">
            <v>13529</v>
          </cell>
          <cell r="K132">
            <v>0</v>
          </cell>
          <cell r="L132">
            <v>1188</v>
          </cell>
          <cell r="M132">
            <v>32647</v>
          </cell>
          <cell r="O132">
            <v>2</v>
          </cell>
          <cell r="P132">
            <v>0</v>
          </cell>
          <cell r="Q132">
            <v>62918</v>
          </cell>
          <cell r="R132">
            <v>0</v>
          </cell>
          <cell r="S132">
            <v>0</v>
          </cell>
          <cell r="T132">
            <v>2376</v>
          </cell>
          <cell r="U132">
            <v>65294</v>
          </cell>
          <cell r="W132">
            <v>0</v>
          </cell>
          <cell r="X132">
            <v>0.09</v>
          </cell>
          <cell r="Y132">
            <v>6.4361186155861387E-3</v>
          </cell>
          <cell r="Z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3">
          <cell r="B133">
            <v>420049344</v>
          </cell>
          <cell r="C133" t="str">
            <v>BENJAMIN BANNEKER</v>
          </cell>
          <cell r="D133">
            <v>49</v>
          </cell>
          <cell r="E133" t="str">
            <v>CAMBRIDGE</v>
          </cell>
          <cell r="F133">
            <v>344</v>
          </cell>
          <cell r="G133" t="str">
            <v>WINCHESTER</v>
          </cell>
          <cell r="I133">
            <v>16539</v>
          </cell>
          <cell r="J133">
            <v>7377</v>
          </cell>
          <cell r="K133">
            <v>0</v>
          </cell>
          <cell r="L133">
            <v>1188</v>
          </cell>
          <cell r="M133">
            <v>25104</v>
          </cell>
          <cell r="O133">
            <v>1</v>
          </cell>
          <cell r="P133">
            <v>0</v>
          </cell>
          <cell r="Q133">
            <v>23916</v>
          </cell>
          <cell r="R133">
            <v>0</v>
          </cell>
          <cell r="S133">
            <v>0</v>
          </cell>
          <cell r="T133">
            <v>1188</v>
          </cell>
          <cell r="U133">
            <v>25104</v>
          </cell>
          <cell r="W133">
            <v>0</v>
          </cell>
          <cell r="X133">
            <v>0.09</v>
          </cell>
          <cell r="Y133">
            <v>8.4439416447090461E-4</v>
          </cell>
          <cell r="Z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</row>
        <row r="134">
          <cell r="B134">
            <v>420049347</v>
          </cell>
          <cell r="C134" t="str">
            <v>BENJAMIN BANNEKER</v>
          </cell>
          <cell r="D134">
            <v>49</v>
          </cell>
          <cell r="E134" t="str">
            <v>CAMBRIDGE</v>
          </cell>
          <cell r="F134">
            <v>347</v>
          </cell>
          <cell r="G134" t="str">
            <v>WOBURN</v>
          </cell>
          <cell r="I134">
            <v>14925</v>
          </cell>
          <cell r="J134">
            <v>6671</v>
          </cell>
          <cell r="K134">
            <v>0</v>
          </cell>
          <cell r="L134">
            <v>1188</v>
          </cell>
          <cell r="M134">
            <v>22784</v>
          </cell>
          <cell r="O134">
            <v>1</v>
          </cell>
          <cell r="P134">
            <v>0</v>
          </cell>
          <cell r="Q134">
            <v>21596</v>
          </cell>
          <cell r="R134">
            <v>0</v>
          </cell>
          <cell r="S134">
            <v>0</v>
          </cell>
          <cell r="T134">
            <v>1188</v>
          </cell>
          <cell r="U134">
            <v>22784</v>
          </cell>
          <cell r="W134">
            <v>0</v>
          </cell>
          <cell r="X134">
            <v>0.09</v>
          </cell>
          <cell r="Y134">
            <v>1.265158172736386E-2</v>
          </cell>
          <cell r="Z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</row>
        <row r="135">
          <cell r="B135">
            <v>420049616</v>
          </cell>
          <cell r="C135" t="str">
            <v>BENJAMIN BANNEKER</v>
          </cell>
          <cell r="D135">
            <v>49</v>
          </cell>
          <cell r="E135" t="str">
            <v>CAMBRIDGE</v>
          </cell>
          <cell r="F135">
            <v>616</v>
          </cell>
          <cell r="G135" t="str">
            <v>AYER SHIRLEY</v>
          </cell>
          <cell r="I135">
            <v>16174</v>
          </cell>
          <cell r="J135">
            <v>4757</v>
          </cell>
          <cell r="K135">
            <v>0</v>
          </cell>
          <cell r="L135">
            <v>1188</v>
          </cell>
          <cell r="M135">
            <v>22119</v>
          </cell>
          <cell r="O135">
            <v>2</v>
          </cell>
          <cell r="P135">
            <v>0</v>
          </cell>
          <cell r="Q135">
            <v>41862</v>
          </cell>
          <cell r="R135">
            <v>0</v>
          </cell>
          <cell r="S135">
            <v>0</v>
          </cell>
          <cell r="T135">
            <v>2376</v>
          </cell>
          <cell r="U135">
            <v>44238</v>
          </cell>
          <cell r="W135">
            <v>0</v>
          </cell>
          <cell r="X135">
            <v>0.09</v>
          </cell>
          <cell r="Y135">
            <v>3.2435164752017652E-2</v>
          </cell>
          <cell r="Z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</row>
        <row r="136">
          <cell r="B136">
            <v>420049625</v>
          </cell>
          <cell r="C136" t="str">
            <v>BENJAMIN BANNEKER</v>
          </cell>
          <cell r="D136">
            <v>49</v>
          </cell>
          <cell r="E136" t="str">
            <v>CAMBRIDGE</v>
          </cell>
          <cell r="F136">
            <v>625</v>
          </cell>
          <cell r="G136" t="str">
            <v>BRIDGEWATER RAYNHAM</v>
          </cell>
          <cell r="I136">
            <v>13059</v>
          </cell>
          <cell r="J136">
            <v>1652</v>
          </cell>
          <cell r="K136">
            <v>0</v>
          </cell>
          <cell r="L136">
            <v>1188</v>
          </cell>
          <cell r="M136">
            <v>15899</v>
          </cell>
          <cell r="O136">
            <v>1</v>
          </cell>
          <cell r="P136">
            <v>0</v>
          </cell>
          <cell r="Q136">
            <v>14711</v>
          </cell>
          <cell r="R136">
            <v>0</v>
          </cell>
          <cell r="S136">
            <v>0</v>
          </cell>
          <cell r="T136">
            <v>1188</v>
          </cell>
          <cell r="U136">
            <v>15899</v>
          </cell>
          <cell r="W136">
            <v>0</v>
          </cell>
          <cell r="X136">
            <v>0.09</v>
          </cell>
          <cell r="Y136">
            <v>5.1844221837652801E-3</v>
          </cell>
          <cell r="Z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B137">
            <v>428035016</v>
          </cell>
          <cell r="C137" t="str">
            <v>BROOKE</v>
          </cell>
          <cell r="D137">
            <v>35</v>
          </cell>
          <cell r="E137" t="str">
            <v>BOSTON</v>
          </cell>
          <cell r="F137">
            <v>16</v>
          </cell>
          <cell r="G137" t="str">
            <v>ATTLEBORO</v>
          </cell>
          <cell r="I137">
            <v>13652</v>
          </cell>
          <cell r="J137">
            <v>292</v>
          </cell>
          <cell r="K137">
            <v>0</v>
          </cell>
          <cell r="L137">
            <v>1188</v>
          </cell>
          <cell r="M137">
            <v>15132</v>
          </cell>
          <cell r="O137">
            <v>3</v>
          </cell>
          <cell r="P137">
            <v>0</v>
          </cell>
          <cell r="Q137">
            <v>41832</v>
          </cell>
          <cell r="R137">
            <v>0</v>
          </cell>
          <cell r="S137">
            <v>0</v>
          </cell>
          <cell r="T137">
            <v>3564</v>
          </cell>
          <cell r="U137">
            <v>45396</v>
          </cell>
          <cell r="W137">
            <v>0</v>
          </cell>
          <cell r="X137">
            <v>0.09</v>
          </cell>
          <cell r="Y137">
            <v>3.6840640450435481E-2</v>
          </cell>
          <cell r="Z137">
            <v>0</v>
          </cell>
          <cell r="AB137">
            <v>1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</row>
        <row r="138">
          <cell r="B138">
            <v>428035018</v>
          </cell>
          <cell r="C138" t="str">
            <v>BROOKE</v>
          </cell>
          <cell r="D138">
            <v>35</v>
          </cell>
          <cell r="E138" t="str">
            <v>BOSTON</v>
          </cell>
          <cell r="F138">
            <v>18</v>
          </cell>
          <cell r="G138" t="str">
            <v>AVON</v>
          </cell>
          <cell r="I138">
            <v>18525</v>
          </cell>
          <cell r="J138">
            <v>8968</v>
          </cell>
          <cell r="K138">
            <v>0</v>
          </cell>
          <cell r="L138">
            <v>1188</v>
          </cell>
          <cell r="M138">
            <v>28681</v>
          </cell>
          <cell r="O138">
            <v>1</v>
          </cell>
          <cell r="P138">
            <v>0</v>
          </cell>
          <cell r="Q138">
            <v>27493</v>
          </cell>
          <cell r="R138">
            <v>0</v>
          </cell>
          <cell r="S138">
            <v>0</v>
          </cell>
          <cell r="T138">
            <v>1188</v>
          </cell>
          <cell r="U138">
            <v>28681</v>
          </cell>
          <cell r="W138">
            <v>0</v>
          </cell>
          <cell r="X138">
            <v>0.09</v>
          </cell>
          <cell r="Y138">
            <v>3.7013636007683336E-2</v>
          </cell>
          <cell r="Z138">
            <v>0</v>
          </cell>
          <cell r="AB138">
            <v>1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</row>
        <row r="139">
          <cell r="B139">
            <v>428035035</v>
          </cell>
          <cell r="C139" t="str">
            <v>BROOKE</v>
          </cell>
          <cell r="D139">
            <v>35</v>
          </cell>
          <cell r="E139" t="str">
            <v>BOSTON</v>
          </cell>
          <cell r="F139">
            <v>35</v>
          </cell>
          <cell r="G139" t="str">
            <v>BOSTON</v>
          </cell>
          <cell r="I139">
            <v>17523</v>
          </cell>
          <cell r="J139">
            <v>7273</v>
          </cell>
          <cell r="K139">
            <v>0</v>
          </cell>
          <cell r="L139">
            <v>1188</v>
          </cell>
          <cell r="M139">
            <v>25984</v>
          </cell>
          <cell r="O139">
            <v>1864</v>
          </cell>
          <cell r="P139">
            <v>0</v>
          </cell>
          <cell r="Q139">
            <v>46219743.999999993</v>
          </cell>
          <cell r="R139">
            <v>0</v>
          </cell>
          <cell r="S139">
            <v>0</v>
          </cell>
          <cell r="T139">
            <v>2214432</v>
          </cell>
          <cell r="U139">
            <v>48434175.999999993</v>
          </cell>
          <cell r="W139">
            <v>0</v>
          </cell>
          <cell r="X139">
            <v>0.18</v>
          </cell>
          <cell r="Y139">
            <v>0.18442807457257207</v>
          </cell>
          <cell r="Z139">
            <v>0</v>
          </cell>
          <cell r="AB139">
            <v>757.99999999999989</v>
          </cell>
          <cell r="AC139">
            <v>75.873060769862306</v>
          </cell>
          <cell r="AD139">
            <v>1971490.4148495053</v>
          </cell>
          <cell r="AE139">
            <v>0</v>
          </cell>
          <cell r="AF139">
            <v>0</v>
          </cell>
        </row>
        <row r="140">
          <cell r="B140">
            <v>428035044</v>
          </cell>
          <cell r="C140" t="str">
            <v>BROOKE</v>
          </cell>
          <cell r="D140">
            <v>35</v>
          </cell>
          <cell r="E140" t="str">
            <v>BOSTON</v>
          </cell>
          <cell r="F140">
            <v>44</v>
          </cell>
          <cell r="G140" t="str">
            <v>BROCKTON</v>
          </cell>
          <cell r="I140">
            <v>16881</v>
          </cell>
          <cell r="J140">
            <v>589</v>
          </cell>
          <cell r="K140">
            <v>0</v>
          </cell>
          <cell r="L140">
            <v>1188</v>
          </cell>
          <cell r="M140">
            <v>18658</v>
          </cell>
          <cell r="O140">
            <v>22</v>
          </cell>
          <cell r="P140">
            <v>0</v>
          </cell>
          <cell r="Q140">
            <v>384340</v>
          </cell>
          <cell r="R140">
            <v>0</v>
          </cell>
          <cell r="S140">
            <v>0</v>
          </cell>
          <cell r="T140">
            <v>26136</v>
          </cell>
          <cell r="U140">
            <v>410476</v>
          </cell>
          <cell r="W140">
            <v>0</v>
          </cell>
          <cell r="X140">
            <v>0.18</v>
          </cell>
          <cell r="Y140">
            <v>9.3367395584958116E-2</v>
          </cell>
          <cell r="Z140">
            <v>0</v>
          </cell>
          <cell r="AB140">
            <v>10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</row>
        <row r="141">
          <cell r="B141">
            <v>428035046</v>
          </cell>
          <cell r="C141" t="str">
            <v>BROOKE</v>
          </cell>
          <cell r="D141">
            <v>35</v>
          </cell>
          <cell r="E141" t="str">
            <v>BOSTON</v>
          </cell>
          <cell r="F141">
            <v>46</v>
          </cell>
          <cell r="G141" t="str">
            <v>BROOKLINE</v>
          </cell>
          <cell r="I141">
            <v>12931</v>
          </cell>
          <cell r="J141">
            <v>13243</v>
          </cell>
          <cell r="K141">
            <v>0</v>
          </cell>
          <cell r="L141">
            <v>1188</v>
          </cell>
          <cell r="M141">
            <v>27362</v>
          </cell>
          <cell r="O141">
            <v>1</v>
          </cell>
          <cell r="P141">
            <v>0</v>
          </cell>
          <cell r="Q141">
            <v>26174</v>
          </cell>
          <cell r="R141">
            <v>0</v>
          </cell>
          <cell r="S141">
            <v>0</v>
          </cell>
          <cell r="T141">
            <v>1188</v>
          </cell>
          <cell r="U141">
            <v>27362</v>
          </cell>
          <cell r="W141">
            <v>0</v>
          </cell>
          <cell r="X141">
            <v>0.09</v>
          </cell>
          <cell r="Y141">
            <v>7.4641875458356923E-4</v>
          </cell>
          <cell r="Z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2">
          <cell r="B142">
            <v>428035049</v>
          </cell>
          <cell r="C142" t="str">
            <v>BROOKE</v>
          </cell>
          <cell r="D142">
            <v>35</v>
          </cell>
          <cell r="E142" t="str">
            <v>BOSTON</v>
          </cell>
          <cell r="F142">
            <v>49</v>
          </cell>
          <cell r="G142" t="str">
            <v>CAMBRIDGE</v>
          </cell>
          <cell r="I142">
            <v>16036</v>
          </cell>
          <cell r="J142">
            <v>20259</v>
          </cell>
          <cell r="K142">
            <v>0</v>
          </cell>
          <cell r="L142">
            <v>1188</v>
          </cell>
          <cell r="M142">
            <v>37483</v>
          </cell>
          <cell r="O142">
            <v>1</v>
          </cell>
          <cell r="P142">
            <v>0</v>
          </cell>
          <cell r="Q142">
            <v>36295</v>
          </cell>
          <cell r="R142">
            <v>0</v>
          </cell>
          <cell r="S142">
            <v>0</v>
          </cell>
          <cell r="T142">
            <v>1188</v>
          </cell>
          <cell r="U142">
            <v>37483</v>
          </cell>
          <cell r="W142">
            <v>0</v>
          </cell>
          <cell r="X142">
            <v>0.09</v>
          </cell>
          <cell r="Y142">
            <v>8.9527889506742675E-2</v>
          </cell>
          <cell r="Z142">
            <v>0</v>
          </cell>
          <cell r="AB142">
            <v>1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B143">
            <v>428035050</v>
          </cell>
          <cell r="C143" t="str">
            <v>BROOKE</v>
          </cell>
          <cell r="D143">
            <v>35</v>
          </cell>
          <cell r="E143" t="str">
            <v>BOSTON</v>
          </cell>
          <cell r="F143">
            <v>50</v>
          </cell>
          <cell r="G143" t="str">
            <v>CANTON</v>
          </cell>
          <cell r="I143">
            <v>16146</v>
          </cell>
          <cell r="J143">
            <v>7364</v>
          </cell>
          <cell r="K143">
            <v>0</v>
          </cell>
          <cell r="L143">
            <v>1188</v>
          </cell>
          <cell r="M143">
            <v>24698</v>
          </cell>
          <cell r="O143">
            <v>1</v>
          </cell>
          <cell r="P143">
            <v>0</v>
          </cell>
          <cell r="Q143">
            <v>23510</v>
          </cell>
          <cell r="R143">
            <v>0</v>
          </cell>
          <cell r="S143">
            <v>0</v>
          </cell>
          <cell r="T143">
            <v>1188</v>
          </cell>
          <cell r="U143">
            <v>24698</v>
          </cell>
          <cell r="W143">
            <v>0</v>
          </cell>
          <cell r="X143">
            <v>0.09</v>
          </cell>
          <cell r="Y143">
            <v>6.5476157914056725E-3</v>
          </cell>
          <cell r="Z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</row>
        <row r="144">
          <cell r="B144">
            <v>428035057</v>
          </cell>
          <cell r="C144" t="str">
            <v>BROOKE</v>
          </cell>
          <cell r="D144">
            <v>35</v>
          </cell>
          <cell r="E144" t="str">
            <v>BOSTON</v>
          </cell>
          <cell r="F144">
            <v>57</v>
          </cell>
          <cell r="G144" t="str">
            <v>CHELSEA</v>
          </cell>
          <cell r="I144">
            <v>18405</v>
          </cell>
          <cell r="J144">
            <v>399</v>
          </cell>
          <cell r="K144">
            <v>0</v>
          </cell>
          <cell r="L144">
            <v>1188</v>
          </cell>
          <cell r="M144">
            <v>19992</v>
          </cell>
          <cell r="O144">
            <v>165</v>
          </cell>
          <cell r="P144">
            <v>0</v>
          </cell>
          <cell r="Q144">
            <v>3102660</v>
          </cell>
          <cell r="R144">
            <v>0</v>
          </cell>
          <cell r="S144">
            <v>0</v>
          </cell>
          <cell r="T144">
            <v>196020</v>
          </cell>
          <cell r="U144">
            <v>3298680</v>
          </cell>
          <cell r="W144">
            <v>0</v>
          </cell>
          <cell r="X144">
            <v>0.18</v>
          </cell>
          <cell r="Y144">
            <v>0.12345956705345312</v>
          </cell>
          <cell r="Z144">
            <v>0</v>
          </cell>
          <cell r="AB144">
            <v>69.769230769230745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</row>
        <row r="145">
          <cell r="B145">
            <v>428035073</v>
          </cell>
          <cell r="C145" t="str">
            <v>BROOKE</v>
          </cell>
          <cell r="D145">
            <v>35</v>
          </cell>
          <cell r="E145" t="str">
            <v>BOSTON</v>
          </cell>
          <cell r="F145">
            <v>73</v>
          </cell>
          <cell r="G145" t="str">
            <v>DEDHAM</v>
          </cell>
          <cell r="I145">
            <v>14038</v>
          </cell>
          <cell r="J145">
            <v>10313</v>
          </cell>
          <cell r="K145">
            <v>0</v>
          </cell>
          <cell r="L145">
            <v>1188</v>
          </cell>
          <cell r="M145">
            <v>25539</v>
          </cell>
          <cell r="O145">
            <v>21</v>
          </cell>
          <cell r="P145">
            <v>0</v>
          </cell>
          <cell r="Q145">
            <v>511371</v>
          </cell>
          <cell r="R145">
            <v>0</v>
          </cell>
          <cell r="S145">
            <v>0</v>
          </cell>
          <cell r="T145">
            <v>24948</v>
          </cell>
          <cell r="U145">
            <v>536319</v>
          </cell>
          <cell r="W145">
            <v>0</v>
          </cell>
          <cell r="X145">
            <v>0.09</v>
          </cell>
          <cell r="Y145">
            <v>1.245437118714759E-2</v>
          </cell>
          <cell r="Z145">
            <v>0</v>
          </cell>
          <cell r="AB145">
            <v>11.636363636363637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46">
          <cell r="B146">
            <v>428035093</v>
          </cell>
          <cell r="C146" t="str">
            <v>BROOKE</v>
          </cell>
          <cell r="D146">
            <v>35</v>
          </cell>
          <cell r="E146" t="str">
            <v>BOSTON</v>
          </cell>
          <cell r="F146">
            <v>93</v>
          </cell>
          <cell r="G146" t="str">
            <v>EVERETT</v>
          </cell>
          <cell r="I146">
            <v>18860</v>
          </cell>
          <cell r="J146">
            <v>243</v>
          </cell>
          <cell r="K146">
            <v>0</v>
          </cell>
          <cell r="L146">
            <v>1188</v>
          </cell>
          <cell r="M146">
            <v>20291</v>
          </cell>
          <cell r="O146">
            <v>9</v>
          </cell>
          <cell r="P146">
            <v>0</v>
          </cell>
          <cell r="Q146">
            <v>171927</v>
          </cell>
          <cell r="R146">
            <v>0</v>
          </cell>
          <cell r="S146">
            <v>0</v>
          </cell>
          <cell r="T146">
            <v>10692</v>
          </cell>
          <cell r="U146">
            <v>182619</v>
          </cell>
          <cell r="W146">
            <v>0</v>
          </cell>
          <cell r="X146">
            <v>0.18</v>
          </cell>
          <cell r="Y146">
            <v>8.9885551686166743E-2</v>
          </cell>
          <cell r="Z146">
            <v>0</v>
          </cell>
          <cell r="AB146">
            <v>5.9999999999999991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</row>
        <row r="147">
          <cell r="B147">
            <v>428035128</v>
          </cell>
          <cell r="C147" t="str">
            <v>BROOKE</v>
          </cell>
          <cell r="D147">
            <v>35</v>
          </cell>
          <cell r="E147" t="str">
            <v>BOSTON</v>
          </cell>
          <cell r="F147">
            <v>128</v>
          </cell>
          <cell r="G147" t="str">
            <v>HAVERHILL</v>
          </cell>
          <cell r="I147">
            <v>18583</v>
          </cell>
          <cell r="J147">
            <v>1930</v>
          </cell>
          <cell r="K147">
            <v>0</v>
          </cell>
          <cell r="L147">
            <v>1188</v>
          </cell>
          <cell r="M147">
            <v>21701</v>
          </cell>
          <cell r="O147">
            <v>1</v>
          </cell>
          <cell r="P147">
            <v>0</v>
          </cell>
          <cell r="Q147">
            <v>20513</v>
          </cell>
          <cell r="R147">
            <v>0</v>
          </cell>
          <cell r="S147">
            <v>0</v>
          </cell>
          <cell r="T147">
            <v>1188</v>
          </cell>
          <cell r="U147">
            <v>21701</v>
          </cell>
          <cell r="W147">
            <v>0</v>
          </cell>
          <cell r="X147">
            <v>0.09</v>
          </cell>
          <cell r="Y147">
            <v>4.2494669676569306E-2</v>
          </cell>
          <cell r="Z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</row>
        <row r="148">
          <cell r="B148">
            <v>428035133</v>
          </cell>
          <cell r="C148" t="str">
            <v>BROOKE</v>
          </cell>
          <cell r="D148">
            <v>35</v>
          </cell>
          <cell r="E148" t="str">
            <v>BOSTON</v>
          </cell>
          <cell r="F148">
            <v>133</v>
          </cell>
          <cell r="G148" t="str">
            <v>HOLBROOK</v>
          </cell>
          <cell r="I148">
            <v>15457</v>
          </cell>
          <cell r="J148">
            <v>2063</v>
          </cell>
          <cell r="K148">
            <v>0</v>
          </cell>
          <cell r="L148">
            <v>1188</v>
          </cell>
          <cell r="M148">
            <v>18708</v>
          </cell>
          <cell r="O148">
            <v>3</v>
          </cell>
          <cell r="P148">
            <v>0</v>
          </cell>
          <cell r="Q148">
            <v>52560</v>
          </cell>
          <cell r="R148">
            <v>0</v>
          </cell>
          <cell r="S148">
            <v>0</v>
          </cell>
          <cell r="T148">
            <v>3564</v>
          </cell>
          <cell r="U148">
            <v>56124</v>
          </cell>
          <cell r="W148">
            <v>0</v>
          </cell>
          <cell r="X148">
            <v>0.09</v>
          </cell>
          <cell r="Y148">
            <v>3.392077105832738E-2</v>
          </cell>
          <cell r="Z148">
            <v>0</v>
          </cell>
          <cell r="AB148">
            <v>1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</row>
        <row r="149">
          <cell r="B149">
            <v>428035153</v>
          </cell>
          <cell r="C149" t="str">
            <v>BROOKE</v>
          </cell>
          <cell r="D149">
            <v>35</v>
          </cell>
          <cell r="E149" t="str">
            <v>BOSTON</v>
          </cell>
          <cell r="F149">
            <v>153</v>
          </cell>
          <cell r="G149" t="str">
            <v>LEOMINSTER</v>
          </cell>
          <cell r="I149">
            <v>16545</v>
          </cell>
          <cell r="J149">
            <v>0</v>
          </cell>
          <cell r="K149">
            <v>0</v>
          </cell>
          <cell r="L149">
            <v>1188</v>
          </cell>
          <cell r="M149">
            <v>17733</v>
          </cell>
          <cell r="O149">
            <v>2</v>
          </cell>
          <cell r="P149">
            <v>0</v>
          </cell>
          <cell r="Q149">
            <v>33090</v>
          </cell>
          <cell r="R149">
            <v>0</v>
          </cell>
          <cell r="S149">
            <v>0</v>
          </cell>
          <cell r="T149">
            <v>2376</v>
          </cell>
          <cell r="U149">
            <v>35466</v>
          </cell>
          <cell r="W149">
            <v>0</v>
          </cell>
          <cell r="X149">
            <v>0.09</v>
          </cell>
          <cell r="Y149">
            <v>1.3961385014293469E-2</v>
          </cell>
          <cell r="Z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</row>
        <row r="150">
          <cell r="B150">
            <v>428035163</v>
          </cell>
          <cell r="C150" t="str">
            <v>BROOKE</v>
          </cell>
          <cell r="D150">
            <v>35</v>
          </cell>
          <cell r="E150" t="str">
            <v>BOSTON</v>
          </cell>
          <cell r="F150">
            <v>163</v>
          </cell>
          <cell r="G150" t="str">
            <v>LYNN</v>
          </cell>
          <cell r="I150">
            <v>16460</v>
          </cell>
          <cell r="J150">
            <v>109</v>
          </cell>
          <cell r="K150">
            <v>0</v>
          </cell>
          <cell r="L150">
            <v>1188</v>
          </cell>
          <cell r="M150">
            <v>17757</v>
          </cell>
          <cell r="O150">
            <v>17</v>
          </cell>
          <cell r="P150">
            <v>0</v>
          </cell>
          <cell r="Q150">
            <v>281673</v>
          </cell>
          <cell r="R150">
            <v>0</v>
          </cell>
          <cell r="S150">
            <v>0</v>
          </cell>
          <cell r="T150">
            <v>20196</v>
          </cell>
          <cell r="U150">
            <v>301869</v>
          </cell>
          <cell r="W150">
            <v>0</v>
          </cell>
          <cell r="X150">
            <v>0.113490033140277</v>
          </cell>
          <cell r="Y150">
            <v>0.10020806784376603</v>
          </cell>
          <cell r="Z150">
            <v>0</v>
          </cell>
          <cell r="AB150">
            <v>10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</row>
        <row r="151">
          <cell r="B151">
            <v>428035165</v>
          </cell>
          <cell r="C151" t="str">
            <v>BROOKE</v>
          </cell>
          <cell r="D151">
            <v>35</v>
          </cell>
          <cell r="E151" t="str">
            <v>BOSTON</v>
          </cell>
          <cell r="F151">
            <v>165</v>
          </cell>
          <cell r="G151" t="str">
            <v>MALDEN</v>
          </cell>
          <cell r="I151">
            <v>17531</v>
          </cell>
          <cell r="J151">
            <v>0</v>
          </cell>
          <cell r="K151">
            <v>0</v>
          </cell>
          <cell r="L151">
            <v>1188</v>
          </cell>
          <cell r="M151">
            <v>18719</v>
          </cell>
          <cell r="O151">
            <v>8</v>
          </cell>
          <cell r="P151">
            <v>0</v>
          </cell>
          <cell r="Q151">
            <v>140248</v>
          </cell>
          <cell r="R151">
            <v>0</v>
          </cell>
          <cell r="S151">
            <v>0</v>
          </cell>
          <cell r="T151">
            <v>9504</v>
          </cell>
          <cell r="U151">
            <v>149752</v>
          </cell>
          <cell r="W151">
            <v>0</v>
          </cell>
          <cell r="X151">
            <v>9.8299999999999998E-2</v>
          </cell>
          <cell r="Y151">
            <v>8.348768009130407E-2</v>
          </cell>
          <cell r="Z151">
            <v>0</v>
          </cell>
          <cell r="AB151">
            <v>4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</row>
        <row r="152">
          <cell r="B152">
            <v>428035177</v>
          </cell>
          <cell r="C152" t="str">
            <v>BROOKE</v>
          </cell>
          <cell r="D152">
            <v>35</v>
          </cell>
          <cell r="E152" t="str">
            <v>BOSTON</v>
          </cell>
          <cell r="F152">
            <v>177</v>
          </cell>
          <cell r="G152" t="str">
            <v>MEDWAY</v>
          </cell>
          <cell r="I152">
            <v>12684</v>
          </cell>
          <cell r="J152">
            <v>5509</v>
          </cell>
          <cell r="K152">
            <v>0</v>
          </cell>
          <cell r="L152">
            <v>1188</v>
          </cell>
          <cell r="M152">
            <v>19381</v>
          </cell>
          <cell r="O152">
            <v>1</v>
          </cell>
          <cell r="P152">
            <v>0</v>
          </cell>
          <cell r="Q152">
            <v>18193</v>
          </cell>
          <cell r="R152">
            <v>0</v>
          </cell>
          <cell r="S152">
            <v>0</v>
          </cell>
          <cell r="T152">
            <v>1188</v>
          </cell>
          <cell r="U152">
            <v>19381</v>
          </cell>
          <cell r="W152">
            <v>0</v>
          </cell>
          <cell r="X152">
            <v>0.09</v>
          </cell>
          <cell r="Y152">
            <v>1.0128773786686468E-2</v>
          </cell>
          <cell r="Z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</row>
        <row r="153">
          <cell r="B153">
            <v>428035220</v>
          </cell>
          <cell r="C153" t="str">
            <v>BROOKE</v>
          </cell>
          <cell r="D153">
            <v>35</v>
          </cell>
          <cell r="E153" t="str">
            <v>BOSTON</v>
          </cell>
          <cell r="F153">
            <v>220</v>
          </cell>
          <cell r="G153" t="str">
            <v>NORWOOD</v>
          </cell>
          <cell r="I153">
            <v>15925</v>
          </cell>
          <cell r="J153">
            <v>6018</v>
          </cell>
          <cell r="K153">
            <v>0</v>
          </cell>
          <cell r="L153">
            <v>1188</v>
          </cell>
          <cell r="M153">
            <v>23131</v>
          </cell>
          <cell r="O153">
            <v>7</v>
          </cell>
          <cell r="P153">
            <v>0</v>
          </cell>
          <cell r="Q153">
            <v>153601</v>
          </cell>
          <cell r="R153">
            <v>0</v>
          </cell>
          <cell r="S153">
            <v>0</v>
          </cell>
          <cell r="T153">
            <v>8316</v>
          </cell>
          <cell r="U153">
            <v>161917</v>
          </cell>
          <cell r="W153">
            <v>0</v>
          </cell>
          <cell r="X153">
            <v>0.09</v>
          </cell>
          <cell r="Y153">
            <v>2.0829400838012321E-2</v>
          </cell>
          <cell r="Z153">
            <v>0</v>
          </cell>
          <cell r="AB153">
            <v>3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</row>
        <row r="154">
          <cell r="B154">
            <v>428035243</v>
          </cell>
          <cell r="C154" t="str">
            <v>BROOKE</v>
          </cell>
          <cell r="D154">
            <v>35</v>
          </cell>
          <cell r="E154" t="str">
            <v>BOSTON</v>
          </cell>
          <cell r="F154">
            <v>243</v>
          </cell>
          <cell r="G154" t="str">
            <v>QUINCY</v>
          </cell>
          <cell r="I154">
            <v>18893</v>
          </cell>
          <cell r="J154">
            <v>2692</v>
          </cell>
          <cell r="K154">
            <v>0</v>
          </cell>
          <cell r="L154">
            <v>1188</v>
          </cell>
          <cell r="M154">
            <v>22773</v>
          </cell>
          <cell r="O154">
            <v>4</v>
          </cell>
          <cell r="P154">
            <v>0</v>
          </cell>
          <cell r="Q154">
            <v>86340</v>
          </cell>
          <cell r="R154">
            <v>0</v>
          </cell>
          <cell r="S154">
            <v>0</v>
          </cell>
          <cell r="T154">
            <v>4752</v>
          </cell>
          <cell r="U154">
            <v>91092</v>
          </cell>
          <cell r="W154">
            <v>0</v>
          </cell>
          <cell r="X154">
            <v>0.09</v>
          </cell>
          <cell r="Y154">
            <v>6.4449431719393047E-3</v>
          </cell>
          <cell r="Z154">
            <v>0</v>
          </cell>
          <cell r="AB154">
            <v>3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</row>
        <row r="155">
          <cell r="B155">
            <v>428035244</v>
          </cell>
          <cell r="C155" t="str">
            <v>BROOKE</v>
          </cell>
          <cell r="D155">
            <v>35</v>
          </cell>
          <cell r="E155" t="str">
            <v>BOSTON</v>
          </cell>
          <cell r="F155">
            <v>244</v>
          </cell>
          <cell r="G155" t="str">
            <v>RANDOLPH</v>
          </cell>
          <cell r="I155">
            <v>14601</v>
          </cell>
          <cell r="J155">
            <v>4156</v>
          </cell>
          <cell r="K155">
            <v>0</v>
          </cell>
          <cell r="L155">
            <v>1188</v>
          </cell>
          <cell r="M155">
            <v>19945</v>
          </cell>
          <cell r="O155">
            <v>24</v>
          </cell>
          <cell r="P155">
            <v>0</v>
          </cell>
          <cell r="Q155">
            <v>450167.99999999988</v>
          </cell>
          <cell r="R155">
            <v>0</v>
          </cell>
          <cell r="S155">
            <v>0</v>
          </cell>
          <cell r="T155">
            <v>28512</v>
          </cell>
          <cell r="U155">
            <v>478679.99999999988</v>
          </cell>
          <cell r="W155">
            <v>0</v>
          </cell>
          <cell r="X155">
            <v>0.09</v>
          </cell>
          <cell r="Y155">
            <v>0.10187165835696251</v>
          </cell>
          <cell r="Z155">
            <v>0</v>
          </cell>
          <cell r="AB155">
            <v>11</v>
          </cell>
          <cell r="AC155">
            <v>3.0506078936680838</v>
          </cell>
          <cell r="AD155">
            <v>60839.25226153226</v>
          </cell>
          <cell r="AE155">
            <v>0</v>
          </cell>
          <cell r="AF155">
            <v>0</v>
          </cell>
        </row>
        <row r="156">
          <cell r="B156">
            <v>428035248</v>
          </cell>
          <cell r="C156" t="str">
            <v>BROOKE</v>
          </cell>
          <cell r="D156">
            <v>35</v>
          </cell>
          <cell r="E156" t="str">
            <v>BOSTON</v>
          </cell>
          <cell r="F156">
            <v>248</v>
          </cell>
          <cell r="G156" t="str">
            <v>REVERE</v>
          </cell>
          <cell r="I156">
            <v>16469</v>
          </cell>
          <cell r="J156">
            <v>1086</v>
          </cell>
          <cell r="K156">
            <v>0</v>
          </cell>
          <cell r="L156">
            <v>1188</v>
          </cell>
          <cell r="M156">
            <v>18743</v>
          </cell>
          <cell r="O156">
            <v>37</v>
          </cell>
          <cell r="P156">
            <v>0</v>
          </cell>
          <cell r="Q156">
            <v>649535</v>
          </cell>
          <cell r="R156">
            <v>0</v>
          </cell>
          <cell r="S156">
            <v>0</v>
          </cell>
          <cell r="T156">
            <v>43956</v>
          </cell>
          <cell r="U156">
            <v>693491</v>
          </cell>
          <cell r="W156">
            <v>0</v>
          </cell>
          <cell r="X156">
            <v>0.09</v>
          </cell>
          <cell r="Y156">
            <v>6.8512801438183821E-2</v>
          </cell>
          <cell r="Z156">
            <v>0</v>
          </cell>
          <cell r="AB156">
            <v>15.090909090909093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</row>
        <row r="157">
          <cell r="B157">
            <v>428035258</v>
          </cell>
          <cell r="C157" t="str">
            <v>BROOKE</v>
          </cell>
          <cell r="D157">
            <v>35</v>
          </cell>
          <cell r="E157" t="str">
            <v>BOSTON</v>
          </cell>
          <cell r="F157">
            <v>258</v>
          </cell>
          <cell r="G157" t="str">
            <v>SALEM</v>
          </cell>
          <cell r="I157">
            <v>18375</v>
          </cell>
          <cell r="J157">
            <v>6144</v>
          </cell>
          <cell r="K157">
            <v>0</v>
          </cell>
          <cell r="L157">
            <v>1188</v>
          </cell>
          <cell r="M157">
            <v>25707</v>
          </cell>
          <cell r="O157">
            <v>2</v>
          </cell>
          <cell r="P157">
            <v>0</v>
          </cell>
          <cell r="Q157">
            <v>49038</v>
          </cell>
          <cell r="R157">
            <v>0</v>
          </cell>
          <cell r="S157">
            <v>0</v>
          </cell>
          <cell r="T157">
            <v>2376</v>
          </cell>
          <cell r="U157">
            <v>51414</v>
          </cell>
          <cell r="W157">
            <v>0</v>
          </cell>
          <cell r="X157">
            <v>0.09</v>
          </cell>
          <cell r="Y157">
            <v>0.11216849563303749</v>
          </cell>
          <cell r="Z157">
            <v>0</v>
          </cell>
          <cell r="AB157">
            <v>1</v>
          </cell>
          <cell r="AC157">
            <v>0.51317675493376003</v>
          </cell>
          <cell r="AD157">
            <v>13192.580854220862</v>
          </cell>
          <cell r="AE157">
            <v>0</v>
          </cell>
          <cell r="AF157">
            <v>0</v>
          </cell>
        </row>
        <row r="158">
          <cell r="B158">
            <v>428035262</v>
          </cell>
          <cell r="C158" t="str">
            <v>BROOKE</v>
          </cell>
          <cell r="D158">
            <v>35</v>
          </cell>
          <cell r="E158" t="str">
            <v>BOSTON</v>
          </cell>
          <cell r="F158">
            <v>262</v>
          </cell>
          <cell r="G158" t="str">
            <v>SAUGUS</v>
          </cell>
          <cell r="I158">
            <v>18612</v>
          </cell>
          <cell r="J158">
            <v>3712</v>
          </cell>
          <cell r="K158">
            <v>0</v>
          </cell>
          <cell r="L158">
            <v>1188</v>
          </cell>
          <cell r="M158">
            <v>23512</v>
          </cell>
          <cell r="O158">
            <v>3</v>
          </cell>
          <cell r="P158">
            <v>0</v>
          </cell>
          <cell r="Q158">
            <v>66972</v>
          </cell>
          <cell r="R158">
            <v>0</v>
          </cell>
          <cell r="S158">
            <v>0</v>
          </cell>
          <cell r="T158">
            <v>3564</v>
          </cell>
          <cell r="U158">
            <v>70536</v>
          </cell>
          <cell r="W158">
            <v>0</v>
          </cell>
          <cell r="X158">
            <v>0.09</v>
          </cell>
          <cell r="Y158">
            <v>0.10202414826885364</v>
          </cell>
          <cell r="Z158">
            <v>0</v>
          </cell>
          <cell r="AB158">
            <v>2</v>
          </cell>
          <cell r="AC158">
            <v>0.55149742721030259</v>
          </cell>
          <cell r="AD158">
            <v>12965.628565042794</v>
          </cell>
          <cell r="AE158">
            <v>0</v>
          </cell>
          <cell r="AF158">
            <v>0</v>
          </cell>
        </row>
        <row r="159">
          <cell r="B159">
            <v>428035285</v>
          </cell>
          <cell r="C159" t="str">
            <v>BROOKE</v>
          </cell>
          <cell r="D159">
            <v>35</v>
          </cell>
          <cell r="E159" t="str">
            <v>BOSTON</v>
          </cell>
          <cell r="F159">
            <v>285</v>
          </cell>
          <cell r="G159" t="str">
            <v>STOUGHTON</v>
          </cell>
          <cell r="I159">
            <v>16922</v>
          </cell>
          <cell r="J159">
            <v>4078</v>
          </cell>
          <cell r="K159">
            <v>0</v>
          </cell>
          <cell r="L159">
            <v>1188</v>
          </cell>
          <cell r="M159">
            <v>22188</v>
          </cell>
          <cell r="O159">
            <v>2</v>
          </cell>
          <cell r="P159">
            <v>0</v>
          </cell>
          <cell r="Q159">
            <v>42000</v>
          </cell>
          <cell r="R159">
            <v>0</v>
          </cell>
          <cell r="S159">
            <v>0</v>
          </cell>
          <cell r="T159">
            <v>2376</v>
          </cell>
          <cell r="U159">
            <v>44376</v>
          </cell>
          <cell r="W159">
            <v>0</v>
          </cell>
          <cell r="X159">
            <v>0.09</v>
          </cell>
          <cell r="Y159">
            <v>3.4611205616180453E-2</v>
          </cell>
          <cell r="Z159">
            <v>0</v>
          </cell>
          <cell r="AB159">
            <v>1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</row>
        <row r="160">
          <cell r="B160">
            <v>428035293</v>
          </cell>
          <cell r="C160" t="str">
            <v>BROOKE</v>
          </cell>
          <cell r="D160">
            <v>35</v>
          </cell>
          <cell r="E160" t="str">
            <v>BOSTON</v>
          </cell>
          <cell r="F160">
            <v>293</v>
          </cell>
          <cell r="G160" t="str">
            <v>TAUNTON</v>
          </cell>
          <cell r="I160">
            <v>19161</v>
          </cell>
          <cell r="J160">
            <v>517</v>
          </cell>
          <cell r="K160">
            <v>0</v>
          </cell>
          <cell r="L160">
            <v>1188</v>
          </cell>
          <cell r="M160">
            <v>20866</v>
          </cell>
          <cell r="O160">
            <v>4</v>
          </cell>
          <cell r="P160">
            <v>0</v>
          </cell>
          <cell r="Q160">
            <v>78712</v>
          </cell>
          <cell r="R160">
            <v>0</v>
          </cell>
          <cell r="S160">
            <v>0</v>
          </cell>
          <cell r="T160">
            <v>4752</v>
          </cell>
          <cell r="U160">
            <v>83464</v>
          </cell>
          <cell r="W160">
            <v>0</v>
          </cell>
          <cell r="X160">
            <v>0.18</v>
          </cell>
          <cell r="Y160">
            <v>1.0537741496786417E-2</v>
          </cell>
          <cell r="Z160">
            <v>0</v>
          </cell>
          <cell r="AB160">
            <v>2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</row>
        <row r="161">
          <cell r="B161">
            <v>428035307</v>
          </cell>
          <cell r="C161" t="str">
            <v>BROOKE</v>
          </cell>
          <cell r="D161">
            <v>35</v>
          </cell>
          <cell r="E161" t="str">
            <v>BOSTON</v>
          </cell>
          <cell r="F161">
            <v>307</v>
          </cell>
          <cell r="G161" t="str">
            <v>WALPOLE</v>
          </cell>
          <cell r="I161">
            <v>16124</v>
          </cell>
          <cell r="J161">
            <v>6745</v>
          </cell>
          <cell r="K161">
            <v>0</v>
          </cell>
          <cell r="L161">
            <v>1188</v>
          </cell>
          <cell r="M161">
            <v>24057</v>
          </cell>
          <cell r="O161">
            <v>3</v>
          </cell>
          <cell r="P161">
            <v>0</v>
          </cell>
          <cell r="Q161">
            <v>68607</v>
          </cell>
          <cell r="R161">
            <v>0</v>
          </cell>
          <cell r="S161">
            <v>0</v>
          </cell>
          <cell r="T161">
            <v>3564</v>
          </cell>
          <cell r="U161">
            <v>72171</v>
          </cell>
          <cell r="W161">
            <v>0</v>
          </cell>
          <cell r="X161">
            <v>0.09</v>
          </cell>
          <cell r="Y161">
            <v>6.9872509487583136E-3</v>
          </cell>
          <cell r="Z161">
            <v>0</v>
          </cell>
          <cell r="AB161">
            <v>2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</row>
        <row r="162">
          <cell r="B162">
            <v>428035314</v>
          </cell>
          <cell r="C162" t="str">
            <v>BROOKE</v>
          </cell>
          <cell r="D162">
            <v>35</v>
          </cell>
          <cell r="E162" t="str">
            <v>BOSTON</v>
          </cell>
          <cell r="F162">
            <v>314</v>
          </cell>
          <cell r="G162" t="str">
            <v>WATERTOWN</v>
          </cell>
          <cell r="I162">
            <v>11475</v>
          </cell>
          <cell r="J162">
            <v>8659</v>
          </cell>
          <cell r="K162">
            <v>0</v>
          </cell>
          <cell r="L162">
            <v>1188</v>
          </cell>
          <cell r="M162">
            <v>21322</v>
          </cell>
          <cell r="O162">
            <v>2</v>
          </cell>
          <cell r="P162">
            <v>0</v>
          </cell>
          <cell r="Q162">
            <v>40268</v>
          </cell>
          <cell r="R162">
            <v>0</v>
          </cell>
          <cell r="S162">
            <v>0</v>
          </cell>
          <cell r="T162">
            <v>2376</v>
          </cell>
          <cell r="U162">
            <v>42644</v>
          </cell>
          <cell r="W162">
            <v>0</v>
          </cell>
          <cell r="X162">
            <v>0.09</v>
          </cell>
          <cell r="Y162">
            <v>6.4361186155861387E-3</v>
          </cell>
          <cell r="Z162">
            <v>0</v>
          </cell>
          <cell r="AB162">
            <v>1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</row>
        <row r="163">
          <cell r="B163">
            <v>428035336</v>
          </cell>
          <cell r="C163" t="str">
            <v>BROOKE</v>
          </cell>
          <cell r="D163">
            <v>35</v>
          </cell>
          <cell r="E163" t="str">
            <v>BOSTON</v>
          </cell>
          <cell r="F163">
            <v>336</v>
          </cell>
          <cell r="G163" t="str">
            <v>WEYMOUTH</v>
          </cell>
          <cell r="I163">
            <v>11336</v>
          </cell>
          <cell r="J163">
            <v>1518</v>
          </cell>
          <cell r="K163">
            <v>0</v>
          </cell>
          <cell r="L163">
            <v>1188</v>
          </cell>
          <cell r="M163">
            <v>14042</v>
          </cell>
          <cell r="O163">
            <v>3</v>
          </cell>
          <cell r="P163">
            <v>0</v>
          </cell>
          <cell r="Q163">
            <v>38562</v>
          </cell>
          <cell r="R163">
            <v>0</v>
          </cell>
          <cell r="S163">
            <v>0</v>
          </cell>
          <cell r="T163">
            <v>3564</v>
          </cell>
          <cell r="U163">
            <v>42126</v>
          </cell>
          <cell r="W163">
            <v>0</v>
          </cell>
          <cell r="X163">
            <v>0.09</v>
          </cell>
          <cell r="Y163">
            <v>4.8588345715660924E-2</v>
          </cell>
          <cell r="Z163">
            <v>0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</row>
        <row r="164">
          <cell r="B164">
            <v>428035346</v>
          </cell>
          <cell r="C164" t="str">
            <v>BROOKE</v>
          </cell>
          <cell r="D164">
            <v>35</v>
          </cell>
          <cell r="E164" t="str">
            <v>BOSTON</v>
          </cell>
          <cell r="F164">
            <v>346</v>
          </cell>
          <cell r="G164" t="str">
            <v>WINTHROP</v>
          </cell>
          <cell r="I164">
            <v>15739</v>
          </cell>
          <cell r="J164">
            <v>1545</v>
          </cell>
          <cell r="K164">
            <v>0</v>
          </cell>
          <cell r="L164">
            <v>1188</v>
          </cell>
          <cell r="M164">
            <v>18472</v>
          </cell>
          <cell r="O164">
            <v>9</v>
          </cell>
          <cell r="P164">
            <v>0</v>
          </cell>
          <cell r="Q164">
            <v>155556</v>
          </cell>
          <cell r="R164">
            <v>0</v>
          </cell>
          <cell r="S164">
            <v>0</v>
          </cell>
          <cell r="T164">
            <v>10692</v>
          </cell>
          <cell r="U164">
            <v>166248</v>
          </cell>
          <cell r="W164">
            <v>0</v>
          </cell>
          <cell r="X164">
            <v>0.09</v>
          </cell>
          <cell r="Y164">
            <v>1.51968160714256E-2</v>
          </cell>
          <cell r="Z164">
            <v>0</v>
          </cell>
          <cell r="AB164">
            <v>3.9999999999999996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</row>
        <row r="165">
          <cell r="B165">
            <v>428035350</v>
          </cell>
          <cell r="C165" t="str">
            <v>BROOKE</v>
          </cell>
          <cell r="D165">
            <v>35</v>
          </cell>
          <cell r="E165" t="str">
            <v>BOSTON</v>
          </cell>
          <cell r="F165">
            <v>350</v>
          </cell>
          <cell r="G165" t="str">
            <v>WRENTHAM</v>
          </cell>
          <cell r="I165">
            <v>16241</v>
          </cell>
          <cell r="J165">
            <v>11597</v>
          </cell>
          <cell r="K165">
            <v>0</v>
          </cell>
          <cell r="L165">
            <v>1188</v>
          </cell>
          <cell r="M165">
            <v>29026</v>
          </cell>
          <cell r="O165">
            <v>1</v>
          </cell>
          <cell r="P165">
            <v>0</v>
          </cell>
          <cell r="Q165">
            <v>27838</v>
          </cell>
          <cell r="R165">
            <v>0</v>
          </cell>
          <cell r="S165">
            <v>0</v>
          </cell>
          <cell r="T165">
            <v>1188</v>
          </cell>
          <cell r="U165">
            <v>29026</v>
          </cell>
          <cell r="W165">
            <v>0</v>
          </cell>
          <cell r="X165">
            <v>0.09</v>
          </cell>
          <cell r="Y165">
            <v>7.4745714683505937E-2</v>
          </cell>
          <cell r="Z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</row>
        <row r="166">
          <cell r="B166">
            <v>429163030</v>
          </cell>
          <cell r="C166" t="str">
            <v>KIPP ACADEMY LYNN</v>
          </cell>
          <cell r="D166">
            <v>163</v>
          </cell>
          <cell r="E166" t="str">
            <v>LYNN</v>
          </cell>
          <cell r="F166">
            <v>30</v>
          </cell>
          <cell r="G166" t="str">
            <v>BEVERLY</v>
          </cell>
          <cell r="I166">
            <v>17757</v>
          </cell>
          <cell r="J166">
            <v>3936</v>
          </cell>
          <cell r="K166">
            <v>0</v>
          </cell>
          <cell r="L166">
            <v>1188</v>
          </cell>
          <cell r="M166">
            <v>22881</v>
          </cell>
          <cell r="O166">
            <v>2</v>
          </cell>
          <cell r="P166">
            <v>0</v>
          </cell>
          <cell r="Q166">
            <v>43386</v>
          </cell>
          <cell r="R166">
            <v>0</v>
          </cell>
          <cell r="S166">
            <v>0</v>
          </cell>
          <cell r="T166">
            <v>2376</v>
          </cell>
          <cell r="U166">
            <v>45762</v>
          </cell>
          <cell r="W166">
            <v>0</v>
          </cell>
          <cell r="X166">
            <v>0.09</v>
          </cell>
          <cell r="Y166">
            <v>4.4381844028676043E-3</v>
          </cell>
          <cell r="Z166">
            <v>0</v>
          </cell>
          <cell r="AB166">
            <v>1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</row>
        <row r="167">
          <cell r="B167">
            <v>429163035</v>
          </cell>
          <cell r="C167" t="str">
            <v>KIPP ACADEMY LYNN</v>
          </cell>
          <cell r="D167">
            <v>163</v>
          </cell>
          <cell r="E167" t="str">
            <v>LYNN</v>
          </cell>
          <cell r="F167">
            <v>35</v>
          </cell>
          <cell r="G167" t="str">
            <v>BOSTON</v>
          </cell>
          <cell r="I167">
            <v>11287</v>
          </cell>
          <cell r="J167">
            <v>4685</v>
          </cell>
          <cell r="K167">
            <v>0</v>
          </cell>
          <cell r="L167">
            <v>1188</v>
          </cell>
          <cell r="M167">
            <v>17160</v>
          </cell>
          <cell r="O167">
            <v>2</v>
          </cell>
          <cell r="P167">
            <v>0</v>
          </cell>
          <cell r="Q167">
            <v>31944</v>
          </cell>
          <cell r="R167">
            <v>0</v>
          </cell>
          <cell r="S167">
            <v>0</v>
          </cell>
          <cell r="T167">
            <v>2376</v>
          </cell>
          <cell r="U167">
            <v>34320</v>
          </cell>
          <cell r="W167">
            <v>0</v>
          </cell>
          <cell r="X167">
            <v>0.18</v>
          </cell>
          <cell r="Y167">
            <v>0.18442807457257207</v>
          </cell>
          <cell r="Z167">
            <v>0</v>
          </cell>
          <cell r="AB167">
            <v>1</v>
          </cell>
          <cell r="AC167">
            <v>0.10009638623992388</v>
          </cell>
          <cell r="AD167">
            <v>1716.7394810240642</v>
          </cell>
          <cell r="AE167">
            <v>0</v>
          </cell>
          <cell r="AF167">
            <v>0</v>
          </cell>
        </row>
        <row r="168">
          <cell r="B168">
            <v>429163057</v>
          </cell>
          <cell r="C168" t="str">
            <v>KIPP ACADEMY LYNN</v>
          </cell>
          <cell r="D168">
            <v>163</v>
          </cell>
          <cell r="E168" t="str">
            <v>LYNN</v>
          </cell>
          <cell r="F168">
            <v>57</v>
          </cell>
          <cell r="G168" t="str">
            <v>CHELSEA</v>
          </cell>
          <cell r="I168">
            <v>21268</v>
          </cell>
          <cell r="J168">
            <v>461</v>
          </cell>
          <cell r="K168">
            <v>0</v>
          </cell>
          <cell r="L168">
            <v>1188</v>
          </cell>
          <cell r="M168">
            <v>22917</v>
          </cell>
          <cell r="O168">
            <v>1</v>
          </cell>
          <cell r="P168">
            <v>0</v>
          </cell>
          <cell r="Q168">
            <v>21729</v>
          </cell>
          <cell r="R168">
            <v>0</v>
          </cell>
          <cell r="S168">
            <v>0</v>
          </cell>
          <cell r="T168">
            <v>1188</v>
          </cell>
          <cell r="U168">
            <v>22917</v>
          </cell>
          <cell r="W168">
            <v>0</v>
          </cell>
          <cell r="X168">
            <v>0.18</v>
          </cell>
          <cell r="Y168">
            <v>0.12345956705345312</v>
          </cell>
          <cell r="Z168">
            <v>0</v>
          </cell>
          <cell r="AB168">
            <v>1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69">
          <cell r="B169">
            <v>429163071</v>
          </cell>
          <cell r="C169" t="str">
            <v>KIPP ACADEMY LYNN</v>
          </cell>
          <cell r="D169">
            <v>163</v>
          </cell>
          <cell r="E169" t="str">
            <v>LYNN</v>
          </cell>
          <cell r="F169">
            <v>71</v>
          </cell>
          <cell r="G169" t="str">
            <v>DANVERS</v>
          </cell>
          <cell r="I169">
            <v>14760</v>
          </cell>
          <cell r="J169">
            <v>6436</v>
          </cell>
          <cell r="K169">
            <v>0</v>
          </cell>
          <cell r="L169">
            <v>1188</v>
          </cell>
          <cell r="M169">
            <v>22384</v>
          </cell>
          <cell r="O169">
            <v>4</v>
          </cell>
          <cell r="P169">
            <v>0</v>
          </cell>
          <cell r="Q169">
            <v>84784</v>
          </cell>
          <cell r="R169">
            <v>0</v>
          </cell>
          <cell r="S169">
            <v>0</v>
          </cell>
          <cell r="T169">
            <v>4752</v>
          </cell>
          <cell r="U169">
            <v>89536</v>
          </cell>
          <cell r="W169">
            <v>0</v>
          </cell>
          <cell r="X169">
            <v>0.09</v>
          </cell>
          <cell r="Y169">
            <v>8.1278406724978932E-3</v>
          </cell>
          <cell r="Z169">
            <v>0</v>
          </cell>
          <cell r="AB169">
            <v>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B170">
            <v>429163163</v>
          </cell>
          <cell r="C170" t="str">
            <v>KIPP ACADEMY LYNN</v>
          </cell>
          <cell r="D170">
            <v>163</v>
          </cell>
          <cell r="E170" t="str">
            <v>LYNN</v>
          </cell>
          <cell r="F170">
            <v>163</v>
          </cell>
          <cell r="G170" t="str">
            <v>LYNN</v>
          </cell>
          <cell r="I170">
            <v>16914</v>
          </cell>
          <cell r="J170">
            <v>112</v>
          </cell>
          <cell r="K170">
            <v>655.26912928759896</v>
          </cell>
          <cell r="L170">
            <v>1188</v>
          </cell>
          <cell r="M170">
            <v>18869.269129287601</v>
          </cell>
          <cell r="O170">
            <v>1516</v>
          </cell>
          <cell r="P170">
            <v>0</v>
          </cell>
          <cell r="Q170">
            <v>25811416</v>
          </cell>
          <cell r="R170">
            <v>0</v>
          </cell>
          <cell r="S170">
            <v>993388</v>
          </cell>
          <cell r="T170">
            <v>1801008</v>
          </cell>
          <cell r="U170">
            <v>28605812</v>
          </cell>
          <cell r="W170">
            <v>0</v>
          </cell>
          <cell r="X170">
            <v>0.113490033140277</v>
          </cell>
          <cell r="Y170">
            <v>0.10020806784376603</v>
          </cell>
          <cell r="Z170">
            <v>0</v>
          </cell>
          <cell r="AB170">
            <v>596.99999999999989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1">
          <cell r="B171">
            <v>429163165</v>
          </cell>
          <cell r="C171" t="str">
            <v>KIPP ACADEMY LYNN</v>
          </cell>
          <cell r="D171">
            <v>163</v>
          </cell>
          <cell r="E171" t="str">
            <v>LYNN</v>
          </cell>
          <cell r="F171">
            <v>165</v>
          </cell>
          <cell r="G171" t="str">
            <v>MALDEN</v>
          </cell>
          <cell r="I171">
            <v>16912</v>
          </cell>
          <cell r="J171">
            <v>0</v>
          </cell>
          <cell r="K171">
            <v>0</v>
          </cell>
          <cell r="L171">
            <v>1188</v>
          </cell>
          <cell r="M171">
            <v>18100</v>
          </cell>
          <cell r="O171">
            <v>1</v>
          </cell>
          <cell r="P171">
            <v>0</v>
          </cell>
          <cell r="Q171">
            <v>16912</v>
          </cell>
          <cell r="R171">
            <v>0</v>
          </cell>
          <cell r="S171">
            <v>0</v>
          </cell>
          <cell r="T171">
            <v>1188</v>
          </cell>
          <cell r="U171">
            <v>18100</v>
          </cell>
          <cell r="W171">
            <v>0</v>
          </cell>
          <cell r="X171">
            <v>9.8299999999999998E-2</v>
          </cell>
          <cell r="Y171">
            <v>8.348768009130407E-2</v>
          </cell>
          <cell r="Z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</row>
        <row r="172">
          <cell r="B172">
            <v>429163168</v>
          </cell>
          <cell r="C172" t="str">
            <v>KIPP ACADEMY LYNN</v>
          </cell>
          <cell r="D172">
            <v>163</v>
          </cell>
          <cell r="E172" t="str">
            <v>LYNN</v>
          </cell>
          <cell r="F172">
            <v>168</v>
          </cell>
          <cell r="G172" t="str">
            <v>MARBLEHEAD</v>
          </cell>
          <cell r="I172">
            <v>15883</v>
          </cell>
          <cell r="J172">
            <v>11590</v>
          </cell>
          <cell r="K172">
            <v>0</v>
          </cell>
          <cell r="L172">
            <v>1188</v>
          </cell>
          <cell r="M172">
            <v>28661</v>
          </cell>
          <cell r="O172">
            <v>3</v>
          </cell>
          <cell r="P172">
            <v>0</v>
          </cell>
          <cell r="Q172">
            <v>82419</v>
          </cell>
          <cell r="R172">
            <v>0</v>
          </cell>
          <cell r="S172">
            <v>0</v>
          </cell>
          <cell r="T172">
            <v>3564</v>
          </cell>
          <cell r="U172">
            <v>85983</v>
          </cell>
          <cell r="W172">
            <v>0</v>
          </cell>
          <cell r="X172">
            <v>0.09</v>
          </cell>
          <cell r="Y172">
            <v>3.2860111234513496E-2</v>
          </cell>
          <cell r="Z172">
            <v>0</v>
          </cell>
          <cell r="AB172">
            <v>1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</row>
        <row r="173">
          <cell r="B173">
            <v>429163229</v>
          </cell>
          <cell r="C173" t="str">
            <v>KIPP ACADEMY LYNN</v>
          </cell>
          <cell r="D173">
            <v>163</v>
          </cell>
          <cell r="E173" t="str">
            <v>LYNN</v>
          </cell>
          <cell r="F173">
            <v>229</v>
          </cell>
          <cell r="G173" t="str">
            <v>PEABODY</v>
          </cell>
          <cell r="I173">
            <v>16588</v>
          </cell>
          <cell r="J173">
            <v>1249</v>
          </cell>
          <cell r="K173">
            <v>0</v>
          </cell>
          <cell r="L173">
            <v>1188</v>
          </cell>
          <cell r="M173">
            <v>19025</v>
          </cell>
          <cell r="O173">
            <v>9</v>
          </cell>
          <cell r="P173">
            <v>0</v>
          </cell>
          <cell r="Q173">
            <v>160533</v>
          </cell>
          <cell r="R173">
            <v>0</v>
          </cell>
          <cell r="S173">
            <v>0</v>
          </cell>
          <cell r="T173">
            <v>10692</v>
          </cell>
          <cell r="U173">
            <v>171225</v>
          </cell>
          <cell r="W173">
            <v>0</v>
          </cell>
          <cell r="X173">
            <v>0.09</v>
          </cell>
          <cell r="Y173">
            <v>2.6866580203209849E-2</v>
          </cell>
          <cell r="Z173">
            <v>0</v>
          </cell>
          <cell r="AB173">
            <v>3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</row>
        <row r="174">
          <cell r="B174">
            <v>429163246</v>
          </cell>
          <cell r="C174" t="str">
            <v>KIPP ACADEMY LYNN</v>
          </cell>
          <cell r="D174">
            <v>163</v>
          </cell>
          <cell r="E174" t="str">
            <v>LYNN</v>
          </cell>
          <cell r="F174">
            <v>246</v>
          </cell>
          <cell r="G174" t="str">
            <v>READING</v>
          </cell>
          <cell r="I174">
            <v>12243</v>
          </cell>
          <cell r="J174">
            <v>4747</v>
          </cell>
          <cell r="K174">
            <v>0</v>
          </cell>
          <cell r="L174">
            <v>1188</v>
          </cell>
          <cell r="M174">
            <v>18178</v>
          </cell>
          <cell r="O174">
            <v>1</v>
          </cell>
          <cell r="P174">
            <v>0</v>
          </cell>
          <cell r="Q174">
            <v>16990</v>
          </cell>
          <cell r="R174">
            <v>0</v>
          </cell>
          <cell r="S174">
            <v>0</v>
          </cell>
          <cell r="T174">
            <v>1188</v>
          </cell>
          <cell r="U174">
            <v>18178</v>
          </cell>
          <cell r="W174">
            <v>0</v>
          </cell>
          <cell r="X174">
            <v>0.09</v>
          </cell>
          <cell r="Y174">
            <v>1.0053919790459092E-3</v>
          </cell>
          <cell r="Z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</row>
        <row r="175">
          <cell r="B175">
            <v>429163248</v>
          </cell>
          <cell r="C175" t="str">
            <v>KIPP ACADEMY LYNN</v>
          </cell>
          <cell r="D175">
            <v>163</v>
          </cell>
          <cell r="E175" t="str">
            <v>LYNN</v>
          </cell>
          <cell r="F175">
            <v>248</v>
          </cell>
          <cell r="G175" t="str">
            <v>REVERE</v>
          </cell>
          <cell r="I175">
            <v>17596</v>
          </cell>
          <cell r="J175">
            <v>1160</v>
          </cell>
          <cell r="K175">
            <v>0</v>
          </cell>
          <cell r="L175">
            <v>1188</v>
          </cell>
          <cell r="M175">
            <v>19944</v>
          </cell>
          <cell r="O175">
            <v>2</v>
          </cell>
          <cell r="P175">
            <v>0</v>
          </cell>
          <cell r="Q175">
            <v>37512</v>
          </cell>
          <cell r="R175">
            <v>0</v>
          </cell>
          <cell r="S175">
            <v>0</v>
          </cell>
          <cell r="T175">
            <v>2376</v>
          </cell>
          <cell r="U175">
            <v>39888</v>
          </cell>
          <cell r="W175">
            <v>0</v>
          </cell>
          <cell r="X175">
            <v>0.09</v>
          </cell>
          <cell r="Y175">
            <v>6.8512801438183821E-2</v>
          </cell>
          <cell r="Z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</row>
        <row r="176">
          <cell r="B176">
            <v>429163258</v>
          </cell>
          <cell r="C176" t="str">
            <v>KIPP ACADEMY LYNN</v>
          </cell>
          <cell r="D176">
            <v>163</v>
          </cell>
          <cell r="E176" t="str">
            <v>LYNN</v>
          </cell>
          <cell r="F176">
            <v>258</v>
          </cell>
          <cell r="G176" t="str">
            <v>SALEM</v>
          </cell>
          <cell r="I176">
            <v>16466</v>
          </cell>
          <cell r="J176">
            <v>5506</v>
          </cell>
          <cell r="K176">
            <v>0</v>
          </cell>
          <cell r="L176">
            <v>1188</v>
          </cell>
          <cell r="M176">
            <v>23160</v>
          </cell>
          <cell r="O176">
            <v>27</v>
          </cell>
          <cell r="P176">
            <v>0</v>
          </cell>
          <cell r="Q176">
            <v>593244</v>
          </cell>
          <cell r="R176">
            <v>0</v>
          </cell>
          <cell r="S176">
            <v>0</v>
          </cell>
          <cell r="T176">
            <v>32076</v>
          </cell>
          <cell r="U176">
            <v>625320</v>
          </cell>
          <cell r="W176">
            <v>0</v>
          </cell>
          <cell r="X176">
            <v>0.09</v>
          </cell>
          <cell r="Y176">
            <v>0.11216849563303749</v>
          </cell>
          <cell r="Z176">
            <v>0</v>
          </cell>
          <cell r="AB176">
            <v>12.90909090909091</v>
          </cell>
          <cell r="AC176">
            <v>6.6246453818721749</v>
          </cell>
          <cell r="AD176">
            <v>153428.70833049543</v>
          </cell>
          <cell r="AE176">
            <v>0</v>
          </cell>
          <cell r="AF176">
            <v>0</v>
          </cell>
        </row>
        <row r="177">
          <cell r="B177">
            <v>429163262</v>
          </cell>
          <cell r="C177" t="str">
            <v>KIPP ACADEMY LYNN</v>
          </cell>
          <cell r="D177">
            <v>163</v>
          </cell>
          <cell r="E177" t="str">
            <v>LYNN</v>
          </cell>
          <cell r="F177">
            <v>262</v>
          </cell>
          <cell r="G177" t="str">
            <v>SAUGUS</v>
          </cell>
          <cell r="I177">
            <v>17863</v>
          </cell>
          <cell r="J177">
            <v>3563</v>
          </cell>
          <cell r="K177">
            <v>0</v>
          </cell>
          <cell r="L177">
            <v>1188</v>
          </cell>
          <cell r="M177">
            <v>22614</v>
          </cell>
          <cell r="O177">
            <v>10</v>
          </cell>
          <cell r="P177">
            <v>0</v>
          </cell>
          <cell r="Q177">
            <v>214260</v>
          </cell>
          <cell r="R177">
            <v>0</v>
          </cell>
          <cell r="S177">
            <v>0</v>
          </cell>
          <cell r="T177">
            <v>11880</v>
          </cell>
          <cell r="U177">
            <v>226140</v>
          </cell>
          <cell r="W177">
            <v>0</v>
          </cell>
          <cell r="X177">
            <v>0.09</v>
          </cell>
          <cell r="Y177">
            <v>0.10202414826885364</v>
          </cell>
          <cell r="Z177">
            <v>0</v>
          </cell>
          <cell r="AB177">
            <v>6</v>
          </cell>
          <cell r="AC177">
            <v>1.654492281630908</v>
          </cell>
          <cell r="AD177">
            <v>37417.151626223822</v>
          </cell>
          <cell r="AE177">
            <v>0</v>
          </cell>
          <cell r="AF177">
            <v>0</v>
          </cell>
        </row>
        <row r="178">
          <cell r="B178">
            <v>429163291</v>
          </cell>
          <cell r="C178" t="str">
            <v>KIPP ACADEMY LYNN</v>
          </cell>
          <cell r="D178">
            <v>163</v>
          </cell>
          <cell r="E178" t="str">
            <v>LYNN</v>
          </cell>
          <cell r="F178">
            <v>291</v>
          </cell>
          <cell r="G178" t="str">
            <v>SWAMPSCOTT</v>
          </cell>
          <cell r="I178">
            <v>16082</v>
          </cell>
          <cell r="J178">
            <v>6325</v>
          </cell>
          <cell r="K178">
            <v>0</v>
          </cell>
          <cell r="L178">
            <v>1188</v>
          </cell>
          <cell r="M178">
            <v>23595</v>
          </cell>
          <cell r="O178">
            <v>6</v>
          </cell>
          <cell r="P178">
            <v>0</v>
          </cell>
          <cell r="Q178">
            <v>134442</v>
          </cell>
          <cell r="R178">
            <v>0</v>
          </cell>
          <cell r="S178">
            <v>0</v>
          </cell>
          <cell r="T178">
            <v>7128</v>
          </cell>
          <cell r="U178">
            <v>141570</v>
          </cell>
          <cell r="W178">
            <v>0</v>
          </cell>
          <cell r="X178">
            <v>0.09</v>
          </cell>
          <cell r="Y178">
            <v>3.405286133150686E-2</v>
          </cell>
          <cell r="Z178">
            <v>0</v>
          </cell>
          <cell r="AB178">
            <v>3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</row>
        <row r="179">
          <cell r="B179">
            <v>429163305</v>
          </cell>
          <cell r="C179" t="str">
            <v>KIPP ACADEMY LYNN</v>
          </cell>
          <cell r="D179">
            <v>163</v>
          </cell>
          <cell r="E179" t="str">
            <v>LYNN</v>
          </cell>
          <cell r="F179">
            <v>305</v>
          </cell>
          <cell r="G179" t="str">
            <v>WAKEFIELD</v>
          </cell>
          <cell r="I179">
            <v>12982</v>
          </cell>
          <cell r="J179">
            <v>5448</v>
          </cell>
          <cell r="K179">
            <v>0</v>
          </cell>
          <cell r="L179">
            <v>1188</v>
          </cell>
          <cell r="M179">
            <v>19618</v>
          </cell>
          <cell r="O179">
            <v>1</v>
          </cell>
          <cell r="P179">
            <v>0</v>
          </cell>
          <cell r="Q179">
            <v>18430</v>
          </cell>
          <cell r="R179">
            <v>0</v>
          </cell>
          <cell r="S179">
            <v>0</v>
          </cell>
          <cell r="T179">
            <v>1188</v>
          </cell>
          <cell r="U179">
            <v>19618</v>
          </cell>
          <cell r="W179">
            <v>0</v>
          </cell>
          <cell r="X179">
            <v>0.09</v>
          </cell>
          <cell r="Y179">
            <v>2.4824617818245361E-2</v>
          </cell>
          <cell r="Z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</row>
        <row r="180">
          <cell r="B180">
            <v>429163347</v>
          </cell>
          <cell r="C180" t="str">
            <v>KIPP ACADEMY LYNN</v>
          </cell>
          <cell r="D180">
            <v>163</v>
          </cell>
          <cell r="E180" t="str">
            <v>LYNN</v>
          </cell>
          <cell r="F180">
            <v>347</v>
          </cell>
          <cell r="G180" t="str">
            <v>WOBURN</v>
          </cell>
          <cell r="I180">
            <v>14925</v>
          </cell>
          <cell r="J180">
            <v>6671</v>
          </cell>
          <cell r="K180">
            <v>0</v>
          </cell>
          <cell r="L180">
            <v>1188</v>
          </cell>
          <cell r="M180">
            <v>22784</v>
          </cell>
          <cell r="O180">
            <v>1</v>
          </cell>
          <cell r="P180">
            <v>0</v>
          </cell>
          <cell r="Q180">
            <v>21596</v>
          </cell>
          <cell r="R180">
            <v>0</v>
          </cell>
          <cell r="S180">
            <v>0</v>
          </cell>
          <cell r="T180">
            <v>1188</v>
          </cell>
          <cell r="U180">
            <v>22784</v>
          </cell>
          <cell r="W180">
            <v>0</v>
          </cell>
          <cell r="X180">
            <v>0.09</v>
          </cell>
          <cell r="Y180">
            <v>1.265158172736386E-2</v>
          </cell>
          <cell r="Z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</row>
        <row r="181">
          <cell r="B181">
            <v>430170025</v>
          </cell>
          <cell r="C181" t="str">
            <v>ADVANCED MATH AND SCIENCE ACADEMY</v>
          </cell>
          <cell r="D181">
            <v>170</v>
          </cell>
          <cell r="E181" t="str">
            <v>MARLBOROUGH</v>
          </cell>
          <cell r="F181">
            <v>25</v>
          </cell>
          <cell r="G181" t="str">
            <v>BELLINGHAM</v>
          </cell>
          <cell r="I181">
            <v>11458</v>
          </cell>
          <cell r="J181">
            <v>4871</v>
          </cell>
          <cell r="K181">
            <v>0</v>
          </cell>
          <cell r="L181">
            <v>1188</v>
          </cell>
          <cell r="M181">
            <v>17517</v>
          </cell>
          <cell r="O181">
            <v>2</v>
          </cell>
          <cell r="P181">
            <v>0</v>
          </cell>
          <cell r="Q181">
            <v>32658</v>
          </cell>
          <cell r="R181">
            <v>0</v>
          </cell>
          <cell r="S181">
            <v>0</v>
          </cell>
          <cell r="T181">
            <v>2376</v>
          </cell>
          <cell r="U181">
            <v>35034</v>
          </cell>
          <cell r="W181">
            <v>0</v>
          </cell>
          <cell r="X181">
            <v>0.09</v>
          </cell>
          <cell r="Y181">
            <v>7.8583543669244957E-2</v>
          </cell>
          <cell r="Z181">
            <v>0</v>
          </cell>
          <cell r="AB181">
            <v>2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</row>
        <row r="182">
          <cell r="B182">
            <v>430170064</v>
          </cell>
          <cell r="C182" t="str">
            <v>ADVANCED MATH AND SCIENCE ACADEMY</v>
          </cell>
          <cell r="D182">
            <v>170</v>
          </cell>
          <cell r="E182" t="str">
            <v>MARLBOROUGH</v>
          </cell>
          <cell r="F182">
            <v>64</v>
          </cell>
          <cell r="G182" t="str">
            <v>CLINTON</v>
          </cell>
          <cell r="I182">
            <v>13273</v>
          </cell>
          <cell r="J182">
            <v>1267</v>
          </cell>
          <cell r="K182">
            <v>0</v>
          </cell>
          <cell r="L182">
            <v>1188</v>
          </cell>
          <cell r="M182">
            <v>15728</v>
          </cell>
          <cell r="O182">
            <v>72</v>
          </cell>
          <cell r="P182">
            <v>0</v>
          </cell>
          <cell r="Q182">
            <v>1046880</v>
          </cell>
          <cell r="R182">
            <v>0</v>
          </cell>
          <cell r="S182">
            <v>0</v>
          </cell>
          <cell r="T182">
            <v>85536</v>
          </cell>
          <cell r="U182">
            <v>1132416</v>
          </cell>
          <cell r="W182">
            <v>0</v>
          </cell>
          <cell r="X182">
            <v>0.18</v>
          </cell>
          <cell r="Y182">
            <v>3.1133376490659889E-2</v>
          </cell>
          <cell r="Z182">
            <v>0</v>
          </cell>
          <cell r="AB182">
            <v>25.000000000000004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83">
          <cell r="B183">
            <v>430170100</v>
          </cell>
          <cell r="C183" t="str">
            <v>ADVANCED MATH AND SCIENCE ACADEMY</v>
          </cell>
          <cell r="D183">
            <v>170</v>
          </cell>
          <cell r="E183" t="str">
            <v>MARLBOROUGH</v>
          </cell>
          <cell r="F183">
            <v>100</v>
          </cell>
          <cell r="G183" t="str">
            <v>FRAMINGHAM</v>
          </cell>
          <cell r="I183">
            <v>12041</v>
          </cell>
          <cell r="J183">
            <v>3979</v>
          </cell>
          <cell r="K183">
            <v>0</v>
          </cell>
          <cell r="L183">
            <v>1188</v>
          </cell>
          <cell r="M183">
            <v>17208</v>
          </cell>
          <cell r="O183">
            <v>9</v>
          </cell>
          <cell r="P183">
            <v>0</v>
          </cell>
          <cell r="Q183">
            <v>144180</v>
          </cell>
          <cell r="R183">
            <v>0</v>
          </cell>
          <cell r="S183">
            <v>0</v>
          </cell>
          <cell r="T183">
            <v>10692</v>
          </cell>
          <cell r="U183">
            <v>154872</v>
          </cell>
          <cell r="W183">
            <v>0</v>
          </cell>
          <cell r="X183">
            <v>0.09</v>
          </cell>
          <cell r="Y183">
            <v>3.0670388893343184E-2</v>
          </cell>
          <cell r="Z183">
            <v>0</v>
          </cell>
          <cell r="AB183">
            <v>6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</row>
        <row r="184">
          <cell r="B184">
            <v>430170101</v>
          </cell>
          <cell r="C184" t="str">
            <v>ADVANCED MATH AND SCIENCE ACADEMY</v>
          </cell>
          <cell r="D184">
            <v>170</v>
          </cell>
          <cell r="E184" t="str">
            <v>MARLBOROUGH</v>
          </cell>
          <cell r="F184">
            <v>101</v>
          </cell>
          <cell r="G184" t="str">
            <v>FRANKLIN</v>
          </cell>
          <cell r="I184">
            <v>11133</v>
          </cell>
          <cell r="J184">
            <v>3524</v>
          </cell>
          <cell r="K184">
            <v>0</v>
          </cell>
          <cell r="L184">
            <v>1188</v>
          </cell>
          <cell r="M184">
            <v>15845</v>
          </cell>
          <cell r="O184">
            <v>2</v>
          </cell>
          <cell r="P184">
            <v>0</v>
          </cell>
          <cell r="Q184">
            <v>29314</v>
          </cell>
          <cell r="R184">
            <v>0</v>
          </cell>
          <cell r="S184">
            <v>0</v>
          </cell>
          <cell r="T184">
            <v>2376</v>
          </cell>
          <cell r="U184">
            <v>31690</v>
          </cell>
          <cell r="W184">
            <v>0</v>
          </cell>
          <cell r="X184">
            <v>0.09</v>
          </cell>
          <cell r="Y184">
            <v>6.4124703541780431E-2</v>
          </cell>
          <cell r="Z184">
            <v>0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</row>
        <row r="185">
          <cell r="B185">
            <v>430170110</v>
          </cell>
          <cell r="C185" t="str">
            <v>ADVANCED MATH AND SCIENCE ACADEMY</v>
          </cell>
          <cell r="D185">
            <v>170</v>
          </cell>
          <cell r="E185" t="str">
            <v>MARLBOROUGH</v>
          </cell>
          <cell r="F185">
            <v>110</v>
          </cell>
          <cell r="G185" t="str">
            <v>GRAFTON</v>
          </cell>
          <cell r="I185">
            <v>12513</v>
          </cell>
          <cell r="J185">
            <v>3915</v>
          </cell>
          <cell r="K185">
            <v>0</v>
          </cell>
          <cell r="L185">
            <v>1188</v>
          </cell>
          <cell r="M185">
            <v>17616</v>
          </cell>
          <cell r="O185">
            <v>8</v>
          </cell>
          <cell r="P185">
            <v>0</v>
          </cell>
          <cell r="Q185">
            <v>131424</v>
          </cell>
          <cell r="R185">
            <v>0</v>
          </cell>
          <cell r="S185">
            <v>0</v>
          </cell>
          <cell r="T185">
            <v>9504</v>
          </cell>
          <cell r="U185">
            <v>140928</v>
          </cell>
          <cell r="W185">
            <v>0</v>
          </cell>
          <cell r="X185">
            <v>0.09</v>
          </cell>
          <cell r="Y185">
            <v>3.5433084763933221E-3</v>
          </cell>
          <cell r="Z185">
            <v>0</v>
          </cell>
          <cell r="AB185">
            <v>4.5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</row>
        <row r="186">
          <cell r="B186">
            <v>430170136</v>
          </cell>
          <cell r="C186" t="str">
            <v>ADVANCED MATH AND SCIENCE ACADEMY</v>
          </cell>
          <cell r="D186">
            <v>170</v>
          </cell>
          <cell r="E186" t="str">
            <v>MARLBOROUGH</v>
          </cell>
          <cell r="F186">
            <v>136</v>
          </cell>
          <cell r="G186" t="str">
            <v>HOLLISTON</v>
          </cell>
          <cell r="I186">
            <v>11458</v>
          </cell>
          <cell r="J186">
            <v>3661</v>
          </cell>
          <cell r="K186">
            <v>0</v>
          </cell>
          <cell r="L186">
            <v>1188</v>
          </cell>
          <cell r="M186">
            <v>16307</v>
          </cell>
          <cell r="O186">
            <v>2</v>
          </cell>
          <cell r="P186">
            <v>0</v>
          </cell>
          <cell r="Q186">
            <v>30238</v>
          </cell>
          <cell r="R186">
            <v>0</v>
          </cell>
          <cell r="S186">
            <v>0</v>
          </cell>
          <cell r="T186">
            <v>2376</v>
          </cell>
          <cell r="U186">
            <v>32614</v>
          </cell>
          <cell r="W186">
            <v>0</v>
          </cell>
          <cell r="X186">
            <v>0.09</v>
          </cell>
          <cell r="Y186">
            <v>5.6065693291766413E-3</v>
          </cell>
          <cell r="Z186">
            <v>0</v>
          </cell>
          <cell r="AB186">
            <v>1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</row>
        <row r="187">
          <cell r="B187">
            <v>430170139</v>
          </cell>
          <cell r="C187" t="str">
            <v>ADVANCED MATH AND SCIENCE ACADEMY</v>
          </cell>
          <cell r="D187">
            <v>170</v>
          </cell>
          <cell r="E187" t="str">
            <v>MARLBOROUGH</v>
          </cell>
          <cell r="F187">
            <v>139</v>
          </cell>
          <cell r="G187" t="str">
            <v>HOPKINTON</v>
          </cell>
          <cell r="I187">
            <v>12430</v>
          </cell>
          <cell r="J187">
            <v>4018</v>
          </cell>
          <cell r="K187">
            <v>0</v>
          </cell>
          <cell r="L187">
            <v>1188</v>
          </cell>
          <cell r="M187">
            <v>17636</v>
          </cell>
          <cell r="O187">
            <v>3</v>
          </cell>
          <cell r="P187">
            <v>0</v>
          </cell>
          <cell r="Q187">
            <v>49344</v>
          </cell>
          <cell r="R187">
            <v>0</v>
          </cell>
          <cell r="S187">
            <v>0</v>
          </cell>
          <cell r="T187">
            <v>3564</v>
          </cell>
          <cell r="U187">
            <v>52908</v>
          </cell>
          <cell r="W187">
            <v>0</v>
          </cell>
          <cell r="X187">
            <v>0.09</v>
          </cell>
          <cell r="Y187">
            <v>7.5863222564107003E-4</v>
          </cell>
          <cell r="Z187">
            <v>0</v>
          </cell>
          <cell r="AB187">
            <v>2.5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</row>
        <row r="188">
          <cell r="B188">
            <v>430170141</v>
          </cell>
          <cell r="C188" t="str">
            <v>ADVANCED MATH AND SCIENCE ACADEMY</v>
          </cell>
          <cell r="D188">
            <v>170</v>
          </cell>
          <cell r="E188" t="str">
            <v>MARLBOROUGH</v>
          </cell>
          <cell r="F188">
            <v>141</v>
          </cell>
          <cell r="G188" t="str">
            <v>HUDSON</v>
          </cell>
          <cell r="I188">
            <v>12307</v>
          </cell>
          <cell r="J188">
            <v>6043</v>
          </cell>
          <cell r="K188">
            <v>0</v>
          </cell>
          <cell r="L188">
            <v>1188</v>
          </cell>
          <cell r="M188">
            <v>19538</v>
          </cell>
          <cell r="O188">
            <v>206</v>
          </cell>
          <cell r="P188">
            <v>0</v>
          </cell>
          <cell r="Q188">
            <v>3780100</v>
          </cell>
          <cell r="R188">
            <v>0</v>
          </cell>
          <cell r="S188">
            <v>0</v>
          </cell>
          <cell r="T188">
            <v>244728</v>
          </cell>
          <cell r="U188">
            <v>4024828</v>
          </cell>
          <cell r="W188">
            <v>0</v>
          </cell>
          <cell r="X188">
            <v>0.09</v>
          </cell>
          <cell r="Y188">
            <v>7.671273967781711E-2</v>
          </cell>
          <cell r="Z188">
            <v>0</v>
          </cell>
          <cell r="AB188">
            <v>76.000000000000014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</row>
        <row r="189">
          <cell r="B189">
            <v>430170153</v>
          </cell>
          <cell r="C189" t="str">
            <v>ADVANCED MATH AND SCIENCE ACADEMY</v>
          </cell>
          <cell r="D189">
            <v>170</v>
          </cell>
          <cell r="E189" t="str">
            <v>MARLBOROUGH</v>
          </cell>
          <cell r="F189">
            <v>153</v>
          </cell>
          <cell r="G189" t="str">
            <v>LEOMINSTER</v>
          </cell>
          <cell r="I189">
            <v>15594</v>
          </cell>
          <cell r="J189">
            <v>0</v>
          </cell>
          <cell r="K189">
            <v>0</v>
          </cell>
          <cell r="L189">
            <v>1188</v>
          </cell>
          <cell r="M189">
            <v>16782</v>
          </cell>
          <cell r="O189">
            <v>3</v>
          </cell>
          <cell r="P189">
            <v>0</v>
          </cell>
          <cell r="Q189">
            <v>46782</v>
          </cell>
          <cell r="R189">
            <v>0</v>
          </cell>
          <cell r="S189">
            <v>0</v>
          </cell>
          <cell r="T189">
            <v>3564</v>
          </cell>
          <cell r="U189">
            <v>50346</v>
          </cell>
          <cell r="W189">
            <v>0</v>
          </cell>
          <cell r="X189">
            <v>0.09</v>
          </cell>
          <cell r="Y189">
            <v>1.3961385014293469E-2</v>
          </cell>
          <cell r="Z189">
            <v>0</v>
          </cell>
          <cell r="AB189">
            <v>1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</row>
        <row r="190">
          <cell r="B190">
            <v>430170162</v>
          </cell>
          <cell r="C190" t="str">
            <v>ADVANCED MATH AND SCIENCE ACADEMY</v>
          </cell>
          <cell r="D190">
            <v>170</v>
          </cell>
          <cell r="E190" t="str">
            <v>MARLBOROUGH</v>
          </cell>
          <cell r="F190">
            <v>162</v>
          </cell>
          <cell r="G190" t="str">
            <v>LUNENBURG</v>
          </cell>
          <cell r="I190">
            <v>12430</v>
          </cell>
          <cell r="J190">
            <v>2579</v>
          </cell>
          <cell r="K190">
            <v>0</v>
          </cell>
          <cell r="L190">
            <v>1188</v>
          </cell>
          <cell r="M190">
            <v>16197</v>
          </cell>
          <cell r="O190">
            <v>1</v>
          </cell>
          <cell r="P190">
            <v>0</v>
          </cell>
          <cell r="Q190">
            <v>15009</v>
          </cell>
          <cell r="R190">
            <v>0</v>
          </cell>
          <cell r="S190">
            <v>0</v>
          </cell>
          <cell r="T190">
            <v>1188</v>
          </cell>
          <cell r="U190">
            <v>16197</v>
          </cell>
          <cell r="W190">
            <v>0</v>
          </cell>
          <cell r="X190">
            <v>0.09</v>
          </cell>
          <cell r="Y190">
            <v>1.8222542857208753E-2</v>
          </cell>
          <cell r="Z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</row>
        <row r="191">
          <cell r="B191">
            <v>430170170</v>
          </cell>
          <cell r="C191" t="str">
            <v>ADVANCED MATH AND SCIENCE ACADEMY</v>
          </cell>
          <cell r="D191">
            <v>170</v>
          </cell>
          <cell r="E191" t="str">
            <v>MARLBOROUGH</v>
          </cell>
          <cell r="F191">
            <v>170</v>
          </cell>
          <cell r="G191" t="str">
            <v>MARLBOROUGH</v>
          </cell>
          <cell r="I191">
            <v>13309</v>
          </cell>
          <cell r="J191">
            <v>1998</v>
          </cell>
          <cell r="K191">
            <v>0</v>
          </cell>
          <cell r="L191">
            <v>1188</v>
          </cell>
          <cell r="M191">
            <v>16495</v>
          </cell>
          <cell r="O191">
            <v>516</v>
          </cell>
          <cell r="P191">
            <v>0</v>
          </cell>
          <cell r="Q191">
            <v>7898412</v>
          </cell>
          <cell r="R191">
            <v>0</v>
          </cell>
          <cell r="S191">
            <v>0</v>
          </cell>
          <cell r="T191">
            <v>613008</v>
          </cell>
          <cell r="U191">
            <v>8511420</v>
          </cell>
          <cell r="W191">
            <v>0</v>
          </cell>
          <cell r="X191">
            <v>0.09</v>
          </cell>
          <cell r="Y191">
            <v>8.1496504541779313E-2</v>
          </cell>
          <cell r="Z191">
            <v>0</v>
          </cell>
          <cell r="AB191">
            <v>209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</row>
        <row r="192">
          <cell r="B192">
            <v>430170174</v>
          </cell>
          <cell r="C192" t="str">
            <v>ADVANCED MATH AND SCIENCE ACADEMY</v>
          </cell>
          <cell r="D192">
            <v>170</v>
          </cell>
          <cell r="E192" t="str">
            <v>MARLBOROUGH</v>
          </cell>
          <cell r="F192">
            <v>174</v>
          </cell>
          <cell r="G192" t="str">
            <v>MAYNARD</v>
          </cell>
          <cell r="I192">
            <v>11553</v>
          </cell>
          <cell r="J192">
            <v>7583</v>
          </cell>
          <cell r="K192">
            <v>0</v>
          </cell>
          <cell r="L192">
            <v>1188</v>
          </cell>
          <cell r="M192">
            <v>20324</v>
          </cell>
          <cell r="O192">
            <v>67</v>
          </cell>
          <cell r="P192">
            <v>0</v>
          </cell>
          <cell r="Q192">
            <v>1282112</v>
          </cell>
          <cell r="R192">
            <v>0</v>
          </cell>
          <cell r="S192">
            <v>0</v>
          </cell>
          <cell r="T192">
            <v>79596</v>
          </cell>
          <cell r="U192">
            <v>1361708</v>
          </cell>
          <cell r="W192">
            <v>0</v>
          </cell>
          <cell r="X192">
            <v>0.09</v>
          </cell>
          <cell r="Y192">
            <v>5.6089830574655636E-2</v>
          </cell>
          <cell r="Z192">
            <v>0</v>
          </cell>
          <cell r="AB192">
            <v>21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</row>
        <row r="193">
          <cell r="B193">
            <v>430170198</v>
          </cell>
          <cell r="C193" t="str">
            <v>ADVANCED MATH AND SCIENCE ACADEMY</v>
          </cell>
          <cell r="D193">
            <v>170</v>
          </cell>
          <cell r="E193" t="str">
            <v>MARLBOROUGH</v>
          </cell>
          <cell r="F193">
            <v>198</v>
          </cell>
          <cell r="G193" t="str">
            <v>NATICK</v>
          </cell>
          <cell r="I193">
            <v>11133</v>
          </cell>
          <cell r="J193">
            <v>5779</v>
          </cell>
          <cell r="K193">
            <v>0</v>
          </cell>
          <cell r="L193">
            <v>1188</v>
          </cell>
          <cell r="M193">
            <v>18100</v>
          </cell>
          <cell r="O193">
            <v>3</v>
          </cell>
          <cell r="P193">
            <v>0</v>
          </cell>
          <cell r="Q193">
            <v>50736</v>
          </cell>
          <cell r="R193">
            <v>0</v>
          </cell>
          <cell r="S193">
            <v>0</v>
          </cell>
          <cell r="T193">
            <v>3564</v>
          </cell>
          <cell r="U193">
            <v>54300</v>
          </cell>
          <cell r="W193">
            <v>0</v>
          </cell>
          <cell r="X193">
            <v>0.09</v>
          </cell>
          <cell r="Y193">
            <v>1.9707089600335039E-3</v>
          </cell>
          <cell r="Z193">
            <v>0</v>
          </cell>
          <cell r="AB193">
            <v>2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</row>
        <row r="194">
          <cell r="B194">
            <v>430170213</v>
          </cell>
          <cell r="C194" t="str">
            <v>ADVANCED MATH AND SCIENCE ACADEMY</v>
          </cell>
          <cell r="D194">
            <v>170</v>
          </cell>
          <cell r="E194" t="str">
            <v>MARLBOROUGH</v>
          </cell>
          <cell r="F194">
            <v>213</v>
          </cell>
          <cell r="G194" t="str">
            <v>NORTHBOROUGH</v>
          </cell>
          <cell r="I194">
            <v>10485</v>
          </cell>
          <cell r="J194">
            <v>7517</v>
          </cell>
          <cell r="K194">
            <v>0</v>
          </cell>
          <cell r="L194">
            <v>1188</v>
          </cell>
          <cell r="M194">
            <v>19190</v>
          </cell>
          <cell r="O194">
            <v>1</v>
          </cell>
          <cell r="P194">
            <v>0</v>
          </cell>
          <cell r="Q194">
            <v>18002</v>
          </cell>
          <cell r="R194">
            <v>0</v>
          </cell>
          <cell r="S194">
            <v>0</v>
          </cell>
          <cell r="T194">
            <v>1188</v>
          </cell>
          <cell r="U194">
            <v>19190</v>
          </cell>
          <cell r="W194">
            <v>0</v>
          </cell>
          <cell r="X194">
            <v>0.09</v>
          </cell>
          <cell r="Y194">
            <v>1.1946368142141429E-3</v>
          </cell>
          <cell r="Z194">
            <v>0</v>
          </cell>
          <cell r="AB194">
            <v>1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</row>
        <row r="195">
          <cell r="B195">
            <v>430170271</v>
          </cell>
          <cell r="C195" t="str">
            <v>ADVANCED MATH AND SCIENCE ACADEMY</v>
          </cell>
          <cell r="D195">
            <v>170</v>
          </cell>
          <cell r="E195" t="str">
            <v>MARLBOROUGH</v>
          </cell>
          <cell r="F195">
            <v>271</v>
          </cell>
          <cell r="G195" t="str">
            <v>SHREWSBURY</v>
          </cell>
          <cell r="I195">
            <v>11336</v>
          </cell>
          <cell r="J195">
            <v>3257</v>
          </cell>
          <cell r="K195">
            <v>0</v>
          </cell>
          <cell r="L195">
            <v>1188</v>
          </cell>
          <cell r="M195">
            <v>15781</v>
          </cell>
          <cell r="O195">
            <v>16</v>
          </cell>
          <cell r="P195">
            <v>0</v>
          </cell>
          <cell r="Q195">
            <v>233488</v>
          </cell>
          <cell r="R195">
            <v>0</v>
          </cell>
          <cell r="S195">
            <v>0</v>
          </cell>
          <cell r="T195">
            <v>19008</v>
          </cell>
          <cell r="U195">
            <v>252496</v>
          </cell>
          <cell r="W195">
            <v>0</v>
          </cell>
          <cell r="X195">
            <v>0.09</v>
          </cell>
          <cell r="Y195">
            <v>3.4672901700399635E-3</v>
          </cell>
          <cell r="Z195">
            <v>0</v>
          </cell>
          <cell r="AB195">
            <v>6.6666666666666679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</row>
        <row r="196">
          <cell r="B196">
            <v>430170314</v>
          </cell>
          <cell r="C196" t="str">
            <v>ADVANCED MATH AND SCIENCE ACADEMY</v>
          </cell>
          <cell r="D196">
            <v>170</v>
          </cell>
          <cell r="E196" t="str">
            <v>MARLBOROUGH</v>
          </cell>
          <cell r="F196">
            <v>314</v>
          </cell>
          <cell r="G196" t="str">
            <v>WATERTOWN</v>
          </cell>
          <cell r="I196">
            <v>10485</v>
          </cell>
          <cell r="J196">
            <v>7912</v>
          </cell>
          <cell r="K196">
            <v>0</v>
          </cell>
          <cell r="L196">
            <v>1188</v>
          </cell>
          <cell r="M196">
            <v>19585</v>
          </cell>
          <cell r="O196">
            <v>1</v>
          </cell>
          <cell r="P196">
            <v>0</v>
          </cell>
          <cell r="Q196">
            <v>18397</v>
          </cell>
          <cell r="R196">
            <v>0</v>
          </cell>
          <cell r="S196">
            <v>0</v>
          </cell>
          <cell r="T196">
            <v>1188</v>
          </cell>
          <cell r="U196">
            <v>19585</v>
          </cell>
          <cell r="W196">
            <v>0</v>
          </cell>
          <cell r="X196">
            <v>0.09</v>
          </cell>
          <cell r="Y196">
            <v>6.4361186155861387E-3</v>
          </cell>
          <cell r="Z196">
            <v>0</v>
          </cell>
          <cell r="AB196">
            <v>1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</row>
        <row r="197">
          <cell r="B197">
            <v>430170321</v>
          </cell>
          <cell r="C197" t="str">
            <v>ADVANCED MATH AND SCIENCE ACADEMY</v>
          </cell>
          <cell r="D197">
            <v>170</v>
          </cell>
          <cell r="E197" t="str">
            <v>MARLBOROUGH</v>
          </cell>
          <cell r="F197">
            <v>321</v>
          </cell>
          <cell r="G197" t="str">
            <v>WESTBOROUGH</v>
          </cell>
          <cell r="I197">
            <v>14823</v>
          </cell>
          <cell r="J197">
            <v>7497</v>
          </cell>
          <cell r="K197">
            <v>0</v>
          </cell>
          <cell r="L197">
            <v>1188</v>
          </cell>
          <cell r="M197">
            <v>23508</v>
          </cell>
          <cell r="O197">
            <v>4</v>
          </cell>
          <cell r="P197">
            <v>0</v>
          </cell>
          <cell r="Q197">
            <v>89280</v>
          </cell>
          <cell r="R197">
            <v>0</v>
          </cell>
          <cell r="S197">
            <v>0</v>
          </cell>
          <cell r="T197">
            <v>4752</v>
          </cell>
          <cell r="U197">
            <v>94032</v>
          </cell>
          <cell r="W197">
            <v>0</v>
          </cell>
          <cell r="X197">
            <v>0.09</v>
          </cell>
          <cell r="Y197">
            <v>1.9842343181005729E-3</v>
          </cell>
          <cell r="Z197">
            <v>0</v>
          </cell>
          <cell r="AB197">
            <v>2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</row>
        <row r="198">
          <cell r="B198">
            <v>430170348</v>
          </cell>
          <cell r="C198" t="str">
            <v>ADVANCED MATH AND SCIENCE ACADEMY</v>
          </cell>
          <cell r="D198">
            <v>170</v>
          </cell>
          <cell r="E198" t="str">
            <v>MARLBOROUGH</v>
          </cell>
          <cell r="F198">
            <v>348</v>
          </cell>
          <cell r="G198" t="str">
            <v>WORCESTER</v>
          </cell>
          <cell r="I198">
            <v>14829</v>
          </cell>
          <cell r="J198">
            <v>0</v>
          </cell>
          <cell r="K198">
            <v>0</v>
          </cell>
          <cell r="L198">
            <v>1188</v>
          </cell>
          <cell r="M198">
            <v>16017</v>
          </cell>
          <cell r="O198">
            <v>4</v>
          </cell>
          <cell r="P198">
            <v>0</v>
          </cell>
          <cell r="Q198">
            <v>59316</v>
          </cell>
          <cell r="R198">
            <v>0</v>
          </cell>
          <cell r="S198">
            <v>0</v>
          </cell>
          <cell r="T198">
            <v>4752</v>
          </cell>
          <cell r="U198">
            <v>64068</v>
          </cell>
          <cell r="W198">
            <v>0</v>
          </cell>
          <cell r="X198">
            <v>0.18</v>
          </cell>
          <cell r="Y198">
            <v>7.3533914739481523E-2</v>
          </cell>
          <cell r="Z198">
            <v>0</v>
          </cell>
          <cell r="AB198">
            <v>2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</row>
        <row r="199">
          <cell r="B199">
            <v>430170600</v>
          </cell>
          <cell r="C199" t="str">
            <v>ADVANCED MATH AND SCIENCE ACADEMY</v>
          </cell>
          <cell r="D199">
            <v>170</v>
          </cell>
          <cell r="E199" t="str">
            <v>MARLBOROUGH</v>
          </cell>
          <cell r="F199">
            <v>600</v>
          </cell>
          <cell r="G199" t="str">
            <v>ACTON BOXBOROUGH</v>
          </cell>
          <cell r="I199">
            <v>14972</v>
          </cell>
          <cell r="J199">
            <v>6547</v>
          </cell>
          <cell r="K199">
            <v>0</v>
          </cell>
          <cell r="L199">
            <v>1188</v>
          </cell>
          <cell r="M199">
            <v>22707</v>
          </cell>
          <cell r="O199">
            <v>2</v>
          </cell>
          <cell r="P199">
            <v>0</v>
          </cell>
          <cell r="Q199">
            <v>43038</v>
          </cell>
          <cell r="R199">
            <v>0</v>
          </cell>
          <cell r="S199">
            <v>0</v>
          </cell>
          <cell r="T199">
            <v>2376</v>
          </cell>
          <cell r="U199">
            <v>45414</v>
          </cell>
          <cell r="W199">
            <v>0</v>
          </cell>
          <cell r="X199">
            <v>0.09</v>
          </cell>
          <cell r="Y199">
            <v>8.1474552667836504E-3</v>
          </cell>
          <cell r="Z199">
            <v>0</v>
          </cell>
          <cell r="AB199">
            <v>1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</row>
        <row r="200">
          <cell r="B200">
            <v>430170616</v>
          </cell>
          <cell r="C200" t="str">
            <v>ADVANCED MATH AND SCIENCE ACADEMY</v>
          </cell>
          <cell r="D200">
            <v>170</v>
          </cell>
          <cell r="E200" t="str">
            <v>MARLBOROUGH</v>
          </cell>
          <cell r="F200">
            <v>616</v>
          </cell>
          <cell r="G200" t="str">
            <v>AYER SHIRLEY</v>
          </cell>
          <cell r="I200">
            <v>12430</v>
          </cell>
          <cell r="J200">
            <v>3656</v>
          </cell>
          <cell r="K200">
            <v>0</v>
          </cell>
          <cell r="L200">
            <v>1188</v>
          </cell>
          <cell r="M200">
            <v>17274</v>
          </cell>
          <cell r="O200">
            <v>2</v>
          </cell>
          <cell r="P200">
            <v>0</v>
          </cell>
          <cell r="Q200">
            <v>32172</v>
          </cell>
          <cell r="R200">
            <v>0</v>
          </cell>
          <cell r="S200">
            <v>0</v>
          </cell>
          <cell r="T200">
            <v>2376</v>
          </cell>
          <cell r="U200">
            <v>34548</v>
          </cell>
          <cell r="W200">
            <v>0</v>
          </cell>
          <cell r="X200">
            <v>0.09</v>
          </cell>
          <cell r="Y200">
            <v>3.2435164752017652E-2</v>
          </cell>
          <cell r="Z200">
            <v>0</v>
          </cell>
          <cell r="AB200">
            <v>1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</row>
        <row r="201">
          <cell r="B201">
            <v>430170620</v>
          </cell>
          <cell r="C201" t="str">
            <v>ADVANCED MATH AND SCIENCE ACADEMY</v>
          </cell>
          <cell r="D201">
            <v>170</v>
          </cell>
          <cell r="E201" t="str">
            <v>MARLBOROUGH</v>
          </cell>
          <cell r="F201">
            <v>620</v>
          </cell>
          <cell r="G201" t="str">
            <v>BERLIN BOYLSTON</v>
          </cell>
          <cell r="I201">
            <v>13760</v>
          </cell>
          <cell r="J201">
            <v>7157</v>
          </cell>
          <cell r="K201">
            <v>0</v>
          </cell>
          <cell r="L201">
            <v>1188</v>
          </cell>
          <cell r="M201">
            <v>22105</v>
          </cell>
          <cell r="O201">
            <v>12</v>
          </cell>
          <cell r="P201">
            <v>0</v>
          </cell>
          <cell r="Q201">
            <v>251004</v>
          </cell>
          <cell r="R201">
            <v>0</v>
          </cell>
          <cell r="S201">
            <v>0</v>
          </cell>
          <cell r="T201">
            <v>14256</v>
          </cell>
          <cell r="U201">
            <v>265260</v>
          </cell>
          <cell r="W201">
            <v>0</v>
          </cell>
          <cell r="X201">
            <v>0.09</v>
          </cell>
          <cell r="Y201">
            <v>1.849664109397383E-2</v>
          </cell>
          <cell r="Z201">
            <v>0</v>
          </cell>
          <cell r="AB201">
            <v>6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</row>
        <row r="202">
          <cell r="B202">
            <v>430170673</v>
          </cell>
          <cell r="C202" t="str">
            <v>ADVANCED MATH AND SCIENCE ACADEMY</v>
          </cell>
          <cell r="D202">
            <v>170</v>
          </cell>
          <cell r="E202" t="str">
            <v>MARLBOROUGH</v>
          </cell>
          <cell r="F202">
            <v>673</v>
          </cell>
          <cell r="G202" t="str">
            <v>GROTON DUNSTABLE</v>
          </cell>
          <cell r="I202">
            <v>12430</v>
          </cell>
          <cell r="J202">
            <v>7076</v>
          </cell>
          <cell r="K202">
            <v>0</v>
          </cell>
          <cell r="L202">
            <v>1188</v>
          </cell>
          <cell r="M202">
            <v>20694</v>
          </cell>
          <cell r="O202">
            <v>1</v>
          </cell>
          <cell r="P202">
            <v>0</v>
          </cell>
          <cell r="Q202">
            <v>19506</v>
          </cell>
          <cell r="R202">
            <v>0</v>
          </cell>
          <cell r="S202">
            <v>0</v>
          </cell>
          <cell r="T202">
            <v>1188</v>
          </cell>
          <cell r="U202">
            <v>20694</v>
          </cell>
          <cell r="W202">
            <v>0</v>
          </cell>
          <cell r="X202">
            <v>0.09</v>
          </cell>
          <cell r="Y202">
            <v>1.8789131601714672E-2</v>
          </cell>
          <cell r="Z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</row>
        <row r="203">
          <cell r="B203">
            <v>430170690</v>
          </cell>
          <cell r="C203" t="str">
            <v>ADVANCED MATH AND SCIENCE ACADEMY</v>
          </cell>
          <cell r="D203">
            <v>170</v>
          </cell>
          <cell r="E203" t="str">
            <v>MARLBOROUGH</v>
          </cell>
          <cell r="F203">
            <v>690</v>
          </cell>
          <cell r="G203" t="str">
            <v>KING PHILIP</v>
          </cell>
          <cell r="I203">
            <v>11458</v>
          </cell>
          <cell r="J203">
            <v>5457</v>
          </cell>
          <cell r="K203">
            <v>0</v>
          </cell>
          <cell r="L203">
            <v>1188</v>
          </cell>
          <cell r="M203">
            <v>18103</v>
          </cell>
          <cell r="O203">
            <v>2</v>
          </cell>
          <cell r="P203">
            <v>0</v>
          </cell>
          <cell r="Q203">
            <v>33830</v>
          </cell>
          <cell r="R203">
            <v>0</v>
          </cell>
          <cell r="S203">
            <v>0</v>
          </cell>
          <cell r="T203">
            <v>2376</v>
          </cell>
          <cell r="U203">
            <v>36206</v>
          </cell>
          <cell r="W203">
            <v>0</v>
          </cell>
          <cell r="X203">
            <v>0.09</v>
          </cell>
          <cell r="Y203">
            <v>1.9798003811639819E-2</v>
          </cell>
          <cell r="Z203">
            <v>0</v>
          </cell>
          <cell r="AB203">
            <v>1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</row>
        <row r="204">
          <cell r="B204">
            <v>430170710</v>
          </cell>
          <cell r="C204" t="str">
            <v>ADVANCED MATH AND SCIENCE ACADEMY</v>
          </cell>
          <cell r="D204">
            <v>170</v>
          </cell>
          <cell r="E204" t="str">
            <v>MARLBOROUGH</v>
          </cell>
          <cell r="F204">
            <v>710</v>
          </cell>
          <cell r="G204" t="str">
            <v>MENDON UPTON</v>
          </cell>
          <cell r="I204">
            <v>11944</v>
          </cell>
          <cell r="J204">
            <v>5498</v>
          </cell>
          <cell r="K204">
            <v>0</v>
          </cell>
          <cell r="L204">
            <v>1188</v>
          </cell>
          <cell r="M204">
            <v>18630</v>
          </cell>
          <cell r="O204">
            <v>2</v>
          </cell>
          <cell r="P204">
            <v>0</v>
          </cell>
          <cell r="Q204">
            <v>34884</v>
          </cell>
          <cell r="R204">
            <v>0</v>
          </cell>
          <cell r="S204">
            <v>0</v>
          </cell>
          <cell r="T204">
            <v>2376</v>
          </cell>
          <cell r="U204">
            <v>37260</v>
          </cell>
          <cell r="W204">
            <v>0</v>
          </cell>
          <cell r="X204">
            <v>0.09</v>
          </cell>
          <cell r="Y204">
            <v>9.0020745310379607E-3</v>
          </cell>
          <cell r="Z204">
            <v>0</v>
          </cell>
          <cell r="AB204">
            <v>1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</row>
        <row r="205">
          <cell r="B205">
            <v>430170725</v>
          </cell>
          <cell r="C205" t="str">
            <v>ADVANCED MATH AND SCIENCE ACADEMY</v>
          </cell>
          <cell r="D205">
            <v>170</v>
          </cell>
          <cell r="E205" t="str">
            <v>MARLBOROUGH</v>
          </cell>
          <cell r="F205">
            <v>725</v>
          </cell>
          <cell r="G205" t="str">
            <v>NASHOBA</v>
          </cell>
          <cell r="I205">
            <v>11951</v>
          </cell>
          <cell r="J205">
            <v>3456</v>
          </cell>
          <cell r="K205">
            <v>0</v>
          </cell>
          <cell r="L205">
            <v>1188</v>
          </cell>
          <cell r="M205">
            <v>16595</v>
          </cell>
          <cell r="O205">
            <v>11</v>
          </cell>
          <cell r="P205">
            <v>0</v>
          </cell>
          <cell r="Q205">
            <v>169477</v>
          </cell>
          <cell r="R205">
            <v>0</v>
          </cell>
          <cell r="S205">
            <v>0</v>
          </cell>
          <cell r="T205">
            <v>13068</v>
          </cell>
          <cell r="U205">
            <v>182545</v>
          </cell>
          <cell r="W205">
            <v>0</v>
          </cell>
          <cell r="X205">
            <v>0.09</v>
          </cell>
          <cell r="Y205">
            <v>1.199420627480886E-2</v>
          </cell>
          <cell r="Z205">
            <v>0</v>
          </cell>
          <cell r="AB205">
            <v>5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</row>
        <row r="206">
          <cell r="B206">
            <v>430170730</v>
          </cell>
          <cell r="C206" t="str">
            <v>ADVANCED MATH AND SCIENCE ACADEMY</v>
          </cell>
          <cell r="D206">
            <v>170</v>
          </cell>
          <cell r="E206" t="str">
            <v>MARLBOROUGH</v>
          </cell>
          <cell r="F206">
            <v>730</v>
          </cell>
          <cell r="G206" t="str">
            <v>NORTHBORO SOUTHBORO</v>
          </cell>
          <cell r="I206">
            <v>12430</v>
          </cell>
          <cell r="J206">
            <v>5616</v>
          </cell>
          <cell r="K206">
            <v>0</v>
          </cell>
          <cell r="L206">
            <v>1188</v>
          </cell>
          <cell r="M206">
            <v>19234</v>
          </cell>
          <cell r="O206">
            <v>8</v>
          </cell>
          <cell r="P206">
            <v>0</v>
          </cell>
          <cell r="Q206">
            <v>144368</v>
          </cell>
          <cell r="R206">
            <v>0</v>
          </cell>
          <cell r="S206">
            <v>0</v>
          </cell>
          <cell r="T206">
            <v>9504</v>
          </cell>
          <cell r="U206">
            <v>153872</v>
          </cell>
          <cell r="W206">
            <v>0</v>
          </cell>
          <cell r="X206">
            <v>0.09</v>
          </cell>
          <cell r="Y206">
            <v>5.8033348513516518E-3</v>
          </cell>
          <cell r="Z206">
            <v>0</v>
          </cell>
          <cell r="AB206">
            <v>3.6666666666666665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</row>
        <row r="207">
          <cell r="B207">
            <v>430170735</v>
          </cell>
          <cell r="C207" t="str">
            <v>ADVANCED MATH AND SCIENCE ACADEMY</v>
          </cell>
          <cell r="D207">
            <v>170</v>
          </cell>
          <cell r="E207" t="str">
            <v>MARLBOROUGH</v>
          </cell>
          <cell r="F207">
            <v>735</v>
          </cell>
          <cell r="G207" t="str">
            <v>NORTH MIDDLESEX</v>
          </cell>
          <cell r="I207">
            <v>11458</v>
          </cell>
          <cell r="J207">
            <v>4011</v>
          </cell>
          <cell r="K207">
            <v>0</v>
          </cell>
          <cell r="L207">
            <v>1188</v>
          </cell>
          <cell r="M207">
            <v>16657</v>
          </cell>
          <cell r="O207">
            <v>2</v>
          </cell>
          <cell r="P207">
            <v>0</v>
          </cell>
          <cell r="Q207">
            <v>30938</v>
          </cell>
          <cell r="R207">
            <v>0</v>
          </cell>
          <cell r="S207">
            <v>0</v>
          </cell>
          <cell r="T207">
            <v>2376</v>
          </cell>
          <cell r="U207">
            <v>33314</v>
          </cell>
          <cell r="W207">
            <v>0</v>
          </cell>
          <cell r="X207">
            <v>0.09</v>
          </cell>
          <cell r="Y207">
            <v>2.1641627200034236E-2</v>
          </cell>
          <cell r="Z207">
            <v>0</v>
          </cell>
          <cell r="AB207">
            <v>2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</row>
        <row r="208">
          <cell r="B208">
            <v>430170775</v>
          </cell>
          <cell r="C208" t="str">
            <v>ADVANCED MATH AND SCIENCE ACADEMY</v>
          </cell>
          <cell r="D208">
            <v>170</v>
          </cell>
          <cell r="E208" t="str">
            <v>MARLBOROUGH</v>
          </cell>
          <cell r="F208">
            <v>775</v>
          </cell>
          <cell r="G208" t="str">
            <v>WACHUSETT</v>
          </cell>
          <cell r="I208">
            <v>12679</v>
          </cell>
          <cell r="J208">
            <v>2954</v>
          </cell>
          <cell r="K208">
            <v>0</v>
          </cell>
          <cell r="L208">
            <v>1188</v>
          </cell>
          <cell r="M208">
            <v>16821</v>
          </cell>
          <cell r="O208">
            <v>4</v>
          </cell>
          <cell r="P208">
            <v>0</v>
          </cell>
          <cell r="Q208">
            <v>62532</v>
          </cell>
          <cell r="R208">
            <v>0</v>
          </cell>
          <cell r="S208">
            <v>0</v>
          </cell>
          <cell r="T208">
            <v>4752</v>
          </cell>
          <cell r="U208">
            <v>67284</v>
          </cell>
          <cell r="W208">
            <v>0</v>
          </cell>
          <cell r="X208">
            <v>0.09</v>
          </cell>
          <cell r="Y208">
            <v>7.609439759529938E-3</v>
          </cell>
          <cell r="Z208">
            <v>0</v>
          </cell>
          <cell r="AB208">
            <v>2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</row>
        <row r="209">
          <cell r="B209">
            <v>432712020</v>
          </cell>
          <cell r="C209" t="str">
            <v>CAPE COD LIGHTHOUSE</v>
          </cell>
          <cell r="D209">
            <v>712</v>
          </cell>
          <cell r="E209" t="str">
            <v>MONOMOY</v>
          </cell>
          <cell r="F209">
            <v>20</v>
          </cell>
          <cell r="G209" t="str">
            <v>BARNSTABLE</v>
          </cell>
          <cell r="I209">
            <v>11556</v>
          </cell>
          <cell r="J209">
            <v>2666</v>
          </cell>
          <cell r="K209">
            <v>0</v>
          </cell>
          <cell r="L209">
            <v>1188</v>
          </cell>
          <cell r="M209">
            <v>15410</v>
          </cell>
          <cell r="O209">
            <v>84</v>
          </cell>
          <cell r="P209">
            <v>0</v>
          </cell>
          <cell r="Q209">
            <v>1194648</v>
          </cell>
          <cell r="R209">
            <v>0</v>
          </cell>
          <cell r="S209">
            <v>0</v>
          </cell>
          <cell r="T209">
            <v>99792</v>
          </cell>
          <cell r="U209">
            <v>1294440</v>
          </cell>
          <cell r="W209">
            <v>0</v>
          </cell>
          <cell r="X209">
            <v>0.09</v>
          </cell>
          <cell r="Y209">
            <v>6.1243423948422665E-2</v>
          </cell>
          <cell r="Z209">
            <v>0</v>
          </cell>
          <cell r="AB209">
            <v>25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</row>
        <row r="210">
          <cell r="B210">
            <v>432712096</v>
          </cell>
          <cell r="C210" t="str">
            <v>CAPE COD LIGHTHOUSE</v>
          </cell>
          <cell r="D210">
            <v>712</v>
          </cell>
          <cell r="E210" t="str">
            <v>MONOMOY</v>
          </cell>
          <cell r="F210">
            <v>96</v>
          </cell>
          <cell r="G210" t="str">
            <v>FALMOUTH</v>
          </cell>
          <cell r="I210">
            <v>14480</v>
          </cell>
          <cell r="J210">
            <v>8215</v>
          </cell>
          <cell r="K210">
            <v>0</v>
          </cell>
          <cell r="L210">
            <v>1188</v>
          </cell>
          <cell r="M210">
            <v>23883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W210">
            <v>0</v>
          </cell>
          <cell r="X210">
            <v>0.09</v>
          </cell>
          <cell r="Y210">
            <v>3.9181317034834288E-2</v>
          </cell>
          <cell r="Z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</row>
        <row r="211">
          <cell r="B211">
            <v>432712172</v>
          </cell>
          <cell r="C211" t="str">
            <v>CAPE COD LIGHTHOUSE</v>
          </cell>
          <cell r="D211">
            <v>712</v>
          </cell>
          <cell r="E211" t="str">
            <v>MONOMOY</v>
          </cell>
          <cell r="F211">
            <v>172</v>
          </cell>
          <cell r="G211" t="str">
            <v>MASHPEE</v>
          </cell>
          <cell r="I211">
            <v>10332</v>
          </cell>
          <cell r="J211">
            <v>8763</v>
          </cell>
          <cell r="K211">
            <v>0</v>
          </cell>
          <cell r="L211">
            <v>1188</v>
          </cell>
          <cell r="M211">
            <v>20283</v>
          </cell>
          <cell r="O211">
            <v>1</v>
          </cell>
          <cell r="P211">
            <v>0</v>
          </cell>
          <cell r="Q211">
            <v>19095</v>
          </cell>
          <cell r="R211">
            <v>0</v>
          </cell>
          <cell r="S211">
            <v>0</v>
          </cell>
          <cell r="T211">
            <v>1188</v>
          </cell>
          <cell r="U211">
            <v>20283</v>
          </cell>
          <cell r="W211">
            <v>0</v>
          </cell>
          <cell r="X211">
            <v>0.09</v>
          </cell>
          <cell r="Y211">
            <v>3.1697581889260487E-2</v>
          </cell>
          <cell r="Z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</row>
        <row r="212">
          <cell r="B212">
            <v>432712242</v>
          </cell>
          <cell r="C212" t="str">
            <v>CAPE COD LIGHTHOUSE</v>
          </cell>
          <cell r="D212">
            <v>712</v>
          </cell>
          <cell r="E212" t="str">
            <v>MONOMOY</v>
          </cell>
          <cell r="F212">
            <v>242</v>
          </cell>
          <cell r="G212" t="str">
            <v>PROVINCETOWN</v>
          </cell>
          <cell r="I212">
            <v>17437</v>
          </cell>
          <cell r="J212">
            <v>53042</v>
          </cell>
          <cell r="K212">
            <v>0</v>
          </cell>
          <cell r="L212">
            <v>1188</v>
          </cell>
          <cell r="M212">
            <v>71667</v>
          </cell>
          <cell r="O212">
            <v>1</v>
          </cell>
          <cell r="P212">
            <v>0</v>
          </cell>
          <cell r="Q212">
            <v>70479</v>
          </cell>
          <cell r="R212">
            <v>0</v>
          </cell>
          <cell r="S212">
            <v>0</v>
          </cell>
          <cell r="T212">
            <v>1188</v>
          </cell>
          <cell r="U212">
            <v>71667</v>
          </cell>
          <cell r="W212">
            <v>0</v>
          </cell>
          <cell r="X212">
            <v>0.09</v>
          </cell>
          <cell r="Y212">
            <v>1.0484149793421833E-2</v>
          </cell>
          <cell r="Z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</row>
        <row r="213">
          <cell r="B213">
            <v>432712261</v>
          </cell>
          <cell r="C213" t="str">
            <v>CAPE COD LIGHTHOUSE</v>
          </cell>
          <cell r="D213">
            <v>712</v>
          </cell>
          <cell r="E213" t="str">
            <v>MONOMOY</v>
          </cell>
          <cell r="F213">
            <v>261</v>
          </cell>
          <cell r="G213" t="str">
            <v>SANDWICH</v>
          </cell>
          <cell r="I213">
            <v>11075</v>
          </cell>
          <cell r="J213">
            <v>7758</v>
          </cell>
          <cell r="K213">
            <v>0</v>
          </cell>
          <cell r="L213">
            <v>1188</v>
          </cell>
          <cell r="M213">
            <v>20021</v>
          </cell>
          <cell r="O213">
            <v>20</v>
          </cell>
          <cell r="P213">
            <v>0</v>
          </cell>
          <cell r="Q213">
            <v>376660</v>
          </cell>
          <cell r="R213">
            <v>0</v>
          </cell>
          <cell r="S213">
            <v>0</v>
          </cell>
          <cell r="T213">
            <v>23760</v>
          </cell>
          <cell r="U213">
            <v>400420</v>
          </cell>
          <cell r="W213">
            <v>0</v>
          </cell>
          <cell r="X213">
            <v>0.09</v>
          </cell>
          <cell r="Y213">
            <v>7.6391982458951679E-2</v>
          </cell>
          <cell r="Z213">
            <v>0</v>
          </cell>
          <cell r="AB213">
            <v>6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</row>
        <row r="214">
          <cell r="B214">
            <v>432712300</v>
          </cell>
          <cell r="C214" t="str">
            <v>CAPE COD LIGHTHOUSE</v>
          </cell>
          <cell r="D214">
            <v>712</v>
          </cell>
          <cell r="E214" t="str">
            <v>MONOMOY</v>
          </cell>
          <cell r="F214">
            <v>300</v>
          </cell>
          <cell r="G214" t="str">
            <v>TRURO</v>
          </cell>
          <cell r="I214">
            <v>16912</v>
          </cell>
          <cell r="J214">
            <v>30567</v>
          </cell>
          <cell r="K214">
            <v>0</v>
          </cell>
          <cell r="L214">
            <v>1188</v>
          </cell>
          <cell r="M214">
            <v>48667</v>
          </cell>
          <cell r="O214">
            <v>1</v>
          </cell>
          <cell r="P214">
            <v>0</v>
          </cell>
          <cell r="Q214">
            <v>47479</v>
          </cell>
          <cell r="R214">
            <v>0</v>
          </cell>
          <cell r="S214">
            <v>0</v>
          </cell>
          <cell r="T214">
            <v>1188</v>
          </cell>
          <cell r="U214">
            <v>48667</v>
          </cell>
          <cell r="W214">
            <v>0</v>
          </cell>
          <cell r="X214">
            <v>0.09</v>
          </cell>
          <cell r="Y214">
            <v>1.196107352871663E-2</v>
          </cell>
          <cell r="Z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</row>
        <row r="215">
          <cell r="B215">
            <v>432712645</v>
          </cell>
          <cell r="C215" t="str">
            <v>CAPE COD LIGHTHOUSE</v>
          </cell>
          <cell r="D215">
            <v>712</v>
          </cell>
          <cell r="E215" t="str">
            <v>MONOMOY</v>
          </cell>
          <cell r="F215">
            <v>645</v>
          </cell>
          <cell r="G215" t="str">
            <v>DENNIS YARMOUTH</v>
          </cell>
          <cell r="I215">
            <v>12525</v>
          </cell>
          <cell r="J215">
            <v>4906</v>
          </cell>
          <cell r="K215">
            <v>0</v>
          </cell>
          <cell r="L215">
            <v>1188</v>
          </cell>
          <cell r="M215">
            <v>18619</v>
          </cell>
          <cell r="O215">
            <v>44</v>
          </cell>
          <cell r="P215">
            <v>0</v>
          </cell>
          <cell r="Q215">
            <v>766964</v>
          </cell>
          <cell r="R215">
            <v>0</v>
          </cell>
          <cell r="S215">
            <v>0</v>
          </cell>
          <cell r="T215">
            <v>52272</v>
          </cell>
          <cell r="U215">
            <v>819236</v>
          </cell>
          <cell r="W215">
            <v>0</v>
          </cell>
          <cell r="X215">
            <v>0.09</v>
          </cell>
          <cell r="Y215">
            <v>4.3848592092434621E-2</v>
          </cell>
          <cell r="Z215">
            <v>0</v>
          </cell>
          <cell r="AB215">
            <v>3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</row>
        <row r="216">
          <cell r="B216">
            <v>432712660</v>
          </cell>
          <cell r="C216" t="str">
            <v>CAPE COD LIGHTHOUSE</v>
          </cell>
          <cell r="D216">
            <v>712</v>
          </cell>
          <cell r="E216" t="str">
            <v>MONOMOY</v>
          </cell>
          <cell r="F216">
            <v>660</v>
          </cell>
          <cell r="G216" t="str">
            <v>NAUSET</v>
          </cell>
          <cell r="I216">
            <v>11973</v>
          </cell>
          <cell r="J216">
            <v>9453</v>
          </cell>
          <cell r="K216">
            <v>0</v>
          </cell>
          <cell r="L216">
            <v>1188</v>
          </cell>
          <cell r="M216">
            <v>22614</v>
          </cell>
          <cell r="O216">
            <v>83</v>
          </cell>
          <cell r="P216">
            <v>0</v>
          </cell>
          <cell r="Q216">
            <v>1778358</v>
          </cell>
          <cell r="R216">
            <v>0</v>
          </cell>
          <cell r="S216">
            <v>0</v>
          </cell>
          <cell r="T216">
            <v>98604</v>
          </cell>
          <cell r="U216">
            <v>1876962</v>
          </cell>
          <cell r="W216">
            <v>0</v>
          </cell>
          <cell r="X216">
            <v>0.09</v>
          </cell>
          <cell r="Y216">
            <v>8.9055008068397126E-2</v>
          </cell>
          <cell r="Z216">
            <v>0</v>
          </cell>
          <cell r="AB216">
            <v>37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</row>
        <row r="217">
          <cell r="B217">
            <v>432712712</v>
          </cell>
          <cell r="C217" t="str">
            <v>CAPE COD LIGHTHOUSE</v>
          </cell>
          <cell r="D217">
            <v>712</v>
          </cell>
          <cell r="E217" t="str">
            <v>MONOMOY</v>
          </cell>
          <cell r="F217">
            <v>712</v>
          </cell>
          <cell r="G217" t="str">
            <v>MONOMOY</v>
          </cell>
          <cell r="I217">
            <v>12589</v>
          </cell>
          <cell r="J217">
            <v>9139</v>
          </cell>
          <cell r="K217">
            <v>0</v>
          </cell>
          <cell r="L217">
            <v>1188</v>
          </cell>
          <cell r="M217">
            <v>22916</v>
          </cell>
          <cell r="O217">
            <v>14</v>
          </cell>
          <cell r="P217">
            <v>0</v>
          </cell>
          <cell r="Q217">
            <v>304192</v>
          </cell>
          <cell r="R217">
            <v>0</v>
          </cell>
          <cell r="S217">
            <v>0</v>
          </cell>
          <cell r="T217">
            <v>16632</v>
          </cell>
          <cell r="U217">
            <v>320824</v>
          </cell>
          <cell r="W217">
            <v>0</v>
          </cell>
          <cell r="X217">
            <v>0.09</v>
          </cell>
          <cell r="Y217">
            <v>2.3981842803314498E-2</v>
          </cell>
          <cell r="Z217">
            <v>0</v>
          </cell>
          <cell r="AB217">
            <v>6.666666666666667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</row>
        <row r="218">
          <cell r="B218">
            <v>435301009</v>
          </cell>
          <cell r="C218" t="str">
            <v>INNOVATION ACADEMY</v>
          </cell>
          <cell r="D218">
            <v>301</v>
          </cell>
          <cell r="E218" t="str">
            <v>TYNGSBOROUGH</v>
          </cell>
          <cell r="F218">
            <v>9</v>
          </cell>
          <cell r="G218" t="str">
            <v>ANDOVER</v>
          </cell>
          <cell r="I218">
            <v>12243</v>
          </cell>
          <cell r="J218">
            <v>8581</v>
          </cell>
          <cell r="K218">
            <v>0</v>
          </cell>
          <cell r="L218">
            <v>1188</v>
          </cell>
          <cell r="M218">
            <v>22012</v>
          </cell>
          <cell r="O218">
            <v>2</v>
          </cell>
          <cell r="P218">
            <v>0</v>
          </cell>
          <cell r="Q218">
            <v>41648</v>
          </cell>
          <cell r="R218">
            <v>0</v>
          </cell>
          <cell r="S218">
            <v>0</v>
          </cell>
          <cell r="T218">
            <v>2376</v>
          </cell>
          <cell r="U218">
            <v>44024</v>
          </cell>
          <cell r="W218">
            <v>0</v>
          </cell>
          <cell r="X218">
            <v>0.09</v>
          </cell>
          <cell r="Y218">
            <v>3.3182042107187887E-3</v>
          </cell>
          <cell r="Z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</row>
        <row r="219">
          <cell r="B219">
            <v>435301031</v>
          </cell>
          <cell r="C219" t="str">
            <v>INNOVATION ACADEMY</v>
          </cell>
          <cell r="D219">
            <v>301</v>
          </cell>
          <cell r="E219" t="str">
            <v>TYNGSBOROUGH</v>
          </cell>
          <cell r="F219">
            <v>31</v>
          </cell>
          <cell r="G219" t="str">
            <v>BILLERICA</v>
          </cell>
          <cell r="I219">
            <v>12566</v>
          </cell>
          <cell r="J219">
            <v>5640</v>
          </cell>
          <cell r="K219">
            <v>0</v>
          </cell>
          <cell r="L219">
            <v>1188</v>
          </cell>
          <cell r="M219">
            <v>19394</v>
          </cell>
          <cell r="O219">
            <v>66</v>
          </cell>
          <cell r="P219">
            <v>0</v>
          </cell>
          <cell r="Q219">
            <v>1201596</v>
          </cell>
          <cell r="R219">
            <v>0</v>
          </cell>
          <cell r="S219">
            <v>0</v>
          </cell>
          <cell r="T219">
            <v>78408</v>
          </cell>
          <cell r="U219">
            <v>1280004</v>
          </cell>
          <cell r="W219">
            <v>0</v>
          </cell>
          <cell r="X219">
            <v>0.09</v>
          </cell>
          <cell r="Y219">
            <v>1.8961346467300876E-2</v>
          </cell>
          <cell r="Z219">
            <v>0</v>
          </cell>
          <cell r="AB219">
            <v>17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B220">
            <v>435301056</v>
          </cell>
          <cell r="C220" t="str">
            <v>INNOVATION ACADEMY</v>
          </cell>
          <cell r="D220">
            <v>301</v>
          </cell>
          <cell r="E220" t="str">
            <v>TYNGSBOROUGH</v>
          </cell>
          <cell r="F220">
            <v>56</v>
          </cell>
          <cell r="G220" t="str">
            <v>CHELMSFORD</v>
          </cell>
          <cell r="I220">
            <v>11958</v>
          </cell>
          <cell r="J220">
            <v>3927</v>
          </cell>
          <cell r="K220">
            <v>0</v>
          </cell>
          <cell r="L220">
            <v>1188</v>
          </cell>
          <cell r="M220">
            <v>17073</v>
          </cell>
          <cell r="O220">
            <v>82</v>
          </cell>
          <cell r="P220">
            <v>0</v>
          </cell>
          <cell r="Q220">
            <v>1302570</v>
          </cell>
          <cell r="R220">
            <v>0</v>
          </cell>
          <cell r="S220">
            <v>0</v>
          </cell>
          <cell r="T220">
            <v>97416</v>
          </cell>
          <cell r="U220">
            <v>1399986</v>
          </cell>
          <cell r="W220">
            <v>0</v>
          </cell>
          <cell r="X220">
            <v>0.09</v>
          </cell>
          <cell r="Y220">
            <v>1.8492521864433949E-2</v>
          </cell>
          <cell r="Z220">
            <v>0</v>
          </cell>
          <cell r="AB220">
            <v>19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</row>
        <row r="221">
          <cell r="B221">
            <v>435301079</v>
          </cell>
          <cell r="C221" t="str">
            <v>INNOVATION ACADEMY</v>
          </cell>
          <cell r="D221">
            <v>301</v>
          </cell>
          <cell r="E221" t="str">
            <v>TYNGSBOROUGH</v>
          </cell>
          <cell r="F221">
            <v>79</v>
          </cell>
          <cell r="G221" t="str">
            <v>DRACUT</v>
          </cell>
          <cell r="I221">
            <v>13136</v>
          </cell>
          <cell r="J221">
            <v>197</v>
          </cell>
          <cell r="K221">
            <v>0</v>
          </cell>
          <cell r="L221">
            <v>1188</v>
          </cell>
          <cell r="M221">
            <v>14521</v>
          </cell>
          <cell r="O221">
            <v>163</v>
          </cell>
          <cell r="P221">
            <v>0</v>
          </cell>
          <cell r="Q221">
            <v>2173279</v>
          </cell>
          <cell r="R221">
            <v>0</v>
          </cell>
          <cell r="S221">
            <v>0</v>
          </cell>
          <cell r="T221">
            <v>193644</v>
          </cell>
          <cell r="U221">
            <v>2366923</v>
          </cell>
          <cell r="W221">
            <v>0</v>
          </cell>
          <cell r="X221">
            <v>0.09</v>
          </cell>
          <cell r="Y221">
            <v>5.9691048359382014E-2</v>
          </cell>
          <cell r="Z221">
            <v>0</v>
          </cell>
          <cell r="AB221">
            <v>45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</row>
        <row r="222">
          <cell r="B222">
            <v>435301149</v>
          </cell>
          <cell r="C222" t="str">
            <v>INNOVATION ACADEMY</v>
          </cell>
          <cell r="D222">
            <v>301</v>
          </cell>
          <cell r="E222" t="str">
            <v>TYNGSBOROUGH</v>
          </cell>
          <cell r="F222">
            <v>149</v>
          </cell>
          <cell r="G222" t="str">
            <v>LAWRENCE</v>
          </cell>
          <cell r="I222">
            <v>18237</v>
          </cell>
          <cell r="J222">
            <v>136</v>
          </cell>
          <cell r="K222">
            <v>0</v>
          </cell>
          <cell r="L222">
            <v>1188</v>
          </cell>
          <cell r="M222">
            <v>19561</v>
          </cell>
          <cell r="O222">
            <v>5</v>
          </cell>
          <cell r="P222">
            <v>0</v>
          </cell>
          <cell r="Q222">
            <v>91865</v>
          </cell>
          <cell r="R222">
            <v>0</v>
          </cell>
          <cell r="S222">
            <v>0</v>
          </cell>
          <cell r="T222">
            <v>5940</v>
          </cell>
          <cell r="U222">
            <v>97805</v>
          </cell>
          <cell r="W222">
            <v>0</v>
          </cell>
          <cell r="X222">
            <v>0.18</v>
          </cell>
          <cell r="Y222">
            <v>0.12927866425186785</v>
          </cell>
          <cell r="Z222">
            <v>0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</row>
        <row r="223">
          <cell r="B223">
            <v>435301160</v>
          </cell>
          <cell r="C223" t="str">
            <v>INNOVATION ACADEMY</v>
          </cell>
          <cell r="D223">
            <v>301</v>
          </cell>
          <cell r="E223" t="str">
            <v>TYNGSBOROUGH</v>
          </cell>
          <cell r="F223">
            <v>160</v>
          </cell>
          <cell r="G223" t="str">
            <v>LOWELL</v>
          </cell>
          <cell r="I223">
            <v>14588</v>
          </cell>
          <cell r="J223">
            <v>30</v>
          </cell>
          <cell r="K223">
            <v>0</v>
          </cell>
          <cell r="L223">
            <v>1188</v>
          </cell>
          <cell r="M223">
            <v>15806</v>
          </cell>
          <cell r="O223">
            <v>317</v>
          </cell>
          <cell r="P223">
            <v>0</v>
          </cell>
          <cell r="Q223">
            <v>4633906</v>
          </cell>
          <cell r="R223">
            <v>0</v>
          </cell>
          <cell r="S223">
            <v>0</v>
          </cell>
          <cell r="T223">
            <v>376596</v>
          </cell>
          <cell r="U223">
            <v>5010502</v>
          </cell>
          <cell r="W223">
            <v>0</v>
          </cell>
          <cell r="X223">
            <v>0.18</v>
          </cell>
          <cell r="Y223">
            <v>0.13682138571675365</v>
          </cell>
          <cell r="Z223">
            <v>0</v>
          </cell>
          <cell r="AB223">
            <v>74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</row>
        <row r="224">
          <cell r="B224">
            <v>435301211</v>
          </cell>
          <cell r="C224" t="str">
            <v>INNOVATION ACADEMY</v>
          </cell>
          <cell r="D224">
            <v>301</v>
          </cell>
          <cell r="E224" t="str">
            <v>TYNGSBOROUGH</v>
          </cell>
          <cell r="F224">
            <v>211</v>
          </cell>
          <cell r="G224" t="str">
            <v>NORTH ANDOVER</v>
          </cell>
          <cell r="I224">
            <v>15995</v>
          </cell>
          <cell r="J224">
            <v>3947</v>
          </cell>
          <cell r="K224">
            <v>0</v>
          </cell>
          <cell r="L224">
            <v>1188</v>
          </cell>
          <cell r="M224">
            <v>21130</v>
          </cell>
          <cell r="O224">
            <v>2</v>
          </cell>
          <cell r="P224">
            <v>0</v>
          </cell>
          <cell r="Q224">
            <v>39884</v>
          </cell>
          <cell r="R224">
            <v>0</v>
          </cell>
          <cell r="S224">
            <v>0</v>
          </cell>
          <cell r="T224">
            <v>2376</v>
          </cell>
          <cell r="U224">
            <v>42260</v>
          </cell>
          <cell r="W224">
            <v>0</v>
          </cell>
          <cell r="X224">
            <v>0.09</v>
          </cell>
          <cell r="Y224">
            <v>2.1992299723087804E-3</v>
          </cell>
          <cell r="Z224">
            <v>0</v>
          </cell>
          <cell r="AB224">
            <v>2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B225">
            <v>435301295</v>
          </cell>
          <cell r="C225" t="str">
            <v>INNOVATION ACADEMY</v>
          </cell>
          <cell r="D225">
            <v>301</v>
          </cell>
          <cell r="E225" t="str">
            <v>TYNGSBOROUGH</v>
          </cell>
          <cell r="F225">
            <v>295</v>
          </cell>
          <cell r="G225" t="str">
            <v>TEWKSBURY</v>
          </cell>
          <cell r="I225">
            <v>12322</v>
          </cell>
          <cell r="J225">
            <v>6538</v>
          </cell>
          <cell r="K225">
            <v>0</v>
          </cell>
          <cell r="L225">
            <v>1188</v>
          </cell>
          <cell r="M225">
            <v>20048</v>
          </cell>
          <cell r="O225">
            <v>38</v>
          </cell>
          <cell r="P225">
            <v>0</v>
          </cell>
          <cell r="Q225">
            <v>716680</v>
          </cell>
          <cell r="R225">
            <v>0</v>
          </cell>
          <cell r="S225">
            <v>0</v>
          </cell>
          <cell r="T225">
            <v>45144</v>
          </cell>
          <cell r="U225">
            <v>761824</v>
          </cell>
          <cell r="W225">
            <v>0</v>
          </cell>
          <cell r="X225">
            <v>0.09</v>
          </cell>
          <cell r="Y225">
            <v>1.9222399839938814E-2</v>
          </cell>
          <cell r="Z225">
            <v>0</v>
          </cell>
          <cell r="AB225">
            <v>14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</row>
        <row r="226">
          <cell r="B226">
            <v>435301301</v>
          </cell>
          <cell r="C226" t="str">
            <v>INNOVATION ACADEMY</v>
          </cell>
          <cell r="D226">
            <v>301</v>
          </cell>
          <cell r="E226" t="str">
            <v>TYNGSBOROUGH</v>
          </cell>
          <cell r="F226">
            <v>301</v>
          </cell>
          <cell r="G226" t="str">
            <v>TYNGSBOROUGH</v>
          </cell>
          <cell r="I226">
            <v>13492</v>
          </cell>
          <cell r="J226">
            <v>4675</v>
          </cell>
          <cell r="K226">
            <v>0</v>
          </cell>
          <cell r="L226">
            <v>1188</v>
          </cell>
          <cell r="M226">
            <v>19355</v>
          </cell>
          <cell r="O226">
            <v>87</v>
          </cell>
          <cell r="P226">
            <v>0</v>
          </cell>
          <cell r="Q226">
            <v>1580529</v>
          </cell>
          <cell r="R226">
            <v>0</v>
          </cell>
          <cell r="S226">
            <v>0</v>
          </cell>
          <cell r="T226">
            <v>103356</v>
          </cell>
          <cell r="U226">
            <v>1683885</v>
          </cell>
          <cell r="W226">
            <v>0</v>
          </cell>
          <cell r="X226">
            <v>0.09</v>
          </cell>
          <cell r="Y226">
            <v>5.8951148210422272E-2</v>
          </cell>
          <cell r="Z226">
            <v>0</v>
          </cell>
          <cell r="AB226">
            <v>15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</row>
        <row r="227">
          <cell r="B227">
            <v>435301308</v>
          </cell>
          <cell r="C227" t="str">
            <v>INNOVATION ACADEMY</v>
          </cell>
          <cell r="D227">
            <v>301</v>
          </cell>
          <cell r="E227" t="str">
            <v>TYNGSBOROUGH</v>
          </cell>
          <cell r="F227">
            <v>308</v>
          </cell>
          <cell r="G227" t="str">
            <v>WALTHAM</v>
          </cell>
          <cell r="I227">
            <v>12243</v>
          </cell>
          <cell r="J227">
            <v>5051</v>
          </cell>
          <cell r="K227">
            <v>0</v>
          </cell>
          <cell r="L227">
            <v>1188</v>
          </cell>
          <cell r="M227">
            <v>18482</v>
          </cell>
          <cell r="O227">
            <v>1</v>
          </cell>
          <cell r="P227">
            <v>0</v>
          </cell>
          <cell r="Q227">
            <v>17294</v>
          </cell>
          <cell r="R227">
            <v>0</v>
          </cell>
          <cell r="S227">
            <v>0</v>
          </cell>
          <cell r="T227">
            <v>1188</v>
          </cell>
          <cell r="U227">
            <v>18482</v>
          </cell>
          <cell r="W227">
            <v>0</v>
          </cell>
          <cell r="X227">
            <v>0.09</v>
          </cell>
          <cell r="Y227">
            <v>2.6641498618430208E-3</v>
          </cell>
          <cell r="Z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</row>
        <row r="228">
          <cell r="B228">
            <v>435301326</v>
          </cell>
          <cell r="C228" t="str">
            <v>INNOVATION ACADEMY</v>
          </cell>
          <cell r="D228">
            <v>301</v>
          </cell>
          <cell r="E228" t="str">
            <v>TYNGSBOROUGH</v>
          </cell>
          <cell r="F228">
            <v>326</v>
          </cell>
          <cell r="G228" t="str">
            <v>WESTFORD</v>
          </cell>
          <cell r="I228">
            <v>11530</v>
          </cell>
          <cell r="J228">
            <v>4738</v>
          </cell>
          <cell r="K228">
            <v>0</v>
          </cell>
          <cell r="L228">
            <v>1188</v>
          </cell>
          <cell r="M228">
            <v>17456</v>
          </cell>
          <cell r="O228">
            <v>9</v>
          </cell>
          <cell r="P228">
            <v>0</v>
          </cell>
          <cell r="Q228">
            <v>146412</v>
          </cell>
          <cell r="R228">
            <v>0</v>
          </cell>
          <cell r="S228">
            <v>0</v>
          </cell>
          <cell r="T228">
            <v>10692</v>
          </cell>
          <cell r="U228">
            <v>157104</v>
          </cell>
          <cell r="W228">
            <v>0</v>
          </cell>
          <cell r="X228">
            <v>0.09</v>
          </cell>
          <cell r="Y228">
            <v>2.1646007956613676E-3</v>
          </cell>
          <cell r="Z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</row>
        <row r="229">
          <cell r="B229">
            <v>435301342</v>
          </cell>
          <cell r="C229" t="str">
            <v>INNOVATION ACADEMY</v>
          </cell>
          <cell r="D229">
            <v>301</v>
          </cell>
          <cell r="E229" t="str">
            <v>TYNGSBOROUGH</v>
          </cell>
          <cell r="F229">
            <v>342</v>
          </cell>
          <cell r="G229" t="str">
            <v>WILMINGTON</v>
          </cell>
          <cell r="I229">
            <v>10332</v>
          </cell>
          <cell r="J229">
            <v>7562</v>
          </cell>
          <cell r="K229">
            <v>0</v>
          </cell>
          <cell r="L229">
            <v>1188</v>
          </cell>
          <cell r="M229">
            <v>19082</v>
          </cell>
          <cell r="O229">
            <v>1</v>
          </cell>
          <cell r="P229">
            <v>0</v>
          </cell>
          <cell r="Q229">
            <v>17894</v>
          </cell>
          <cell r="R229">
            <v>0</v>
          </cell>
          <cell r="S229">
            <v>0</v>
          </cell>
          <cell r="T229">
            <v>1188</v>
          </cell>
          <cell r="U229">
            <v>19082</v>
          </cell>
          <cell r="W229">
            <v>0</v>
          </cell>
          <cell r="X229">
            <v>0.09</v>
          </cell>
          <cell r="Y229">
            <v>1.4727585670497095E-3</v>
          </cell>
          <cell r="Z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</row>
        <row r="230">
          <cell r="B230">
            <v>435301616</v>
          </cell>
          <cell r="C230" t="str">
            <v>INNOVATION ACADEMY</v>
          </cell>
          <cell r="D230">
            <v>301</v>
          </cell>
          <cell r="E230" t="str">
            <v>TYNGSBOROUGH</v>
          </cell>
          <cell r="F230">
            <v>616</v>
          </cell>
          <cell r="G230" t="str">
            <v>AYER SHIRLEY</v>
          </cell>
          <cell r="I230">
            <v>15846</v>
          </cell>
          <cell r="J230">
            <v>4660</v>
          </cell>
          <cell r="K230">
            <v>0</v>
          </cell>
          <cell r="L230">
            <v>1188</v>
          </cell>
          <cell r="M230">
            <v>21694</v>
          </cell>
          <cell r="O230">
            <v>1</v>
          </cell>
          <cell r="P230">
            <v>0</v>
          </cell>
          <cell r="Q230">
            <v>20506</v>
          </cell>
          <cell r="R230">
            <v>0</v>
          </cell>
          <cell r="S230">
            <v>0</v>
          </cell>
          <cell r="T230">
            <v>1188</v>
          </cell>
          <cell r="U230">
            <v>21694</v>
          </cell>
          <cell r="W230">
            <v>0</v>
          </cell>
          <cell r="X230">
            <v>0.09</v>
          </cell>
          <cell r="Y230">
            <v>3.2435164752017652E-2</v>
          </cell>
          <cell r="Z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</row>
        <row r="231">
          <cell r="B231">
            <v>435301673</v>
          </cell>
          <cell r="C231" t="str">
            <v>INNOVATION ACADEMY</v>
          </cell>
          <cell r="D231">
            <v>301</v>
          </cell>
          <cell r="E231" t="str">
            <v>TYNGSBOROUGH</v>
          </cell>
          <cell r="F231">
            <v>673</v>
          </cell>
          <cell r="G231" t="str">
            <v>GROTON DUNSTABLE</v>
          </cell>
          <cell r="I231">
            <v>12382</v>
          </cell>
          <cell r="J231">
            <v>7049</v>
          </cell>
          <cell r="K231">
            <v>0</v>
          </cell>
          <cell r="L231">
            <v>1188</v>
          </cell>
          <cell r="M231">
            <v>20619</v>
          </cell>
          <cell r="O231">
            <v>18</v>
          </cell>
          <cell r="P231">
            <v>0</v>
          </cell>
          <cell r="Q231">
            <v>349758</v>
          </cell>
          <cell r="R231">
            <v>0</v>
          </cell>
          <cell r="S231">
            <v>0</v>
          </cell>
          <cell r="T231">
            <v>21384</v>
          </cell>
          <cell r="U231">
            <v>371142</v>
          </cell>
          <cell r="W231">
            <v>0</v>
          </cell>
          <cell r="X231">
            <v>0.09</v>
          </cell>
          <cell r="Y231">
            <v>1.8789131601714672E-2</v>
          </cell>
          <cell r="Z231">
            <v>0</v>
          </cell>
          <cell r="AB231">
            <v>5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</row>
        <row r="232">
          <cell r="B232">
            <v>435301725</v>
          </cell>
          <cell r="C232" t="str">
            <v>INNOVATION ACADEMY</v>
          </cell>
          <cell r="D232">
            <v>301</v>
          </cell>
          <cell r="E232" t="str">
            <v>TYNGSBOROUGH</v>
          </cell>
          <cell r="F232">
            <v>725</v>
          </cell>
          <cell r="G232" t="str">
            <v>NASHOBA</v>
          </cell>
          <cell r="I232">
            <v>16655</v>
          </cell>
          <cell r="J232">
            <v>4817</v>
          </cell>
          <cell r="K232">
            <v>0</v>
          </cell>
          <cell r="L232">
            <v>1188</v>
          </cell>
          <cell r="M232">
            <v>22660</v>
          </cell>
          <cell r="O232">
            <v>1</v>
          </cell>
          <cell r="P232">
            <v>0</v>
          </cell>
          <cell r="Q232">
            <v>21472</v>
          </cell>
          <cell r="R232">
            <v>0</v>
          </cell>
          <cell r="S232">
            <v>0</v>
          </cell>
          <cell r="T232">
            <v>1188</v>
          </cell>
          <cell r="U232">
            <v>22660</v>
          </cell>
          <cell r="W232">
            <v>0</v>
          </cell>
          <cell r="X232">
            <v>0.09</v>
          </cell>
          <cell r="Y232">
            <v>1.199420627480886E-2</v>
          </cell>
          <cell r="Z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</row>
        <row r="233">
          <cell r="B233">
            <v>435301735</v>
          </cell>
          <cell r="C233" t="str">
            <v>INNOVATION ACADEMY</v>
          </cell>
          <cell r="D233">
            <v>301</v>
          </cell>
          <cell r="E233" t="str">
            <v>TYNGSBOROUGH</v>
          </cell>
          <cell r="F233">
            <v>735</v>
          </cell>
          <cell r="G233" t="str">
            <v>NORTH MIDDLESEX</v>
          </cell>
          <cell r="I233">
            <v>12494</v>
          </cell>
          <cell r="J233">
            <v>4374</v>
          </cell>
          <cell r="K233">
            <v>0</v>
          </cell>
          <cell r="L233">
            <v>1188</v>
          </cell>
          <cell r="M233">
            <v>18056</v>
          </cell>
          <cell r="O233">
            <v>7</v>
          </cell>
          <cell r="P233">
            <v>0</v>
          </cell>
          <cell r="Q233">
            <v>118076</v>
          </cell>
          <cell r="R233">
            <v>0</v>
          </cell>
          <cell r="S233">
            <v>0</v>
          </cell>
          <cell r="T233">
            <v>8316</v>
          </cell>
          <cell r="U233">
            <v>126392</v>
          </cell>
          <cell r="W233">
            <v>0</v>
          </cell>
          <cell r="X233">
            <v>0.09</v>
          </cell>
          <cell r="Y233">
            <v>2.1641627200034236E-2</v>
          </cell>
          <cell r="Z233">
            <v>0</v>
          </cell>
          <cell r="AB233">
            <v>1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</row>
        <row r="234">
          <cell r="B234">
            <v>436049010</v>
          </cell>
          <cell r="C234" t="str">
            <v>COMMUNITY CS OF CAMBRIDGE</v>
          </cell>
          <cell r="D234">
            <v>49</v>
          </cell>
          <cell r="E234" t="str">
            <v>CAMBRIDGE</v>
          </cell>
          <cell r="F234">
            <v>10</v>
          </cell>
          <cell r="G234" t="str">
            <v>ARLINGTON</v>
          </cell>
          <cell r="I234">
            <v>17338</v>
          </cell>
          <cell r="J234">
            <v>7495</v>
          </cell>
          <cell r="K234">
            <v>0</v>
          </cell>
          <cell r="L234">
            <v>1188</v>
          </cell>
          <cell r="M234">
            <v>26021</v>
          </cell>
          <cell r="O234">
            <v>3</v>
          </cell>
          <cell r="P234">
            <v>0</v>
          </cell>
          <cell r="Q234">
            <v>74499</v>
          </cell>
          <cell r="R234">
            <v>0</v>
          </cell>
          <cell r="S234">
            <v>0</v>
          </cell>
          <cell r="T234">
            <v>3564</v>
          </cell>
          <cell r="U234">
            <v>78063</v>
          </cell>
          <cell r="W234">
            <v>0</v>
          </cell>
          <cell r="X234">
            <v>0.09</v>
          </cell>
          <cell r="Y234">
            <v>3.7634232798475858E-3</v>
          </cell>
          <cell r="Z234">
            <v>0</v>
          </cell>
          <cell r="AB234">
            <v>1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B235">
            <v>436049026</v>
          </cell>
          <cell r="C235" t="str">
            <v>COMMUNITY CS OF CAMBRIDGE</v>
          </cell>
          <cell r="D235">
            <v>49</v>
          </cell>
          <cell r="E235" t="str">
            <v>CAMBRIDGE</v>
          </cell>
          <cell r="F235">
            <v>26</v>
          </cell>
          <cell r="G235" t="str">
            <v>BELMONT</v>
          </cell>
          <cell r="I235">
            <v>16271</v>
          </cell>
          <cell r="J235">
            <v>5795</v>
          </cell>
          <cell r="K235">
            <v>0</v>
          </cell>
          <cell r="L235">
            <v>1188</v>
          </cell>
          <cell r="M235">
            <v>23254</v>
          </cell>
          <cell r="O235">
            <v>1</v>
          </cell>
          <cell r="P235">
            <v>0</v>
          </cell>
          <cell r="Q235">
            <v>22066</v>
          </cell>
          <cell r="R235">
            <v>0</v>
          </cell>
          <cell r="S235">
            <v>0</v>
          </cell>
          <cell r="T235">
            <v>1188</v>
          </cell>
          <cell r="U235">
            <v>23254</v>
          </cell>
          <cell r="W235">
            <v>0</v>
          </cell>
          <cell r="X235">
            <v>0.09</v>
          </cell>
          <cell r="Y235">
            <v>2.199600645416131E-3</v>
          </cell>
          <cell r="Z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</row>
        <row r="236">
          <cell r="B236">
            <v>436049031</v>
          </cell>
          <cell r="C236" t="str">
            <v>COMMUNITY CS OF CAMBRIDGE</v>
          </cell>
          <cell r="D236">
            <v>49</v>
          </cell>
          <cell r="E236" t="str">
            <v>CAMBRIDGE</v>
          </cell>
          <cell r="F236">
            <v>31</v>
          </cell>
          <cell r="G236" t="str">
            <v>BILLERICA</v>
          </cell>
          <cell r="I236">
            <v>13493</v>
          </cell>
          <cell r="J236">
            <v>6056</v>
          </cell>
          <cell r="K236">
            <v>0</v>
          </cell>
          <cell r="L236">
            <v>1188</v>
          </cell>
          <cell r="M236">
            <v>20737</v>
          </cell>
          <cell r="O236">
            <v>1</v>
          </cell>
          <cell r="P236">
            <v>0</v>
          </cell>
          <cell r="Q236">
            <v>19549</v>
          </cell>
          <cell r="R236">
            <v>0</v>
          </cell>
          <cell r="S236">
            <v>0</v>
          </cell>
          <cell r="T236">
            <v>1188</v>
          </cell>
          <cell r="U236">
            <v>20737</v>
          </cell>
          <cell r="W236">
            <v>0</v>
          </cell>
          <cell r="X236">
            <v>0.09</v>
          </cell>
          <cell r="Y236">
            <v>1.8961346467300876E-2</v>
          </cell>
          <cell r="Z236">
            <v>0</v>
          </cell>
          <cell r="AB236">
            <v>1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</row>
        <row r="237">
          <cell r="B237">
            <v>436049035</v>
          </cell>
          <cell r="C237" t="str">
            <v>COMMUNITY CS OF CAMBRIDGE</v>
          </cell>
          <cell r="D237">
            <v>49</v>
          </cell>
          <cell r="E237" t="str">
            <v>CAMBRIDGE</v>
          </cell>
          <cell r="F237">
            <v>35</v>
          </cell>
          <cell r="G237" t="str">
            <v>BOSTON</v>
          </cell>
          <cell r="I237">
            <v>16762</v>
          </cell>
          <cell r="J237">
            <v>6957</v>
          </cell>
          <cell r="K237">
            <v>0</v>
          </cell>
          <cell r="L237">
            <v>1188</v>
          </cell>
          <cell r="M237">
            <v>24907</v>
          </cell>
          <cell r="O237">
            <v>13</v>
          </cell>
          <cell r="P237">
            <v>0</v>
          </cell>
          <cell r="Q237">
            <v>308347.00000000006</v>
          </cell>
          <cell r="R237">
            <v>0</v>
          </cell>
          <cell r="S237">
            <v>0</v>
          </cell>
          <cell r="T237">
            <v>15444</v>
          </cell>
          <cell r="U237">
            <v>323791.00000000006</v>
          </cell>
          <cell r="W237">
            <v>0</v>
          </cell>
          <cell r="X237">
            <v>0.18</v>
          </cell>
          <cell r="Y237">
            <v>0.18442807457257207</v>
          </cell>
          <cell r="Z237">
            <v>0</v>
          </cell>
          <cell r="AB237">
            <v>7</v>
          </cell>
          <cell r="AC237">
            <v>0.70067470367946716</v>
          </cell>
          <cell r="AD237">
            <v>17452.303296573282</v>
          </cell>
          <cell r="AE237">
            <v>0</v>
          </cell>
          <cell r="AF237">
            <v>0</v>
          </cell>
        </row>
        <row r="238">
          <cell r="B238">
            <v>436049049</v>
          </cell>
          <cell r="C238" t="str">
            <v>COMMUNITY CS OF CAMBRIDGE</v>
          </cell>
          <cell r="D238">
            <v>49</v>
          </cell>
          <cell r="E238" t="str">
            <v>CAMBRIDGE</v>
          </cell>
          <cell r="F238">
            <v>49</v>
          </cell>
          <cell r="G238" t="str">
            <v>CAMBRIDGE</v>
          </cell>
          <cell r="I238">
            <v>17946</v>
          </cell>
          <cell r="J238">
            <v>22672</v>
          </cell>
          <cell r="K238">
            <v>0</v>
          </cell>
          <cell r="L238">
            <v>1188</v>
          </cell>
          <cell r="M238">
            <v>41806</v>
          </cell>
          <cell r="O238">
            <v>216</v>
          </cell>
          <cell r="P238">
            <v>0</v>
          </cell>
          <cell r="Q238">
            <v>8773488</v>
          </cell>
          <cell r="R238">
            <v>0</v>
          </cell>
          <cell r="S238">
            <v>0</v>
          </cell>
          <cell r="T238">
            <v>256608</v>
          </cell>
          <cell r="U238">
            <v>9030096</v>
          </cell>
          <cell r="W238">
            <v>0</v>
          </cell>
          <cell r="X238">
            <v>0.09</v>
          </cell>
          <cell r="Y238">
            <v>8.9527889506742675E-2</v>
          </cell>
          <cell r="Z238">
            <v>0</v>
          </cell>
          <cell r="AB238">
            <v>29.999999999999996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</row>
        <row r="239">
          <cell r="B239">
            <v>436049057</v>
          </cell>
          <cell r="C239" t="str">
            <v>COMMUNITY CS OF CAMBRIDGE</v>
          </cell>
          <cell r="D239">
            <v>49</v>
          </cell>
          <cell r="E239" t="str">
            <v>CAMBRIDGE</v>
          </cell>
          <cell r="F239">
            <v>57</v>
          </cell>
          <cell r="G239" t="str">
            <v>CHELSEA</v>
          </cell>
          <cell r="I239">
            <v>19116</v>
          </cell>
          <cell r="J239">
            <v>414</v>
          </cell>
          <cell r="K239">
            <v>0</v>
          </cell>
          <cell r="L239">
            <v>1188</v>
          </cell>
          <cell r="M239">
            <v>20718</v>
          </cell>
          <cell r="O239">
            <v>2</v>
          </cell>
          <cell r="P239">
            <v>0</v>
          </cell>
          <cell r="Q239">
            <v>39060</v>
          </cell>
          <cell r="R239">
            <v>0</v>
          </cell>
          <cell r="S239">
            <v>0</v>
          </cell>
          <cell r="T239">
            <v>2376</v>
          </cell>
          <cell r="U239">
            <v>41436</v>
          </cell>
          <cell r="W239">
            <v>0</v>
          </cell>
          <cell r="X239">
            <v>0.18</v>
          </cell>
          <cell r="Y239">
            <v>0.12345956705345312</v>
          </cell>
          <cell r="Z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</row>
        <row r="240">
          <cell r="B240">
            <v>436049093</v>
          </cell>
          <cell r="C240" t="str">
            <v>COMMUNITY CS OF CAMBRIDGE</v>
          </cell>
          <cell r="D240">
            <v>49</v>
          </cell>
          <cell r="E240" t="str">
            <v>CAMBRIDGE</v>
          </cell>
          <cell r="F240">
            <v>93</v>
          </cell>
          <cell r="G240" t="str">
            <v>EVERETT</v>
          </cell>
          <cell r="I240">
            <v>20252</v>
          </cell>
          <cell r="J240">
            <v>261</v>
          </cell>
          <cell r="K240">
            <v>0</v>
          </cell>
          <cell r="L240">
            <v>1188</v>
          </cell>
          <cell r="M240">
            <v>21701</v>
          </cell>
          <cell r="O240">
            <v>25</v>
          </cell>
          <cell r="P240">
            <v>0</v>
          </cell>
          <cell r="Q240">
            <v>512825</v>
          </cell>
          <cell r="R240">
            <v>0</v>
          </cell>
          <cell r="S240">
            <v>0</v>
          </cell>
          <cell r="T240">
            <v>29700</v>
          </cell>
          <cell r="U240">
            <v>542525</v>
          </cell>
          <cell r="W240">
            <v>0</v>
          </cell>
          <cell r="X240">
            <v>0.18</v>
          </cell>
          <cell r="Y240">
            <v>8.9885551686166743E-2</v>
          </cell>
          <cell r="Z240">
            <v>0</v>
          </cell>
          <cell r="AB240">
            <v>3.9999999999999996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</row>
        <row r="241">
          <cell r="B241">
            <v>436049095</v>
          </cell>
          <cell r="C241" t="str">
            <v>COMMUNITY CS OF CAMBRIDGE</v>
          </cell>
          <cell r="D241">
            <v>49</v>
          </cell>
          <cell r="E241" t="str">
            <v>CAMBRIDGE</v>
          </cell>
          <cell r="F241">
            <v>95</v>
          </cell>
          <cell r="G241" t="str">
            <v>FALL RIVER</v>
          </cell>
          <cell r="I241">
            <v>21927</v>
          </cell>
          <cell r="J241">
            <v>59</v>
          </cell>
          <cell r="K241">
            <v>0</v>
          </cell>
          <cell r="L241">
            <v>1188</v>
          </cell>
          <cell r="M241">
            <v>23174</v>
          </cell>
          <cell r="O241">
            <v>1</v>
          </cell>
          <cell r="P241">
            <v>0</v>
          </cell>
          <cell r="Q241">
            <v>21986</v>
          </cell>
          <cell r="R241">
            <v>0</v>
          </cell>
          <cell r="S241">
            <v>0</v>
          </cell>
          <cell r="T241">
            <v>1188</v>
          </cell>
          <cell r="U241">
            <v>23174</v>
          </cell>
          <cell r="W241">
            <v>0</v>
          </cell>
          <cell r="X241">
            <v>0.18</v>
          </cell>
          <cell r="Y241">
            <v>0.13742525842313502</v>
          </cell>
          <cell r="Z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</row>
        <row r="242">
          <cell r="B242">
            <v>436049133</v>
          </cell>
          <cell r="C242" t="str">
            <v>COMMUNITY CS OF CAMBRIDGE</v>
          </cell>
          <cell r="D242">
            <v>49</v>
          </cell>
          <cell r="E242" t="str">
            <v>CAMBRIDGE</v>
          </cell>
          <cell r="F242">
            <v>133</v>
          </cell>
          <cell r="G242" t="str">
            <v>HOLBROOK</v>
          </cell>
          <cell r="I242">
            <v>11359</v>
          </cell>
          <cell r="J242">
            <v>1516</v>
          </cell>
          <cell r="K242">
            <v>0</v>
          </cell>
          <cell r="L242">
            <v>1188</v>
          </cell>
          <cell r="M242">
            <v>14063</v>
          </cell>
          <cell r="O242">
            <v>2</v>
          </cell>
          <cell r="P242">
            <v>0</v>
          </cell>
          <cell r="Q242">
            <v>25750</v>
          </cell>
          <cell r="R242">
            <v>0</v>
          </cell>
          <cell r="S242">
            <v>0</v>
          </cell>
          <cell r="T242">
            <v>2376</v>
          </cell>
          <cell r="U242">
            <v>28126</v>
          </cell>
          <cell r="W242">
            <v>0</v>
          </cell>
          <cell r="X242">
            <v>0.09</v>
          </cell>
          <cell r="Y242">
            <v>3.392077105832738E-2</v>
          </cell>
          <cell r="Z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</row>
        <row r="243">
          <cell r="B243">
            <v>436049149</v>
          </cell>
          <cell r="C243" t="str">
            <v>COMMUNITY CS OF CAMBRIDGE</v>
          </cell>
          <cell r="D243">
            <v>49</v>
          </cell>
          <cell r="E243" t="str">
            <v>CAMBRIDGE</v>
          </cell>
          <cell r="F243">
            <v>149</v>
          </cell>
          <cell r="G243" t="str">
            <v>LAWRENCE</v>
          </cell>
          <cell r="I243">
            <v>20539</v>
          </cell>
          <cell r="J243">
            <v>154</v>
          </cell>
          <cell r="K243">
            <v>0</v>
          </cell>
          <cell r="L243">
            <v>1188</v>
          </cell>
          <cell r="M243">
            <v>21881</v>
          </cell>
          <cell r="O243">
            <v>2</v>
          </cell>
          <cell r="P243">
            <v>0</v>
          </cell>
          <cell r="Q243">
            <v>41386</v>
          </cell>
          <cell r="R243">
            <v>0</v>
          </cell>
          <cell r="S243">
            <v>0</v>
          </cell>
          <cell r="T243">
            <v>2376</v>
          </cell>
          <cell r="U243">
            <v>43762</v>
          </cell>
          <cell r="W243">
            <v>0</v>
          </cell>
          <cell r="X243">
            <v>0.18</v>
          </cell>
          <cell r="Y243">
            <v>0.12927866425186785</v>
          </cell>
          <cell r="Z243">
            <v>0</v>
          </cell>
          <cell r="AB243">
            <v>1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</row>
        <row r="244">
          <cell r="B244">
            <v>436049153</v>
          </cell>
          <cell r="C244" t="str">
            <v>COMMUNITY CS OF CAMBRIDGE</v>
          </cell>
          <cell r="D244">
            <v>49</v>
          </cell>
          <cell r="E244" t="str">
            <v>CAMBRIDGE</v>
          </cell>
          <cell r="F244">
            <v>153</v>
          </cell>
          <cell r="G244" t="str">
            <v>LEOMINSTER</v>
          </cell>
          <cell r="I244">
            <v>20819</v>
          </cell>
          <cell r="J244">
            <v>0</v>
          </cell>
          <cell r="K244">
            <v>0</v>
          </cell>
          <cell r="L244">
            <v>1188</v>
          </cell>
          <cell r="M244">
            <v>22007</v>
          </cell>
          <cell r="O244">
            <v>1</v>
          </cell>
          <cell r="P244">
            <v>0</v>
          </cell>
          <cell r="Q244">
            <v>20819</v>
          </cell>
          <cell r="R244">
            <v>0</v>
          </cell>
          <cell r="S244">
            <v>0</v>
          </cell>
          <cell r="T244">
            <v>1188</v>
          </cell>
          <cell r="U244">
            <v>22007</v>
          </cell>
          <cell r="W244">
            <v>0</v>
          </cell>
          <cell r="X244">
            <v>0.09</v>
          </cell>
          <cell r="Y244">
            <v>1.3961385014293469E-2</v>
          </cell>
          <cell r="Z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</row>
        <row r="245">
          <cell r="B245">
            <v>436049155</v>
          </cell>
          <cell r="C245" t="str">
            <v>COMMUNITY CS OF CAMBRIDGE</v>
          </cell>
          <cell r="D245">
            <v>49</v>
          </cell>
          <cell r="E245" t="str">
            <v>CAMBRIDGE</v>
          </cell>
          <cell r="F245">
            <v>155</v>
          </cell>
          <cell r="G245" t="str">
            <v>LEXINGTON</v>
          </cell>
          <cell r="I245">
            <v>13493</v>
          </cell>
          <cell r="J245">
            <v>10759</v>
          </cell>
          <cell r="K245">
            <v>0</v>
          </cell>
          <cell r="L245">
            <v>1188</v>
          </cell>
          <cell r="M245">
            <v>25440</v>
          </cell>
          <cell r="O245">
            <v>1</v>
          </cell>
          <cell r="P245">
            <v>0</v>
          </cell>
          <cell r="Q245">
            <v>24252</v>
          </cell>
          <cell r="R245">
            <v>0</v>
          </cell>
          <cell r="S245">
            <v>0</v>
          </cell>
          <cell r="T245">
            <v>1188</v>
          </cell>
          <cell r="U245">
            <v>25440</v>
          </cell>
          <cell r="W245">
            <v>0</v>
          </cell>
          <cell r="X245">
            <v>0.09</v>
          </cell>
          <cell r="Y245">
            <v>2.9097800404190213E-4</v>
          </cell>
          <cell r="Z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</row>
        <row r="246">
          <cell r="B246">
            <v>436049163</v>
          </cell>
          <cell r="C246" t="str">
            <v>COMMUNITY CS OF CAMBRIDGE</v>
          </cell>
          <cell r="D246">
            <v>49</v>
          </cell>
          <cell r="E246" t="str">
            <v>CAMBRIDGE</v>
          </cell>
          <cell r="F246">
            <v>163</v>
          </cell>
          <cell r="G246" t="str">
            <v>LYNN</v>
          </cell>
          <cell r="I246">
            <v>16004</v>
          </cell>
          <cell r="J246">
            <v>106</v>
          </cell>
          <cell r="K246">
            <v>0</v>
          </cell>
          <cell r="L246">
            <v>1188</v>
          </cell>
          <cell r="M246">
            <v>17298</v>
          </cell>
          <cell r="O246">
            <v>6</v>
          </cell>
          <cell r="P246">
            <v>0</v>
          </cell>
          <cell r="Q246">
            <v>96660</v>
          </cell>
          <cell r="R246">
            <v>0</v>
          </cell>
          <cell r="S246">
            <v>0</v>
          </cell>
          <cell r="T246">
            <v>7128</v>
          </cell>
          <cell r="U246">
            <v>103788</v>
          </cell>
          <cell r="W246">
            <v>0</v>
          </cell>
          <cell r="X246">
            <v>0.113490033140277</v>
          </cell>
          <cell r="Y246">
            <v>0.10020806784376603</v>
          </cell>
          <cell r="Z246">
            <v>0</v>
          </cell>
          <cell r="AB246">
            <v>2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B247">
            <v>436049165</v>
          </cell>
          <cell r="C247" t="str">
            <v>COMMUNITY CS OF CAMBRIDGE</v>
          </cell>
          <cell r="D247">
            <v>49</v>
          </cell>
          <cell r="E247" t="str">
            <v>CAMBRIDGE</v>
          </cell>
          <cell r="F247">
            <v>165</v>
          </cell>
          <cell r="G247" t="str">
            <v>MALDEN</v>
          </cell>
          <cell r="I247">
            <v>17684</v>
          </cell>
          <cell r="J247">
            <v>0</v>
          </cell>
          <cell r="K247">
            <v>0</v>
          </cell>
          <cell r="L247">
            <v>1188</v>
          </cell>
          <cell r="M247">
            <v>18872</v>
          </cell>
          <cell r="O247">
            <v>10</v>
          </cell>
          <cell r="P247">
            <v>0</v>
          </cell>
          <cell r="Q247">
            <v>176840</v>
          </cell>
          <cell r="R247">
            <v>0</v>
          </cell>
          <cell r="S247">
            <v>0</v>
          </cell>
          <cell r="T247">
            <v>11880</v>
          </cell>
          <cell r="U247">
            <v>188720</v>
          </cell>
          <cell r="W247">
            <v>0</v>
          </cell>
          <cell r="X247">
            <v>9.8299999999999998E-2</v>
          </cell>
          <cell r="Y247">
            <v>8.348768009130407E-2</v>
          </cell>
          <cell r="Z247">
            <v>0</v>
          </cell>
          <cell r="AB247">
            <v>5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</row>
        <row r="248">
          <cell r="B248">
            <v>436049176</v>
          </cell>
          <cell r="C248" t="str">
            <v>COMMUNITY CS OF CAMBRIDGE</v>
          </cell>
          <cell r="D248">
            <v>49</v>
          </cell>
          <cell r="E248" t="str">
            <v>CAMBRIDGE</v>
          </cell>
          <cell r="F248">
            <v>176</v>
          </cell>
          <cell r="G248" t="str">
            <v>MEDFORD</v>
          </cell>
          <cell r="I248">
            <v>16142</v>
          </cell>
          <cell r="J248">
            <v>5489</v>
          </cell>
          <cell r="K248">
            <v>0</v>
          </cell>
          <cell r="L248">
            <v>1188</v>
          </cell>
          <cell r="M248">
            <v>22819</v>
          </cell>
          <cell r="O248">
            <v>6</v>
          </cell>
          <cell r="P248">
            <v>0</v>
          </cell>
          <cell r="Q248">
            <v>129786</v>
          </cell>
          <cell r="R248">
            <v>0</v>
          </cell>
          <cell r="S248">
            <v>0</v>
          </cell>
          <cell r="T248">
            <v>7128</v>
          </cell>
          <cell r="U248">
            <v>136914</v>
          </cell>
          <cell r="W248">
            <v>0</v>
          </cell>
          <cell r="X248">
            <v>0.09</v>
          </cell>
          <cell r="Y248">
            <v>8.7334594973897381E-2</v>
          </cell>
          <cell r="Z248">
            <v>0</v>
          </cell>
          <cell r="AB248">
            <v>5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</row>
        <row r="249">
          <cell r="B249">
            <v>436049198</v>
          </cell>
          <cell r="C249" t="str">
            <v>COMMUNITY CS OF CAMBRIDGE</v>
          </cell>
          <cell r="D249">
            <v>49</v>
          </cell>
          <cell r="E249" t="str">
            <v>CAMBRIDGE</v>
          </cell>
          <cell r="F249">
            <v>198</v>
          </cell>
          <cell r="G249" t="str">
            <v>NATICK</v>
          </cell>
          <cell r="I249">
            <v>12287</v>
          </cell>
          <cell r="J249">
            <v>6378</v>
          </cell>
          <cell r="K249">
            <v>0</v>
          </cell>
          <cell r="L249">
            <v>1188</v>
          </cell>
          <cell r="M249">
            <v>19853</v>
          </cell>
          <cell r="O249">
            <v>1</v>
          </cell>
          <cell r="P249">
            <v>0</v>
          </cell>
          <cell r="Q249">
            <v>18665</v>
          </cell>
          <cell r="R249">
            <v>0</v>
          </cell>
          <cell r="S249">
            <v>0</v>
          </cell>
          <cell r="T249">
            <v>1188</v>
          </cell>
          <cell r="U249">
            <v>19853</v>
          </cell>
          <cell r="W249">
            <v>0</v>
          </cell>
          <cell r="X249">
            <v>0.09</v>
          </cell>
          <cell r="Y249">
            <v>1.9707089600335039E-3</v>
          </cell>
          <cell r="Z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</row>
        <row r="250">
          <cell r="B250">
            <v>436049229</v>
          </cell>
          <cell r="C250" t="str">
            <v>COMMUNITY CS OF CAMBRIDGE</v>
          </cell>
          <cell r="D250">
            <v>49</v>
          </cell>
          <cell r="E250" t="str">
            <v>CAMBRIDGE</v>
          </cell>
          <cell r="F250">
            <v>229</v>
          </cell>
          <cell r="G250" t="str">
            <v>PEABODY</v>
          </cell>
          <cell r="I250">
            <v>15301</v>
          </cell>
          <cell r="J250">
            <v>1152</v>
          </cell>
          <cell r="K250">
            <v>0</v>
          </cell>
          <cell r="L250">
            <v>1188</v>
          </cell>
          <cell r="M250">
            <v>17641</v>
          </cell>
          <cell r="O250">
            <v>1</v>
          </cell>
          <cell r="P250">
            <v>0</v>
          </cell>
          <cell r="Q250">
            <v>16453</v>
          </cell>
          <cell r="R250">
            <v>0</v>
          </cell>
          <cell r="S250">
            <v>0</v>
          </cell>
          <cell r="T250">
            <v>1188</v>
          </cell>
          <cell r="U250">
            <v>17641</v>
          </cell>
          <cell r="W250">
            <v>0</v>
          </cell>
          <cell r="X250">
            <v>0.09</v>
          </cell>
          <cell r="Y250">
            <v>2.6866580203209849E-2</v>
          </cell>
          <cell r="Z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</row>
        <row r="251">
          <cell r="B251">
            <v>436049243</v>
          </cell>
          <cell r="C251" t="str">
            <v>COMMUNITY CS OF CAMBRIDGE</v>
          </cell>
          <cell r="D251">
            <v>49</v>
          </cell>
          <cell r="E251" t="str">
            <v>CAMBRIDGE</v>
          </cell>
          <cell r="F251">
            <v>243</v>
          </cell>
          <cell r="G251" t="str">
            <v>QUINCY</v>
          </cell>
          <cell r="I251">
            <v>16888</v>
          </cell>
          <cell r="J251">
            <v>2407</v>
          </cell>
          <cell r="K251">
            <v>0</v>
          </cell>
          <cell r="L251">
            <v>1188</v>
          </cell>
          <cell r="M251">
            <v>20483</v>
          </cell>
          <cell r="O251">
            <v>1</v>
          </cell>
          <cell r="P251">
            <v>0</v>
          </cell>
          <cell r="Q251">
            <v>19295</v>
          </cell>
          <cell r="R251">
            <v>0</v>
          </cell>
          <cell r="S251">
            <v>0</v>
          </cell>
          <cell r="T251">
            <v>1188</v>
          </cell>
          <cell r="U251">
            <v>20483</v>
          </cell>
          <cell r="W251">
            <v>0</v>
          </cell>
          <cell r="X251">
            <v>0.09</v>
          </cell>
          <cell r="Y251">
            <v>6.4449431719393047E-3</v>
          </cell>
          <cell r="Z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</row>
        <row r="252">
          <cell r="B252">
            <v>436049244</v>
          </cell>
          <cell r="C252" t="str">
            <v>COMMUNITY CS OF CAMBRIDGE</v>
          </cell>
          <cell r="D252">
            <v>49</v>
          </cell>
          <cell r="E252" t="str">
            <v>CAMBRIDGE</v>
          </cell>
          <cell r="F252">
            <v>244</v>
          </cell>
          <cell r="G252" t="str">
            <v>RANDOLPH</v>
          </cell>
          <cell r="I252">
            <v>12426</v>
          </cell>
          <cell r="J252">
            <v>3537</v>
          </cell>
          <cell r="K252">
            <v>0</v>
          </cell>
          <cell r="L252">
            <v>1188</v>
          </cell>
          <cell r="M252">
            <v>17151</v>
          </cell>
          <cell r="O252">
            <v>2</v>
          </cell>
          <cell r="P252">
            <v>0</v>
          </cell>
          <cell r="Q252">
            <v>31926</v>
          </cell>
          <cell r="R252">
            <v>0</v>
          </cell>
          <cell r="S252">
            <v>0</v>
          </cell>
          <cell r="T252">
            <v>2376</v>
          </cell>
          <cell r="U252">
            <v>34302</v>
          </cell>
          <cell r="W252">
            <v>0</v>
          </cell>
          <cell r="X252">
            <v>0.09</v>
          </cell>
          <cell r="Y252">
            <v>0.10187165835696251</v>
          </cell>
          <cell r="Z252">
            <v>0</v>
          </cell>
          <cell r="AB252">
            <v>2</v>
          </cell>
          <cell r="AC252">
            <v>0.55465598066692445</v>
          </cell>
          <cell r="AD252">
            <v>9511.973419386115</v>
          </cell>
          <cell r="AE252">
            <v>0</v>
          </cell>
          <cell r="AF252">
            <v>0</v>
          </cell>
        </row>
        <row r="253">
          <cell r="B253">
            <v>436049248</v>
          </cell>
          <cell r="C253" t="str">
            <v>COMMUNITY CS OF CAMBRIDGE</v>
          </cell>
          <cell r="D253">
            <v>49</v>
          </cell>
          <cell r="E253" t="str">
            <v>CAMBRIDGE</v>
          </cell>
          <cell r="F253">
            <v>248</v>
          </cell>
          <cell r="G253" t="str">
            <v>REVERE</v>
          </cell>
          <cell r="I253">
            <v>18943</v>
          </cell>
          <cell r="J253">
            <v>1249</v>
          </cell>
          <cell r="K253">
            <v>0</v>
          </cell>
          <cell r="L253">
            <v>1188</v>
          </cell>
          <cell r="M253">
            <v>21380</v>
          </cell>
          <cell r="O253">
            <v>7</v>
          </cell>
          <cell r="P253">
            <v>0</v>
          </cell>
          <cell r="Q253">
            <v>141344</v>
          </cell>
          <cell r="R253">
            <v>0</v>
          </cell>
          <cell r="S253">
            <v>0</v>
          </cell>
          <cell r="T253">
            <v>8316</v>
          </cell>
          <cell r="U253">
            <v>149660</v>
          </cell>
          <cell r="W253">
            <v>0</v>
          </cell>
          <cell r="X253">
            <v>0.09</v>
          </cell>
          <cell r="Y253">
            <v>6.8512801438183821E-2</v>
          </cell>
          <cell r="Z253">
            <v>0</v>
          </cell>
          <cell r="AB253">
            <v>2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</row>
        <row r="254">
          <cell r="B254">
            <v>436049274</v>
          </cell>
          <cell r="C254" t="str">
            <v>COMMUNITY CS OF CAMBRIDGE</v>
          </cell>
          <cell r="D254">
            <v>49</v>
          </cell>
          <cell r="E254" t="str">
            <v>CAMBRIDGE</v>
          </cell>
          <cell r="F254">
            <v>274</v>
          </cell>
          <cell r="G254" t="str">
            <v>SOMERVILLE</v>
          </cell>
          <cell r="I254">
            <v>20819</v>
          </cell>
          <cell r="J254">
            <v>9795</v>
          </cell>
          <cell r="K254">
            <v>0</v>
          </cell>
          <cell r="L254">
            <v>1188</v>
          </cell>
          <cell r="M254">
            <v>31802</v>
          </cell>
          <cell r="O254">
            <v>9</v>
          </cell>
          <cell r="P254">
            <v>0</v>
          </cell>
          <cell r="Q254">
            <v>275526</v>
          </cell>
          <cell r="R254">
            <v>0</v>
          </cell>
          <cell r="S254">
            <v>0</v>
          </cell>
          <cell r="T254">
            <v>10692</v>
          </cell>
          <cell r="U254">
            <v>286218</v>
          </cell>
          <cell r="W254">
            <v>0</v>
          </cell>
          <cell r="X254">
            <v>0.09</v>
          </cell>
          <cell r="Y254">
            <v>7.2181563663995266E-2</v>
          </cell>
          <cell r="Z254">
            <v>0</v>
          </cell>
          <cell r="AB254">
            <v>2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</row>
        <row r="255">
          <cell r="B255">
            <v>436049293</v>
          </cell>
          <cell r="C255" t="str">
            <v>COMMUNITY CS OF CAMBRIDGE</v>
          </cell>
          <cell r="D255">
            <v>49</v>
          </cell>
          <cell r="E255" t="str">
            <v>CAMBRIDGE</v>
          </cell>
          <cell r="F255">
            <v>293</v>
          </cell>
          <cell r="G255" t="str">
            <v>TAUNTON</v>
          </cell>
          <cell r="I255">
            <v>16272</v>
          </cell>
          <cell r="J255">
            <v>439</v>
          </cell>
          <cell r="K255">
            <v>0</v>
          </cell>
          <cell r="L255">
            <v>1188</v>
          </cell>
          <cell r="M255">
            <v>17899</v>
          </cell>
          <cell r="O255">
            <v>1</v>
          </cell>
          <cell r="P255">
            <v>0</v>
          </cell>
          <cell r="Q255">
            <v>16711</v>
          </cell>
          <cell r="R255">
            <v>0</v>
          </cell>
          <cell r="S255">
            <v>0</v>
          </cell>
          <cell r="T255">
            <v>1188</v>
          </cell>
          <cell r="U255">
            <v>17899</v>
          </cell>
          <cell r="W255">
            <v>0</v>
          </cell>
          <cell r="X255">
            <v>0.18</v>
          </cell>
          <cell r="Y255">
            <v>1.0537741496786417E-2</v>
          </cell>
          <cell r="Z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</row>
        <row r="256">
          <cell r="B256">
            <v>436049308</v>
          </cell>
          <cell r="C256" t="str">
            <v>COMMUNITY CS OF CAMBRIDGE</v>
          </cell>
          <cell r="D256">
            <v>49</v>
          </cell>
          <cell r="E256" t="str">
            <v>CAMBRIDGE</v>
          </cell>
          <cell r="F256">
            <v>308</v>
          </cell>
          <cell r="G256" t="str">
            <v>WALTHAM</v>
          </cell>
          <cell r="I256">
            <v>18373</v>
          </cell>
          <cell r="J256">
            <v>7580</v>
          </cell>
          <cell r="K256">
            <v>0</v>
          </cell>
          <cell r="L256">
            <v>1188</v>
          </cell>
          <cell r="M256">
            <v>27141</v>
          </cell>
          <cell r="O256">
            <v>2</v>
          </cell>
          <cell r="P256">
            <v>0</v>
          </cell>
          <cell r="Q256">
            <v>51906</v>
          </cell>
          <cell r="R256">
            <v>0</v>
          </cell>
          <cell r="S256">
            <v>0</v>
          </cell>
          <cell r="T256">
            <v>2376</v>
          </cell>
          <cell r="U256">
            <v>54282</v>
          </cell>
          <cell r="W256">
            <v>0</v>
          </cell>
          <cell r="X256">
            <v>0.09</v>
          </cell>
          <cell r="Y256">
            <v>2.6641498618430208E-3</v>
          </cell>
          <cell r="Z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</row>
        <row r="257">
          <cell r="B257">
            <v>436049314</v>
          </cell>
          <cell r="C257" t="str">
            <v>COMMUNITY CS OF CAMBRIDGE</v>
          </cell>
          <cell r="D257">
            <v>49</v>
          </cell>
          <cell r="E257" t="str">
            <v>CAMBRIDGE</v>
          </cell>
          <cell r="F257">
            <v>314</v>
          </cell>
          <cell r="G257" t="str">
            <v>WATERTOWN</v>
          </cell>
          <cell r="I257">
            <v>19632</v>
          </cell>
          <cell r="J257">
            <v>14814</v>
          </cell>
          <cell r="K257">
            <v>0</v>
          </cell>
          <cell r="L257">
            <v>1188</v>
          </cell>
          <cell r="M257">
            <v>35634</v>
          </cell>
          <cell r="O257">
            <v>2</v>
          </cell>
          <cell r="P257">
            <v>0</v>
          </cell>
          <cell r="Q257">
            <v>68892</v>
          </cell>
          <cell r="R257">
            <v>0</v>
          </cell>
          <cell r="S257">
            <v>0</v>
          </cell>
          <cell r="T257">
            <v>2376</v>
          </cell>
          <cell r="U257">
            <v>71268</v>
          </cell>
          <cell r="W257">
            <v>0</v>
          </cell>
          <cell r="X257">
            <v>0.09</v>
          </cell>
          <cell r="Y257">
            <v>6.4361186155861387E-3</v>
          </cell>
          <cell r="Z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B258">
            <v>436049347</v>
          </cell>
          <cell r="C258" t="str">
            <v>COMMUNITY CS OF CAMBRIDGE</v>
          </cell>
          <cell r="D258">
            <v>49</v>
          </cell>
          <cell r="E258" t="str">
            <v>CAMBRIDGE</v>
          </cell>
          <cell r="F258">
            <v>347</v>
          </cell>
          <cell r="G258" t="str">
            <v>WOBURN</v>
          </cell>
          <cell r="I258">
            <v>14925</v>
          </cell>
          <cell r="J258">
            <v>6671</v>
          </cell>
          <cell r="K258">
            <v>0</v>
          </cell>
          <cell r="L258">
            <v>1188</v>
          </cell>
          <cell r="M258">
            <v>22784</v>
          </cell>
          <cell r="O258">
            <v>1</v>
          </cell>
          <cell r="P258">
            <v>0</v>
          </cell>
          <cell r="Q258">
            <v>21596</v>
          </cell>
          <cell r="R258">
            <v>0</v>
          </cell>
          <cell r="S258">
            <v>0</v>
          </cell>
          <cell r="T258">
            <v>1188</v>
          </cell>
          <cell r="U258">
            <v>22784</v>
          </cell>
          <cell r="W258">
            <v>0</v>
          </cell>
          <cell r="X258">
            <v>0.09</v>
          </cell>
          <cell r="Y258">
            <v>1.265158172736386E-2</v>
          </cell>
          <cell r="Z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</row>
        <row r="259">
          <cell r="B259">
            <v>436049616</v>
          </cell>
          <cell r="C259" t="str">
            <v>COMMUNITY CS OF CAMBRIDGE</v>
          </cell>
          <cell r="D259">
            <v>49</v>
          </cell>
          <cell r="E259" t="str">
            <v>CAMBRIDGE</v>
          </cell>
          <cell r="F259">
            <v>616</v>
          </cell>
          <cell r="G259" t="str">
            <v>AYER SHIRLEY</v>
          </cell>
          <cell r="I259">
            <v>13504</v>
          </cell>
          <cell r="J259">
            <v>3972</v>
          </cell>
          <cell r="K259">
            <v>0</v>
          </cell>
          <cell r="L259">
            <v>1188</v>
          </cell>
          <cell r="M259">
            <v>18664</v>
          </cell>
          <cell r="O259">
            <v>1</v>
          </cell>
          <cell r="P259">
            <v>0</v>
          </cell>
          <cell r="Q259">
            <v>17476</v>
          </cell>
          <cell r="R259">
            <v>0</v>
          </cell>
          <cell r="S259">
            <v>0</v>
          </cell>
          <cell r="T259">
            <v>1188</v>
          </cell>
          <cell r="U259">
            <v>18664</v>
          </cell>
          <cell r="W259">
            <v>0</v>
          </cell>
          <cell r="X259">
            <v>0.09</v>
          </cell>
          <cell r="Y259">
            <v>3.2435164752017652E-2</v>
          </cell>
          <cell r="Z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</row>
        <row r="260">
          <cell r="B260">
            <v>436049695</v>
          </cell>
          <cell r="C260" t="str">
            <v>COMMUNITY CS OF CAMBRIDGE</v>
          </cell>
          <cell r="D260">
            <v>49</v>
          </cell>
          <cell r="E260" t="str">
            <v>CAMBRIDGE</v>
          </cell>
          <cell r="F260">
            <v>695</v>
          </cell>
          <cell r="G260" t="str">
            <v>LINCOLN SUDBURY</v>
          </cell>
          <cell r="I260">
            <v>13049</v>
          </cell>
          <cell r="J260">
            <v>8223</v>
          </cell>
          <cell r="K260">
            <v>0</v>
          </cell>
          <cell r="L260">
            <v>1188</v>
          </cell>
          <cell r="M260">
            <v>22460</v>
          </cell>
          <cell r="O260">
            <v>1</v>
          </cell>
          <cell r="P260">
            <v>0</v>
          </cell>
          <cell r="Q260">
            <v>21272</v>
          </cell>
          <cell r="R260">
            <v>0</v>
          </cell>
          <cell r="S260">
            <v>0</v>
          </cell>
          <cell r="T260">
            <v>1188</v>
          </cell>
          <cell r="U260">
            <v>22460</v>
          </cell>
          <cell r="W260">
            <v>0</v>
          </cell>
          <cell r="X260">
            <v>0.09</v>
          </cell>
          <cell r="Y260">
            <v>1.1779471943100608E-3</v>
          </cell>
          <cell r="Z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B261">
            <v>437035035</v>
          </cell>
          <cell r="C261" t="str">
            <v>CITY ON A HILL</v>
          </cell>
          <cell r="D261">
            <v>35</v>
          </cell>
          <cell r="E261" t="str">
            <v>BOSTON</v>
          </cell>
          <cell r="F261">
            <v>35</v>
          </cell>
          <cell r="G261" t="str">
            <v>BOSTON</v>
          </cell>
          <cell r="I261">
            <v>20287</v>
          </cell>
          <cell r="J261">
            <v>8420</v>
          </cell>
          <cell r="K261">
            <v>1234.6478260869565</v>
          </cell>
          <cell r="L261">
            <v>1188</v>
          </cell>
          <cell r="M261">
            <v>31129.647826086955</v>
          </cell>
          <cell r="O261">
            <v>230</v>
          </cell>
          <cell r="P261">
            <v>0</v>
          </cell>
          <cell r="Q261">
            <v>6602610</v>
          </cell>
          <cell r="R261">
            <v>0</v>
          </cell>
          <cell r="S261">
            <v>283969</v>
          </cell>
          <cell r="T261">
            <v>273240</v>
          </cell>
          <cell r="U261">
            <v>7159819</v>
          </cell>
          <cell r="W261">
            <v>0</v>
          </cell>
          <cell r="X261">
            <v>0.18</v>
          </cell>
          <cell r="Y261">
            <v>0.18442807457257207</v>
          </cell>
          <cell r="Z261">
            <v>0</v>
          </cell>
          <cell r="AB261">
            <v>6</v>
          </cell>
          <cell r="AC261">
            <v>0.60057831743954326</v>
          </cell>
          <cell r="AD261">
            <v>17952.801758736969</v>
          </cell>
          <cell r="AE261">
            <v>0</v>
          </cell>
          <cell r="AF261">
            <v>0</v>
          </cell>
        </row>
        <row r="262">
          <cell r="B262">
            <v>438035018</v>
          </cell>
          <cell r="C262" t="str">
            <v>CODMAN ACADEMY</v>
          </cell>
          <cell r="D262">
            <v>35</v>
          </cell>
          <cell r="E262" t="str">
            <v>BOSTON</v>
          </cell>
          <cell r="F262">
            <v>18</v>
          </cell>
          <cell r="G262" t="str">
            <v>AVON</v>
          </cell>
          <cell r="I262">
            <v>13129</v>
          </cell>
          <cell r="J262">
            <v>6356</v>
          </cell>
          <cell r="K262">
            <v>0</v>
          </cell>
          <cell r="L262">
            <v>1188</v>
          </cell>
          <cell r="M262">
            <v>20673</v>
          </cell>
          <cell r="O262">
            <v>1</v>
          </cell>
          <cell r="P262">
            <v>0</v>
          </cell>
          <cell r="Q262">
            <v>19485</v>
          </cell>
          <cell r="R262">
            <v>0</v>
          </cell>
          <cell r="S262">
            <v>0</v>
          </cell>
          <cell r="T262">
            <v>1188</v>
          </cell>
          <cell r="U262">
            <v>20673</v>
          </cell>
          <cell r="W262">
            <v>0</v>
          </cell>
          <cell r="X262">
            <v>0.09</v>
          </cell>
          <cell r="Y262">
            <v>3.7013636007683336E-2</v>
          </cell>
          <cell r="Z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</row>
        <row r="263">
          <cell r="B263">
            <v>438035035</v>
          </cell>
          <cell r="C263" t="str">
            <v>CODMAN ACADEMY</v>
          </cell>
          <cell r="D263">
            <v>35</v>
          </cell>
          <cell r="E263" t="str">
            <v>BOSTON</v>
          </cell>
          <cell r="F263">
            <v>35</v>
          </cell>
          <cell r="G263" t="str">
            <v>BOSTON</v>
          </cell>
          <cell r="I263">
            <v>19096</v>
          </cell>
          <cell r="J263">
            <v>7926</v>
          </cell>
          <cell r="K263">
            <v>0</v>
          </cell>
          <cell r="L263">
            <v>1188</v>
          </cell>
          <cell r="M263">
            <v>28210</v>
          </cell>
          <cell r="O263">
            <v>331</v>
          </cell>
          <cell r="P263">
            <v>0</v>
          </cell>
          <cell r="Q263">
            <v>8944282.0000000019</v>
          </cell>
          <cell r="R263">
            <v>0</v>
          </cell>
          <cell r="S263">
            <v>0</v>
          </cell>
          <cell r="T263">
            <v>393228</v>
          </cell>
          <cell r="U263">
            <v>9337510.0000000019</v>
          </cell>
          <cell r="W263">
            <v>0</v>
          </cell>
          <cell r="X263">
            <v>0.18</v>
          </cell>
          <cell r="Y263">
            <v>0.18442807457257207</v>
          </cell>
          <cell r="Z263">
            <v>0</v>
          </cell>
          <cell r="AB263">
            <v>103.00000000000001</v>
          </cell>
          <cell r="AC263">
            <v>10.30992778271216</v>
          </cell>
          <cell r="AD263">
            <v>290844.86854444799</v>
          </cell>
          <cell r="AE263">
            <v>0</v>
          </cell>
          <cell r="AF263">
            <v>0</v>
          </cell>
        </row>
        <row r="264">
          <cell r="B264">
            <v>438035044</v>
          </cell>
          <cell r="C264" t="str">
            <v>CODMAN ACADEMY</v>
          </cell>
          <cell r="D264">
            <v>35</v>
          </cell>
          <cell r="E264" t="str">
            <v>BOSTON</v>
          </cell>
          <cell r="F264">
            <v>44</v>
          </cell>
          <cell r="G264" t="str">
            <v>BROCKTON</v>
          </cell>
          <cell r="I264">
            <v>20113</v>
          </cell>
          <cell r="J264">
            <v>701</v>
          </cell>
          <cell r="K264">
            <v>0</v>
          </cell>
          <cell r="L264">
            <v>1188</v>
          </cell>
          <cell r="M264">
            <v>22002</v>
          </cell>
          <cell r="O264">
            <v>4</v>
          </cell>
          <cell r="P264">
            <v>0</v>
          </cell>
          <cell r="Q264">
            <v>83256</v>
          </cell>
          <cell r="R264">
            <v>0</v>
          </cell>
          <cell r="S264">
            <v>0</v>
          </cell>
          <cell r="T264">
            <v>4752</v>
          </cell>
          <cell r="U264">
            <v>88008</v>
          </cell>
          <cell r="W264">
            <v>0</v>
          </cell>
          <cell r="X264">
            <v>0.18</v>
          </cell>
          <cell r="Y264">
            <v>9.3367395584958116E-2</v>
          </cell>
          <cell r="Z264">
            <v>0</v>
          </cell>
          <cell r="AB264">
            <v>3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</row>
        <row r="265">
          <cell r="B265">
            <v>438035220</v>
          </cell>
          <cell r="C265" t="str">
            <v>CODMAN ACADEMY</v>
          </cell>
          <cell r="D265">
            <v>35</v>
          </cell>
          <cell r="E265" t="str">
            <v>BOSTON</v>
          </cell>
          <cell r="F265">
            <v>220</v>
          </cell>
          <cell r="G265" t="str">
            <v>NORWOOD</v>
          </cell>
          <cell r="I265">
            <v>19470</v>
          </cell>
          <cell r="J265">
            <v>7357</v>
          </cell>
          <cell r="K265">
            <v>0</v>
          </cell>
          <cell r="L265">
            <v>1188</v>
          </cell>
          <cell r="M265">
            <v>28015</v>
          </cell>
          <cell r="O265">
            <v>1</v>
          </cell>
          <cell r="P265">
            <v>0</v>
          </cell>
          <cell r="Q265">
            <v>26827</v>
          </cell>
          <cell r="R265">
            <v>0</v>
          </cell>
          <cell r="S265">
            <v>0</v>
          </cell>
          <cell r="T265">
            <v>1188</v>
          </cell>
          <cell r="U265">
            <v>28015</v>
          </cell>
          <cell r="W265">
            <v>0</v>
          </cell>
          <cell r="X265">
            <v>0.09</v>
          </cell>
          <cell r="Y265">
            <v>2.0829400838012321E-2</v>
          </cell>
          <cell r="Z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</row>
        <row r="266">
          <cell r="B266">
            <v>438035243</v>
          </cell>
          <cell r="C266" t="str">
            <v>CODMAN ACADEMY</v>
          </cell>
          <cell r="D266">
            <v>35</v>
          </cell>
          <cell r="E266" t="str">
            <v>BOSTON</v>
          </cell>
          <cell r="F266">
            <v>243</v>
          </cell>
          <cell r="G266" t="str">
            <v>QUINCY</v>
          </cell>
          <cell r="I266">
            <v>18554</v>
          </cell>
          <cell r="J266">
            <v>2644</v>
          </cell>
          <cell r="K266">
            <v>0</v>
          </cell>
          <cell r="L266">
            <v>1188</v>
          </cell>
          <cell r="M266">
            <v>22386</v>
          </cell>
          <cell r="O266">
            <v>2</v>
          </cell>
          <cell r="P266">
            <v>0</v>
          </cell>
          <cell r="Q266">
            <v>42396</v>
          </cell>
          <cell r="R266">
            <v>0</v>
          </cell>
          <cell r="S266">
            <v>0</v>
          </cell>
          <cell r="T266">
            <v>2376</v>
          </cell>
          <cell r="U266">
            <v>44772</v>
          </cell>
          <cell r="W266">
            <v>0</v>
          </cell>
          <cell r="X266">
            <v>0.09</v>
          </cell>
          <cell r="Y266">
            <v>6.4449431719393047E-3</v>
          </cell>
          <cell r="Z266">
            <v>0</v>
          </cell>
          <cell r="AB266">
            <v>1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</row>
        <row r="267">
          <cell r="B267">
            <v>438035244</v>
          </cell>
          <cell r="C267" t="str">
            <v>CODMAN ACADEMY</v>
          </cell>
          <cell r="D267">
            <v>35</v>
          </cell>
          <cell r="E267" t="str">
            <v>BOSTON</v>
          </cell>
          <cell r="F267">
            <v>244</v>
          </cell>
          <cell r="G267" t="str">
            <v>RANDOLPH</v>
          </cell>
          <cell r="I267">
            <v>20083</v>
          </cell>
          <cell r="J267">
            <v>5717</v>
          </cell>
          <cell r="K267">
            <v>0</v>
          </cell>
          <cell r="L267">
            <v>1188</v>
          </cell>
          <cell r="M267">
            <v>26988</v>
          </cell>
          <cell r="O267">
            <v>4</v>
          </cell>
          <cell r="P267">
            <v>0</v>
          </cell>
          <cell r="Q267">
            <v>103200</v>
          </cell>
          <cell r="R267">
            <v>0</v>
          </cell>
          <cell r="S267">
            <v>0</v>
          </cell>
          <cell r="T267">
            <v>4752</v>
          </cell>
          <cell r="U267">
            <v>107952</v>
          </cell>
          <cell r="W267">
            <v>0</v>
          </cell>
          <cell r="X267">
            <v>0.09</v>
          </cell>
          <cell r="Y267">
            <v>0.10187165835696251</v>
          </cell>
          <cell r="Z267">
            <v>0</v>
          </cell>
          <cell r="AB267">
            <v>2</v>
          </cell>
          <cell r="AC267">
            <v>0.55465598066692445</v>
          </cell>
          <cell r="AD267">
            <v>14970.124301206648</v>
          </cell>
          <cell r="AE267">
            <v>0</v>
          </cell>
          <cell r="AF267">
            <v>0</v>
          </cell>
        </row>
        <row r="268">
          <cell r="B268">
            <v>438035293</v>
          </cell>
          <cell r="C268" t="str">
            <v>CODMAN ACADEMY</v>
          </cell>
          <cell r="D268">
            <v>35</v>
          </cell>
          <cell r="E268" t="str">
            <v>BOSTON</v>
          </cell>
          <cell r="F268">
            <v>293</v>
          </cell>
          <cell r="G268" t="str">
            <v>TAUNTON</v>
          </cell>
          <cell r="I268">
            <v>20237</v>
          </cell>
          <cell r="J268">
            <v>546</v>
          </cell>
          <cell r="K268">
            <v>0</v>
          </cell>
          <cell r="L268">
            <v>1188</v>
          </cell>
          <cell r="M268">
            <v>21971</v>
          </cell>
          <cell r="O268">
            <v>1</v>
          </cell>
          <cell r="P268">
            <v>0</v>
          </cell>
          <cell r="Q268">
            <v>20783</v>
          </cell>
          <cell r="R268">
            <v>0</v>
          </cell>
          <cell r="S268">
            <v>0</v>
          </cell>
          <cell r="T268">
            <v>1188</v>
          </cell>
          <cell r="U268">
            <v>21971</v>
          </cell>
          <cell r="W268">
            <v>0</v>
          </cell>
          <cell r="X268">
            <v>0.18</v>
          </cell>
          <cell r="Y268">
            <v>1.0537741496786417E-2</v>
          </cell>
          <cell r="Z268">
            <v>0</v>
          </cell>
          <cell r="AB268">
            <v>1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</row>
        <row r="269">
          <cell r="B269">
            <v>438035780</v>
          </cell>
          <cell r="C269" t="str">
            <v>CODMAN ACADEMY</v>
          </cell>
          <cell r="D269">
            <v>35</v>
          </cell>
          <cell r="E269" t="str">
            <v>BOSTON</v>
          </cell>
          <cell r="F269">
            <v>780</v>
          </cell>
          <cell r="G269" t="str">
            <v>WHITMAN HANSON</v>
          </cell>
          <cell r="I269">
            <v>13360</v>
          </cell>
          <cell r="J269">
            <v>3307</v>
          </cell>
          <cell r="K269">
            <v>0</v>
          </cell>
          <cell r="L269">
            <v>1188</v>
          </cell>
          <cell r="M269">
            <v>17855</v>
          </cell>
          <cell r="O269">
            <v>1</v>
          </cell>
          <cell r="P269">
            <v>0</v>
          </cell>
          <cell r="Q269">
            <v>16667</v>
          </cell>
          <cell r="R269">
            <v>0</v>
          </cell>
          <cell r="S269">
            <v>0</v>
          </cell>
          <cell r="T269">
            <v>1188</v>
          </cell>
          <cell r="U269">
            <v>17855</v>
          </cell>
          <cell r="W269">
            <v>0</v>
          </cell>
          <cell r="X269">
            <v>0.09</v>
          </cell>
          <cell r="Y269">
            <v>2.2996309465011369E-2</v>
          </cell>
          <cell r="Z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</row>
        <row r="270">
          <cell r="B270">
            <v>439035035</v>
          </cell>
          <cell r="C270" t="str">
            <v>CONSERVATORY LAB</v>
          </cell>
          <cell r="D270">
            <v>35</v>
          </cell>
          <cell r="E270" t="str">
            <v>BOSTON</v>
          </cell>
          <cell r="F270">
            <v>35</v>
          </cell>
          <cell r="G270" t="str">
            <v>BOSTON</v>
          </cell>
          <cell r="I270">
            <v>17456</v>
          </cell>
          <cell r="J270">
            <v>7245</v>
          </cell>
          <cell r="K270">
            <v>0</v>
          </cell>
          <cell r="L270">
            <v>1188</v>
          </cell>
          <cell r="M270">
            <v>25889</v>
          </cell>
          <cell r="O270">
            <v>444</v>
          </cell>
          <cell r="P270">
            <v>0</v>
          </cell>
          <cell r="Q270">
            <v>10967244.000000002</v>
          </cell>
          <cell r="R270">
            <v>0</v>
          </cell>
          <cell r="S270">
            <v>0</v>
          </cell>
          <cell r="T270">
            <v>527472</v>
          </cell>
          <cell r="U270">
            <v>11494716.000000002</v>
          </cell>
          <cell r="W270">
            <v>0</v>
          </cell>
          <cell r="X270">
            <v>0.18</v>
          </cell>
          <cell r="Y270">
            <v>0.18442807457257207</v>
          </cell>
          <cell r="Z270">
            <v>0</v>
          </cell>
          <cell r="AB270">
            <v>23.999999999999996</v>
          </cell>
          <cell r="AC270">
            <v>2.4023132697581731</v>
          </cell>
          <cell r="AD270">
            <v>62189.540076296624</v>
          </cell>
          <cell r="AE270">
            <v>0</v>
          </cell>
          <cell r="AF270">
            <v>0</v>
          </cell>
        </row>
        <row r="271">
          <cell r="B271">
            <v>440149009</v>
          </cell>
          <cell r="C271" t="str">
            <v>COMMUNITY DAY</v>
          </cell>
          <cell r="D271">
            <v>149</v>
          </cell>
          <cell r="E271" t="str">
            <v>LAWRENCE</v>
          </cell>
          <cell r="F271">
            <v>9</v>
          </cell>
          <cell r="G271" t="str">
            <v>ANDOVER</v>
          </cell>
          <cell r="I271">
            <v>15118</v>
          </cell>
          <cell r="J271">
            <v>10596</v>
          </cell>
          <cell r="K271">
            <v>0</v>
          </cell>
          <cell r="L271">
            <v>1188</v>
          </cell>
          <cell r="M271">
            <v>26902</v>
          </cell>
          <cell r="O271">
            <v>3</v>
          </cell>
          <cell r="P271">
            <v>0</v>
          </cell>
          <cell r="Q271">
            <v>77142</v>
          </cell>
          <cell r="R271">
            <v>0</v>
          </cell>
          <cell r="S271">
            <v>0</v>
          </cell>
          <cell r="T271">
            <v>3564</v>
          </cell>
          <cell r="U271">
            <v>80706</v>
          </cell>
          <cell r="W271">
            <v>0</v>
          </cell>
          <cell r="X271">
            <v>0.09</v>
          </cell>
          <cell r="Y271">
            <v>3.3182042107187887E-3</v>
          </cell>
          <cell r="Z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</row>
        <row r="272">
          <cell r="B272">
            <v>440149079</v>
          </cell>
          <cell r="C272" t="str">
            <v>COMMUNITY DAY</v>
          </cell>
          <cell r="D272">
            <v>149</v>
          </cell>
          <cell r="E272" t="str">
            <v>LAWRENCE</v>
          </cell>
          <cell r="F272">
            <v>79</v>
          </cell>
          <cell r="G272" t="str">
            <v>DRACUT</v>
          </cell>
          <cell r="I272">
            <v>17272</v>
          </cell>
          <cell r="J272">
            <v>259</v>
          </cell>
          <cell r="K272">
            <v>0</v>
          </cell>
          <cell r="L272">
            <v>1188</v>
          </cell>
          <cell r="M272">
            <v>18719</v>
          </cell>
          <cell r="O272">
            <v>3</v>
          </cell>
          <cell r="P272">
            <v>0</v>
          </cell>
          <cell r="Q272">
            <v>52593</v>
          </cell>
          <cell r="R272">
            <v>0</v>
          </cell>
          <cell r="S272">
            <v>0</v>
          </cell>
          <cell r="T272">
            <v>3564</v>
          </cell>
          <cell r="U272">
            <v>56157</v>
          </cell>
          <cell r="W272">
            <v>0</v>
          </cell>
          <cell r="X272">
            <v>0.09</v>
          </cell>
          <cell r="Y272">
            <v>5.9691048359382014E-2</v>
          </cell>
          <cell r="Z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</row>
        <row r="273">
          <cell r="B273">
            <v>440149128</v>
          </cell>
          <cell r="C273" t="str">
            <v>COMMUNITY DAY</v>
          </cell>
          <cell r="D273">
            <v>149</v>
          </cell>
          <cell r="E273" t="str">
            <v>LAWRENCE</v>
          </cell>
          <cell r="F273">
            <v>128</v>
          </cell>
          <cell r="G273" t="str">
            <v>HAVERHILL</v>
          </cell>
          <cell r="I273">
            <v>16068</v>
          </cell>
          <cell r="J273">
            <v>1669</v>
          </cell>
          <cell r="K273">
            <v>0</v>
          </cell>
          <cell r="L273">
            <v>1188</v>
          </cell>
          <cell r="M273">
            <v>18925</v>
          </cell>
          <cell r="O273">
            <v>36</v>
          </cell>
          <cell r="P273">
            <v>0</v>
          </cell>
          <cell r="Q273">
            <v>638532</v>
          </cell>
          <cell r="R273">
            <v>0</v>
          </cell>
          <cell r="S273">
            <v>0</v>
          </cell>
          <cell r="T273">
            <v>42768</v>
          </cell>
          <cell r="U273">
            <v>681300</v>
          </cell>
          <cell r="W273">
            <v>0</v>
          </cell>
          <cell r="X273">
            <v>0.09</v>
          </cell>
          <cell r="Y273">
            <v>4.2494669676569306E-2</v>
          </cell>
          <cell r="Z273">
            <v>0</v>
          </cell>
          <cell r="AB273">
            <v>13.600000000000001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</row>
        <row r="274">
          <cell r="B274">
            <v>440149149</v>
          </cell>
          <cell r="C274" t="str">
            <v>COMMUNITY DAY</v>
          </cell>
          <cell r="D274">
            <v>149</v>
          </cell>
          <cell r="E274" t="str">
            <v>LAWRENCE</v>
          </cell>
          <cell r="F274">
            <v>149</v>
          </cell>
          <cell r="G274" t="str">
            <v>LAWRENCE</v>
          </cell>
          <cell r="I274">
            <v>17464</v>
          </cell>
          <cell r="J274">
            <v>131</v>
          </cell>
          <cell r="K274">
            <v>653.54170485792849</v>
          </cell>
          <cell r="L274">
            <v>1188</v>
          </cell>
          <cell r="M274">
            <v>19436.541704857929</v>
          </cell>
          <cell r="O274">
            <v>1091</v>
          </cell>
          <cell r="P274">
            <v>0</v>
          </cell>
          <cell r="Q274">
            <v>19196145</v>
          </cell>
          <cell r="R274">
            <v>0</v>
          </cell>
          <cell r="S274">
            <v>713014</v>
          </cell>
          <cell r="T274">
            <v>1296108</v>
          </cell>
          <cell r="U274">
            <v>21205267</v>
          </cell>
          <cell r="W274">
            <v>0</v>
          </cell>
          <cell r="X274">
            <v>0.18</v>
          </cell>
          <cell r="Y274">
            <v>0.12927866425186785</v>
          </cell>
          <cell r="Z274">
            <v>0</v>
          </cell>
          <cell r="AB274">
            <v>204.00000000000003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B275">
            <v>440149160</v>
          </cell>
          <cell r="C275" t="str">
            <v>COMMUNITY DAY</v>
          </cell>
          <cell r="D275">
            <v>149</v>
          </cell>
          <cell r="E275" t="str">
            <v>LAWRENCE</v>
          </cell>
          <cell r="F275">
            <v>160</v>
          </cell>
          <cell r="G275" t="str">
            <v>LOWELL</v>
          </cell>
          <cell r="I275">
            <v>14031</v>
          </cell>
          <cell r="J275">
            <v>29</v>
          </cell>
          <cell r="K275">
            <v>0</v>
          </cell>
          <cell r="L275">
            <v>1188</v>
          </cell>
          <cell r="M275">
            <v>15248</v>
          </cell>
          <cell r="O275">
            <v>2</v>
          </cell>
          <cell r="P275">
            <v>0</v>
          </cell>
          <cell r="Q275">
            <v>28120</v>
          </cell>
          <cell r="R275">
            <v>0</v>
          </cell>
          <cell r="S275">
            <v>0</v>
          </cell>
          <cell r="T275">
            <v>2376</v>
          </cell>
          <cell r="U275">
            <v>30496</v>
          </cell>
          <cell r="W275">
            <v>0</v>
          </cell>
          <cell r="X275">
            <v>0.18</v>
          </cell>
          <cell r="Y275">
            <v>0.13682138571675365</v>
          </cell>
          <cell r="Z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</row>
        <row r="276">
          <cell r="B276">
            <v>440149181</v>
          </cell>
          <cell r="C276" t="str">
            <v>COMMUNITY DAY</v>
          </cell>
          <cell r="D276">
            <v>149</v>
          </cell>
          <cell r="E276" t="str">
            <v>LAWRENCE</v>
          </cell>
          <cell r="F276">
            <v>181</v>
          </cell>
          <cell r="G276" t="str">
            <v>METHUEN</v>
          </cell>
          <cell r="I276">
            <v>14907</v>
          </cell>
          <cell r="J276">
            <v>211</v>
          </cell>
          <cell r="K276">
            <v>0</v>
          </cell>
          <cell r="L276">
            <v>1188</v>
          </cell>
          <cell r="M276">
            <v>16306</v>
          </cell>
          <cell r="O276">
            <v>62</v>
          </cell>
          <cell r="P276">
            <v>0</v>
          </cell>
          <cell r="Q276">
            <v>937316</v>
          </cell>
          <cell r="R276">
            <v>0</v>
          </cell>
          <cell r="S276">
            <v>0</v>
          </cell>
          <cell r="T276">
            <v>73656</v>
          </cell>
          <cell r="U276">
            <v>1010972</v>
          </cell>
          <cell r="W276">
            <v>0</v>
          </cell>
          <cell r="X276">
            <v>0.09</v>
          </cell>
          <cell r="Y276">
            <v>2.5884168680408944E-2</v>
          </cell>
          <cell r="Z276">
            <v>0</v>
          </cell>
          <cell r="AB276">
            <v>13.000000000000002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</row>
        <row r="277">
          <cell r="B277">
            <v>440149211</v>
          </cell>
          <cell r="C277" t="str">
            <v>COMMUNITY DAY</v>
          </cell>
          <cell r="D277">
            <v>149</v>
          </cell>
          <cell r="E277" t="str">
            <v>LAWRENCE</v>
          </cell>
          <cell r="F277">
            <v>211</v>
          </cell>
          <cell r="G277" t="str">
            <v>NORTH ANDOVER</v>
          </cell>
          <cell r="I277">
            <v>12026</v>
          </cell>
          <cell r="J277">
            <v>2968</v>
          </cell>
          <cell r="K277">
            <v>0</v>
          </cell>
          <cell r="L277">
            <v>1188</v>
          </cell>
          <cell r="M277">
            <v>16182</v>
          </cell>
          <cell r="O277">
            <v>2</v>
          </cell>
          <cell r="P277">
            <v>0</v>
          </cell>
          <cell r="Q277">
            <v>29988</v>
          </cell>
          <cell r="R277">
            <v>0</v>
          </cell>
          <cell r="S277">
            <v>0</v>
          </cell>
          <cell r="T277">
            <v>2376</v>
          </cell>
          <cell r="U277">
            <v>32364</v>
          </cell>
          <cell r="W277">
            <v>0</v>
          </cell>
          <cell r="X277">
            <v>0.09</v>
          </cell>
          <cell r="Y277">
            <v>2.1992299723087804E-3</v>
          </cell>
          <cell r="Z277">
            <v>0</v>
          </cell>
          <cell r="AB277">
            <v>1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</row>
        <row r="278">
          <cell r="B278">
            <v>440149745</v>
          </cell>
          <cell r="C278" t="str">
            <v>COMMUNITY DAY</v>
          </cell>
          <cell r="D278">
            <v>149</v>
          </cell>
          <cell r="E278" t="str">
            <v>LAWRENCE</v>
          </cell>
          <cell r="F278">
            <v>745</v>
          </cell>
          <cell r="G278" t="str">
            <v>PENTUCKET</v>
          </cell>
          <cell r="I278">
            <v>10705</v>
          </cell>
          <cell r="J278">
            <v>4665</v>
          </cell>
          <cell r="K278">
            <v>0</v>
          </cell>
          <cell r="L278">
            <v>1188</v>
          </cell>
          <cell r="M278">
            <v>16558</v>
          </cell>
          <cell r="O278">
            <v>1</v>
          </cell>
          <cell r="P278">
            <v>0</v>
          </cell>
          <cell r="Q278">
            <v>15370</v>
          </cell>
          <cell r="R278">
            <v>0</v>
          </cell>
          <cell r="S278">
            <v>0</v>
          </cell>
          <cell r="T278">
            <v>1188</v>
          </cell>
          <cell r="U278">
            <v>16558</v>
          </cell>
          <cell r="W278">
            <v>0</v>
          </cell>
          <cell r="X278">
            <v>0.09</v>
          </cell>
          <cell r="Y278">
            <v>1.4494088283584609E-2</v>
          </cell>
          <cell r="Z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</row>
        <row r="279">
          <cell r="B279">
            <v>441281005</v>
          </cell>
          <cell r="C279" t="str">
            <v>SPRINGFIELD INTERNATIONAL</v>
          </cell>
          <cell r="D279">
            <v>281</v>
          </cell>
          <cell r="E279" t="str">
            <v>SPRINGFIELD</v>
          </cell>
          <cell r="F279">
            <v>5</v>
          </cell>
          <cell r="G279" t="str">
            <v>AGAWAM</v>
          </cell>
          <cell r="I279">
            <v>16201</v>
          </cell>
          <cell r="J279">
            <v>6919</v>
          </cell>
          <cell r="K279">
            <v>0</v>
          </cell>
          <cell r="L279">
            <v>1188</v>
          </cell>
          <cell r="M279">
            <v>24308</v>
          </cell>
          <cell r="O279">
            <v>1</v>
          </cell>
          <cell r="P279">
            <v>0</v>
          </cell>
          <cell r="Q279">
            <v>23120</v>
          </cell>
          <cell r="R279">
            <v>0</v>
          </cell>
          <cell r="S279">
            <v>0</v>
          </cell>
          <cell r="T279">
            <v>1188</v>
          </cell>
          <cell r="U279">
            <v>24308</v>
          </cell>
          <cell r="W279">
            <v>0</v>
          </cell>
          <cell r="X279">
            <v>0.09</v>
          </cell>
          <cell r="Y279">
            <v>2.0638903271765117E-2</v>
          </cell>
          <cell r="Z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</row>
        <row r="280">
          <cell r="B280">
            <v>441281061</v>
          </cell>
          <cell r="C280" t="str">
            <v>SPRINGFIELD INTERNATIONAL</v>
          </cell>
          <cell r="D280">
            <v>281</v>
          </cell>
          <cell r="E280" t="str">
            <v>SPRINGFIELD</v>
          </cell>
          <cell r="F280">
            <v>61</v>
          </cell>
          <cell r="G280" t="str">
            <v>CHICOPEE</v>
          </cell>
          <cell r="I280">
            <v>17783</v>
          </cell>
          <cell r="J280">
            <v>753</v>
          </cell>
          <cell r="K280">
            <v>0</v>
          </cell>
          <cell r="L280">
            <v>1188</v>
          </cell>
          <cell r="M280">
            <v>19724</v>
          </cell>
          <cell r="O280">
            <v>2</v>
          </cell>
          <cell r="P280">
            <v>0</v>
          </cell>
          <cell r="Q280">
            <v>37072</v>
          </cell>
          <cell r="R280">
            <v>0</v>
          </cell>
          <cell r="S280">
            <v>0</v>
          </cell>
          <cell r="T280">
            <v>2376</v>
          </cell>
          <cell r="U280">
            <v>39448</v>
          </cell>
          <cell r="W280">
            <v>0</v>
          </cell>
          <cell r="X280">
            <v>0.09</v>
          </cell>
          <cell r="Y280">
            <v>4.4357959472982419E-2</v>
          </cell>
          <cell r="Z280">
            <v>0</v>
          </cell>
          <cell r="AB280">
            <v>1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</row>
        <row r="281">
          <cell r="B281">
            <v>441281087</v>
          </cell>
          <cell r="C281" t="str">
            <v>SPRINGFIELD INTERNATIONAL</v>
          </cell>
          <cell r="D281">
            <v>281</v>
          </cell>
          <cell r="E281" t="str">
            <v>SPRINGFIELD</v>
          </cell>
          <cell r="F281">
            <v>87</v>
          </cell>
          <cell r="G281" t="str">
            <v>EAST LONGMEADOW</v>
          </cell>
          <cell r="I281">
            <v>16446</v>
          </cell>
          <cell r="J281">
            <v>6318</v>
          </cell>
          <cell r="K281">
            <v>0</v>
          </cell>
          <cell r="L281">
            <v>1188</v>
          </cell>
          <cell r="M281">
            <v>23952</v>
          </cell>
          <cell r="O281">
            <v>2</v>
          </cell>
          <cell r="P281">
            <v>0</v>
          </cell>
          <cell r="Q281">
            <v>45528</v>
          </cell>
          <cell r="R281">
            <v>0</v>
          </cell>
          <cell r="S281">
            <v>0</v>
          </cell>
          <cell r="T281">
            <v>2376</v>
          </cell>
          <cell r="U281">
            <v>47904</v>
          </cell>
          <cell r="W281">
            <v>0</v>
          </cell>
          <cell r="X281">
            <v>0.09</v>
          </cell>
          <cell r="Y281">
            <v>5.9238624035842478E-3</v>
          </cell>
          <cell r="Z281">
            <v>0</v>
          </cell>
          <cell r="AB281">
            <v>1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</row>
        <row r="282">
          <cell r="B282">
            <v>441281137</v>
          </cell>
          <cell r="C282" t="str">
            <v>SPRINGFIELD INTERNATIONAL</v>
          </cell>
          <cell r="D282">
            <v>281</v>
          </cell>
          <cell r="E282" t="str">
            <v>SPRINGFIELD</v>
          </cell>
          <cell r="F282">
            <v>137</v>
          </cell>
          <cell r="G282" t="str">
            <v>HOLYOKE</v>
          </cell>
          <cell r="I282">
            <v>20289</v>
          </cell>
          <cell r="J282">
            <v>0</v>
          </cell>
          <cell r="K282">
            <v>0</v>
          </cell>
          <cell r="L282">
            <v>1188</v>
          </cell>
          <cell r="M282">
            <v>21477</v>
          </cell>
          <cell r="O282">
            <v>5</v>
          </cell>
          <cell r="P282">
            <v>0</v>
          </cell>
          <cell r="Q282">
            <v>101445</v>
          </cell>
          <cell r="R282">
            <v>0</v>
          </cell>
          <cell r="S282">
            <v>0</v>
          </cell>
          <cell r="T282">
            <v>5940</v>
          </cell>
          <cell r="U282">
            <v>107385</v>
          </cell>
          <cell r="W282">
            <v>0</v>
          </cell>
          <cell r="X282">
            <v>0.18</v>
          </cell>
          <cell r="Y282">
            <v>0.10885540473195379</v>
          </cell>
          <cell r="Z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B283">
            <v>441281161</v>
          </cell>
          <cell r="C283" t="str">
            <v>SPRINGFIELD INTERNATIONAL</v>
          </cell>
          <cell r="D283">
            <v>281</v>
          </cell>
          <cell r="E283" t="str">
            <v>SPRINGFIELD</v>
          </cell>
          <cell r="F283">
            <v>161</v>
          </cell>
          <cell r="G283" t="str">
            <v>LUDLOW</v>
          </cell>
          <cell r="I283">
            <v>16702</v>
          </cell>
          <cell r="J283">
            <v>7038</v>
          </cell>
          <cell r="K283">
            <v>0</v>
          </cell>
          <cell r="L283">
            <v>1188</v>
          </cell>
          <cell r="M283">
            <v>24928</v>
          </cell>
          <cell r="O283">
            <v>1</v>
          </cell>
          <cell r="P283">
            <v>0</v>
          </cell>
          <cell r="Q283">
            <v>23740</v>
          </cell>
          <cell r="R283">
            <v>0</v>
          </cell>
          <cell r="S283">
            <v>0</v>
          </cell>
          <cell r="T283">
            <v>1188</v>
          </cell>
          <cell r="U283">
            <v>24928</v>
          </cell>
          <cell r="W283">
            <v>0</v>
          </cell>
          <cell r="X283">
            <v>0.09</v>
          </cell>
          <cell r="Y283">
            <v>8.5089813753324115E-3</v>
          </cell>
          <cell r="Z283">
            <v>0</v>
          </cell>
          <cell r="AB283">
            <v>1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</row>
        <row r="284">
          <cell r="B284">
            <v>441281191</v>
          </cell>
          <cell r="C284" t="str">
            <v>SPRINGFIELD INTERNATIONAL</v>
          </cell>
          <cell r="D284">
            <v>281</v>
          </cell>
          <cell r="E284" t="str">
            <v>SPRINGFIELD</v>
          </cell>
          <cell r="F284">
            <v>191</v>
          </cell>
          <cell r="G284" t="str">
            <v>MONSON</v>
          </cell>
          <cell r="I284">
            <v>10705</v>
          </cell>
          <cell r="J284">
            <v>3090</v>
          </cell>
          <cell r="K284">
            <v>0</v>
          </cell>
          <cell r="L284">
            <v>1188</v>
          </cell>
          <cell r="M284">
            <v>14983</v>
          </cell>
          <cell r="O284">
            <v>1</v>
          </cell>
          <cell r="P284">
            <v>0</v>
          </cell>
          <cell r="Q284">
            <v>13795</v>
          </cell>
          <cell r="R284">
            <v>0</v>
          </cell>
          <cell r="S284">
            <v>0</v>
          </cell>
          <cell r="T284">
            <v>1188</v>
          </cell>
          <cell r="U284">
            <v>14983</v>
          </cell>
          <cell r="W284">
            <v>0</v>
          </cell>
          <cell r="X284">
            <v>0.09</v>
          </cell>
          <cell r="Y284">
            <v>4.4883767216758234E-2</v>
          </cell>
          <cell r="Z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</row>
        <row r="285">
          <cell r="B285">
            <v>441281210</v>
          </cell>
          <cell r="C285" t="str">
            <v>SPRINGFIELD INTERNATIONAL</v>
          </cell>
          <cell r="D285">
            <v>281</v>
          </cell>
          <cell r="E285" t="str">
            <v>SPRINGFIELD</v>
          </cell>
          <cell r="F285">
            <v>210</v>
          </cell>
          <cell r="G285" t="str">
            <v>NORTHAMPTON</v>
          </cell>
          <cell r="I285">
            <v>15865</v>
          </cell>
          <cell r="J285">
            <v>5258</v>
          </cell>
          <cell r="K285">
            <v>0</v>
          </cell>
          <cell r="L285">
            <v>1188</v>
          </cell>
          <cell r="M285">
            <v>22311</v>
          </cell>
          <cell r="O285">
            <v>1</v>
          </cell>
          <cell r="P285">
            <v>0</v>
          </cell>
          <cell r="Q285">
            <v>21123</v>
          </cell>
          <cell r="R285">
            <v>0</v>
          </cell>
          <cell r="S285">
            <v>0</v>
          </cell>
          <cell r="T285">
            <v>1188</v>
          </cell>
          <cell r="U285">
            <v>22311</v>
          </cell>
          <cell r="W285">
            <v>0</v>
          </cell>
          <cell r="X285">
            <v>0.09</v>
          </cell>
          <cell r="Y285">
            <v>5.8576259262404354E-2</v>
          </cell>
          <cell r="Z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</row>
        <row r="286">
          <cell r="B286">
            <v>441281227</v>
          </cell>
          <cell r="C286" t="str">
            <v>SPRINGFIELD INTERNATIONAL</v>
          </cell>
          <cell r="D286">
            <v>281</v>
          </cell>
          <cell r="E286" t="str">
            <v>SPRINGFIELD</v>
          </cell>
          <cell r="F286">
            <v>227</v>
          </cell>
          <cell r="G286" t="str">
            <v>PALMER</v>
          </cell>
          <cell r="I286">
            <v>18054</v>
          </cell>
          <cell r="J286">
            <v>4732</v>
          </cell>
          <cell r="K286">
            <v>0</v>
          </cell>
          <cell r="L286">
            <v>1188</v>
          </cell>
          <cell r="M286">
            <v>23974</v>
          </cell>
          <cell r="O286">
            <v>2</v>
          </cell>
          <cell r="P286">
            <v>0</v>
          </cell>
          <cell r="Q286">
            <v>45572</v>
          </cell>
          <cell r="R286">
            <v>0</v>
          </cell>
          <cell r="S286">
            <v>0</v>
          </cell>
          <cell r="T286">
            <v>2376</v>
          </cell>
          <cell r="U286">
            <v>47948</v>
          </cell>
          <cell r="W286">
            <v>0</v>
          </cell>
          <cell r="X286">
            <v>0.18</v>
          </cell>
          <cell r="Y286">
            <v>2.0744745366700942E-2</v>
          </cell>
          <cell r="Z286">
            <v>0</v>
          </cell>
          <cell r="AB286">
            <v>1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</row>
        <row r="287">
          <cell r="B287">
            <v>441281281</v>
          </cell>
          <cell r="C287" t="str">
            <v>SPRINGFIELD INTERNATIONAL</v>
          </cell>
          <cell r="D287">
            <v>281</v>
          </cell>
          <cell r="E287" t="str">
            <v>SPRINGFIELD</v>
          </cell>
          <cell r="F287">
            <v>281</v>
          </cell>
          <cell r="G287" t="str">
            <v>SPRINGFIELD</v>
          </cell>
          <cell r="I287">
            <v>16437</v>
          </cell>
          <cell r="J287">
            <v>8</v>
          </cell>
          <cell r="K287">
            <v>0</v>
          </cell>
          <cell r="L287">
            <v>1188</v>
          </cell>
          <cell r="M287">
            <v>17633</v>
          </cell>
          <cell r="O287">
            <v>1545</v>
          </cell>
          <cell r="P287">
            <v>0</v>
          </cell>
          <cell r="Q287">
            <v>25407525</v>
          </cell>
          <cell r="R287">
            <v>0</v>
          </cell>
          <cell r="S287">
            <v>0</v>
          </cell>
          <cell r="T287">
            <v>1835460</v>
          </cell>
          <cell r="U287">
            <v>27242985</v>
          </cell>
          <cell r="W287">
            <v>0</v>
          </cell>
          <cell r="X287">
            <v>0.18</v>
          </cell>
          <cell r="Y287">
            <v>0.16010958440689912</v>
          </cell>
          <cell r="Z287">
            <v>0</v>
          </cell>
          <cell r="AB287">
            <v>437.00000000000011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</row>
        <row r="288">
          <cell r="B288">
            <v>441281332</v>
          </cell>
          <cell r="C288" t="str">
            <v>SPRINGFIELD INTERNATIONAL</v>
          </cell>
          <cell r="D288">
            <v>281</v>
          </cell>
          <cell r="E288" t="str">
            <v>SPRINGFIELD</v>
          </cell>
          <cell r="F288">
            <v>332</v>
          </cell>
          <cell r="G288" t="str">
            <v>WEST SPRINGFIELD</v>
          </cell>
          <cell r="I288">
            <v>18054</v>
          </cell>
          <cell r="J288">
            <v>1367</v>
          </cell>
          <cell r="K288">
            <v>0</v>
          </cell>
          <cell r="L288">
            <v>1188</v>
          </cell>
          <cell r="M288">
            <v>20609</v>
          </cell>
          <cell r="O288">
            <v>1</v>
          </cell>
          <cell r="P288">
            <v>0</v>
          </cell>
          <cell r="Q288">
            <v>19421</v>
          </cell>
          <cell r="R288">
            <v>0</v>
          </cell>
          <cell r="S288">
            <v>0</v>
          </cell>
          <cell r="T288">
            <v>1188</v>
          </cell>
          <cell r="U288">
            <v>20609</v>
          </cell>
          <cell r="W288">
            <v>0</v>
          </cell>
          <cell r="X288">
            <v>0.09</v>
          </cell>
          <cell r="Y288">
            <v>2.732609643755567E-2</v>
          </cell>
          <cell r="Z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</row>
        <row r="289">
          <cell r="B289">
            <v>441281672</v>
          </cell>
          <cell r="C289" t="str">
            <v>SPRINGFIELD INTERNATIONAL</v>
          </cell>
          <cell r="D289">
            <v>281</v>
          </cell>
          <cell r="E289" t="str">
            <v>SPRINGFIELD</v>
          </cell>
          <cell r="F289">
            <v>672</v>
          </cell>
          <cell r="G289" t="str">
            <v>GATEWAY</v>
          </cell>
          <cell r="I289">
            <v>17778</v>
          </cell>
          <cell r="J289">
            <v>6052</v>
          </cell>
          <cell r="K289">
            <v>0</v>
          </cell>
          <cell r="L289">
            <v>1188</v>
          </cell>
          <cell r="M289">
            <v>25018</v>
          </cell>
          <cell r="O289">
            <v>5</v>
          </cell>
          <cell r="P289">
            <v>0</v>
          </cell>
          <cell r="Q289">
            <v>119150</v>
          </cell>
          <cell r="R289">
            <v>0</v>
          </cell>
          <cell r="S289">
            <v>0</v>
          </cell>
          <cell r="T289">
            <v>5940</v>
          </cell>
          <cell r="U289">
            <v>125090</v>
          </cell>
          <cell r="W289">
            <v>0</v>
          </cell>
          <cell r="X289">
            <v>0.09</v>
          </cell>
          <cell r="Y289">
            <v>2.0175348295782731E-2</v>
          </cell>
          <cell r="Z289">
            <v>0</v>
          </cell>
          <cell r="AB289">
            <v>4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</row>
        <row r="290">
          <cell r="B290">
            <v>441281680</v>
          </cell>
          <cell r="C290" t="str">
            <v>SPRINGFIELD INTERNATIONAL</v>
          </cell>
          <cell r="D290">
            <v>281</v>
          </cell>
          <cell r="E290" t="str">
            <v>SPRINGFIELD</v>
          </cell>
          <cell r="F290">
            <v>680</v>
          </cell>
          <cell r="G290" t="str">
            <v>HAMPDEN WILBRAHAM</v>
          </cell>
          <cell r="I290">
            <v>14232</v>
          </cell>
          <cell r="J290">
            <v>4450</v>
          </cell>
          <cell r="K290">
            <v>0</v>
          </cell>
          <cell r="L290">
            <v>1188</v>
          </cell>
          <cell r="M290">
            <v>19870</v>
          </cell>
          <cell r="O290">
            <v>8</v>
          </cell>
          <cell r="P290">
            <v>0</v>
          </cell>
          <cell r="Q290">
            <v>149456</v>
          </cell>
          <cell r="R290">
            <v>0</v>
          </cell>
          <cell r="S290">
            <v>0</v>
          </cell>
          <cell r="T290">
            <v>9504</v>
          </cell>
          <cell r="U290">
            <v>158960</v>
          </cell>
          <cell r="W290">
            <v>0</v>
          </cell>
          <cell r="X290">
            <v>0.09</v>
          </cell>
          <cell r="Y290">
            <v>7.9987921970796454E-3</v>
          </cell>
          <cell r="Z290">
            <v>0</v>
          </cell>
          <cell r="AB290">
            <v>0.99999999999999978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</row>
        <row r="291">
          <cell r="B291">
            <v>444035016</v>
          </cell>
          <cell r="C291" t="str">
            <v>NEIGHBORHOOD HOUSE</v>
          </cell>
          <cell r="D291">
            <v>35</v>
          </cell>
          <cell r="E291" t="str">
            <v>BOSTON</v>
          </cell>
          <cell r="F291">
            <v>16</v>
          </cell>
          <cell r="G291" t="str">
            <v>ATTLEBORO</v>
          </cell>
          <cell r="I291">
            <v>19470</v>
          </cell>
          <cell r="J291">
            <v>417</v>
          </cell>
          <cell r="K291">
            <v>0</v>
          </cell>
          <cell r="L291">
            <v>1188</v>
          </cell>
          <cell r="M291">
            <v>21075</v>
          </cell>
          <cell r="O291">
            <v>1</v>
          </cell>
          <cell r="P291">
            <v>0</v>
          </cell>
          <cell r="Q291">
            <v>19887</v>
          </cell>
          <cell r="R291">
            <v>0</v>
          </cell>
          <cell r="S291">
            <v>0</v>
          </cell>
          <cell r="T291">
            <v>1188</v>
          </cell>
          <cell r="U291">
            <v>21075</v>
          </cell>
          <cell r="W291">
            <v>0</v>
          </cell>
          <cell r="X291">
            <v>0.09</v>
          </cell>
          <cell r="Y291">
            <v>3.6840640450435481E-2</v>
          </cell>
          <cell r="Z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</row>
        <row r="292">
          <cell r="B292">
            <v>444035035</v>
          </cell>
          <cell r="C292" t="str">
            <v>NEIGHBORHOOD HOUSE</v>
          </cell>
          <cell r="D292">
            <v>35</v>
          </cell>
          <cell r="E292" t="str">
            <v>BOSTON</v>
          </cell>
          <cell r="F292">
            <v>35</v>
          </cell>
          <cell r="G292" t="str">
            <v>BOSTON</v>
          </cell>
          <cell r="I292">
            <v>17506</v>
          </cell>
          <cell r="J292">
            <v>7266</v>
          </cell>
          <cell r="K292">
            <v>0</v>
          </cell>
          <cell r="L292">
            <v>1188</v>
          </cell>
          <cell r="M292">
            <v>25960</v>
          </cell>
          <cell r="O292">
            <v>785</v>
          </cell>
          <cell r="P292">
            <v>0</v>
          </cell>
          <cell r="Q292">
            <v>19446020.000000004</v>
          </cell>
          <cell r="R292">
            <v>0</v>
          </cell>
          <cell r="S292">
            <v>0</v>
          </cell>
          <cell r="T292">
            <v>932580</v>
          </cell>
          <cell r="U292">
            <v>20378600.000000004</v>
          </cell>
          <cell r="W292">
            <v>0</v>
          </cell>
          <cell r="X292">
            <v>0.18</v>
          </cell>
          <cell r="Y292">
            <v>0.18442807457257207</v>
          </cell>
          <cell r="Z292">
            <v>0</v>
          </cell>
          <cell r="AB292">
            <v>60.999999999999979</v>
          </cell>
          <cell r="AC292">
            <v>6.105879560635354</v>
          </cell>
          <cell r="AD292">
            <v>158506.84847605909</v>
          </cell>
          <cell r="AE292">
            <v>0</v>
          </cell>
          <cell r="AF292">
            <v>0</v>
          </cell>
        </row>
        <row r="293">
          <cell r="B293">
            <v>444035044</v>
          </cell>
          <cell r="C293" t="str">
            <v>NEIGHBORHOOD HOUSE</v>
          </cell>
          <cell r="D293">
            <v>35</v>
          </cell>
          <cell r="E293" t="str">
            <v>BOSTON</v>
          </cell>
          <cell r="F293">
            <v>44</v>
          </cell>
          <cell r="G293" t="str">
            <v>BROCKTON</v>
          </cell>
          <cell r="I293">
            <v>16894</v>
          </cell>
          <cell r="J293">
            <v>589</v>
          </cell>
          <cell r="K293">
            <v>0</v>
          </cell>
          <cell r="L293">
            <v>1188</v>
          </cell>
          <cell r="M293">
            <v>18671</v>
          </cell>
          <cell r="O293">
            <v>13</v>
          </cell>
          <cell r="P293">
            <v>0</v>
          </cell>
          <cell r="Q293">
            <v>227279</v>
          </cell>
          <cell r="R293">
            <v>0</v>
          </cell>
          <cell r="S293">
            <v>0</v>
          </cell>
          <cell r="T293">
            <v>15444</v>
          </cell>
          <cell r="U293">
            <v>242723</v>
          </cell>
          <cell r="W293">
            <v>0</v>
          </cell>
          <cell r="X293">
            <v>0.18</v>
          </cell>
          <cell r="Y293">
            <v>9.3367395584958116E-2</v>
          </cell>
          <cell r="Z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</row>
        <row r="294">
          <cell r="B294">
            <v>444035057</v>
          </cell>
          <cell r="C294" t="str">
            <v>NEIGHBORHOOD HOUSE</v>
          </cell>
          <cell r="D294">
            <v>35</v>
          </cell>
          <cell r="E294" t="str">
            <v>BOSTON</v>
          </cell>
          <cell r="F294">
            <v>57</v>
          </cell>
          <cell r="G294" t="str">
            <v>CHELSEA</v>
          </cell>
          <cell r="I294">
            <v>19531</v>
          </cell>
          <cell r="J294">
            <v>423</v>
          </cell>
          <cell r="K294">
            <v>0</v>
          </cell>
          <cell r="L294">
            <v>1188</v>
          </cell>
          <cell r="M294">
            <v>21142</v>
          </cell>
          <cell r="O294">
            <v>1</v>
          </cell>
          <cell r="P294">
            <v>0</v>
          </cell>
          <cell r="Q294">
            <v>19954</v>
          </cell>
          <cell r="R294">
            <v>0</v>
          </cell>
          <cell r="S294">
            <v>0</v>
          </cell>
          <cell r="T294">
            <v>1188</v>
          </cell>
          <cell r="U294">
            <v>21142</v>
          </cell>
          <cell r="W294">
            <v>0</v>
          </cell>
          <cell r="X294">
            <v>0.18</v>
          </cell>
          <cell r="Y294">
            <v>0.12345956705345312</v>
          </cell>
          <cell r="Z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</row>
        <row r="295">
          <cell r="B295">
            <v>444035100</v>
          </cell>
          <cell r="C295" t="str">
            <v>NEIGHBORHOOD HOUSE</v>
          </cell>
          <cell r="D295">
            <v>35</v>
          </cell>
          <cell r="E295" t="str">
            <v>BOSTON</v>
          </cell>
          <cell r="F295">
            <v>100</v>
          </cell>
          <cell r="G295" t="str">
            <v>FRAMINGHAM</v>
          </cell>
          <cell r="I295">
            <v>16329</v>
          </cell>
          <cell r="J295">
            <v>5396</v>
          </cell>
          <cell r="K295">
            <v>0</v>
          </cell>
          <cell r="L295">
            <v>1188</v>
          </cell>
          <cell r="M295">
            <v>22913</v>
          </cell>
          <cell r="O295">
            <v>1</v>
          </cell>
          <cell r="P295">
            <v>0</v>
          </cell>
          <cell r="Q295">
            <v>21725</v>
          </cell>
          <cell r="R295">
            <v>0</v>
          </cell>
          <cell r="S295">
            <v>0</v>
          </cell>
          <cell r="T295">
            <v>1188</v>
          </cell>
          <cell r="U295">
            <v>22913</v>
          </cell>
          <cell r="W295">
            <v>0</v>
          </cell>
          <cell r="X295">
            <v>0.09</v>
          </cell>
          <cell r="Y295">
            <v>3.0670388893343184E-2</v>
          </cell>
          <cell r="Z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</row>
        <row r="296">
          <cell r="B296">
            <v>444035133</v>
          </cell>
          <cell r="C296" t="str">
            <v>NEIGHBORHOOD HOUSE</v>
          </cell>
          <cell r="D296">
            <v>35</v>
          </cell>
          <cell r="E296" t="str">
            <v>BOSTON</v>
          </cell>
          <cell r="F296">
            <v>133</v>
          </cell>
          <cell r="G296" t="str">
            <v>HOLBROOK</v>
          </cell>
          <cell r="I296">
            <v>18899</v>
          </cell>
          <cell r="J296">
            <v>2522</v>
          </cell>
          <cell r="K296">
            <v>0</v>
          </cell>
          <cell r="L296">
            <v>1188</v>
          </cell>
          <cell r="M296">
            <v>22609</v>
          </cell>
          <cell r="O296">
            <v>3</v>
          </cell>
          <cell r="P296">
            <v>0</v>
          </cell>
          <cell r="Q296">
            <v>64263</v>
          </cell>
          <cell r="R296">
            <v>0</v>
          </cell>
          <cell r="S296">
            <v>0</v>
          </cell>
          <cell r="T296">
            <v>3564</v>
          </cell>
          <cell r="U296">
            <v>67827</v>
          </cell>
          <cell r="W296">
            <v>0</v>
          </cell>
          <cell r="X296">
            <v>0.09</v>
          </cell>
          <cell r="Y296">
            <v>3.392077105832738E-2</v>
          </cell>
          <cell r="Z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</row>
        <row r="297">
          <cell r="B297">
            <v>444035189</v>
          </cell>
          <cell r="C297" t="str">
            <v>NEIGHBORHOOD HOUSE</v>
          </cell>
          <cell r="D297">
            <v>35</v>
          </cell>
          <cell r="E297" t="str">
            <v>BOSTON</v>
          </cell>
          <cell r="F297">
            <v>189</v>
          </cell>
          <cell r="G297" t="str">
            <v>MILTON</v>
          </cell>
          <cell r="I297">
            <v>17896</v>
          </cell>
          <cell r="J297">
            <v>6177</v>
          </cell>
          <cell r="K297">
            <v>0</v>
          </cell>
          <cell r="L297">
            <v>1188</v>
          </cell>
          <cell r="M297">
            <v>25261</v>
          </cell>
          <cell r="O297">
            <v>1</v>
          </cell>
          <cell r="P297">
            <v>0</v>
          </cell>
          <cell r="Q297">
            <v>24073</v>
          </cell>
          <cell r="R297">
            <v>0</v>
          </cell>
          <cell r="S297">
            <v>0</v>
          </cell>
          <cell r="T297">
            <v>1188</v>
          </cell>
          <cell r="U297">
            <v>25261</v>
          </cell>
          <cell r="W297">
            <v>0</v>
          </cell>
          <cell r="X297">
            <v>0.09</v>
          </cell>
          <cell r="Y297">
            <v>5.6896915483339808E-3</v>
          </cell>
          <cell r="Z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</row>
        <row r="298">
          <cell r="B298">
            <v>444035219</v>
          </cell>
          <cell r="C298" t="str">
            <v>NEIGHBORHOOD HOUSE</v>
          </cell>
          <cell r="D298">
            <v>35</v>
          </cell>
          <cell r="E298" t="str">
            <v>BOSTON</v>
          </cell>
          <cell r="F298">
            <v>219</v>
          </cell>
          <cell r="G298" t="str">
            <v>NORWELL</v>
          </cell>
          <cell r="I298">
            <v>12360</v>
          </cell>
          <cell r="J298">
            <v>6063</v>
          </cell>
          <cell r="K298">
            <v>0</v>
          </cell>
          <cell r="L298">
            <v>1188</v>
          </cell>
          <cell r="M298">
            <v>19611</v>
          </cell>
          <cell r="O298">
            <v>1</v>
          </cell>
          <cell r="P298">
            <v>0</v>
          </cell>
          <cell r="Q298">
            <v>18423</v>
          </cell>
          <cell r="R298">
            <v>0</v>
          </cell>
          <cell r="S298">
            <v>0</v>
          </cell>
          <cell r="T298">
            <v>1188</v>
          </cell>
          <cell r="U298">
            <v>19611</v>
          </cell>
          <cell r="W298">
            <v>0</v>
          </cell>
          <cell r="X298">
            <v>0.09</v>
          </cell>
          <cell r="Y298">
            <v>5.181245123266098E-3</v>
          </cell>
          <cell r="Z298">
            <v>0</v>
          </cell>
          <cell r="AB298">
            <v>1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</row>
        <row r="299">
          <cell r="B299">
            <v>444035220</v>
          </cell>
          <cell r="C299" t="str">
            <v>NEIGHBORHOOD HOUSE</v>
          </cell>
          <cell r="D299">
            <v>35</v>
          </cell>
          <cell r="E299" t="str">
            <v>BOSTON</v>
          </cell>
          <cell r="F299">
            <v>220</v>
          </cell>
          <cell r="G299" t="str">
            <v>NORWOOD</v>
          </cell>
          <cell r="I299">
            <v>11475</v>
          </cell>
          <cell r="J299">
            <v>4336</v>
          </cell>
          <cell r="K299">
            <v>0</v>
          </cell>
          <cell r="L299">
            <v>1188</v>
          </cell>
          <cell r="M299">
            <v>16999</v>
          </cell>
          <cell r="O299">
            <v>1</v>
          </cell>
          <cell r="P299">
            <v>0</v>
          </cell>
          <cell r="Q299">
            <v>15811</v>
          </cell>
          <cell r="R299">
            <v>0</v>
          </cell>
          <cell r="S299">
            <v>0</v>
          </cell>
          <cell r="T299">
            <v>1188</v>
          </cell>
          <cell r="U299">
            <v>16999</v>
          </cell>
          <cell r="W299">
            <v>0</v>
          </cell>
          <cell r="X299">
            <v>0.09</v>
          </cell>
          <cell r="Y299">
            <v>2.0829400838012321E-2</v>
          </cell>
          <cell r="Z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</row>
        <row r="300">
          <cell r="B300">
            <v>444035243</v>
          </cell>
          <cell r="C300" t="str">
            <v>NEIGHBORHOOD HOUSE</v>
          </cell>
          <cell r="D300">
            <v>35</v>
          </cell>
          <cell r="E300" t="str">
            <v>BOSTON</v>
          </cell>
          <cell r="F300">
            <v>243</v>
          </cell>
          <cell r="G300" t="str">
            <v>QUINCY</v>
          </cell>
          <cell r="I300">
            <v>21068</v>
          </cell>
          <cell r="J300">
            <v>3002</v>
          </cell>
          <cell r="K300">
            <v>0</v>
          </cell>
          <cell r="L300">
            <v>1188</v>
          </cell>
          <cell r="M300">
            <v>25258</v>
          </cell>
          <cell r="O300">
            <v>4</v>
          </cell>
          <cell r="P300">
            <v>0</v>
          </cell>
          <cell r="Q300">
            <v>96280</v>
          </cell>
          <cell r="R300">
            <v>0</v>
          </cell>
          <cell r="S300">
            <v>0</v>
          </cell>
          <cell r="T300">
            <v>4752</v>
          </cell>
          <cell r="U300">
            <v>101032</v>
          </cell>
          <cell r="W300">
            <v>0</v>
          </cell>
          <cell r="X300">
            <v>0.09</v>
          </cell>
          <cell r="Y300">
            <v>6.4449431719393047E-3</v>
          </cell>
          <cell r="Z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</row>
        <row r="301">
          <cell r="B301">
            <v>444035244</v>
          </cell>
          <cell r="C301" t="str">
            <v>NEIGHBORHOOD HOUSE</v>
          </cell>
          <cell r="D301">
            <v>35</v>
          </cell>
          <cell r="E301" t="str">
            <v>BOSTON</v>
          </cell>
          <cell r="F301">
            <v>244</v>
          </cell>
          <cell r="G301" t="str">
            <v>RANDOLPH</v>
          </cell>
          <cell r="I301">
            <v>16445</v>
          </cell>
          <cell r="J301">
            <v>4681</v>
          </cell>
          <cell r="K301">
            <v>0</v>
          </cell>
          <cell r="L301">
            <v>1188</v>
          </cell>
          <cell r="M301">
            <v>22314</v>
          </cell>
          <cell r="O301">
            <v>8</v>
          </cell>
          <cell r="P301">
            <v>0</v>
          </cell>
          <cell r="Q301">
            <v>169008</v>
          </cell>
          <cell r="R301">
            <v>0</v>
          </cell>
          <cell r="S301">
            <v>0</v>
          </cell>
          <cell r="T301">
            <v>9504</v>
          </cell>
          <cell r="U301">
            <v>178512</v>
          </cell>
          <cell r="W301">
            <v>0</v>
          </cell>
          <cell r="X301">
            <v>0.09</v>
          </cell>
          <cell r="Y301">
            <v>0.10187165835696251</v>
          </cell>
          <cell r="Z301">
            <v>0</v>
          </cell>
          <cell r="AB301">
            <v>0.99999999999999989</v>
          </cell>
          <cell r="AC301">
            <v>0.27732799033346217</v>
          </cell>
          <cell r="AD301">
            <v>6188.8311237847211</v>
          </cell>
          <cell r="AE301">
            <v>0</v>
          </cell>
          <cell r="AF301">
            <v>0</v>
          </cell>
        </row>
        <row r="302">
          <cell r="B302">
            <v>444035285</v>
          </cell>
          <cell r="C302" t="str">
            <v>NEIGHBORHOOD HOUSE</v>
          </cell>
          <cell r="D302">
            <v>35</v>
          </cell>
          <cell r="E302" t="str">
            <v>BOSTON</v>
          </cell>
          <cell r="F302">
            <v>285</v>
          </cell>
          <cell r="G302" t="str">
            <v>STOUGHTON</v>
          </cell>
          <cell r="I302">
            <v>15431</v>
          </cell>
          <cell r="J302">
            <v>3719</v>
          </cell>
          <cell r="K302">
            <v>0</v>
          </cell>
          <cell r="L302">
            <v>1188</v>
          </cell>
          <cell r="M302">
            <v>20338</v>
          </cell>
          <cell r="O302">
            <v>1</v>
          </cell>
          <cell r="P302">
            <v>0</v>
          </cell>
          <cell r="Q302">
            <v>19150</v>
          </cell>
          <cell r="R302">
            <v>0</v>
          </cell>
          <cell r="S302">
            <v>0</v>
          </cell>
          <cell r="T302">
            <v>1188</v>
          </cell>
          <cell r="U302">
            <v>20338</v>
          </cell>
          <cell r="W302">
            <v>0</v>
          </cell>
          <cell r="X302">
            <v>0.09</v>
          </cell>
          <cell r="Y302">
            <v>3.4611205616180453E-2</v>
          </cell>
          <cell r="Z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</row>
        <row r="303">
          <cell r="B303">
            <v>444035335</v>
          </cell>
          <cell r="C303" t="str">
            <v>NEIGHBORHOOD HOUSE</v>
          </cell>
          <cell r="D303">
            <v>35</v>
          </cell>
          <cell r="E303" t="str">
            <v>BOSTON</v>
          </cell>
          <cell r="F303">
            <v>335</v>
          </cell>
          <cell r="G303" t="str">
            <v>WESTWOOD</v>
          </cell>
          <cell r="I303">
            <v>12457</v>
          </cell>
          <cell r="J303">
            <v>9386</v>
          </cell>
          <cell r="K303">
            <v>0</v>
          </cell>
          <cell r="L303">
            <v>1188</v>
          </cell>
          <cell r="M303">
            <v>23031</v>
          </cell>
          <cell r="O303">
            <v>1</v>
          </cell>
          <cell r="P303">
            <v>0</v>
          </cell>
          <cell r="Q303">
            <v>21843</v>
          </cell>
          <cell r="R303">
            <v>0</v>
          </cell>
          <cell r="S303">
            <v>0</v>
          </cell>
          <cell r="T303">
            <v>1188</v>
          </cell>
          <cell r="U303">
            <v>23031</v>
          </cell>
          <cell r="W303">
            <v>0</v>
          </cell>
          <cell r="X303">
            <v>0.09</v>
          </cell>
          <cell r="Y303">
            <v>3.4508500304346914E-4</v>
          </cell>
          <cell r="Z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</row>
        <row r="304">
          <cell r="B304">
            <v>444035336</v>
          </cell>
          <cell r="C304" t="str">
            <v>NEIGHBORHOOD HOUSE</v>
          </cell>
          <cell r="D304">
            <v>35</v>
          </cell>
          <cell r="E304" t="str">
            <v>BOSTON</v>
          </cell>
          <cell r="F304">
            <v>336</v>
          </cell>
          <cell r="G304" t="str">
            <v>WEYMOUTH</v>
          </cell>
          <cell r="I304">
            <v>11681</v>
          </cell>
          <cell r="J304">
            <v>1564</v>
          </cell>
          <cell r="K304">
            <v>0</v>
          </cell>
          <cell r="L304">
            <v>1188</v>
          </cell>
          <cell r="M304">
            <v>14433</v>
          </cell>
          <cell r="O304">
            <v>4</v>
          </cell>
          <cell r="P304">
            <v>0</v>
          </cell>
          <cell r="Q304">
            <v>52980</v>
          </cell>
          <cell r="R304">
            <v>0</v>
          </cell>
          <cell r="S304">
            <v>0</v>
          </cell>
          <cell r="T304">
            <v>4752</v>
          </cell>
          <cell r="U304">
            <v>57732</v>
          </cell>
          <cell r="W304">
            <v>0</v>
          </cell>
          <cell r="X304">
            <v>0.09</v>
          </cell>
          <cell r="Y304">
            <v>4.8588345715660924E-2</v>
          </cell>
          <cell r="Z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</row>
        <row r="305">
          <cell r="B305">
            <v>444035625</v>
          </cell>
          <cell r="C305" t="str">
            <v>NEIGHBORHOOD HOUSE</v>
          </cell>
          <cell r="D305">
            <v>35</v>
          </cell>
          <cell r="E305" t="str">
            <v>BOSTON</v>
          </cell>
          <cell r="F305">
            <v>625</v>
          </cell>
          <cell r="G305" t="str">
            <v>BRIDGEWATER RAYNHAM</v>
          </cell>
          <cell r="I305">
            <v>18702</v>
          </cell>
          <cell r="J305">
            <v>2365</v>
          </cell>
          <cell r="K305">
            <v>0</v>
          </cell>
          <cell r="L305">
            <v>1188</v>
          </cell>
          <cell r="M305">
            <v>22255</v>
          </cell>
          <cell r="O305">
            <v>1</v>
          </cell>
          <cell r="P305">
            <v>0</v>
          </cell>
          <cell r="Q305">
            <v>21067</v>
          </cell>
          <cell r="R305">
            <v>0</v>
          </cell>
          <cell r="S305">
            <v>0</v>
          </cell>
          <cell r="T305">
            <v>1188</v>
          </cell>
          <cell r="U305">
            <v>22255</v>
          </cell>
          <cell r="W305">
            <v>0</v>
          </cell>
          <cell r="X305">
            <v>0.09</v>
          </cell>
          <cell r="Y305">
            <v>5.1844221837652801E-3</v>
          </cell>
          <cell r="Z305">
            <v>0</v>
          </cell>
          <cell r="AB305">
            <v>1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</row>
        <row r="306">
          <cell r="B306">
            <v>445348017</v>
          </cell>
          <cell r="C306" t="str">
            <v>ABBY KELLEY FOSTER</v>
          </cell>
          <cell r="D306">
            <v>348</v>
          </cell>
          <cell r="E306" t="str">
            <v>WORCESTER</v>
          </cell>
          <cell r="F306">
            <v>17</v>
          </cell>
          <cell r="G306" t="str">
            <v>AUBURN</v>
          </cell>
          <cell r="I306">
            <v>17518</v>
          </cell>
          <cell r="J306">
            <v>3889</v>
          </cell>
          <cell r="K306">
            <v>0</v>
          </cell>
          <cell r="L306">
            <v>1188</v>
          </cell>
          <cell r="M306">
            <v>22595</v>
          </cell>
          <cell r="O306">
            <v>5</v>
          </cell>
          <cell r="P306">
            <v>0</v>
          </cell>
          <cell r="Q306">
            <v>107035</v>
          </cell>
          <cell r="R306">
            <v>0</v>
          </cell>
          <cell r="S306">
            <v>0</v>
          </cell>
          <cell r="T306">
            <v>5940</v>
          </cell>
          <cell r="U306">
            <v>112975</v>
          </cell>
          <cell r="W306">
            <v>0</v>
          </cell>
          <cell r="X306">
            <v>0.09</v>
          </cell>
          <cell r="Y306">
            <v>3.1317615401160437E-3</v>
          </cell>
          <cell r="Z306">
            <v>0</v>
          </cell>
          <cell r="AB306">
            <v>1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</row>
        <row r="307">
          <cell r="B307">
            <v>445348097</v>
          </cell>
          <cell r="C307" t="str">
            <v>ABBY KELLEY FOSTER</v>
          </cell>
          <cell r="D307">
            <v>348</v>
          </cell>
          <cell r="E307" t="str">
            <v>WORCESTER</v>
          </cell>
          <cell r="F307">
            <v>97</v>
          </cell>
          <cell r="G307" t="str">
            <v>FITCHBURG</v>
          </cell>
          <cell r="I307">
            <v>20481</v>
          </cell>
          <cell r="J307">
            <v>0</v>
          </cell>
          <cell r="K307">
            <v>0</v>
          </cell>
          <cell r="L307">
            <v>1188</v>
          </cell>
          <cell r="M307">
            <v>21669</v>
          </cell>
          <cell r="O307">
            <v>1</v>
          </cell>
          <cell r="P307">
            <v>0</v>
          </cell>
          <cell r="Q307">
            <v>20481</v>
          </cell>
          <cell r="R307">
            <v>0</v>
          </cell>
          <cell r="S307">
            <v>0</v>
          </cell>
          <cell r="T307">
            <v>1188</v>
          </cell>
          <cell r="U307">
            <v>21669</v>
          </cell>
          <cell r="W307">
            <v>0</v>
          </cell>
          <cell r="X307">
            <v>0.18</v>
          </cell>
          <cell r="Y307">
            <v>4.5239532747894232E-2</v>
          </cell>
          <cell r="Z307">
            <v>0</v>
          </cell>
          <cell r="AB307">
            <v>1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</row>
        <row r="308">
          <cell r="B308">
            <v>445348110</v>
          </cell>
          <cell r="C308" t="str">
            <v>ABBY KELLEY FOSTER</v>
          </cell>
          <cell r="D308">
            <v>348</v>
          </cell>
          <cell r="E308" t="str">
            <v>WORCESTER</v>
          </cell>
          <cell r="F308">
            <v>110</v>
          </cell>
          <cell r="G308" t="str">
            <v>GRAFTON</v>
          </cell>
          <cell r="I308">
            <v>15847</v>
          </cell>
          <cell r="J308">
            <v>4958</v>
          </cell>
          <cell r="K308">
            <v>0</v>
          </cell>
          <cell r="L308">
            <v>1188</v>
          </cell>
          <cell r="M308">
            <v>21993</v>
          </cell>
          <cell r="O308">
            <v>2</v>
          </cell>
          <cell r="P308">
            <v>0</v>
          </cell>
          <cell r="Q308">
            <v>41610</v>
          </cell>
          <cell r="R308">
            <v>0</v>
          </cell>
          <cell r="S308">
            <v>0</v>
          </cell>
          <cell r="T308">
            <v>2376</v>
          </cell>
          <cell r="U308">
            <v>43986</v>
          </cell>
          <cell r="W308">
            <v>0</v>
          </cell>
          <cell r="X308">
            <v>0.09</v>
          </cell>
          <cell r="Y308">
            <v>3.5433084763933221E-3</v>
          </cell>
          <cell r="Z308">
            <v>0</v>
          </cell>
          <cell r="AB308">
            <v>1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</row>
        <row r="309">
          <cell r="B309">
            <v>445348151</v>
          </cell>
          <cell r="C309" t="str">
            <v>ABBY KELLEY FOSTER</v>
          </cell>
          <cell r="D309">
            <v>348</v>
          </cell>
          <cell r="E309" t="str">
            <v>WORCESTER</v>
          </cell>
          <cell r="F309">
            <v>151</v>
          </cell>
          <cell r="G309" t="str">
            <v>LEICESTER</v>
          </cell>
          <cell r="I309">
            <v>14873</v>
          </cell>
          <cell r="J309">
            <v>1173</v>
          </cell>
          <cell r="K309">
            <v>0</v>
          </cell>
          <cell r="L309">
            <v>1188</v>
          </cell>
          <cell r="M309">
            <v>17234</v>
          </cell>
          <cell r="O309">
            <v>5</v>
          </cell>
          <cell r="P309">
            <v>0</v>
          </cell>
          <cell r="Q309">
            <v>80230</v>
          </cell>
          <cell r="R309">
            <v>0</v>
          </cell>
          <cell r="S309">
            <v>0</v>
          </cell>
          <cell r="T309">
            <v>5940</v>
          </cell>
          <cell r="U309">
            <v>86170</v>
          </cell>
          <cell r="W309">
            <v>0</v>
          </cell>
          <cell r="X309">
            <v>0.09</v>
          </cell>
          <cell r="Y309">
            <v>8.3943669783190528E-3</v>
          </cell>
          <cell r="Z309">
            <v>0</v>
          </cell>
          <cell r="AB309">
            <v>5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</row>
        <row r="310">
          <cell r="B310">
            <v>445348153</v>
          </cell>
          <cell r="C310" t="str">
            <v>ABBY KELLEY FOSTER</v>
          </cell>
          <cell r="D310">
            <v>348</v>
          </cell>
          <cell r="E310" t="str">
            <v>WORCESTER</v>
          </cell>
          <cell r="F310">
            <v>153</v>
          </cell>
          <cell r="G310" t="str">
            <v>LEOMINSTER</v>
          </cell>
          <cell r="I310">
            <v>17780</v>
          </cell>
          <cell r="J310">
            <v>0</v>
          </cell>
          <cell r="K310">
            <v>0</v>
          </cell>
          <cell r="L310">
            <v>1188</v>
          </cell>
          <cell r="M310">
            <v>18968</v>
          </cell>
          <cell r="O310">
            <v>1</v>
          </cell>
          <cell r="P310">
            <v>0</v>
          </cell>
          <cell r="Q310">
            <v>17780</v>
          </cell>
          <cell r="R310">
            <v>0</v>
          </cell>
          <cell r="S310">
            <v>0</v>
          </cell>
          <cell r="T310">
            <v>1188</v>
          </cell>
          <cell r="U310">
            <v>18968</v>
          </cell>
          <cell r="W310">
            <v>0</v>
          </cell>
          <cell r="X310">
            <v>0.09</v>
          </cell>
          <cell r="Y310">
            <v>1.3961385014293469E-2</v>
          </cell>
          <cell r="Z310">
            <v>0</v>
          </cell>
          <cell r="AB310">
            <v>1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</row>
        <row r="311">
          <cell r="B311">
            <v>445348170</v>
          </cell>
          <cell r="C311" t="str">
            <v>ABBY KELLEY FOSTER</v>
          </cell>
          <cell r="D311">
            <v>348</v>
          </cell>
          <cell r="E311" t="str">
            <v>WORCESTER</v>
          </cell>
          <cell r="F311">
            <v>170</v>
          </cell>
          <cell r="G311" t="str">
            <v>MARLBOROUGH</v>
          </cell>
          <cell r="I311">
            <v>10332</v>
          </cell>
          <cell r="J311">
            <v>1551</v>
          </cell>
          <cell r="K311">
            <v>0</v>
          </cell>
          <cell r="L311">
            <v>1188</v>
          </cell>
          <cell r="M311">
            <v>13071</v>
          </cell>
          <cell r="O311">
            <v>1</v>
          </cell>
          <cell r="P311">
            <v>0</v>
          </cell>
          <cell r="Q311">
            <v>11883</v>
          </cell>
          <cell r="R311">
            <v>0</v>
          </cell>
          <cell r="S311">
            <v>0</v>
          </cell>
          <cell r="T311">
            <v>1188</v>
          </cell>
          <cell r="U311">
            <v>13071</v>
          </cell>
          <cell r="W311">
            <v>0</v>
          </cell>
          <cell r="X311">
            <v>0.09</v>
          </cell>
          <cell r="Y311">
            <v>8.1496504541779313E-2</v>
          </cell>
          <cell r="Z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</row>
        <row r="312">
          <cell r="B312">
            <v>445348186</v>
          </cell>
          <cell r="C312" t="str">
            <v>ABBY KELLEY FOSTER</v>
          </cell>
          <cell r="D312">
            <v>348</v>
          </cell>
          <cell r="E312" t="str">
            <v>WORCESTER</v>
          </cell>
          <cell r="F312">
            <v>186</v>
          </cell>
          <cell r="G312" t="str">
            <v>MILLBURY</v>
          </cell>
          <cell r="I312">
            <v>14291</v>
          </cell>
          <cell r="J312">
            <v>5152</v>
          </cell>
          <cell r="K312">
            <v>0</v>
          </cell>
          <cell r="L312">
            <v>1188</v>
          </cell>
          <cell r="M312">
            <v>20631</v>
          </cell>
          <cell r="O312">
            <v>3</v>
          </cell>
          <cell r="P312">
            <v>0</v>
          </cell>
          <cell r="Q312">
            <v>58329</v>
          </cell>
          <cell r="R312">
            <v>0</v>
          </cell>
          <cell r="S312">
            <v>0</v>
          </cell>
          <cell r="T312">
            <v>3564</v>
          </cell>
          <cell r="U312">
            <v>61893</v>
          </cell>
          <cell r="W312">
            <v>0</v>
          </cell>
          <cell r="X312">
            <v>0.09</v>
          </cell>
          <cell r="Y312">
            <v>2.6788100999766366E-3</v>
          </cell>
          <cell r="Z312">
            <v>0</v>
          </cell>
          <cell r="AB312">
            <v>2.5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</row>
        <row r="313">
          <cell r="B313">
            <v>445348214</v>
          </cell>
          <cell r="C313" t="str">
            <v>ABBY KELLEY FOSTER</v>
          </cell>
          <cell r="D313">
            <v>348</v>
          </cell>
          <cell r="E313" t="str">
            <v>WORCESTER</v>
          </cell>
          <cell r="F313">
            <v>214</v>
          </cell>
          <cell r="G313" t="str">
            <v>NORTHBRIDGE</v>
          </cell>
          <cell r="I313">
            <v>16201</v>
          </cell>
          <cell r="J313">
            <v>2609</v>
          </cell>
          <cell r="K313">
            <v>0</v>
          </cell>
          <cell r="L313">
            <v>1188</v>
          </cell>
          <cell r="M313">
            <v>19998</v>
          </cell>
          <cell r="O313">
            <v>1</v>
          </cell>
          <cell r="P313">
            <v>0</v>
          </cell>
          <cell r="Q313">
            <v>18810</v>
          </cell>
          <cell r="R313">
            <v>0</v>
          </cell>
          <cell r="S313">
            <v>0</v>
          </cell>
          <cell r="T313">
            <v>1188</v>
          </cell>
          <cell r="U313">
            <v>19998</v>
          </cell>
          <cell r="W313">
            <v>0</v>
          </cell>
          <cell r="X313">
            <v>0.09</v>
          </cell>
          <cell r="Y313">
            <v>2.4922981375842322E-3</v>
          </cell>
          <cell r="Z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</row>
        <row r="314">
          <cell r="B314">
            <v>445348226</v>
          </cell>
          <cell r="C314" t="str">
            <v>ABBY KELLEY FOSTER</v>
          </cell>
          <cell r="D314">
            <v>348</v>
          </cell>
          <cell r="E314" t="str">
            <v>WORCESTER</v>
          </cell>
          <cell r="F314">
            <v>226</v>
          </cell>
          <cell r="G314" t="str">
            <v>OXFORD</v>
          </cell>
          <cell r="I314">
            <v>13404</v>
          </cell>
          <cell r="J314">
            <v>1242</v>
          </cell>
          <cell r="K314">
            <v>0</v>
          </cell>
          <cell r="L314">
            <v>1188</v>
          </cell>
          <cell r="M314">
            <v>15834</v>
          </cell>
          <cell r="O314">
            <v>17</v>
          </cell>
          <cell r="P314">
            <v>0</v>
          </cell>
          <cell r="Q314">
            <v>248982</v>
          </cell>
          <cell r="R314">
            <v>0</v>
          </cell>
          <cell r="S314">
            <v>0</v>
          </cell>
          <cell r="T314">
            <v>20196</v>
          </cell>
          <cell r="U314">
            <v>269178</v>
          </cell>
          <cell r="W314">
            <v>0</v>
          </cell>
          <cell r="X314">
            <v>0.18</v>
          </cell>
          <cell r="Y314">
            <v>1.1631118084344581E-2</v>
          </cell>
          <cell r="Z314">
            <v>0</v>
          </cell>
          <cell r="AB314">
            <v>9.571428571428573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</row>
        <row r="315">
          <cell r="B315">
            <v>445348271</v>
          </cell>
          <cell r="C315" t="str">
            <v>ABBY KELLEY FOSTER</v>
          </cell>
          <cell r="D315">
            <v>348</v>
          </cell>
          <cell r="E315" t="str">
            <v>WORCESTER</v>
          </cell>
          <cell r="F315">
            <v>271</v>
          </cell>
          <cell r="G315" t="str">
            <v>SHREWSBURY</v>
          </cell>
          <cell r="I315">
            <v>15437</v>
          </cell>
          <cell r="J315">
            <v>4436</v>
          </cell>
          <cell r="K315">
            <v>0</v>
          </cell>
          <cell r="L315">
            <v>1188</v>
          </cell>
          <cell r="M315">
            <v>21061</v>
          </cell>
          <cell r="O315">
            <v>4</v>
          </cell>
          <cell r="P315">
            <v>0</v>
          </cell>
          <cell r="Q315">
            <v>79492</v>
          </cell>
          <cell r="R315">
            <v>0</v>
          </cell>
          <cell r="S315">
            <v>0</v>
          </cell>
          <cell r="T315">
            <v>4752</v>
          </cell>
          <cell r="U315">
            <v>84244</v>
          </cell>
          <cell r="W315">
            <v>0</v>
          </cell>
          <cell r="X315">
            <v>0.09</v>
          </cell>
          <cell r="Y315">
            <v>3.4672901700399635E-3</v>
          </cell>
          <cell r="Z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</row>
        <row r="316">
          <cell r="B316">
            <v>445348277</v>
          </cell>
          <cell r="C316" t="str">
            <v>ABBY KELLEY FOSTER</v>
          </cell>
          <cell r="D316">
            <v>348</v>
          </cell>
          <cell r="E316" t="str">
            <v>WORCESTER</v>
          </cell>
          <cell r="F316">
            <v>277</v>
          </cell>
          <cell r="G316" t="str">
            <v>SOUTHBRIDGE</v>
          </cell>
          <cell r="I316">
            <v>17596</v>
          </cell>
          <cell r="J316">
            <v>59</v>
          </cell>
          <cell r="K316">
            <v>0</v>
          </cell>
          <cell r="L316">
            <v>1188</v>
          </cell>
          <cell r="M316">
            <v>18843</v>
          </cell>
          <cell r="O316">
            <v>1</v>
          </cell>
          <cell r="P316">
            <v>0</v>
          </cell>
          <cell r="Q316">
            <v>17655</v>
          </cell>
          <cell r="R316">
            <v>0</v>
          </cell>
          <cell r="S316">
            <v>0</v>
          </cell>
          <cell r="T316">
            <v>1188</v>
          </cell>
          <cell r="U316">
            <v>18843</v>
          </cell>
          <cell r="W316">
            <v>0</v>
          </cell>
          <cell r="X316">
            <v>0.18</v>
          </cell>
          <cell r="Y316">
            <v>5.3541781526874457E-2</v>
          </cell>
          <cell r="Z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</row>
        <row r="317">
          <cell r="B317">
            <v>445348290</v>
          </cell>
          <cell r="C317" t="str">
            <v>ABBY KELLEY FOSTER</v>
          </cell>
          <cell r="D317">
            <v>348</v>
          </cell>
          <cell r="E317" t="str">
            <v>WORCESTER</v>
          </cell>
          <cell r="F317">
            <v>290</v>
          </cell>
          <cell r="G317" t="str">
            <v>SUTTON</v>
          </cell>
          <cell r="I317">
            <v>14892</v>
          </cell>
          <cell r="J317">
            <v>6482</v>
          </cell>
          <cell r="K317">
            <v>0</v>
          </cell>
          <cell r="L317">
            <v>1188</v>
          </cell>
          <cell r="M317">
            <v>22562</v>
          </cell>
          <cell r="O317">
            <v>2</v>
          </cell>
          <cell r="P317">
            <v>0</v>
          </cell>
          <cell r="Q317">
            <v>42748</v>
          </cell>
          <cell r="R317">
            <v>0</v>
          </cell>
          <cell r="S317">
            <v>0</v>
          </cell>
          <cell r="T317">
            <v>2376</v>
          </cell>
          <cell r="U317">
            <v>45124</v>
          </cell>
          <cell r="W317">
            <v>0</v>
          </cell>
          <cell r="X317">
            <v>0.09</v>
          </cell>
          <cell r="Y317">
            <v>1.998062813124962E-3</v>
          </cell>
          <cell r="Z317">
            <v>0</v>
          </cell>
          <cell r="AB317">
            <v>1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</row>
        <row r="318">
          <cell r="B318">
            <v>445348316</v>
          </cell>
          <cell r="C318" t="str">
            <v>ABBY KELLEY FOSTER</v>
          </cell>
          <cell r="D318">
            <v>348</v>
          </cell>
          <cell r="E318" t="str">
            <v>WORCESTER</v>
          </cell>
          <cell r="F318">
            <v>316</v>
          </cell>
          <cell r="G318" t="str">
            <v>WEBSTER</v>
          </cell>
          <cell r="I318">
            <v>18085</v>
          </cell>
          <cell r="J318">
            <v>1440</v>
          </cell>
          <cell r="K318">
            <v>0</v>
          </cell>
          <cell r="L318">
            <v>1188</v>
          </cell>
          <cell r="M318">
            <v>20713</v>
          </cell>
          <cell r="O318">
            <v>6</v>
          </cell>
          <cell r="P318">
            <v>0</v>
          </cell>
          <cell r="Q318">
            <v>117150</v>
          </cell>
          <cell r="R318">
            <v>0</v>
          </cell>
          <cell r="S318">
            <v>0</v>
          </cell>
          <cell r="T318">
            <v>7128</v>
          </cell>
          <cell r="U318">
            <v>124278</v>
          </cell>
          <cell r="W318">
            <v>0</v>
          </cell>
          <cell r="X318">
            <v>0.18</v>
          </cell>
          <cell r="Y318">
            <v>1.4537002742640089E-2</v>
          </cell>
          <cell r="Z318">
            <v>0</v>
          </cell>
          <cell r="AB318">
            <v>6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</row>
        <row r="319">
          <cell r="B319">
            <v>445348322</v>
          </cell>
          <cell r="C319" t="str">
            <v>ABBY KELLEY FOSTER</v>
          </cell>
          <cell r="D319">
            <v>348</v>
          </cell>
          <cell r="E319" t="str">
            <v>WORCESTER</v>
          </cell>
          <cell r="F319">
            <v>322</v>
          </cell>
          <cell r="G319" t="str">
            <v>WEST BOYLSTON</v>
          </cell>
          <cell r="I319">
            <v>17402</v>
          </cell>
          <cell r="J319">
            <v>8379</v>
          </cell>
          <cell r="K319">
            <v>0</v>
          </cell>
          <cell r="L319">
            <v>1188</v>
          </cell>
          <cell r="M319">
            <v>26969</v>
          </cell>
          <cell r="O319">
            <v>1</v>
          </cell>
          <cell r="P319">
            <v>0</v>
          </cell>
          <cell r="Q319">
            <v>25781</v>
          </cell>
          <cell r="R319">
            <v>0</v>
          </cell>
          <cell r="S319">
            <v>0</v>
          </cell>
          <cell r="T319">
            <v>1188</v>
          </cell>
          <cell r="U319">
            <v>26969</v>
          </cell>
          <cell r="W319">
            <v>0</v>
          </cell>
          <cell r="X319">
            <v>0.09</v>
          </cell>
          <cell r="Y319">
            <v>4.3610856453567678E-3</v>
          </cell>
          <cell r="Z319">
            <v>0</v>
          </cell>
          <cell r="AB319">
            <v>1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</row>
        <row r="320">
          <cell r="B320">
            <v>445348348</v>
          </cell>
          <cell r="C320" t="str">
            <v>ABBY KELLEY FOSTER</v>
          </cell>
          <cell r="D320">
            <v>348</v>
          </cell>
          <cell r="E320" t="str">
            <v>WORCESTER</v>
          </cell>
          <cell r="F320">
            <v>348</v>
          </cell>
          <cell r="G320" t="str">
            <v>WORCESTER</v>
          </cell>
          <cell r="I320">
            <v>16329</v>
          </cell>
          <cell r="J320">
            <v>0</v>
          </cell>
          <cell r="K320">
            <v>988.9489267209475</v>
          </cell>
          <cell r="L320">
            <v>1188</v>
          </cell>
          <cell r="M320">
            <v>18505.948926720946</v>
          </cell>
          <cell r="O320">
            <v>1351</v>
          </cell>
          <cell r="P320">
            <v>0</v>
          </cell>
          <cell r="Q320">
            <v>22060479</v>
          </cell>
          <cell r="R320">
            <v>0</v>
          </cell>
          <cell r="S320">
            <v>1336070</v>
          </cell>
          <cell r="T320">
            <v>1604988</v>
          </cell>
          <cell r="U320">
            <v>25001537</v>
          </cell>
          <cell r="W320">
            <v>0</v>
          </cell>
          <cell r="X320">
            <v>0.18</v>
          </cell>
          <cell r="Y320">
            <v>7.3533914739481523E-2</v>
          </cell>
          <cell r="Z320">
            <v>0</v>
          </cell>
          <cell r="AB320">
            <v>640.00000000000011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</row>
        <row r="321">
          <cell r="B321">
            <v>445348620</v>
          </cell>
          <cell r="C321" t="str">
            <v>ABBY KELLEY FOSTER</v>
          </cell>
          <cell r="D321">
            <v>348</v>
          </cell>
          <cell r="E321" t="str">
            <v>WORCESTER</v>
          </cell>
          <cell r="F321">
            <v>620</v>
          </cell>
          <cell r="G321" t="str">
            <v>BERLIN BOYLSTON</v>
          </cell>
          <cell r="I321">
            <v>10705</v>
          </cell>
          <cell r="J321">
            <v>5568</v>
          </cell>
          <cell r="K321">
            <v>0</v>
          </cell>
          <cell r="L321">
            <v>1188</v>
          </cell>
          <cell r="M321">
            <v>17461</v>
          </cell>
          <cell r="O321">
            <v>1</v>
          </cell>
          <cell r="P321">
            <v>0</v>
          </cell>
          <cell r="Q321">
            <v>16273</v>
          </cell>
          <cell r="R321">
            <v>0</v>
          </cell>
          <cell r="S321">
            <v>0</v>
          </cell>
          <cell r="T321">
            <v>1188</v>
          </cell>
          <cell r="U321">
            <v>17461</v>
          </cell>
          <cell r="W321">
            <v>0</v>
          </cell>
          <cell r="X321">
            <v>0.09</v>
          </cell>
          <cell r="Y321">
            <v>1.849664109397383E-2</v>
          </cell>
          <cell r="Z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</row>
        <row r="322">
          <cell r="B322">
            <v>445348658</v>
          </cell>
          <cell r="C322" t="str">
            <v>ABBY KELLEY FOSTER</v>
          </cell>
          <cell r="D322">
            <v>348</v>
          </cell>
          <cell r="E322" t="str">
            <v>WORCESTER</v>
          </cell>
          <cell r="F322">
            <v>658</v>
          </cell>
          <cell r="G322" t="str">
            <v>DUDLEY CHARLTON</v>
          </cell>
          <cell r="I322">
            <v>17067</v>
          </cell>
          <cell r="J322">
            <v>2787</v>
          </cell>
          <cell r="K322">
            <v>0</v>
          </cell>
          <cell r="L322">
            <v>1188</v>
          </cell>
          <cell r="M322">
            <v>21042</v>
          </cell>
          <cell r="O322">
            <v>3</v>
          </cell>
          <cell r="P322">
            <v>0</v>
          </cell>
          <cell r="Q322">
            <v>59562</v>
          </cell>
          <cell r="R322">
            <v>0</v>
          </cell>
          <cell r="S322">
            <v>0</v>
          </cell>
          <cell r="T322">
            <v>3564</v>
          </cell>
          <cell r="U322">
            <v>63126</v>
          </cell>
          <cell r="W322">
            <v>0</v>
          </cell>
          <cell r="X322">
            <v>0.09</v>
          </cell>
          <cell r="Y322">
            <v>3.517518715987278E-3</v>
          </cell>
          <cell r="Z322">
            <v>0</v>
          </cell>
          <cell r="AB322">
            <v>1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</row>
        <row r="323">
          <cell r="B323">
            <v>445348753</v>
          </cell>
          <cell r="C323" t="str">
            <v>ABBY KELLEY FOSTER</v>
          </cell>
          <cell r="D323">
            <v>348</v>
          </cell>
          <cell r="E323" t="str">
            <v>WORCESTER</v>
          </cell>
          <cell r="F323">
            <v>753</v>
          </cell>
          <cell r="G323" t="str">
            <v>QUABBIN</v>
          </cell>
          <cell r="I323">
            <v>11461</v>
          </cell>
          <cell r="J323">
            <v>3187</v>
          </cell>
          <cell r="K323">
            <v>0</v>
          </cell>
          <cell r="L323">
            <v>1188</v>
          </cell>
          <cell r="M323">
            <v>15836</v>
          </cell>
          <cell r="O323">
            <v>3</v>
          </cell>
          <cell r="P323">
            <v>0</v>
          </cell>
          <cell r="Q323">
            <v>43944</v>
          </cell>
          <cell r="R323">
            <v>0</v>
          </cell>
          <cell r="S323">
            <v>0</v>
          </cell>
          <cell r="T323">
            <v>3564</v>
          </cell>
          <cell r="U323">
            <v>47508</v>
          </cell>
          <cell r="W323">
            <v>0</v>
          </cell>
          <cell r="X323">
            <v>0.09</v>
          </cell>
          <cell r="Y323">
            <v>5.3036974545238235E-3</v>
          </cell>
          <cell r="Z323">
            <v>0</v>
          </cell>
          <cell r="AB323">
            <v>2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</row>
        <row r="324">
          <cell r="B324">
            <v>445348775</v>
          </cell>
          <cell r="C324" t="str">
            <v>ABBY KELLEY FOSTER</v>
          </cell>
          <cell r="D324">
            <v>348</v>
          </cell>
          <cell r="E324" t="str">
            <v>WORCESTER</v>
          </cell>
          <cell r="F324">
            <v>775</v>
          </cell>
          <cell r="G324" t="str">
            <v>WACHUSETT</v>
          </cell>
          <cell r="I324">
            <v>12141</v>
          </cell>
          <cell r="J324">
            <v>2829</v>
          </cell>
          <cell r="K324">
            <v>0</v>
          </cell>
          <cell r="L324">
            <v>1188</v>
          </cell>
          <cell r="M324">
            <v>16158</v>
          </cell>
          <cell r="O324">
            <v>18</v>
          </cell>
          <cell r="P324">
            <v>0</v>
          </cell>
          <cell r="Q324">
            <v>269460</v>
          </cell>
          <cell r="R324">
            <v>0</v>
          </cell>
          <cell r="S324">
            <v>0</v>
          </cell>
          <cell r="T324">
            <v>21384</v>
          </cell>
          <cell r="U324">
            <v>290844</v>
          </cell>
          <cell r="W324">
            <v>0</v>
          </cell>
          <cell r="X324">
            <v>0.09</v>
          </cell>
          <cell r="Y324">
            <v>7.609439759529938E-3</v>
          </cell>
          <cell r="Z324">
            <v>0</v>
          </cell>
          <cell r="AB324">
            <v>9.5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</row>
        <row r="325">
          <cell r="B325">
            <v>446099001</v>
          </cell>
          <cell r="C325" t="str">
            <v>FOXBOROUGH REGIONAL</v>
          </cell>
          <cell r="D325">
            <v>99</v>
          </cell>
          <cell r="E325" t="str">
            <v>FOXBOROUGH</v>
          </cell>
          <cell r="F325">
            <v>1</v>
          </cell>
          <cell r="G325" t="str">
            <v>ABINGTON</v>
          </cell>
          <cell r="I325">
            <v>16652</v>
          </cell>
          <cell r="J325">
            <v>1670</v>
          </cell>
          <cell r="K325">
            <v>0</v>
          </cell>
          <cell r="L325">
            <v>1188</v>
          </cell>
          <cell r="M325">
            <v>19510</v>
          </cell>
          <cell r="O325">
            <v>1</v>
          </cell>
          <cell r="P325">
            <v>0</v>
          </cell>
          <cell r="Q325">
            <v>18322</v>
          </cell>
          <cell r="R325">
            <v>0</v>
          </cell>
          <cell r="S325">
            <v>0</v>
          </cell>
          <cell r="T325">
            <v>1188</v>
          </cell>
          <cell r="U325">
            <v>19510</v>
          </cell>
          <cell r="W325">
            <v>0</v>
          </cell>
          <cell r="X325">
            <v>0.09</v>
          </cell>
          <cell r="Y325">
            <v>2.3066391762444214E-2</v>
          </cell>
          <cell r="Z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</row>
        <row r="326">
          <cell r="B326">
            <v>446099016</v>
          </cell>
          <cell r="C326" t="str">
            <v>FOXBOROUGH REGIONAL</v>
          </cell>
          <cell r="D326">
            <v>99</v>
          </cell>
          <cell r="E326" t="str">
            <v>FOXBOROUGH</v>
          </cell>
          <cell r="F326">
            <v>16</v>
          </cell>
          <cell r="G326" t="str">
            <v>ATTLEBORO</v>
          </cell>
          <cell r="I326">
            <v>13968</v>
          </cell>
          <cell r="J326">
            <v>299</v>
          </cell>
          <cell r="K326">
            <v>0</v>
          </cell>
          <cell r="L326">
            <v>1188</v>
          </cell>
          <cell r="M326">
            <v>15455</v>
          </cell>
          <cell r="O326">
            <v>243</v>
          </cell>
          <cell r="P326">
            <v>0</v>
          </cell>
          <cell r="Q326">
            <v>3466881</v>
          </cell>
          <cell r="R326">
            <v>0</v>
          </cell>
          <cell r="S326">
            <v>0</v>
          </cell>
          <cell r="T326">
            <v>288684</v>
          </cell>
          <cell r="U326">
            <v>3755565</v>
          </cell>
          <cell r="W326">
            <v>0</v>
          </cell>
          <cell r="X326">
            <v>0.09</v>
          </cell>
          <cell r="Y326">
            <v>3.6840640450435481E-2</v>
          </cell>
          <cell r="Z326">
            <v>0</v>
          </cell>
          <cell r="AB326">
            <v>23.000000000000007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</row>
        <row r="327">
          <cell r="B327">
            <v>446099018</v>
          </cell>
          <cell r="C327" t="str">
            <v>FOXBOROUGH REGIONAL</v>
          </cell>
          <cell r="D327">
            <v>99</v>
          </cell>
          <cell r="E327" t="str">
            <v>FOXBOROUGH</v>
          </cell>
          <cell r="F327">
            <v>18</v>
          </cell>
          <cell r="G327" t="str">
            <v>AVON</v>
          </cell>
          <cell r="I327">
            <v>15706</v>
          </cell>
          <cell r="J327">
            <v>7604</v>
          </cell>
          <cell r="K327">
            <v>0</v>
          </cell>
          <cell r="L327">
            <v>1188</v>
          </cell>
          <cell r="M327">
            <v>24498</v>
          </cell>
          <cell r="O327">
            <v>8</v>
          </cell>
          <cell r="P327">
            <v>0</v>
          </cell>
          <cell r="Q327">
            <v>186480</v>
          </cell>
          <cell r="R327">
            <v>0</v>
          </cell>
          <cell r="S327">
            <v>0</v>
          </cell>
          <cell r="T327">
            <v>9504</v>
          </cell>
          <cell r="U327">
            <v>195984</v>
          </cell>
          <cell r="W327">
            <v>0</v>
          </cell>
          <cell r="X327">
            <v>0.09</v>
          </cell>
          <cell r="Y327">
            <v>3.7013636007683336E-2</v>
          </cell>
          <cell r="Z327">
            <v>0</v>
          </cell>
          <cell r="AB327">
            <v>1.9999999999999998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</row>
        <row r="328">
          <cell r="B328">
            <v>446099025</v>
          </cell>
          <cell r="C328" t="str">
            <v>FOXBOROUGH REGIONAL</v>
          </cell>
          <cell r="D328">
            <v>99</v>
          </cell>
          <cell r="E328" t="str">
            <v>FOXBOROUGH</v>
          </cell>
          <cell r="F328">
            <v>25</v>
          </cell>
          <cell r="G328" t="str">
            <v>BELLINGHAM</v>
          </cell>
          <cell r="I328">
            <v>12530</v>
          </cell>
          <cell r="J328">
            <v>5326</v>
          </cell>
          <cell r="K328">
            <v>0</v>
          </cell>
          <cell r="L328">
            <v>1188</v>
          </cell>
          <cell r="M328">
            <v>19044</v>
          </cell>
          <cell r="O328">
            <v>4</v>
          </cell>
          <cell r="P328">
            <v>0</v>
          </cell>
          <cell r="Q328">
            <v>71424</v>
          </cell>
          <cell r="R328">
            <v>0</v>
          </cell>
          <cell r="S328">
            <v>0</v>
          </cell>
          <cell r="T328">
            <v>4752</v>
          </cell>
          <cell r="U328">
            <v>76176</v>
          </cell>
          <cell r="W328">
            <v>0</v>
          </cell>
          <cell r="X328">
            <v>0.09</v>
          </cell>
          <cell r="Y328">
            <v>7.8583543669244957E-2</v>
          </cell>
          <cell r="Z328">
            <v>0</v>
          </cell>
          <cell r="AB328">
            <v>1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</row>
        <row r="329">
          <cell r="B329">
            <v>446099044</v>
          </cell>
          <cell r="C329" t="str">
            <v>FOXBOROUGH REGIONAL</v>
          </cell>
          <cell r="D329">
            <v>99</v>
          </cell>
          <cell r="E329" t="str">
            <v>FOXBOROUGH</v>
          </cell>
          <cell r="F329">
            <v>44</v>
          </cell>
          <cell r="G329" t="str">
            <v>BROCKTON</v>
          </cell>
          <cell r="I329">
            <v>16797</v>
          </cell>
          <cell r="J329">
            <v>586</v>
          </cell>
          <cell r="K329">
            <v>0</v>
          </cell>
          <cell r="L329">
            <v>1188</v>
          </cell>
          <cell r="M329">
            <v>18571</v>
          </cell>
          <cell r="O329">
            <v>709</v>
          </cell>
          <cell r="P329">
            <v>0</v>
          </cell>
          <cell r="Q329">
            <v>12324547</v>
          </cell>
          <cell r="R329">
            <v>0</v>
          </cell>
          <cell r="S329">
            <v>0</v>
          </cell>
          <cell r="T329">
            <v>842292</v>
          </cell>
          <cell r="U329">
            <v>13166839</v>
          </cell>
          <cell r="W329">
            <v>0</v>
          </cell>
          <cell r="X329">
            <v>0.18</v>
          </cell>
          <cell r="Y329">
            <v>9.3367395584958116E-2</v>
          </cell>
          <cell r="Z329">
            <v>0</v>
          </cell>
          <cell r="AB329">
            <v>80.000000000000014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</row>
        <row r="330">
          <cell r="B330">
            <v>446099050</v>
          </cell>
          <cell r="C330" t="str">
            <v>FOXBOROUGH REGIONAL</v>
          </cell>
          <cell r="D330">
            <v>99</v>
          </cell>
          <cell r="E330" t="str">
            <v>FOXBOROUGH</v>
          </cell>
          <cell r="F330">
            <v>50</v>
          </cell>
          <cell r="G330" t="str">
            <v>CANTON</v>
          </cell>
          <cell r="I330">
            <v>16550</v>
          </cell>
          <cell r="J330">
            <v>7548</v>
          </cell>
          <cell r="K330">
            <v>0</v>
          </cell>
          <cell r="L330">
            <v>1188</v>
          </cell>
          <cell r="M330">
            <v>25286</v>
          </cell>
          <cell r="O330">
            <v>9</v>
          </cell>
          <cell r="P330">
            <v>0</v>
          </cell>
          <cell r="Q330">
            <v>216882</v>
          </cell>
          <cell r="R330">
            <v>0</v>
          </cell>
          <cell r="S330">
            <v>0</v>
          </cell>
          <cell r="T330">
            <v>10692</v>
          </cell>
          <cell r="U330">
            <v>227574</v>
          </cell>
          <cell r="W330">
            <v>0</v>
          </cell>
          <cell r="X330">
            <v>0.09</v>
          </cell>
          <cell r="Y330">
            <v>6.5476157914056725E-3</v>
          </cell>
          <cell r="Z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</row>
        <row r="331">
          <cell r="B331">
            <v>446099073</v>
          </cell>
          <cell r="C331" t="str">
            <v>FOXBOROUGH REGIONAL</v>
          </cell>
          <cell r="D331">
            <v>99</v>
          </cell>
          <cell r="E331" t="str">
            <v>FOXBOROUGH</v>
          </cell>
          <cell r="F331">
            <v>73</v>
          </cell>
          <cell r="G331" t="str">
            <v>DEDHAM</v>
          </cell>
          <cell r="I331">
            <v>16278</v>
          </cell>
          <cell r="J331">
            <v>11959</v>
          </cell>
          <cell r="K331">
            <v>0</v>
          </cell>
          <cell r="L331">
            <v>1188</v>
          </cell>
          <cell r="M331">
            <v>29425</v>
          </cell>
          <cell r="O331">
            <v>3</v>
          </cell>
          <cell r="P331">
            <v>0</v>
          </cell>
          <cell r="Q331">
            <v>84711</v>
          </cell>
          <cell r="R331">
            <v>0</v>
          </cell>
          <cell r="S331">
            <v>0</v>
          </cell>
          <cell r="T331">
            <v>3564</v>
          </cell>
          <cell r="U331">
            <v>88275</v>
          </cell>
          <cell r="W331">
            <v>0</v>
          </cell>
          <cell r="X331">
            <v>0.09</v>
          </cell>
          <cell r="Y331">
            <v>1.245437118714759E-2</v>
          </cell>
          <cell r="Z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</row>
        <row r="332">
          <cell r="B332">
            <v>446099088</v>
          </cell>
          <cell r="C332" t="str">
            <v>FOXBOROUGH REGIONAL</v>
          </cell>
          <cell r="D332">
            <v>99</v>
          </cell>
          <cell r="E332" t="str">
            <v>FOXBOROUGH</v>
          </cell>
          <cell r="F332">
            <v>88</v>
          </cell>
          <cell r="G332" t="str">
            <v>EASTON</v>
          </cell>
          <cell r="I332">
            <v>13607</v>
          </cell>
          <cell r="J332">
            <v>4392</v>
          </cell>
          <cell r="K332">
            <v>0</v>
          </cell>
          <cell r="L332">
            <v>1188</v>
          </cell>
          <cell r="M332">
            <v>19187</v>
          </cell>
          <cell r="O332">
            <v>20</v>
          </cell>
          <cell r="P332">
            <v>0</v>
          </cell>
          <cell r="Q332">
            <v>359980</v>
          </cell>
          <cell r="R332">
            <v>0</v>
          </cell>
          <cell r="S332">
            <v>0</v>
          </cell>
          <cell r="T332">
            <v>23760</v>
          </cell>
          <cell r="U332">
            <v>383740</v>
          </cell>
          <cell r="W332">
            <v>0</v>
          </cell>
          <cell r="X332">
            <v>0.09</v>
          </cell>
          <cell r="Y332">
            <v>6.5747135677716555E-3</v>
          </cell>
          <cell r="Z332">
            <v>0</v>
          </cell>
          <cell r="AB332">
            <v>4.9999999999999991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</row>
        <row r="333">
          <cell r="B333">
            <v>446099095</v>
          </cell>
          <cell r="C333" t="str">
            <v>FOXBOROUGH REGIONAL</v>
          </cell>
          <cell r="D333">
            <v>99</v>
          </cell>
          <cell r="E333" t="str">
            <v>FOXBOROUGH</v>
          </cell>
          <cell r="F333">
            <v>95</v>
          </cell>
          <cell r="G333" t="str">
            <v>FALL RIVER</v>
          </cell>
          <cell r="I333">
            <v>18943</v>
          </cell>
          <cell r="J333">
            <v>51</v>
          </cell>
          <cell r="K333">
            <v>0</v>
          </cell>
          <cell r="L333">
            <v>1188</v>
          </cell>
          <cell r="M333">
            <v>20182</v>
          </cell>
          <cell r="O333">
            <v>4</v>
          </cell>
          <cell r="P333">
            <v>0</v>
          </cell>
          <cell r="Q333">
            <v>75976</v>
          </cell>
          <cell r="R333">
            <v>0</v>
          </cell>
          <cell r="S333">
            <v>0</v>
          </cell>
          <cell r="T333">
            <v>4752</v>
          </cell>
          <cell r="U333">
            <v>80728</v>
          </cell>
          <cell r="W333">
            <v>0</v>
          </cell>
          <cell r="X333">
            <v>0.18</v>
          </cell>
          <cell r="Y333">
            <v>0.13742525842313502</v>
          </cell>
          <cell r="Z333">
            <v>0</v>
          </cell>
          <cell r="AB333">
            <v>1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</row>
        <row r="334">
          <cell r="B334">
            <v>446099099</v>
          </cell>
          <cell r="C334" t="str">
            <v>FOXBOROUGH REGIONAL</v>
          </cell>
          <cell r="D334">
            <v>99</v>
          </cell>
          <cell r="E334" t="str">
            <v>FOXBOROUGH</v>
          </cell>
          <cell r="F334">
            <v>99</v>
          </cell>
          <cell r="G334" t="str">
            <v>FOXBOROUGH</v>
          </cell>
          <cell r="I334">
            <v>13690</v>
          </cell>
          <cell r="J334">
            <v>6748</v>
          </cell>
          <cell r="K334">
            <v>0</v>
          </cell>
          <cell r="L334">
            <v>1188</v>
          </cell>
          <cell r="M334">
            <v>21626</v>
          </cell>
          <cell r="O334">
            <v>103</v>
          </cell>
          <cell r="P334">
            <v>0</v>
          </cell>
          <cell r="Q334">
            <v>2105114</v>
          </cell>
          <cell r="R334">
            <v>0</v>
          </cell>
          <cell r="S334">
            <v>0</v>
          </cell>
          <cell r="T334">
            <v>122364</v>
          </cell>
          <cell r="U334">
            <v>2227478</v>
          </cell>
          <cell r="W334">
            <v>0</v>
          </cell>
          <cell r="X334">
            <v>0.09</v>
          </cell>
          <cell r="Y334">
            <v>4.2217003974435702E-2</v>
          </cell>
          <cell r="Z334">
            <v>0</v>
          </cell>
          <cell r="AB334">
            <v>23.000000000000007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</row>
        <row r="335">
          <cell r="B335">
            <v>446099101</v>
          </cell>
          <cell r="C335" t="str">
            <v>FOXBOROUGH REGIONAL</v>
          </cell>
          <cell r="D335">
            <v>99</v>
          </cell>
          <cell r="E335" t="str">
            <v>FOXBOROUGH</v>
          </cell>
          <cell r="F335">
            <v>101</v>
          </cell>
          <cell r="G335" t="str">
            <v>FRANKLIN</v>
          </cell>
          <cell r="I335">
            <v>17510</v>
          </cell>
          <cell r="J335">
            <v>5542</v>
          </cell>
          <cell r="K335">
            <v>0</v>
          </cell>
          <cell r="L335">
            <v>1188</v>
          </cell>
          <cell r="M335">
            <v>24240</v>
          </cell>
          <cell r="O335">
            <v>1</v>
          </cell>
          <cell r="P335">
            <v>0</v>
          </cell>
          <cell r="Q335">
            <v>23052</v>
          </cell>
          <cell r="R335">
            <v>0</v>
          </cell>
          <cell r="S335">
            <v>0</v>
          </cell>
          <cell r="T335">
            <v>1188</v>
          </cell>
          <cell r="U335">
            <v>24240</v>
          </cell>
          <cell r="W335">
            <v>0</v>
          </cell>
          <cell r="X335">
            <v>0.09</v>
          </cell>
          <cell r="Y335">
            <v>6.4124703541780431E-2</v>
          </cell>
          <cell r="Z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</row>
        <row r="336">
          <cell r="B336">
            <v>446099133</v>
          </cell>
          <cell r="C336" t="str">
            <v>FOXBOROUGH REGIONAL</v>
          </cell>
          <cell r="D336">
            <v>99</v>
          </cell>
          <cell r="E336" t="str">
            <v>FOXBOROUGH</v>
          </cell>
          <cell r="F336">
            <v>133</v>
          </cell>
          <cell r="G336" t="str">
            <v>HOLBROOK</v>
          </cell>
          <cell r="I336">
            <v>12749</v>
          </cell>
          <cell r="J336">
            <v>1702</v>
          </cell>
          <cell r="K336">
            <v>0</v>
          </cell>
          <cell r="L336">
            <v>1188</v>
          </cell>
          <cell r="M336">
            <v>15639</v>
          </cell>
          <cell r="O336">
            <v>4</v>
          </cell>
          <cell r="P336">
            <v>0</v>
          </cell>
          <cell r="Q336">
            <v>57804</v>
          </cell>
          <cell r="R336">
            <v>0</v>
          </cell>
          <cell r="S336">
            <v>0</v>
          </cell>
          <cell r="T336">
            <v>4752</v>
          </cell>
          <cell r="U336">
            <v>62556</v>
          </cell>
          <cell r="W336">
            <v>0</v>
          </cell>
          <cell r="X336">
            <v>0.09</v>
          </cell>
          <cell r="Y336">
            <v>3.392077105832738E-2</v>
          </cell>
          <cell r="Z336">
            <v>0</v>
          </cell>
          <cell r="AB336">
            <v>1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</row>
        <row r="337">
          <cell r="B337">
            <v>446099167</v>
          </cell>
          <cell r="C337" t="str">
            <v>FOXBOROUGH REGIONAL</v>
          </cell>
          <cell r="D337">
            <v>99</v>
          </cell>
          <cell r="E337" t="str">
            <v>FOXBOROUGH</v>
          </cell>
          <cell r="F337">
            <v>167</v>
          </cell>
          <cell r="G337" t="str">
            <v>MANSFIELD</v>
          </cell>
          <cell r="I337">
            <v>14643</v>
          </cell>
          <cell r="J337">
            <v>7030</v>
          </cell>
          <cell r="K337">
            <v>0</v>
          </cell>
          <cell r="L337">
            <v>1188</v>
          </cell>
          <cell r="M337">
            <v>22861</v>
          </cell>
          <cell r="O337">
            <v>56</v>
          </cell>
          <cell r="P337">
            <v>0</v>
          </cell>
          <cell r="Q337">
            <v>1213688</v>
          </cell>
          <cell r="R337">
            <v>0</v>
          </cell>
          <cell r="S337">
            <v>0</v>
          </cell>
          <cell r="T337">
            <v>66528</v>
          </cell>
          <cell r="U337">
            <v>1280216</v>
          </cell>
          <cell r="W337">
            <v>0</v>
          </cell>
          <cell r="X337">
            <v>0.09</v>
          </cell>
          <cell r="Y337">
            <v>1.834368530815458E-2</v>
          </cell>
          <cell r="Z337">
            <v>0</v>
          </cell>
          <cell r="AB337">
            <v>13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</row>
        <row r="338">
          <cell r="B338">
            <v>446099175</v>
          </cell>
          <cell r="C338" t="str">
            <v>FOXBOROUGH REGIONAL</v>
          </cell>
          <cell r="D338">
            <v>99</v>
          </cell>
          <cell r="E338" t="str">
            <v>FOXBOROUGH</v>
          </cell>
          <cell r="F338">
            <v>175</v>
          </cell>
          <cell r="G338" t="str">
            <v>MEDFIELD</v>
          </cell>
          <cell r="I338">
            <v>15736</v>
          </cell>
          <cell r="J338">
            <v>8749</v>
          </cell>
          <cell r="K338">
            <v>0</v>
          </cell>
          <cell r="L338">
            <v>1188</v>
          </cell>
          <cell r="M338">
            <v>25673</v>
          </cell>
          <cell r="O338">
            <v>2</v>
          </cell>
          <cell r="P338">
            <v>0</v>
          </cell>
          <cell r="Q338">
            <v>48970</v>
          </cell>
          <cell r="R338">
            <v>0</v>
          </cell>
          <cell r="S338">
            <v>0</v>
          </cell>
          <cell r="T338">
            <v>2376</v>
          </cell>
          <cell r="U338">
            <v>51346</v>
          </cell>
          <cell r="W338">
            <v>0</v>
          </cell>
          <cell r="X338">
            <v>0.09</v>
          </cell>
          <cell r="Y338">
            <v>1.0743682831300112E-3</v>
          </cell>
          <cell r="Z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</row>
        <row r="339">
          <cell r="B339">
            <v>446099182</v>
          </cell>
          <cell r="C339" t="str">
            <v>FOXBOROUGH REGIONAL</v>
          </cell>
          <cell r="D339">
            <v>99</v>
          </cell>
          <cell r="E339" t="str">
            <v>FOXBOROUGH</v>
          </cell>
          <cell r="F339">
            <v>182</v>
          </cell>
          <cell r="G339" t="str">
            <v>MIDDLEBOROUGH</v>
          </cell>
          <cell r="I339">
            <v>14996</v>
          </cell>
          <cell r="J339">
            <v>2926</v>
          </cell>
          <cell r="K339">
            <v>0</v>
          </cell>
          <cell r="L339">
            <v>1188</v>
          </cell>
          <cell r="M339">
            <v>19110</v>
          </cell>
          <cell r="O339">
            <v>4</v>
          </cell>
          <cell r="P339">
            <v>0</v>
          </cell>
          <cell r="Q339">
            <v>71688</v>
          </cell>
          <cell r="R339">
            <v>0</v>
          </cell>
          <cell r="S339">
            <v>0</v>
          </cell>
          <cell r="T339">
            <v>4752</v>
          </cell>
          <cell r="U339">
            <v>76440</v>
          </cell>
          <cell r="W339">
            <v>0</v>
          </cell>
          <cell r="X339">
            <v>0.09</v>
          </cell>
          <cell r="Y339">
            <v>1.481566567890411E-2</v>
          </cell>
          <cell r="Z339">
            <v>0</v>
          </cell>
          <cell r="AB339">
            <v>1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</row>
        <row r="340">
          <cell r="B340">
            <v>446099185</v>
          </cell>
          <cell r="C340" t="str">
            <v>FOXBOROUGH REGIONAL</v>
          </cell>
          <cell r="D340">
            <v>99</v>
          </cell>
          <cell r="E340" t="str">
            <v>FOXBOROUGH</v>
          </cell>
          <cell r="F340">
            <v>185</v>
          </cell>
          <cell r="G340" t="str">
            <v>MILFORD</v>
          </cell>
          <cell r="I340">
            <v>14707</v>
          </cell>
          <cell r="J340">
            <v>1873</v>
          </cell>
          <cell r="K340">
            <v>0</v>
          </cell>
          <cell r="L340">
            <v>1188</v>
          </cell>
          <cell r="M340">
            <v>17768</v>
          </cell>
          <cell r="O340">
            <v>2</v>
          </cell>
          <cell r="P340">
            <v>0</v>
          </cell>
          <cell r="Q340">
            <v>33160</v>
          </cell>
          <cell r="R340">
            <v>0</v>
          </cell>
          <cell r="S340">
            <v>0</v>
          </cell>
          <cell r="T340">
            <v>2376</v>
          </cell>
          <cell r="U340">
            <v>35536</v>
          </cell>
          <cell r="W340">
            <v>0</v>
          </cell>
          <cell r="X340">
            <v>0.09</v>
          </cell>
          <cell r="Y340">
            <v>2.7517454886578831E-2</v>
          </cell>
          <cell r="Z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</row>
        <row r="341">
          <cell r="B341">
            <v>446099187</v>
          </cell>
          <cell r="C341" t="str">
            <v>FOXBOROUGH REGIONAL</v>
          </cell>
          <cell r="D341">
            <v>99</v>
          </cell>
          <cell r="E341" t="str">
            <v>FOXBOROUGH</v>
          </cell>
          <cell r="F341">
            <v>187</v>
          </cell>
          <cell r="G341" t="str">
            <v>MILLIS</v>
          </cell>
          <cell r="I341">
            <v>17748</v>
          </cell>
          <cell r="J341">
            <v>11390</v>
          </cell>
          <cell r="K341">
            <v>0</v>
          </cell>
          <cell r="L341">
            <v>1188</v>
          </cell>
          <cell r="M341">
            <v>30326</v>
          </cell>
          <cell r="O341">
            <v>3</v>
          </cell>
          <cell r="P341">
            <v>0</v>
          </cell>
          <cell r="Q341">
            <v>87414</v>
          </cell>
          <cell r="R341">
            <v>0</v>
          </cell>
          <cell r="S341">
            <v>0</v>
          </cell>
          <cell r="T341">
            <v>3564</v>
          </cell>
          <cell r="U341">
            <v>90978</v>
          </cell>
          <cell r="W341">
            <v>0</v>
          </cell>
          <cell r="X341">
            <v>0.09</v>
          </cell>
          <cell r="Y341">
            <v>5.6882630665934797E-3</v>
          </cell>
          <cell r="Z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</row>
        <row r="342">
          <cell r="B342">
            <v>446099208</v>
          </cell>
          <cell r="C342" t="str">
            <v>FOXBOROUGH REGIONAL</v>
          </cell>
          <cell r="D342">
            <v>99</v>
          </cell>
          <cell r="E342" t="str">
            <v>FOXBOROUGH</v>
          </cell>
          <cell r="F342">
            <v>208</v>
          </cell>
          <cell r="G342" t="str">
            <v>NORFOLK</v>
          </cell>
          <cell r="I342">
            <v>13049</v>
          </cell>
          <cell r="J342">
            <v>5739</v>
          </cell>
          <cell r="K342">
            <v>0</v>
          </cell>
          <cell r="L342">
            <v>1188</v>
          </cell>
          <cell r="M342">
            <v>19976</v>
          </cell>
          <cell r="O342">
            <v>5</v>
          </cell>
          <cell r="P342">
            <v>0</v>
          </cell>
          <cell r="Q342">
            <v>93940</v>
          </cell>
          <cell r="R342">
            <v>0</v>
          </cell>
          <cell r="S342">
            <v>0</v>
          </cell>
          <cell r="T342">
            <v>5940</v>
          </cell>
          <cell r="U342">
            <v>99880</v>
          </cell>
          <cell r="W342">
            <v>0</v>
          </cell>
          <cell r="X342">
            <v>0.09</v>
          </cell>
          <cell r="Y342">
            <v>1.8317792463973633E-2</v>
          </cell>
          <cell r="Z342">
            <v>0</v>
          </cell>
          <cell r="AB342">
            <v>2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</row>
        <row r="343">
          <cell r="B343">
            <v>446099212</v>
          </cell>
          <cell r="C343" t="str">
            <v>FOXBOROUGH REGIONAL</v>
          </cell>
          <cell r="D343">
            <v>99</v>
          </cell>
          <cell r="E343" t="str">
            <v>FOXBOROUGH</v>
          </cell>
          <cell r="F343">
            <v>212</v>
          </cell>
          <cell r="G343" t="str">
            <v>NORTH ATTLEBOROUGH</v>
          </cell>
          <cell r="I343">
            <v>13314</v>
          </cell>
          <cell r="J343">
            <v>3163</v>
          </cell>
          <cell r="K343">
            <v>0</v>
          </cell>
          <cell r="L343">
            <v>1188</v>
          </cell>
          <cell r="M343">
            <v>17665</v>
          </cell>
          <cell r="O343">
            <v>126</v>
          </cell>
          <cell r="P343">
            <v>0</v>
          </cell>
          <cell r="Q343">
            <v>2076102</v>
          </cell>
          <cell r="R343">
            <v>0</v>
          </cell>
          <cell r="S343">
            <v>0</v>
          </cell>
          <cell r="T343">
            <v>149688</v>
          </cell>
          <cell r="U343">
            <v>2225790</v>
          </cell>
          <cell r="W343">
            <v>0</v>
          </cell>
          <cell r="X343">
            <v>0.09</v>
          </cell>
          <cell r="Y343">
            <v>3.4051922838191723E-2</v>
          </cell>
          <cell r="Z343">
            <v>0</v>
          </cell>
          <cell r="AB343">
            <v>23.000000000000007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</row>
        <row r="344">
          <cell r="B344">
            <v>446099214</v>
          </cell>
          <cell r="C344" t="str">
            <v>FOXBOROUGH REGIONAL</v>
          </cell>
          <cell r="D344">
            <v>99</v>
          </cell>
          <cell r="E344" t="str">
            <v>FOXBOROUGH</v>
          </cell>
          <cell r="F344">
            <v>214</v>
          </cell>
          <cell r="G344" t="str">
            <v>NORTHBRIDGE</v>
          </cell>
          <cell r="I344">
            <v>17027</v>
          </cell>
          <cell r="J344">
            <v>2742</v>
          </cell>
          <cell r="K344">
            <v>0</v>
          </cell>
          <cell r="L344">
            <v>1188</v>
          </cell>
          <cell r="M344">
            <v>20957</v>
          </cell>
          <cell r="O344">
            <v>1</v>
          </cell>
          <cell r="P344">
            <v>0</v>
          </cell>
          <cell r="Q344">
            <v>19769</v>
          </cell>
          <cell r="R344">
            <v>0</v>
          </cell>
          <cell r="S344">
            <v>0</v>
          </cell>
          <cell r="T344">
            <v>1188</v>
          </cell>
          <cell r="U344">
            <v>20957</v>
          </cell>
          <cell r="W344">
            <v>0</v>
          </cell>
          <cell r="X344">
            <v>0.09</v>
          </cell>
          <cell r="Y344">
            <v>2.4922981375842322E-3</v>
          </cell>
          <cell r="Z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</row>
        <row r="345">
          <cell r="B345">
            <v>446099218</v>
          </cell>
          <cell r="C345" t="str">
            <v>FOXBOROUGH REGIONAL</v>
          </cell>
          <cell r="D345">
            <v>99</v>
          </cell>
          <cell r="E345" t="str">
            <v>FOXBOROUGH</v>
          </cell>
          <cell r="F345">
            <v>218</v>
          </cell>
          <cell r="G345" t="str">
            <v>NORTON</v>
          </cell>
          <cell r="I345">
            <v>13634</v>
          </cell>
          <cell r="J345">
            <v>5923</v>
          </cell>
          <cell r="K345">
            <v>0</v>
          </cell>
          <cell r="L345">
            <v>1188</v>
          </cell>
          <cell r="M345">
            <v>20745</v>
          </cell>
          <cell r="O345">
            <v>59</v>
          </cell>
          <cell r="P345">
            <v>0</v>
          </cell>
          <cell r="Q345">
            <v>1153863</v>
          </cell>
          <cell r="R345">
            <v>0</v>
          </cell>
          <cell r="S345">
            <v>0</v>
          </cell>
          <cell r="T345">
            <v>70092</v>
          </cell>
          <cell r="U345">
            <v>1223955</v>
          </cell>
          <cell r="W345">
            <v>0</v>
          </cell>
          <cell r="X345">
            <v>0.09</v>
          </cell>
          <cell r="Y345">
            <v>2.9889412081604765E-2</v>
          </cell>
          <cell r="Z345">
            <v>0</v>
          </cell>
          <cell r="AB345">
            <v>7.9999999999999982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</row>
        <row r="346">
          <cell r="B346">
            <v>446099220</v>
          </cell>
          <cell r="C346" t="str">
            <v>FOXBOROUGH REGIONAL</v>
          </cell>
          <cell r="D346">
            <v>99</v>
          </cell>
          <cell r="E346" t="str">
            <v>FOXBOROUGH</v>
          </cell>
          <cell r="F346">
            <v>220</v>
          </cell>
          <cell r="G346" t="str">
            <v>NORWOOD</v>
          </cell>
          <cell r="I346">
            <v>15652</v>
          </cell>
          <cell r="J346">
            <v>5914</v>
          </cell>
          <cell r="K346">
            <v>0</v>
          </cell>
          <cell r="L346">
            <v>1188</v>
          </cell>
          <cell r="M346">
            <v>22754</v>
          </cell>
          <cell r="O346">
            <v>47</v>
          </cell>
          <cell r="P346">
            <v>0</v>
          </cell>
          <cell r="Q346">
            <v>1013602</v>
          </cell>
          <cell r="R346">
            <v>0</v>
          </cell>
          <cell r="S346">
            <v>0</v>
          </cell>
          <cell r="T346">
            <v>55836</v>
          </cell>
          <cell r="U346">
            <v>1069438</v>
          </cell>
          <cell r="W346">
            <v>0</v>
          </cell>
          <cell r="X346">
            <v>0.09</v>
          </cell>
          <cell r="Y346">
            <v>2.0829400838012321E-2</v>
          </cell>
          <cell r="Z346">
            <v>0</v>
          </cell>
          <cell r="AB346">
            <v>9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</row>
        <row r="347">
          <cell r="B347">
            <v>446099238</v>
          </cell>
          <cell r="C347" t="str">
            <v>FOXBOROUGH REGIONAL</v>
          </cell>
          <cell r="D347">
            <v>99</v>
          </cell>
          <cell r="E347" t="str">
            <v>FOXBOROUGH</v>
          </cell>
          <cell r="F347">
            <v>238</v>
          </cell>
          <cell r="G347" t="str">
            <v>PLAINVILLE</v>
          </cell>
          <cell r="I347">
            <v>13214</v>
          </cell>
          <cell r="J347">
            <v>4215</v>
          </cell>
          <cell r="K347">
            <v>0</v>
          </cell>
          <cell r="L347">
            <v>1188</v>
          </cell>
          <cell r="M347">
            <v>18617</v>
          </cell>
          <cell r="O347">
            <v>18</v>
          </cell>
          <cell r="P347">
            <v>0</v>
          </cell>
          <cell r="Q347">
            <v>313722</v>
          </cell>
          <cell r="R347">
            <v>0</v>
          </cell>
          <cell r="S347">
            <v>0</v>
          </cell>
          <cell r="T347">
            <v>21384</v>
          </cell>
          <cell r="U347">
            <v>335106</v>
          </cell>
          <cell r="W347">
            <v>0</v>
          </cell>
          <cell r="X347">
            <v>0.09</v>
          </cell>
          <cell r="Y347">
            <v>4.9781225116559309E-2</v>
          </cell>
          <cell r="Z347">
            <v>0</v>
          </cell>
          <cell r="AB347">
            <v>0.99999999999999989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</row>
        <row r="348">
          <cell r="B348">
            <v>446099244</v>
          </cell>
          <cell r="C348" t="str">
            <v>FOXBOROUGH REGIONAL</v>
          </cell>
          <cell r="D348">
            <v>99</v>
          </cell>
          <cell r="E348" t="str">
            <v>FOXBOROUGH</v>
          </cell>
          <cell r="F348">
            <v>244</v>
          </cell>
          <cell r="G348" t="str">
            <v>RANDOLPH</v>
          </cell>
          <cell r="I348">
            <v>13704</v>
          </cell>
          <cell r="J348">
            <v>3901</v>
          </cell>
          <cell r="K348">
            <v>0</v>
          </cell>
          <cell r="L348">
            <v>1188</v>
          </cell>
          <cell r="M348">
            <v>18793</v>
          </cell>
          <cell r="O348">
            <v>19</v>
          </cell>
          <cell r="P348">
            <v>0</v>
          </cell>
          <cell r="Q348">
            <v>334494.99999999994</v>
          </cell>
          <cell r="R348">
            <v>0</v>
          </cell>
          <cell r="S348">
            <v>0</v>
          </cell>
          <cell r="T348">
            <v>22572</v>
          </cell>
          <cell r="U348">
            <v>357066.99999999994</v>
          </cell>
          <cell r="W348">
            <v>0</v>
          </cell>
          <cell r="X348">
            <v>0.09</v>
          </cell>
          <cell r="Y348">
            <v>0.10187165835696251</v>
          </cell>
          <cell r="Z348">
            <v>0</v>
          </cell>
          <cell r="AB348">
            <v>2</v>
          </cell>
          <cell r="AC348">
            <v>0.55465598066692445</v>
          </cell>
          <cell r="AD348">
            <v>10420.718539641204</v>
          </cell>
          <cell r="AE348">
            <v>0</v>
          </cell>
          <cell r="AF348">
            <v>0</v>
          </cell>
        </row>
        <row r="349">
          <cell r="B349">
            <v>446099266</v>
          </cell>
          <cell r="C349" t="str">
            <v>FOXBOROUGH REGIONAL</v>
          </cell>
          <cell r="D349">
            <v>99</v>
          </cell>
          <cell r="E349" t="str">
            <v>FOXBOROUGH</v>
          </cell>
          <cell r="F349">
            <v>266</v>
          </cell>
          <cell r="G349" t="str">
            <v>SHARON</v>
          </cell>
          <cell r="I349">
            <v>14675</v>
          </cell>
          <cell r="J349">
            <v>7049</v>
          </cell>
          <cell r="K349">
            <v>0</v>
          </cell>
          <cell r="L349">
            <v>1188</v>
          </cell>
          <cell r="M349">
            <v>22912</v>
          </cell>
          <cell r="O349">
            <v>8</v>
          </cell>
          <cell r="P349">
            <v>0</v>
          </cell>
          <cell r="Q349">
            <v>173792</v>
          </cell>
          <cell r="R349">
            <v>0</v>
          </cell>
          <cell r="S349">
            <v>0</v>
          </cell>
          <cell r="T349">
            <v>9504</v>
          </cell>
          <cell r="U349">
            <v>183296</v>
          </cell>
          <cell r="W349">
            <v>0</v>
          </cell>
          <cell r="X349">
            <v>0.09</v>
          </cell>
          <cell r="Y349">
            <v>2.9032536635551325E-3</v>
          </cell>
          <cell r="Z349">
            <v>0</v>
          </cell>
          <cell r="AB349">
            <v>3.9999999999999996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</row>
        <row r="350">
          <cell r="B350">
            <v>446099285</v>
          </cell>
          <cell r="C350" t="str">
            <v>FOXBOROUGH REGIONAL</v>
          </cell>
          <cell r="D350">
            <v>99</v>
          </cell>
          <cell r="E350" t="str">
            <v>FOXBOROUGH</v>
          </cell>
          <cell r="F350">
            <v>285</v>
          </cell>
          <cell r="G350" t="str">
            <v>STOUGHTON</v>
          </cell>
          <cell r="I350">
            <v>14567</v>
          </cell>
          <cell r="J350">
            <v>3510</v>
          </cell>
          <cell r="K350">
            <v>0</v>
          </cell>
          <cell r="L350">
            <v>1188</v>
          </cell>
          <cell r="M350">
            <v>19265</v>
          </cell>
          <cell r="O350">
            <v>97</v>
          </cell>
          <cell r="P350">
            <v>0</v>
          </cell>
          <cell r="Q350">
            <v>1753469</v>
          </cell>
          <cell r="R350">
            <v>0</v>
          </cell>
          <cell r="S350">
            <v>0</v>
          </cell>
          <cell r="T350">
            <v>115236</v>
          </cell>
          <cell r="U350">
            <v>1868705</v>
          </cell>
          <cell r="W350">
            <v>0</v>
          </cell>
          <cell r="X350">
            <v>0.09</v>
          </cell>
          <cell r="Y350">
            <v>3.4611205616180453E-2</v>
          </cell>
          <cell r="Z350">
            <v>0</v>
          </cell>
          <cell r="AB350">
            <v>7.9999999999999982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</row>
        <row r="351">
          <cell r="B351">
            <v>446099293</v>
          </cell>
          <cell r="C351" t="str">
            <v>FOXBOROUGH REGIONAL</v>
          </cell>
          <cell r="D351">
            <v>99</v>
          </cell>
          <cell r="E351" t="str">
            <v>FOXBOROUGH</v>
          </cell>
          <cell r="F351">
            <v>293</v>
          </cell>
          <cell r="G351" t="str">
            <v>TAUNTON</v>
          </cell>
          <cell r="I351">
            <v>16726</v>
          </cell>
          <cell r="J351">
            <v>451</v>
          </cell>
          <cell r="K351">
            <v>0</v>
          </cell>
          <cell r="L351">
            <v>1188</v>
          </cell>
          <cell r="M351">
            <v>18365</v>
          </cell>
          <cell r="O351">
            <v>35</v>
          </cell>
          <cell r="P351">
            <v>0</v>
          </cell>
          <cell r="Q351">
            <v>601195</v>
          </cell>
          <cell r="R351">
            <v>0</v>
          </cell>
          <cell r="S351">
            <v>0</v>
          </cell>
          <cell r="T351">
            <v>41580</v>
          </cell>
          <cell r="U351">
            <v>642775</v>
          </cell>
          <cell r="W351">
            <v>0</v>
          </cell>
          <cell r="X351">
            <v>0.18</v>
          </cell>
          <cell r="Y351">
            <v>1.0537741496786417E-2</v>
          </cell>
          <cell r="Z351">
            <v>0</v>
          </cell>
          <cell r="AB351">
            <v>6.0000000000000009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</row>
        <row r="352">
          <cell r="B352">
            <v>446099307</v>
          </cell>
          <cell r="C352" t="str">
            <v>FOXBOROUGH REGIONAL</v>
          </cell>
          <cell r="D352">
            <v>99</v>
          </cell>
          <cell r="E352" t="str">
            <v>FOXBOROUGH</v>
          </cell>
          <cell r="F352">
            <v>307</v>
          </cell>
          <cell r="G352" t="str">
            <v>WALPOLE</v>
          </cell>
          <cell r="I352">
            <v>14559</v>
          </cell>
          <cell r="J352">
            <v>6090</v>
          </cell>
          <cell r="K352">
            <v>0</v>
          </cell>
          <cell r="L352">
            <v>1188</v>
          </cell>
          <cell r="M352">
            <v>21837</v>
          </cell>
          <cell r="O352">
            <v>13</v>
          </cell>
          <cell r="P352">
            <v>0</v>
          </cell>
          <cell r="Q352">
            <v>268437</v>
          </cell>
          <cell r="R352">
            <v>0</v>
          </cell>
          <cell r="S352">
            <v>0</v>
          </cell>
          <cell r="T352">
            <v>15444</v>
          </cell>
          <cell r="U352">
            <v>283881</v>
          </cell>
          <cell r="W352">
            <v>0</v>
          </cell>
          <cell r="X352">
            <v>0.09</v>
          </cell>
          <cell r="Y352">
            <v>6.9872509487583136E-3</v>
          </cell>
          <cell r="Z352">
            <v>0</v>
          </cell>
          <cell r="AB352">
            <v>3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</row>
        <row r="353">
          <cell r="B353">
            <v>446099323</v>
          </cell>
          <cell r="C353" t="str">
            <v>FOXBOROUGH REGIONAL</v>
          </cell>
          <cell r="D353">
            <v>99</v>
          </cell>
          <cell r="E353" t="str">
            <v>FOXBOROUGH</v>
          </cell>
          <cell r="F353">
            <v>323</v>
          </cell>
          <cell r="G353" t="str">
            <v>WEST BRIDGEWATER</v>
          </cell>
          <cell r="I353">
            <v>11574</v>
          </cell>
          <cell r="J353">
            <v>3484</v>
          </cell>
          <cell r="K353">
            <v>0</v>
          </cell>
          <cell r="L353">
            <v>1188</v>
          </cell>
          <cell r="M353">
            <v>16246</v>
          </cell>
          <cell r="O353">
            <v>6</v>
          </cell>
          <cell r="P353">
            <v>0</v>
          </cell>
          <cell r="Q353">
            <v>90348</v>
          </cell>
          <cell r="R353">
            <v>0</v>
          </cell>
          <cell r="S353">
            <v>0</v>
          </cell>
          <cell r="T353">
            <v>7128</v>
          </cell>
          <cell r="U353">
            <v>97476</v>
          </cell>
          <cell r="W353">
            <v>0</v>
          </cell>
          <cell r="X353">
            <v>0.09</v>
          </cell>
          <cell r="Y353">
            <v>4.573381518147907E-3</v>
          </cell>
          <cell r="Z353">
            <v>0</v>
          </cell>
          <cell r="AB353">
            <v>1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</row>
        <row r="354">
          <cell r="B354">
            <v>446099350</v>
          </cell>
          <cell r="C354" t="str">
            <v>FOXBOROUGH REGIONAL</v>
          </cell>
          <cell r="D354">
            <v>99</v>
          </cell>
          <cell r="E354" t="str">
            <v>FOXBOROUGH</v>
          </cell>
          <cell r="F354">
            <v>350</v>
          </cell>
          <cell r="G354" t="str">
            <v>WRENTHAM</v>
          </cell>
          <cell r="I354">
            <v>13800</v>
          </cell>
          <cell r="J354">
            <v>9854</v>
          </cell>
          <cell r="K354">
            <v>0</v>
          </cell>
          <cell r="L354">
            <v>1188</v>
          </cell>
          <cell r="M354">
            <v>24842</v>
          </cell>
          <cell r="O354">
            <v>6</v>
          </cell>
          <cell r="P354">
            <v>0</v>
          </cell>
          <cell r="Q354">
            <v>141924</v>
          </cell>
          <cell r="R354">
            <v>0</v>
          </cell>
          <cell r="S354">
            <v>0</v>
          </cell>
          <cell r="T354">
            <v>7128</v>
          </cell>
          <cell r="U354">
            <v>149052</v>
          </cell>
          <cell r="W354">
            <v>0</v>
          </cell>
          <cell r="X354">
            <v>0.09</v>
          </cell>
          <cell r="Y354">
            <v>7.4745714683505937E-2</v>
          </cell>
          <cell r="Z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</row>
        <row r="355">
          <cell r="B355">
            <v>446099625</v>
          </cell>
          <cell r="C355" t="str">
            <v>FOXBOROUGH REGIONAL</v>
          </cell>
          <cell r="D355">
            <v>99</v>
          </cell>
          <cell r="E355" t="str">
            <v>FOXBOROUGH</v>
          </cell>
          <cell r="F355">
            <v>625</v>
          </cell>
          <cell r="G355" t="str">
            <v>BRIDGEWATER RAYNHAM</v>
          </cell>
          <cell r="I355">
            <v>16657</v>
          </cell>
          <cell r="J355">
            <v>2107</v>
          </cell>
          <cell r="K355">
            <v>0</v>
          </cell>
          <cell r="L355">
            <v>1188</v>
          </cell>
          <cell r="M355">
            <v>19952</v>
          </cell>
          <cell r="O355">
            <v>14</v>
          </cell>
          <cell r="P355">
            <v>0</v>
          </cell>
          <cell r="Q355">
            <v>262696</v>
          </cell>
          <cell r="R355">
            <v>0</v>
          </cell>
          <cell r="S355">
            <v>0</v>
          </cell>
          <cell r="T355">
            <v>16632</v>
          </cell>
          <cell r="U355">
            <v>279328</v>
          </cell>
          <cell r="W355">
            <v>0</v>
          </cell>
          <cell r="X355">
            <v>0.09</v>
          </cell>
          <cell r="Y355">
            <v>5.1844221837652801E-3</v>
          </cell>
          <cell r="Z355">
            <v>0</v>
          </cell>
          <cell r="AB355">
            <v>0.99999999999999989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</row>
        <row r="356">
          <cell r="B356">
            <v>446099665</v>
          </cell>
          <cell r="C356" t="str">
            <v>FOXBOROUGH REGIONAL</v>
          </cell>
          <cell r="D356">
            <v>99</v>
          </cell>
          <cell r="E356" t="str">
            <v>FOXBOROUGH</v>
          </cell>
          <cell r="F356">
            <v>665</v>
          </cell>
          <cell r="G356" t="str">
            <v>FREETOWN LAKEVILLE</v>
          </cell>
          <cell r="I356">
            <v>14327</v>
          </cell>
          <cell r="J356">
            <v>1759</v>
          </cell>
          <cell r="K356">
            <v>0</v>
          </cell>
          <cell r="L356">
            <v>1188</v>
          </cell>
          <cell r="M356">
            <v>17274</v>
          </cell>
          <cell r="O356">
            <v>4</v>
          </cell>
          <cell r="P356">
            <v>0</v>
          </cell>
          <cell r="Q356">
            <v>64344</v>
          </cell>
          <cell r="R356">
            <v>0</v>
          </cell>
          <cell r="S356">
            <v>0</v>
          </cell>
          <cell r="T356">
            <v>4752</v>
          </cell>
          <cell r="U356">
            <v>69096</v>
          </cell>
          <cell r="W356">
            <v>0</v>
          </cell>
          <cell r="X356">
            <v>0.09</v>
          </cell>
          <cell r="Y356">
            <v>6.4788433257017873E-3</v>
          </cell>
          <cell r="Z356">
            <v>0</v>
          </cell>
          <cell r="AB356">
            <v>1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</row>
        <row r="357">
          <cell r="B357">
            <v>446099690</v>
          </cell>
          <cell r="C357" t="str">
            <v>FOXBOROUGH REGIONAL</v>
          </cell>
          <cell r="D357">
            <v>99</v>
          </cell>
          <cell r="E357" t="str">
            <v>FOXBOROUGH</v>
          </cell>
          <cell r="F357">
            <v>690</v>
          </cell>
          <cell r="G357" t="str">
            <v>KING PHILIP</v>
          </cell>
          <cell r="I357">
            <v>13691</v>
          </cell>
          <cell r="J357">
            <v>6521</v>
          </cell>
          <cell r="K357">
            <v>0</v>
          </cell>
          <cell r="L357">
            <v>1188</v>
          </cell>
          <cell r="M357">
            <v>21400</v>
          </cell>
          <cell r="O357">
            <v>14</v>
          </cell>
          <cell r="P357">
            <v>0</v>
          </cell>
          <cell r="Q357">
            <v>282968</v>
          </cell>
          <cell r="R357">
            <v>0</v>
          </cell>
          <cell r="S357">
            <v>0</v>
          </cell>
          <cell r="T357">
            <v>16632</v>
          </cell>
          <cell r="U357">
            <v>299600</v>
          </cell>
          <cell r="W357">
            <v>0</v>
          </cell>
          <cell r="X357">
            <v>0.09</v>
          </cell>
          <cell r="Y357">
            <v>1.9798003811639819E-2</v>
          </cell>
          <cell r="Z357">
            <v>0</v>
          </cell>
          <cell r="AB357">
            <v>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</row>
        <row r="358">
          <cell r="B358">
            <v>446099780</v>
          </cell>
          <cell r="C358" t="str">
            <v>FOXBOROUGH REGIONAL</v>
          </cell>
          <cell r="D358">
            <v>99</v>
          </cell>
          <cell r="E358" t="str">
            <v>FOXBOROUGH</v>
          </cell>
          <cell r="F358">
            <v>780</v>
          </cell>
          <cell r="G358" t="str">
            <v>WHITMAN HANSON</v>
          </cell>
          <cell r="I358">
            <v>17489</v>
          </cell>
          <cell r="J358">
            <v>4329</v>
          </cell>
          <cell r="K358">
            <v>0</v>
          </cell>
          <cell r="L358">
            <v>1188</v>
          </cell>
          <cell r="M358">
            <v>23006</v>
          </cell>
          <cell r="O358">
            <v>2</v>
          </cell>
          <cell r="P358">
            <v>0</v>
          </cell>
          <cell r="Q358">
            <v>43636</v>
          </cell>
          <cell r="R358">
            <v>0</v>
          </cell>
          <cell r="S358">
            <v>0</v>
          </cell>
          <cell r="T358">
            <v>2376</v>
          </cell>
          <cell r="U358">
            <v>46012</v>
          </cell>
          <cell r="W358">
            <v>0</v>
          </cell>
          <cell r="X358">
            <v>0.09</v>
          </cell>
          <cell r="Y358">
            <v>2.2996309465011369E-2</v>
          </cell>
          <cell r="Z358">
            <v>0</v>
          </cell>
          <cell r="AB358">
            <v>1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</row>
        <row r="359">
          <cell r="B359">
            <v>447101025</v>
          </cell>
          <cell r="C359" t="str">
            <v>BENJAMIN FRANKLIN CLASSICAL</v>
          </cell>
          <cell r="D359">
            <v>101</v>
          </cell>
          <cell r="E359" t="str">
            <v>FRANKLIN</v>
          </cell>
          <cell r="F359">
            <v>25</v>
          </cell>
          <cell r="G359" t="str">
            <v>BELLINGHAM</v>
          </cell>
          <cell r="I359">
            <v>12688</v>
          </cell>
          <cell r="J359">
            <v>5394</v>
          </cell>
          <cell r="K359">
            <v>0</v>
          </cell>
          <cell r="L359">
            <v>1188</v>
          </cell>
          <cell r="M359">
            <v>19270</v>
          </cell>
          <cell r="O359">
            <v>174</v>
          </cell>
          <cell r="P359">
            <v>0</v>
          </cell>
          <cell r="Q359">
            <v>3146268</v>
          </cell>
          <cell r="R359">
            <v>0</v>
          </cell>
          <cell r="S359">
            <v>0</v>
          </cell>
          <cell r="T359">
            <v>206712</v>
          </cell>
          <cell r="U359">
            <v>3352980</v>
          </cell>
          <cell r="W359">
            <v>0</v>
          </cell>
          <cell r="X359">
            <v>0.09</v>
          </cell>
          <cell r="Y359">
            <v>7.8583543669244957E-2</v>
          </cell>
          <cell r="Z359">
            <v>0</v>
          </cell>
          <cell r="AB359">
            <v>54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</row>
        <row r="360">
          <cell r="B360">
            <v>447101050</v>
          </cell>
          <cell r="C360" t="str">
            <v>BENJAMIN FRANKLIN CLASSICAL</v>
          </cell>
          <cell r="D360">
            <v>101</v>
          </cell>
          <cell r="E360" t="str">
            <v>FRANKLIN</v>
          </cell>
          <cell r="F360">
            <v>50</v>
          </cell>
          <cell r="G360" t="str">
            <v>CANTON</v>
          </cell>
          <cell r="I360">
            <v>10793</v>
          </cell>
          <cell r="J360">
            <v>4923</v>
          </cell>
          <cell r="K360">
            <v>0</v>
          </cell>
          <cell r="L360">
            <v>1188</v>
          </cell>
          <cell r="M360">
            <v>16904</v>
          </cell>
          <cell r="O360">
            <v>1</v>
          </cell>
          <cell r="P360">
            <v>0</v>
          </cell>
          <cell r="Q360">
            <v>15716</v>
          </cell>
          <cell r="R360">
            <v>0</v>
          </cell>
          <cell r="S360">
            <v>0</v>
          </cell>
          <cell r="T360">
            <v>1188</v>
          </cell>
          <cell r="U360">
            <v>16904</v>
          </cell>
          <cell r="W360">
            <v>0</v>
          </cell>
          <cell r="X360">
            <v>0.09</v>
          </cell>
          <cell r="Y360">
            <v>6.5476157914056725E-3</v>
          </cell>
          <cell r="Z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</row>
        <row r="361">
          <cell r="B361">
            <v>447101100</v>
          </cell>
          <cell r="C361" t="str">
            <v>BENJAMIN FRANKLIN CLASSICAL</v>
          </cell>
          <cell r="D361">
            <v>101</v>
          </cell>
          <cell r="E361" t="str">
            <v>FRANKLIN</v>
          </cell>
          <cell r="F361">
            <v>100</v>
          </cell>
          <cell r="G361" t="str">
            <v>FRAMINGHAM</v>
          </cell>
          <cell r="I361">
            <v>18107</v>
          </cell>
          <cell r="J361">
            <v>5983</v>
          </cell>
          <cell r="K361">
            <v>0</v>
          </cell>
          <cell r="L361">
            <v>1188</v>
          </cell>
          <cell r="M361">
            <v>25278</v>
          </cell>
          <cell r="O361">
            <v>2</v>
          </cell>
          <cell r="P361">
            <v>0</v>
          </cell>
          <cell r="Q361">
            <v>48180</v>
          </cell>
          <cell r="R361">
            <v>0</v>
          </cell>
          <cell r="S361">
            <v>0</v>
          </cell>
          <cell r="T361">
            <v>2376</v>
          </cell>
          <cell r="U361">
            <v>50556</v>
          </cell>
          <cell r="W361">
            <v>0</v>
          </cell>
          <cell r="X361">
            <v>0.09</v>
          </cell>
          <cell r="Y361">
            <v>3.0670388893343184E-2</v>
          </cell>
          <cell r="Z361">
            <v>0</v>
          </cell>
          <cell r="AB361">
            <v>1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</row>
        <row r="362">
          <cell r="B362">
            <v>447101101</v>
          </cell>
          <cell r="C362" t="str">
            <v>BENJAMIN FRANKLIN CLASSICAL</v>
          </cell>
          <cell r="D362">
            <v>101</v>
          </cell>
          <cell r="E362" t="str">
            <v>FRANKLIN</v>
          </cell>
          <cell r="F362">
            <v>101</v>
          </cell>
          <cell r="G362" t="str">
            <v>FRANKLIN</v>
          </cell>
          <cell r="I362">
            <v>11947</v>
          </cell>
          <cell r="J362">
            <v>3782</v>
          </cell>
          <cell r="K362">
            <v>0</v>
          </cell>
          <cell r="L362">
            <v>1188</v>
          </cell>
          <cell r="M362">
            <v>16917</v>
          </cell>
          <cell r="O362">
            <v>343</v>
          </cell>
          <cell r="P362">
            <v>0</v>
          </cell>
          <cell r="Q362">
            <v>5395047</v>
          </cell>
          <cell r="R362">
            <v>0</v>
          </cell>
          <cell r="S362">
            <v>0</v>
          </cell>
          <cell r="T362">
            <v>407484</v>
          </cell>
          <cell r="U362">
            <v>5802531</v>
          </cell>
          <cell r="W362">
            <v>0</v>
          </cell>
          <cell r="X362">
            <v>0.09</v>
          </cell>
          <cell r="Y362">
            <v>6.4124703541780431E-2</v>
          </cell>
          <cell r="Z362">
            <v>0</v>
          </cell>
          <cell r="AB362">
            <v>77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</row>
        <row r="363">
          <cell r="B363">
            <v>447101136</v>
          </cell>
          <cell r="C363" t="str">
            <v>BENJAMIN FRANKLIN CLASSICAL</v>
          </cell>
          <cell r="D363">
            <v>101</v>
          </cell>
          <cell r="E363" t="str">
            <v>FRANKLIN</v>
          </cell>
          <cell r="F363">
            <v>136</v>
          </cell>
          <cell r="G363" t="str">
            <v>HOLLISTON</v>
          </cell>
          <cell r="I363">
            <v>11059</v>
          </cell>
          <cell r="J363">
            <v>3533</v>
          </cell>
          <cell r="K363">
            <v>0</v>
          </cell>
          <cell r="L363">
            <v>1188</v>
          </cell>
          <cell r="M363">
            <v>15780</v>
          </cell>
          <cell r="O363">
            <v>5</v>
          </cell>
          <cell r="P363">
            <v>0</v>
          </cell>
          <cell r="Q363">
            <v>72960</v>
          </cell>
          <cell r="R363">
            <v>0</v>
          </cell>
          <cell r="S363">
            <v>0</v>
          </cell>
          <cell r="T363">
            <v>5940</v>
          </cell>
          <cell r="U363">
            <v>78900</v>
          </cell>
          <cell r="W363">
            <v>0</v>
          </cell>
          <cell r="X363">
            <v>0.09</v>
          </cell>
          <cell r="Y363">
            <v>5.6065693291766413E-3</v>
          </cell>
          <cell r="Z363">
            <v>0</v>
          </cell>
          <cell r="AB363">
            <v>1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</row>
        <row r="364">
          <cell r="B364">
            <v>447101138</v>
          </cell>
          <cell r="C364" t="str">
            <v>BENJAMIN FRANKLIN CLASSICAL</v>
          </cell>
          <cell r="D364">
            <v>101</v>
          </cell>
          <cell r="E364" t="str">
            <v>FRANKLIN</v>
          </cell>
          <cell r="F364">
            <v>138</v>
          </cell>
          <cell r="G364" t="str">
            <v>HOPEDALE</v>
          </cell>
          <cell r="I364">
            <v>14358</v>
          </cell>
          <cell r="J364">
            <v>6846</v>
          </cell>
          <cell r="K364">
            <v>0</v>
          </cell>
          <cell r="L364">
            <v>1188</v>
          </cell>
          <cell r="M364">
            <v>22392</v>
          </cell>
          <cell r="O364">
            <v>4</v>
          </cell>
          <cell r="P364">
            <v>0</v>
          </cell>
          <cell r="Q364">
            <v>84816</v>
          </cell>
          <cell r="R364">
            <v>0</v>
          </cell>
          <cell r="S364">
            <v>0</v>
          </cell>
          <cell r="T364">
            <v>4752</v>
          </cell>
          <cell r="U364">
            <v>89568</v>
          </cell>
          <cell r="W364">
            <v>0</v>
          </cell>
          <cell r="X364">
            <v>0.09</v>
          </cell>
          <cell r="Y364">
            <v>5.0575078275087197E-3</v>
          </cell>
          <cell r="Z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</row>
        <row r="365">
          <cell r="B365">
            <v>447101177</v>
          </cell>
          <cell r="C365" t="str">
            <v>BENJAMIN FRANKLIN CLASSICAL</v>
          </cell>
          <cell r="D365">
            <v>101</v>
          </cell>
          <cell r="E365" t="str">
            <v>FRANKLIN</v>
          </cell>
          <cell r="F365">
            <v>177</v>
          </cell>
          <cell r="G365" t="str">
            <v>MEDWAY</v>
          </cell>
          <cell r="I365">
            <v>11997</v>
          </cell>
          <cell r="J365">
            <v>5210</v>
          </cell>
          <cell r="K365">
            <v>0</v>
          </cell>
          <cell r="L365">
            <v>1188</v>
          </cell>
          <cell r="M365">
            <v>18395</v>
          </cell>
          <cell r="O365">
            <v>21</v>
          </cell>
          <cell r="P365">
            <v>0</v>
          </cell>
          <cell r="Q365">
            <v>361347</v>
          </cell>
          <cell r="R365">
            <v>0</v>
          </cell>
          <cell r="S365">
            <v>0</v>
          </cell>
          <cell r="T365">
            <v>24948</v>
          </cell>
          <cell r="U365">
            <v>386295</v>
          </cell>
          <cell r="W365">
            <v>0</v>
          </cell>
          <cell r="X365">
            <v>0.09</v>
          </cell>
          <cell r="Y365">
            <v>1.0128773786686468E-2</v>
          </cell>
          <cell r="Z365">
            <v>0</v>
          </cell>
          <cell r="AB365">
            <v>3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</row>
        <row r="366">
          <cell r="B366">
            <v>447101185</v>
          </cell>
          <cell r="C366" t="str">
            <v>BENJAMIN FRANKLIN CLASSICAL</v>
          </cell>
          <cell r="D366">
            <v>101</v>
          </cell>
          <cell r="E366" t="str">
            <v>FRANKLIN</v>
          </cell>
          <cell r="F366">
            <v>185</v>
          </cell>
          <cell r="G366" t="str">
            <v>MILFORD</v>
          </cell>
          <cell r="I366">
            <v>14540</v>
          </cell>
          <cell r="J366">
            <v>1851</v>
          </cell>
          <cell r="K366">
            <v>0</v>
          </cell>
          <cell r="L366">
            <v>1188</v>
          </cell>
          <cell r="M366">
            <v>17579</v>
          </cell>
          <cell r="O366">
            <v>139</v>
          </cell>
          <cell r="P366">
            <v>0</v>
          </cell>
          <cell r="Q366">
            <v>2278349</v>
          </cell>
          <cell r="R366">
            <v>0</v>
          </cell>
          <cell r="S366">
            <v>0</v>
          </cell>
          <cell r="T366">
            <v>165132</v>
          </cell>
          <cell r="U366">
            <v>2443481</v>
          </cell>
          <cell r="W366">
            <v>0</v>
          </cell>
          <cell r="X366">
            <v>0.09</v>
          </cell>
          <cell r="Y366">
            <v>2.7517454886578831E-2</v>
          </cell>
          <cell r="Z366">
            <v>0</v>
          </cell>
          <cell r="AB366">
            <v>46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</row>
        <row r="367">
          <cell r="B367">
            <v>447101187</v>
          </cell>
          <cell r="C367" t="str">
            <v>BENJAMIN FRANKLIN CLASSICAL</v>
          </cell>
          <cell r="D367">
            <v>101</v>
          </cell>
          <cell r="E367" t="str">
            <v>FRANKLIN</v>
          </cell>
          <cell r="F367">
            <v>187</v>
          </cell>
          <cell r="G367" t="str">
            <v>MILLIS</v>
          </cell>
          <cell r="I367">
            <v>12390</v>
          </cell>
          <cell r="J367">
            <v>7952</v>
          </cell>
          <cell r="K367">
            <v>0</v>
          </cell>
          <cell r="L367">
            <v>1188</v>
          </cell>
          <cell r="M367">
            <v>21530</v>
          </cell>
          <cell r="O367">
            <v>2</v>
          </cell>
          <cell r="P367">
            <v>0</v>
          </cell>
          <cell r="Q367">
            <v>40684</v>
          </cell>
          <cell r="R367">
            <v>0</v>
          </cell>
          <cell r="S367">
            <v>0</v>
          </cell>
          <cell r="T367">
            <v>2376</v>
          </cell>
          <cell r="U367">
            <v>43060</v>
          </cell>
          <cell r="W367">
            <v>0</v>
          </cell>
          <cell r="X367">
            <v>0.09</v>
          </cell>
          <cell r="Y367">
            <v>5.6882630665934797E-3</v>
          </cell>
          <cell r="Z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</row>
        <row r="368">
          <cell r="B368">
            <v>447101208</v>
          </cell>
          <cell r="C368" t="str">
            <v>BENJAMIN FRANKLIN CLASSICAL</v>
          </cell>
          <cell r="D368">
            <v>101</v>
          </cell>
          <cell r="E368" t="str">
            <v>FRANKLIN</v>
          </cell>
          <cell r="F368">
            <v>208</v>
          </cell>
          <cell r="G368" t="str">
            <v>NORFOLK</v>
          </cell>
          <cell r="I368">
            <v>12609</v>
          </cell>
          <cell r="J368">
            <v>5546</v>
          </cell>
          <cell r="K368">
            <v>0</v>
          </cell>
          <cell r="L368">
            <v>1188</v>
          </cell>
          <cell r="M368">
            <v>19343</v>
          </cell>
          <cell r="O368">
            <v>12</v>
          </cell>
          <cell r="P368">
            <v>0</v>
          </cell>
          <cell r="Q368">
            <v>217860</v>
          </cell>
          <cell r="R368">
            <v>0</v>
          </cell>
          <cell r="S368">
            <v>0</v>
          </cell>
          <cell r="T368">
            <v>14256</v>
          </cell>
          <cell r="U368">
            <v>232116</v>
          </cell>
          <cell r="W368">
            <v>0</v>
          </cell>
          <cell r="X368">
            <v>0.09</v>
          </cell>
          <cell r="Y368">
            <v>1.8317792463973633E-2</v>
          </cell>
          <cell r="Z368">
            <v>0</v>
          </cell>
          <cell r="AB368">
            <v>2.9999999999999996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</row>
        <row r="369">
          <cell r="B369">
            <v>447101212</v>
          </cell>
          <cell r="C369" t="str">
            <v>BENJAMIN FRANKLIN CLASSICAL</v>
          </cell>
          <cell r="D369">
            <v>101</v>
          </cell>
          <cell r="E369" t="str">
            <v>FRANKLIN</v>
          </cell>
          <cell r="F369">
            <v>212</v>
          </cell>
          <cell r="G369" t="str">
            <v>NORTH ATTLEBOROUGH</v>
          </cell>
          <cell r="I369">
            <v>11706</v>
          </cell>
          <cell r="J369">
            <v>2781</v>
          </cell>
          <cell r="K369">
            <v>0</v>
          </cell>
          <cell r="L369">
            <v>1188</v>
          </cell>
          <cell r="M369">
            <v>15675</v>
          </cell>
          <cell r="O369">
            <v>4</v>
          </cell>
          <cell r="P369">
            <v>0</v>
          </cell>
          <cell r="Q369">
            <v>57948</v>
          </cell>
          <cell r="R369">
            <v>0</v>
          </cell>
          <cell r="S369">
            <v>0</v>
          </cell>
          <cell r="T369">
            <v>4752</v>
          </cell>
          <cell r="U369">
            <v>62700</v>
          </cell>
          <cell r="W369">
            <v>0</v>
          </cell>
          <cell r="X369">
            <v>0.09</v>
          </cell>
          <cell r="Y369">
            <v>3.4051922838191723E-2</v>
          </cell>
          <cell r="Z369">
            <v>0</v>
          </cell>
          <cell r="AB369">
            <v>1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</row>
        <row r="370">
          <cell r="B370">
            <v>447101214</v>
          </cell>
          <cell r="C370" t="str">
            <v>BENJAMIN FRANKLIN CLASSICAL</v>
          </cell>
          <cell r="D370">
            <v>101</v>
          </cell>
          <cell r="E370" t="str">
            <v>FRANKLIN</v>
          </cell>
          <cell r="F370">
            <v>214</v>
          </cell>
          <cell r="G370" t="str">
            <v>NORTHBRIDGE</v>
          </cell>
          <cell r="I370">
            <v>17103</v>
          </cell>
          <cell r="J370">
            <v>2754</v>
          </cell>
          <cell r="K370">
            <v>0</v>
          </cell>
          <cell r="L370">
            <v>1188</v>
          </cell>
          <cell r="M370">
            <v>21045</v>
          </cell>
          <cell r="O370">
            <v>2</v>
          </cell>
          <cell r="P370">
            <v>0</v>
          </cell>
          <cell r="Q370">
            <v>39714</v>
          </cell>
          <cell r="R370">
            <v>0</v>
          </cell>
          <cell r="S370">
            <v>0</v>
          </cell>
          <cell r="T370">
            <v>2376</v>
          </cell>
          <cell r="U370">
            <v>42090</v>
          </cell>
          <cell r="W370">
            <v>0</v>
          </cell>
          <cell r="X370">
            <v>0.09</v>
          </cell>
          <cell r="Y370">
            <v>2.4922981375842322E-3</v>
          </cell>
          <cell r="Z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</row>
        <row r="371">
          <cell r="B371">
            <v>447101220</v>
          </cell>
          <cell r="C371" t="str">
            <v>BENJAMIN FRANKLIN CLASSICAL</v>
          </cell>
          <cell r="D371">
            <v>101</v>
          </cell>
          <cell r="E371" t="str">
            <v>FRANKLIN</v>
          </cell>
          <cell r="F371">
            <v>220</v>
          </cell>
          <cell r="G371" t="str">
            <v>NORWOOD</v>
          </cell>
          <cell r="I371">
            <v>10793</v>
          </cell>
          <cell r="J371">
            <v>4078</v>
          </cell>
          <cell r="K371">
            <v>0</v>
          </cell>
          <cell r="L371">
            <v>1188</v>
          </cell>
          <cell r="M371">
            <v>16059</v>
          </cell>
          <cell r="O371">
            <v>2</v>
          </cell>
          <cell r="P371">
            <v>0</v>
          </cell>
          <cell r="Q371">
            <v>29742</v>
          </cell>
          <cell r="R371">
            <v>0</v>
          </cell>
          <cell r="S371">
            <v>0</v>
          </cell>
          <cell r="T371">
            <v>2376</v>
          </cell>
          <cell r="U371">
            <v>32118</v>
          </cell>
          <cell r="W371">
            <v>0</v>
          </cell>
          <cell r="X371">
            <v>0.09</v>
          </cell>
          <cell r="Y371">
            <v>2.0829400838012321E-2</v>
          </cell>
          <cell r="Z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</row>
        <row r="372">
          <cell r="B372">
            <v>447101238</v>
          </cell>
          <cell r="C372" t="str">
            <v>BENJAMIN FRANKLIN CLASSICAL</v>
          </cell>
          <cell r="D372">
            <v>101</v>
          </cell>
          <cell r="E372" t="str">
            <v>FRANKLIN</v>
          </cell>
          <cell r="F372">
            <v>238</v>
          </cell>
          <cell r="G372" t="str">
            <v>PLAINVILLE</v>
          </cell>
          <cell r="I372">
            <v>11938</v>
          </cell>
          <cell r="J372">
            <v>3808</v>
          </cell>
          <cell r="K372">
            <v>0</v>
          </cell>
          <cell r="L372">
            <v>1188</v>
          </cell>
          <cell r="M372">
            <v>16934</v>
          </cell>
          <cell r="O372">
            <v>15</v>
          </cell>
          <cell r="P372">
            <v>0</v>
          </cell>
          <cell r="Q372">
            <v>236190</v>
          </cell>
          <cell r="R372">
            <v>0</v>
          </cell>
          <cell r="S372">
            <v>0</v>
          </cell>
          <cell r="T372">
            <v>17820</v>
          </cell>
          <cell r="U372">
            <v>254010</v>
          </cell>
          <cell r="W372">
            <v>0</v>
          </cell>
          <cell r="X372">
            <v>0.09</v>
          </cell>
          <cell r="Y372">
            <v>4.9781225116559309E-2</v>
          </cell>
          <cell r="Z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</row>
        <row r="373">
          <cell r="B373">
            <v>447101266</v>
          </cell>
          <cell r="C373" t="str">
            <v>BENJAMIN FRANKLIN CLASSICAL</v>
          </cell>
          <cell r="D373">
            <v>101</v>
          </cell>
          <cell r="E373" t="str">
            <v>FRANKLIN</v>
          </cell>
          <cell r="F373">
            <v>266</v>
          </cell>
          <cell r="G373" t="str">
            <v>SHARON</v>
          </cell>
          <cell r="I373">
            <v>10793</v>
          </cell>
          <cell r="J373">
            <v>5184</v>
          </cell>
          <cell r="K373">
            <v>0</v>
          </cell>
          <cell r="L373">
            <v>1188</v>
          </cell>
          <cell r="M373">
            <v>17165</v>
          </cell>
          <cell r="O373">
            <v>1</v>
          </cell>
          <cell r="P373">
            <v>0</v>
          </cell>
          <cell r="Q373">
            <v>15977</v>
          </cell>
          <cell r="R373">
            <v>0</v>
          </cell>
          <cell r="S373">
            <v>0</v>
          </cell>
          <cell r="T373">
            <v>1188</v>
          </cell>
          <cell r="U373">
            <v>17165</v>
          </cell>
          <cell r="W373">
            <v>0</v>
          </cell>
          <cell r="X373">
            <v>0.09</v>
          </cell>
          <cell r="Y373">
            <v>2.9032536635551325E-3</v>
          </cell>
          <cell r="Z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</row>
        <row r="374">
          <cell r="B374">
            <v>447101307</v>
          </cell>
          <cell r="C374" t="str">
            <v>BENJAMIN FRANKLIN CLASSICAL</v>
          </cell>
          <cell r="D374">
            <v>101</v>
          </cell>
          <cell r="E374" t="str">
            <v>FRANKLIN</v>
          </cell>
          <cell r="F374">
            <v>307</v>
          </cell>
          <cell r="G374" t="str">
            <v>WALPOLE</v>
          </cell>
          <cell r="I374">
            <v>11079</v>
          </cell>
          <cell r="J374">
            <v>4634</v>
          </cell>
          <cell r="K374">
            <v>0</v>
          </cell>
          <cell r="L374">
            <v>1188</v>
          </cell>
          <cell r="M374">
            <v>16901</v>
          </cell>
          <cell r="O374">
            <v>6</v>
          </cell>
          <cell r="P374">
            <v>0</v>
          </cell>
          <cell r="Q374">
            <v>94278</v>
          </cell>
          <cell r="R374">
            <v>0</v>
          </cell>
          <cell r="S374">
            <v>0</v>
          </cell>
          <cell r="T374">
            <v>7128</v>
          </cell>
          <cell r="U374">
            <v>101406</v>
          </cell>
          <cell r="W374">
            <v>0</v>
          </cell>
          <cell r="X374">
            <v>0.09</v>
          </cell>
          <cell r="Y374">
            <v>6.9872509487583136E-3</v>
          </cell>
          <cell r="Z374">
            <v>0</v>
          </cell>
          <cell r="AB374">
            <v>2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</row>
        <row r="375">
          <cell r="B375">
            <v>447101350</v>
          </cell>
          <cell r="C375" t="str">
            <v>BENJAMIN FRANKLIN CLASSICAL</v>
          </cell>
          <cell r="D375">
            <v>101</v>
          </cell>
          <cell r="E375" t="str">
            <v>FRANKLIN</v>
          </cell>
          <cell r="F375">
            <v>350</v>
          </cell>
          <cell r="G375" t="str">
            <v>WRENTHAM</v>
          </cell>
          <cell r="I375">
            <v>12323</v>
          </cell>
          <cell r="J375">
            <v>8799</v>
          </cell>
          <cell r="K375">
            <v>0</v>
          </cell>
          <cell r="L375">
            <v>1188</v>
          </cell>
          <cell r="M375">
            <v>22310</v>
          </cell>
          <cell r="O375">
            <v>50</v>
          </cell>
          <cell r="P375">
            <v>0</v>
          </cell>
          <cell r="Q375">
            <v>1056100</v>
          </cell>
          <cell r="R375">
            <v>0</v>
          </cell>
          <cell r="S375">
            <v>0</v>
          </cell>
          <cell r="T375">
            <v>59400</v>
          </cell>
          <cell r="U375">
            <v>1115500</v>
          </cell>
          <cell r="W375">
            <v>0</v>
          </cell>
          <cell r="X375">
            <v>0.09</v>
          </cell>
          <cell r="Y375">
            <v>7.4745714683505937E-2</v>
          </cell>
          <cell r="Z375">
            <v>0</v>
          </cell>
          <cell r="AB375">
            <v>19.000000000000004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</row>
        <row r="376">
          <cell r="B376">
            <v>447101622</v>
          </cell>
          <cell r="C376" t="str">
            <v>BENJAMIN FRANKLIN CLASSICAL</v>
          </cell>
          <cell r="D376">
            <v>101</v>
          </cell>
          <cell r="E376" t="str">
            <v>FRANKLIN</v>
          </cell>
          <cell r="F376">
            <v>622</v>
          </cell>
          <cell r="G376" t="str">
            <v>BLACKSTONE MILLVILLE</v>
          </cell>
          <cell r="I376">
            <v>12296</v>
          </cell>
          <cell r="J376">
            <v>1520</v>
          </cell>
          <cell r="K376">
            <v>0</v>
          </cell>
          <cell r="L376">
            <v>1188</v>
          </cell>
          <cell r="M376">
            <v>15004</v>
          </cell>
          <cell r="O376">
            <v>73</v>
          </cell>
          <cell r="P376">
            <v>0</v>
          </cell>
          <cell r="Q376">
            <v>1008568</v>
          </cell>
          <cell r="R376">
            <v>0</v>
          </cell>
          <cell r="S376">
            <v>0</v>
          </cell>
          <cell r="T376">
            <v>86724</v>
          </cell>
          <cell r="U376">
            <v>1095292</v>
          </cell>
          <cell r="W376">
            <v>0</v>
          </cell>
          <cell r="X376">
            <v>0.09</v>
          </cell>
          <cell r="Y376">
            <v>4.2708906152352573E-2</v>
          </cell>
          <cell r="Z376">
            <v>0</v>
          </cell>
          <cell r="AB376">
            <v>16.000000000000004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</row>
        <row r="377">
          <cell r="B377">
            <v>447101690</v>
          </cell>
          <cell r="C377" t="str">
            <v>BENJAMIN FRANKLIN CLASSICAL</v>
          </cell>
          <cell r="D377">
            <v>101</v>
          </cell>
          <cell r="E377" t="str">
            <v>FRANKLIN</v>
          </cell>
          <cell r="F377">
            <v>690</v>
          </cell>
          <cell r="G377" t="str">
            <v>KING PHILIP</v>
          </cell>
          <cell r="I377">
            <v>11392</v>
          </cell>
          <cell r="J377">
            <v>5426</v>
          </cell>
          <cell r="K377">
            <v>0</v>
          </cell>
          <cell r="L377">
            <v>1188</v>
          </cell>
          <cell r="M377">
            <v>18006</v>
          </cell>
          <cell r="O377">
            <v>24</v>
          </cell>
          <cell r="P377">
            <v>0</v>
          </cell>
          <cell r="Q377">
            <v>403632</v>
          </cell>
          <cell r="R377">
            <v>0</v>
          </cell>
          <cell r="S377">
            <v>0</v>
          </cell>
          <cell r="T377">
            <v>28512</v>
          </cell>
          <cell r="U377">
            <v>432144</v>
          </cell>
          <cell r="W377">
            <v>0</v>
          </cell>
          <cell r="X377">
            <v>0.09</v>
          </cell>
          <cell r="Y377">
            <v>1.9798003811639819E-2</v>
          </cell>
          <cell r="Z377">
            <v>0</v>
          </cell>
          <cell r="AB377">
            <v>2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</row>
        <row r="378">
          <cell r="B378">
            <v>447101710</v>
          </cell>
          <cell r="C378" t="str">
            <v>BENJAMIN FRANKLIN CLASSICAL</v>
          </cell>
          <cell r="D378">
            <v>101</v>
          </cell>
          <cell r="E378" t="str">
            <v>FRANKLIN</v>
          </cell>
          <cell r="F378">
            <v>710</v>
          </cell>
          <cell r="G378" t="str">
            <v>MENDON UPTON</v>
          </cell>
          <cell r="I378">
            <v>11809</v>
          </cell>
          <cell r="J378">
            <v>5436</v>
          </cell>
          <cell r="K378">
            <v>0</v>
          </cell>
          <cell r="L378">
            <v>1188</v>
          </cell>
          <cell r="M378">
            <v>18433</v>
          </cell>
          <cell r="O378">
            <v>17</v>
          </cell>
          <cell r="P378">
            <v>0</v>
          </cell>
          <cell r="Q378">
            <v>293165</v>
          </cell>
          <cell r="R378">
            <v>0</v>
          </cell>
          <cell r="S378">
            <v>0</v>
          </cell>
          <cell r="T378">
            <v>20196</v>
          </cell>
          <cell r="U378">
            <v>313361</v>
          </cell>
          <cell r="W378">
            <v>0</v>
          </cell>
          <cell r="X378">
            <v>0.09</v>
          </cell>
          <cell r="Y378">
            <v>9.0020745310379607E-3</v>
          </cell>
          <cell r="Z378">
            <v>0</v>
          </cell>
          <cell r="AB378">
            <v>4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</row>
        <row r="379">
          <cell r="B379">
            <v>449035001</v>
          </cell>
          <cell r="C379" t="str">
            <v>BOSTON COLLEGIATE</v>
          </cell>
          <cell r="D379">
            <v>35</v>
          </cell>
          <cell r="E379" t="str">
            <v>BOSTON</v>
          </cell>
          <cell r="F379">
            <v>1</v>
          </cell>
          <cell r="G379" t="str">
            <v>ABINGTON</v>
          </cell>
          <cell r="I379">
            <v>11060</v>
          </cell>
          <cell r="J379">
            <v>1109</v>
          </cell>
          <cell r="K379">
            <v>0</v>
          </cell>
          <cell r="L379">
            <v>1188</v>
          </cell>
          <cell r="M379">
            <v>13357</v>
          </cell>
          <cell r="O379">
            <v>1</v>
          </cell>
          <cell r="P379">
            <v>0</v>
          </cell>
          <cell r="Q379">
            <v>12169</v>
          </cell>
          <cell r="R379">
            <v>0</v>
          </cell>
          <cell r="S379">
            <v>0</v>
          </cell>
          <cell r="T379">
            <v>1188</v>
          </cell>
          <cell r="U379">
            <v>13357</v>
          </cell>
          <cell r="W379">
            <v>0</v>
          </cell>
          <cell r="X379">
            <v>0.09</v>
          </cell>
          <cell r="Y379">
            <v>2.3066391762444214E-2</v>
          </cell>
          <cell r="Z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</row>
        <row r="380">
          <cell r="B380">
            <v>449035018</v>
          </cell>
          <cell r="C380" t="str">
            <v>BOSTON COLLEGIATE</v>
          </cell>
          <cell r="D380">
            <v>35</v>
          </cell>
          <cell r="E380" t="str">
            <v>BOSTON</v>
          </cell>
          <cell r="F380">
            <v>18</v>
          </cell>
          <cell r="G380" t="str">
            <v>AVON</v>
          </cell>
          <cell r="I380">
            <v>19202</v>
          </cell>
          <cell r="J380">
            <v>9296</v>
          </cell>
          <cell r="K380">
            <v>0</v>
          </cell>
          <cell r="L380">
            <v>1188</v>
          </cell>
          <cell r="M380">
            <v>29686</v>
          </cell>
          <cell r="O380">
            <v>2</v>
          </cell>
          <cell r="P380">
            <v>0</v>
          </cell>
          <cell r="Q380">
            <v>56996</v>
          </cell>
          <cell r="R380">
            <v>0</v>
          </cell>
          <cell r="S380">
            <v>0</v>
          </cell>
          <cell r="T380">
            <v>2376</v>
          </cell>
          <cell r="U380">
            <v>59372</v>
          </cell>
          <cell r="W380">
            <v>0</v>
          </cell>
          <cell r="X380">
            <v>0.09</v>
          </cell>
          <cell r="Y380">
            <v>3.7013636007683336E-2</v>
          </cell>
          <cell r="Z380">
            <v>0</v>
          </cell>
          <cell r="AB380">
            <v>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</row>
        <row r="381">
          <cell r="B381">
            <v>449035035</v>
          </cell>
          <cell r="C381" t="str">
            <v>BOSTON COLLEGIATE</v>
          </cell>
          <cell r="D381">
            <v>35</v>
          </cell>
          <cell r="E381" t="str">
            <v>BOSTON</v>
          </cell>
          <cell r="F381">
            <v>35</v>
          </cell>
          <cell r="G381" t="str">
            <v>BOSTON</v>
          </cell>
          <cell r="I381">
            <v>16060</v>
          </cell>
          <cell r="J381">
            <v>6666</v>
          </cell>
          <cell r="K381">
            <v>0</v>
          </cell>
          <cell r="L381">
            <v>1188</v>
          </cell>
          <cell r="M381">
            <v>23914</v>
          </cell>
          <cell r="O381">
            <v>684</v>
          </cell>
          <cell r="P381">
            <v>0</v>
          </cell>
          <cell r="Q381">
            <v>15544583.999999998</v>
          </cell>
          <cell r="R381">
            <v>0</v>
          </cell>
          <cell r="S381">
            <v>0</v>
          </cell>
          <cell r="T381">
            <v>812592</v>
          </cell>
          <cell r="U381">
            <v>16357175.999999998</v>
          </cell>
          <cell r="W381">
            <v>0</v>
          </cell>
          <cell r="X381">
            <v>0.18</v>
          </cell>
          <cell r="Y381">
            <v>0.18442807457257207</v>
          </cell>
          <cell r="Z381">
            <v>0</v>
          </cell>
          <cell r="AB381">
            <v>181</v>
          </cell>
          <cell r="AC381">
            <v>18.117445909426223</v>
          </cell>
          <cell r="AD381">
            <v>433257.0757376203</v>
          </cell>
          <cell r="AE381">
            <v>0</v>
          </cell>
          <cell r="AF381">
            <v>0</v>
          </cell>
        </row>
        <row r="382">
          <cell r="B382">
            <v>449035044</v>
          </cell>
          <cell r="C382" t="str">
            <v>BOSTON COLLEGIATE</v>
          </cell>
          <cell r="D382">
            <v>35</v>
          </cell>
          <cell r="E382" t="str">
            <v>BOSTON</v>
          </cell>
          <cell r="F382">
            <v>44</v>
          </cell>
          <cell r="G382" t="str">
            <v>BROCKTON</v>
          </cell>
          <cell r="I382">
            <v>13129</v>
          </cell>
          <cell r="J382">
            <v>458</v>
          </cell>
          <cell r="K382">
            <v>0</v>
          </cell>
          <cell r="L382">
            <v>1188</v>
          </cell>
          <cell r="M382">
            <v>14775</v>
          </cell>
          <cell r="O382">
            <v>2</v>
          </cell>
          <cell r="P382">
            <v>0</v>
          </cell>
          <cell r="Q382">
            <v>27174</v>
          </cell>
          <cell r="R382">
            <v>0</v>
          </cell>
          <cell r="S382">
            <v>0</v>
          </cell>
          <cell r="T382">
            <v>2376</v>
          </cell>
          <cell r="U382">
            <v>29550</v>
          </cell>
          <cell r="W382">
            <v>0</v>
          </cell>
          <cell r="X382">
            <v>0.18</v>
          </cell>
          <cell r="Y382">
            <v>9.3367395584958116E-2</v>
          </cell>
          <cell r="Z382">
            <v>0</v>
          </cell>
          <cell r="AB382">
            <v>1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</row>
        <row r="383">
          <cell r="B383">
            <v>449035073</v>
          </cell>
          <cell r="C383" t="str">
            <v>BOSTON COLLEGIATE</v>
          </cell>
          <cell r="D383">
            <v>35</v>
          </cell>
          <cell r="E383" t="str">
            <v>BOSTON</v>
          </cell>
          <cell r="F383">
            <v>73</v>
          </cell>
          <cell r="G383" t="str">
            <v>DEDHAM</v>
          </cell>
          <cell r="I383">
            <v>18702</v>
          </cell>
          <cell r="J383">
            <v>13740</v>
          </cell>
          <cell r="K383">
            <v>0</v>
          </cell>
          <cell r="L383">
            <v>1188</v>
          </cell>
          <cell r="M383">
            <v>33630</v>
          </cell>
          <cell r="O383">
            <v>1</v>
          </cell>
          <cell r="P383">
            <v>0</v>
          </cell>
          <cell r="Q383">
            <v>32442</v>
          </cell>
          <cell r="R383">
            <v>0</v>
          </cell>
          <cell r="S383">
            <v>0</v>
          </cell>
          <cell r="T383">
            <v>1188</v>
          </cell>
          <cell r="U383">
            <v>33630</v>
          </cell>
          <cell r="W383">
            <v>0</v>
          </cell>
          <cell r="X383">
            <v>0.09</v>
          </cell>
          <cell r="Y383">
            <v>1.245437118714759E-2</v>
          </cell>
          <cell r="Z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</row>
        <row r="384">
          <cell r="B384">
            <v>449035189</v>
          </cell>
          <cell r="C384" t="str">
            <v>BOSTON COLLEGIATE</v>
          </cell>
          <cell r="D384">
            <v>35</v>
          </cell>
          <cell r="E384" t="str">
            <v>BOSTON</v>
          </cell>
          <cell r="F384">
            <v>189</v>
          </cell>
          <cell r="G384" t="str">
            <v>MILTON</v>
          </cell>
          <cell r="I384">
            <v>16861</v>
          </cell>
          <cell r="J384">
            <v>5820</v>
          </cell>
          <cell r="K384">
            <v>0</v>
          </cell>
          <cell r="L384">
            <v>1188</v>
          </cell>
          <cell r="M384">
            <v>23869</v>
          </cell>
          <cell r="O384">
            <v>2</v>
          </cell>
          <cell r="P384">
            <v>0</v>
          </cell>
          <cell r="Q384">
            <v>45362</v>
          </cell>
          <cell r="R384">
            <v>0</v>
          </cell>
          <cell r="S384">
            <v>0</v>
          </cell>
          <cell r="T384">
            <v>2376</v>
          </cell>
          <cell r="U384">
            <v>47738</v>
          </cell>
          <cell r="W384">
            <v>0</v>
          </cell>
          <cell r="X384">
            <v>0.09</v>
          </cell>
          <cell r="Y384">
            <v>5.6896915483339808E-3</v>
          </cell>
          <cell r="Z384">
            <v>0</v>
          </cell>
          <cell r="AB384">
            <v>2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</row>
        <row r="385">
          <cell r="B385">
            <v>449035243</v>
          </cell>
          <cell r="C385" t="str">
            <v>BOSTON COLLEGIATE</v>
          </cell>
          <cell r="D385">
            <v>35</v>
          </cell>
          <cell r="E385" t="str">
            <v>BOSTON</v>
          </cell>
          <cell r="F385">
            <v>243</v>
          </cell>
          <cell r="G385" t="str">
            <v>QUINCY</v>
          </cell>
          <cell r="I385">
            <v>12302</v>
          </cell>
          <cell r="J385">
            <v>1753</v>
          </cell>
          <cell r="K385">
            <v>0</v>
          </cell>
          <cell r="L385">
            <v>1188</v>
          </cell>
          <cell r="M385">
            <v>15243</v>
          </cell>
          <cell r="O385">
            <v>2</v>
          </cell>
          <cell r="P385">
            <v>0</v>
          </cell>
          <cell r="Q385">
            <v>28110</v>
          </cell>
          <cell r="R385">
            <v>0</v>
          </cell>
          <cell r="S385">
            <v>0</v>
          </cell>
          <cell r="T385">
            <v>2376</v>
          </cell>
          <cell r="U385">
            <v>30486</v>
          </cell>
          <cell r="W385">
            <v>0</v>
          </cell>
          <cell r="X385">
            <v>0.09</v>
          </cell>
          <cell r="Y385">
            <v>6.4449431719393047E-3</v>
          </cell>
          <cell r="Z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</row>
        <row r="386">
          <cell r="B386">
            <v>449035244</v>
          </cell>
          <cell r="C386" t="str">
            <v>BOSTON COLLEGIATE</v>
          </cell>
          <cell r="D386">
            <v>35</v>
          </cell>
          <cell r="E386" t="str">
            <v>BOSTON</v>
          </cell>
          <cell r="F386">
            <v>244</v>
          </cell>
          <cell r="G386" t="str">
            <v>RANDOLPH</v>
          </cell>
          <cell r="I386">
            <v>12978</v>
          </cell>
          <cell r="J386">
            <v>3694</v>
          </cell>
          <cell r="K386">
            <v>0</v>
          </cell>
          <cell r="L386">
            <v>1188</v>
          </cell>
          <cell r="M386">
            <v>17860</v>
          </cell>
          <cell r="O386">
            <v>3</v>
          </cell>
          <cell r="P386">
            <v>0</v>
          </cell>
          <cell r="Q386">
            <v>50016</v>
          </cell>
          <cell r="R386">
            <v>0</v>
          </cell>
          <cell r="S386">
            <v>0</v>
          </cell>
          <cell r="T386">
            <v>3564</v>
          </cell>
          <cell r="U386">
            <v>53580</v>
          </cell>
          <cell r="W386">
            <v>0</v>
          </cell>
          <cell r="X386">
            <v>0.09</v>
          </cell>
          <cell r="Y386">
            <v>0.10187165835696251</v>
          </cell>
          <cell r="Z386">
            <v>0</v>
          </cell>
          <cell r="AB386">
            <v>2</v>
          </cell>
          <cell r="AC386">
            <v>0.55465598066692445</v>
          </cell>
          <cell r="AD386">
            <v>9907.2245096789629</v>
          </cell>
          <cell r="AE386">
            <v>0</v>
          </cell>
          <cell r="AF386">
            <v>0</v>
          </cell>
        </row>
        <row r="387">
          <cell r="B387">
            <v>449035248</v>
          </cell>
          <cell r="C387" t="str">
            <v>BOSTON COLLEGIATE</v>
          </cell>
          <cell r="D387">
            <v>35</v>
          </cell>
          <cell r="E387" t="str">
            <v>BOSTON</v>
          </cell>
          <cell r="F387">
            <v>248</v>
          </cell>
          <cell r="G387" t="str">
            <v>REVERE</v>
          </cell>
          <cell r="I387">
            <v>11475</v>
          </cell>
          <cell r="J387">
            <v>756</v>
          </cell>
          <cell r="K387">
            <v>0</v>
          </cell>
          <cell r="L387">
            <v>1188</v>
          </cell>
          <cell r="M387">
            <v>13419</v>
          </cell>
          <cell r="O387">
            <v>1</v>
          </cell>
          <cell r="P387">
            <v>0</v>
          </cell>
          <cell r="Q387">
            <v>12231</v>
          </cell>
          <cell r="R387">
            <v>0</v>
          </cell>
          <cell r="S387">
            <v>0</v>
          </cell>
          <cell r="T387">
            <v>1188</v>
          </cell>
          <cell r="U387">
            <v>13419</v>
          </cell>
          <cell r="W387">
            <v>0</v>
          </cell>
          <cell r="X387">
            <v>0.09</v>
          </cell>
          <cell r="Y387">
            <v>6.8512801438183821E-2</v>
          </cell>
          <cell r="Z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</row>
        <row r="388">
          <cell r="B388">
            <v>449035336</v>
          </cell>
          <cell r="C388" t="str">
            <v>BOSTON COLLEGIATE</v>
          </cell>
          <cell r="D388">
            <v>35</v>
          </cell>
          <cell r="E388" t="str">
            <v>BOSTON</v>
          </cell>
          <cell r="F388">
            <v>336</v>
          </cell>
          <cell r="G388" t="str">
            <v>WEYMOUTH</v>
          </cell>
          <cell r="I388">
            <v>13129</v>
          </cell>
          <cell r="J388">
            <v>1758</v>
          </cell>
          <cell r="K388">
            <v>0</v>
          </cell>
          <cell r="L388">
            <v>1188</v>
          </cell>
          <cell r="M388">
            <v>16075</v>
          </cell>
          <cell r="O388">
            <v>1</v>
          </cell>
          <cell r="P388">
            <v>0</v>
          </cell>
          <cell r="Q388">
            <v>14887</v>
          </cell>
          <cell r="R388">
            <v>0</v>
          </cell>
          <cell r="S388">
            <v>0</v>
          </cell>
          <cell r="T388">
            <v>1188</v>
          </cell>
          <cell r="U388">
            <v>16075</v>
          </cell>
          <cell r="W388">
            <v>0</v>
          </cell>
          <cell r="X388">
            <v>0.09</v>
          </cell>
          <cell r="Y388">
            <v>4.8588345715660924E-2</v>
          </cell>
          <cell r="Z388">
            <v>0</v>
          </cell>
          <cell r="AB388">
            <v>1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</row>
        <row r="389">
          <cell r="B389">
            <v>449035347</v>
          </cell>
          <cell r="C389" t="str">
            <v>BOSTON COLLEGIATE</v>
          </cell>
          <cell r="D389">
            <v>35</v>
          </cell>
          <cell r="E389" t="str">
            <v>BOSTON</v>
          </cell>
          <cell r="F389">
            <v>347</v>
          </cell>
          <cell r="G389" t="str">
            <v>WOBURN</v>
          </cell>
          <cell r="I389">
            <v>19470</v>
          </cell>
          <cell r="J389">
            <v>8702</v>
          </cell>
          <cell r="K389">
            <v>0</v>
          </cell>
          <cell r="L389">
            <v>1188</v>
          </cell>
          <cell r="M389">
            <v>29360</v>
          </cell>
          <cell r="O389">
            <v>1</v>
          </cell>
          <cell r="P389">
            <v>0</v>
          </cell>
          <cell r="Q389">
            <v>28172</v>
          </cell>
          <cell r="R389">
            <v>0</v>
          </cell>
          <cell r="S389">
            <v>0</v>
          </cell>
          <cell r="T389">
            <v>1188</v>
          </cell>
          <cell r="U389">
            <v>29360</v>
          </cell>
          <cell r="W389">
            <v>0</v>
          </cell>
          <cell r="X389">
            <v>0.09</v>
          </cell>
          <cell r="Y389">
            <v>1.265158172736386E-2</v>
          </cell>
          <cell r="Z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</row>
        <row r="390">
          <cell r="B390">
            <v>450086008</v>
          </cell>
          <cell r="C390" t="str">
            <v>HILLTOWN COOPERATIVE</v>
          </cell>
          <cell r="D390">
            <v>86</v>
          </cell>
          <cell r="E390" t="str">
            <v>EASTHAMPTON</v>
          </cell>
          <cell r="F390">
            <v>8</v>
          </cell>
          <cell r="G390" t="str">
            <v>AMHERST</v>
          </cell>
          <cell r="I390">
            <v>10705</v>
          </cell>
          <cell r="J390">
            <v>10788</v>
          </cell>
          <cell r="K390">
            <v>0</v>
          </cell>
          <cell r="L390">
            <v>1188</v>
          </cell>
          <cell r="M390">
            <v>22681</v>
          </cell>
          <cell r="O390">
            <v>3</v>
          </cell>
          <cell r="P390">
            <v>0</v>
          </cell>
          <cell r="Q390">
            <v>64479</v>
          </cell>
          <cell r="R390">
            <v>0</v>
          </cell>
          <cell r="S390">
            <v>0</v>
          </cell>
          <cell r="T390">
            <v>3564</v>
          </cell>
          <cell r="U390">
            <v>68043</v>
          </cell>
          <cell r="W390">
            <v>0</v>
          </cell>
          <cell r="X390">
            <v>0.09</v>
          </cell>
          <cell r="Y390">
            <v>6.0348127437416285E-2</v>
          </cell>
          <cell r="Z390">
            <v>0</v>
          </cell>
          <cell r="AB390">
            <v>2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</row>
        <row r="391">
          <cell r="B391">
            <v>450086086</v>
          </cell>
          <cell r="C391" t="str">
            <v>HILLTOWN COOPERATIVE</v>
          </cell>
          <cell r="D391">
            <v>86</v>
          </cell>
          <cell r="E391" t="str">
            <v>EASTHAMPTON</v>
          </cell>
          <cell r="F391">
            <v>86</v>
          </cell>
          <cell r="G391" t="str">
            <v>EASTHAMPTON</v>
          </cell>
          <cell r="I391">
            <v>12290</v>
          </cell>
          <cell r="J391">
            <v>1251</v>
          </cell>
          <cell r="K391">
            <v>0</v>
          </cell>
          <cell r="L391">
            <v>1188</v>
          </cell>
          <cell r="M391">
            <v>14729</v>
          </cell>
          <cell r="O391">
            <v>76</v>
          </cell>
          <cell r="P391">
            <v>0</v>
          </cell>
          <cell r="Q391">
            <v>1029116</v>
          </cell>
          <cell r="R391">
            <v>0</v>
          </cell>
          <cell r="S391">
            <v>0</v>
          </cell>
          <cell r="T391">
            <v>90288</v>
          </cell>
          <cell r="U391">
            <v>1119404</v>
          </cell>
          <cell r="W391">
            <v>0</v>
          </cell>
          <cell r="X391">
            <v>0.09</v>
          </cell>
          <cell r="Y391">
            <v>6.6268192270618906E-2</v>
          </cell>
          <cell r="Z391">
            <v>0</v>
          </cell>
          <cell r="AB391">
            <v>27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</row>
        <row r="392">
          <cell r="B392">
            <v>450086114</v>
          </cell>
          <cell r="C392" t="str">
            <v>HILLTOWN COOPERATIVE</v>
          </cell>
          <cell r="D392">
            <v>86</v>
          </cell>
          <cell r="E392" t="str">
            <v>EASTHAMPTON</v>
          </cell>
          <cell r="F392">
            <v>114</v>
          </cell>
          <cell r="G392" t="str">
            <v>GREENFIELD</v>
          </cell>
          <cell r="I392">
            <v>16912</v>
          </cell>
          <cell r="J392">
            <v>2758</v>
          </cell>
          <cell r="K392">
            <v>0</v>
          </cell>
          <cell r="L392">
            <v>1188</v>
          </cell>
          <cell r="M392">
            <v>20858</v>
          </cell>
          <cell r="O392">
            <v>2</v>
          </cell>
          <cell r="P392">
            <v>0</v>
          </cell>
          <cell r="Q392">
            <v>39340</v>
          </cell>
          <cell r="R392">
            <v>0</v>
          </cell>
          <cell r="S392">
            <v>0</v>
          </cell>
          <cell r="T392">
            <v>2376</v>
          </cell>
          <cell r="U392">
            <v>41716</v>
          </cell>
          <cell r="W392">
            <v>0</v>
          </cell>
          <cell r="X392">
            <v>0.18</v>
          </cell>
          <cell r="Y392">
            <v>5.6658535614164632E-2</v>
          </cell>
          <cell r="Z392">
            <v>0</v>
          </cell>
          <cell r="AB392">
            <v>1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</row>
        <row r="393">
          <cell r="B393">
            <v>450086117</v>
          </cell>
          <cell r="C393" t="str">
            <v>HILLTOWN COOPERATIVE</v>
          </cell>
          <cell r="D393">
            <v>86</v>
          </cell>
          <cell r="E393" t="str">
            <v>EASTHAMPTON</v>
          </cell>
          <cell r="F393">
            <v>117</v>
          </cell>
          <cell r="G393" t="str">
            <v>HADLEY</v>
          </cell>
          <cell r="I393">
            <v>10705</v>
          </cell>
          <cell r="J393">
            <v>5637</v>
          </cell>
          <cell r="K393">
            <v>0</v>
          </cell>
          <cell r="L393">
            <v>1188</v>
          </cell>
          <cell r="M393">
            <v>17530</v>
          </cell>
          <cell r="O393">
            <v>1</v>
          </cell>
          <cell r="P393">
            <v>0</v>
          </cell>
          <cell r="Q393">
            <v>16342</v>
          </cell>
          <cell r="R393">
            <v>0</v>
          </cell>
          <cell r="S393">
            <v>0</v>
          </cell>
          <cell r="T393">
            <v>1188</v>
          </cell>
          <cell r="U393">
            <v>17530</v>
          </cell>
          <cell r="W393">
            <v>0</v>
          </cell>
          <cell r="X393">
            <v>0.09</v>
          </cell>
          <cell r="Y393">
            <v>9.4522914432380353E-2</v>
          </cell>
          <cell r="Z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</row>
        <row r="394">
          <cell r="B394">
            <v>450086127</v>
          </cell>
          <cell r="C394" t="str">
            <v>HILLTOWN COOPERATIVE</v>
          </cell>
          <cell r="D394">
            <v>86</v>
          </cell>
          <cell r="E394" t="str">
            <v>EASTHAMPTON</v>
          </cell>
          <cell r="F394">
            <v>127</v>
          </cell>
          <cell r="G394" t="str">
            <v>HATFIELD</v>
          </cell>
          <cell r="I394">
            <v>10705</v>
          </cell>
          <cell r="J394">
            <v>5597</v>
          </cell>
          <cell r="K394">
            <v>0</v>
          </cell>
          <cell r="L394">
            <v>1188</v>
          </cell>
          <cell r="M394">
            <v>17490</v>
          </cell>
          <cell r="O394">
            <v>3</v>
          </cell>
          <cell r="P394">
            <v>0</v>
          </cell>
          <cell r="Q394">
            <v>48906</v>
          </cell>
          <cell r="R394">
            <v>0</v>
          </cell>
          <cell r="S394">
            <v>0</v>
          </cell>
          <cell r="T394">
            <v>3564</v>
          </cell>
          <cell r="U394">
            <v>52470</v>
          </cell>
          <cell r="W394">
            <v>0</v>
          </cell>
          <cell r="X394">
            <v>0.09</v>
          </cell>
          <cell r="Y394">
            <v>4.2371250672695225E-2</v>
          </cell>
          <cell r="Z394">
            <v>0</v>
          </cell>
          <cell r="AB394">
            <v>2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</row>
        <row r="395">
          <cell r="B395">
            <v>450086137</v>
          </cell>
          <cell r="C395" t="str">
            <v>HILLTOWN COOPERATIVE</v>
          </cell>
          <cell r="D395">
            <v>86</v>
          </cell>
          <cell r="E395" t="str">
            <v>EASTHAMPTON</v>
          </cell>
          <cell r="F395">
            <v>137</v>
          </cell>
          <cell r="G395" t="str">
            <v>HOLYOKE</v>
          </cell>
          <cell r="I395">
            <v>18254</v>
          </cell>
          <cell r="J395">
            <v>0</v>
          </cell>
          <cell r="K395">
            <v>0</v>
          </cell>
          <cell r="L395">
            <v>1188</v>
          </cell>
          <cell r="M395">
            <v>19442</v>
          </cell>
          <cell r="O395">
            <v>2</v>
          </cell>
          <cell r="P395">
            <v>0</v>
          </cell>
          <cell r="Q395">
            <v>36508</v>
          </cell>
          <cell r="R395">
            <v>0</v>
          </cell>
          <cell r="S395">
            <v>0</v>
          </cell>
          <cell r="T395">
            <v>2376</v>
          </cell>
          <cell r="U395">
            <v>38884</v>
          </cell>
          <cell r="W395">
            <v>0</v>
          </cell>
          <cell r="X395">
            <v>0.18</v>
          </cell>
          <cell r="Y395">
            <v>0.10885540473195379</v>
          </cell>
          <cell r="Z395">
            <v>0</v>
          </cell>
          <cell r="AB395">
            <v>1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</row>
        <row r="396">
          <cell r="B396">
            <v>450086210</v>
          </cell>
          <cell r="C396" t="str">
            <v>HILLTOWN COOPERATIVE</v>
          </cell>
          <cell r="D396">
            <v>86</v>
          </cell>
          <cell r="E396" t="str">
            <v>EASTHAMPTON</v>
          </cell>
          <cell r="F396">
            <v>210</v>
          </cell>
          <cell r="G396" t="str">
            <v>NORTHAMPTON</v>
          </cell>
          <cell r="I396">
            <v>11536</v>
          </cell>
          <cell r="J396">
            <v>3824</v>
          </cell>
          <cell r="K396">
            <v>0</v>
          </cell>
          <cell r="L396">
            <v>1188</v>
          </cell>
          <cell r="M396">
            <v>16548</v>
          </cell>
          <cell r="O396">
            <v>96</v>
          </cell>
          <cell r="P396">
            <v>0</v>
          </cell>
          <cell r="Q396">
            <v>1474560</v>
          </cell>
          <cell r="R396">
            <v>0</v>
          </cell>
          <cell r="S396">
            <v>0</v>
          </cell>
          <cell r="T396">
            <v>114048</v>
          </cell>
          <cell r="U396">
            <v>1588608</v>
          </cell>
          <cell r="W396">
            <v>0</v>
          </cell>
          <cell r="X396">
            <v>0.09</v>
          </cell>
          <cell r="Y396">
            <v>5.8576259262404354E-2</v>
          </cell>
          <cell r="Z396">
            <v>0</v>
          </cell>
          <cell r="AB396">
            <v>34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</row>
        <row r="397">
          <cell r="B397">
            <v>450086275</v>
          </cell>
          <cell r="C397" t="str">
            <v>HILLTOWN COOPERATIVE</v>
          </cell>
          <cell r="D397">
            <v>86</v>
          </cell>
          <cell r="E397" t="str">
            <v>EASTHAMPTON</v>
          </cell>
          <cell r="F397">
            <v>275</v>
          </cell>
          <cell r="G397" t="str">
            <v>SOUTHAMPTON</v>
          </cell>
          <cell r="I397">
            <v>12225</v>
          </cell>
          <cell r="J397">
            <v>3564</v>
          </cell>
          <cell r="K397">
            <v>0</v>
          </cell>
          <cell r="L397">
            <v>1188</v>
          </cell>
          <cell r="M397">
            <v>16977</v>
          </cell>
          <cell r="O397">
            <v>6</v>
          </cell>
          <cell r="P397">
            <v>0</v>
          </cell>
          <cell r="Q397">
            <v>94734</v>
          </cell>
          <cell r="R397">
            <v>0</v>
          </cell>
          <cell r="S397">
            <v>0</v>
          </cell>
          <cell r="T397">
            <v>7128</v>
          </cell>
          <cell r="U397">
            <v>101862</v>
          </cell>
          <cell r="W397">
            <v>0</v>
          </cell>
          <cell r="X397">
            <v>0.09</v>
          </cell>
          <cell r="Y397">
            <v>1.977052140588732E-2</v>
          </cell>
          <cell r="Z397">
            <v>0</v>
          </cell>
          <cell r="AB397">
            <v>3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</row>
        <row r="398">
          <cell r="B398">
            <v>450086278</v>
          </cell>
          <cell r="C398" t="str">
            <v>HILLTOWN COOPERATIVE</v>
          </cell>
          <cell r="D398">
            <v>86</v>
          </cell>
          <cell r="E398" t="str">
            <v>EASTHAMPTON</v>
          </cell>
          <cell r="F398">
            <v>278</v>
          </cell>
          <cell r="G398" t="str">
            <v>SOUTH HADLEY</v>
          </cell>
          <cell r="I398">
            <v>12450</v>
          </cell>
          <cell r="J398">
            <v>2312</v>
          </cell>
          <cell r="K398">
            <v>0</v>
          </cell>
          <cell r="L398">
            <v>1188</v>
          </cell>
          <cell r="M398">
            <v>15950</v>
          </cell>
          <cell r="O398">
            <v>14</v>
          </cell>
          <cell r="P398">
            <v>0</v>
          </cell>
          <cell r="Q398">
            <v>206668</v>
          </cell>
          <cell r="R398">
            <v>0</v>
          </cell>
          <cell r="S398">
            <v>0</v>
          </cell>
          <cell r="T398">
            <v>16632</v>
          </cell>
          <cell r="U398">
            <v>223300</v>
          </cell>
          <cell r="W398">
            <v>0</v>
          </cell>
          <cell r="X398">
            <v>0.09</v>
          </cell>
          <cell r="Y398">
            <v>7.2989156489209617E-2</v>
          </cell>
          <cell r="Z398">
            <v>0</v>
          </cell>
          <cell r="AB398">
            <v>5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</row>
        <row r="399">
          <cell r="B399">
            <v>450086327</v>
          </cell>
          <cell r="C399" t="str">
            <v>HILLTOWN COOPERATIVE</v>
          </cell>
          <cell r="D399">
            <v>86</v>
          </cell>
          <cell r="E399" t="str">
            <v>EASTHAMPTON</v>
          </cell>
          <cell r="F399">
            <v>327</v>
          </cell>
          <cell r="G399" t="str">
            <v>WESTHAMPTON</v>
          </cell>
          <cell r="I399">
            <v>10519</v>
          </cell>
          <cell r="J399">
            <v>11721</v>
          </cell>
          <cell r="K399">
            <v>0</v>
          </cell>
          <cell r="L399">
            <v>1188</v>
          </cell>
          <cell r="M399">
            <v>23428</v>
          </cell>
          <cell r="O399">
            <v>1</v>
          </cell>
          <cell r="P399">
            <v>0</v>
          </cell>
          <cell r="Q399">
            <v>22240</v>
          </cell>
          <cell r="R399">
            <v>0</v>
          </cell>
          <cell r="S399">
            <v>0</v>
          </cell>
          <cell r="T399">
            <v>1188</v>
          </cell>
          <cell r="U399">
            <v>23428</v>
          </cell>
          <cell r="W399">
            <v>0</v>
          </cell>
          <cell r="X399">
            <v>0.09</v>
          </cell>
          <cell r="Y399">
            <v>7.9141753517001333E-3</v>
          </cell>
          <cell r="Z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</row>
        <row r="400">
          <cell r="B400">
            <v>450086337</v>
          </cell>
          <cell r="C400" t="str">
            <v>HILLTOWN COOPERATIVE</v>
          </cell>
          <cell r="D400">
            <v>86</v>
          </cell>
          <cell r="E400" t="str">
            <v>EASTHAMPTON</v>
          </cell>
          <cell r="F400">
            <v>337</v>
          </cell>
          <cell r="G400" t="str">
            <v>WHATELY</v>
          </cell>
          <cell r="I400">
            <v>15678</v>
          </cell>
          <cell r="J400">
            <v>20889</v>
          </cell>
          <cell r="K400">
            <v>0</v>
          </cell>
          <cell r="L400">
            <v>1188</v>
          </cell>
          <cell r="M400">
            <v>37755</v>
          </cell>
          <cell r="O400">
            <v>1</v>
          </cell>
          <cell r="P400">
            <v>0</v>
          </cell>
          <cell r="Q400">
            <v>36567</v>
          </cell>
          <cell r="R400">
            <v>0</v>
          </cell>
          <cell r="S400">
            <v>0</v>
          </cell>
          <cell r="T400">
            <v>1188</v>
          </cell>
          <cell r="U400">
            <v>37755</v>
          </cell>
          <cell r="W400">
            <v>0</v>
          </cell>
          <cell r="X400">
            <v>0.09</v>
          </cell>
          <cell r="Y400">
            <v>1.5336941148805083E-2</v>
          </cell>
          <cell r="Z400">
            <v>0</v>
          </cell>
          <cell r="AB400">
            <v>1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</row>
        <row r="401">
          <cell r="B401">
            <v>450086340</v>
          </cell>
          <cell r="C401" t="str">
            <v>HILLTOWN COOPERATIVE</v>
          </cell>
          <cell r="D401">
            <v>86</v>
          </cell>
          <cell r="E401" t="str">
            <v>EASTHAMPTON</v>
          </cell>
          <cell r="F401">
            <v>340</v>
          </cell>
          <cell r="G401" t="str">
            <v>WILLIAMSBURG</v>
          </cell>
          <cell r="I401">
            <v>10631</v>
          </cell>
          <cell r="J401">
            <v>6191</v>
          </cell>
          <cell r="K401">
            <v>0</v>
          </cell>
          <cell r="L401">
            <v>1188</v>
          </cell>
          <cell r="M401">
            <v>18010</v>
          </cell>
          <cell r="O401">
            <v>4</v>
          </cell>
          <cell r="P401">
            <v>0</v>
          </cell>
          <cell r="Q401">
            <v>67288</v>
          </cell>
          <cell r="R401">
            <v>0</v>
          </cell>
          <cell r="S401">
            <v>0</v>
          </cell>
          <cell r="T401">
            <v>4752</v>
          </cell>
          <cell r="U401">
            <v>72040</v>
          </cell>
          <cell r="W401">
            <v>0</v>
          </cell>
          <cell r="X401">
            <v>0.09</v>
          </cell>
          <cell r="Y401">
            <v>3.0929840488308012E-2</v>
          </cell>
          <cell r="Z401">
            <v>0</v>
          </cell>
          <cell r="AB401">
            <v>3.333333333333333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</row>
        <row r="402">
          <cell r="B402">
            <v>450086605</v>
          </cell>
          <cell r="C402" t="str">
            <v>HILLTOWN COOPERATIVE</v>
          </cell>
          <cell r="D402">
            <v>86</v>
          </cell>
          <cell r="E402" t="str">
            <v>EASTHAMPTON</v>
          </cell>
          <cell r="F402">
            <v>605</v>
          </cell>
          <cell r="G402" t="str">
            <v>AMHERST PELHAM</v>
          </cell>
          <cell r="I402">
            <v>10332</v>
          </cell>
          <cell r="J402">
            <v>7118</v>
          </cell>
          <cell r="K402">
            <v>0</v>
          </cell>
          <cell r="L402">
            <v>1188</v>
          </cell>
          <cell r="M402">
            <v>18638</v>
          </cell>
          <cell r="O402">
            <v>1</v>
          </cell>
          <cell r="P402">
            <v>0</v>
          </cell>
          <cell r="Q402">
            <v>17450</v>
          </cell>
          <cell r="R402">
            <v>0</v>
          </cell>
          <cell r="S402">
            <v>0</v>
          </cell>
          <cell r="T402">
            <v>1188</v>
          </cell>
          <cell r="U402">
            <v>18638</v>
          </cell>
          <cell r="W402">
            <v>0</v>
          </cell>
          <cell r="X402">
            <v>0.09</v>
          </cell>
          <cell r="Y402">
            <v>6.3066064501083319E-2</v>
          </cell>
          <cell r="Z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</row>
        <row r="403">
          <cell r="B403">
            <v>450086670</v>
          </cell>
          <cell r="C403" t="str">
            <v>HILLTOWN COOPERATIVE</v>
          </cell>
          <cell r="D403">
            <v>86</v>
          </cell>
          <cell r="E403" t="str">
            <v>EASTHAMPTON</v>
          </cell>
          <cell r="F403">
            <v>670</v>
          </cell>
          <cell r="G403" t="str">
            <v>FRONTIER</v>
          </cell>
          <cell r="I403">
            <v>14056</v>
          </cell>
          <cell r="J403">
            <v>10498</v>
          </cell>
          <cell r="K403">
            <v>0</v>
          </cell>
          <cell r="L403">
            <v>1188</v>
          </cell>
          <cell r="M403">
            <v>25742</v>
          </cell>
          <cell r="O403">
            <v>1</v>
          </cell>
          <cell r="P403">
            <v>0</v>
          </cell>
          <cell r="Q403">
            <v>24554</v>
          </cell>
          <cell r="R403">
            <v>0</v>
          </cell>
          <cell r="S403">
            <v>0</v>
          </cell>
          <cell r="T403">
            <v>1188</v>
          </cell>
          <cell r="U403">
            <v>25742</v>
          </cell>
          <cell r="W403">
            <v>0</v>
          </cell>
          <cell r="X403">
            <v>0.09</v>
          </cell>
          <cell r="Y403">
            <v>3.5023023600974597E-2</v>
          </cell>
          <cell r="Z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</row>
        <row r="404">
          <cell r="B404">
            <v>450086674</v>
          </cell>
          <cell r="C404" t="str">
            <v>HILLTOWN COOPERATIVE</v>
          </cell>
          <cell r="D404">
            <v>86</v>
          </cell>
          <cell r="E404" t="str">
            <v>EASTHAMPTON</v>
          </cell>
          <cell r="F404">
            <v>674</v>
          </cell>
          <cell r="G404" t="str">
            <v>GILL MONTAGUE</v>
          </cell>
          <cell r="I404">
            <v>15339</v>
          </cell>
          <cell r="J404">
            <v>5532</v>
          </cell>
          <cell r="K404">
            <v>0</v>
          </cell>
          <cell r="L404">
            <v>1188</v>
          </cell>
          <cell r="M404">
            <v>22059</v>
          </cell>
          <cell r="O404">
            <v>1</v>
          </cell>
          <cell r="P404">
            <v>0</v>
          </cell>
          <cell r="Q404">
            <v>20871</v>
          </cell>
          <cell r="R404">
            <v>0</v>
          </cell>
          <cell r="S404">
            <v>0</v>
          </cell>
          <cell r="T404">
            <v>1188</v>
          </cell>
          <cell r="U404">
            <v>22059</v>
          </cell>
          <cell r="W404">
            <v>0</v>
          </cell>
          <cell r="X404">
            <v>0.18</v>
          </cell>
          <cell r="Y404">
            <v>5.3462587101910222E-2</v>
          </cell>
          <cell r="Z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</row>
        <row r="405">
          <cell r="B405">
            <v>450086683</v>
          </cell>
          <cell r="C405" t="str">
            <v>HILLTOWN COOPERATIVE</v>
          </cell>
          <cell r="D405">
            <v>86</v>
          </cell>
          <cell r="E405" t="str">
            <v>EASTHAMPTON</v>
          </cell>
          <cell r="F405">
            <v>683</v>
          </cell>
          <cell r="G405" t="str">
            <v>HAMPSHIRE</v>
          </cell>
          <cell r="I405">
            <v>10332</v>
          </cell>
          <cell r="J405">
            <v>8503</v>
          </cell>
          <cell r="K405">
            <v>0</v>
          </cell>
          <cell r="L405">
            <v>1188</v>
          </cell>
          <cell r="M405">
            <v>20023</v>
          </cell>
          <cell r="O405">
            <v>6</v>
          </cell>
          <cell r="P405">
            <v>0</v>
          </cell>
          <cell r="Q405">
            <v>113010</v>
          </cell>
          <cell r="R405">
            <v>0</v>
          </cell>
          <cell r="S405">
            <v>0</v>
          </cell>
          <cell r="T405">
            <v>7128</v>
          </cell>
          <cell r="U405">
            <v>120138</v>
          </cell>
          <cell r="W405">
            <v>0</v>
          </cell>
          <cell r="X405">
            <v>0.09</v>
          </cell>
          <cell r="Y405">
            <v>2.583901450690711E-2</v>
          </cell>
          <cell r="Z405">
            <v>0</v>
          </cell>
          <cell r="AB405">
            <v>2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</row>
        <row r="406">
          <cell r="B406">
            <v>453137005</v>
          </cell>
          <cell r="C406" t="str">
            <v>HOLYOKE COMMUNITY</v>
          </cell>
          <cell r="D406">
            <v>137</v>
          </cell>
          <cell r="E406" t="str">
            <v>HOLYOKE</v>
          </cell>
          <cell r="F406">
            <v>5</v>
          </cell>
          <cell r="G406" t="str">
            <v>AGAWAM</v>
          </cell>
          <cell r="I406">
            <v>12662</v>
          </cell>
          <cell r="J406">
            <v>5408</v>
          </cell>
          <cell r="K406">
            <v>0</v>
          </cell>
          <cell r="L406">
            <v>1188</v>
          </cell>
          <cell r="M406">
            <v>19258</v>
          </cell>
          <cell r="O406">
            <v>3</v>
          </cell>
          <cell r="P406">
            <v>0</v>
          </cell>
          <cell r="Q406">
            <v>54210</v>
          </cell>
          <cell r="R406">
            <v>0</v>
          </cell>
          <cell r="S406">
            <v>0</v>
          </cell>
          <cell r="T406">
            <v>3564</v>
          </cell>
          <cell r="U406">
            <v>57774</v>
          </cell>
          <cell r="W406">
            <v>0</v>
          </cell>
          <cell r="X406">
            <v>0.09</v>
          </cell>
          <cell r="Y406">
            <v>2.0638903271765117E-2</v>
          </cell>
          <cell r="Z406">
            <v>0</v>
          </cell>
          <cell r="AB406">
            <v>1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</row>
        <row r="407">
          <cell r="B407">
            <v>453137061</v>
          </cell>
          <cell r="C407" t="str">
            <v>HOLYOKE COMMUNITY</v>
          </cell>
          <cell r="D407">
            <v>137</v>
          </cell>
          <cell r="E407" t="str">
            <v>HOLYOKE</v>
          </cell>
          <cell r="F407">
            <v>61</v>
          </cell>
          <cell r="G407" t="str">
            <v>CHICOPEE</v>
          </cell>
          <cell r="I407">
            <v>16488</v>
          </cell>
          <cell r="J407">
            <v>699</v>
          </cell>
          <cell r="K407">
            <v>0</v>
          </cell>
          <cell r="L407">
            <v>1188</v>
          </cell>
          <cell r="M407">
            <v>18375</v>
          </cell>
          <cell r="O407">
            <v>72</v>
          </cell>
          <cell r="P407">
            <v>0</v>
          </cell>
          <cell r="Q407">
            <v>1237464</v>
          </cell>
          <cell r="R407">
            <v>0</v>
          </cell>
          <cell r="S407">
            <v>0</v>
          </cell>
          <cell r="T407">
            <v>85536</v>
          </cell>
          <cell r="U407">
            <v>1323000</v>
          </cell>
          <cell r="W407">
            <v>0</v>
          </cell>
          <cell r="X407">
            <v>0.09</v>
          </cell>
          <cell r="Y407">
            <v>4.4357959472982419E-2</v>
          </cell>
          <cell r="Z407">
            <v>0</v>
          </cell>
          <cell r="AB407">
            <v>28.999999999999996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</row>
        <row r="408">
          <cell r="B408">
            <v>453137086</v>
          </cell>
          <cell r="C408" t="str">
            <v>HOLYOKE COMMUNITY</v>
          </cell>
          <cell r="D408">
            <v>137</v>
          </cell>
          <cell r="E408" t="str">
            <v>HOLYOKE</v>
          </cell>
          <cell r="F408">
            <v>86</v>
          </cell>
          <cell r="G408" t="str">
            <v>EASTHAMPTON</v>
          </cell>
          <cell r="I408">
            <v>16201</v>
          </cell>
          <cell r="J408">
            <v>1649</v>
          </cell>
          <cell r="K408">
            <v>0</v>
          </cell>
          <cell r="L408">
            <v>1188</v>
          </cell>
          <cell r="M408">
            <v>19038</v>
          </cell>
          <cell r="O408">
            <v>1</v>
          </cell>
          <cell r="P408">
            <v>0</v>
          </cell>
          <cell r="Q408">
            <v>17850</v>
          </cell>
          <cell r="R408">
            <v>0</v>
          </cell>
          <cell r="S408">
            <v>0</v>
          </cell>
          <cell r="T408">
            <v>1188</v>
          </cell>
          <cell r="U408">
            <v>19038</v>
          </cell>
          <cell r="W408">
            <v>0</v>
          </cell>
          <cell r="X408">
            <v>0.09</v>
          </cell>
          <cell r="Y408">
            <v>6.6268192270618906E-2</v>
          </cell>
          <cell r="Z408">
            <v>0</v>
          </cell>
          <cell r="AB408">
            <v>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</row>
        <row r="409">
          <cell r="B409">
            <v>453137114</v>
          </cell>
          <cell r="C409" t="str">
            <v>HOLYOKE COMMUNITY</v>
          </cell>
          <cell r="D409">
            <v>137</v>
          </cell>
          <cell r="E409" t="str">
            <v>HOLYOKE</v>
          </cell>
          <cell r="F409">
            <v>114</v>
          </cell>
          <cell r="G409" t="str">
            <v>GREENFIELD</v>
          </cell>
          <cell r="I409">
            <v>17098</v>
          </cell>
          <cell r="J409">
            <v>2789</v>
          </cell>
          <cell r="K409">
            <v>0</v>
          </cell>
          <cell r="L409">
            <v>1188</v>
          </cell>
          <cell r="M409">
            <v>21075</v>
          </cell>
          <cell r="O409">
            <v>1</v>
          </cell>
          <cell r="P409">
            <v>0</v>
          </cell>
          <cell r="Q409">
            <v>19887</v>
          </cell>
          <cell r="R409">
            <v>0</v>
          </cell>
          <cell r="S409">
            <v>0</v>
          </cell>
          <cell r="T409">
            <v>1188</v>
          </cell>
          <cell r="U409">
            <v>21075</v>
          </cell>
          <cell r="W409">
            <v>0</v>
          </cell>
          <cell r="X409">
            <v>0.18</v>
          </cell>
          <cell r="Y409">
            <v>5.6658535614164632E-2</v>
          </cell>
          <cell r="Z409">
            <v>0</v>
          </cell>
          <cell r="AB409">
            <v>1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</row>
        <row r="410">
          <cell r="B410">
            <v>453137137</v>
          </cell>
          <cell r="C410" t="str">
            <v>HOLYOKE COMMUNITY</v>
          </cell>
          <cell r="D410">
            <v>137</v>
          </cell>
          <cell r="E410" t="str">
            <v>HOLYOKE</v>
          </cell>
          <cell r="F410">
            <v>137</v>
          </cell>
          <cell r="G410" t="str">
            <v>HOLYOKE</v>
          </cell>
          <cell r="I410">
            <v>17958</v>
          </cell>
          <cell r="J410">
            <v>0</v>
          </cell>
          <cell r="K410">
            <v>1582.6347305389222</v>
          </cell>
          <cell r="L410">
            <v>1188</v>
          </cell>
          <cell r="M410">
            <v>20728.634730538921</v>
          </cell>
          <cell r="O410">
            <v>501</v>
          </cell>
          <cell r="P410">
            <v>0</v>
          </cell>
          <cell r="Q410">
            <v>8996958</v>
          </cell>
          <cell r="R410">
            <v>0</v>
          </cell>
          <cell r="S410">
            <v>792900</v>
          </cell>
          <cell r="T410">
            <v>595188</v>
          </cell>
          <cell r="U410">
            <v>10385046</v>
          </cell>
          <cell r="W410">
            <v>0</v>
          </cell>
          <cell r="X410">
            <v>0.18</v>
          </cell>
          <cell r="Y410">
            <v>0.10885540473195379</v>
          </cell>
          <cell r="Z410">
            <v>0</v>
          </cell>
          <cell r="AB410">
            <v>185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</row>
        <row r="411">
          <cell r="B411">
            <v>453137161</v>
          </cell>
          <cell r="C411" t="str">
            <v>HOLYOKE COMMUNITY</v>
          </cell>
          <cell r="D411">
            <v>137</v>
          </cell>
          <cell r="E411" t="str">
            <v>HOLYOKE</v>
          </cell>
          <cell r="F411">
            <v>161</v>
          </cell>
          <cell r="G411" t="str">
            <v>LUDLOW</v>
          </cell>
          <cell r="I411">
            <v>16575</v>
          </cell>
          <cell r="J411">
            <v>6984</v>
          </cell>
          <cell r="K411">
            <v>0</v>
          </cell>
          <cell r="L411">
            <v>1188</v>
          </cell>
          <cell r="M411">
            <v>24747</v>
          </cell>
          <cell r="O411">
            <v>1</v>
          </cell>
          <cell r="P411">
            <v>0</v>
          </cell>
          <cell r="Q411">
            <v>23559</v>
          </cell>
          <cell r="R411">
            <v>0</v>
          </cell>
          <cell r="S411">
            <v>0</v>
          </cell>
          <cell r="T411">
            <v>1188</v>
          </cell>
          <cell r="U411">
            <v>24747</v>
          </cell>
          <cell r="W411">
            <v>0</v>
          </cell>
          <cell r="X411">
            <v>0.09</v>
          </cell>
          <cell r="Y411">
            <v>8.5089813753324115E-3</v>
          </cell>
          <cell r="Z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</row>
        <row r="412">
          <cell r="B412">
            <v>453137210</v>
          </cell>
          <cell r="C412" t="str">
            <v>HOLYOKE COMMUNITY</v>
          </cell>
          <cell r="D412">
            <v>137</v>
          </cell>
          <cell r="E412" t="str">
            <v>HOLYOKE</v>
          </cell>
          <cell r="F412">
            <v>210</v>
          </cell>
          <cell r="G412" t="str">
            <v>NORTHAMPTON</v>
          </cell>
          <cell r="I412">
            <v>15678</v>
          </cell>
          <cell r="J412">
            <v>5196</v>
          </cell>
          <cell r="K412">
            <v>0</v>
          </cell>
          <cell r="L412">
            <v>1188</v>
          </cell>
          <cell r="M412">
            <v>22062</v>
          </cell>
          <cell r="O412">
            <v>2</v>
          </cell>
          <cell r="P412">
            <v>0</v>
          </cell>
          <cell r="Q412">
            <v>41748</v>
          </cell>
          <cell r="R412">
            <v>0</v>
          </cell>
          <cell r="S412">
            <v>0</v>
          </cell>
          <cell r="T412">
            <v>2376</v>
          </cell>
          <cell r="U412">
            <v>44124</v>
          </cell>
          <cell r="W412">
            <v>0</v>
          </cell>
          <cell r="X412">
            <v>0.09</v>
          </cell>
          <cell r="Y412">
            <v>5.8576259262404354E-2</v>
          </cell>
          <cell r="Z412">
            <v>0</v>
          </cell>
          <cell r="AB412">
            <v>1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</row>
        <row r="413">
          <cell r="B413">
            <v>453137227</v>
          </cell>
          <cell r="C413" t="str">
            <v>HOLYOKE COMMUNITY</v>
          </cell>
          <cell r="D413">
            <v>137</v>
          </cell>
          <cell r="E413" t="str">
            <v>HOLYOKE</v>
          </cell>
          <cell r="F413">
            <v>227</v>
          </cell>
          <cell r="G413" t="str">
            <v>PALMER</v>
          </cell>
          <cell r="I413">
            <v>17285</v>
          </cell>
          <cell r="J413">
            <v>4530</v>
          </cell>
          <cell r="K413">
            <v>0</v>
          </cell>
          <cell r="L413">
            <v>1188</v>
          </cell>
          <cell r="M413">
            <v>23003</v>
          </cell>
          <cell r="O413">
            <v>1</v>
          </cell>
          <cell r="P413">
            <v>0</v>
          </cell>
          <cell r="Q413">
            <v>21815</v>
          </cell>
          <cell r="R413">
            <v>0</v>
          </cell>
          <cell r="S413">
            <v>0</v>
          </cell>
          <cell r="T413">
            <v>1188</v>
          </cell>
          <cell r="U413">
            <v>23003</v>
          </cell>
          <cell r="W413">
            <v>0</v>
          </cell>
          <cell r="X413">
            <v>0.18</v>
          </cell>
          <cell r="Y413">
            <v>2.0744745366700942E-2</v>
          </cell>
          <cell r="Z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</row>
        <row r="414">
          <cell r="B414">
            <v>453137278</v>
          </cell>
          <cell r="C414" t="str">
            <v>HOLYOKE COMMUNITY</v>
          </cell>
          <cell r="D414">
            <v>137</v>
          </cell>
          <cell r="E414" t="str">
            <v>HOLYOKE</v>
          </cell>
          <cell r="F414">
            <v>278</v>
          </cell>
          <cell r="G414" t="str">
            <v>SOUTH HADLEY</v>
          </cell>
          <cell r="I414">
            <v>15589</v>
          </cell>
          <cell r="J414">
            <v>2895</v>
          </cell>
          <cell r="K414">
            <v>0</v>
          </cell>
          <cell r="L414">
            <v>1188</v>
          </cell>
          <cell r="M414">
            <v>19672</v>
          </cell>
          <cell r="O414">
            <v>10</v>
          </cell>
          <cell r="P414">
            <v>0</v>
          </cell>
          <cell r="Q414">
            <v>184840</v>
          </cell>
          <cell r="R414">
            <v>0</v>
          </cell>
          <cell r="S414">
            <v>0</v>
          </cell>
          <cell r="T414">
            <v>11880</v>
          </cell>
          <cell r="U414">
            <v>196720</v>
          </cell>
          <cell r="W414">
            <v>0</v>
          </cell>
          <cell r="X414">
            <v>0.09</v>
          </cell>
          <cell r="Y414">
            <v>7.2989156489209617E-2</v>
          </cell>
          <cell r="Z414">
            <v>0</v>
          </cell>
          <cell r="AB414">
            <v>1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</row>
        <row r="415">
          <cell r="B415">
            <v>453137281</v>
          </cell>
          <cell r="C415" t="str">
            <v>HOLYOKE COMMUNITY</v>
          </cell>
          <cell r="D415">
            <v>137</v>
          </cell>
          <cell r="E415" t="str">
            <v>HOLYOKE</v>
          </cell>
          <cell r="F415">
            <v>281</v>
          </cell>
          <cell r="G415" t="str">
            <v>SPRINGFIELD</v>
          </cell>
          <cell r="I415">
            <v>17424</v>
          </cell>
          <cell r="J415">
            <v>9</v>
          </cell>
          <cell r="K415">
            <v>0</v>
          </cell>
          <cell r="L415">
            <v>1188</v>
          </cell>
          <cell r="M415">
            <v>18621</v>
          </cell>
          <cell r="O415">
            <v>93</v>
          </cell>
          <cell r="P415">
            <v>0</v>
          </cell>
          <cell r="Q415">
            <v>1621269</v>
          </cell>
          <cell r="R415">
            <v>0</v>
          </cell>
          <cell r="S415">
            <v>0</v>
          </cell>
          <cell r="T415">
            <v>110484</v>
          </cell>
          <cell r="U415">
            <v>1731753</v>
          </cell>
          <cell r="W415">
            <v>0</v>
          </cell>
          <cell r="X415">
            <v>0.18</v>
          </cell>
          <cell r="Y415">
            <v>0.16010958440689912</v>
          </cell>
          <cell r="Z415">
            <v>0</v>
          </cell>
          <cell r="AB415">
            <v>42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</row>
        <row r="416">
          <cell r="B416">
            <v>453137309</v>
          </cell>
          <cell r="C416" t="str">
            <v>HOLYOKE COMMUNITY</v>
          </cell>
          <cell r="D416">
            <v>137</v>
          </cell>
          <cell r="E416" t="str">
            <v>HOLYOKE</v>
          </cell>
          <cell r="F416">
            <v>309</v>
          </cell>
          <cell r="G416" t="str">
            <v>WARE</v>
          </cell>
          <cell r="I416">
            <v>15348</v>
          </cell>
          <cell r="J416">
            <v>895</v>
          </cell>
          <cell r="K416">
            <v>0</v>
          </cell>
          <cell r="L416">
            <v>1188</v>
          </cell>
          <cell r="M416">
            <v>17431</v>
          </cell>
          <cell r="O416">
            <v>1</v>
          </cell>
          <cell r="P416">
            <v>0</v>
          </cell>
          <cell r="Q416">
            <v>16243</v>
          </cell>
          <cell r="R416">
            <v>0</v>
          </cell>
          <cell r="S416">
            <v>0</v>
          </cell>
          <cell r="T416">
            <v>1188</v>
          </cell>
          <cell r="U416">
            <v>17431</v>
          </cell>
          <cell r="W416">
            <v>0</v>
          </cell>
          <cell r="X416">
            <v>0.09</v>
          </cell>
          <cell r="Y416">
            <v>4.9466337845092386E-3</v>
          </cell>
          <cell r="Z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</row>
        <row r="417">
          <cell r="B417">
            <v>453137325</v>
          </cell>
          <cell r="C417" t="str">
            <v>HOLYOKE COMMUNITY</v>
          </cell>
          <cell r="D417">
            <v>137</v>
          </cell>
          <cell r="E417" t="str">
            <v>HOLYOKE</v>
          </cell>
          <cell r="F417">
            <v>325</v>
          </cell>
          <cell r="G417" t="str">
            <v>WESTFIELD</v>
          </cell>
          <cell r="I417">
            <v>12650</v>
          </cell>
          <cell r="J417">
            <v>1258</v>
          </cell>
          <cell r="K417">
            <v>0</v>
          </cell>
          <cell r="L417">
            <v>1188</v>
          </cell>
          <cell r="M417">
            <v>15096</v>
          </cell>
          <cell r="O417">
            <v>3</v>
          </cell>
          <cell r="P417">
            <v>0</v>
          </cell>
          <cell r="Q417">
            <v>41724</v>
          </cell>
          <cell r="R417">
            <v>0</v>
          </cell>
          <cell r="S417">
            <v>0</v>
          </cell>
          <cell r="T417">
            <v>3564</v>
          </cell>
          <cell r="U417">
            <v>45288</v>
          </cell>
          <cell r="W417">
            <v>0</v>
          </cell>
          <cell r="X417">
            <v>0.09</v>
          </cell>
          <cell r="Y417">
            <v>1.4554676809439514E-2</v>
          </cell>
          <cell r="Z417">
            <v>0</v>
          </cell>
          <cell r="AB417">
            <v>2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</row>
        <row r="418">
          <cell r="B418">
            <v>453137332</v>
          </cell>
          <cell r="C418" t="str">
            <v>HOLYOKE COMMUNITY</v>
          </cell>
          <cell r="D418">
            <v>137</v>
          </cell>
          <cell r="E418" t="str">
            <v>HOLYOKE</v>
          </cell>
          <cell r="F418">
            <v>332</v>
          </cell>
          <cell r="G418" t="str">
            <v>WEST SPRINGFIELD</v>
          </cell>
          <cell r="I418">
            <v>15428</v>
          </cell>
          <cell r="J418">
            <v>1168</v>
          </cell>
          <cell r="K418">
            <v>0</v>
          </cell>
          <cell r="L418">
            <v>1188</v>
          </cell>
          <cell r="M418">
            <v>17784</v>
          </cell>
          <cell r="O418">
            <v>13</v>
          </cell>
          <cell r="P418">
            <v>0</v>
          </cell>
          <cell r="Q418">
            <v>215748</v>
          </cell>
          <cell r="R418">
            <v>0</v>
          </cell>
          <cell r="S418">
            <v>0</v>
          </cell>
          <cell r="T418">
            <v>15444</v>
          </cell>
          <cell r="U418">
            <v>231192</v>
          </cell>
          <cell r="W418">
            <v>0</v>
          </cell>
          <cell r="X418">
            <v>0.09</v>
          </cell>
          <cell r="Y418">
            <v>2.732609643755567E-2</v>
          </cell>
          <cell r="Z418">
            <v>0</v>
          </cell>
          <cell r="AB418">
            <v>5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</row>
        <row r="419">
          <cell r="B419">
            <v>454149009</v>
          </cell>
          <cell r="C419" t="str">
            <v>LAWRENCE FAMILY DEVELOPMENT</v>
          </cell>
          <cell r="D419">
            <v>149</v>
          </cell>
          <cell r="E419" t="str">
            <v>LAWRENCE</v>
          </cell>
          <cell r="F419">
            <v>9</v>
          </cell>
          <cell r="G419" t="str">
            <v>ANDOVER</v>
          </cell>
          <cell r="I419">
            <v>17824</v>
          </cell>
          <cell r="J419">
            <v>12493</v>
          </cell>
          <cell r="K419">
            <v>0</v>
          </cell>
          <cell r="L419">
            <v>1188</v>
          </cell>
          <cell r="M419">
            <v>31505</v>
          </cell>
          <cell r="O419">
            <v>3</v>
          </cell>
          <cell r="P419">
            <v>0</v>
          </cell>
          <cell r="Q419">
            <v>90951</v>
          </cell>
          <cell r="R419">
            <v>0</v>
          </cell>
          <cell r="S419">
            <v>0</v>
          </cell>
          <cell r="T419">
            <v>3564</v>
          </cell>
          <cell r="U419">
            <v>94515</v>
          </cell>
          <cell r="W419">
            <v>0</v>
          </cell>
          <cell r="X419">
            <v>0.09</v>
          </cell>
          <cell r="Y419">
            <v>3.3182042107187887E-3</v>
          </cell>
          <cell r="Z419">
            <v>0</v>
          </cell>
          <cell r="AB419">
            <v>2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</row>
        <row r="420">
          <cell r="B420">
            <v>454149128</v>
          </cell>
          <cell r="C420" t="str">
            <v>LAWRENCE FAMILY DEVELOPMENT</v>
          </cell>
          <cell r="D420">
            <v>149</v>
          </cell>
          <cell r="E420" t="str">
            <v>LAWRENCE</v>
          </cell>
          <cell r="F420">
            <v>128</v>
          </cell>
          <cell r="G420" t="str">
            <v>HAVERHILL</v>
          </cell>
          <cell r="I420">
            <v>16551</v>
          </cell>
          <cell r="J420">
            <v>1719</v>
          </cell>
          <cell r="K420">
            <v>0</v>
          </cell>
          <cell r="L420">
            <v>1188</v>
          </cell>
          <cell r="M420">
            <v>19458</v>
          </cell>
          <cell r="O420">
            <v>23</v>
          </cell>
          <cell r="P420">
            <v>0</v>
          </cell>
          <cell r="Q420">
            <v>420210</v>
          </cell>
          <cell r="R420">
            <v>0</v>
          </cell>
          <cell r="S420">
            <v>0</v>
          </cell>
          <cell r="T420">
            <v>27324</v>
          </cell>
          <cell r="U420">
            <v>447534</v>
          </cell>
          <cell r="W420">
            <v>0</v>
          </cell>
          <cell r="X420">
            <v>0.09</v>
          </cell>
          <cell r="Y420">
            <v>4.2494669676569306E-2</v>
          </cell>
          <cell r="Z420">
            <v>0</v>
          </cell>
          <cell r="AB420">
            <v>12.100000000000001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</row>
        <row r="421">
          <cell r="B421">
            <v>454149149</v>
          </cell>
          <cell r="C421" t="str">
            <v>LAWRENCE FAMILY DEVELOPMENT</v>
          </cell>
          <cell r="D421">
            <v>149</v>
          </cell>
          <cell r="E421" t="str">
            <v>LAWRENCE</v>
          </cell>
          <cell r="F421">
            <v>149</v>
          </cell>
          <cell r="G421" t="str">
            <v>LAWRENCE</v>
          </cell>
          <cell r="I421">
            <v>17944</v>
          </cell>
          <cell r="J421">
            <v>134</v>
          </cell>
          <cell r="K421">
            <v>319.17898832684824</v>
          </cell>
          <cell r="L421">
            <v>1188</v>
          </cell>
          <cell r="M421">
            <v>19585.178988326847</v>
          </cell>
          <cell r="O421">
            <v>771</v>
          </cell>
          <cell r="P421">
            <v>0</v>
          </cell>
          <cell r="Q421">
            <v>13938138</v>
          </cell>
          <cell r="R421">
            <v>0</v>
          </cell>
          <cell r="S421">
            <v>246087</v>
          </cell>
          <cell r="T421">
            <v>915948</v>
          </cell>
          <cell r="U421">
            <v>15100173</v>
          </cell>
          <cell r="W421">
            <v>0</v>
          </cell>
          <cell r="X421">
            <v>0.18</v>
          </cell>
          <cell r="Y421">
            <v>0.12927866425186785</v>
          </cell>
          <cell r="Z421">
            <v>0</v>
          </cell>
          <cell r="AB421">
            <v>290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</row>
        <row r="422">
          <cell r="B422">
            <v>454149181</v>
          </cell>
          <cell r="C422" t="str">
            <v>LAWRENCE FAMILY DEVELOPMENT</v>
          </cell>
          <cell r="D422">
            <v>149</v>
          </cell>
          <cell r="E422" t="str">
            <v>LAWRENCE</v>
          </cell>
          <cell r="F422">
            <v>181</v>
          </cell>
          <cell r="G422" t="str">
            <v>METHUEN</v>
          </cell>
          <cell r="I422">
            <v>16630</v>
          </cell>
          <cell r="J422">
            <v>235</v>
          </cell>
          <cell r="K422">
            <v>0</v>
          </cell>
          <cell r="L422">
            <v>1188</v>
          </cell>
          <cell r="M422">
            <v>18053</v>
          </cell>
          <cell r="O422">
            <v>81</v>
          </cell>
          <cell r="P422">
            <v>0</v>
          </cell>
          <cell r="Q422">
            <v>1366065</v>
          </cell>
          <cell r="R422">
            <v>0</v>
          </cell>
          <cell r="S422">
            <v>0</v>
          </cell>
          <cell r="T422">
            <v>96228</v>
          </cell>
          <cell r="U422">
            <v>1462293</v>
          </cell>
          <cell r="W422">
            <v>0</v>
          </cell>
          <cell r="X422">
            <v>0.09</v>
          </cell>
          <cell r="Y422">
            <v>2.5884168680408944E-2</v>
          </cell>
          <cell r="Z422">
            <v>0</v>
          </cell>
          <cell r="AB422">
            <v>43.800000000000004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</row>
        <row r="423">
          <cell r="B423">
            <v>454149211</v>
          </cell>
          <cell r="C423" t="str">
            <v>LAWRENCE FAMILY DEVELOPMENT</v>
          </cell>
          <cell r="D423">
            <v>149</v>
          </cell>
          <cell r="E423" t="str">
            <v>LAWRENCE</v>
          </cell>
          <cell r="F423">
            <v>211</v>
          </cell>
          <cell r="G423" t="str">
            <v>NORTH ANDOVER</v>
          </cell>
          <cell r="I423">
            <v>15414</v>
          </cell>
          <cell r="J423">
            <v>3804</v>
          </cell>
          <cell r="K423">
            <v>0</v>
          </cell>
          <cell r="L423">
            <v>1188</v>
          </cell>
          <cell r="M423">
            <v>20406</v>
          </cell>
          <cell r="O423">
            <v>1</v>
          </cell>
          <cell r="P423">
            <v>0</v>
          </cell>
          <cell r="Q423">
            <v>19218</v>
          </cell>
          <cell r="R423">
            <v>0</v>
          </cell>
          <cell r="S423">
            <v>0</v>
          </cell>
          <cell r="T423">
            <v>1188</v>
          </cell>
          <cell r="U423">
            <v>20406</v>
          </cell>
          <cell r="W423">
            <v>0</v>
          </cell>
          <cell r="X423">
            <v>0.09</v>
          </cell>
          <cell r="Y423">
            <v>2.1992299723087804E-3</v>
          </cell>
          <cell r="Z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</row>
        <row r="424">
          <cell r="B424">
            <v>455128105</v>
          </cell>
          <cell r="C424" t="str">
            <v>HILL VIEW MONTESSORI</v>
          </cell>
          <cell r="D424">
            <v>128</v>
          </cell>
          <cell r="E424" t="str">
            <v>HAVERHILL</v>
          </cell>
          <cell r="F424">
            <v>105</v>
          </cell>
          <cell r="G424" t="str">
            <v>GEORGETOWN</v>
          </cell>
          <cell r="I424">
            <v>10705</v>
          </cell>
          <cell r="J424">
            <v>4426</v>
          </cell>
          <cell r="K424">
            <v>0</v>
          </cell>
          <cell r="L424">
            <v>1188</v>
          </cell>
          <cell r="M424">
            <v>16319</v>
          </cell>
          <cell r="O424">
            <v>2</v>
          </cell>
          <cell r="P424">
            <v>0</v>
          </cell>
          <cell r="Q424">
            <v>30262</v>
          </cell>
          <cell r="R424">
            <v>0</v>
          </cell>
          <cell r="S424">
            <v>0</v>
          </cell>
          <cell r="T424">
            <v>2376</v>
          </cell>
          <cell r="U424">
            <v>32638</v>
          </cell>
          <cell r="W424">
            <v>0</v>
          </cell>
          <cell r="X424">
            <v>0.09</v>
          </cell>
          <cell r="Y424">
            <v>2.8396486858851032E-3</v>
          </cell>
          <cell r="Z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</row>
        <row r="425">
          <cell r="B425">
            <v>455128128</v>
          </cell>
          <cell r="C425" t="str">
            <v>HILL VIEW MONTESSORI</v>
          </cell>
          <cell r="D425">
            <v>128</v>
          </cell>
          <cell r="E425" t="str">
            <v>HAVERHILL</v>
          </cell>
          <cell r="F425">
            <v>128</v>
          </cell>
          <cell r="G425" t="str">
            <v>HAVERHILL</v>
          </cell>
          <cell r="I425">
            <v>13883</v>
          </cell>
          <cell r="J425">
            <v>1442</v>
          </cell>
          <cell r="K425">
            <v>0</v>
          </cell>
          <cell r="L425">
            <v>1188</v>
          </cell>
          <cell r="M425">
            <v>16513</v>
          </cell>
          <cell r="O425">
            <v>289</v>
          </cell>
          <cell r="P425">
            <v>0</v>
          </cell>
          <cell r="Q425">
            <v>4428925</v>
          </cell>
          <cell r="R425">
            <v>0</v>
          </cell>
          <cell r="S425">
            <v>0</v>
          </cell>
          <cell r="T425">
            <v>343332</v>
          </cell>
          <cell r="U425">
            <v>4772257</v>
          </cell>
          <cell r="W425">
            <v>0</v>
          </cell>
          <cell r="X425">
            <v>0.09</v>
          </cell>
          <cell r="Y425">
            <v>4.2494669676569306E-2</v>
          </cell>
          <cell r="Z425">
            <v>0</v>
          </cell>
          <cell r="AB425">
            <v>68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</row>
        <row r="426">
          <cell r="B426">
            <v>455128149</v>
          </cell>
          <cell r="C426" t="str">
            <v>HILL VIEW MONTESSORI</v>
          </cell>
          <cell r="D426">
            <v>128</v>
          </cell>
          <cell r="E426" t="str">
            <v>HAVERHILL</v>
          </cell>
          <cell r="F426">
            <v>149</v>
          </cell>
          <cell r="G426" t="str">
            <v>LAWRENCE</v>
          </cell>
          <cell r="I426">
            <v>14306</v>
          </cell>
          <cell r="J426">
            <v>107</v>
          </cell>
          <cell r="K426">
            <v>0</v>
          </cell>
          <cell r="L426">
            <v>1188</v>
          </cell>
          <cell r="M426">
            <v>15601</v>
          </cell>
          <cell r="O426">
            <v>4</v>
          </cell>
          <cell r="P426">
            <v>0</v>
          </cell>
          <cell r="Q426">
            <v>57652</v>
          </cell>
          <cell r="R426">
            <v>0</v>
          </cell>
          <cell r="S426">
            <v>0</v>
          </cell>
          <cell r="T426">
            <v>4752</v>
          </cell>
          <cell r="U426">
            <v>62404</v>
          </cell>
          <cell r="W426">
            <v>0</v>
          </cell>
          <cell r="X426">
            <v>0.18</v>
          </cell>
          <cell r="Y426">
            <v>0.12927866425186785</v>
          </cell>
          <cell r="Z426">
            <v>0</v>
          </cell>
          <cell r="AB426">
            <v>1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</row>
        <row r="427">
          <cell r="B427">
            <v>455128181</v>
          </cell>
          <cell r="C427" t="str">
            <v>HILL VIEW MONTESSORI</v>
          </cell>
          <cell r="D427">
            <v>128</v>
          </cell>
          <cell r="E427" t="str">
            <v>HAVERHILL</v>
          </cell>
          <cell r="F427">
            <v>181</v>
          </cell>
          <cell r="G427" t="str">
            <v>METHUEN</v>
          </cell>
          <cell r="I427">
            <v>10456</v>
          </cell>
          <cell r="J427">
            <v>148</v>
          </cell>
          <cell r="K427">
            <v>0</v>
          </cell>
          <cell r="L427">
            <v>1188</v>
          </cell>
          <cell r="M427">
            <v>11792</v>
          </cell>
          <cell r="O427">
            <v>3</v>
          </cell>
          <cell r="P427">
            <v>0</v>
          </cell>
          <cell r="Q427">
            <v>31812</v>
          </cell>
          <cell r="R427">
            <v>0</v>
          </cell>
          <cell r="S427">
            <v>0</v>
          </cell>
          <cell r="T427">
            <v>3564</v>
          </cell>
          <cell r="U427">
            <v>35376</v>
          </cell>
          <cell r="W427">
            <v>0</v>
          </cell>
          <cell r="X427">
            <v>0.09</v>
          </cell>
          <cell r="Y427">
            <v>2.5884168680408944E-2</v>
          </cell>
          <cell r="Z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</row>
        <row r="428">
          <cell r="B428">
            <v>455128211</v>
          </cell>
          <cell r="C428" t="str">
            <v>HILL VIEW MONTESSORI</v>
          </cell>
          <cell r="D428">
            <v>128</v>
          </cell>
          <cell r="E428" t="str">
            <v>HAVERHILL</v>
          </cell>
          <cell r="F428">
            <v>211</v>
          </cell>
          <cell r="G428" t="str">
            <v>NORTH ANDOVER</v>
          </cell>
          <cell r="I428">
            <v>15414</v>
          </cell>
          <cell r="J428">
            <v>3804</v>
          </cell>
          <cell r="K428">
            <v>0</v>
          </cell>
          <cell r="L428">
            <v>1188</v>
          </cell>
          <cell r="M428">
            <v>20406</v>
          </cell>
          <cell r="O428">
            <v>2</v>
          </cell>
          <cell r="P428">
            <v>0</v>
          </cell>
          <cell r="Q428">
            <v>38436</v>
          </cell>
          <cell r="R428">
            <v>0</v>
          </cell>
          <cell r="S428">
            <v>0</v>
          </cell>
          <cell r="T428">
            <v>2376</v>
          </cell>
          <cell r="U428">
            <v>40812</v>
          </cell>
          <cell r="W428">
            <v>0</v>
          </cell>
          <cell r="X428">
            <v>0.09</v>
          </cell>
          <cell r="Y428">
            <v>2.1992299723087804E-3</v>
          </cell>
          <cell r="Z428">
            <v>0</v>
          </cell>
          <cell r="AB428">
            <v>1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</row>
        <row r="429">
          <cell r="B429">
            <v>455128305</v>
          </cell>
          <cell r="C429" t="str">
            <v>HILL VIEW MONTESSORI</v>
          </cell>
          <cell r="D429">
            <v>128</v>
          </cell>
          <cell r="E429" t="str">
            <v>HAVERHILL</v>
          </cell>
          <cell r="F429">
            <v>305</v>
          </cell>
          <cell r="G429" t="str">
            <v>WAKEFIELD</v>
          </cell>
          <cell r="I429">
            <v>15079</v>
          </cell>
          <cell r="J429">
            <v>6328</v>
          </cell>
          <cell r="K429">
            <v>0</v>
          </cell>
          <cell r="L429">
            <v>1188</v>
          </cell>
          <cell r="M429">
            <v>22595</v>
          </cell>
          <cell r="O429">
            <v>1</v>
          </cell>
          <cell r="P429">
            <v>0</v>
          </cell>
          <cell r="Q429">
            <v>21407</v>
          </cell>
          <cell r="R429">
            <v>0</v>
          </cell>
          <cell r="S429">
            <v>0</v>
          </cell>
          <cell r="T429">
            <v>1188</v>
          </cell>
          <cell r="U429">
            <v>22595</v>
          </cell>
          <cell r="W429">
            <v>0</v>
          </cell>
          <cell r="X429">
            <v>0.09</v>
          </cell>
          <cell r="Y429">
            <v>2.4824617818245361E-2</v>
          </cell>
          <cell r="Z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</row>
        <row r="430">
          <cell r="B430">
            <v>455128745</v>
          </cell>
          <cell r="C430" t="str">
            <v>HILL VIEW MONTESSORI</v>
          </cell>
          <cell r="D430">
            <v>128</v>
          </cell>
          <cell r="E430" t="str">
            <v>HAVERHILL</v>
          </cell>
          <cell r="F430">
            <v>745</v>
          </cell>
          <cell r="G430" t="str">
            <v>PENTUCKET</v>
          </cell>
          <cell r="I430">
            <v>12519</v>
          </cell>
          <cell r="J430">
            <v>5455</v>
          </cell>
          <cell r="K430">
            <v>0</v>
          </cell>
          <cell r="L430">
            <v>1188</v>
          </cell>
          <cell r="M430">
            <v>19162</v>
          </cell>
          <cell r="O430">
            <v>5</v>
          </cell>
          <cell r="P430">
            <v>0</v>
          </cell>
          <cell r="Q430">
            <v>89870</v>
          </cell>
          <cell r="R430">
            <v>0</v>
          </cell>
          <cell r="S430">
            <v>0</v>
          </cell>
          <cell r="T430">
            <v>5940</v>
          </cell>
          <cell r="U430">
            <v>95810</v>
          </cell>
          <cell r="W430">
            <v>0</v>
          </cell>
          <cell r="X430">
            <v>0.09</v>
          </cell>
          <cell r="Y430">
            <v>1.4494088283584609E-2</v>
          </cell>
          <cell r="Z430">
            <v>0</v>
          </cell>
          <cell r="AB430">
            <v>2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</row>
        <row r="431">
          <cell r="B431">
            <v>456160009</v>
          </cell>
          <cell r="C431" t="str">
            <v>LOWELL COMMUNITY</v>
          </cell>
          <cell r="D431">
            <v>160</v>
          </cell>
          <cell r="E431" t="str">
            <v>LOWELL</v>
          </cell>
          <cell r="F431">
            <v>9</v>
          </cell>
          <cell r="G431" t="str">
            <v>ANDOVER</v>
          </cell>
          <cell r="I431">
            <v>10705</v>
          </cell>
          <cell r="J431">
            <v>7503</v>
          </cell>
          <cell r="K431">
            <v>0</v>
          </cell>
          <cell r="L431">
            <v>1188</v>
          </cell>
          <cell r="M431">
            <v>19396</v>
          </cell>
          <cell r="O431">
            <v>3</v>
          </cell>
          <cell r="P431">
            <v>0</v>
          </cell>
          <cell r="Q431">
            <v>54624</v>
          </cell>
          <cell r="R431">
            <v>0</v>
          </cell>
          <cell r="S431">
            <v>0</v>
          </cell>
          <cell r="T431">
            <v>3564</v>
          </cell>
          <cell r="U431">
            <v>58188</v>
          </cell>
          <cell r="W431">
            <v>0</v>
          </cell>
          <cell r="X431">
            <v>0.09</v>
          </cell>
          <cell r="Y431">
            <v>3.3182042107187887E-3</v>
          </cell>
          <cell r="Z431">
            <v>0</v>
          </cell>
          <cell r="AB431">
            <v>3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</row>
        <row r="432">
          <cell r="B432">
            <v>456160031</v>
          </cell>
          <cell r="C432" t="str">
            <v>LOWELL COMMUNITY</v>
          </cell>
          <cell r="D432">
            <v>160</v>
          </cell>
          <cell r="E432" t="str">
            <v>LOWELL</v>
          </cell>
          <cell r="F432">
            <v>31</v>
          </cell>
          <cell r="G432" t="str">
            <v>BILLERICA</v>
          </cell>
          <cell r="I432">
            <v>14417</v>
          </cell>
          <cell r="J432">
            <v>6471</v>
          </cell>
          <cell r="K432">
            <v>0</v>
          </cell>
          <cell r="L432">
            <v>1188</v>
          </cell>
          <cell r="M432">
            <v>22076</v>
          </cell>
          <cell r="O432">
            <v>7</v>
          </cell>
          <cell r="P432">
            <v>0</v>
          </cell>
          <cell r="Q432">
            <v>146216</v>
          </cell>
          <cell r="R432">
            <v>0</v>
          </cell>
          <cell r="S432">
            <v>0</v>
          </cell>
          <cell r="T432">
            <v>8316</v>
          </cell>
          <cell r="U432">
            <v>154532</v>
          </cell>
          <cell r="W432">
            <v>0</v>
          </cell>
          <cell r="X432">
            <v>0.09</v>
          </cell>
          <cell r="Y432">
            <v>1.8961346467300876E-2</v>
          </cell>
          <cell r="Z432">
            <v>0</v>
          </cell>
          <cell r="AB432">
            <v>3.9999999999999996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</row>
        <row r="433">
          <cell r="B433">
            <v>456160056</v>
          </cell>
          <cell r="C433" t="str">
            <v>LOWELL COMMUNITY</v>
          </cell>
          <cell r="D433">
            <v>160</v>
          </cell>
          <cell r="E433" t="str">
            <v>LOWELL</v>
          </cell>
          <cell r="F433">
            <v>56</v>
          </cell>
          <cell r="G433" t="str">
            <v>CHELMSFORD</v>
          </cell>
          <cell r="I433">
            <v>15079</v>
          </cell>
          <cell r="J433">
            <v>4952</v>
          </cell>
          <cell r="K433">
            <v>0</v>
          </cell>
          <cell r="L433">
            <v>1188</v>
          </cell>
          <cell r="M433">
            <v>21219</v>
          </cell>
          <cell r="O433">
            <v>6</v>
          </cell>
          <cell r="P433">
            <v>0</v>
          </cell>
          <cell r="Q433">
            <v>120186</v>
          </cell>
          <cell r="R433">
            <v>0</v>
          </cell>
          <cell r="S433">
            <v>0</v>
          </cell>
          <cell r="T433">
            <v>7128</v>
          </cell>
          <cell r="U433">
            <v>127314</v>
          </cell>
          <cell r="W433">
            <v>0</v>
          </cell>
          <cell r="X433">
            <v>0.09</v>
          </cell>
          <cell r="Y433">
            <v>1.8492521864433949E-2</v>
          </cell>
          <cell r="Z433">
            <v>0</v>
          </cell>
          <cell r="AB433">
            <v>3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</row>
        <row r="434">
          <cell r="B434">
            <v>456160079</v>
          </cell>
          <cell r="C434" t="str">
            <v>LOWELL COMMUNITY</v>
          </cell>
          <cell r="D434">
            <v>160</v>
          </cell>
          <cell r="E434" t="str">
            <v>LOWELL</v>
          </cell>
          <cell r="F434">
            <v>79</v>
          </cell>
          <cell r="G434" t="str">
            <v>DRACUT</v>
          </cell>
          <cell r="I434">
            <v>16478</v>
          </cell>
          <cell r="J434">
            <v>247</v>
          </cell>
          <cell r="K434">
            <v>0</v>
          </cell>
          <cell r="L434">
            <v>1188</v>
          </cell>
          <cell r="M434">
            <v>17913</v>
          </cell>
          <cell r="O434">
            <v>45</v>
          </cell>
          <cell r="P434">
            <v>0</v>
          </cell>
          <cell r="Q434">
            <v>752625</v>
          </cell>
          <cell r="R434">
            <v>0</v>
          </cell>
          <cell r="S434">
            <v>0</v>
          </cell>
          <cell r="T434">
            <v>53460</v>
          </cell>
          <cell r="U434">
            <v>806085</v>
          </cell>
          <cell r="W434">
            <v>0</v>
          </cell>
          <cell r="X434">
            <v>0.09</v>
          </cell>
          <cell r="Y434">
            <v>5.9691048359382014E-2</v>
          </cell>
          <cell r="Z434">
            <v>0</v>
          </cell>
          <cell r="AB434">
            <v>23.800000000000004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</row>
        <row r="435">
          <cell r="B435">
            <v>456160097</v>
          </cell>
          <cell r="C435" t="str">
            <v>LOWELL COMMUNITY</v>
          </cell>
          <cell r="D435">
            <v>160</v>
          </cell>
          <cell r="E435" t="str">
            <v>LOWELL</v>
          </cell>
          <cell r="F435">
            <v>97</v>
          </cell>
          <cell r="G435" t="str">
            <v>FITCHBURG</v>
          </cell>
          <cell r="I435">
            <v>20507</v>
          </cell>
          <cell r="J435">
            <v>0</v>
          </cell>
          <cell r="K435">
            <v>0</v>
          </cell>
          <cell r="L435">
            <v>1188</v>
          </cell>
          <cell r="M435">
            <v>21695</v>
          </cell>
          <cell r="O435">
            <v>2</v>
          </cell>
          <cell r="P435">
            <v>0</v>
          </cell>
          <cell r="Q435">
            <v>41014</v>
          </cell>
          <cell r="R435">
            <v>0</v>
          </cell>
          <cell r="S435">
            <v>0</v>
          </cell>
          <cell r="T435">
            <v>2376</v>
          </cell>
          <cell r="U435">
            <v>43390</v>
          </cell>
          <cell r="W435">
            <v>0</v>
          </cell>
          <cell r="X435">
            <v>0.18</v>
          </cell>
          <cell r="Y435">
            <v>4.5239532747894232E-2</v>
          </cell>
          <cell r="Z435">
            <v>0</v>
          </cell>
          <cell r="AB435">
            <v>1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</row>
        <row r="436">
          <cell r="B436">
            <v>456160128</v>
          </cell>
          <cell r="C436" t="str">
            <v>LOWELL COMMUNITY</v>
          </cell>
          <cell r="D436">
            <v>160</v>
          </cell>
          <cell r="E436" t="str">
            <v>LOWELL</v>
          </cell>
          <cell r="F436">
            <v>128</v>
          </cell>
          <cell r="G436" t="str">
            <v>HAVERHILL</v>
          </cell>
          <cell r="I436">
            <v>19799</v>
          </cell>
          <cell r="J436">
            <v>2057</v>
          </cell>
          <cell r="K436">
            <v>0</v>
          </cell>
          <cell r="L436">
            <v>1188</v>
          </cell>
          <cell r="M436">
            <v>23044</v>
          </cell>
          <cell r="O436">
            <v>1</v>
          </cell>
          <cell r="P436">
            <v>0</v>
          </cell>
          <cell r="Q436">
            <v>21856</v>
          </cell>
          <cell r="R436">
            <v>0</v>
          </cell>
          <cell r="S436">
            <v>0</v>
          </cell>
          <cell r="T436">
            <v>1188</v>
          </cell>
          <cell r="U436">
            <v>23044</v>
          </cell>
          <cell r="W436">
            <v>0</v>
          </cell>
          <cell r="X436">
            <v>0.09</v>
          </cell>
          <cell r="Y436">
            <v>4.2494669676569306E-2</v>
          </cell>
          <cell r="Z436">
            <v>0</v>
          </cell>
          <cell r="AB436">
            <v>1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</row>
        <row r="437">
          <cell r="B437">
            <v>456160149</v>
          </cell>
          <cell r="C437" t="str">
            <v>LOWELL COMMUNITY</v>
          </cell>
          <cell r="D437">
            <v>160</v>
          </cell>
          <cell r="E437" t="str">
            <v>LOWELL</v>
          </cell>
          <cell r="F437">
            <v>149</v>
          </cell>
          <cell r="G437" t="str">
            <v>LAWRENCE</v>
          </cell>
          <cell r="I437">
            <v>20097</v>
          </cell>
          <cell r="J437">
            <v>150</v>
          </cell>
          <cell r="K437">
            <v>0</v>
          </cell>
          <cell r="L437">
            <v>1188</v>
          </cell>
          <cell r="M437">
            <v>21435</v>
          </cell>
          <cell r="O437">
            <v>3</v>
          </cell>
          <cell r="P437">
            <v>0</v>
          </cell>
          <cell r="Q437">
            <v>60741</v>
          </cell>
          <cell r="R437">
            <v>0</v>
          </cell>
          <cell r="S437">
            <v>0</v>
          </cell>
          <cell r="T437">
            <v>3564</v>
          </cell>
          <cell r="U437">
            <v>64305</v>
          </cell>
          <cell r="W437">
            <v>0</v>
          </cell>
          <cell r="X437">
            <v>0.18</v>
          </cell>
          <cell r="Y437">
            <v>0.12927866425186785</v>
          </cell>
          <cell r="Z437">
            <v>0</v>
          </cell>
          <cell r="AB437">
            <v>1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</row>
        <row r="438">
          <cell r="B438">
            <v>456160153</v>
          </cell>
          <cell r="C438" t="str">
            <v>LOWELL COMMUNITY</v>
          </cell>
          <cell r="D438">
            <v>160</v>
          </cell>
          <cell r="E438" t="str">
            <v>LOWELL</v>
          </cell>
          <cell r="F438">
            <v>153</v>
          </cell>
          <cell r="G438" t="str">
            <v>LEOMINSTER</v>
          </cell>
          <cell r="I438">
            <v>18460</v>
          </cell>
          <cell r="J438">
            <v>0</v>
          </cell>
          <cell r="K438">
            <v>0</v>
          </cell>
          <cell r="L438">
            <v>1188</v>
          </cell>
          <cell r="M438">
            <v>19648</v>
          </cell>
          <cell r="O438">
            <v>1</v>
          </cell>
          <cell r="P438">
            <v>0</v>
          </cell>
          <cell r="Q438">
            <v>18460</v>
          </cell>
          <cell r="R438">
            <v>0</v>
          </cell>
          <cell r="S438">
            <v>0</v>
          </cell>
          <cell r="T438">
            <v>1188</v>
          </cell>
          <cell r="U438">
            <v>19648</v>
          </cell>
          <cell r="W438">
            <v>0</v>
          </cell>
          <cell r="X438">
            <v>0.09</v>
          </cell>
          <cell r="Y438">
            <v>1.3961385014293469E-2</v>
          </cell>
          <cell r="Z438">
            <v>0</v>
          </cell>
          <cell r="AB438">
            <v>1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</row>
        <row r="439">
          <cell r="B439">
            <v>456160160</v>
          </cell>
          <cell r="C439" t="str">
            <v>LOWELL COMMUNITY</v>
          </cell>
          <cell r="D439">
            <v>160</v>
          </cell>
          <cell r="E439" t="str">
            <v>LOWELL</v>
          </cell>
          <cell r="F439">
            <v>160</v>
          </cell>
          <cell r="G439" t="str">
            <v>LOWELL</v>
          </cell>
          <cell r="I439">
            <v>17637</v>
          </cell>
          <cell r="J439">
            <v>37</v>
          </cell>
          <cell r="K439">
            <v>0</v>
          </cell>
          <cell r="L439">
            <v>1188</v>
          </cell>
          <cell r="M439">
            <v>18862</v>
          </cell>
          <cell r="O439">
            <v>730</v>
          </cell>
          <cell r="P439">
            <v>0</v>
          </cell>
          <cell r="Q439">
            <v>12902020</v>
          </cell>
          <cell r="R439">
            <v>0</v>
          </cell>
          <cell r="S439">
            <v>0</v>
          </cell>
          <cell r="T439">
            <v>867240</v>
          </cell>
          <cell r="U439">
            <v>13769260</v>
          </cell>
          <cell r="W439">
            <v>0</v>
          </cell>
          <cell r="X439">
            <v>0.18</v>
          </cell>
          <cell r="Y439">
            <v>0.13682138571675365</v>
          </cell>
          <cell r="Z439">
            <v>0</v>
          </cell>
          <cell r="AB439">
            <v>338.09999999999997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</row>
        <row r="440">
          <cell r="B440">
            <v>456160170</v>
          </cell>
          <cell r="C440" t="str">
            <v>LOWELL COMMUNITY</v>
          </cell>
          <cell r="D440">
            <v>160</v>
          </cell>
          <cell r="E440" t="str">
            <v>LOWELL</v>
          </cell>
          <cell r="F440">
            <v>170</v>
          </cell>
          <cell r="G440" t="str">
            <v>MARLBOROUGH</v>
          </cell>
          <cell r="I440">
            <v>13324</v>
          </cell>
          <cell r="J440">
            <v>2000</v>
          </cell>
          <cell r="K440">
            <v>0</v>
          </cell>
          <cell r="L440">
            <v>1188</v>
          </cell>
          <cell r="M440">
            <v>16512</v>
          </cell>
          <cell r="O440">
            <v>2</v>
          </cell>
          <cell r="P440">
            <v>0</v>
          </cell>
          <cell r="Q440">
            <v>30648</v>
          </cell>
          <cell r="R440">
            <v>0</v>
          </cell>
          <cell r="S440">
            <v>0</v>
          </cell>
          <cell r="T440">
            <v>2376</v>
          </cell>
          <cell r="U440">
            <v>33024</v>
          </cell>
          <cell r="W440">
            <v>0</v>
          </cell>
          <cell r="X440">
            <v>0.09</v>
          </cell>
          <cell r="Y440">
            <v>8.1496504541779313E-2</v>
          </cell>
          <cell r="Z440">
            <v>0</v>
          </cell>
          <cell r="AB440">
            <v>2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</row>
        <row r="441">
          <cell r="B441">
            <v>456160181</v>
          </cell>
          <cell r="C441" t="str">
            <v>LOWELL COMMUNITY</v>
          </cell>
          <cell r="D441">
            <v>160</v>
          </cell>
          <cell r="E441" t="str">
            <v>LOWELL</v>
          </cell>
          <cell r="F441">
            <v>181</v>
          </cell>
          <cell r="G441" t="str">
            <v>METHUEN</v>
          </cell>
          <cell r="I441">
            <v>16912</v>
          </cell>
          <cell r="J441">
            <v>239</v>
          </cell>
          <cell r="K441">
            <v>0</v>
          </cell>
          <cell r="L441">
            <v>1188</v>
          </cell>
          <cell r="M441">
            <v>18339</v>
          </cell>
          <cell r="O441">
            <v>1</v>
          </cell>
          <cell r="P441">
            <v>0</v>
          </cell>
          <cell r="Q441">
            <v>17151</v>
          </cell>
          <cell r="R441">
            <v>0</v>
          </cell>
          <cell r="S441">
            <v>0</v>
          </cell>
          <cell r="T441">
            <v>1188</v>
          </cell>
          <cell r="U441">
            <v>18339</v>
          </cell>
          <cell r="W441">
            <v>0</v>
          </cell>
          <cell r="X441">
            <v>0.09</v>
          </cell>
          <cell r="Y441">
            <v>2.5884168680408944E-2</v>
          </cell>
          <cell r="Z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</row>
        <row r="442">
          <cell r="B442">
            <v>456160295</v>
          </cell>
          <cell r="C442" t="str">
            <v>LOWELL COMMUNITY</v>
          </cell>
          <cell r="D442">
            <v>160</v>
          </cell>
          <cell r="E442" t="str">
            <v>LOWELL</v>
          </cell>
          <cell r="F442">
            <v>295</v>
          </cell>
          <cell r="G442" t="str">
            <v>TEWKSBURY</v>
          </cell>
          <cell r="I442">
            <v>13586</v>
          </cell>
          <cell r="J442">
            <v>7208</v>
          </cell>
          <cell r="K442">
            <v>0</v>
          </cell>
          <cell r="L442">
            <v>1188</v>
          </cell>
          <cell r="M442">
            <v>21982</v>
          </cell>
          <cell r="O442">
            <v>6</v>
          </cell>
          <cell r="P442">
            <v>0</v>
          </cell>
          <cell r="Q442">
            <v>124764</v>
          </cell>
          <cell r="R442">
            <v>0</v>
          </cell>
          <cell r="S442">
            <v>0</v>
          </cell>
          <cell r="T442">
            <v>7128</v>
          </cell>
          <cell r="U442">
            <v>131892</v>
          </cell>
          <cell r="W442">
            <v>0</v>
          </cell>
          <cell r="X442">
            <v>0.09</v>
          </cell>
          <cell r="Y442">
            <v>1.9222399839938814E-2</v>
          </cell>
          <cell r="Z442">
            <v>0</v>
          </cell>
          <cell r="AB442">
            <v>3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</row>
        <row r="443">
          <cell r="B443">
            <v>456160301</v>
          </cell>
          <cell r="C443" t="str">
            <v>LOWELL COMMUNITY</v>
          </cell>
          <cell r="D443">
            <v>160</v>
          </cell>
          <cell r="E443" t="str">
            <v>LOWELL</v>
          </cell>
          <cell r="F443">
            <v>301</v>
          </cell>
          <cell r="G443" t="str">
            <v>TYNGSBOROUGH</v>
          </cell>
          <cell r="I443">
            <v>17120</v>
          </cell>
          <cell r="J443">
            <v>5933</v>
          </cell>
          <cell r="K443">
            <v>0</v>
          </cell>
          <cell r="L443">
            <v>1188</v>
          </cell>
          <cell r="M443">
            <v>24241</v>
          </cell>
          <cell r="O443">
            <v>3</v>
          </cell>
          <cell r="P443">
            <v>0</v>
          </cell>
          <cell r="Q443">
            <v>69159</v>
          </cell>
          <cell r="R443">
            <v>0</v>
          </cell>
          <cell r="S443">
            <v>0</v>
          </cell>
          <cell r="T443">
            <v>3564</v>
          </cell>
          <cell r="U443">
            <v>72723</v>
          </cell>
          <cell r="W443">
            <v>0</v>
          </cell>
          <cell r="X443">
            <v>0.09</v>
          </cell>
          <cell r="Y443">
            <v>5.8951148210422272E-2</v>
          </cell>
          <cell r="Z443">
            <v>0</v>
          </cell>
          <cell r="AB443">
            <v>3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</row>
        <row r="444">
          <cell r="B444">
            <v>456160616</v>
          </cell>
          <cell r="C444" t="str">
            <v>LOWELL COMMUNITY</v>
          </cell>
          <cell r="D444">
            <v>160</v>
          </cell>
          <cell r="E444" t="str">
            <v>LOWELL</v>
          </cell>
          <cell r="F444">
            <v>616</v>
          </cell>
          <cell r="G444" t="str">
            <v>AYER SHIRLEY</v>
          </cell>
          <cell r="I444">
            <v>17290</v>
          </cell>
          <cell r="J444">
            <v>5085</v>
          </cell>
          <cell r="K444">
            <v>0</v>
          </cell>
          <cell r="L444">
            <v>1188</v>
          </cell>
          <cell r="M444">
            <v>23563</v>
          </cell>
          <cell r="O444">
            <v>1</v>
          </cell>
          <cell r="P444">
            <v>0</v>
          </cell>
          <cell r="Q444">
            <v>22375</v>
          </cell>
          <cell r="R444">
            <v>0</v>
          </cell>
          <cell r="S444">
            <v>0</v>
          </cell>
          <cell r="T444">
            <v>1188</v>
          </cell>
          <cell r="U444">
            <v>23563</v>
          </cell>
          <cell r="W444">
            <v>0</v>
          </cell>
          <cell r="X444">
            <v>0.09</v>
          </cell>
          <cell r="Y444">
            <v>3.2435164752017652E-2</v>
          </cell>
          <cell r="Z444">
            <v>0</v>
          </cell>
          <cell r="AB444">
            <v>1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</row>
        <row r="445">
          <cell r="B445">
            <v>456160735</v>
          </cell>
          <cell r="C445" t="str">
            <v>LOWELL COMMUNITY</v>
          </cell>
          <cell r="D445">
            <v>160</v>
          </cell>
          <cell r="E445" t="str">
            <v>LOWELL</v>
          </cell>
          <cell r="F445">
            <v>735</v>
          </cell>
          <cell r="G445" t="str">
            <v>NORTH MIDDLESEX</v>
          </cell>
          <cell r="I445">
            <v>14554</v>
          </cell>
          <cell r="J445">
            <v>5095</v>
          </cell>
          <cell r="K445">
            <v>0</v>
          </cell>
          <cell r="L445">
            <v>1188</v>
          </cell>
          <cell r="M445">
            <v>20837</v>
          </cell>
          <cell r="O445">
            <v>4</v>
          </cell>
          <cell r="P445">
            <v>0</v>
          </cell>
          <cell r="Q445">
            <v>78596</v>
          </cell>
          <cell r="R445">
            <v>0</v>
          </cell>
          <cell r="S445">
            <v>0</v>
          </cell>
          <cell r="T445">
            <v>4752</v>
          </cell>
          <cell r="U445">
            <v>83348</v>
          </cell>
          <cell r="W445">
            <v>0</v>
          </cell>
          <cell r="X445">
            <v>0.09</v>
          </cell>
          <cell r="Y445">
            <v>2.1641627200034236E-2</v>
          </cell>
          <cell r="Z445">
            <v>0</v>
          </cell>
          <cell r="AB445">
            <v>3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</row>
        <row r="446">
          <cell r="B446">
            <v>458160031</v>
          </cell>
          <cell r="C446" t="str">
            <v>LOWELL MIDDLESEX ACADEMY</v>
          </cell>
          <cell r="D446">
            <v>160</v>
          </cell>
          <cell r="E446" t="str">
            <v>LOWELL</v>
          </cell>
          <cell r="F446">
            <v>31</v>
          </cell>
          <cell r="G446" t="str">
            <v>BILLERICA</v>
          </cell>
          <cell r="I446">
            <v>14822</v>
          </cell>
          <cell r="J446">
            <v>6653</v>
          </cell>
          <cell r="K446">
            <v>0</v>
          </cell>
          <cell r="L446">
            <v>1188</v>
          </cell>
          <cell r="M446">
            <v>22663</v>
          </cell>
          <cell r="O446">
            <v>2</v>
          </cell>
          <cell r="P446">
            <v>0</v>
          </cell>
          <cell r="Q446">
            <v>42950</v>
          </cell>
          <cell r="R446">
            <v>0</v>
          </cell>
          <cell r="S446">
            <v>0</v>
          </cell>
          <cell r="T446">
            <v>2376</v>
          </cell>
          <cell r="U446">
            <v>45326</v>
          </cell>
          <cell r="W446">
            <v>0</v>
          </cell>
          <cell r="X446">
            <v>0.09</v>
          </cell>
          <cell r="Y446">
            <v>1.8961346467300876E-2</v>
          </cell>
          <cell r="Z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</row>
        <row r="447">
          <cell r="B447">
            <v>458160056</v>
          </cell>
          <cell r="C447" t="str">
            <v>LOWELL MIDDLESEX ACADEMY</v>
          </cell>
          <cell r="D447">
            <v>160</v>
          </cell>
          <cell r="E447" t="str">
            <v>LOWELL</v>
          </cell>
          <cell r="F447">
            <v>56</v>
          </cell>
          <cell r="G447" t="str">
            <v>CHELMSFORD</v>
          </cell>
          <cell r="I447">
            <v>12243</v>
          </cell>
          <cell r="J447">
            <v>4021</v>
          </cell>
          <cell r="K447">
            <v>0</v>
          </cell>
          <cell r="L447">
            <v>1188</v>
          </cell>
          <cell r="M447">
            <v>17452</v>
          </cell>
          <cell r="O447">
            <v>3</v>
          </cell>
          <cell r="P447">
            <v>0</v>
          </cell>
          <cell r="Q447">
            <v>48792</v>
          </cell>
          <cell r="R447">
            <v>0</v>
          </cell>
          <cell r="S447">
            <v>0</v>
          </cell>
          <cell r="T447">
            <v>3564</v>
          </cell>
          <cell r="U447">
            <v>52356</v>
          </cell>
          <cell r="W447">
            <v>0</v>
          </cell>
          <cell r="X447">
            <v>0.09</v>
          </cell>
          <cell r="Y447">
            <v>1.8492521864433949E-2</v>
          </cell>
          <cell r="Z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</row>
        <row r="448">
          <cell r="B448">
            <v>458160079</v>
          </cell>
          <cell r="C448" t="str">
            <v>LOWELL MIDDLESEX ACADEMY</v>
          </cell>
          <cell r="D448">
            <v>160</v>
          </cell>
          <cell r="E448" t="str">
            <v>LOWELL</v>
          </cell>
          <cell r="F448">
            <v>79</v>
          </cell>
          <cell r="G448" t="str">
            <v>DRACUT</v>
          </cell>
          <cell r="I448">
            <v>15911</v>
          </cell>
          <cell r="J448">
            <v>239</v>
          </cell>
          <cell r="K448">
            <v>0</v>
          </cell>
          <cell r="L448">
            <v>1188</v>
          </cell>
          <cell r="M448">
            <v>17338</v>
          </cell>
          <cell r="O448">
            <v>16</v>
          </cell>
          <cell r="P448">
            <v>0</v>
          </cell>
          <cell r="Q448">
            <v>258400</v>
          </cell>
          <cell r="R448">
            <v>0</v>
          </cell>
          <cell r="S448">
            <v>0</v>
          </cell>
          <cell r="T448">
            <v>19008</v>
          </cell>
          <cell r="U448">
            <v>277408</v>
          </cell>
          <cell r="W448">
            <v>0</v>
          </cell>
          <cell r="X448">
            <v>0.09</v>
          </cell>
          <cell r="Y448">
            <v>5.9691048359382014E-2</v>
          </cell>
          <cell r="Z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</row>
        <row r="449">
          <cell r="B449">
            <v>458160160</v>
          </cell>
          <cell r="C449" t="str">
            <v>LOWELL MIDDLESEX ACADEMY</v>
          </cell>
          <cell r="D449">
            <v>160</v>
          </cell>
          <cell r="E449" t="str">
            <v>LOWELL</v>
          </cell>
          <cell r="F449">
            <v>160</v>
          </cell>
          <cell r="G449" t="str">
            <v>LOWELL</v>
          </cell>
          <cell r="I449">
            <v>18355</v>
          </cell>
          <cell r="J449">
            <v>38</v>
          </cell>
          <cell r="K449">
            <v>0</v>
          </cell>
          <cell r="L449">
            <v>1188</v>
          </cell>
          <cell r="M449">
            <v>19581</v>
          </cell>
          <cell r="O449">
            <v>92</v>
          </cell>
          <cell r="P449">
            <v>0</v>
          </cell>
          <cell r="Q449">
            <v>1692156</v>
          </cell>
          <cell r="R449">
            <v>0</v>
          </cell>
          <cell r="S449">
            <v>0</v>
          </cell>
          <cell r="T449">
            <v>109296</v>
          </cell>
          <cell r="U449">
            <v>1801452</v>
          </cell>
          <cell r="W449">
            <v>0</v>
          </cell>
          <cell r="X449">
            <v>0.18</v>
          </cell>
          <cell r="Y449">
            <v>0.13682138571675365</v>
          </cell>
          <cell r="Z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</row>
        <row r="450">
          <cell r="B450">
            <v>458160181</v>
          </cell>
          <cell r="C450" t="str">
            <v>LOWELL MIDDLESEX ACADEMY</v>
          </cell>
          <cell r="D450">
            <v>160</v>
          </cell>
          <cell r="E450" t="str">
            <v>LOWELL</v>
          </cell>
          <cell r="F450">
            <v>181</v>
          </cell>
          <cell r="G450" t="str">
            <v>METHUEN</v>
          </cell>
          <cell r="I450">
            <v>16133</v>
          </cell>
          <cell r="J450">
            <v>228</v>
          </cell>
          <cell r="K450">
            <v>0</v>
          </cell>
          <cell r="L450">
            <v>1188</v>
          </cell>
          <cell r="M450">
            <v>17549</v>
          </cell>
          <cell r="O450">
            <v>1</v>
          </cell>
          <cell r="P450">
            <v>0</v>
          </cell>
          <cell r="Q450">
            <v>16361</v>
          </cell>
          <cell r="R450">
            <v>0</v>
          </cell>
          <cell r="S450">
            <v>0</v>
          </cell>
          <cell r="T450">
            <v>1188</v>
          </cell>
          <cell r="U450">
            <v>17549</v>
          </cell>
          <cell r="W450">
            <v>0</v>
          </cell>
          <cell r="X450">
            <v>0.09</v>
          </cell>
          <cell r="Y450">
            <v>2.5884168680408944E-2</v>
          </cell>
          <cell r="Z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</row>
        <row r="451">
          <cell r="B451">
            <v>458160295</v>
          </cell>
          <cell r="C451" t="str">
            <v>LOWELL MIDDLESEX ACADEMY</v>
          </cell>
          <cell r="D451">
            <v>160</v>
          </cell>
          <cell r="E451" t="str">
            <v>LOWELL</v>
          </cell>
          <cell r="F451">
            <v>295</v>
          </cell>
          <cell r="G451" t="str">
            <v>TEWKSBURY</v>
          </cell>
          <cell r="I451">
            <v>12243</v>
          </cell>
          <cell r="J451">
            <v>6496</v>
          </cell>
          <cell r="K451">
            <v>0</v>
          </cell>
          <cell r="L451">
            <v>1188</v>
          </cell>
          <cell r="M451">
            <v>19927</v>
          </cell>
          <cell r="O451">
            <v>6</v>
          </cell>
          <cell r="P451">
            <v>0</v>
          </cell>
          <cell r="Q451">
            <v>112434</v>
          </cell>
          <cell r="R451">
            <v>0</v>
          </cell>
          <cell r="S451">
            <v>0</v>
          </cell>
          <cell r="T451">
            <v>7128</v>
          </cell>
          <cell r="U451">
            <v>119562</v>
          </cell>
          <cell r="W451">
            <v>0</v>
          </cell>
          <cell r="X451">
            <v>0.09</v>
          </cell>
          <cell r="Y451">
            <v>1.9222399839938814E-2</v>
          </cell>
          <cell r="Z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</row>
        <row r="452">
          <cell r="B452">
            <v>463035035</v>
          </cell>
          <cell r="C452" t="str">
            <v>KIPP ACADEMY BOSTON</v>
          </cell>
          <cell r="D452">
            <v>35</v>
          </cell>
          <cell r="E452" t="str">
            <v>BOSTON</v>
          </cell>
          <cell r="F452">
            <v>35</v>
          </cell>
          <cell r="G452" t="str">
            <v>BOSTON</v>
          </cell>
          <cell r="I452">
            <v>18401</v>
          </cell>
          <cell r="J452">
            <v>7638</v>
          </cell>
          <cell r="K452">
            <v>0</v>
          </cell>
          <cell r="L452">
            <v>1188</v>
          </cell>
          <cell r="M452">
            <v>27227</v>
          </cell>
          <cell r="O452">
            <v>560</v>
          </cell>
          <cell r="P452">
            <v>0</v>
          </cell>
          <cell r="Q452">
            <v>14581839.999999998</v>
          </cell>
          <cell r="R452">
            <v>0</v>
          </cell>
          <cell r="S452">
            <v>0</v>
          </cell>
          <cell r="T452">
            <v>665280</v>
          </cell>
          <cell r="U452">
            <v>15247119.999999998</v>
          </cell>
          <cell r="W452">
            <v>0</v>
          </cell>
          <cell r="X452">
            <v>0.18</v>
          </cell>
          <cell r="Y452">
            <v>0.18442807457257207</v>
          </cell>
          <cell r="Z452">
            <v>0</v>
          </cell>
          <cell r="AB452">
            <v>195.99999999999997</v>
          </cell>
          <cell r="AC452">
            <v>19.618891703025085</v>
          </cell>
          <cell r="AD452">
            <v>534166.32105507015</v>
          </cell>
          <cell r="AE452">
            <v>0</v>
          </cell>
          <cell r="AF452">
            <v>0</v>
          </cell>
        </row>
        <row r="453">
          <cell r="B453">
            <v>463035044</v>
          </cell>
          <cell r="C453" t="str">
            <v>KIPP ACADEMY BOSTON</v>
          </cell>
          <cell r="D453">
            <v>35</v>
          </cell>
          <cell r="E453" t="str">
            <v>BOSTON</v>
          </cell>
          <cell r="F453">
            <v>44</v>
          </cell>
          <cell r="G453" t="str">
            <v>BROCKTON</v>
          </cell>
          <cell r="I453">
            <v>19361</v>
          </cell>
          <cell r="J453">
            <v>675</v>
          </cell>
          <cell r="K453">
            <v>0</v>
          </cell>
          <cell r="L453">
            <v>1188</v>
          </cell>
          <cell r="M453">
            <v>21224</v>
          </cell>
          <cell r="O453">
            <v>11</v>
          </cell>
          <cell r="P453">
            <v>0</v>
          </cell>
          <cell r="Q453">
            <v>220396</v>
          </cell>
          <cell r="R453">
            <v>0</v>
          </cell>
          <cell r="S453">
            <v>0</v>
          </cell>
          <cell r="T453">
            <v>13068</v>
          </cell>
          <cell r="U453">
            <v>233464</v>
          </cell>
          <cell r="W453">
            <v>0</v>
          </cell>
          <cell r="X453">
            <v>0.18</v>
          </cell>
          <cell r="Y453">
            <v>9.3367395584958116E-2</v>
          </cell>
          <cell r="Z453">
            <v>0</v>
          </cell>
          <cell r="AB453">
            <v>5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</row>
        <row r="454">
          <cell r="B454">
            <v>463035093</v>
          </cell>
          <cell r="C454" t="str">
            <v>KIPP ACADEMY BOSTON</v>
          </cell>
          <cell r="D454">
            <v>35</v>
          </cell>
          <cell r="E454" t="str">
            <v>BOSTON</v>
          </cell>
          <cell r="F454">
            <v>93</v>
          </cell>
          <cell r="G454" t="str">
            <v>EVERETT</v>
          </cell>
          <cell r="I454">
            <v>19232</v>
          </cell>
          <cell r="J454">
            <v>248</v>
          </cell>
          <cell r="K454">
            <v>0</v>
          </cell>
          <cell r="L454">
            <v>1188</v>
          </cell>
          <cell r="M454">
            <v>20668</v>
          </cell>
          <cell r="O454">
            <v>1</v>
          </cell>
          <cell r="P454">
            <v>0</v>
          </cell>
          <cell r="Q454">
            <v>19480</v>
          </cell>
          <cell r="R454">
            <v>0</v>
          </cell>
          <cell r="S454">
            <v>0</v>
          </cell>
          <cell r="T454">
            <v>1188</v>
          </cell>
          <cell r="U454">
            <v>20668</v>
          </cell>
          <cell r="W454">
            <v>0</v>
          </cell>
          <cell r="X454">
            <v>0.18</v>
          </cell>
          <cell r="Y454">
            <v>8.9885551686166743E-2</v>
          </cell>
          <cell r="Z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</row>
        <row r="455">
          <cell r="B455">
            <v>463035133</v>
          </cell>
          <cell r="C455" t="str">
            <v>KIPP ACADEMY BOSTON</v>
          </cell>
          <cell r="D455">
            <v>35</v>
          </cell>
          <cell r="E455" t="str">
            <v>BOSTON</v>
          </cell>
          <cell r="F455">
            <v>133</v>
          </cell>
          <cell r="G455" t="str">
            <v>HOLBROOK</v>
          </cell>
          <cell r="I455">
            <v>11060</v>
          </cell>
          <cell r="J455">
            <v>1476</v>
          </cell>
          <cell r="K455">
            <v>0</v>
          </cell>
          <cell r="L455">
            <v>1188</v>
          </cell>
          <cell r="M455">
            <v>13724</v>
          </cell>
          <cell r="O455">
            <v>1</v>
          </cell>
          <cell r="P455">
            <v>0</v>
          </cell>
          <cell r="Q455">
            <v>12536</v>
          </cell>
          <cell r="R455">
            <v>0</v>
          </cell>
          <cell r="S455">
            <v>0</v>
          </cell>
          <cell r="T455">
            <v>1188</v>
          </cell>
          <cell r="U455">
            <v>13724</v>
          </cell>
          <cell r="W455">
            <v>0</v>
          </cell>
          <cell r="X455">
            <v>0.09</v>
          </cell>
          <cell r="Y455">
            <v>3.392077105832738E-2</v>
          </cell>
          <cell r="Z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</row>
        <row r="456">
          <cell r="B456">
            <v>463035207</v>
          </cell>
          <cell r="C456" t="str">
            <v>KIPP ACADEMY BOSTON</v>
          </cell>
          <cell r="D456">
            <v>35</v>
          </cell>
          <cell r="E456" t="str">
            <v>BOSTON</v>
          </cell>
          <cell r="F456">
            <v>207</v>
          </cell>
          <cell r="G456" t="str">
            <v>NEWTON</v>
          </cell>
          <cell r="I456">
            <v>16241</v>
          </cell>
          <cell r="J456">
            <v>12190</v>
          </cell>
          <cell r="K456">
            <v>0</v>
          </cell>
          <cell r="L456">
            <v>1188</v>
          </cell>
          <cell r="M456">
            <v>29619</v>
          </cell>
          <cell r="O456">
            <v>1</v>
          </cell>
          <cell r="P456">
            <v>0</v>
          </cell>
          <cell r="Q456">
            <v>28431</v>
          </cell>
          <cell r="R456">
            <v>0</v>
          </cell>
          <cell r="S456">
            <v>0</v>
          </cell>
          <cell r="T456">
            <v>1188</v>
          </cell>
          <cell r="U456">
            <v>29619</v>
          </cell>
          <cell r="W456">
            <v>0</v>
          </cell>
          <cell r="X456">
            <v>0.09</v>
          </cell>
          <cell r="Y456">
            <v>4.6786425500361514E-4</v>
          </cell>
          <cell r="Z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</row>
        <row r="457">
          <cell r="B457">
            <v>463035220</v>
          </cell>
          <cell r="C457" t="str">
            <v>KIPP ACADEMY BOSTON</v>
          </cell>
          <cell r="D457">
            <v>35</v>
          </cell>
          <cell r="E457" t="str">
            <v>BOSTON</v>
          </cell>
          <cell r="F457">
            <v>220</v>
          </cell>
          <cell r="G457" t="str">
            <v>NORWOOD</v>
          </cell>
          <cell r="I457">
            <v>17608</v>
          </cell>
          <cell r="J457">
            <v>6653</v>
          </cell>
          <cell r="K457">
            <v>0</v>
          </cell>
          <cell r="L457">
            <v>1188</v>
          </cell>
          <cell r="M457">
            <v>25449</v>
          </cell>
          <cell r="O457">
            <v>1</v>
          </cell>
          <cell r="P457">
            <v>0</v>
          </cell>
          <cell r="Q457">
            <v>24261</v>
          </cell>
          <cell r="R457">
            <v>0</v>
          </cell>
          <cell r="S457">
            <v>0</v>
          </cell>
          <cell r="T457">
            <v>1188</v>
          </cell>
          <cell r="U457">
            <v>25449</v>
          </cell>
          <cell r="W457">
            <v>0</v>
          </cell>
          <cell r="X457">
            <v>0.09</v>
          </cell>
          <cell r="Y457">
            <v>2.0829400838012321E-2</v>
          </cell>
          <cell r="Z457">
            <v>0</v>
          </cell>
          <cell r="AB457">
            <v>1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</row>
        <row r="458">
          <cell r="B458">
            <v>463035243</v>
          </cell>
          <cell r="C458" t="str">
            <v>KIPP ACADEMY BOSTON</v>
          </cell>
          <cell r="D458">
            <v>35</v>
          </cell>
          <cell r="E458" t="str">
            <v>BOSTON</v>
          </cell>
          <cell r="F458">
            <v>243</v>
          </cell>
          <cell r="G458" t="str">
            <v>QUINCY</v>
          </cell>
          <cell r="I458">
            <v>18444</v>
          </cell>
          <cell r="J458">
            <v>2628</v>
          </cell>
          <cell r="K458">
            <v>0</v>
          </cell>
          <cell r="L458">
            <v>1188</v>
          </cell>
          <cell r="M458">
            <v>22260</v>
          </cell>
          <cell r="O458">
            <v>2</v>
          </cell>
          <cell r="P458">
            <v>0</v>
          </cell>
          <cell r="Q458">
            <v>42144</v>
          </cell>
          <cell r="R458">
            <v>0</v>
          </cell>
          <cell r="S458">
            <v>0</v>
          </cell>
          <cell r="T458">
            <v>2376</v>
          </cell>
          <cell r="U458">
            <v>44520</v>
          </cell>
          <cell r="W458">
            <v>0</v>
          </cell>
          <cell r="X458">
            <v>0.09</v>
          </cell>
          <cell r="Y458">
            <v>6.4449431719393047E-3</v>
          </cell>
          <cell r="Z458">
            <v>0</v>
          </cell>
          <cell r="AB458">
            <v>1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</row>
        <row r="459">
          <cell r="B459">
            <v>463035244</v>
          </cell>
          <cell r="C459" t="str">
            <v>KIPP ACADEMY BOSTON</v>
          </cell>
          <cell r="D459">
            <v>35</v>
          </cell>
          <cell r="E459" t="str">
            <v>BOSTON</v>
          </cell>
          <cell r="F459">
            <v>244</v>
          </cell>
          <cell r="G459" t="str">
            <v>RANDOLPH</v>
          </cell>
          <cell r="I459">
            <v>15710</v>
          </cell>
          <cell r="J459">
            <v>4472</v>
          </cell>
          <cell r="K459">
            <v>0</v>
          </cell>
          <cell r="L459">
            <v>1188</v>
          </cell>
          <cell r="M459">
            <v>21370</v>
          </cell>
          <cell r="O459">
            <v>8</v>
          </cell>
          <cell r="P459">
            <v>0</v>
          </cell>
          <cell r="Q459">
            <v>161456</v>
          </cell>
          <cell r="R459">
            <v>0</v>
          </cell>
          <cell r="S459">
            <v>0</v>
          </cell>
          <cell r="T459">
            <v>9504</v>
          </cell>
          <cell r="U459">
            <v>170960</v>
          </cell>
          <cell r="W459">
            <v>0</v>
          </cell>
          <cell r="X459">
            <v>0.09</v>
          </cell>
          <cell r="Y459">
            <v>0.10187165835696251</v>
          </cell>
          <cell r="Z459">
            <v>0</v>
          </cell>
          <cell r="AB459">
            <v>4</v>
          </cell>
          <cell r="AC459">
            <v>1.1093119613338489</v>
          </cell>
          <cell r="AD459">
            <v>23708.134003639738</v>
          </cell>
          <cell r="AE459">
            <v>0</v>
          </cell>
          <cell r="AF459">
            <v>0</v>
          </cell>
        </row>
        <row r="460">
          <cell r="B460">
            <v>463035251</v>
          </cell>
          <cell r="C460" t="str">
            <v>KIPP ACADEMY BOSTON</v>
          </cell>
          <cell r="D460">
            <v>35</v>
          </cell>
          <cell r="E460" t="str">
            <v>BOSTON</v>
          </cell>
          <cell r="F460">
            <v>251</v>
          </cell>
          <cell r="G460" t="str">
            <v>ROCKLAND</v>
          </cell>
          <cell r="I460">
            <v>17992</v>
          </cell>
          <cell r="J460">
            <v>3372</v>
          </cell>
          <cell r="K460">
            <v>0</v>
          </cell>
          <cell r="L460">
            <v>1188</v>
          </cell>
          <cell r="M460">
            <v>22552</v>
          </cell>
          <cell r="O460">
            <v>1</v>
          </cell>
          <cell r="P460">
            <v>0</v>
          </cell>
          <cell r="Q460">
            <v>21364</v>
          </cell>
          <cell r="R460">
            <v>0</v>
          </cell>
          <cell r="S460">
            <v>0</v>
          </cell>
          <cell r="T460">
            <v>1188</v>
          </cell>
          <cell r="U460">
            <v>22552</v>
          </cell>
          <cell r="W460">
            <v>0</v>
          </cell>
          <cell r="X460">
            <v>0.09</v>
          </cell>
          <cell r="Y460">
            <v>4.2941033084849763E-2</v>
          </cell>
          <cell r="Z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</row>
        <row r="461">
          <cell r="B461">
            <v>463035293</v>
          </cell>
          <cell r="C461" t="str">
            <v>KIPP ACADEMY BOSTON</v>
          </cell>
          <cell r="D461">
            <v>35</v>
          </cell>
          <cell r="E461" t="str">
            <v>BOSTON</v>
          </cell>
          <cell r="F461">
            <v>293</v>
          </cell>
          <cell r="G461" t="str">
            <v>TAUNTON</v>
          </cell>
          <cell r="I461">
            <v>11267</v>
          </cell>
          <cell r="J461">
            <v>304</v>
          </cell>
          <cell r="K461">
            <v>0</v>
          </cell>
          <cell r="L461">
            <v>1188</v>
          </cell>
          <cell r="M461">
            <v>12759</v>
          </cell>
          <cell r="O461">
            <v>2</v>
          </cell>
          <cell r="P461">
            <v>0</v>
          </cell>
          <cell r="Q461">
            <v>23142</v>
          </cell>
          <cell r="R461">
            <v>0</v>
          </cell>
          <cell r="S461">
            <v>0</v>
          </cell>
          <cell r="T461">
            <v>2376</v>
          </cell>
          <cell r="U461">
            <v>25518</v>
          </cell>
          <cell r="W461">
            <v>0</v>
          </cell>
          <cell r="X461">
            <v>0.18</v>
          </cell>
          <cell r="Y461">
            <v>1.0537741496786417E-2</v>
          </cell>
          <cell r="Z461">
            <v>0</v>
          </cell>
          <cell r="AB461">
            <v>1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</row>
        <row r="462">
          <cell r="B462">
            <v>464168030</v>
          </cell>
          <cell r="C462" t="str">
            <v>MARBLEHEAD COMMUNITY</v>
          </cell>
          <cell r="D462">
            <v>168</v>
          </cell>
          <cell r="E462" t="str">
            <v>MARBLEHEAD</v>
          </cell>
          <cell r="F462">
            <v>30</v>
          </cell>
          <cell r="G462" t="str">
            <v>BEVERLY</v>
          </cell>
          <cell r="I462">
            <v>11208</v>
          </cell>
          <cell r="J462">
            <v>2485</v>
          </cell>
          <cell r="K462">
            <v>0</v>
          </cell>
          <cell r="L462">
            <v>1188</v>
          </cell>
          <cell r="M462">
            <v>14881</v>
          </cell>
          <cell r="O462">
            <v>5</v>
          </cell>
          <cell r="P462">
            <v>0</v>
          </cell>
          <cell r="Q462">
            <v>68465</v>
          </cell>
          <cell r="R462">
            <v>0</v>
          </cell>
          <cell r="S462">
            <v>0</v>
          </cell>
          <cell r="T462">
            <v>5940</v>
          </cell>
          <cell r="U462">
            <v>74405</v>
          </cell>
          <cell r="W462">
            <v>0</v>
          </cell>
          <cell r="X462">
            <v>0.09</v>
          </cell>
          <cell r="Y462">
            <v>4.4381844028676043E-3</v>
          </cell>
          <cell r="Z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</row>
        <row r="463">
          <cell r="B463">
            <v>464168071</v>
          </cell>
          <cell r="C463" t="str">
            <v>MARBLEHEAD COMMUNITY</v>
          </cell>
          <cell r="D463">
            <v>168</v>
          </cell>
          <cell r="E463" t="str">
            <v>MARBLEHEAD</v>
          </cell>
          <cell r="F463">
            <v>71</v>
          </cell>
          <cell r="G463" t="str">
            <v>DANVERS</v>
          </cell>
          <cell r="I463">
            <v>10581</v>
          </cell>
          <cell r="J463">
            <v>4614</v>
          </cell>
          <cell r="K463">
            <v>0</v>
          </cell>
          <cell r="L463">
            <v>1188</v>
          </cell>
          <cell r="M463">
            <v>16383</v>
          </cell>
          <cell r="O463">
            <v>2</v>
          </cell>
          <cell r="P463">
            <v>0</v>
          </cell>
          <cell r="Q463">
            <v>30390</v>
          </cell>
          <cell r="R463">
            <v>0</v>
          </cell>
          <cell r="S463">
            <v>0</v>
          </cell>
          <cell r="T463">
            <v>2376</v>
          </cell>
          <cell r="U463">
            <v>32766</v>
          </cell>
          <cell r="W463">
            <v>0</v>
          </cell>
          <cell r="X463">
            <v>0.09</v>
          </cell>
          <cell r="Y463">
            <v>8.1278406724978932E-3</v>
          </cell>
          <cell r="Z463">
            <v>0</v>
          </cell>
          <cell r="AB463">
            <v>2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</row>
        <row r="464">
          <cell r="B464">
            <v>464168163</v>
          </cell>
          <cell r="C464" t="str">
            <v>MARBLEHEAD COMMUNITY</v>
          </cell>
          <cell r="D464">
            <v>168</v>
          </cell>
          <cell r="E464" t="str">
            <v>MARBLEHEAD</v>
          </cell>
          <cell r="F464">
            <v>163</v>
          </cell>
          <cell r="G464" t="str">
            <v>LYNN</v>
          </cell>
          <cell r="I464">
            <v>15555</v>
          </cell>
          <cell r="J464">
            <v>103</v>
          </cell>
          <cell r="K464">
            <v>0</v>
          </cell>
          <cell r="L464">
            <v>1188</v>
          </cell>
          <cell r="M464">
            <v>16846</v>
          </cell>
          <cell r="O464">
            <v>34</v>
          </cell>
          <cell r="P464">
            <v>0</v>
          </cell>
          <cell r="Q464">
            <v>532372</v>
          </cell>
          <cell r="R464">
            <v>0</v>
          </cell>
          <cell r="S464">
            <v>0</v>
          </cell>
          <cell r="T464">
            <v>40392</v>
          </cell>
          <cell r="U464">
            <v>572764</v>
          </cell>
          <cell r="W464">
            <v>0</v>
          </cell>
          <cell r="X464">
            <v>0.113490033140277</v>
          </cell>
          <cell r="Y464">
            <v>0.10020806784376603</v>
          </cell>
          <cell r="Z464">
            <v>0</v>
          </cell>
          <cell r="AB464">
            <v>4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</row>
        <row r="465">
          <cell r="B465">
            <v>464168168</v>
          </cell>
          <cell r="C465" t="str">
            <v>MARBLEHEAD COMMUNITY</v>
          </cell>
          <cell r="D465">
            <v>168</v>
          </cell>
          <cell r="E465" t="str">
            <v>MARBLEHEAD</v>
          </cell>
          <cell r="F465">
            <v>168</v>
          </cell>
          <cell r="G465" t="str">
            <v>MARBLEHEAD</v>
          </cell>
          <cell r="I465">
            <v>11518</v>
          </cell>
          <cell r="J465">
            <v>8405</v>
          </cell>
          <cell r="K465">
            <v>0</v>
          </cell>
          <cell r="L465">
            <v>1188</v>
          </cell>
          <cell r="M465">
            <v>21111</v>
          </cell>
          <cell r="O465">
            <v>90</v>
          </cell>
          <cell r="P465">
            <v>0</v>
          </cell>
          <cell r="Q465">
            <v>1793070</v>
          </cell>
          <cell r="R465">
            <v>0</v>
          </cell>
          <cell r="S465">
            <v>0</v>
          </cell>
          <cell r="T465">
            <v>106920</v>
          </cell>
          <cell r="U465">
            <v>1899990</v>
          </cell>
          <cell r="W465">
            <v>0</v>
          </cell>
          <cell r="X465">
            <v>0.09</v>
          </cell>
          <cell r="Y465">
            <v>3.2860111234513496E-2</v>
          </cell>
          <cell r="Z465">
            <v>0</v>
          </cell>
          <cell r="AB465">
            <v>11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</row>
        <row r="466">
          <cell r="B466">
            <v>464168196</v>
          </cell>
          <cell r="C466" t="str">
            <v>MARBLEHEAD COMMUNITY</v>
          </cell>
          <cell r="D466">
            <v>168</v>
          </cell>
          <cell r="E466" t="str">
            <v>MARBLEHEAD</v>
          </cell>
          <cell r="F466">
            <v>196</v>
          </cell>
          <cell r="G466" t="str">
            <v>NAHANT</v>
          </cell>
          <cell r="I466">
            <v>11758</v>
          </cell>
          <cell r="J466">
            <v>7475</v>
          </cell>
          <cell r="K466">
            <v>0</v>
          </cell>
          <cell r="L466">
            <v>1188</v>
          </cell>
          <cell r="M466">
            <v>20421</v>
          </cell>
          <cell r="O466">
            <v>11</v>
          </cell>
          <cell r="P466">
            <v>0</v>
          </cell>
          <cell r="Q466">
            <v>211563</v>
          </cell>
          <cell r="R466">
            <v>0</v>
          </cell>
          <cell r="S466">
            <v>0</v>
          </cell>
          <cell r="T466">
            <v>13068</v>
          </cell>
          <cell r="U466">
            <v>224631</v>
          </cell>
          <cell r="W466">
            <v>0</v>
          </cell>
          <cell r="X466">
            <v>0.09</v>
          </cell>
          <cell r="Y466">
            <v>4.206023093824221E-2</v>
          </cell>
          <cell r="Z466">
            <v>0</v>
          </cell>
          <cell r="AB466">
            <v>2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</row>
        <row r="467">
          <cell r="B467">
            <v>464168229</v>
          </cell>
          <cell r="C467" t="str">
            <v>MARBLEHEAD COMMUNITY</v>
          </cell>
          <cell r="D467">
            <v>168</v>
          </cell>
          <cell r="E467" t="str">
            <v>MARBLEHEAD</v>
          </cell>
          <cell r="F467">
            <v>229</v>
          </cell>
          <cell r="G467" t="str">
            <v>PEABODY</v>
          </cell>
          <cell r="I467">
            <v>14648</v>
          </cell>
          <cell r="J467">
            <v>1103</v>
          </cell>
          <cell r="K467">
            <v>0</v>
          </cell>
          <cell r="L467">
            <v>1188</v>
          </cell>
          <cell r="M467">
            <v>16939</v>
          </cell>
          <cell r="O467">
            <v>11</v>
          </cell>
          <cell r="P467">
            <v>0</v>
          </cell>
          <cell r="Q467">
            <v>173261</v>
          </cell>
          <cell r="R467">
            <v>0</v>
          </cell>
          <cell r="S467">
            <v>0</v>
          </cell>
          <cell r="T467">
            <v>13068</v>
          </cell>
          <cell r="U467">
            <v>186329</v>
          </cell>
          <cell r="W467">
            <v>0</v>
          </cell>
          <cell r="X467">
            <v>0.09</v>
          </cell>
          <cell r="Y467">
            <v>2.6866580203209849E-2</v>
          </cell>
          <cell r="Z467">
            <v>0</v>
          </cell>
          <cell r="AB467">
            <v>1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</row>
        <row r="468">
          <cell r="B468">
            <v>464168258</v>
          </cell>
          <cell r="C468" t="str">
            <v>MARBLEHEAD COMMUNITY</v>
          </cell>
          <cell r="D468">
            <v>168</v>
          </cell>
          <cell r="E468" t="str">
            <v>MARBLEHEAD</v>
          </cell>
          <cell r="F468">
            <v>258</v>
          </cell>
          <cell r="G468" t="str">
            <v>SALEM</v>
          </cell>
          <cell r="I468">
            <v>15112</v>
          </cell>
          <cell r="J468">
            <v>5053</v>
          </cell>
          <cell r="K468">
            <v>0</v>
          </cell>
          <cell r="L468">
            <v>1188</v>
          </cell>
          <cell r="M468">
            <v>21353</v>
          </cell>
          <cell r="O468">
            <v>8</v>
          </cell>
          <cell r="P468">
            <v>0</v>
          </cell>
          <cell r="Q468">
            <v>161320</v>
          </cell>
          <cell r="R468">
            <v>0</v>
          </cell>
          <cell r="S468">
            <v>0</v>
          </cell>
          <cell r="T468">
            <v>9504</v>
          </cell>
          <cell r="U468">
            <v>170824</v>
          </cell>
          <cell r="W468">
            <v>0</v>
          </cell>
          <cell r="X468">
            <v>0.09</v>
          </cell>
          <cell r="Y468">
            <v>0.11216849563303749</v>
          </cell>
          <cell r="Z468">
            <v>0</v>
          </cell>
          <cell r="AB468">
            <v>2</v>
          </cell>
          <cell r="AC468">
            <v>1.0263535098675201</v>
          </cell>
          <cell r="AD468">
            <v>21916.418526478541</v>
          </cell>
          <cell r="AE468">
            <v>0</v>
          </cell>
          <cell r="AF468">
            <v>0</v>
          </cell>
        </row>
        <row r="469">
          <cell r="B469">
            <v>464168291</v>
          </cell>
          <cell r="C469" t="str">
            <v>MARBLEHEAD COMMUNITY</v>
          </cell>
          <cell r="D469">
            <v>168</v>
          </cell>
          <cell r="E469" t="str">
            <v>MARBLEHEAD</v>
          </cell>
          <cell r="F469">
            <v>291</v>
          </cell>
          <cell r="G469" t="str">
            <v>SWAMPSCOTT</v>
          </cell>
          <cell r="I469">
            <v>11476</v>
          </cell>
          <cell r="J469">
            <v>4513</v>
          </cell>
          <cell r="K469">
            <v>0</v>
          </cell>
          <cell r="L469">
            <v>1188</v>
          </cell>
          <cell r="M469">
            <v>17177</v>
          </cell>
          <cell r="O469">
            <v>63</v>
          </cell>
          <cell r="P469">
            <v>0</v>
          </cell>
          <cell r="Q469">
            <v>1007307</v>
          </cell>
          <cell r="R469">
            <v>0</v>
          </cell>
          <cell r="S469">
            <v>0</v>
          </cell>
          <cell r="T469">
            <v>74844</v>
          </cell>
          <cell r="U469">
            <v>1082151</v>
          </cell>
          <cell r="W469">
            <v>0</v>
          </cell>
          <cell r="X469">
            <v>0.09</v>
          </cell>
          <cell r="Y469">
            <v>3.405286133150686E-2</v>
          </cell>
          <cell r="Z469">
            <v>0</v>
          </cell>
          <cell r="AB469">
            <v>9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</row>
        <row r="470">
          <cell r="B470">
            <v>466700096</v>
          </cell>
          <cell r="C470" t="str">
            <v>MARTHA'S VINEYARD</v>
          </cell>
          <cell r="D470">
            <v>700</v>
          </cell>
          <cell r="E470" t="str">
            <v>MARTHAS VINEYARD</v>
          </cell>
          <cell r="F470">
            <v>96</v>
          </cell>
          <cell r="G470" t="str">
            <v>FALMOUTH</v>
          </cell>
          <cell r="I470">
            <v>12243</v>
          </cell>
          <cell r="J470">
            <v>6946</v>
          </cell>
          <cell r="K470">
            <v>0</v>
          </cell>
          <cell r="L470">
            <v>1188</v>
          </cell>
          <cell r="M470">
            <v>20377</v>
          </cell>
          <cell r="O470">
            <v>1</v>
          </cell>
          <cell r="P470">
            <v>0</v>
          </cell>
          <cell r="Q470">
            <v>19189</v>
          </cell>
          <cell r="R470">
            <v>0</v>
          </cell>
          <cell r="S470">
            <v>0</v>
          </cell>
          <cell r="T470">
            <v>1188</v>
          </cell>
          <cell r="U470">
            <v>20377</v>
          </cell>
          <cell r="W470">
            <v>0</v>
          </cell>
          <cell r="X470">
            <v>0.09</v>
          </cell>
          <cell r="Y470">
            <v>3.9181317034834288E-2</v>
          </cell>
          <cell r="Z470">
            <v>0</v>
          </cell>
          <cell r="AB470">
            <v>0.33333333333333331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</row>
        <row r="471">
          <cell r="B471">
            <v>466700700</v>
          </cell>
          <cell r="C471" t="str">
            <v>MARTHA'S VINEYARD</v>
          </cell>
          <cell r="D471">
            <v>700</v>
          </cell>
          <cell r="E471" t="str">
            <v>MARTHAS VINEYARD</v>
          </cell>
          <cell r="F471">
            <v>700</v>
          </cell>
          <cell r="G471" t="str">
            <v>MARTHAS VINEYARD</v>
          </cell>
          <cell r="I471">
            <v>14622</v>
          </cell>
          <cell r="J471">
            <v>13441</v>
          </cell>
          <cell r="K471">
            <v>0</v>
          </cell>
          <cell r="L471">
            <v>1188</v>
          </cell>
          <cell r="M471">
            <v>29251</v>
          </cell>
          <cell r="O471">
            <v>36</v>
          </cell>
          <cell r="P471">
            <v>0</v>
          </cell>
          <cell r="Q471">
            <v>1010268</v>
          </cell>
          <cell r="R471">
            <v>0</v>
          </cell>
          <cell r="S471">
            <v>0</v>
          </cell>
          <cell r="T471">
            <v>42768</v>
          </cell>
          <cell r="U471">
            <v>1053036</v>
          </cell>
          <cell r="W471">
            <v>0</v>
          </cell>
          <cell r="X471">
            <v>0.09</v>
          </cell>
          <cell r="Y471">
            <v>4.1282626111549196E-2</v>
          </cell>
          <cell r="Z471">
            <v>0</v>
          </cell>
          <cell r="AB471">
            <v>7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</row>
        <row r="472">
          <cell r="B472">
            <v>466774089</v>
          </cell>
          <cell r="C472" t="str">
            <v>MARTHA'S VINEYARD</v>
          </cell>
          <cell r="D472">
            <v>774</v>
          </cell>
          <cell r="E472" t="str">
            <v>UPISLAND</v>
          </cell>
          <cell r="F472">
            <v>89</v>
          </cell>
          <cell r="G472" t="str">
            <v>EDGARTOWN</v>
          </cell>
          <cell r="I472">
            <v>14218</v>
          </cell>
          <cell r="J472">
            <v>15277</v>
          </cell>
          <cell r="K472">
            <v>0</v>
          </cell>
          <cell r="L472">
            <v>1188</v>
          </cell>
          <cell r="M472">
            <v>30683</v>
          </cell>
          <cell r="O472">
            <v>29</v>
          </cell>
          <cell r="P472">
            <v>0</v>
          </cell>
          <cell r="Q472">
            <v>855355</v>
          </cell>
          <cell r="R472">
            <v>0</v>
          </cell>
          <cell r="S472">
            <v>0</v>
          </cell>
          <cell r="T472">
            <v>34452</v>
          </cell>
          <cell r="U472">
            <v>889807</v>
          </cell>
          <cell r="W472">
            <v>0</v>
          </cell>
          <cell r="X472">
            <v>0.09</v>
          </cell>
          <cell r="Y472">
            <v>6.642464169809513E-2</v>
          </cell>
          <cell r="Z472">
            <v>0</v>
          </cell>
          <cell r="AB472">
            <v>4.0000000000000009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</row>
        <row r="473">
          <cell r="B473">
            <v>466774096</v>
          </cell>
          <cell r="C473" t="str">
            <v>MARTHA'S VINEYARD</v>
          </cell>
          <cell r="D473">
            <v>774</v>
          </cell>
          <cell r="E473" t="str">
            <v>UPISLAND</v>
          </cell>
          <cell r="F473">
            <v>96</v>
          </cell>
          <cell r="G473" t="str">
            <v>FALMOUTH</v>
          </cell>
          <cell r="I473">
            <v>13391</v>
          </cell>
          <cell r="J473">
            <v>7598</v>
          </cell>
          <cell r="K473">
            <v>0</v>
          </cell>
          <cell r="L473">
            <v>1188</v>
          </cell>
          <cell r="M473">
            <v>22177</v>
          </cell>
          <cell r="O473">
            <v>3</v>
          </cell>
          <cell r="P473">
            <v>0</v>
          </cell>
          <cell r="Q473">
            <v>62967</v>
          </cell>
          <cell r="R473">
            <v>0</v>
          </cell>
          <cell r="S473">
            <v>0</v>
          </cell>
          <cell r="T473">
            <v>3564</v>
          </cell>
          <cell r="U473">
            <v>66531</v>
          </cell>
          <cell r="W473">
            <v>0</v>
          </cell>
          <cell r="X473">
            <v>0.09</v>
          </cell>
          <cell r="Y473">
            <v>3.9181317034834288E-2</v>
          </cell>
          <cell r="Z473">
            <v>0</v>
          </cell>
          <cell r="AB473">
            <v>0.66666666666666663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</row>
        <row r="474">
          <cell r="B474">
            <v>466774221</v>
          </cell>
          <cell r="C474" t="str">
            <v>MARTHA'S VINEYARD</v>
          </cell>
          <cell r="D474">
            <v>774</v>
          </cell>
          <cell r="E474" t="str">
            <v>UPISLAND</v>
          </cell>
          <cell r="F474">
            <v>221</v>
          </cell>
          <cell r="G474" t="str">
            <v>OAK BLUFFS</v>
          </cell>
          <cell r="I474">
            <v>14857</v>
          </cell>
          <cell r="J474">
            <v>14381</v>
          </cell>
          <cell r="K474">
            <v>0</v>
          </cell>
          <cell r="L474">
            <v>1188</v>
          </cell>
          <cell r="M474">
            <v>30426</v>
          </cell>
          <cell r="O474">
            <v>25</v>
          </cell>
          <cell r="P474">
            <v>0</v>
          </cell>
          <cell r="Q474">
            <v>730950</v>
          </cell>
          <cell r="R474">
            <v>0</v>
          </cell>
          <cell r="S474">
            <v>0</v>
          </cell>
          <cell r="T474">
            <v>29700</v>
          </cell>
          <cell r="U474">
            <v>760650</v>
          </cell>
          <cell r="W474">
            <v>0</v>
          </cell>
          <cell r="X474">
            <v>0.09</v>
          </cell>
          <cell r="Y474">
            <v>5.7389784736898687E-2</v>
          </cell>
          <cell r="Z474">
            <v>0</v>
          </cell>
          <cell r="AB474">
            <v>3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</row>
        <row r="475">
          <cell r="B475">
            <v>466774296</v>
          </cell>
          <cell r="C475" t="str">
            <v>MARTHA'S VINEYARD</v>
          </cell>
          <cell r="D475">
            <v>774</v>
          </cell>
          <cell r="E475" t="str">
            <v>UPISLAND</v>
          </cell>
          <cell r="F475">
            <v>296</v>
          </cell>
          <cell r="G475" t="str">
            <v>TISBURY</v>
          </cell>
          <cell r="I475">
            <v>12995</v>
          </cell>
          <cell r="J475">
            <v>16338</v>
          </cell>
          <cell r="K475">
            <v>0</v>
          </cell>
          <cell r="L475">
            <v>1188</v>
          </cell>
          <cell r="M475">
            <v>30521</v>
          </cell>
          <cell r="O475">
            <v>43</v>
          </cell>
          <cell r="P475">
            <v>0</v>
          </cell>
          <cell r="Q475">
            <v>1261319</v>
          </cell>
          <cell r="R475">
            <v>0</v>
          </cell>
          <cell r="S475">
            <v>0</v>
          </cell>
          <cell r="T475">
            <v>51084</v>
          </cell>
          <cell r="U475">
            <v>1312403</v>
          </cell>
          <cell r="W475">
            <v>0</v>
          </cell>
          <cell r="X475">
            <v>0.09</v>
          </cell>
          <cell r="Y475">
            <v>0.10443600492981324</v>
          </cell>
          <cell r="Z475">
            <v>0</v>
          </cell>
          <cell r="AB475">
            <v>8.0000000000000018</v>
          </cell>
          <cell r="AC475">
            <v>5.9438142276616794</v>
          </cell>
          <cell r="AD475">
            <v>181414.90274000002</v>
          </cell>
          <cell r="AE475">
            <v>0</v>
          </cell>
          <cell r="AF475">
            <v>0</v>
          </cell>
        </row>
        <row r="476">
          <cell r="B476">
            <v>466774774</v>
          </cell>
          <cell r="C476" t="str">
            <v>MARTHA'S VINEYARD</v>
          </cell>
          <cell r="D476">
            <v>774</v>
          </cell>
          <cell r="E476" t="str">
            <v>UPISLAND</v>
          </cell>
          <cell r="F476">
            <v>774</v>
          </cell>
          <cell r="G476" t="str">
            <v>UPISLAND</v>
          </cell>
          <cell r="I476">
            <v>14345</v>
          </cell>
          <cell r="J476">
            <v>24225</v>
          </cell>
          <cell r="K476">
            <v>0</v>
          </cell>
          <cell r="L476">
            <v>1188</v>
          </cell>
          <cell r="M476">
            <v>39758</v>
          </cell>
          <cell r="O476">
            <v>43</v>
          </cell>
          <cell r="P476">
            <v>0</v>
          </cell>
          <cell r="Q476">
            <v>1658510</v>
          </cell>
          <cell r="R476">
            <v>0</v>
          </cell>
          <cell r="S476">
            <v>0</v>
          </cell>
          <cell r="T476">
            <v>51084</v>
          </cell>
          <cell r="U476">
            <v>1709594</v>
          </cell>
          <cell r="W476">
            <v>0</v>
          </cell>
          <cell r="X476">
            <v>0.09</v>
          </cell>
          <cell r="Y476">
            <v>0.11732122499626005</v>
          </cell>
          <cell r="Z476">
            <v>0</v>
          </cell>
          <cell r="AB476">
            <v>17</v>
          </cell>
          <cell r="AC476">
            <v>10.01364139248148</v>
          </cell>
          <cell r="AD476">
            <v>398122.14850801066</v>
          </cell>
          <cell r="AE476">
            <v>0</v>
          </cell>
          <cell r="AF476">
            <v>0</v>
          </cell>
        </row>
        <row r="477">
          <cell r="B477">
            <v>469035018</v>
          </cell>
          <cell r="C477" t="str">
            <v>MATCH</v>
          </cell>
          <cell r="D477">
            <v>35</v>
          </cell>
          <cell r="E477" t="str">
            <v>BOSTON</v>
          </cell>
          <cell r="F477">
            <v>18</v>
          </cell>
          <cell r="G477" t="str">
            <v>AVON</v>
          </cell>
          <cell r="I477">
            <v>16274</v>
          </cell>
          <cell r="J477">
            <v>7879</v>
          </cell>
          <cell r="K477">
            <v>0</v>
          </cell>
          <cell r="L477">
            <v>1188</v>
          </cell>
          <cell r="M477">
            <v>25341</v>
          </cell>
          <cell r="O477">
            <v>1</v>
          </cell>
          <cell r="P477">
            <v>0</v>
          </cell>
          <cell r="Q477">
            <v>24153</v>
          </cell>
          <cell r="R477">
            <v>0</v>
          </cell>
          <cell r="S477">
            <v>0</v>
          </cell>
          <cell r="T477">
            <v>1188</v>
          </cell>
          <cell r="U477">
            <v>25341</v>
          </cell>
          <cell r="W477">
            <v>0</v>
          </cell>
          <cell r="X477">
            <v>0.09</v>
          </cell>
          <cell r="Y477">
            <v>3.7013636007683336E-2</v>
          </cell>
          <cell r="Z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</row>
        <row r="478">
          <cell r="B478">
            <v>469035035</v>
          </cell>
          <cell r="C478" t="str">
            <v>MATCH</v>
          </cell>
          <cell r="D478">
            <v>35</v>
          </cell>
          <cell r="E478" t="str">
            <v>BOSTON</v>
          </cell>
          <cell r="F478">
            <v>35</v>
          </cell>
          <cell r="G478" t="str">
            <v>BOSTON</v>
          </cell>
          <cell r="I478">
            <v>18589</v>
          </cell>
          <cell r="J478">
            <v>7716</v>
          </cell>
          <cell r="K478">
            <v>0</v>
          </cell>
          <cell r="L478">
            <v>1188</v>
          </cell>
          <cell r="M478">
            <v>27493</v>
          </cell>
          <cell r="O478">
            <v>1180</v>
          </cell>
          <cell r="P478">
            <v>0</v>
          </cell>
          <cell r="Q478">
            <v>31039900.000000007</v>
          </cell>
          <cell r="R478">
            <v>0</v>
          </cell>
          <cell r="S478">
            <v>0</v>
          </cell>
          <cell r="T478">
            <v>1401840</v>
          </cell>
          <cell r="U478">
            <v>32441740.000000007</v>
          </cell>
          <cell r="W478">
            <v>0</v>
          </cell>
          <cell r="X478">
            <v>0.18</v>
          </cell>
          <cell r="Y478">
            <v>0.18442807457257207</v>
          </cell>
          <cell r="Z478">
            <v>0</v>
          </cell>
          <cell r="AB478">
            <v>451.00000000000006</v>
          </cell>
          <cell r="AC478">
            <v>45.143470194205683</v>
          </cell>
          <cell r="AD478">
            <v>1241132.9834585804</v>
          </cell>
          <cell r="AE478">
            <v>0</v>
          </cell>
          <cell r="AF478">
            <v>0</v>
          </cell>
        </row>
        <row r="479">
          <cell r="B479">
            <v>469035044</v>
          </cell>
          <cell r="C479" t="str">
            <v>MATCH</v>
          </cell>
          <cell r="D479">
            <v>35</v>
          </cell>
          <cell r="E479" t="str">
            <v>BOSTON</v>
          </cell>
          <cell r="F479">
            <v>44</v>
          </cell>
          <cell r="G479" t="str">
            <v>BROCKTON</v>
          </cell>
          <cell r="I479">
            <v>18802</v>
          </cell>
          <cell r="J479">
            <v>656</v>
          </cell>
          <cell r="K479">
            <v>0</v>
          </cell>
          <cell r="L479">
            <v>1188</v>
          </cell>
          <cell r="M479">
            <v>20646</v>
          </cell>
          <cell r="O479">
            <v>11</v>
          </cell>
          <cell r="P479">
            <v>0</v>
          </cell>
          <cell r="Q479">
            <v>214038</v>
          </cell>
          <cell r="R479">
            <v>0</v>
          </cell>
          <cell r="S479">
            <v>0</v>
          </cell>
          <cell r="T479">
            <v>13068</v>
          </cell>
          <cell r="U479">
            <v>227106</v>
          </cell>
          <cell r="W479">
            <v>0</v>
          </cell>
          <cell r="X479">
            <v>0.18</v>
          </cell>
          <cell r="Y479">
            <v>9.3367395584958116E-2</v>
          </cell>
          <cell r="Z479">
            <v>0</v>
          </cell>
          <cell r="AB479">
            <v>1.9999999999999998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</row>
        <row r="480">
          <cell r="B480">
            <v>469035046</v>
          </cell>
          <cell r="C480" t="str">
            <v>MATCH</v>
          </cell>
          <cell r="D480">
            <v>35</v>
          </cell>
          <cell r="E480" t="str">
            <v>BOSTON</v>
          </cell>
          <cell r="F480">
            <v>46</v>
          </cell>
          <cell r="G480" t="str">
            <v>BROOKLINE</v>
          </cell>
          <cell r="I480">
            <v>19171</v>
          </cell>
          <cell r="J480">
            <v>19634</v>
          </cell>
          <cell r="K480">
            <v>0</v>
          </cell>
          <cell r="L480">
            <v>1188</v>
          </cell>
          <cell r="M480">
            <v>39993</v>
          </cell>
          <cell r="O480">
            <v>2</v>
          </cell>
          <cell r="P480">
            <v>0</v>
          </cell>
          <cell r="Q480">
            <v>77610</v>
          </cell>
          <cell r="R480">
            <v>0</v>
          </cell>
          <cell r="S480">
            <v>0</v>
          </cell>
          <cell r="T480">
            <v>2376</v>
          </cell>
          <cell r="U480">
            <v>79986</v>
          </cell>
          <cell r="W480">
            <v>0</v>
          </cell>
          <cell r="X480">
            <v>0.09</v>
          </cell>
          <cell r="Y480">
            <v>7.4641875458356923E-4</v>
          </cell>
          <cell r="Z480">
            <v>0</v>
          </cell>
          <cell r="AB480">
            <v>1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</row>
        <row r="481">
          <cell r="B481">
            <v>469035049</v>
          </cell>
          <cell r="C481" t="str">
            <v>MATCH</v>
          </cell>
          <cell r="D481">
            <v>35</v>
          </cell>
          <cell r="E481" t="str">
            <v>BOSTON</v>
          </cell>
          <cell r="F481">
            <v>49</v>
          </cell>
          <cell r="G481" t="str">
            <v>CAMBRIDGE</v>
          </cell>
          <cell r="I481">
            <v>19470</v>
          </cell>
          <cell r="J481">
            <v>24597</v>
          </cell>
          <cell r="K481">
            <v>0</v>
          </cell>
          <cell r="L481">
            <v>1188</v>
          </cell>
          <cell r="M481">
            <v>45255</v>
          </cell>
          <cell r="O481">
            <v>2</v>
          </cell>
          <cell r="P481">
            <v>0</v>
          </cell>
          <cell r="Q481">
            <v>88134</v>
          </cell>
          <cell r="R481">
            <v>0</v>
          </cell>
          <cell r="S481">
            <v>0</v>
          </cell>
          <cell r="T481">
            <v>2376</v>
          </cell>
          <cell r="U481">
            <v>90510</v>
          </cell>
          <cell r="W481">
            <v>0</v>
          </cell>
          <cell r="X481">
            <v>0.09</v>
          </cell>
          <cell r="Y481">
            <v>8.9527889506742675E-2</v>
          </cell>
          <cell r="Z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</row>
        <row r="482">
          <cell r="B482">
            <v>469035050</v>
          </cell>
          <cell r="C482" t="str">
            <v>MATCH</v>
          </cell>
          <cell r="D482">
            <v>35</v>
          </cell>
          <cell r="E482" t="str">
            <v>BOSTON</v>
          </cell>
          <cell r="F482">
            <v>50</v>
          </cell>
          <cell r="G482" t="str">
            <v>CANTON</v>
          </cell>
          <cell r="I482">
            <v>17112</v>
          </cell>
          <cell r="J482">
            <v>7805</v>
          </cell>
          <cell r="K482">
            <v>0</v>
          </cell>
          <cell r="L482">
            <v>1188</v>
          </cell>
          <cell r="M482">
            <v>26105</v>
          </cell>
          <cell r="O482">
            <v>2</v>
          </cell>
          <cell r="P482">
            <v>0</v>
          </cell>
          <cell r="Q482">
            <v>49834</v>
          </cell>
          <cell r="R482">
            <v>0</v>
          </cell>
          <cell r="S482">
            <v>0</v>
          </cell>
          <cell r="T482">
            <v>2376</v>
          </cell>
          <cell r="U482">
            <v>52210</v>
          </cell>
          <cell r="W482">
            <v>0</v>
          </cell>
          <cell r="X482">
            <v>0.09</v>
          </cell>
          <cell r="Y482">
            <v>6.5476157914056725E-3</v>
          </cell>
          <cell r="Z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</row>
        <row r="483">
          <cell r="B483">
            <v>469035073</v>
          </cell>
          <cell r="C483" t="str">
            <v>MATCH</v>
          </cell>
          <cell r="D483">
            <v>35</v>
          </cell>
          <cell r="E483" t="str">
            <v>BOSTON</v>
          </cell>
          <cell r="F483">
            <v>73</v>
          </cell>
          <cell r="G483" t="str">
            <v>DEDHAM</v>
          </cell>
          <cell r="I483">
            <v>17668</v>
          </cell>
          <cell r="J483">
            <v>12980</v>
          </cell>
          <cell r="K483">
            <v>0</v>
          </cell>
          <cell r="L483">
            <v>1188</v>
          </cell>
          <cell r="M483">
            <v>31836</v>
          </cell>
          <cell r="O483">
            <v>1</v>
          </cell>
          <cell r="P483">
            <v>0</v>
          </cell>
          <cell r="Q483">
            <v>30648</v>
          </cell>
          <cell r="R483">
            <v>0</v>
          </cell>
          <cell r="S483">
            <v>0</v>
          </cell>
          <cell r="T483">
            <v>1188</v>
          </cell>
          <cell r="U483">
            <v>31836</v>
          </cell>
          <cell r="W483">
            <v>0</v>
          </cell>
          <cell r="X483">
            <v>0.09</v>
          </cell>
          <cell r="Y483">
            <v>1.245437118714759E-2</v>
          </cell>
          <cell r="Z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</row>
        <row r="484">
          <cell r="B484">
            <v>469035083</v>
          </cell>
          <cell r="C484" t="str">
            <v>MATCH</v>
          </cell>
          <cell r="D484">
            <v>35</v>
          </cell>
          <cell r="E484" t="str">
            <v>BOSTON</v>
          </cell>
          <cell r="F484">
            <v>83</v>
          </cell>
          <cell r="G484" t="str">
            <v>EAST BRIDGEWATER</v>
          </cell>
          <cell r="I484">
            <v>13287</v>
          </cell>
          <cell r="J484">
            <v>2149</v>
          </cell>
          <cell r="K484">
            <v>0</v>
          </cell>
          <cell r="L484">
            <v>1188</v>
          </cell>
          <cell r="M484">
            <v>16624</v>
          </cell>
          <cell r="O484">
            <v>1</v>
          </cell>
          <cell r="P484">
            <v>0</v>
          </cell>
          <cell r="Q484">
            <v>15436</v>
          </cell>
          <cell r="R484">
            <v>0</v>
          </cell>
          <cell r="S484">
            <v>0</v>
          </cell>
          <cell r="T484">
            <v>1188</v>
          </cell>
          <cell r="U484">
            <v>16624</v>
          </cell>
          <cell r="W484">
            <v>0</v>
          </cell>
          <cell r="X484">
            <v>0.09</v>
          </cell>
          <cell r="Y484">
            <v>8.6929540118029138E-3</v>
          </cell>
          <cell r="Z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</row>
        <row r="485">
          <cell r="B485">
            <v>469035093</v>
          </cell>
          <cell r="C485" t="str">
            <v>MATCH</v>
          </cell>
          <cell r="D485">
            <v>35</v>
          </cell>
          <cell r="E485" t="str">
            <v>BOSTON</v>
          </cell>
          <cell r="F485">
            <v>93</v>
          </cell>
          <cell r="G485" t="str">
            <v>EVERETT</v>
          </cell>
          <cell r="I485">
            <v>20775</v>
          </cell>
          <cell r="J485">
            <v>268</v>
          </cell>
          <cell r="K485">
            <v>0</v>
          </cell>
          <cell r="L485">
            <v>1188</v>
          </cell>
          <cell r="M485">
            <v>22231</v>
          </cell>
          <cell r="O485">
            <v>1</v>
          </cell>
          <cell r="P485">
            <v>0</v>
          </cell>
          <cell r="Q485">
            <v>21043</v>
          </cell>
          <cell r="R485">
            <v>0</v>
          </cell>
          <cell r="S485">
            <v>0</v>
          </cell>
          <cell r="T485">
            <v>1188</v>
          </cell>
          <cell r="U485">
            <v>22231</v>
          </cell>
          <cell r="W485">
            <v>0</v>
          </cell>
          <cell r="X485">
            <v>0.18</v>
          </cell>
          <cell r="Y485">
            <v>8.9885551686166743E-2</v>
          </cell>
          <cell r="Z485">
            <v>0</v>
          </cell>
          <cell r="AB485">
            <v>1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</row>
        <row r="486">
          <cell r="B486">
            <v>469035133</v>
          </cell>
          <cell r="C486" t="str">
            <v>MATCH</v>
          </cell>
          <cell r="D486">
            <v>35</v>
          </cell>
          <cell r="E486" t="str">
            <v>BOSTON</v>
          </cell>
          <cell r="F486">
            <v>133</v>
          </cell>
          <cell r="G486" t="str">
            <v>HOLBROOK</v>
          </cell>
          <cell r="I486">
            <v>17784</v>
          </cell>
          <cell r="J486">
            <v>2374</v>
          </cell>
          <cell r="K486">
            <v>0</v>
          </cell>
          <cell r="L486">
            <v>1188</v>
          </cell>
          <cell r="M486">
            <v>21346</v>
          </cell>
          <cell r="O486">
            <v>1</v>
          </cell>
          <cell r="P486">
            <v>0</v>
          </cell>
          <cell r="Q486">
            <v>20158</v>
          </cell>
          <cell r="R486">
            <v>0</v>
          </cell>
          <cell r="S486">
            <v>0</v>
          </cell>
          <cell r="T486">
            <v>1188</v>
          </cell>
          <cell r="U486">
            <v>21346</v>
          </cell>
          <cell r="W486">
            <v>0</v>
          </cell>
          <cell r="X486">
            <v>0.09</v>
          </cell>
          <cell r="Y486">
            <v>3.392077105832738E-2</v>
          </cell>
          <cell r="Z486">
            <v>0</v>
          </cell>
          <cell r="AB486">
            <v>1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</row>
        <row r="487">
          <cell r="B487">
            <v>469035176</v>
          </cell>
          <cell r="C487" t="str">
            <v>MATCH</v>
          </cell>
          <cell r="D487">
            <v>35</v>
          </cell>
          <cell r="E487" t="str">
            <v>BOSTON</v>
          </cell>
          <cell r="F487">
            <v>176</v>
          </cell>
          <cell r="G487" t="str">
            <v>MEDFORD</v>
          </cell>
          <cell r="I487">
            <v>17815</v>
          </cell>
          <cell r="J487">
            <v>6058</v>
          </cell>
          <cell r="K487">
            <v>0</v>
          </cell>
          <cell r="L487">
            <v>1188</v>
          </cell>
          <cell r="M487">
            <v>25061</v>
          </cell>
          <cell r="O487">
            <v>1</v>
          </cell>
          <cell r="P487">
            <v>0</v>
          </cell>
          <cell r="Q487">
            <v>23873</v>
          </cell>
          <cell r="R487">
            <v>0</v>
          </cell>
          <cell r="S487">
            <v>0</v>
          </cell>
          <cell r="T487">
            <v>1188</v>
          </cell>
          <cell r="U487">
            <v>25061</v>
          </cell>
          <cell r="W487">
            <v>0</v>
          </cell>
          <cell r="X487">
            <v>0.09</v>
          </cell>
          <cell r="Y487">
            <v>8.7334594973897381E-2</v>
          </cell>
          <cell r="Z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</row>
        <row r="488">
          <cell r="B488">
            <v>469035189</v>
          </cell>
          <cell r="C488" t="str">
            <v>MATCH</v>
          </cell>
          <cell r="D488">
            <v>35</v>
          </cell>
          <cell r="E488" t="str">
            <v>BOSTON</v>
          </cell>
          <cell r="F488">
            <v>189</v>
          </cell>
          <cell r="G488" t="str">
            <v>MILTON</v>
          </cell>
          <cell r="I488">
            <v>17750</v>
          </cell>
          <cell r="J488">
            <v>6127</v>
          </cell>
          <cell r="K488">
            <v>0</v>
          </cell>
          <cell r="L488">
            <v>1188</v>
          </cell>
          <cell r="M488">
            <v>25065</v>
          </cell>
          <cell r="O488">
            <v>3</v>
          </cell>
          <cell r="P488">
            <v>0</v>
          </cell>
          <cell r="Q488">
            <v>71631</v>
          </cell>
          <cell r="R488">
            <v>0</v>
          </cell>
          <cell r="S488">
            <v>0</v>
          </cell>
          <cell r="T488">
            <v>3564</v>
          </cell>
          <cell r="U488">
            <v>75195</v>
          </cell>
          <cell r="W488">
            <v>0</v>
          </cell>
          <cell r="X488">
            <v>0.09</v>
          </cell>
          <cell r="Y488">
            <v>5.6896915483339808E-3</v>
          </cell>
          <cell r="Z488">
            <v>0</v>
          </cell>
          <cell r="AB488">
            <v>1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</row>
        <row r="489">
          <cell r="B489">
            <v>469035220</v>
          </cell>
          <cell r="C489" t="str">
            <v>MATCH</v>
          </cell>
          <cell r="D489">
            <v>35</v>
          </cell>
          <cell r="E489" t="str">
            <v>BOSTON</v>
          </cell>
          <cell r="F489">
            <v>220</v>
          </cell>
          <cell r="G489" t="str">
            <v>NORWOOD</v>
          </cell>
          <cell r="I489">
            <v>19073</v>
          </cell>
          <cell r="J489">
            <v>7207</v>
          </cell>
          <cell r="K489">
            <v>0</v>
          </cell>
          <cell r="L489">
            <v>1188</v>
          </cell>
          <cell r="M489">
            <v>27468</v>
          </cell>
          <cell r="O489">
            <v>2</v>
          </cell>
          <cell r="P489">
            <v>0</v>
          </cell>
          <cell r="Q489">
            <v>52560</v>
          </cell>
          <cell r="R489">
            <v>0</v>
          </cell>
          <cell r="S489">
            <v>0</v>
          </cell>
          <cell r="T489">
            <v>2376</v>
          </cell>
          <cell r="U489">
            <v>54936</v>
          </cell>
          <cell r="W489">
            <v>0</v>
          </cell>
          <cell r="X489">
            <v>0.09</v>
          </cell>
          <cell r="Y489">
            <v>2.0829400838012321E-2</v>
          </cell>
          <cell r="Z489">
            <v>0</v>
          </cell>
          <cell r="AB489">
            <v>1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</row>
        <row r="490">
          <cell r="B490">
            <v>469035243</v>
          </cell>
          <cell r="C490" t="str">
            <v>MATCH</v>
          </cell>
          <cell r="D490">
            <v>35</v>
          </cell>
          <cell r="E490" t="str">
            <v>BOSTON</v>
          </cell>
          <cell r="F490">
            <v>243</v>
          </cell>
          <cell r="G490" t="str">
            <v>QUINCY</v>
          </cell>
          <cell r="I490">
            <v>20662</v>
          </cell>
          <cell r="J490">
            <v>2944</v>
          </cell>
          <cell r="K490">
            <v>0</v>
          </cell>
          <cell r="L490">
            <v>1188</v>
          </cell>
          <cell r="M490">
            <v>24794</v>
          </cell>
          <cell r="O490">
            <v>4</v>
          </cell>
          <cell r="P490">
            <v>0</v>
          </cell>
          <cell r="Q490">
            <v>94424</v>
          </cell>
          <cell r="R490">
            <v>0</v>
          </cell>
          <cell r="S490">
            <v>0</v>
          </cell>
          <cell r="T490">
            <v>4752</v>
          </cell>
          <cell r="U490">
            <v>99176</v>
          </cell>
          <cell r="W490">
            <v>0</v>
          </cell>
          <cell r="X490">
            <v>0.09</v>
          </cell>
          <cell r="Y490">
            <v>6.4449431719393047E-3</v>
          </cell>
          <cell r="Z490">
            <v>0</v>
          </cell>
          <cell r="AB490">
            <v>2.5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</row>
        <row r="491">
          <cell r="B491">
            <v>469035244</v>
          </cell>
          <cell r="C491" t="str">
            <v>MATCH</v>
          </cell>
          <cell r="D491">
            <v>35</v>
          </cell>
          <cell r="E491" t="str">
            <v>BOSTON</v>
          </cell>
          <cell r="F491">
            <v>244</v>
          </cell>
          <cell r="G491" t="str">
            <v>RANDOLPH</v>
          </cell>
          <cell r="I491">
            <v>15398</v>
          </cell>
          <cell r="J491">
            <v>4383</v>
          </cell>
          <cell r="K491">
            <v>0</v>
          </cell>
          <cell r="L491">
            <v>1188</v>
          </cell>
          <cell r="M491">
            <v>20969</v>
          </cell>
          <cell r="O491">
            <v>11</v>
          </cell>
          <cell r="P491">
            <v>0</v>
          </cell>
          <cell r="Q491">
            <v>217590.99999999997</v>
          </cell>
          <cell r="R491">
            <v>0</v>
          </cell>
          <cell r="S491">
            <v>0</v>
          </cell>
          <cell r="T491">
            <v>13068</v>
          </cell>
          <cell r="U491">
            <v>230658.99999999997</v>
          </cell>
          <cell r="W491">
            <v>0</v>
          </cell>
          <cell r="X491">
            <v>0.09</v>
          </cell>
          <cell r="Y491">
            <v>0.10187165835696251</v>
          </cell>
          <cell r="Z491">
            <v>0</v>
          </cell>
          <cell r="AB491">
            <v>3</v>
          </cell>
          <cell r="AC491">
            <v>0.83198397100038646</v>
          </cell>
          <cell r="AD491">
            <v>17447.474930358647</v>
          </cell>
          <cell r="AE491">
            <v>0</v>
          </cell>
          <cell r="AF491">
            <v>0</v>
          </cell>
        </row>
        <row r="492">
          <cell r="B492">
            <v>469035285</v>
          </cell>
          <cell r="C492" t="str">
            <v>MATCH</v>
          </cell>
          <cell r="D492">
            <v>35</v>
          </cell>
          <cell r="E492" t="str">
            <v>BOSTON</v>
          </cell>
          <cell r="F492">
            <v>285</v>
          </cell>
          <cell r="G492" t="str">
            <v>STOUGHTON</v>
          </cell>
          <cell r="I492">
            <v>18199</v>
          </cell>
          <cell r="J492">
            <v>4386</v>
          </cell>
          <cell r="K492">
            <v>0</v>
          </cell>
          <cell r="L492">
            <v>1188</v>
          </cell>
          <cell r="M492">
            <v>23773</v>
          </cell>
          <cell r="O492">
            <v>1</v>
          </cell>
          <cell r="P492">
            <v>0</v>
          </cell>
          <cell r="Q492">
            <v>22585</v>
          </cell>
          <cell r="R492">
            <v>0</v>
          </cell>
          <cell r="S492">
            <v>0</v>
          </cell>
          <cell r="T492">
            <v>1188</v>
          </cell>
          <cell r="U492">
            <v>23773</v>
          </cell>
          <cell r="W492">
            <v>0</v>
          </cell>
          <cell r="X492">
            <v>0.09</v>
          </cell>
          <cell r="Y492">
            <v>3.4611205616180453E-2</v>
          </cell>
          <cell r="Z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</row>
        <row r="493">
          <cell r="B493">
            <v>469035350</v>
          </cell>
          <cell r="C493" t="str">
            <v>MATCH</v>
          </cell>
          <cell r="D493">
            <v>35</v>
          </cell>
          <cell r="E493" t="str">
            <v>BOSTON</v>
          </cell>
          <cell r="F493">
            <v>350</v>
          </cell>
          <cell r="G493" t="str">
            <v>WRENTHAM</v>
          </cell>
          <cell r="I493">
            <v>16241</v>
          </cell>
          <cell r="J493">
            <v>11597</v>
          </cell>
          <cell r="K493">
            <v>0</v>
          </cell>
          <cell r="L493">
            <v>1188</v>
          </cell>
          <cell r="M493">
            <v>29026</v>
          </cell>
          <cell r="O493">
            <v>1</v>
          </cell>
          <cell r="P493">
            <v>0</v>
          </cell>
          <cell r="Q493">
            <v>27838</v>
          </cell>
          <cell r="R493">
            <v>0</v>
          </cell>
          <cell r="S493">
            <v>0</v>
          </cell>
          <cell r="T493">
            <v>1188</v>
          </cell>
          <cell r="U493">
            <v>29026</v>
          </cell>
          <cell r="W493">
            <v>0</v>
          </cell>
          <cell r="X493">
            <v>0.09</v>
          </cell>
          <cell r="Y493">
            <v>7.4745714683505937E-2</v>
          </cell>
          <cell r="Z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</row>
        <row r="494">
          <cell r="B494">
            <v>470165009</v>
          </cell>
          <cell r="C494" t="str">
            <v>MYSTIC VALLEY REGIONAL</v>
          </cell>
          <cell r="D494">
            <v>165</v>
          </cell>
          <cell r="E494" t="str">
            <v>MALDEN</v>
          </cell>
          <cell r="F494">
            <v>9</v>
          </cell>
          <cell r="G494" t="str">
            <v>ANDOVER</v>
          </cell>
          <cell r="I494">
            <v>16150</v>
          </cell>
          <cell r="J494">
            <v>11319</v>
          </cell>
          <cell r="K494">
            <v>0</v>
          </cell>
          <cell r="L494">
            <v>1188</v>
          </cell>
          <cell r="M494">
            <v>28657</v>
          </cell>
          <cell r="O494">
            <v>5</v>
          </cell>
          <cell r="P494">
            <v>0</v>
          </cell>
          <cell r="Q494">
            <v>137345</v>
          </cell>
          <cell r="R494">
            <v>0</v>
          </cell>
          <cell r="S494">
            <v>0</v>
          </cell>
          <cell r="T494">
            <v>5940</v>
          </cell>
          <cell r="U494">
            <v>143285</v>
          </cell>
          <cell r="W494">
            <v>0</v>
          </cell>
          <cell r="X494">
            <v>0.09</v>
          </cell>
          <cell r="Y494">
            <v>3.3182042107187887E-3</v>
          </cell>
          <cell r="Z494">
            <v>0</v>
          </cell>
          <cell r="AB494">
            <v>4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</row>
        <row r="495">
          <cell r="B495">
            <v>470165010</v>
          </cell>
          <cell r="C495" t="str">
            <v>MYSTIC VALLEY REGIONAL</v>
          </cell>
          <cell r="D495">
            <v>165</v>
          </cell>
          <cell r="E495" t="str">
            <v>MALDEN</v>
          </cell>
          <cell r="F495">
            <v>10</v>
          </cell>
          <cell r="G495" t="str">
            <v>ARLINGTON</v>
          </cell>
          <cell r="I495">
            <v>11011</v>
          </cell>
          <cell r="J495">
            <v>4760</v>
          </cell>
          <cell r="K495">
            <v>0</v>
          </cell>
          <cell r="L495">
            <v>1188</v>
          </cell>
          <cell r="M495">
            <v>16959</v>
          </cell>
          <cell r="O495">
            <v>2</v>
          </cell>
          <cell r="P495">
            <v>0</v>
          </cell>
          <cell r="Q495">
            <v>31542</v>
          </cell>
          <cell r="R495">
            <v>0</v>
          </cell>
          <cell r="S495">
            <v>0</v>
          </cell>
          <cell r="T495">
            <v>2376</v>
          </cell>
          <cell r="U495">
            <v>33918</v>
          </cell>
          <cell r="W495">
            <v>0</v>
          </cell>
          <cell r="X495">
            <v>0.09</v>
          </cell>
          <cell r="Y495">
            <v>3.7634232798475858E-3</v>
          </cell>
          <cell r="Z495">
            <v>0</v>
          </cell>
          <cell r="AB495">
            <v>1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</row>
        <row r="496">
          <cell r="B496">
            <v>470165031</v>
          </cell>
          <cell r="C496" t="str">
            <v>MYSTIC VALLEY REGIONAL</v>
          </cell>
          <cell r="D496">
            <v>165</v>
          </cell>
          <cell r="E496" t="str">
            <v>MALDEN</v>
          </cell>
          <cell r="F496">
            <v>31</v>
          </cell>
          <cell r="G496" t="str">
            <v>BILLERICA</v>
          </cell>
          <cell r="I496">
            <v>11833</v>
          </cell>
          <cell r="J496">
            <v>5311</v>
          </cell>
          <cell r="K496">
            <v>0</v>
          </cell>
          <cell r="L496">
            <v>1188</v>
          </cell>
          <cell r="M496">
            <v>18332</v>
          </cell>
          <cell r="O496">
            <v>2</v>
          </cell>
          <cell r="P496">
            <v>0</v>
          </cell>
          <cell r="Q496">
            <v>34288</v>
          </cell>
          <cell r="R496">
            <v>0</v>
          </cell>
          <cell r="S496">
            <v>0</v>
          </cell>
          <cell r="T496">
            <v>2376</v>
          </cell>
          <cell r="U496">
            <v>36664</v>
          </cell>
          <cell r="W496">
            <v>0</v>
          </cell>
          <cell r="X496">
            <v>0.09</v>
          </cell>
          <cell r="Y496">
            <v>1.8961346467300876E-2</v>
          </cell>
          <cell r="Z496">
            <v>0</v>
          </cell>
          <cell r="AB496">
            <v>1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</row>
        <row r="497">
          <cell r="B497">
            <v>470165035</v>
          </cell>
          <cell r="C497" t="str">
            <v>MYSTIC VALLEY REGIONAL</v>
          </cell>
          <cell r="D497">
            <v>165</v>
          </cell>
          <cell r="E497" t="str">
            <v>MALDEN</v>
          </cell>
          <cell r="F497">
            <v>35</v>
          </cell>
          <cell r="G497" t="str">
            <v>BOSTON</v>
          </cell>
          <cell r="I497">
            <v>16929</v>
          </cell>
          <cell r="J497">
            <v>7027</v>
          </cell>
          <cell r="K497">
            <v>0</v>
          </cell>
          <cell r="L497">
            <v>1188</v>
          </cell>
          <cell r="M497">
            <v>25144</v>
          </cell>
          <cell r="O497">
            <v>4</v>
          </cell>
          <cell r="P497">
            <v>0</v>
          </cell>
          <cell r="Q497">
            <v>95824</v>
          </cell>
          <cell r="R497">
            <v>0</v>
          </cell>
          <cell r="S497">
            <v>0</v>
          </cell>
          <cell r="T497">
            <v>4752</v>
          </cell>
          <cell r="U497">
            <v>100576</v>
          </cell>
          <cell r="W497">
            <v>0</v>
          </cell>
          <cell r="X497">
            <v>0.18</v>
          </cell>
          <cell r="Y497">
            <v>0.18442807457257207</v>
          </cell>
          <cell r="Z497">
            <v>0</v>
          </cell>
          <cell r="AB497">
            <v>2</v>
          </cell>
          <cell r="AC497">
            <v>0.20019277247984774</v>
          </cell>
          <cell r="AD497">
            <v>5032.8180575272327</v>
          </cell>
          <cell r="AE497">
            <v>0</v>
          </cell>
          <cell r="AF497">
            <v>0</v>
          </cell>
        </row>
        <row r="498">
          <cell r="B498">
            <v>470165057</v>
          </cell>
          <cell r="C498" t="str">
            <v>MYSTIC VALLEY REGIONAL</v>
          </cell>
          <cell r="D498">
            <v>165</v>
          </cell>
          <cell r="E498" t="str">
            <v>MALDEN</v>
          </cell>
          <cell r="F498">
            <v>57</v>
          </cell>
          <cell r="G498" t="str">
            <v>CHELSEA</v>
          </cell>
          <cell r="I498">
            <v>15355</v>
          </cell>
          <cell r="J498">
            <v>333</v>
          </cell>
          <cell r="K498">
            <v>0</v>
          </cell>
          <cell r="L498">
            <v>1188</v>
          </cell>
          <cell r="M498">
            <v>16876</v>
          </cell>
          <cell r="O498">
            <v>4</v>
          </cell>
          <cell r="P498">
            <v>0</v>
          </cell>
          <cell r="Q498">
            <v>62752</v>
          </cell>
          <cell r="R498">
            <v>0</v>
          </cell>
          <cell r="S498">
            <v>0</v>
          </cell>
          <cell r="T498">
            <v>4752</v>
          </cell>
          <cell r="U498">
            <v>67504</v>
          </cell>
          <cell r="W498">
            <v>0</v>
          </cell>
          <cell r="X498">
            <v>0.18</v>
          </cell>
          <cell r="Y498">
            <v>0.12345956705345312</v>
          </cell>
          <cell r="Z498">
            <v>0</v>
          </cell>
          <cell r="AB498">
            <v>1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</row>
        <row r="499">
          <cell r="B499">
            <v>470165071</v>
          </cell>
          <cell r="C499" t="str">
            <v>MYSTIC VALLEY REGIONAL</v>
          </cell>
          <cell r="D499">
            <v>165</v>
          </cell>
          <cell r="E499" t="str">
            <v>MALDEN</v>
          </cell>
          <cell r="F499">
            <v>71</v>
          </cell>
          <cell r="G499" t="str">
            <v>DANVERS</v>
          </cell>
          <cell r="I499">
            <v>12097</v>
          </cell>
          <cell r="J499">
            <v>5275</v>
          </cell>
          <cell r="K499">
            <v>0</v>
          </cell>
          <cell r="L499">
            <v>1188</v>
          </cell>
          <cell r="M499">
            <v>18560</v>
          </cell>
          <cell r="O499">
            <v>3</v>
          </cell>
          <cell r="P499">
            <v>0</v>
          </cell>
          <cell r="Q499">
            <v>52116</v>
          </cell>
          <cell r="R499">
            <v>0</v>
          </cell>
          <cell r="S499">
            <v>0</v>
          </cell>
          <cell r="T499">
            <v>3564</v>
          </cell>
          <cell r="U499">
            <v>55680</v>
          </cell>
          <cell r="W499">
            <v>0</v>
          </cell>
          <cell r="X499">
            <v>0.09</v>
          </cell>
          <cell r="Y499">
            <v>8.1278406724978932E-3</v>
          </cell>
          <cell r="Z499">
            <v>0</v>
          </cell>
          <cell r="AB499">
            <v>2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</row>
        <row r="500">
          <cell r="B500">
            <v>470165093</v>
          </cell>
          <cell r="C500" t="str">
            <v>MYSTIC VALLEY REGIONAL</v>
          </cell>
          <cell r="D500">
            <v>165</v>
          </cell>
          <cell r="E500" t="str">
            <v>MALDEN</v>
          </cell>
          <cell r="F500">
            <v>93</v>
          </cell>
          <cell r="G500" t="str">
            <v>EVERETT</v>
          </cell>
          <cell r="I500">
            <v>15589</v>
          </cell>
          <cell r="J500">
            <v>201</v>
          </cell>
          <cell r="K500">
            <v>0</v>
          </cell>
          <cell r="L500">
            <v>1188</v>
          </cell>
          <cell r="M500">
            <v>16978</v>
          </cell>
          <cell r="O500">
            <v>277</v>
          </cell>
          <cell r="P500">
            <v>0</v>
          </cell>
          <cell r="Q500">
            <v>4373830</v>
          </cell>
          <cell r="R500">
            <v>0</v>
          </cell>
          <cell r="S500">
            <v>0</v>
          </cell>
          <cell r="T500">
            <v>329076</v>
          </cell>
          <cell r="U500">
            <v>4702906</v>
          </cell>
          <cell r="W500">
            <v>0</v>
          </cell>
          <cell r="X500">
            <v>0.18</v>
          </cell>
          <cell r="Y500">
            <v>8.9885551686166743E-2</v>
          </cell>
          <cell r="Z500">
            <v>0</v>
          </cell>
          <cell r="AB500">
            <v>84.000000000000014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</row>
        <row r="501">
          <cell r="B501">
            <v>470165128</v>
          </cell>
          <cell r="C501" t="str">
            <v>MYSTIC VALLEY REGIONAL</v>
          </cell>
          <cell r="D501">
            <v>165</v>
          </cell>
          <cell r="E501" t="str">
            <v>MALDEN</v>
          </cell>
          <cell r="F501">
            <v>128</v>
          </cell>
          <cell r="G501" t="str">
            <v>HAVERHILL</v>
          </cell>
          <cell r="I501">
            <v>13437</v>
          </cell>
          <cell r="J501">
            <v>1396</v>
          </cell>
          <cell r="K501">
            <v>0</v>
          </cell>
          <cell r="L501">
            <v>1188</v>
          </cell>
          <cell r="M501">
            <v>16021</v>
          </cell>
          <cell r="O501">
            <v>4</v>
          </cell>
          <cell r="P501">
            <v>0</v>
          </cell>
          <cell r="Q501">
            <v>59332</v>
          </cell>
          <cell r="R501">
            <v>0</v>
          </cell>
          <cell r="S501">
            <v>0</v>
          </cell>
          <cell r="T501">
            <v>4752</v>
          </cell>
          <cell r="U501">
            <v>64084</v>
          </cell>
          <cell r="W501">
            <v>0</v>
          </cell>
          <cell r="X501">
            <v>0.09</v>
          </cell>
          <cell r="Y501">
            <v>4.2494669676569306E-2</v>
          </cell>
          <cell r="Z501">
            <v>0</v>
          </cell>
          <cell r="AB501">
            <v>2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</row>
        <row r="502">
          <cell r="B502">
            <v>470165149</v>
          </cell>
          <cell r="C502" t="str">
            <v>MYSTIC VALLEY REGIONAL</v>
          </cell>
          <cell r="D502">
            <v>165</v>
          </cell>
          <cell r="E502" t="str">
            <v>MALDEN</v>
          </cell>
          <cell r="F502">
            <v>149</v>
          </cell>
          <cell r="G502" t="str">
            <v>LAWRENCE</v>
          </cell>
          <cell r="I502">
            <v>12627</v>
          </cell>
          <cell r="J502">
            <v>94</v>
          </cell>
          <cell r="K502">
            <v>0</v>
          </cell>
          <cell r="L502">
            <v>1188</v>
          </cell>
          <cell r="M502">
            <v>13909</v>
          </cell>
          <cell r="O502">
            <v>1</v>
          </cell>
          <cell r="P502">
            <v>0</v>
          </cell>
          <cell r="Q502">
            <v>12721</v>
          </cell>
          <cell r="R502">
            <v>0</v>
          </cell>
          <cell r="S502">
            <v>0</v>
          </cell>
          <cell r="T502">
            <v>1188</v>
          </cell>
          <cell r="U502">
            <v>13909</v>
          </cell>
          <cell r="W502">
            <v>0</v>
          </cell>
          <cell r="X502">
            <v>0.18</v>
          </cell>
          <cell r="Y502">
            <v>0.12927866425186785</v>
          </cell>
          <cell r="Z502">
            <v>0</v>
          </cell>
          <cell r="AB502">
            <v>1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</row>
        <row r="503">
          <cell r="B503">
            <v>470165163</v>
          </cell>
          <cell r="C503" t="str">
            <v>MYSTIC VALLEY REGIONAL</v>
          </cell>
          <cell r="D503">
            <v>165</v>
          </cell>
          <cell r="E503" t="str">
            <v>MALDEN</v>
          </cell>
          <cell r="F503">
            <v>163</v>
          </cell>
          <cell r="G503" t="str">
            <v>LYNN</v>
          </cell>
          <cell r="I503">
            <v>15388</v>
          </cell>
          <cell r="J503">
            <v>102</v>
          </cell>
          <cell r="K503">
            <v>0</v>
          </cell>
          <cell r="L503">
            <v>1188</v>
          </cell>
          <cell r="M503">
            <v>16678</v>
          </cell>
          <cell r="O503">
            <v>40</v>
          </cell>
          <cell r="P503">
            <v>0</v>
          </cell>
          <cell r="Q503">
            <v>619600</v>
          </cell>
          <cell r="R503">
            <v>0</v>
          </cell>
          <cell r="S503">
            <v>0</v>
          </cell>
          <cell r="T503">
            <v>47520</v>
          </cell>
          <cell r="U503">
            <v>667120</v>
          </cell>
          <cell r="W503">
            <v>0</v>
          </cell>
          <cell r="X503">
            <v>0.113490033140277</v>
          </cell>
          <cell r="Y503">
            <v>0.10020806784376603</v>
          </cell>
          <cell r="Z503">
            <v>0</v>
          </cell>
          <cell r="AB503">
            <v>19.923076923076923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</row>
        <row r="504">
          <cell r="B504">
            <v>470165164</v>
          </cell>
          <cell r="C504" t="str">
            <v>MYSTIC VALLEY REGIONAL</v>
          </cell>
          <cell r="D504">
            <v>165</v>
          </cell>
          <cell r="E504" t="str">
            <v>MALDEN</v>
          </cell>
          <cell r="F504">
            <v>164</v>
          </cell>
          <cell r="G504" t="str">
            <v>LYNNFIELD</v>
          </cell>
          <cell r="I504">
            <v>14481</v>
          </cell>
          <cell r="J504">
            <v>6390</v>
          </cell>
          <cell r="K504">
            <v>0</v>
          </cell>
          <cell r="L504">
            <v>1188</v>
          </cell>
          <cell r="M504">
            <v>22059</v>
          </cell>
          <cell r="O504">
            <v>6</v>
          </cell>
          <cell r="P504">
            <v>0</v>
          </cell>
          <cell r="Q504">
            <v>125226</v>
          </cell>
          <cell r="R504">
            <v>0</v>
          </cell>
          <cell r="S504">
            <v>0</v>
          </cell>
          <cell r="T504">
            <v>7128</v>
          </cell>
          <cell r="U504">
            <v>132354</v>
          </cell>
          <cell r="W504">
            <v>0</v>
          </cell>
          <cell r="X504">
            <v>0.09</v>
          </cell>
          <cell r="Y504">
            <v>4.3586291353849517E-3</v>
          </cell>
          <cell r="Z504">
            <v>0</v>
          </cell>
          <cell r="AB504">
            <v>3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</row>
        <row r="505">
          <cell r="B505">
            <v>470165165</v>
          </cell>
          <cell r="C505" t="str">
            <v>MYSTIC VALLEY REGIONAL</v>
          </cell>
          <cell r="D505">
            <v>165</v>
          </cell>
          <cell r="E505" t="str">
            <v>MALDEN</v>
          </cell>
          <cell r="F505">
            <v>165</v>
          </cell>
          <cell r="G505" t="str">
            <v>MALDEN</v>
          </cell>
          <cell r="I505">
            <v>14310</v>
          </cell>
          <cell r="J505">
            <v>0</v>
          </cell>
          <cell r="K505">
            <v>175.24553571428572</v>
          </cell>
          <cell r="L505">
            <v>1188</v>
          </cell>
          <cell r="M505">
            <v>15673.245535714286</v>
          </cell>
          <cell r="O505">
            <v>448</v>
          </cell>
          <cell r="P505">
            <v>0</v>
          </cell>
          <cell r="Q505">
            <v>6410880</v>
          </cell>
          <cell r="R505">
            <v>0</v>
          </cell>
          <cell r="S505">
            <v>78510</v>
          </cell>
          <cell r="T505">
            <v>532224</v>
          </cell>
          <cell r="U505">
            <v>7021614</v>
          </cell>
          <cell r="W505">
            <v>0</v>
          </cell>
          <cell r="X505">
            <v>9.8299999999999998E-2</v>
          </cell>
          <cell r="Y505">
            <v>8.348768009130407E-2</v>
          </cell>
          <cell r="Z505">
            <v>0</v>
          </cell>
          <cell r="AB505">
            <v>226.99999999999991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</row>
        <row r="506">
          <cell r="B506">
            <v>470165176</v>
          </cell>
          <cell r="C506" t="str">
            <v>MYSTIC VALLEY REGIONAL</v>
          </cell>
          <cell r="D506">
            <v>165</v>
          </cell>
          <cell r="E506" t="str">
            <v>MALDEN</v>
          </cell>
          <cell r="F506">
            <v>176</v>
          </cell>
          <cell r="G506" t="str">
            <v>MEDFORD</v>
          </cell>
          <cell r="I506">
            <v>13321</v>
          </cell>
          <cell r="J506">
            <v>4530</v>
          </cell>
          <cell r="K506">
            <v>0</v>
          </cell>
          <cell r="L506">
            <v>1188</v>
          </cell>
          <cell r="M506">
            <v>19039</v>
          </cell>
          <cell r="O506">
            <v>214</v>
          </cell>
          <cell r="P506">
            <v>0</v>
          </cell>
          <cell r="Q506">
            <v>3820114</v>
          </cell>
          <cell r="R506">
            <v>0</v>
          </cell>
          <cell r="S506">
            <v>0</v>
          </cell>
          <cell r="T506">
            <v>254232</v>
          </cell>
          <cell r="U506">
            <v>4074346</v>
          </cell>
          <cell r="W506">
            <v>0</v>
          </cell>
          <cell r="X506">
            <v>0.09</v>
          </cell>
          <cell r="Y506">
            <v>8.7334594973897381E-2</v>
          </cell>
          <cell r="Z506">
            <v>0</v>
          </cell>
          <cell r="AB506">
            <v>93.538461538461533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</row>
        <row r="507">
          <cell r="B507">
            <v>470165178</v>
          </cell>
          <cell r="C507" t="str">
            <v>MYSTIC VALLEY REGIONAL</v>
          </cell>
          <cell r="D507">
            <v>165</v>
          </cell>
          <cell r="E507" t="str">
            <v>MALDEN</v>
          </cell>
          <cell r="F507">
            <v>178</v>
          </cell>
          <cell r="G507" t="str">
            <v>MELROSE</v>
          </cell>
          <cell r="I507">
            <v>11964</v>
          </cell>
          <cell r="J507">
            <v>1301</v>
          </cell>
          <cell r="K507">
            <v>0</v>
          </cell>
          <cell r="L507">
            <v>1188</v>
          </cell>
          <cell r="M507">
            <v>14453</v>
          </cell>
          <cell r="O507">
            <v>252</v>
          </cell>
          <cell r="P507">
            <v>0</v>
          </cell>
          <cell r="Q507">
            <v>3342780</v>
          </cell>
          <cell r="R507">
            <v>0</v>
          </cell>
          <cell r="S507">
            <v>0</v>
          </cell>
          <cell r="T507">
            <v>299376</v>
          </cell>
          <cell r="U507">
            <v>3642156</v>
          </cell>
          <cell r="W507">
            <v>0</v>
          </cell>
          <cell r="X507">
            <v>0.09</v>
          </cell>
          <cell r="Y507">
            <v>6.2047928969851042E-2</v>
          </cell>
          <cell r="Z507">
            <v>0</v>
          </cell>
          <cell r="AB507">
            <v>93.999999999999986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</row>
        <row r="508">
          <cell r="B508">
            <v>470165181</v>
          </cell>
          <cell r="C508" t="str">
            <v>MYSTIC VALLEY REGIONAL</v>
          </cell>
          <cell r="D508">
            <v>165</v>
          </cell>
          <cell r="E508" t="str">
            <v>MALDEN</v>
          </cell>
          <cell r="F508">
            <v>181</v>
          </cell>
          <cell r="G508" t="str">
            <v>METHUEN</v>
          </cell>
          <cell r="I508">
            <v>17848</v>
          </cell>
          <cell r="J508">
            <v>252</v>
          </cell>
          <cell r="K508">
            <v>0</v>
          </cell>
          <cell r="L508">
            <v>1188</v>
          </cell>
          <cell r="M508">
            <v>19288</v>
          </cell>
          <cell r="O508">
            <v>2</v>
          </cell>
          <cell r="P508">
            <v>0</v>
          </cell>
          <cell r="Q508">
            <v>36200</v>
          </cell>
          <cell r="R508">
            <v>0</v>
          </cell>
          <cell r="S508">
            <v>0</v>
          </cell>
          <cell r="T508">
            <v>2376</v>
          </cell>
          <cell r="U508">
            <v>38576</v>
          </cell>
          <cell r="W508">
            <v>0</v>
          </cell>
          <cell r="X508">
            <v>0.09</v>
          </cell>
          <cell r="Y508">
            <v>2.5884168680408944E-2</v>
          </cell>
          <cell r="Z508">
            <v>0</v>
          </cell>
          <cell r="AB508">
            <v>1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</row>
        <row r="509">
          <cell r="B509">
            <v>470165184</v>
          </cell>
          <cell r="C509" t="str">
            <v>MYSTIC VALLEY REGIONAL</v>
          </cell>
          <cell r="D509">
            <v>165</v>
          </cell>
          <cell r="E509" t="str">
            <v>MALDEN</v>
          </cell>
          <cell r="F509">
            <v>184</v>
          </cell>
          <cell r="G509" t="str">
            <v>MIDDLETON</v>
          </cell>
          <cell r="I509">
            <v>11039</v>
          </cell>
          <cell r="J509">
            <v>9059</v>
          </cell>
          <cell r="K509">
            <v>0</v>
          </cell>
          <cell r="L509">
            <v>1188</v>
          </cell>
          <cell r="M509">
            <v>21286</v>
          </cell>
          <cell r="O509">
            <v>1</v>
          </cell>
          <cell r="P509">
            <v>0</v>
          </cell>
          <cell r="Q509">
            <v>20098</v>
          </cell>
          <cell r="R509">
            <v>0</v>
          </cell>
          <cell r="S509">
            <v>0</v>
          </cell>
          <cell r="T509">
            <v>1188</v>
          </cell>
          <cell r="U509">
            <v>21286</v>
          </cell>
          <cell r="W509">
            <v>0</v>
          </cell>
          <cell r="X509">
            <v>0.09</v>
          </cell>
          <cell r="Y509">
            <v>1.3586791833831307E-3</v>
          </cell>
          <cell r="Z509">
            <v>0</v>
          </cell>
          <cell r="AB509">
            <v>1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</row>
        <row r="510">
          <cell r="B510">
            <v>470165229</v>
          </cell>
          <cell r="C510" t="str">
            <v>MYSTIC VALLEY REGIONAL</v>
          </cell>
          <cell r="D510">
            <v>165</v>
          </cell>
          <cell r="E510" t="str">
            <v>MALDEN</v>
          </cell>
          <cell r="F510">
            <v>229</v>
          </cell>
          <cell r="G510" t="str">
            <v>PEABODY</v>
          </cell>
          <cell r="I510">
            <v>14334</v>
          </cell>
          <cell r="J510">
            <v>1079</v>
          </cell>
          <cell r="K510">
            <v>0</v>
          </cell>
          <cell r="L510">
            <v>1188</v>
          </cell>
          <cell r="M510">
            <v>16601</v>
          </cell>
          <cell r="O510">
            <v>9</v>
          </cell>
          <cell r="P510">
            <v>0</v>
          </cell>
          <cell r="Q510">
            <v>138717</v>
          </cell>
          <cell r="R510">
            <v>0</v>
          </cell>
          <cell r="S510">
            <v>0</v>
          </cell>
          <cell r="T510">
            <v>10692</v>
          </cell>
          <cell r="U510">
            <v>149409</v>
          </cell>
          <cell r="W510">
            <v>0</v>
          </cell>
          <cell r="X510">
            <v>0.09</v>
          </cell>
          <cell r="Y510">
            <v>2.6866580203209849E-2</v>
          </cell>
          <cell r="Z510">
            <v>0</v>
          </cell>
          <cell r="AB510">
            <v>5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</row>
        <row r="511">
          <cell r="B511">
            <v>470165246</v>
          </cell>
          <cell r="C511" t="str">
            <v>MYSTIC VALLEY REGIONAL</v>
          </cell>
          <cell r="D511">
            <v>165</v>
          </cell>
          <cell r="E511" t="str">
            <v>MALDEN</v>
          </cell>
          <cell r="F511">
            <v>246</v>
          </cell>
          <cell r="G511" t="str">
            <v>READING</v>
          </cell>
          <cell r="I511">
            <v>11039</v>
          </cell>
          <cell r="J511">
            <v>4280</v>
          </cell>
          <cell r="K511">
            <v>0</v>
          </cell>
          <cell r="L511">
            <v>1188</v>
          </cell>
          <cell r="M511">
            <v>16507</v>
          </cell>
          <cell r="O511">
            <v>1</v>
          </cell>
          <cell r="P511">
            <v>0</v>
          </cell>
          <cell r="Q511">
            <v>15319</v>
          </cell>
          <cell r="R511">
            <v>0</v>
          </cell>
          <cell r="S511">
            <v>0</v>
          </cell>
          <cell r="T511">
            <v>1188</v>
          </cell>
          <cell r="U511">
            <v>16507</v>
          </cell>
          <cell r="W511">
            <v>0</v>
          </cell>
          <cell r="X511">
            <v>0.09</v>
          </cell>
          <cell r="Y511">
            <v>1.0053919790459092E-3</v>
          </cell>
          <cell r="Z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</row>
        <row r="512">
          <cell r="B512">
            <v>470165248</v>
          </cell>
          <cell r="C512" t="str">
            <v>MYSTIC VALLEY REGIONAL</v>
          </cell>
          <cell r="D512">
            <v>165</v>
          </cell>
          <cell r="E512" t="str">
            <v>MALDEN</v>
          </cell>
          <cell r="F512">
            <v>248</v>
          </cell>
          <cell r="G512" t="str">
            <v>REVERE</v>
          </cell>
          <cell r="I512">
            <v>15379</v>
          </cell>
          <cell r="J512">
            <v>1014</v>
          </cell>
          <cell r="K512">
            <v>0</v>
          </cell>
          <cell r="L512">
            <v>1188</v>
          </cell>
          <cell r="M512">
            <v>17581</v>
          </cell>
          <cell r="O512">
            <v>39</v>
          </cell>
          <cell r="P512">
            <v>0</v>
          </cell>
          <cell r="Q512">
            <v>639327</v>
          </cell>
          <cell r="R512">
            <v>0</v>
          </cell>
          <cell r="S512">
            <v>0</v>
          </cell>
          <cell r="T512">
            <v>46332</v>
          </cell>
          <cell r="U512">
            <v>685659</v>
          </cell>
          <cell r="W512">
            <v>0</v>
          </cell>
          <cell r="X512">
            <v>0.09</v>
          </cell>
          <cell r="Y512">
            <v>6.8512801438183821E-2</v>
          </cell>
          <cell r="Z512">
            <v>0</v>
          </cell>
          <cell r="AB512">
            <v>15.749999999999998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</row>
        <row r="513">
          <cell r="B513">
            <v>470165262</v>
          </cell>
          <cell r="C513" t="str">
            <v>MYSTIC VALLEY REGIONAL</v>
          </cell>
          <cell r="D513">
            <v>165</v>
          </cell>
          <cell r="E513" t="str">
            <v>MALDEN</v>
          </cell>
          <cell r="F513">
            <v>262</v>
          </cell>
          <cell r="G513" t="str">
            <v>SAUGUS</v>
          </cell>
          <cell r="I513">
            <v>13878</v>
          </cell>
          <cell r="J513">
            <v>2768</v>
          </cell>
          <cell r="K513">
            <v>0</v>
          </cell>
          <cell r="L513">
            <v>1188</v>
          </cell>
          <cell r="M513">
            <v>17834</v>
          </cell>
          <cell r="O513">
            <v>99</v>
          </cell>
          <cell r="P513">
            <v>0</v>
          </cell>
          <cell r="Q513">
            <v>1647954.0000000002</v>
          </cell>
          <cell r="R513">
            <v>0</v>
          </cell>
          <cell r="S513">
            <v>0</v>
          </cell>
          <cell r="T513">
            <v>117612</v>
          </cell>
          <cell r="U513">
            <v>1765566.0000000002</v>
          </cell>
          <cell r="W513">
            <v>0</v>
          </cell>
          <cell r="X513">
            <v>0.09</v>
          </cell>
          <cell r="Y513">
            <v>0.10202414826885364</v>
          </cell>
          <cell r="Z513">
            <v>0</v>
          </cell>
          <cell r="AB513">
            <v>46.46153846153846</v>
          </cell>
          <cell r="AC513">
            <v>12.811709462885489</v>
          </cell>
          <cell r="AD513">
            <v>228486.71571919191</v>
          </cell>
          <cell r="AE513">
            <v>0</v>
          </cell>
          <cell r="AF513">
            <v>0</v>
          </cell>
        </row>
        <row r="514">
          <cell r="B514">
            <v>470165274</v>
          </cell>
          <cell r="C514" t="str">
            <v>MYSTIC VALLEY REGIONAL</v>
          </cell>
          <cell r="D514">
            <v>165</v>
          </cell>
          <cell r="E514" t="str">
            <v>MALDEN</v>
          </cell>
          <cell r="F514">
            <v>274</v>
          </cell>
          <cell r="G514" t="str">
            <v>SOMERVILLE</v>
          </cell>
          <cell r="I514">
            <v>11039</v>
          </cell>
          <cell r="J514">
            <v>5194</v>
          </cell>
          <cell r="K514">
            <v>0</v>
          </cell>
          <cell r="L514">
            <v>1188</v>
          </cell>
          <cell r="M514">
            <v>17421</v>
          </cell>
          <cell r="O514">
            <v>1</v>
          </cell>
          <cell r="P514">
            <v>0</v>
          </cell>
          <cell r="Q514">
            <v>16233</v>
          </cell>
          <cell r="R514">
            <v>0</v>
          </cell>
          <cell r="S514">
            <v>0</v>
          </cell>
          <cell r="T514">
            <v>1188</v>
          </cell>
          <cell r="U514">
            <v>17421</v>
          </cell>
          <cell r="W514">
            <v>0</v>
          </cell>
          <cell r="X514">
            <v>0.09</v>
          </cell>
          <cell r="Y514">
            <v>7.2181563663995266E-2</v>
          </cell>
          <cell r="Z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</row>
        <row r="515">
          <cell r="B515">
            <v>470165284</v>
          </cell>
          <cell r="C515" t="str">
            <v>MYSTIC VALLEY REGIONAL</v>
          </cell>
          <cell r="D515">
            <v>165</v>
          </cell>
          <cell r="E515" t="str">
            <v>MALDEN</v>
          </cell>
          <cell r="F515">
            <v>284</v>
          </cell>
          <cell r="G515" t="str">
            <v>STONEHAM</v>
          </cell>
          <cell r="I515">
            <v>12558</v>
          </cell>
          <cell r="J515">
            <v>5094</v>
          </cell>
          <cell r="K515">
            <v>0</v>
          </cell>
          <cell r="L515">
            <v>1188</v>
          </cell>
          <cell r="M515">
            <v>18840</v>
          </cell>
          <cell r="O515">
            <v>166</v>
          </cell>
          <cell r="P515">
            <v>0</v>
          </cell>
          <cell r="Q515">
            <v>2930232</v>
          </cell>
          <cell r="R515">
            <v>0</v>
          </cell>
          <cell r="S515">
            <v>0</v>
          </cell>
          <cell r="T515">
            <v>197208</v>
          </cell>
          <cell r="U515">
            <v>3127440</v>
          </cell>
          <cell r="W515">
            <v>0</v>
          </cell>
          <cell r="X515">
            <v>0.09</v>
          </cell>
          <cell r="Y515">
            <v>6.9707443882120523E-2</v>
          </cell>
          <cell r="Z515">
            <v>0</v>
          </cell>
          <cell r="AB515">
            <v>64.846153846153854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</row>
        <row r="516">
          <cell r="B516">
            <v>470165295</v>
          </cell>
          <cell r="C516" t="str">
            <v>MYSTIC VALLEY REGIONAL</v>
          </cell>
          <cell r="D516">
            <v>165</v>
          </cell>
          <cell r="E516" t="str">
            <v>MALDEN</v>
          </cell>
          <cell r="F516">
            <v>295</v>
          </cell>
          <cell r="G516" t="str">
            <v>TEWKSBURY</v>
          </cell>
          <cell r="I516">
            <v>11039</v>
          </cell>
          <cell r="J516">
            <v>5857</v>
          </cell>
          <cell r="K516">
            <v>0</v>
          </cell>
          <cell r="L516">
            <v>1188</v>
          </cell>
          <cell r="M516">
            <v>18084</v>
          </cell>
          <cell r="O516">
            <v>3</v>
          </cell>
          <cell r="P516">
            <v>0</v>
          </cell>
          <cell r="Q516">
            <v>50688</v>
          </cell>
          <cell r="R516">
            <v>0</v>
          </cell>
          <cell r="S516">
            <v>0</v>
          </cell>
          <cell r="T516">
            <v>3564</v>
          </cell>
          <cell r="U516">
            <v>54252</v>
          </cell>
          <cell r="W516">
            <v>0</v>
          </cell>
          <cell r="X516">
            <v>0.09</v>
          </cell>
          <cell r="Y516">
            <v>1.9222399839938814E-2</v>
          </cell>
          <cell r="Z516">
            <v>0</v>
          </cell>
          <cell r="AB516">
            <v>1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</row>
        <row r="517">
          <cell r="B517">
            <v>470165305</v>
          </cell>
          <cell r="C517" t="str">
            <v>MYSTIC VALLEY REGIONAL</v>
          </cell>
          <cell r="D517">
            <v>165</v>
          </cell>
          <cell r="E517" t="str">
            <v>MALDEN</v>
          </cell>
          <cell r="F517">
            <v>305</v>
          </cell>
          <cell r="G517" t="str">
            <v>WAKEFIELD</v>
          </cell>
          <cell r="I517">
            <v>12066</v>
          </cell>
          <cell r="J517">
            <v>5063</v>
          </cell>
          <cell r="K517">
            <v>0</v>
          </cell>
          <cell r="L517">
            <v>1188</v>
          </cell>
          <cell r="M517">
            <v>18317</v>
          </cell>
          <cell r="O517">
            <v>84</v>
          </cell>
          <cell r="P517">
            <v>0</v>
          </cell>
          <cell r="Q517">
            <v>1438836</v>
          </cell>
          <cell r="R517">
            <v>0</v>
          </cell>
          <cell r="S517">
            <v>0</v>
          </cell>
          <cell r="T517">
            <v>99792</v>
          </cell>
          <cell r="U517">
            <v>1538628</v>
          </cell>
          <cell r="W517">
            <v>0</v>
          </cell>
          <cell r="X517">
            <v>0.09</v>
          </cell>
          <cell r="Y517">
            <v>2.4824617818245361E-2</v>
          </cell>
          <cell r="Z517">
            <v>0</v>
          </cell>
          <cell r="AB517">
            <v>29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</row>
        <row r="518">
          <cell r="B518">
            <v>470165342</v>
          </cell>
          <cell r="C518" t="str">
            <v>MYSTIC VALLEY REGIONAL</v>
          </cell>
          <cell r="D518">
            <v>165</v>
          </cell>
          <cell r="E518" t="str">
            <v>MALDEN</v>
          </cell>
          <cell r="F518">
            <v>342</v>
          </cell>
          <cell r="G518" t="str">
            <v>WILMINGTON</v>
          </cell>
          <cell r="I518">
            <v>14481</v>
          </cell>
          <cell r="J518">
            <v>10599</v>
          </cell>
          <cell r="K518">
            <v>0</v>
          </cell>
          <cell r="L518">
            <v>1188</v>
          </cell>
          <cell r="M518">
            <v>26268</v>
          </cell>
          <cell r="O518">
            <v>3</v>
          </cell>
          <cell r="P518">
            <v>0</v>
          </cell>
          <cell r="Q518">
            <v>75240</v>
          </cell>
          <cell r="R518">
            <v>0</v>
          </cell>
          <cell r="S518">
            <v>0</v>
          </cell>
          <cell r="T518">
            <v>3564</v>
          </cell>
          <cell r="U518">
            <v>78804</v>
          </cell>
          <cell r="W518">
            <v>0</v>
          </cell>
          <cell r="X518">
            <v>0.09</v>
          </cell>
          <cell r="Y518">
            <v>1.4727585670497095E-3</v>
          </cell>
          <cell r="Z518">
            <v>0</v>
          </cell>
          <cell r="AB518">
            <v>2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</row>
        <row r="519">
          <cell r="B519">
            <v>470165344</v>
          </cell>
          <cell r="C519" t="str">
            <v>MYSTIC VALLEY REGIONAL</v>
          </cell>
          <cell r="D519">
            <v>165</v>
          </cell>
          <cell r="E519" t="str">
            <v>MALDEN</v>
          </cell>
          <cell r="F519">
            <v>344</v>
          </cell>
          <cell r="G519" t="str">
            <v>WINCHESTER</v>
          </cell>
          <cell r="I519">
            <v>12393</v>
          </cell>
          <cell r="J519">
            <v>5527</v>
          </cell>
          <cell r="K519">
            <v>0</v>
          </cell>
          <cell r="L519">
            <v>1188</v>
          </cell>
          <cell r="M519">
            <v>19108</v>
          </cell>
          <cell r="O519">
            <v>1</v>
          </cell>
          <cell r="P519">
            <v>0</v>
          </cell>
          <cell r="Q519">
            <v>17920</v>
          </cell>
          <cell r="R519">
            <v>0</v>
          </cell>
          <cell r="S519">
            <v>0</v>
          </cell>
          <cell r="T519">
            <v>1188</v>
          </cell>
          <cell r="U519">
            <v>19108</v>
          </cell>
          <cell r="W519">
            <v>0</v>
          </cell>
          <cell r="X519">
            <v>0.09</v>
          </cell>
          <cell r="Y519">
            <v>8.4439416447090461E-4</v>
          </cell>
          <cell r="Z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</row>
        <row r="520">
          <cell r="B520">
            <v>470165346</v>
          </cell>
          <cell r="C520" t="str">
            <v>MYSTIC VALLEY REGIONAL</v>
          </cell>
          <cell r="D520">
            <v>165</v>
          </cell>
          <cell r="E520" t="str">
            <v>MALDEN</v>
          </cell>
          <cell r="F520">
            <v>346</v>
          </cell>
          <cell r="G520" t="str">
            <v>WINTHROP</v>
          </cell>
          <cell r="I520">
            <v>13852</v>
          </cell>
          <cell r="J520">
            <v>1360</v>
          </cell>
          <cell r="K520">
            <v>0</v>
          </cell>
          <cell r="L520">
            <v>1188</v>
          </cell>
          <cell r="M520">
            <v>16400</v>
          </cell>
          <cell r="O520">
            <v>1</v>
          </cell>
          <cell r="P520">
            <v>0</v>
          </cell>
          <cell r="Q520">
            <v>15212</v>
          </cell>
          <cell r="R520">
            <v>0</v>
          </cell>
          <cell r="S520">
            <v>0</v>
          </cell>
          <cell r="T520">
            <v>1188</v>
          </cell>
          <cell r="U520">
            <v>16400</v>
          </cell>
          <cell r="W520">
            <v>0</v>
          </cell>
          <cell r="X520">
            <v>0.09</v>
          </cell>
          <cell r="Y520">
            <v>1.51968160714256E-2</v>
          </cell>
          <cell r="Z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</row>
        <row r="521">
          <cell r="B521">
            <v>470165347</v>
          </cell>
          <cell r="C521" t="str">
            <v>MYSTIC VALLEY REGIONAL</v>
          </cell>
          <cell r="D521">
            <v>165</v>
          </cell>
          <cell r="E521" t="str">
            <v>MALDEN</v>
          </cell>
          <cell r="F521">
            <v>347</v>
          </cell>
          <cell r="G521" t="str">
            <v>WOBURN</v>
          </cell>
          <cell r="I521">
            <v>14229</v>
          </cell>
          <cell r="J521">
            <v>6360</v>
          </cell>
          <cell r="K521">
            <v>0</v>
          </cell>
          <cell r="L521">
            <v>1188</v>
          </cell>
          <cell r="M521">
            <v>21777</v>
          </cell>
          <cell r="O521">
            <v>13</v>
          </cell>
          <cell r="P521">
            <v>0</v>
          </cell>
          <cell r="Q521">
            <v>267657</v>
          </cell>
          <cell r="R521">
            <v>0</v>
          </cell>
          <cell r="S521">
            <v>0</v>
          </cell>
          <cell r="T521">
            <v>15444</v>
          </cell>
          <cell r="U521">
            <v>283101</v>
          </cell>
          <cell r="W521">
            <v>0</v>
          </cell>
          <cell r="X521">
            <v>0.09</v>
          </cell>
          <cell r="Y521">
            <v>1.265158172736386E-2</v>
          </cell>
          <cell r="Z521">
            <v>0</v>
          </cell>
          <cell r="AB521">
            <v>7.9999999999999991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</row>
        <row r="522">
          <cell r="B522">
            <v>470165705</v>
          </cell>
          <cell r="C522" t="str">
            <v>MYSTIC VALLEY REGIONAL</v>
          </cell>
          <cell r="D522">
            <v>165</v>
          </cell>
          <cell r="E522" t="str">
            <v>MALDEN</v>
          </cell>
          <cell r="F522">
            <v>705</v>
          </cell>
          <cell r="G522" t="str">
            <v>MASCONOMET</v>
          </cell>
          <cell r="I522">
            <v>12627</v>
          </cell>
          <cell r="J522">
            <v>8315</v>
          </cell>
          <cell r="K522">
            <v>0</v>
          </cell>
          <cell r="L522">
            <v>1188</v>
          </cell>
          <cell r="M522">
            <v>22130</v>
          </cell>
          <cell r="O522">
            <v>1</v>
          </cell>
          <cell r="P522">
            <v>0</v>
          </cell>
          <cell r="Q522">
            <v>20942</v>
          </cell>
          <cell r="R522">
            <v>0</v>
          </cell>
          <cell r="S522">
            <v>0</v>
          </cell>
          <cell r="T522">
            <v>1188</v>
          </cell>
          <cell r="U522">
            <v>22130</v>
          </cell>
          <cell r="W522">
            <v>0</v>
          </cell>
          <cell r="X522">
            <v>0.09</v>
          </cell>
          <cell r="Y522">
            <v>1.1148708341037763E-3</v>
          </cell>
          <cell r="Z522">
            <v>0</v>
          </cell>
          <cell r="AB522">
            <v>1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</row>
        <row r="523">
          <cell r="B523">
            <v>474097064</v>
          </cell>
          <cell r="C523" t="str">
            <v>SIZER SCHOOL, A NORTH CENTRAL CHARTER ESSENTIAL SCHOOL</v>
          </cell>
          <cell r="D523">
            <v>97</v>
          </cell>
          <cell r="E523" t="str">
            <v>FITCHBURG</v>
          </cell>
          <cell r="F523">
            <v>64</v>
          </cell>
          <cell r="G523" t="str">
            <v>CLINTON</v>
          </cell>
          <cell r="I523">
            <v>12243</v>
          </cell>
          <cell r="J523">
            <v>1168</v>
          </cell>
          <cell r="K523">
            <v>0</v>
          </cell>
          <cell r="L523">
            <v>1188</v>
          </cell>
          <cell r="M523">
            <v>14599</v>
          </cell>
          <cell r="O523">
            <v>2</v>
          </cell>
          <cell r="P523">
            <v>0</v>
          </cell>
          <cell r="Q523">
            <v>26822</v>
          </cell>
          <cell r="R523">
            <v>0</v>
          </cell>
          <cell r="S523">
            <v>0</v>
          </cell>
          <cell r="T523">
            <v>2376</v>
          </cell>
          <cell r="U523">
            <v>29198</v>
          </cell>
          <cell r="W523">
            <v>0</v>
          </cell>
          <cell r="X523">
            <v>0.18</v>
          </cell>
          <cell r="Y523">
            <v>3.1133376490659889E-2</v>
          </cell>
          <cell r="Z523">
            <v>0</v>
          </cell>
          <cell r="AB523">
            <v>1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</row>
        <row r="524">
          <cell r="B524">
            <v>474097097</v>
          </cell>
          <cell r="C524" t="str">
            <v>SIZER SCHOOL, A NORTH CENTRAL CHARTER ESSENTIAL SCHOOL</v>
          </cell>
          <cell r="D524">
            <v>97</v>
          </cell>
          <cell r="E524" t="str">
            <v>FITCHBURG</v>
          </cell>
          <cell r="F524">
            <v>97</v>
          </cell>
          <cell r="G524" t="str">
            <v>FITCHBURG</v>
          </cell>
          <cell r="I524">
            <v>16064</v>
          </cell>
          <cell r="J524">
            <v>0</v>
          </cell>
          <cell r="K524">
            <v>0</v>
          </cell>
          <cell r="L524">
            <v>1188</v>
          </cell>
          <cell r="M524">
            <v>17252</v>
          </cell>
          <cell r="O524">
            <v>250</v>
          </cell>
          <cell r="P524">
            <v>0</v>
          </cell>
          <cell r="Q524">
            <v>4016000</v>
          </cell>
          <cell r="R524">
            <v>0</v>
          </cell>
          <cell r="S524">
            <v>0</v>
          </cell>
          <cell r="T524">
            <v>297000</v>
          </cell>
          <cell r="U524">
            <v>4313000</v>
          </cell>
          <cell r="W524">
            <v>0</v>
          </cell>
          <cell r="X524">
            <v>0.18</v>
          </cell>
          <cell r="Y524">
            <v>4.5239532747894232E-2</v>
          </cell>
          <cell r="Z524">
            <v>0</v>
          </cell>
          <cell r="AB524">
            <v>5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</row>
        <row r="525">
          <cell r="B525">
            <v>474097103</v>
          </cell>
          <cell r="C525" t="str">
            <v>SIZER SCHOOL, A NORTH CENTRAL CHARTER ESSENTIAL SCHOOL</v>
          </cell>
          <cell r="D525">
            <v>97</v>
          </cell>
          <cell r="E525" t="str">
            <v>FITCHBURG</v>
          </cell>
          <cell r="F525">
            <v>103</v>
          </cell>
          <cell r="G525" t="str">
            <v>GARDNER</v>
          </cell>
          <cell r="I525">
            <v>15097</v>
          </cell>
          <cell r="J525">
            <v>132</v>
          </cell>
          <cell r="K525">
            <v>0</v>
          </cell>
          <cell r="L525">
            <v>1188</v>
          </cell>
          <cell r="M525">
            <v>16417</v>
          </cell>
          <cell r="O525">
            <v>21</v>
          </cell>
          <cell r="P525">
            <v>0</v>
          </cell>
          <cell r="Q525">
            <v>319809</v>
          </cell>
          <cell r="R525">
            <v>0</v>
          </cell>
          <cell r="S525">
            <v>0</v>
          </cell>
          <cell r="T525">
            <v>24948</v>
          </cell>
          <cell r="U525">
            <v>344757</v>
          </cell>
          <cell r="W525">
            <v>0</v>
          </cell>
          <cell r="X525">
            <v>0.18</v>
          </cell>
          <cell r="Y525">
            <v>8.6640901309494815E-3</v>
          </cell>
          <cell r="Z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</row>
        <row r="526">
          <cell r="B526">
            <v>474097153</v>
          </cell>
          <cell r="C526" t="str">
            <v>SIZER SCHOOL, A NORTH CENTRAL CHARTER ESSENTIAL SCHOOL</v>
          </cell>
          <cell r="D526">
            <v>97</v>
          </cell>
          <cell r="E526" t="str">
            <v>FITCHBURG</v>
          </cell>
          <cell r="F526">
            <v>153</v>
          </cell>
          <cell r="G526" t="str">
            <v>LEOMINSTER</v>
          </cell>
          <cell r="I526">
            <v>15660</v>
          </cell>
          <cell r="J526">
            <v>0</v>
          </cell>
          <cell r="K526">
            <v>0</v>
          </cell>
          <cell r="L526">
            <v>1188</v>
          </cell>
          <cell r="M526">
            <v>16848</v>
          </cell>
          <cell r="O526">
            <v>42</v>
          </cell>
          <cell r="P526">
            <v>0</v>
          </cell>
          <cell r="Q526">
            <v>657720</v>
          </cell>
          <cell r="R526">
            <v>0</v>
          </cell>
          <cell r="S526">
            <v>0</v>
          </cell>
          <cell r="T526">
            <v>49896</v>
          </cell>
          <cell r="U526">
            <v>707616</v>
          </cell>
          <cell r="W526">
            <v>0</v>
          </cell>
          <cell r="X526">
            <v>0.09</v>
          </cell>
          <cell r="Y526">
            <v>1.3961385014293469E-2</v>
          </cell>
          <cell r="Z526">
            <v>0</v>
          </cell>
          <cell r="AB526">
            <v>3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</row>
        <row r="527">
          <cell r="B527">
            <v>474097162</v>
          </cell>
          <cell r="C527" t="str">
            <v>SIZER SCHOOL, A NORTH CENTRAL CHARTER ESSENTIAL SCHOOL</v>
          </cell>
          <cell r="D527">
            <v>97</v>
          </cell>
          <cell r="E527" t="str">
            <v>FITCHBURG</v>
          </cell>
          <cell r="F527">
            <v>162</v>
          </cell>
          <cell r="G527" t="str">
            <v>LUNENBURG</v>
          </cell>
          <cell r="I527">
            <v>12231</v>
          </cell>
          <cell r="J527">
            <v>2538</v>
          </cell>
          <cell r="K527">
            <v>0</v>
          </cell>
          <cell r="L527">
            <v>1188</v>
          </cell>
          <cell r="M527">
            <v>15957</v>
          </cell>
          <cell r="O527">
            <v>17</v>
          </cell>
          <cell r="P527">
            <v>0</v>
          </cell>
          <cell r="Q527">
            <v>251073</v>
          </cell>
          <cell r="R527">
            <v>0</v>
          </cell>
          <cell r="S527">
            <v>0</v>
          </cell>
          <cell r="T527">
            <v>20196</v>
          </cell>
          <cell r="U527">
            <v>271269</v>
          </cell>
          <cell r="W527">
            <v>0</v>
          </cell>
          <cell r="X527">
            <v>0.09</v>
          </cell>
          <cell r="Y527">
            <v>1.8222542857208753E-2</v>
          </cell>
          <cell r="Z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</row>
        <row r="528">
          <cell r="B528">
            <v>474097343</v>
          </cell>
          <cell r="C528" t="str">
            <v>SIZER SCHOOL, A NORTH CENTRAL CHARTER ESSENTIAL SCHOOL</v>
          </cell>
          <cell r="D528">
            <v>97</v>
          </cell>
          <cell r="E528" t="str">
            <v>FITCHBURG</v>
          </cell>
          <cell r="F528">
            <v>343</v>
          </cell>
          <cell r="G528" t="str">
            <v>WINCHENDON</v>
          </cell>
          <cell r="I528">
            <v>13261</v>
          </cell>
          <cell r="J528">
            <v>214</v>
          </cell>
          <cell r="K528">
            <v>0</v>
          </cell>
          <cell r="L528">
            <v>1188</v>
          </cell>
          <cell r="M528">
            <v>14663</v>
          </cell>
          <cell r="O528">
            <v>10</v>
          </cell>
          <cell r="P528">
            <v>0</v>
          </cell>
          <cell r="Q528">
            <v>134750</v>
          </cell>
          <cell r="R528">
            <v>0</v>
          </cell>
          <cell r="S528">
            <v>0</v>
          </cell>
          <cell r="T528">
            <v>11880</v>
          </cell>
          <cell r="U528">
            <v>146630</v>
          </cell>
          <cell r="W528">
            <v>0</v>
          </cell>
          <cell r="X528">
            <v>0.18</v>
          </cell>
          <cell r="Y528">
            <v>6.6323302661549189E-3</v>
          </cell>
          <cell r="Z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</row>
        <row r="529">
          <cell r="B529">
            <v>474097610</v>
          </cell>
          <cell r="C529" t="str">
            <v>SIZER SCHOOL, A NORTH CENTRAL CHARTER ESSENTIAL SCHOOL</v>
          </cell>
          <cell r="D529">
            <v>97</v>
          </cell>
          <cell r="E529" t="str">
            <v>FITCHBURG</v>
          </cell>
          <cell r="F529">
            <v>610</v>
          </cell>
          <cell r="G529" t="str">
            <v>ASHBURNHAM WESTMINSTER</v>
          </cell>
          <cell r="I529">
            <v>13628</v>
          </cell>
          <cell r="J529">
            <v>2126</v>
          </cell>
          <cell r="K529">
            <v>0</v>
          </cell>
          <cell r="L529">
            <v>1188</v>
          </cell>
          <cell r="M529">
            <v>16942</v>
          </cell>
          <cell r="O529">
            <v>8</v>
          </cell>
          <cell r="P529">
            <v>0</v>
          </cell>
          <cell r="Q529">
            <v>126032</v>
          </cell>
          <cell r="R529">
            <v>0</v>
          </cell>
          <cell r="S529">
            <v>0</v>
          </cell>
          <cell r="T529">
            <v>9504</v>
          </cell>
          <cell r="U529">
            <v>135536</v>
          </cell>
          <cell r="W529">
            <v>0</v>
          </cell>
          <cell r="X529">
            <v>0.09</v>
          </cell>
          <cell r="Y529">
            <v>6.5129009528831338E-3</v>
          </cell>
          <cell r="Z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</row>
        <row r="530">
          <cell r="B530">
            <v>474097615</v>
          </cell>
          <cell r="C530" t="str">
            <v>SIZER SCHOOL, A NORTH CENTRAL CHARTER ESSENTIAL SCHOOL</v>
          </cell>
          <cell r="D530">
            <v>97</v>
          </cell>
          <cell r="E530" t="str">
            <v>FITCHBURG</v>
          </cell>
          <cell r="F530">
            <v>615</v>
          </cell>
          <cell r="G530" t="str">
            <v>ATHOL ROYALSTON</v>
          </cell>
          <cell r="I530">
            <v>10332</v>
          </cell>
          <cell r="J530">
            <v>12</v>
          </cell>
          <cell r="K530">
            <v>0</v>
          </cell>
          <cell r="L530">
            <v>1188</v>
          </cell>
          <cell r="M530">
            <v>11532</v>
          </cell>
          <cell r="O530">
            <v>2</v>
          </cell>
          <cell r="P530">
            <v>0</v>
          </cell>
          <cell r="Q530">
            <v>20688</v>
          </cell>
          <cell r="R530">
            <v>0</v>
          </cell>
          <cell r="S530">
            <v>0</v>
          </cell>
          <cell r="T530">
            <v>2376</v>
          </cell>
          <cell r="U530">
            <v>23064</v>
          </cell>
          <cell r="W530">
            <v>0</v>
          </cell>
          <cell r="X530">
            <v>0.09</v>
          </cell>
          <cell r="Y530">
            <v>1.7602942123699286E-3</v>
          </cell>
          <cell r="Z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</row>
        <row r="531">
          <cell r="B531">
            <v>474097616</v>
          </cell>
          <cell r="C531" t="str">
            <v>SIZER SCHOOL, A NORTH CENTRAL CHARTER ESSENTIAL SCHOOL</v>
          </cell>
          <cell r="D531">
            <v>97</v>
          </cell>
          <cell r="E531" t="str">
            <v>FITCHBURG</v>
          </cell>
          <cell r="F531">
            <v>616</v>
          </cell>
          <cell r="G531" t="str">
            <v>AYER SHIRLEY</v>
          </cell>
          <cell r="I531">
            <v>17757</v>
          </cell>
          <cell r="J531">
            <v>5222</v>
          </cell>
          <cell r="K531">
            <v>0</v>
          </cell>
          <cell r="L531">
            <v>1188</v>
          </cell>
          <cell r="M531">
            <v>24167</v>
          </cell>
          <cell r="O531">
            <v>2</v>
          </cell>
          <cell r="P531">
            <v>0</v>
          </cell>
          <cell r="Q531">
            <v>45958</v>
          </cell>
          <cell r="R531">
            <v>0</v>
          </cell>
          <cell r="S531">
            <v>0</v>
          </cell>
          <cell r="T531">
            <v>2376</v>
          </cell>
          <cell r="U531">
            <v>48334</v>
          </cell>
          <cell r="W531">
            <v>0</v>
          </cell>
          <cell r="X531">
            <v>0.09</v>
          </cell>
          <cell r="Y531">
            <v>3.2435164752017652E-2</v>
          </cell>
          <cell r="Z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</row>
        <row r="532">
          <cell r="B532">
            <v>474097620</v>
          </cell>
          <cell r="C532" t="str">
            <v>SIZER SCHOOL, A NORTH CENTRAL CHARTER ESSENTIAL SCHOOL</v>
          </cell>
          <cell r="D532">
            <v>97</v>
          </cell>
          <cell r="E532" t="str">
            <v>FITCHBURG</v>
          </cell>
          <cell r="F532">
            <v>620</v>
          </cell>
          <cell r="G532" t="str">
            <v>BERLIN BOYLSTON</v>
          </cell>
          <cell r="I532">
            <v>12489</v>
          </cell>
          <cell r="J532">
            <v>6496</v>
          </cell>
          <cell r="K532">
            <v>0</v>
          </cell>
          <cell r="L532">
            <v>1188</v>
          </cell>
          <cell r="M532">
            <v>20173</v>
          </cell>
          <cell r="O532">
            <v>3</v>
          </cell>
          <cell r="P532">
            <v>0</v>
          </cell>
          <cell r="Q532">
            <v>56955</v>
          </cell>
          <cell r="R532">
            <v>0</v>
          </cell>
          <cell r="S532">
            <v>0</v>
          </cell>
          <cell r="T532">
            <v>3564</v>
          </cell>
          <cell r="U532">
            <v>60519</v>
          </cell>
          <cell r="W532">
            <v>0</v>
          </cell>
          <cell r="X532">
            <v>0.09</v>
          </cell>
          <cell r="Y532">
            <v>1.849664109397383E-2</v>
          </cell>
          <cell r="Z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</row>
        <row r="533">
          <cell r="B533">
            <v>474097720</v>
          </cell>
          <cell r="C533" t="str">
            <v>SIZER SCHOOL, A NORTH CENTRAL CHARTER ESSENTIAL SCHOOL</v>
          </cell>
          <cell r="D533">
            <v>97</v>
          </cell>
          <cell r="E533" t="str">
            <v>FITCHBURG</v>
          </cell>
          <cell r="F533">
            <v>720</v>
          </cell>
          <cell r="G533" t="str">
            <v>NARRAGANSETT</v>
          </cell>
          <cell r="I533">
            <v>13881</v>
          </cell>
          <cell r="J533">
            <v>1411</v>
          </cell>
          <cell r="K533">
            <v>0</v>
          </cell>
          <cell r="L533">
            <v>1188</v>
          </cell>
          <cell r="M533">
            <v>16480</v>
          </cell>
          <cell r="O533">
            <v>4</v>
          </cell>
          <cell r="P533">
            <v>0</v>
          </cell>
          <cell r="Q533">
            <v>61168</v>
          </cell>
          <cell r="R533">
            <v>0</v>
          </cell>
          <cell r="S533">
            <v>0</v>
          </cell>
          <cell r="T533">
            <v>4752</v>
          </cell>
          <cell r="U533">
            <v>65920</v>
          </cell>
          <cell r="W533">
            <v>0</v>
          </cell>
          <cell r="X533">
            <v>0.09</v>
          </cell>
          <cell r="Y533">
            <v>3.5867514273066436E-3</v>
          </cell>
          <cell r="Z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</row>
        <row r="534">
          <cell r="B534">
            <v>474097725</v>
          </cell>
          <cell r="C534" t="str">
            <v>SIZER SCHOOL, A NORTH CENTRAL CHARTER ESSENTIAL SCHOOL</v>
          </cell>
          <cell r="D534">
            <v>97</v>
          </cell>
          <cell r="E534" t="str">
            <v>FITCHBURG</v>
          </cell>
          <cell r="F534">
            <v>725</v>
          </cell>
          <cell r="G534" t="str">
            <v>NASHOBA</v>
          </cell>
          <cell r="I534">
            <v>16655</v>
          </cell>
          <cell r="J534">
            <v>4817</v>
          </cell>
          <cell r="K534">
            <v>0</v>
          </cell>
          <cell r="L534">
            <v>1188</v>
          </cell>
          <cell r="M534">
            <v>22660</v>
          </cell>
          <cell r="O534">
            <v>1</v>
          </cell>
          <cell r="P534">
            <v>0</v>
          </cell>
          <cell r="Q534">
            <v>21472</v>
          </cell>
          <cell r="R534">
            <v>0</v>
          </cell>
          <cell r="S534">
            <v>0</v>
          </cell>
          <cell r="T534">
            <v>1188</v>
          </cell>
          <cell r="U534">
            <v>22660</v>
          </cell>
          <cell r="W534">
            <v>0</v>
          </cell>
          <cell r="X534">
            <v>0.09</v>
          </cell>
          <cell r="Y534">
            <v>1.199420627480886E-2</v>
          </cell>
          <cell r="Z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</row>
        <row r="535">
          <cell r="B535">
            <v>474097735</v>
          </cell>
          <cell r="C535" t="str">
            <v>SIZER SCHOOL, A NORTH CENTRAL CHARTER ESSENTIAL SCHOOL</v>
          </cell>
          <cell r="D535">
            <v>97</v>
          </cell>
          <cell r="E535" t="str">
            <v>FITCHBURG</v>
          </cell>
          <cell r="F535">
            <v>735</v>
          </cell>
          <cell r="G535" t="str">
            <v>NORTH MIDDLESEX</v>
          </cell>
          <cell r="I535">
            <v>14897</v>
          </cell>
          <cell r="J535">
            <v>5215</v>
          </cell>
          <cell r="K535">
            <v>0</v>
          </cell>
          <cell r="L535">
            <v>1188</v>
          </cell>
          <cell r="M535">
            <v>21300</v>
          </cell>
          <cell r="O535">
            <v>18</v>
          </cell>
          <cell r="P535">
            <v>0</v>
          </cell>
          <cell r="Q535">
            <v>362016</v>
          </cell>
          <cell r="R535">
            <v>0</v>
          </cell>
          <cell r="S535">
            <v>0</v>
          </cell>
          <cell r="T535">
            <v>21384</v>
          </cell>
          <cell r="U535">
            <v>383400</v>
          </cell>
          <cell r="W535">
            <v>0</v>
          </cell>
          <cell r="X535">
            <v>0.09</v>
          </cell>
          <cell r="Y535">
            <v>2.1641627200034236E-2</v>
          </cell>
          <cell r="Z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</row>
        <row r="536">
          <cell r="B536">
            <v>474097753</v>
          </cell>
          <cell r="C536" t="str">
            <v>SIZER SCHOOL, A NORTH CENTRAL CHARTER ESSENTIAL SCHOOL</v>
          </cell>
          <cell r="D536">
            <v>97</v>
          </cell>
          <cell r="E536" t="str">
            <v>FITCHBURG</v>
          </cell>
          <cell r="F536">
            <v>753</v>
          </cell>
          <cell r="G536" t="str">
            <v>QUABBIN</v>
          </cell>
          <cell r="I536">
            <v>14008</v>
          </cell>
          <cell r="J536">
            <v>3895</v>
          </cell>
          <cell r="K536">
            <v>0</v>
          </cell>
          <cell r="L536">
            <v>1188</v>
          </cell>
          <cell r="M536">
            <v>19091</v>
          </cell>
          <cell r="O536">
            <v>3</v>
          </cell>
          <cell r="P536">
            <v>0</v>
          </cell>
          <cell r="Q536">
            <v>53709</v>
          </cell>
          <cell r="R536">
            <v>0</v>
          </cell>
          <cell r="S536">
            <v>0</v>
          </cell>
          <cell r="T536">
            <v>3564</v>
          </cell>
          <cell r="U536">
            <v>57273</v>
          </cell>
          <cell r="W536">
            <v>0</v>
          </cell>
          <cell r="X536">
            <v>0.09</v>
          </cell>
          <cell r="Y536">
            <v>5.3036974545238235E-3</v>
          </cell>
          <cell r="Z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</row>
        <row r="537">
          <cell r="B537">
            <v>474097755</v>
          </cell>
          <cell r="C537" t="str">
            <v>SIZER SCHOOL, A NORTH CENTRAL CHARTER ESSENTIAL SCHOOL</v>
          </cell>
          <cell r="D537">
            <v>97</v>
          </cell>
          <cell r="E537" t="str">
            <v>FITCHBURG</v>
          </cell>
          <cell r="F537">
            <v>755</v>
          </cell>
          <cell r="G537" t="str">
            <v>RALPH C MAHAR</v>
          </cell>
          <cell r="I537">
            <v>15979</v>
          </cell>
          <cell r="J537">
            <v>7595</v>
          </cell>
          <cell r="K537">
            <v>0</v>
          </cell>
          <cell r="L537">
            <v>1188</v>
          </cell>
          <cell r="M537">
            <v>24762</v>
          </cell>
          <cell r="O537">
            <v>1</v>
          </cell>
          <cell r="P537">
            <v>0</v>
          </cell>
          <cell r="Q537">
            <v>23574</v>
          </cell>
          <cell r="R537">
            <v>0</v>
          </cell>
          <cell r="S537">
            <v>0</v>
          </cell>
          <cell r="T537">
            <v>1188</v>
          </cell>
          <cell r="U537">
            <v>24762</v>
          </cell>
          <cell r="W537">
            <v>0</v>
          </cell>
          <cell r="X537">
            <v>0.09</v>
          </cell>
          <cell r="Y537">
            <v>3.419272336909359E-2</v>
          </cell>
          <cell r="Z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</row>
        <row r="538">
          <cell r="B538">
            <v>474097775</v>
          </cell>
          <cell r="C538" t="str">
            <v>SIZER SCHOOL, A NORTH CENTRAL CHARTER ESSENTIAL SCHOOL</v>
          </cell>
          <cell r="D538">
            <v>97</v>
          </cell>
          <cell r="E538" t="str">
            <v>FITCHBURG</v>
          </cell>
          <cell r="F538">
            <v>775</v>
          </cell>
          <cell r="G538" t="str">
            <v>WACHUSETT</v>
          </cell>
          <cell r="I538">
            <v>13685</v>
          </cell>
          <cell r="J538">
            <v>3188</v>
          </cell>
          <cell r="K538">
            <v>0</v>
          </cell>
          <cell r="L538">
            <v>1188</v>
          </cell>
          <cell r="M538">
            <v>18061</v>
          </cell>
          <cell r="O538">
            <v>4</v>
          </cell>
          <cell r="P538">
            <v>0</v>
          </cell>
          <cell r="Q538">
            <v>67492</v>
          </cell>
          <cell r="R538">
            <v>0</v>
          </cell>
          <cell r="S538">
            <v>0</v>
          </cell>
          <cell r="T538">
            <v>4752</v>
          </cell>
          <cell r="U538">
            <v>72244</v>
          </cell>
          <cell r="W538">
            <v>0</v>
          </cell>
          <cell r="X538">
            <v>0.09</v>
          </cell>
          <cell r="Y538">
            <v>7.609439759529938E-3</v>
          </cell>
          <cell r="Z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</row>
        <row r="539">
          <cell r="B539">
            <v>478352056</v>
          </cell>
          <cell r="C539" t="str">
            <v>FRANCIS W. PARKER CHARTER ESSENTIAL</v>
          </cell>
          <cell r="D539">
            <v>352</v>
          </cell>
          <cell r="E539" t="str">
            <v>DEVENS</v>
          </cell>
          <cell r="F539">
            <v>56</v>
          </cell>
          <cell r="G539" t="str">
            <v>CHELMSFORD</v>
          </cell>
          <cell r="I539">
            <v>14892</v>
          </cell>
          <cell r="J539">
            <v>4891</v>
          </cell>
          <cell r="K539">
            <v>0</v>
          </cell>
          <cell r="L539">
            <v>1188</v>
          </cell>
          <cell r="M539">
            <v>20971</v>
          </cell>
          <cell r="O539">
            <v>3</v>
          </cell>
          <cell r="P539">
            <v>0</v>
          </cell>
          <cell r="Q539">
            <v>59349</v>
          </cell>
          <cell r="R539">
            <v>0</v>
          </cell>
          <cell r="S539">
            <v>0</v>
          </cell>
          <cell r="T539">
            <v>3564</v>
          </cell>
          <cell r="U539">
            <v>62913</v>
          </cell>
          <cell r="W539">
            <v>0</v>
          </cell>
          <cell r="X539">
            <v>0.09</v>
          </cell>
          <cell r="Y539">
            <v>1.8492521864433949E-2</v>
          </cell>
          <cell r="Z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</row>
        <row r="540">
          <cell r="B540">
            <v>478352064</v>
          </cell>
          <cell r="C540" t="str">
            <v>FRANCIS W. PARKER CHARTER ESSENTIAL</v>
          </cell>
          <cell r="D540">
            <v>352</v>
          </cell>
          <cell r="E540" t="str">
            <v>DEVENS</v>
          </cell>
          <cell r="F540">
            <v>64</v>
          </cell>
          <cell r="G540" t="str">
            <v>CLINTON</v>
          </cell>
          <cell r="I540">
            <v>12243</v>
          </cell>
          <cell r="J540">
            <v>1168</v>
          </cell>
          <cell r="K540">
            <v>0</v>
          </cell>
          <cell r="L540">
            <v>1188</v>
          </cell>
          <cell r="M540">
            <v>14599</v>
          </cell>
          <cell r="O540">
            <v>1</v>
          </cell>
          <cell r="P540">
            <v>0</v>
          </cell>
          <cell r="Q540">
            <v>13411</v>
          </cell>
          <cell r="R540">
            <v>0</v>
          </cell>
          <cell r="S540">
            <v>0</v>
          </cell>
          <cell r="T540">
            <v>1188</v>
          </cell>
          <cell r="U540">
            <v>14599</v>
          </cell>
          <cell r="W540">
            <v>0</v>
          </cell>
          <cell r="X540">
            <v>0.18</v>
          </cell>
          <cell r="Y540">
            <v>3.1133376490659889E-2</v>
          </cell>
          <cell r="Z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</row>
        <row r="541">
          <cell r="B541">
            <v>478352067</v>
          </cell>
          <cell r="C541" t="str">
            <v>FRANCIS W. PARKER CHARTER ESSENTIAL</v>
          </cell>
          <cell r="D541">
            <v>352</v>
          </cell>
          <cell r="E541" t="str">
            <v>DEVENS</v>
          </cell>
          <cell r="F541">
            <v>67</v>
          </cell>
          <cell r="G541" t="str">
            <v>CONCORD</v>
          </cell>
          <cell r="I541">
            <v>10332</v>
          </cell>
          <cell r="J541">
            <v>10669</v>
          </cell>
          <cell r="K541">
            <v>0</v>
          </cell>
          <cell r="L541">
            <v>1188</v>
          </cell>
          <cell r="M541">
            <v>22189</v>
          </cell>
          <cell r="O541">
            <v>4</v>
          </cell>
          <cell r="P541">
            <v>0</v>
          </cell>
          <cell r="Q541">
            <v>84004</v>
          </cell>
          <cell r="R541">
            <v>0</v>
          </cell>
          <cell r="S541">
            <v>0</v>
          </cell>
          <cell r="T541">
            <v>4752</v>
          </cell>
          <cell r="U541">
            <v>88756</v>
          </cell>
          <cell r="W541">
            <v>0</v>
          </cell>
          <cell r="X541">
            <v>0.09</v>
          </cell>
          <cell r="Y541">
            <v>2.5013981148600561E-3</v>
          </cell>
          <cell r="Z541">
            <v>0</v>
          </cell>
          <cell r="AB541">
            <v>2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</row>
        <row r="542">
          <cell r="B542">
            <v>478352097</v>
          </cell>
          <cell r="C542" t="str">
            <v>FRANCIS W. PARKER CHARTER ESSENTIAL</v>
          </cell>
          <cell r="D542">
            <v>352</v>
          </cell>
          <cell r="E542" t="str">
            <v>DEVENS</v>
          </cell>
          <cell r="F542">
            <v>97</v>
          </cell>
          <cell r="G542" t="str">
            <v>FITCHBURG</v>
          </cell>
          <cell r="I542">
            <v>12487</v>
          </cell>
          <cell r="J542">
            <v>0</v>
          </cell>
          <cell r="K542">
            <v>0</v>
          </cell>
          <cell r="L542">
            <v>1188</v>
          </cell>
          <cell r="M542">
            <v>13675</v>
          </cell>
          <cell r="O542">
            <v>10</v>
          </cell>
          <cell r="P542">
            <v>0</v>
          </cell>
          <cell r="Q542">
            <v>124870</v>
          </cell>
          <cell r="R542">
            <v>0</v>
          </cell>
          <cell r="S542">
            <v>0</v>
          </cell>
          <cell r="T542">
            <v>11880</v>
          </cell>
          <cell r="U542">
            <v>136750</v>
          </cell>
          <cell r="W542">
            <v>0</v>
          </cell>
          <cell r="X542">
            <v>0.18</v>
          </cell>
          <cell r="Y542">
            <v>4.5239532747894232E-2</v>
          </cell>
          <cell r="Z542">
            <v>0</v>
          </cell>
          <cell r="AB542">
            <v>3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</row>
        <row r="543">
          <cell r="B543">
            <v>478352103</v>
          </cell>
          <cell r="C543" t="str">
            <v>FRANCIS W. PARKER CHARTER ESSENTIAL</v>
          </cell>
          <cell r="D543">
            <v>352</v>
          </cell>
          <cell r="E543" t="str">
            <v>DEVENS</v>
          </cell>
          <cell r="F543">
            <v>103</v>
          </cell>
          <cell r="G543" t="str">
            <v>GARDNER</v>
          </cell>
          <cell r="I543">
            <v>16141</v>
          </cell>
          <cell r="J543">
            <v>141</v>
          </cell>
          <cell r="K543">
            <v>0</v>
          </cell>
          <cell r="L543">
            <v>1188</v>
          </cell>
          <cell r="M543">
            <v>17470</v>
          </cell>
          <cell r="O543">
            <v>1</v>
          </cell>
          <cell r="P543">
            <v>0</v>
          </cell>
          <cell r="Q543">
            <v>16282</v>
          </cell>
          <cell r="R543">
            <v>0</v>
          </cell>
          <cell r="S543">
            <v>0</v>
          </cell>
          <cell r="T543">
            <v>1188</v>
          </cell>
          <cell r="U543">
            <v>17470</v>
          </cell>
          <cell r="W543">
            <v>0</v>
          </cell>
          <cell r="X543">
            <v>0.18</v>
          </cell>
          <cell r="Y543">
            <v>8.6640901309494815E-3</v>
          </cell>
          <cell r="Z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</row>
        <row r="544">
          <cell r="B544">
            <v>478352125</v>
          </cell>
          <cell r="C544" t="str">
            <v>FRANCIS W. PARKER CHARTER ESSENTIAL</v>
          </cell>
          <cell r="D544">
            <v>352</v>
          </cell>
          <cell r="E544" t="str">
            <v>DEVENS</v>
          </cell>
          <cell r="F544">
            <v>125</v>
          </cell>
          <cell r="G544" t="str">
            <v>HARVARD</v>
          </cell>
          <cell r="I544">
            <v>12237</v>
          </cell>
          <cell r="J544">
            <v>6502</v>
          </cell>
          <cell r="K544">
            <v>0</v>
          </cell>
          <cell r="L544">
            <v>1188</v>
          </cell>
          <cell r="M544">
            <v>19927</v>
          </cell>
          <cell r="O544">
            <v>29</v>
          </cell>
          <cell r="P544">
            <v>0</v>
          </cell>
          <cell r="Q544">
            <v>543431</v>
          </cell>
          <cell r="R544">
            <v>0</v>
          </cell>
          <cell r="S544">
            <v>0</v>
          </cell>
          <cell r="T544">
            <v>34452</v>
          </cell>
          <cell r="U544">
            <v>577883</v>
          </cell>
          <cell r="W544">
            <v>0</v>
          </cell>
          <cell r="X544">
            <v>0.09</v>
          </cell>
          <cell r="Y544">
            <v>3.2727295472854821E-2</v>
          </cell>
          <cell r="Z544">
            <v>0</v>
          </cell>
          <cell r="AB544">
            <v>12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</row>
        <row r="545">
          <cell r="B545">
            <v>478352141</v>
          </cell>
          <cell r="C545" t="str">
            <v>FRANCIS W. PARKER CHARTER ESSENTIAL</v>
          </cell>
          <cell r="D545">
            <v>352</v>
          </cell>
          <cell r="E545" t="str">
            <v>DEVENS</v>
          </cell>
          <cell r="F545">
            <v>141</v>
          </cell>
          <cell r="G545" t="str">
            <v>HUDSON</v>
          </cell>
          <cell r="I545">
            <v>11697</v>
          </cell>
          <cell r="J545">
            <v>5744</v>
          </cell>
          <cell r="K545">
            <v>0</v>
          </cell>
          <cell r="L545">
            <v>1188</v>
          </cell>
          <cell r="M545">
            <v>18629</v>
          </cell>
          <cell r="O545">
            <v>6</v>
          </cell>
          <cell r="P545">
            <v>0</v>
          </cell>
          <cell r="Q545">
            <v>104646</v>
          </cell>
          <cell r="R545">
            <v>0</v>
          </cell>
          <cell r="S545">
            <v>0</v>
          </cell>
          <cell r="T545">
            <v>7128</v>
          </cell>
          <cell r="U545">
            <v>111774</v>
          </cell>
          <cell r="W545">
            <v>0</v>
          </cell>
          <cell r="X545">
            <v>0.09</v>
          </cell>
          <cell r="Y545">
            <v>7.671273967781711E-2</v>
          </cell>
          <cell r="Z545">
            <v>0</v>
          </cell>
          <cell r="AB545">
            <v>4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</row>
        <row r="546">
          <cell r="B546">
            <v>478352153</v>
          </cell>
          <cell r="C546" t="str">
            <v>FRANCIS W. PARKER CHARTER ESSENTIAL</v>
          </cell>
          <cell r="D546">
            <v>352</v>
          </cell>
          <cell r="E546" t="str">
            <v>DEVENS</v>
          </cell>
          <cell r="F546">
            <v>153</v>
          </cell>
          <cell r="G546" t="str">
            <v>LEOMINSTER</v>
          </cell>
          <cell r="I546">
            <v>13658</v>
          </cell>
          <cell r="J546">
            <v>0</v>
          </cell>
          <cell r="K546">
            <v>0</v>
          </cell>
          <cell r="L546">
            <v>1188</v>
          </cell>
          <cell r="M546">
            <v>14846</v>
          </cell>
          <cell r="O546">
            <v>38</v>
          </cell>
          <cell r="P546">
            <v>0</v>
          </cell>
          <cell r="Q546">
            <v>519004</v>
          </cell>
          <cell r="R546">
            <v>0</v>
          </cell>
          <cell r="S546">
            <v>0</v>
          </cell>
          <cell r="T546">
            <v>45144</v>
          </cell>
          <cell r="U546">
            <v>564148</v>
          </cell>
          <cell r="W546">
            <v>0</v>
          </cell>
          <cell r="X546">
            <v>0.09</v>
          </cell>
          <cell r="Y546">
            <v>1.3961385014293469E-2</v>
          </cell>
          <cell r="Z546">
            <v>0</v>
          </cell>
          <cell r="AB546">
            <v>11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</row>
        <row r="547">
          <cell r="B547">
            <v>478352158</v>
          </cell>
          <cell r="C547" t="str">
            <v>FRANCIS W. PARKER CHARTER ESSENTIAL</v>
          </cell>
          <cell r="D547">
            <v>352</v>
          </cell>
          <cell r="E547" t="str">
            <v>DEVENS</v>
          </cell>
          <cell r="F547">
            <v>158</v>
          </cell>
          <cell r="G547" t="str">
            <v>LITTLETON</v>
          </cell>
          <cell r="I547">
            <v>12287</v>
          </cell>
          <cell r="J547">
            <v>6222</v>
          </cell>
          <cell r="K547">
            <v>0</v>
          </cell>
          <cell r="L547">
            <v>1188</v>
          </cell>
          <cell r="M547">
            <v>19697</v>
          </cell>
          <cell r="O547">
            <v>54</v>
          </cell>
          <cell r="P547">
            <v>0</v>
          </cell>
          <cell r="Q547">
            <v>999486</v>
          </cell>
          <cell r="R547">
            <v>0</v>
          </cell>
          <cell r="S547">
            <v>0</v>
          </cell>
          <cell r="T547">
            <v>64152</v>
          </cell>
          <cell r="U547">
            <v>1063638</v>
          </cell>
          <cell r="W547">
            <v>0</v>
          </cell>
          <cell r="X547">
            <v>0.09</v>
          </cell>
          <cell r="Y547">
            <v>3.3222676835800151E-2</v>
          </cell>
          <cell r="Z547">
            <v>0</v>
          </cell>
          <cell r="AB547">
            <v>21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</row>
        <row r="548">
          <cell r="B548">
            <v>478352160</v>
          </cell>
          <cell r="C548" t="str">
            <v>FRANCIS W. PARKER CHARTER ESSENTIAL</v>
          </cell>
          <cell r="D548">
            <v>352</v>
          </cell>
          <cell r="E548" t="str">
            <v>DEVENS</v>
          </cell>
          <cell r="F548">
            <v>160</v>
          </cell>
          <cell r="G548" t="str">
            <v>LOWELL</v>
          </cell>
          <cell r="I548">
            <v>10332</v>
          </cell>
          <cell r="J548">
            <v>21</v>
          </cell>
          <cell r="K548">
            <v>0</v>
          </cell>
          <cell r="L548">
            <v>1188</v>
          </cell>
          <cell r="M548">
            <v>11541</v>
          </cell>
          <cell r="O548">
            <v>1</v>
          </cell>
          <cell r="P548">
            <v>0</v>
          </cell>
          <cell r="Q548">
            <v>10353</v>
          </cell>
          <cell r="R548">
            <v>0</v>
          </cell>
          <cell r="S548">
            <v>0</v>
          </cell>
          <cell r="T548">
            <v>1188</v>
          </cell>
          <cell r="U548">
            <v>11541</v>
          </cell>
          <cell r="W548">
            <v>0</v>
          </cell>
          <cell r="X548">
            <v>0.18</v>
          </cell>
          <cell r="Y548">
            <v>0.13682138571675365</v>
          </cell>
          <cell r="Z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</row>
        <row r="549">
          <cell r="B549">
            <v>478352162</v>
          </cell>
          <cell r="C549" t="str">
            <v>FRANCIS W. PARKER CHARTER ESSENTIAL</v>
          </cell>
          <cell r="D549">
            <v>352</v>
          </cell>
          <cell r="E549" t="str">
            <v>DEVENS</v>
          </cell>
          <cell r="F549">
            <v>162</v>
          </cell>
          <cell r="G549" t="str">
            <v>LUNENBURG</v>
          </cell>
          <cell r="I549">
            <v>12157</v>
          </cell>
          <cell r="J549">
            <v>2523</v>
          </cell>
          <cell r="K549">
            <v>0</v>
          </cell>
          <cell r="L549">
            <v>1188</v>
          </cell>
          <cell r="M549">
            <v>15868</v>
          </cell>
          <cell r="O549">
            <v>13</v>
          </cell>
          <cell r="P549">
            <v>0</v>
          </cell>
          <cell r="Q549">
            <v>190840</v>
          </cell>
          <cell r="R549">
            <v>0</v>
          </cell>
          <cell r="S549">
            <v>0</v>
          </cell>
          <cell r="T549">
            <v>15444</v>
          </cell>
          <cell r="U549">
            <v>206284</v>
          </cell>
          <cell r="W549">
            <v>0</v>
          </cell>
          <cell r="X549">
            <v>0.09</v>
          </cell>
          <cell r="Y549">
            <v>1.8222542857208753E-2</v>
          </cell>
          <cell r="Z549">
            <v>0</v>
          </cell>
          <cell r="AB549">
            <v>4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</row>
        <row r="550">
          <cell r="B550">
            <v>478352170</v>
          </cell>
          <cell r="C550" t="str">
            <v>FRANCIS W. PARKER CHARTER ESSENTIAL</v>
          </cell>
          <cell r="D550">
            <v>352</v>
          </cell>
          <cell r="E550" t="str">
            <v>DEVENS</v>
          </cell>
          <cell r="F550">
            <v>170</v>
          </cell>
          <cell r="G550" t="str">
            <v>MARLBOROUGH</v>
          </cell>
          <cell r="I550">
            <v>11287</v>
          </cell>
          <cell r="J550">
            <v>1695</v>
          </cell>
          <cell r="K550">
            <v>0</v>
          </cell>
          <cell r="L550">
            <v>1188</v>
          </cell>
          <cell r="M550">
            <v>14170</v>
          </cell>
          <cell r="O550">
            <v>4</v>
          </cell>
          <cell r="P550">
            <v>0</v>
          </cell>
          <cell r="Q550">
            <v>51928</v>
          </cell>
          <cell r="R550">
            <v>0</v>
          </cell>
          <cell r="S550">
            <v>0</v>
          </cell>
          <cell r="T550">
            <v>4752</v>
          </cell>
          <cell r="U550">
            <v>56680</v>
          </cell>
          <cell r="W550">
            <v>0</v>
          </cell>
          <cell r="X550">
            <v>0.09</v>
          </cell>
          <cell r="Y550">
            <v>8.1496504541779313E-2</v>
          </cell>
          <cell r="Z550">
            <v>0</v>
          </cell>
          <cell r="AB550">
            <v>2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</row>
        <row r="551">
          <cell r="B551">
            <v>478352174</v>
          </cell>
          <cell r="C551" t="str">
            <v>FRANCIS W. PARKER CHARTER ESSENTIAL</v>
          </cell>
          <cell r="D551">
            <v>352</v>
          </cell>
          <cell r="E551" t="str">
            <v>DEVENS</v>
          </cell>
          <cell r="F551">
            <v>174</v>
          </cell>
          <cell r="G551" t="str">
            <v>MAYNARD</v>
          </cell>
          <cell r="I551">
            <v>11843</v>
          </cell>
          <cell r="J551">
            <v>7773</v>
          </cell>
          <cell r="K551">
            <v>0</v>
          </cell>
          <cell r="L551">
            <v>1188</v>
          </cell>
          <cell r="M551">
            <v>20804</v>
          </cell>
          <cell r="O551">
            <v>14</v>
          </cell>
          <cell r="P551">
            <v>0</v>
          </cell>
          <cell r="Q551">
            <v>274624</v>
          </cell>
          <cell r="R551">
            <v>0</v>
          </cell>
          <cell r="S551">
            <v>0</v>
          </cell>
          <cell r="T551">
            <v>16632</v>
          </cell>
          <cell r="U551">
            <v>291256</v>
          </cell>
          <cell r="W551">
            <v>0</v>
          </cell>
          <cell r="X551">
            <v>0.09</v>
          </cell>
          <cell r="Y551">
            <v>5.6089830574655636E-2</v>
          </cell>
          <cell r="Z551">
            <v>0</v>
          </cell>
          <cell r="AB551">
            <v>3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</row>
        <row r="552">
          <cell r="B552">
            <v>478352288</v>
          </cell>
          <cell r="C552" t="str">
            <v>FRANCIS W. PARKER CHARTER ESSENTIAL</v>
          </cell>
          <cell r="D552">
            <v>352</v>
          </cell>
          <cell r="E552" t="str">
            <v>DEVENS</v>
          </cell>
          <cell r="F552">
            <v>288</v>
          </cell>
          <cell r="G552" t="str">
            <v>SUDBURY</v>
          </cell>
          <cell r="I552">
            <v>10332</v>
          </cell>
          <cell r="J552">
            <v>7586</v>
          </cell>
          <cell r="K552">
            <v>0</v>
          </cell>
          <cell r="L552">
            <v>1188</v>
          </cell>
          <cell r="M552">
            <v>19106</v>
          </cell>
          <cell r="O552">
            <v>3</v>
          </cell>
          <cell r="P552">
            <v>0</v>
          </cell>
          <cell r="Q552">
            <v>53754</v>
          </cell>
          <cell r="R552">
            <v>0</v>
          </cell>
          <cell r="S552">
            <v>0</v>
          </cell>
          <cell r="T552">
            <v>3564</v>
          </cell>
          <cell r="U552">
            <v>57318</v>
          </cell>
          <cell r="W552">
            <v>0</v>
          </cell>
          <cell r="X552">
            <v>0.09</v>
          </cell>
          <cell r="Y552">
            <v>1.1007617958619076E-3</v>
          </cell>
          <cell r="Z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</row>
        <row r="553">
          <cell r="B553">
            <v>478352301</v>
          </cell>
          <cell r="C553" t="str">
            <v>FRANCIS W. PARKER CHARTER ESSENTIAL</v>
          </cell>
          <cell r="D553">
            <v>352</v>
          </cell>
          <cell r="E553" t="str">
            <v>DEVENS</v>
          </cell>
          <cell r="F553">
            <v>301</v>
          </cell>
          <cell r="G553" t="str">
            <v>TYNGSBOROUGH</v>
          </cell>
          <cell r="I553">
            <v>13148</v>
          </cell>
          <cell r="J553">
            <v>4556</v>
          </cell>
          <cell r="K553">
            <v>0</v>
          </cell>
          <cell r="L553">
            <v>1188</v>
          </cell>
          <cell r="M553">
            <v>18892</v>
          </cell>
          <cell r="O553">
            <v>1</v>
          </cell>
          <cell r="P553">
            <v>0</v>
          </cell>
          <cell r="Q553">
            <v>17704</v>
          </cell>
          <cell r="R553">
            <v>0</v>
          </cell>
          <cell r="S553">
            <v>0</v>
          </cell>
          <cell r="T553">
            <v>1188</v>
          </cell>
          <cell r="U553">
            <v>18892</v>
          </cell>
          <cell r="W553">
            <v>0</v>
          </cell>
          <cell r="X553">
            <v>0.09</v>
          </cell>
          <cell r="Y553">
            <v>5.8951148210422272E-2</v>
          </cell>
          <cell r="Z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</row>
        <row r="554">
          <cell r="B554">
            <v>478352321</v>
          </cell>
          <cell r="C554" t="str">
            <v>FRANCIS W. PARKER CHARTER ESSENTIAL</v>
          </cell>
          <cell r="D554">
            <v>352</v>
          </cell>
          <cell r="E554" t="str">
            <v>DEVENS</v>
          </cell>
          <cell r="F554">
            <v>321</v>
          </cell>
          <cell r="G554" t="str">
            <v>WESTBOROUGH</v>
          </cell>
          <cell r="I554">
            <v>12243</v>
          </cell>
          <cell r="J554">
            <v>6193</v>
          </cell>
          <cell r="K554">
            <v>0</v>
          </cell>
          <cell r="L554">
            <v>1188</v>
          </cell>
          <cell r="M554">
            <v>19624</v>
          </cell>
          <cell r="O554">
            <v>2</v>
          </cell>
          <cell r="P554">
            <v>0</v>
          </cell>
          <cell r="Q554">
            <v>36872</v>
          </cell>
          <cell r="R554">
            <v>0</v>
          </cell>
          <cell r="S554">
            <v>0</v>
          </cell>
          <cell r="T554">
            <v>2376</v>
          </cell>
          <cell r="U554">
            <v>39248</v>
          </cell>
          <cell r="W554">
            <v>0</v>
          </cell>
          <cell r="X554">
            <v>0.09</v>
          </cell>
          <cell r="Y554">
            <v>1.9842343181005729E-3</v>
          </cell>
          <cell r="Z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</row>
        <row r="555">
          <cell r="B555">
            <v>478352322</v>
          </cell>
          <cell r="C555" t="str">
            <v>FRANCIS W. PARKER CHARTER ESSENTIAL</v>
          </cell>
          <cell r="D555">
            <v>352</v>
          </cell>
          <cell r="E555" t="str">
            <v>DEVENS</v>
          </cell>
          <cell r="F555">
            <v>322</v>
          </cell>
          <cell r="G555" t="str">
            <v>WEST BOYLSTON</v>
          </cell>
          <cell r="I555">
            <v>10332</v>
          </cell>
          <cell r="J555">
            <v>4975</v>
          </cell>
          <cell r="K555">
            <v>0</v>
          </cell>
          <cell r="L555">
            <v>1188</v>
          </cell>
          <cell r="M555">
            <v>16495</v>
          </cell>
          <cell r="O555">
            <v>3</v>
          </cell>
          <cell r="P555">
            <v>0</v>
          </cell>
          <cell r="Q555">
            <v>45921</v>
          </cell>
          <cell r="R555">
            <v>0</v>
          </cell>
          <cell r="S555">
            <v>0</v>
          </cell>
          <cell r="T555">
            <v>3564</v>
          </cell>
          <cell r="U555">
            <v>49485</v>
          </cell>
          <cell r="W555">
            <v>0</v>
          </cell>
          <cell r="X555">
            <v>0.09</v>
          </cell>
          <cell r="Y555">
            <v>4.3610856453567678E-3</v>
          </cell>
          <cell r="Z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</row>
        <row r="556">
          <cell r="B556">
            <v>478352326</v>
          </cell>
          <cell r="C556" t="str">
            <v>FRANCIS W. PARKER CHARTER ESSENTIAL</v>
          </cell>
          <cell r="D556">
            <v>352</v>
          </cell>
          <cell r="E556" t="str">
            <v>DEVENS</v>
          </cell>
          <cell r="F556">
            <v>326</v>
          </cell>
          <cell r="G556" t="str">
            <v>WESTFORD</v>
          </cell>
          <cell r="I556">
            <v>11287</v>
          </cell>
          <cell r="J556">
            <v>4638</v>
          </cell>
          <cell r="K556">
            <v>0</v>
          </cell>
          <cell r="L556">
            <v>1188</v>
          </cell>
          <cell r="M556">
            <v>17113</v>
          </cell>
          <cell r="O556">
            <v>1</v>
          </cell>
          <cell r="P556">
            <v>0</v>
          </cell>
          <cell r="Q556">
            <v>15925</v>
          </cell>
          <cell r="R556">
            <v>0</v>
          </cell>
          <cell r="S556">
            <v>0</v>
          </cell>
          <cell r="T556">
            <v>1188</v>
          </cell>
          <cell r="U556">
            <v>17113</v>
          </cell>
          <cell r="W556">
            <v>0</v>
          </cell>
          <cell r="X556">
            <v>0.09</v>
          </cell>
          <cell r="Y556">
            <v>2.1646007956613676E-3</v>
          </cell>
          <cell r="Z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</row>
        <row r="557">
          <cell r="B557">
            <v>478352348</v>
          </cell>
          <cell r="C557" t="str">
            <v>FRANCIS W. PARKER CHARTER ESSENTIAL</v>
          </cell>
          <cell r="D557">
            <v>352</v>
          </cell>
          <cell r="E557" t="str">
            <v>DEVENS</v>
          </cell>
          <cell r="F557">
            <v>348</v>
          </cell>
          <cell r="G557" t="str">
            <v>WORCESTER</v>
          </cell>
          <cell r="I557">
            <v>13719</v>
          </cell>
          <cell r="J557">
            <v>0</v>
          </cell>
          <cell r="K557">
            <v>0</v>
          </cell>
          <cell r="L557">
            <v>1188</v>
          </cell>
          <cell r="M557">
            <v>14907</v>
          </cell>
          <cell r="O557">
            <v>4</v>
          </cell>
          <cell r="P557">
            <v>0</v>
          </cell>
          <cell r="Q557">
            <v>54876</v>
          </cell>
          <cell r="R557">
            <v>0</v>
          </cell>
          <cell r="S557">
            <v>0</v>
          </cell>
          <cell r="T557">
            <v>4752</v>
          </cell>
          <cell r="U557">
            <v>59628</v>
          </cell>
          <cell r="W557">
            <v>0</v>
          </cell>
          <cell r="X557">
            <v>0.18</v>
          </cell>
          <cell r="Y557">
            <v>7.3533914739481523E-2</v>
          </cell>
          <cell r="Z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</row>
        <row r="558">
          <cell r="B558">
            <v>478352352</v>
          </cell>
          <cell r="C558" t="str">
            <v>FRANCIS W. PARKER CHARTER ESSENTIAL</v>
          </cell>
          <cell r="D558">
            <v>352</v>
          </cell>
          <cell r="E558" t="str">
            <v>DEVENS</v>
          </cell>
          <cell r="F558">
            <v>352</v>
          </cell>
          <cell r="G558" t="str">
            <v>DEVENS</v>
          </cell>
          <cell r="I558">
            <v>12087</v>
          </cell>
          <cell r="J558">
            <v>6423</v>
          </cell>
          <cell r="K558">
            <v>0</v>
          </cell>
          <cell r="L558">
            <v>1188</v>
          </cell>
          <cell r="M558">
            <v>19698</v>
          </cell>
          <cell r="O558">
            <v>5</v>
          </cell>
          <cell r="P558">
            <v>0</v>
          </cell>
          <cell r="Q558">
            <v>92550</v>
          </cell>
          <cell r="R558">
            <v>0</v>
          </cell>
          <cell r="S558">
            <v>0</v>
          </cell>
          <cell r="T558">
            <v>5940</v>
          </cell>
          <cell r="U558">
            <v>98490</v>
          </cell>
          <cell r="W558">
            <v>0</v>
          </cell>
          <cell r="X558">
            <v>0.09</v>
          </cell>
          <cell r="Y558">
            <v>9.2549999999999993E-3</v>
          </cell>
          <cell r="Z558">
            <v>0</v>
          </cell>
          <cell r="AB558">
            <v>3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  <row r="559">
          <cell r="B559">
            <v>478352600</v>
          </cell>
          <cell r="C559" t="str">
            <v>FRANCIS W. PARKER CHARTER ESSENTIAL</v>
          </cell>
          <cell r="D559">
            <v>352</v>
          </cell>
          <cell r="E559" t="str">
            <v>DEVENS</v>
          </cell>
          <cell r="F559">
            <v>600</v>
          </cell>
          <cell r="G559" t="str">
            <v>ACTON BOXBOROUGH</v>
          </cell>
          <cell r="I559">
            <v>11966</v>
          </cell>
          <cell r="J559">
            <v>5232</v>
          </cell>
          <cell r="K559">
            <v>0</v>
          </cell>
          <cell r="L559">
            <v>1188</v>
          </cell>
          <cell r="M559">
            <v>18386</v>
          </cell>
          <cell r="O559">
            <v>41</v>
          </cell>
          <cell r="P559">
            <v>0</v>
          </cell>
          <cell r="Q559">
            <v>705118</v>
          </cell>
          <cell r="R559">
            <v>0</v>
          </cell>
          <cell r="S559">
            <v>0</v>
          </cell>
          <cell r="T559">
            <v>48708</v>
          </cell>
          <cell r="U559">
            <v>753826</v>
          </cell>
          <cell r="W559">
            <v>0</v>
          </cell>
          <cell r="X559">
            <v>0.09</v>
          </cell>
          <cell r="Y559">
            <v>8.1474552667836504E-3</v>
          </cell>
          <cell r="Z559">
            <v>0</v>
          </cell>
          <cell r="AB559">
            <v>7.0000000000000009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</row>
        <row r="560">
          <cell r="B560">
            <v>478352610</v>
          </cell>
          <cell r="C560" t="str">
            <v>FRANCIS W. PARKER CHARTER ESSENTIAL</v>
          </cell>
          <cell r="D560">
            <v>352</v>
          </cell>
          <cell r="E560" t="str">
            <v>DEVENS</v>
          </cell>
          <cell r="F560">
            <v>610</v>
          </cell>
          <cell r="G560" t="str">
            <v>ASHBURNHAM WESTMINSTER</v>
          </cell>
          <cell r="I560">
            <v>11697</v>
          </cell>
          <cell r="J560">
            <v>1824</v>
          </cell>
          <cell r="K560">
            <v>0</v>
          </cell>
          <cell r="L560">
            <v>1188</v>
          </cell>
          <cell r="M560">
            <v>14709</v>
          </cell>
          <cell r="O560">
            <v>7</v>
          </cell>
          <cell r="P560">
            <v>0</v>
          </cell>
          <cell r="Q560">
            <v>94647</v>
          </cell>
          <cell r="R560">
            <v>0</v>
          </cell>
          <cell r="S560">
            <v>0</v>
          </cell>
          <cell r="T560">
            <v>8316</v>
          </cell>
          <cell r="U560">
            <v>102963</v>
          </cell>
          <cell r="W560">
            <v>0</v>
          </cell>
          <cell r="X560">
            <v>0.09</v>
          </cell>
          <cell r="Y560">
            <v>6.5129009528831338E-3</v>
          </cell>
          <cell r="Z560">
            <v>0</v>
          </cell>
          <cell r="AB560">
            <v>3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</row>
        <row r="561">
          <cell r="B561">
            <v>478352616</v>
          </cell>
          <cell r="C561" t="str">
            <v>FRANCIS W. PARKER CHARTER ESSENTIAL</v>
          </cell>
          <cell r="D561">
            <v>352</v>
          </cell>
          <cell r="E561" t="str">
            <v>DEVENS</v>
          </cell>
          <cell r="F561">
            <v>616</v>
          </cell>
          <cell r="G561" t="str">
            <v>AYER SHIRLEY</v>
          </cell>
          <cell r="I561">
            <v>11810</v>
          </cell>
          <cell r="J561">
            <v>3473</v>
          </cell>
          <cell r="K561">
            <v>0</v>
          </cell>
          <cell r="L561">
            <v>1188</v>
          </cell>
          <cell r="M561">
            <v>16471</v>
          </cell>
          <cell r="O561">
            <v>48</v>
          </cell>
          <cell r="P561">
            <v>0</v>
          </cell>
          <cell r="Q561">
            <v>733584</v>
          </cell>
          <cell r="R561">
            <v>0</v>
          </cell>
          <cell r="S561">
            <v>0</v>
          </cell>
          <cell r="T561">
            <v>57024</v>
          </cell>
          <cell r="U561">
            <v>790608</v>
          </cell>
          <cell r="W561">
            <v>0</v>
          </cell>
          <cell r="X561">
            <v>0.09</v>
          </cell>
          <cell r="Y561">
            <v>3.2435164752017652E-2</v>
          </cell>
          <cell r="Z561">
            <v>0</v>
          </cell>
          <cell r="AB561">
            <v>12.83333333333333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</row>
        <row r="562">
          <cell r="B562">
            <v>478352640</v>
          </cell>
          <cell r="C562" t="str">
            <v>FRANCIS W. PARKER CHARTER ESSENTIAL</v>
          </cell>
          <cell r="D562">
            <v>352</v>
          </cell>
          <cell r="E562" t="str">
            <v>DEVENS</v>
          </cell>
          <cell r="F562">
            <v>640</v>
          </cell>
          <cell r="G562" t="str">
            <v>CONCORD CARLISLE</v>
          </cell>
          <cell r="I562">
            <v>12243</v>
          </cell>
          <cell r="J562">
            <v>7698</v>
          </cell>
          <cell r="K562">
            <v>0</v>
          </cell>
          <cell r="L562">
            <v>1188</v>
          </cell>
          <cell r="M562">
            <v>21129</v>
          </cell>
          <cell r="O562">
            <v>3</v>
          </cell>
          <cell r="P562">
            <v>0</v>
          </cell>
          <cell r="Q562">
            <v>59823</v>
          </cell>
          <cell r="R562">
            <v>0</v>
          </cell>
          <cell r="S562">
            <v>0</v>
          </cell>
          <cell r="T562">
            <v>3564</v>
          </cell>
          <cell r="U562">
            <v>63387</v>
          </cell>
          <cell r="W562">
            <v>0</v>
          </cell>
          <cell r="X562">
            <v>0.09</v>
          </cell>
          <cell r="Y562">
            <v>1.9889369186528692E-3</v>
          </cell>
          <cell r="Z562">
            <v>0</v>
          </cell>
          <cell r="AB562">
            <v>1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</row>
        <row r="563">
          <cell r="B563">
            <v>478352673</v>
          </cell>
          <cell r="C563" t="str">
            <v>FRANCIS W. PARKER CHARTER ESSENTIAL</v>
          </cell>
          <cell r="D563">
            <v>352</v>
          </cell>
          <cell r="E563" t="str">
            <v>DEVENS</v>
          </cell>
          <cell r="F563">
            <v>673</v>
          </cell>
          <cell r="G563" t="str">
            <v>GROTON DUNSTABLE</v>
          </cell>
          <cell r="I563">
            <v>11781</v>
          </cell>
          <cell r="J563">
            <v>6707</v>
          </cell>
          <cell r="K563">
            <v>0</v>
          </cell>
          <cell r="L563">
            <v>1188</v>
          </cell>
          <cell r="M563">
            <v>19676</v>
          </cell>
          <cell r="O563">
            <v>24</v>
          </cell>
          <cell r="P563">
            <v>0</v>
          </cell>
          <cell r="Q563">
            <v>443712</v>
          </cell>
          <cell r="R563">
            <v>0</v>
          </cell>
          <cell r="S563">
            <v>0</v>
          </cell>
          <cell r="T563">
            <v>28512</v>
          </cell>
          <cell r="U563">
            <v>472224</v>
          </cell>
          <cell r="W563">
            <v>0</v>
          </cell>
          <cell r="X563">
            <v>0.09</v>
          </cell>
          <cell r="Y563">
            <v>1.8789131601714672E-2</v>
          </cell>
          <cell r="Z563">
            <v>0</v>
          </cell>
          <cell r="AB563">
            <v>5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</row>
        <row r="564">
          <cell r="B564">
            <v>478352695</v>
          </cell>
          <cell r="C564" t="str">
            <v>FRANCIS W. PARKER CHARTER ESSENTIAL</v>
          </cell>
          <cell r="D564">
            <v>352</v>
          </cell>
          <cell r="E564" t="str">
            <v>DEVENS</v>
          </cell>
          <cell r="F564">
            <v>695</v>
          </cell>
          <cell r="G564" t="str">
            <v>LINCOLN SUDBURY</v>
          </cell>
          <cell r="I564">
            <v>12243</v>
          </cell>
          <cell r="J564">
            <v>7715</v>
          </cell>
          <cell r="K564">
            <v>0</v>
          </cell>
          <cell r="L564">
            <v>1188</v>
          </cell>
          <cell r="M564">
            <v>21146</v>
          </cell>
          <cell r="O564">
            <v>1</v>
          </cell>
          <cell r="P564">
            <v>0</v>
          </cell>
          <cell r="Q564">
            <v>19958</v>
          </cell>
          <cell r="R564">
            <v>0</v>
          </cell>
          <cell r="S564">
            <v>0</v>
          </cell>
          <cell r="T564">
            <v>1188</v>
          </cell>
          <cell r="U564">
            <v>21146</v>
          </cell>
          <cell r="W564">
            <v>0</v>
          </cell>
          <cell r="X564">
            <v>0.09</v>
          </cell>
          <cell r="Y564">
            <v>1.1779471943100608E-3</v>
          </cell>
          <cell r="Z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</row>
        <row r="565">
          <cell r="B565">
            <v>478352720</v>
          </cell>
          <cell r="C565" t="str">
            <v>FRANCIS W. PARKER CHARTER ESSENTIAL</v>
          </cell>
          <cell r="D565">
            <v>352</v>
          </cell>
          <cell r="E565" t="str">
            <v>DEVENS</v>
          </cell>
          <cell r="F565">
            <v>720</v>
          </cell>
          <cell r="G565" t="str">
            <v>NARRAGANSETT</v>
          </cell>
          <cell r="I565">
            <v>12243</v>
          </cell>
          <cell r="J565">
            <v>1245</v>
          </cell>
          <cell r="K565">
            <v>0</v>
          </cell>
          <cell r="L565">
            <v>1188</v>
          </cell>
          <cell r="M565">
            <v>14676</v>
          </cell>
          <cell r="O565">
            <v>1</v>
          </cell>
          <cell r="P565">
            <v>0</v>
          </cell>
          <cell r="Q565">
            <v>13488</v>
          </cell>
          <cell r="R565">
            <v>0</v>
          </cell>
          <cell r="S565">
            <v>0</v>
          </cell>
          <cell r="T565">
            <v>1188</v>
          </cell>
          <cell r="U565">
            <v>14676</v>
          </cell>
          <cell r="W565">
            <v>0</v>
          </cell>
          <cell r="X565">
            <v>0.09</v>
          </cell>
          <cell r="Y565">
            <v>3.5867514273066436E-3</v>
          </cell>
          <cell r="Z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</row>
        <row r="566">
          <cell r="B566">
            <v>478352725</v>
          </cell>
          <cell r="C566" t="str">
            <v>FRANCIS W. PARKER CHARTER ESSENTIAL</v>
          </cell>
          <cell r="D566">
            <v>352</v>
          </cell>
          <cell r="E566" t="str">
            <v>DEVENS</v>
          </cell>
          <cell r="F566">
            <v>725</v>
          </cell>
          <cell r="G566" t="str">
            <v>NASHOBA</v>
          </cell>
          <cell r="I566">
            <v>12140</v>
          </cell>
          <cell r="J566">
            <v>3511</v>
          </cell>
          <cell r="K566">
            <v>0</v>
          </cell>
          <cell r="L566">
            <v>1188</v>
          </cell>
          <cell r="M566">
            <v>16839</v>
          </cell>
          <cell r="O566">
            <v>25</v>
          </cell>
          <cell r="P566">
            <v>0</v>
          </cell>
          <cell r="Q566">
            <v>391275</v>
          </cell>
          <cell r="R566">
            <v>0</v>
          </cell>
          <cell r="S566">
            <v>0</v>
          </cell>
          <cell r="T566">
            <v>29700</v>
          </cell>
          <cell r="U566">
            <v>420975</v>
          </cell>
          <cell r="W566">
            <v>0</v>
          </cell>
          <cell r="X566">
            <v>0.09</v>
          </cell>
          <cell r="Y566">
            <v>1.199420627480886E-2</v>
          </cell>
          <cell r="Z566">
            <v>0</v>
          </cell>
          <cell r="AB566">
            <v>6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</row>
        <row r="567">
          <cell r="B567">
            <v>478352735</v>
          </cell>
          <cell r="C567" t="str">
            <v>FRANCIS W. PARKER CHARTER ESSENTIAL</v>
          </cell>
          <cell r="D567">
            <v>352</v>
          </cell>
          <cell r="E567" t="str">
            <v>DEVENS</v>
          </cell>
          <cell r="F567">
            <v>735</v>
          </cell>
          <cell r="G567" t="str">
            <v>NORTH MIDDLESEX</v>
          </cell>
          <cell r="I567">
            <v>12378</v>
          </cell>
          <cell r="J567">
            <v>4334</v>
          </cell>
          <cell r="K567">
            <v>0</v>
          </cell>
          <cell r="L567">
            <v>1188</v>
          </cell>
          <cell r="M567">
            <v>17900</v>
          </cell>
          <cell r="O567">
            <v>34</v>
          </cell>
          <cell r="P567">
            <v>0</v>
          </cell>
          <cell r="Q567">
            <v>568208</v>
          </cell>
          <cell r="R567">
            <v>0</v>
          </cell>
          <cell r="S567">
            <v>0</v>
          </cell>
          <cell r="T567">
            <v>40392</v>
          </cell>
          <cell r="U567">
            <v>608600</v>
          </cell>
          <cell r="W567">
            <v>0</v>
          </cell>
          <cell r="X567">
            <v>0.09</v>
          </cell>
          <cell r="Y567">
            <v>2.1641627200034236E-2</v>
          </cell>
          <cell r="Z567">
            <v>0</v>
          </cell>
          <cell r="AB567">
            <v>7.6666666666666661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</row>
        <row r="568">
          <cell r="B568">
            <v>478352753</v>
          </cell>
          <cell r="C568" t="str">
            <v>FRANCIS W. PARKER CHARTER ESSENTIAL</v>
          </cell>
          <cell r="D568">
            <v>352</v>
          </cell>
          <cell r="E568" t="str">
            <v>DEVENS</v>
          </cell>
          <cell r="F568">
            <v>753</v>
          </cell>
          <cell r="G568" t="str">
            <v>QUABBIN</v>
          </cell>
          <cell r="I568">
            <v>11765</v>
          </cell>
          <cell r="J568">
            <v>3271</v>
          </cell>
          <cell r="K568">
            <v>0</v>
          </cell>
          <cell r="L568">
            <v>1188</v>
          </cell>
          <cell r="M568">
            <v>16224</v>
          </cell>
          <cell r="O568">
            <v>2</v>
          </cell>
          <cell r="P568">
            <v>0</v>
          </cell>
          <cell r="Q568">
            <v>30072</v>
          </cell>
          <cell r="R568">
            <v>0</v>
          </cell>
          <cell r="S568">
            <v>0</v>
          </cell>
          <cell r="T568">
            <v>2376</v>
          </cell>
          <cell r="U568">
            <v>32448</v>
          </cell>
          <cell r="W568">
            <v>0</v>
          </cell>
          <cell r="X568">
            <v>0.09</v>
          </cell>
          <cell r="Y568">
            <v>5.3036974545238235E-3</v>
          </cell>
          <cell r="Z568">
            <v>0</v>
          </cell>
          <cell r="AB568">
            <v>1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</row>
        <row r="569">
          <cell r="B569">
            <v>478352775</v>
          </cell>
          <cell r="C569" t="str">
            <v>FRANCIS W. PARKER CHARTER ESSENTIAL</v>
          </cell>
          <cell r="D569">
            <v>352</v>
          </cell>
          <cell r="E569" t="str">
            <v>DEVENS</v>
          </cell>
          <cell r="F569">
            <v>775</v>
          </cell>
          <cell r="G569" t="str">
            <v>WACHUSETT</v>
          </cell>
          <cell r="I569">
            <v>12289</v>
          </cell>
          <cell r="J569">
            <v>2863</v>
          </cell>
          <cell r="K569">
            <v>0</v>
          </cell>
          <cell r="L569">
            <v>1188</v>
          </cell>
          <cell r="M569">
            <v>16340</v>
          </cell>
          <cell r="O569">
            <v>17</v>
          </cell>
          <cell r="P569">
            <v>0</v>
          </cell>
          <cell r="Q569">
            <v>257584</v>
          </cell>
          <cell r="R569">
            <v>0</v>
          </cell>
          <cell r="S569">
            <v>0</v>
          </cell>
          <cell r="T569">
            <v>20196</v>
          </cell>
          <cell r="U569">
            <v>277780</v>
          </cell>
          <cell r="W569">
            <v>0</v>
          </cell>
          <cell r="X569">
            <v>0.09</v>
          </cell>
          <cell r="Y569">
            <v>7.609439759529938E-3</v>
          </cell>
          <cell r="Z569">
            <v>0</v>
          </cell>
          <cell r="AB569">
            <v>3.9999999999999996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</row>
        <row r="570">
          <cell r="B570">
            <v>479278005</v>
          </cell>
          <cell r="C570" t="str">
            <v>PIONEER VALLEY PERFORMING ARTS</v>
          </cell>
          <cell r="D570">
            <v>278</v>
          </cell>
          <cell r="E570" t="str">
            <v>SOUTH HADLEY</v>
          </cell>
          <cell r="F570">
            <v>5</v>
          </cell>
          <cell r="G570" t="str">
            <v>AGAWAM</v>
          </cell>
          <cell r="I570">
            <v>14859</v>
          </cell>
          <cell r="J570">
            <v>6346</v>
          </cell>
          <cell r="K570">
            <v>0</v>
          </cell>
          <cell r="L570">
            <v>1188</v>
          </cell>
          <cell r="M570">
            <v>22393</v>
          </cell>
          <cell r="O570">
            <v>8</v>
          </cell>
          <cell r="P570">
            <v>0</v>
          </cell>
          <cell r="Q570">
            <v>169640</v>
          </cell>
          <cell r="R570">
            <v>0</v>
          </cell>
          <cell r="S570">
            <v>0</v>
          </cell>
          <cell r="T570">
            <v>9504</v>
          </cell>
          <cell r="U570">
            <v>179144</v>
          </cell>
          <cell r="W570">
            <v>0</v>
          </cell>
          <cell r="X570">
            <v>0.09</v>
          </cell>
          <cell r="Y570">
            <v>2.0638903271765117E-2</v>
          </cell>
          <cell r="Z570">
            <v>0</v>
          </cell>
          <cell r="AB570">
            <v>1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</row>
        <row r="571">
          <cell r="B571">
            <v>479278024</v>
          </cell>
          <cell r="C571" t="str">
            <v>PIONEER VALLEY PERFORMING ARTS</v>
          </cell>
          <cell r="D571">
            <v>278</v>
          </cell>
          <cell r="E571" t="str">
            <v>SOUTH HADLEY</v>
          </cell>
          <cell r="F571">
            <v>24</v>
          </cell>
          <cell r="G571" t="str">
            <v>BELCHERTOWN</v>
          </cell>
          <cell r="I571">
            <v>12440</v>
          </cell>
          <cell r="J571">
            <v>3208</v>
          </cell>
          <cell r="K571">
            <v>0</v>
          </cell>
          <cell r="L571">
            <v>1188</v>
          </cell>
          <cell r="M571">
            <v>16836</v>
          </cell>
          <cell r="O571">
            <v>12</v>
          </cell>
          <cell r="P571">
            <v>0</v>
          </cell>
          <cell r="Q571">
            <v>187776</v>
          </cell>
          <cell r="R571">
            <v>0</v>
          </cell>
          <cell r="S571">
            <v>0</v>
          </cell>
          <cell r="T571">
            <v>14256</v>
          </cell>
          <cell r="U571">
            <v>202032</v>
          </cell>
          <cell r="W571">
            <v>0</v>
          </cell>
          <cell r="X571">
            <v>0.09</v>
          </cell>
          <cell r="Y571">
            <v>1.6173184958679674E-2</v>
          </cell>
          <cell r="Z571">
            <v>0</v>
          </cell>
          <cell r="AB571">
            <v>1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</row>
        <row r="572">
          <cell r="B572">
            <v>479278061</v>
          </cell>
          <cell r="C572" t="str">
            <v>PIONEER VALLEY PERFORMING ARTS</v>
          </cell>
          <cell r="D572">
            <v>278</v>
          </cell>
          <cell r="E572" t="str">
            <v>SOUTH HADLEY</v>
          </cell>
          <cell r="F572">
            <v>61</v>
          </cell>
          <cell r="G572" t="str">
            <v>CHICOPEE</v>
          </cell>
          <cell r="I572">
            <v>15977</v>
          </cell>
          <cell r="J572">
            <v>677</v>
          </cell>
          <cell r="K572">
            <v>0</v>
          </cell>
          <cell r="L572">
            <v>1188</v>
          </cell>
          <cell r="M572">
            <v>17842</v>
          </cell>
          <cell r="O572">
            <v>33</v>
          </cell>
          <cell r="P572">
            <v>0</v>
          </cell>
          <cell r="Q572">
            <v>549582</v>
          </cell>
          <cell r="R572">
            <v>0</v>
          </cell>
          <cell r="S572">
            <v>0</v>
          </cell>
          <cell r="T572">
            <v>39204</v>
          </cell>
          <cell r="U572">
            <v>588786</v>
          </cell>
          <cell r="W572">
            <v>0</v>
          </cell>
          <cell r="X572">
            <v>0.09</v>
          </cell>
          <cell r="Y572">
            <v>4.4357959472982419E-2</v>
          </cell>
          <cell r="Z572">
            <v>0</v>
          </cell>
          <cell r="AB572">
            <v>0.99999999999999989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</row>
        <row r="573">
          <cell r="B573">
            <v>479278086</v>
          </cell>
          <cell r="C573" t="str">
            <v>PIONEER VALLEY PERFORMING ARTS</v>
          </cell>
          <cell r="D573">
            <v>278</v>
          </cell>
          <cell r="E573" t="str">
            <v>SOUTH HADLEY</v>
          </cell>
          <cell r="F573">
            <v>86</v>
          </cell>
          <cell r="G573" t="str">
            <v>EASTHAMPTON</v>
          </cell>
          <cell r="I573">
            <v>12975</v>
          </cell>
          <cell r="J573">
            <v>1321</v>
          </cell>
          <cell r="K573">
            <v>0</v>
          </cell>
          <cell r="L573">
            <v>1188</v>
          </cell>
          <cell r="M573">
            <v>15484</v>
          </cell>
          <cell r="O573">
            <v>18</v>
          </cell>
          <cell r="P573">
            <v>0</v>
          </cell>
          <cell r="Q573">
            <v>257328</v>
          </cell>
          <cell r="R573">
            <v>0</v>
          </cell>
          <cell r="S573">
            <v>0</v>
          </cell>
          <cell r="T573">
            <v>21384</v>
          </cell>
          <cell r="U573">
            <v>278712</v>
          </cell>
          <cell r="W573">
            <v>0</v>
          </cell>
          <cell r="X573">
            <v>0.09</v>
          </cell>
          <cell r="Y573">
            <v>6.6268192270618906E-2</v>
          </cell>
          <cell r="Z573">
            <v>0</v>
          </cell>
          <cell r="AB573">
            <v>3.9999999999999996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</row>
        <row r="574">
          <cell r="B574">
            <v>479278087</v>
          </cell>
          <cell r="C574" t="str">
            <v>PIONEER VALLEY PERFORMING ARTS</v>
          </cell>
          <cell r="D574">
            <v>278</v>
          </cell>
          <cell r="E574" t="str">
            <v>SOUTH HADLEY</v>
          </cell>
          <cell r="F574">
            <v>87</v>
          </cell>
          <cell r="G574" t="str">
            <v>EAST LONGMEADOW</v>
          </cell>
          <cell r="I574">
            <v>12688</v>
          </cell>
          <cell r="J574">
            <v>4874</v>
          </cell>
          <cell r="K574">
            <v>0</v>
          </cell>
          <cell r="L574">
            <v>1188</v>
          </cell>
          <cell r="M574">
            <v>18750</v>
          </cell>
          <cell r="O574">
            <v>3</v>
          </cell>
          <cell r="P574">
            <v>0</v>
          </cell>
          <cell r="Q574">
            <v>52686</v>
          </cell>
          <cell r="R574">
            <v>0</v>
          </cell>
          <cell r="S574">
            <v>0</v>
          </cell>
          <cell r="T574">
            <v>3564</v>
          </cell>
          <cell r="U574">
            <v>56250</v>
          </cell>
          <cell r="W574">
            <v>0</v>
          </cell>
          <cell r="X574">
            <v>0.09</v>
          </cell>
          <cell r="Y574">
            <v>5.9238624035842478E-3</v>
          </cell>
          <cell r="Z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</row>
        <row r="575">
          <cell r="B575">
            <v>479278091</v>
          </cell>
          <cell r="C575" t="str">
            <v>PIONEER VALLEY PERFORMING ARTS</v>
          </cell>
          <cell r="D575">
            <v>278</v>
          </cell>
          <cell r="E575" t="str">
            <v>SOUTH HADLEY</v>
          </cell>
          <cell r="F575">
            <v>91</v>
          </cell>
          <cell r="G575" t="str">
            <v>ERVING</v>
          </cell>
          <cell r="I575">
            <v>10332</v>
          </cell>
          <cell r="J575">
            <v>8922</v>
          </cell>
          <cell r="K575">
            <v>0</v>
          </cell>
          <cell r="L575">
            <v>1188</v>
          </cell>
          <cell r="M575">
            <v>20442</v>
          </cell>
          <cell r="O575">
            <v>1</v>
          </cell>
          <cell r="P575">
            <v>0</v>
          </cell>
          <cell r="Q575">
            <v>19254</v>
          </cell>
          <cell r="R575">
            <v>0</v>
          </cell>
          <cell r="S575">
            <v>0</v>
          </cell>
          <cell r="T575">
            <v>1188</v>
          </cell>
          <cell r="U575">
            <v>20442</v>
          </cell>
          <cell r="W575">
            <v>0</v>
          </cell>
          <cell r="X575">
            <v>0.09</v>
          </cell>
          <cell r="Y575">
            <v>8.3408296711006309E-3</v>
          </cell>
          <cell r="Z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</row>
        <row r="576">
          <cell r="B576">
            <v>479278111</v>
          </cell>
          <cell r="C576" t="str">
            <v>PIONEER VALLEY PERFORMING ARTS</v>
          </cell>
          <cell r="D576">
            <v>278</v>
          </cell>
          <cell r="E576" t="str">
            <v>SOUTH HADLEY</v>
          </cell>
          <cell r="F576">
            <v>111</v>
          </cell>
          <cell r="G576" t="str">
            <v>GRANBY</v>
          </cell>
          <cell r="I576">
            <v>13775</v>
          </cell>
          <cell r="J576">
            <v>3306</v>
          </cell>
          <cell r="K576">
            <v>0</v>
          </cell>
          <cell r="L576">
            <v>1188</v>
          </cell>
          <cell r="M576">
            <v>18269</v>
          </cell>
          <cell r="O576">
            <v>10</v>
          </cell>
          <cell r="P576">
            <v>0</v>
          </cell>
          <cell r="Q576">
            <v>170810</v>
          </cell>
          <cell r="R576">
            <v>0</v>
          </cell>
          <cell r="S576">
            <v>0</v>
          </cell>
          <cell r="T576">
            <v>11880</v>
          </cell>
          <cell r="U576">
            <v>182690</v>
          </cell>
          <cell r="W576">
            <v>0</v>
          </cell>
          <cell r="X576">
            <v>0.09</v>
          </cell>
          <cell r="Y576">
            <v>3.6153122233323211E-2</v>
          </cell>
          <cell r="Z576">
            <v>0</v>
          </cell>
          <cell r="AB576">
            <v>0.99999999999999989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</row>
        <row r="577">
          <cell r="B577">
            <v>479278114</v>
          </cell>
          <cell r="C577" t="str">
            <v>PIONEER VALLEY PERFORMING ARTS</v>
          </cell>
          <cell r="D577">
            <v>278</v>
          </cell>
          <cell r="E577" t="str">
            <v>SOUTH HADLEY</v>
          </cell>
          <cell r="F577">
            <v>114</v>
          </cell>
          <cell r="G577" t="str">
            <v>GREENFIELD</v>
          </cell>
          <cell r="I577">
            <v>11287</v>
          </cell>
          <cell r="J577">
            <v>1841</v>
          </cell>
          <cell r="K577">
            <v>0</v>
          </cell>
          <cell r="L577">
            <v>1188</v>
          </cell>
          <cell r="M577">
            <v>14316</v>
          </cell>
          <cell r="O577">
            <v>4</v>
          </cell>
          <cell r="P577">
            <v>0</v>
          </cell>
          <cell r="Q577">
            <v>52512</v>
          </cell>
          <cell r="R577">
            <v>0</v>
          </cell>
          <cell r="S577">
            <v>0</v>
          </cell>
          <cell r="T577">
            <v>4752</v>
          </cell>
          <cell r="U577">
            <v>57264</v>
          </cell>
          <cell r="W577">
            <v>0</v>
          </cell>
          <cell r="X577">
            <v>0.18</v>
          </cell>
          <cell r="Y577">
            <v>5.6658535614164632E-2</v>
          </cell>
          <cell r="Z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</row>
        <row r="578">
          <cell r="B578">
            <v>479278117</v>
          </cell>
          <cell r="C578" t="str">
            <v>PIONEER VALLEY PERFORMING ARTS</v>
          </cell>
          <cell r="D578">
            <v>278</v>
          </cell>
          <cell r="E578" t="str">
            <v>SOUTH HADLEY</v>
          </cell>
          <cell r="F578">
            <v>117</v>
          </cell>
          <cell r="G578" t="str">
            <v>HADLEY</v>
          </cell>
          <cell r="I578">
            <v>14026</v>
          </cell>
          <cell r="J578">
            <v>7386</v>
          </cell>
          <cell r="K578">
            <v>0</v>
          </cell>
          <cell r="L578">
            <v>1188</v>
          </cell>
          <cell r="M578">
            <v>22600</v>
          </cell>
          <cell r="O578">
            <v>11</v>
          </cell>
          <cell r="P578">
            <v>0</v>
          </cell>
          <cell r="Q578">
            <v>235532</v>
          </cell>
          <cell r="R578">
            <v>0</v>
          </cell>
          <cell r="S578">
            <v>0</v>
          </cell>
          <cell r="T578">
            <v>13068</v>
          </cell>
          <cell r="U578">
            <v>248600</v>
          </cell>
          <cell r="W578">
            <v>0</v>
          </cell>
          <cell r="X578">
            <v>0.09</v>
          </cell>
          <cell r="Y578">
            <v>9.4522914432380353E-2</v>
          </cell>
          <cell r="Z578">
            <v>0</v>
          </cell>
          <cell r="AB578">
            <v>5</v>
          </cell>
          <cell r="AC578">
            <v>1.2213369599874235</v>
          </cell>
          <cell r="AD578">
            <v>27603.266987250714</v>
          </cell>
          <cell r="AE578">
            <v>0</v>
          </cell>
          <cell r="AF578">
            <v>0</v>
          </cell>
        </row>
        <row r="579">
          <cell r="B579">
            <v>479278127</v>
          </cell>
          <cell r="C579" t="str">
            <v>PIONEER VALLEY PERFORMING ARTS</v>
          </cell>
          <cell r="D579">
            <v>278</v>
          </cell>
          <cell r="E579" t="str">
            <v>SOUTH HADLEY</v>
          </cell>
          <cell r="F579">
            <v>127</v>
          </cell>
          <cell r="G579" t="str">
            <v>HATFIELD</v>
          </cell>
          <cell r="I579">
            <v>14818</v>
          </cell>
          <cell r="J579">
            <v>7747</v>
          </cell>
          <cell r="K579">
            <v>0</v>
          </cell>
          <cell r="L579">
            <v>1188</v>
          </cell>
          <cell r="M579">
            <v>23753</v>
          </cell>
          <cell r="O579">
            <v>8</v>
          </cell>
          <cell r="P579">
            <v>0</v>
          </cell>
          <cell r="Q579">
            <v>180520</v>
          </cell>
          <cell r="R579">
            <v>0</v>
          </cell>
          <cell r="S579">
            <v>0</v>
          </cell>
          <cell r="T579">
            <v>9504</v>
          </cell>
          <cell r="U579">
            <v>190024</v>
          </cell>
          <cell r="W579">
            <v>0</v>
          </cell>
          <cell r="X579">
            <v>0.09</v>
          </cell>
          <cell r="Y579">
            <v>4.2371250672695225E-2</v>
          </cell>
          <cell r="Z579">
            <v>0</v>
          </cell>
          <cell r="AB579">
            <v>2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</row>
        <row r="580">
          <cell r="B580">
            <v>479278137</v>
          </cell>
          <cell r="C580" t="str">
            <v>PIONEER VALLEY PERFORMING ARTS</v>
          </cell>
          <cell r="D580">
            <v>278</v>
          </cell>
          <cell r="E580" t="str">
            <v>SOUTH HADLEY</v>
          </cell>
          <cell r="F580">
            <v>137</v>
          </cell>
          <cell r="G580" t="str">
            <v>HOLYOKE</v>
          </cell>
          <cell r="I580">
            <v>15422</v>
          </cell>
          <cell r="J580">
            <v>0</v>
          </cell>
          <cell r="K580">
            <v>0</v>
          </cell>
          <cell r="L580">
            <v>1188</v>
          </cell>
          <cell r="M580">
            <v>16610</v>
          </cell>
          <cell r="O580">
            <v>37</v>
          </cell>
          <cell r="P580">
            <v>0</v>
          </cell>
          <cell r="Q580">
            <v>570614</v>
          </cell>
          <cell r="R580">
            <v>0</v>
          </cell>
          <cell r="S580">
            <v>0</v>
          </cell>
          <cell r="T580">
            <v>43956</v>
          </cell>
          <cell r="U580">
            <v>614570</v>
          </cell>
          <cell r="W580">
            <v>0</v>
          </cell>
          <cell r="X580">
            <v>0.18</v>
          </cell>
          <cell r="Y580">
            <v>0.10885540473195379</v>
          </cell>
          <cell r="Z580">
            <v>0</v>
          </cell>
          <cell r="AB580">
            <v>1.9999999999999998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</row>
        <row r="581">
          <cell r="B581">
            <v>479278161</v>
          </cell>
          <cell r="C581" t="str">
            <v>PIONEER VALLEY PERFORMING ARTS</v>
          </cell>
          <cell r="D581">
            <v>278</v>
          </cell>
          <cell r="E581" t="str">
            <v>SOUTH HADLEY</v>
          </cell>
          <cell r="F581">
            <v>161</v>
          </cell>
          <cell r="G581" t="str">
            <v>LUDLOW</v>
          </cell>
          <cell r="I581">
            <v>15519</v>
          </cell>
          <cell r="J581">
            <v>6539</v>
          </cell>
          <cell r="K581">
            <v>0</v>
          </cell>
          <cell r="L581">
            <v>1188</v>
          </cell>
          <cell r="M581">
            <v>23246</v>
          </cell>
          <cell r="O581">
            <v>9</v>
          </cell>
          <cell r="P581">
            <v>0</v>
          </cell>
          <cell r="Q581">
            <v>198522</v>
          </cell>
          <cell r="R581">
            <v>0</v>
          </cell>
          <cell r="S581">
            <v>0</v>
          </cell>
          <cell r="T581">
            <v>10692</v>
          </cell>
          <cell r="U581">
            <v>209214</v>
          </cell>
          <cell r="W581">
            <v>0</v>
          </cell>
          <cell r="X581">
            <v>0.09</v>
          </cell>
          <cell r="Y581">
            <v>8.5089813753324115E-3</v>
          </cell>
          <cell r="Z581">
            <v>0</v>
          </cell>
          <cell r="AB581">
            <v>2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</row>
        <row r="582">
          <cell r="B582">
            <v>479278191</v>
          </cell>
          <cell r="C582" t="str">
            <v>PIONEER VALLEY PERFORMING ARTS</v>
          </cell>
          <cell r="D582">
            <v>278</v>
          </cell>
          <cell r="E582" t="str">
            <v>SOUTH HADLEY</v>
          </cell>
          <cell r="F582">
            <v>191</v>
          </cell>
          <cell r="G582" t="str">
            <v>MONSON</v>
          </cell>
          <cell r="I582">
            <v>11606</v>
          </cell>
          <cell r="J582">
            <v>3350</v>
          </cell>
          <cell r="K582">
            <v>0</v>
          </cell>
          <cell r="L582">
            <v>1188</v>
          </cell>
          <cell r="M582">
            <v>16144</v>
          </cell>
          <cell r="O582">
            <v>1</v>
          </cell>
          <cell r="P582">
            <v>0</v>
          </cell>
          <cell r="Q582">
            <v>14956</v>
          </cell>
          <cell r="R582">
            <v>0</v>
          </cell>
          <cell r="S582">
            <v>0</v>
          </cell>
          <cell r="T582">
            <v>1188</v>
          </cell>
          <cell r="U582">
            <v>16144</v>
          </cell>
          <cell r="W582">
            <v>0</v>
          </cell>
          <cell r="X582">
            <v>0.09</v>
          </cell>
          <cell r="Y582">
            <v>4.4883767216758234E-2</v>
          </cell>
          <cell r="Z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</row>
        <row r="583">
          <cell r="B583">
            <v>479278210</v>
          </cell>
          <cell r="C583" t="str">
            <v>PIONEER VALLEY PERFORMING ARTS</v>
          </cell>
          <cell r="D583">
            <v>278</v>
          </cell>
          <cell r="E583" t="str">
            <v>SOUTH HADLEY</v>
          </cell>
          <cell r="F583">
            <v>210</v>
          </cell>
          <cell r="G583" t="str">
            <v>NORTHAMPTON</v>
          </cell>
          <cell r="I583">
            <v>13452</v>
          </cell>
          <cell r="J583">
            <v>4459</v>
          </cell>
          <cell r="K583">
            <v>0</v>
          </cell>
          <cell r="L583">
            <v>1188</v>
          </cell>
          <cell r="M583">
            <v>19099</v>
          </cell>
          <cell r="O583">
            <v>23</v>
          </cell>
          <cell r="P583">
            <v>0</v>
          </cell>
          <cell r="Q583">
            <v>411953</v>
          </cell>
          <cell r="R583">
            <v>0</v>
          </cell>
          <cell r="S583">
            <v>0</v>
          </cell>
          <cell r="T583">
            <v>27324</v>
          </cell>
          <cell r="U583">
            <v>439277</v>
          </cell>
          <cell r="W583">
            <v>0</v>
          </cell>
          <cell r="X583">
            <v>0.09</v>
          </cell>
          <cell r="Y583">
            <v>5.8576259262404354E-2</v>
          </cell>
          <cell r="Z583">
            <v>0</v>
          </cell>
          <cell r="AB583">
            <v>0.99999999999999989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</row>
        <row r="584">
          <cell r="B584">
            <v>479278227</v>
          </cell>
          <cell r="C584" t="str">
            <v>PIONEER VALLEY PERFORMING ARTS</v>
          </cell>
          <cell r="D584">
            <v>278</v>
          </cell>
          <cell r="E584" t="str">
            <v>SOUTH HADLEY</v>
          </cell>
          <cell r="F584">
            <v>227</v>
          </cell>
          <cell r="G584" t="str">
            <v>PALMER</v>
          </cell>
          <cell r="I584">
            <v>12243</v>
          </cell>
          <cell r="J584">
            <v>3209</v>
          </cell>
          <cell r="K584">
            <v>0</v>
          </cell>
          <cell r="L584">
            <v>1188</v>
          </cell>
          <cell r="M584">
            <v>16640</v>
          </cell>
          <cell r="O584">
            <v>3</v>
          </cell>
          <cell r="P584">
            <v>0</v>
          </cell>
          <cell r="Q584">
            <v>46356</v>
          </cell>
          <cell r="R584">
            <v>0</v>
          </cell>
          <cell r="S584">
            <v>0</v>
          </cell>
          <cell r="T584">
            <v>3564</v>
          </cell>
          <cell r="U584">
            <v>49920</v>
          </cell>
          <cell r="W584">
            <v>0</v>
          </cell>
          <cell r="X584">
            <v>0.18</v>
          </cell>
          <cell r="Y584">
            <v>2.0744745366700942E-2</v>
          </cell>
          <cell r="Z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</row>
        <row r="585">
          <cell r="B585">
            <v>479278278</v>
          </cell>
          <cell r="C585" t="str">
            <v>PIONEER VALLEY PERFORMING ARTS</v>
          </cell>
          <cell r="D585">
            <v>278</v>
          </cell>
          <cell r="E585" t="str">
            <v>SOUTH HADLEY</v>
          </cell>
          <cell r="F585">
            <v>278</v>
          </cell>
          <cell r="G585" t="str">
            <v>SOUTH HADLEY</v>
          </cell>
          <cell r="I585">
            <v>13481</v>
          </cell>
          <cell r="J585">
            <v>2503</v>
          </cell>
          <cell r="K585">
            <v>0</v>
          </cell>
          <cell r="L585">
            <v>1188</v>
          </cell>
          <cell r="M585">
            <v>17172</v>
          </cell>
          <cell r="O585">
            <v>61</v>
          </cell>
          <cell r="P585">
            <v>0</v>
          </cell>
          <cell r="Q585">
            <v>975024</v>
          </cell>
          <cell r="R585">
            <v>0</v>
          </cell>
          <cell r="S585">
            <v>0</v>
          </cell>
          <cell r="T585">
            <v>72468</v>
          </cell>
          <cell r="U585">
            <v>1047492</v>
          </cell>
          <cell r="W585">
            <v>0</v>
          </cell>
          <cell r="X585">
            <v>0.09</v>
          </cell>
          <cell r="Y585">
            <v>7.2989156489209617E-2</v>
          </cell>
          <cell r="Z585">
            <v>0</v>
          </cell>
          <cell r="AB585">
            <v>6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</row>
        <row r="586">
          <cell r="B586">
            <v>479278281</v>
          </cell>
          <cell r="C586" t="str">
            <v>PIONEER VALLEY PERFORMING ARTS</v>
          </cell>
          <cell r="D586">
            <v>278</v>
          </cell>
          <cell r="E586" t="str">
            <v>SOUTH HADLEY</v>
          </cell>
          <cell r="F586">
            <v>281</v>
          </cell>
          <cell r="G586" t="str">
            <v>SPRINGFIELD</v>
          </cell>
          <cell r="I586">
            <v>18190</v>
          </cell>
          <cell r="J586">
            <v>9</v>
          </cell>
          <cell r="K586">
            <v>0</v>
          </cell>
          <cell r="L586">
            <v>1188</v>
          </cell>
          <cell r="M586">
            <v>19387</v>
          </cell>
          <cell r="O586">
            <v>61</v>
          </cell>
          <cell r="P586">
            <v>0</v>
          </cell>
          <cell r="Q586">
            <v>1110139</v>
          </cell>
          <cell r="R586">
            <v>0</v>
          </cell>
          <cell r="S586">
            <v>0</v>
          </cell>
          <cell r="T586">
            <v>72468</v>
          </cell>
          <cell r="U586">
            <v>1182607</v>
          </cell>
          <cell r="W586">
            <v>0</v>
          </cell>
          <cell r="X586">
            <v>0.18</v>
          </cell>
          <cell r="Y586">
            <v>0.16010958440689912</v>
          </cell>
          <cell r="Z586">
            <v>0</v>
          </cell>
          <cell r="AB586">
            <v>9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</row>
        <row r="587">
          <cell r="B587">
            <v>479278309</v>
          </cell>
          <cell r="C587" t="str">
            <v>PIONEER VALLEY PERFORMING ARTS</v>
          </cell>
          <cell r="D587">
            <v>278</v>
          </cell>
          <cell r="E587" t="str">
            <v>SOUTH HADLEY</v>
          </cell>
          <cell r="F587">
            <v>309</v>
          </cell>
          <cell r="G587" t="str">
            <v>WARE</v>
          </cell>
          <cell r="I587">
            <v>15533</v>
          </cell>
          <cell r="J587">
            <v>906</v>
          </cell>
          <cell r="K587">
            <v>0</v>
          </cell>
          <cell r="L587">
            <v>1188</v>
          </cell>
          <cell r="M587">
            <v>17627</v>
          </cell>
          <cell r="O587">
            <v>3</v>
          </cell>
          <cell r="P587">
            <v>0</v>
          </cell>
          <cell r="Q587">
            <v>49317</v>
          </cell>
          <cell r="R587">
            <v>0</v>
          </cell>
          <cell r="S587">
            <v>0</v>
          </cell>
          <cell r="T587">
            <v>3564</v>
          </cell>
          <cell r="U587">
            <v>52881</v>
          </cell>
          <cell r="W587">
            <v>0</v>
          </cell>
          <cell r="X587">
            <v>0.09</v>
          </cell>
          <cell r="Y587">
            <v>4.9466337845092386E-3</v>
          </cell>
          <cell r="Z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</row>
        <row r="588">
          <cell r="B588">
            <v>479278325</v>
          </cell>
          <cell r="C588" t="str">
            <v>PIONEER VALLEY PERFORMING ARTS</v>
          </cell>
          <cell r="D588">
            <v>278</v>
          </cell>
          <cell r="E588" t="str">
            <v>SOUTH HADLEY</v>
          </cell>
          <cell r="F588">
            <v>325</v>
          </cell>
          <cell r="G588" t="str">
            <v>WESTFIELD</v>
          </cell>
          <cell r="I588">
            <v>15521</v>
          </cell>
          <cell r="J588">
            <v>1544</v>
          </cell>
          <cell r="K588">
            <v>0</v>
          </cell>
          <cell r="L588">
            <v>1188</v>
          </cell>
          <cell r="M588">
            <v>18253</v>
          </cell>
          <cell r="O588">
            <v>20</v>
          </cell>
          <cell r="P588">
            <v>0</v>
          </cell>
          <cell r="Q588">
            <v>341300</v>
          </cell>
          <cell r="R588">
            <v>0</v>
          </cell>
          <cell r="S588">
            <v>0</v>
          </cell>
          <cell r="T588">
            <v>23760</v>
          </cell>
          <cell r="U588">
            <v>365060</v>
          </cell>
          <cell r="W588">
            <v>0</v>
          </cell>
          <cell r="X588">
            <v>0.09</v>
          </cell>
          <cell r="Y588">
            <v>1.4554676809439514E-2</v>
          </cell>
          <cell r="Z588">
            <v>0</v>
          </cell>
          <cell r="AB588">
            <v>6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</row>
        <row r="589">
          <cell r="B589">
            <v>479278332</v>
          </cell>
          <cell r="C589" t="str">
            <v>PIONEER VALLEY PERFORMING ARTS</v>
          </cell>
          <cell r="D589">
            <v>278</v>
          </cell>
          <cell r="E589" t="str">
            <v>SOUTH HADLEY</v>
          </cell>
          <cell r="F589">
            <v>332</v>
          </cell>
          <cell r="G589" t="str">
            <v>WEST SPRINGFIELD</v>
          </cell>
          <cell r="I589">
            <v>13587</v>
          </cell>
          <cell r="J589">
            <v>1029</v>
          </cell>
          <cell r="K589">
            <v>0</v>
          </cell>
          <cell r="L589">
            <v>1188</v>
          </cell>
          <cell r="M589">
            <v>15804</v>
          </cell>
          <cell r="O589">
            <v>8</v>
          </cell>
          <cell r="P589">
            <v>0</v>
          </cell>
          <cell r="Q589">
            <v>116928</v>
          </cell>
          <cell r="R589">
            <v>0</v>
          </cell>
          <cell r="S589">
            <v>0</v>
          </cell>
          <cell r="T589">
            <v>9504</v>
          </cell>
          <cell r="U589">
            <v>126432</v>
          </cell>
          <cell r="W589">
            <v>0</v>
          </cell>
          <cell r="X589">
            <v>0.09</v>
          </cell>
          <cell r="Y589">
            <v>2.732609643755567E-2</v>
          </cell>
          <cell r="Z589">
            <v>0</v>
          </cell>
          <cell r="AB589">
            <v>1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</row>
        <row r="590">
          <cell r="B590">
            <v>479278349</v>
          </cell>
          <cell r="C590" t="str">
            <v>PIONEER VALLEY PERFORMING ARTS</v>
          </cell>
          <cell r="D590">
            <v>278</v>
          </cell>
          <cell r="E590" t="str">
            <v>SOUTH HADLEY</v>
          </cell>
          <cell r="F590">
            <v>349</v>
          </cell>
          <cell r="G590" t="str">
            <v>WORTHINGTON</v>
          </cell>
          <cell r="I590">
            <v>16201</v>
          </cell>
          <cell r="J590">
            <v>8947</v>
          </cell>
          <cell r="K590">
            <v>0</v>
          </cell>
          <cell r="L590">
            <v>1188</v>
          </cell>
          <cell r="M590">
            <v>26336</v>
          </cell>
          <cell r="O590">
            <v>1</v>
          </cell>
          <cell r="P590">
            <v>0</v>
          </cell>
          <cell r="Q590">
            <v>25148</v>
          </cell>
          <cell r="R590">
            <v>0</v>
          </cell>
          <cell r="S590">
            <v>0</v>
          </cell>
          <cell r="T590">
            <v>1188</v>
          </cell>
          <cell r="U590">
            <v>26336</v>
          </cell>
          <cell r="W590">
            <v>0</v>
          </cell>
          <cell r="X590">
            <v>0.09</v>
          </cell>
          <cell r="Y590">
            <v>1.0931595022518073E-2</v>
          </cell>
          <cell r="Z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</row>
        <row r="591">
          <cell r="B591">
            <v>479278605</v>
          </cell>
          <cell r="C591" t="str">
            <v>PIONEER VALLEY PERFORMING ARTS</v>
          </cell>
          <cell r="D591">
            <v>278</v>
          </cell>
          <cell r="E591" t="str">
            <v>SOUTH HADLEY</v>
          </cell>
          <cell r="F591">
            <v>605</v>
          </cell>
          <cell r="G591" t="str">
            <v>AMHERST PELHAM</v>
          </cell>
          <cell r="I591">
            <v>14088</v>
          </cell>
          <cell r="J591">
            <v>9705</v>
          </cell>
          <cell r="K591">
            <v>0</v>
          </cell>
          <cell r="L591">
            <v>1188</v>
          </cell>
          <cell r="M591">
            <v>24981</v>
          </cell>
          <cell r="O591">
            <v>26</v>
          </cell>
          <cell r="P591">
            <v>0</v>
          </cell>
          <cell r="Q591">
            <v>618618</v>
          </cell>
          <cell r="R591">
            <v>0</v>
          </cell>
          <cell r="S591">
            <v>0</v>
          </cell>
          <cell r="T591">
            <v>30888</v>
          </cell>
          <cell r="U591">
            <v>649506</v>
          </cell>
          <cell r="W591">
            <v>0</v>
          </cell>
          <cell r="X591">
            <v>0.09</v>
          </cell>
          <cell r="Y591">
            <v>6.3066064501083319E-2</v>
          </cell>
          <cell r="Z591">
            <v>0</v>
          </cell>
          <cell r="AB591">
            <v>2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</row>
        <row r="592">
          <cell r="B592">
            <v>479278670</v>
          </cell>
          <cell r="C592" t="str">
            <v>PIONEER VALLEY PERFORMING ARTS</v>
          </cell>
          <cell r="D592">
            <v>278</v>
          </cell>
          <cell r="E592" t="str">
            <v>SOUTH HADLEY</v>
          </cell>
          <cell r="F592">
            <v>670</v>
          </cell>
          <cell r="G592" t="str">
            <v>FRONTIER</v>
          </cell>
          <cell r="I592">
            <v>12243</v>
          </cell>
          <cell r="J592">
            <v>9144</v>
          </cell>
          <cell r="K592">
            <v>0</v>
          </cell>
          <cell r="L592">
            <v>1188</v>
          </cell>
          <cell r="M592">
            <v>22575</v>
          </cell>
          <cell r="O592">
            <v>3</v>
          </cell>
          <cell r="P592">
            <v>0</v>
          </cell>
          <cell r="Q592">
            <v>64161</v>
          </cell>
          <cell r="R592">
            <v>0</v>
          </cell>
          <cell r="S592">
            <v>0</v>
          </cell>
          <cell r="T592">
            <v>3564</v>
          </cell>
          <cell r="U592">
            <v>67725</v>
          </cell>
          <cell r="W592">
            <v>0</v>
          </cell>
          <cell r="X592">
            <v>0.09</v>
          </cell>
          <cell r="Y592">
            <v>3.5023023600974597E-2</v>
          </cell>
          <cell r="Z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</row>
        <row r="593">
          <cell r="B593">
            <v>479278672</v>
          </cell>
          <cell r="C593" t="str">
            <v>PIONEER VALLEY PERFORMING ARTS</v>
          </cell>
          <cell r="D593">
            <v>278</v>
          </cell>
          <cell r="E593" t="str">
            <v>SOUTH HADLEY</v>
          </cell>
          <cell r="F593">
            <v>672</v>
          </cell>
          <cell r="G593" t="str">
            <v>GATEWAY</v>
          </cell>
          <cell r="I593">
            <v>16392</v>
          </cell>
          <cell r="J593">
            <v>5581</v>
          </cell>
          <cell r="K593">
            <v>0</v>
          </cell>
          <cell r="L593">
            <v>1188</v>
          </cell>
          <cell r="M593">
            <v>23161</v>
          </cell>
          <cell r="O593">
            <v>5</v>
          </cell>
          <cell r="P593">
            <v>0</v>
          </cell>
          <cell r="Q593">
            <v>109865</v>
          </cell>
          <cell r="R593">
            <v>0</v>
          </cell>
          <cell r="S593">
            <v>0</v>
          </cell>
          <cell r="T593">
            <v>5940</v>
          </cell>
          <cell r="U593">
            <v>115805</v>
          </cell>
          <cell r="W593">
            <v>0</v>
          </cell>
          <cell r="X593">
            <v>0.09</v>
          </cell>
          <cell r="Y593">
            <v>2.0175348295782731E-2</v>
          </cell>
          <cell r="Z593">
            <v>0</v>
          </cell>
          <cell r="AB593">
            <v>2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</row>
        <row r="594">
          <cell r="B594">
            <v>479278674</v>
          </cell>
          <cell r="C594" t="str">
            <v>PIONEER VALLEY PERFORMING ARTS</v>
          </cell>
          <cell r="D594">
            <v>278</v>
          </cell>
          <cell r="E594" t="str">
            <v>SOUTH HADLEY</v>
          </cell>
          <cell r="F594">
            <v>674</v>
          </cell>
          <cell r="G594" t="str">
            <v>GILL MONTAGUE</v>
          </cell>
          <cell r="I594">
            <v>14896</v>
          </cell>
          <cell r="J594">
            <v>5372</v>
          </cell>
          <cell r="K594">
            <v>0</v>
          </cell>
          <cell r="L594">
            <v>1188</v>
          </cell>
          <cell r="M594">
            <v>21456</v>
          </cell>
          <cell r="O594">
            <v>5</v>
          </cell>
          <cell r="P594">
            <v>0</v>
          </cell>
          <cell r="Q594">
            <v>101340</v>
          </cell>
          <cell r="R594">
            <v>0</v>
          </cell>
          <cell r="S594">
            <v>0</v>
          </cell>
          <cell r="T594">
            <v>5940</v>
          </cell>
          <cell r="U594">
            <v>107280</v>
          </cell>
          <cell r="W594">
            <v>0</v>
          </cell>
          <cell r="X594">
            <v>0.18</v>
          </cell>
          <cell r="Y594">
            <v>5.3462587101910222E-2</v>
          </cell>
          <cell r="Z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</row>
        <row r="595">
          <cell r="B595">
            <v>479278680</v>
          </cell>
          <cell r="C595" t="str">
            <v>PIONEER VALLEY PERFORMING ARTS</v>
          </cell>
          <cell r="D595">
            <v>278</v>
          </cell>
          <cell r="E595" t="str">
            <v>SOUTH HADLEY</v>
          </cell>
          <cell r="F595">
            <v>680</v>
          </cell>
          <cell r="G595" t="str">
            <v>HAMPDEN WILBRAHAM</v>
          </cell>
          <cell r="I595">
            <v>12420</v>
          </cell>
          <cell r="J595">
            <v>3884</v>
          </cell>
          <cell r="K595">
            <v>0</v>
          </cell>
          <cell r="L595">
            <v>1188</v>
          </cell>
          <cell r="M595">
            <v>17492</v>
          </cell>
          <cell r="O595">
            <v>9</v>
          </cell>
          <cell r="P595">
            <v>0</v>
          </cell>
          <cell r="Q595">
            <v>146736</v>
          </cell>
          <cell r="R595">
            <v>0</v>
          </cell>
          <cell r="S595">
            <v>0</v>
          </cell>
          <cell r="T595">
            <v>10692</v>
          </cell>
          <cell r="U595">
            <v>157428</v>
          </cell>
          <cell r="W595">
            <v>0</v>
          </cell>
          <cell r="X595">
            <v>0.09</v>
          </cell>
          <cell r="Y595">
            <v>7.9987921970796454E-3</v>
          </cell>
          <cell r="Z595">
            <v>0</v>
          </cell>
          <cell r="AB595">
            <v>0.99999999999999989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</row>
        <row r="596">
          <cell r="B596">
            <v>479278683</v>
          </cell>
          <cell r="C596" t="str">
            <v>PIONEER VALLEY PERFORMING ARTS</v>
          </cell>
          <cell r="D596">
            <v>278</v>
          </cell>
          <cell r="E596" t="str">
            <v>SOUTH HADLEY</v>
          </cell>
          <cell r="F596">
            <v>683</v>
          </cell>
          <cell r="G596" t="str">
            <v>HAMPSHIRE</v>
          </cell>
          <cell r="I596">
            <v>11857</v>
          </cell>
          <cell r="J596">
            <v>9758</v>
          </cell>
          <cell r="K596">
            <v>0</v>
          </cell>
          <cell r="L596">
            <v>1188</v>
          </cell>
          <cell r="M596">
            <v>22803</v>
          </cell>
          <cell r="O596">
            <v>7</v>
          </cell>
          <cell r="P596">
            <v>0</v>
          </cell>
          <cell r="Q596">
            <v>151305</v>
          </cell>
          <cell r="R596">
            <v>0</v>
          </cell>
          <cell r="S596">
            <v>0</v>
          </cell>
          <cell r="T596">
            <v>8316</v>
          </cell>
          <cell r="U596">
            <v>159621</v>
          </cell>
          <cell r="W596">
            <v>0</v>
          </cell>
          <cell r="X596">
            <v>0.09</v>
          </cell>
          <cell r="Y596">
            <v>2.583901450690711E-2</v>
          </cell>
          <cell r="Z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</row>
        <row r="597">
          <cell r="B597">
            <v>479278750</v>
          </cell>
          <cell r="C597" t="str">
            <v>PIONEER VALLEY PERFORMING ARTS</v>
          </cell>
          <cell r="D597">
            <v>278</v>
          </cell>
          <cell r="E597" t="str">
            <v>SOUTH HADLEY</v>
          </cell>
          <cell r="F597">
            <v>750</v>
          </cell>
          <cell r="G597" t="str">
            <v>PIONEER</v>
          </cell>
          <cell r="I597">
            <v>12243</v>
          </cell>
          <cell r="J597">
            <v>7463</v>
          </cell>
          <cell r="K597">
            <v>0</v>
          </cell>
          <cell r="L597">
            <v>1188</v>
          </cell>
          <cell r="M597">
            <v>20894</v>
          </cell>
          <cell r="O597">
            <v>2</v>
          </cell>
          <cell r="P597">
            <v>0</v>
          </cell>
          <cell r="Q597">
            <v>39412</v>
          </cell>
          <cell r="R597">
            <v>0</v>
          </cell>
          <cell r="S597">
            <v>0</v>
          </cell>
          <cell r="T597">
            <v>2376</v>
          </cell>
          <cell r="U597">
            <v>41788</v>
          </cell>
          <cell r="W597">
            <v>0</v>
          </cell>
          <cell r="X597">
            <v>0.09</v>
          </cell>
          <cell r="Y597">
            <v>3.6097242145179037E-2</v>
          </cell>
          <cell r="Z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</row>
        <row r="598">
          <cell r="B598">
            <v>479278753</v>
          </cell>
          <cell r="C598" t="str">
            <v>PIONEER VALLEY PERFORMING ARTS</v>
          </cell>
          <cell r="D598">
            <v>278</v>
          </cell>
          <cell r="E598" t="str">
            <v>SOUTH HADLEY</v>
          </cell>
          <cell r="F598">
            <v>753</v>
          </cell>
          <cell r="G598" t="str">
            <v>QUABBIN</v>
          </cell>
          <cell r="I598">
            <v>15000</v>
          </cell>
          <cell r="J598">
            <v>4171</v>
          </cell>
          <cell r="K598">
            <v>0</v>
          </cell>
          <cell r="L598">
            <v>1188</v>
          </cell>
          <cell r="M598">
            <v>20359</v>
          </cell>
          <cell r="O598">
            <v>2</v>
          </cell>
          <cell r="P598">
            <v>0</v>
          </cell>
          <cell r="Q598">
            <v>38342</v>
          </cell>
          <cell r="R598">
            <v>0</v>
          </cell>
          <cell r="S598">
            <v>0</v>
          </cell>
          <cell r="T598">
            <v>2376</v>
          </cell>
          <cell r="U598">
            <v>40718</v>
          </cell>
          <cell r="W598">
            <v>0</v>
          </cell>
          <cell r="X598">
            <v>0.09</v>
          </cell>
          <cell r="Y598">
            <v>5.3036974545238235E-3</v>
          </cell>
          <cell r="Z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</row>
        <row r="599">
          <cell r="B599">
            <v>479278755</v>
          </cell>
          <cell r="C599" t="str">
            <v>PIONEER VALLEY PERFORMING ARTS</v>
          </cell>
          <cell r="D599">
            <v>278</v>
          </cell>
          <cell r="E599" t="str">
            <v>SOUTH HADLEY</v>
          </cell>
          <cell r="F599">
            <v>755</v>
          </cell>
          <cell r="G599" t="str">
            <v>RALPH C MAHAR</v>
          </cell>
          <cell r="I599">
            <v>15055</v>
          </cell>
          <cell r="J599">
            <v>7156</v>
          </cell>
          <cell r="K599">
            <v>0</v>
          </cell>
          <cell r="L599">
            <v>1188</v>
          </cell>
          <cell r="M599">
            <v>23399</v>
          </cell>
          <cell r="O599">
            <v>4</v>
          </cell>
          <cell r="P599">
            <v>0</v>
          </cell>
          <cell r="Q599">
            <v>88844</v>
          </cell>
          <cell r="R599">
            <v>0</v>
          </cell>
          <cell r="S599">
            <v>0</v>
          </cell>
          <cell r="T599">
            <v>4752</v>
          </cell>
          <cell r="U599">
            <v>93596</v>
          </cell>
          <cell r="W599">
            <v>0</v>
          </cell>
          <cell r="X599">
            <v>0.09</v>
          </cell>
          <cell r="Y599">
            <v>3.419272336909359E-2</v>
          </cell>
          <cell r="Z599">
            <v>0</v>
          </cell>
          <cell r="AB599">
            <v>1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</row>
        <row r="600">
          <cell r="B600">
            <v>479278766</v>
          </cell>
          <cell r="C600" t="str">
            <v>PIONEER VALLEY PERFORMING ARTS</v>
          </cell>
          <cell r="D600">
            <v>278</v>
          </cell>
          <cell r="E600" t="str">
            <v>SOUTH HADLEY</v>
          </cell>
          <cell r="F600">
            <v>766</v>
          </cell>
          <cell r="G600" t="str">
            <v>SOUTHWICK TOLLAND GRANVILLE</v>
          </cell>
          <cell r="I600">
            <v>12243</v>
          </cell>
          <cell r="J600">
            <v>3697</v>
          </cell>
          <cell r="K600">
            <v>0</v>
          </cell>
          <cell r="L600">
            <v>1188</v>
          </cell>
          <cell r="M600">
            <v>17128</v>
          </cell>
          <cell r="O600">
            <v>1</v>
          </cell>
          <cell r="P600">
            <v>0</v>
          </cell>
          <cell r="Q600">
            <v>15940</v>
          </cell>
          <cell r="R600">
            <v>0</v>
          </cell>
          <cell r="S600">
            <v>0</v>
          </cell>
          <cell r="T600">
            <v>1188</v>
          </cell>
          <cell r="U600">
            <v>17128</v>
          </cell>
          <cell r="W600">
            <v>0</v>
          </cell>
          <cell r="X600">
            <v>0.09</v>
          </cell>
          <cell r="Y600">
            <v>2.4865179033505347E-3</v>
          </cell>
          <cell r="Z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</row>
        <row r="601">
          <cell r="B601">
            <v>481035001</v>
          </cell>
          <cell r="C601" t="str">
            <v>BOSTON RENAISSANCE</v>
          </cell>
          <cell r="D601">
            <v>35</v>
          </cell>
          <cell r="E601" t="str">
            <v>BOSTON</v>
          </cell>
          <cell r="F601">
            <v>1</v>
          </cell>
          <cell r="G601" t="str">
            <v>ABINGTON</v>
          </cell>
          <cell r="I601">
            <v>11417</v>
          </cell>
          <cell r="J601">
            <v>1145</v>
          </cell>
          <cell r="K601">
            <v>0</v>
          </cell>
          <cell r="L601">
            <v>1188</v>
          </cell>
          <cell r="M601">
            <v>13750</v>
          </cell>
          <cell r="O601">
            <v>1</v>
          </cell>
          <cell r="P601">
            <v>0</v>
          </cell>
          <cell r="Q601">
            <v>12562</v>
          </cell>
          <cell r="R601">
            <v>0</v>
          </cell>
          <cell r="S601">
            <v>0</v>
          </cell>
          <cell r="T601">
            <v>1188</v>
          </cell>
          <cell r="U601">
            <v>13750</v>
          </cell>
          <cell r="W601">
            <v>0</v>
          </cell>
          <cell r="X601">
            <v>0.09</v>
          </cell>
          <cell r="Y601">
            <v>2.3066391762444214E-2</v>
          </cell>
          <cell r="Z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</row>
        <row r="602">
          <cell r="B602">
            <v>481035016</v>
          </cell>
          <cell r="C602" t="str">
            <v>BOSTON RENAISSANCE</v>
          </cell>
          <cell r="D602">
            <v>35</v>
          </cell>
          <cell r="E602" t="str">
            <v>BOSTON</v>
          </cell>
          <cell r="F602">
            <v>16</v>
          </cell>
          <cell r="G602" t="str">
            <v>ATTLEBORO</v>
          </cell>
          <cell r="I602">
            <v>17787</v>
          </cell>
          <cell r="J602">
            <v>381</v>
          </cell>
          <cell r="K602">
            <v>0</v>
          </cell>
          <cell r="L602">
            <v>1188</v>
          </cell>
          <cell r="M602">
            <v>19356</v>
          </cell>
          <cell r="O602">
            <v>2</v>
          </cell>
          <cell r="P602">
            <v>0</v>
          </cell>
          <cell r="Q602">
            <v>36336</v>
          </cell>
          <cell r="R602">
            <v>0</v>
          </cell>
          <cell r="S602">
            <v>0</v>
          </cell>
          <cell r="T602">
            <v>2376</v>
          </cell>
          <cell r="U602">
            <v>38712</v>
          </cell>
          <cell r="W602">
            <v>0</v>
          </cell>
          <cell r="X602">
            <v>0.09</v>
          </cell>
          <cell r="Y602">
            <v>3.6840640450435481E-2</v>
          </cell>
          <cell r="Z602">
            <v>0</v>
          </cell>
          <cell r="AB602">
            <v>1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</row>
        <row r="603">
          <cell r="B603">
            <v>481035018</v>
          </cell>
          <cell r="C603" t="str">
            <v>BOSTON RENAISSANCE</v>
          </cell>
          <cell r="D603">
            <v>35</v>
          </cell>
          <cell r="E603" t="str">
            <v>BOSTON</v>
          </cell>
          <cell r="F603">
            <v>18</v>
          </cell>
          <cell r="G603" t="str">
            <v>AVON</v>
          </cell>
          <cell r="I603">
            <v>11436</v>
          </cell>
          <cell r="J603">
            <v>5536</v>
          </cell>
          <cell r="K603">
            <v>0</v>
          </cell>
          <cell r="L603">
            <v>1188</v>
          </cell>
          <cell r="M603">
            <v>18160</v>
          </cell>
          <cell r="O603">
            <v>3</v>
          </cell>
          <cell r="P603">
            <v>0</v>
          </cell>
          <cell r="Q603">
            <v>50916</v>
          </cell>
          <cell r="R603">
            <v>0</v>
          </cell>
          <cell r="S603">
            <v>0</v>
          </cell>
          <cell r="T603">
            <v>3564</v>
          </cell>
          <cell r="U603">
            <v>54480</v>
          </cell>
          <cell r="W603">
            <v>0</v>
          </cell>
          <cell r="X603">
            <v>0.09</v>
          </cell>
          <cell r="Y603">
            <v>3.7013636007683336E-2</v>
          </cell>
          <cell r="Z603">
            <v>0</v>
          </cell>
          <cell r="AB603">
            <v>2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</row>
        <row r="604">
          <cell r="B604">
            <v>481035030</v>
          </cell>
          <cell r="C604" t="str">
            <v>BOSTON RENAISSANCE</v>
          </cell>
          <cell r="D604">
            <v>35</v>
          </cell>
          <cell r="E604" t="str">
            <v>BOSTON</v>
          </cell>
          <cell r="F604">
            <v>30</v>
          </cell>
          <cell r="G604" t="str">
            <v>BEVERLY</v>
          </cell>
          <cell r="I604">
            <v>18868</v>
          </cell>
          <cell r="J604">
            <v>4183</v>
          </cell>
          <cell r="K604">
            <v>0</v>
          </cell>
          <cell r="L604">
            <v>1188</v>
          </cell>
          <cell r="M604">
            <v>24239</v>
          </cell>
          <cell r="O604">
            <v>2</v>
          </cell>
          <cell r="P604">
            <v>0</v>
          </cell>
          <cell r="Q604">
            <v>46102</v>
          </cell>
          <cell r="R604">
            <v>0</v>
          </cell>
          <cell r="S604">
            <v>0</v>
          </cell>
          <cell r="T604">
            <v>2376</v>
          </cell>
          <cell r="U604">
            <v>48478</v>
          </cell>
          <cell r="W604">
            <v>0</v>
          </cell>
          <cell r="X604">
            <v>0.09</v>
          </cell>
          <cell r="Y604">
            <v>4.4381844028676043E-3</v>
          </cell>
          <cell r="Z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</row>
        <row r="605">
          <cell r="B605">
            <v>481035035</v>
          </cell>
          <cell r="C605" t="str">
            <v>BOSTON RENAISSANCE</v>
          </cell>
          <cell r="D605">
            <v>35</v>
          </cell>
          <cell r="E605" t="str">
            <v>BOSTON</v>
          </cell>
          <cell r="F605">
            <v>35</v>
          </cell>
          <cell r="G605" t="str">
            <v>BOSTON</v>
          </cell>
          <cell r="I605">
            <v>17809</v>
          </cell>
          <cell r="J605">
            <v>7392</v>
          </cell>
          <cell r="K605">
            <v>0</v>
          </cell>
          <cell r="L605">
            <v>1188</v>
          </cell>
          <cell r="M605">
            <v>26389</v>
          </cell>
          <cell r="O605">
            <v>874</v>
          </cell>
          <cell r="P605">
            <v>0</v>
          </cell>
          <cell r="Q605">
            <v>22025673.999999996</v>
          </cell>
          <cell r="R605">
            <v>0</v>
          </cell>
          <cell r="S605">
            <v>0</v>
          </cell>
          <cell r="T605">
            <v>1038312</v>
          </cell>
          <cell r="U605">
            <v>23063985.999999996</v>
          </cell>
          <cell r="W605">
            <v>0</v>
          </cell>
          <cell r="X605">
            <v>0.18</v>
          </cell>
          <cell r="Y605">
            <v>0.18442807457257207</v>
          </cell>
          <cell r="Z605">
            <v>0</v>
          </cell>
          <cell r="AB605">
            <v>201</v>
          </cell>
          <cell r="AC605">
            <v>20.119373634224701</v>
          </cell>
          <cell r="AD605">
            <v>530932.3349560966</v>
          </cell>
          <cell r="AE605">
            <v>0</v>
          </cell>
          <cell r="AF605">
            <v>0</v>
          </cell>
        </row>
        <row r="606">
          <cell r="B606">
            <v>481035040</v>
          </cell>
          <cell r="C606" t="str">
            <v>BOSTON RENAISSANCE</v>
          </cell>
          <cell r="D606">
            <v>35</v>
          </cell>
          <cell r="E606" t="str">
            <v>BOSTON</v>
          </cell>
          <cell r="F606">
            <v>40</v>
          </cell>
          <cell r="G606" t="str">
            <v>BRAINTREE</v>
          </cell>
          <cell r="I606">
            <v>8239</v>
          </cell>
          <cell r="J606">
            <v>1968</v>
          </cell>
          <cell r="K606">
            <v>0</v>
          </cell>
          <cell r="L606">
            <v>1188</v>
          </cell>
          <cell r="M606">
            <v>11395</v>
          </cell>
          <cell r="O606">
            <v>2</v>
          </cell>
          <cell r="P606">
            <v>0</v>
          </cell>
          <cell r="Q606">
            <v>20414</v>
          </cell>
          <cell r="R606">
            <v>0</v>
          </cell>
          <cell r="S606">
            <v>0</v>
          </cell>
          <cell r="T606">
            <v>2376</v>
          </cell>
          <cell r="U606">
            <v>22790</v>
          </cell>
          <cell r="W606">
            <v>0</v>
          </cell>
          <cell r="X606">
            <v>0.09</v>
          </cell>
          <cell r="Y606">
            <v>5.8585931681889103E-3</v>
          </cell>
          <cell r="Z606">
            <v>0</v>
          </cell>
          <cell r="AB606">
            <v>1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</row>
        <row r="607">
          <cell r="B607">
            <v>481035044</v>
          </cell>
          <cell r="C607" t="str">
            <v>BOSTON RENAISSANCE</v>
          </cell>
          <cell r="D607">
            <v>35</v>
          </cell>
          <cell r="E607" t="str">
            <v>BOSTON</v>
          </cell>
          <cell r="F607">
            <v>44</v>
          </cell>
          <cell r="G607" t="str">
            <v>BROCKTON</v>
          </cell>
          <cell r="I607">
            <v>16741</v>
          </cell>
          <cell r="J607">
            <v>584</v>
          </cell>
          <cell r="K607">
            <v>0</v>
          </cell>
          <cell r="L607">
            <v>1188</v>
          </cell>
          <cell r="M607">
            <v>18513</v>
          </cell>
          <cell r="O607">
            <v>9</v>
          </cell>
          <cell r="P607">
            <v>0</v>
          </cell>
          <cell r="Q607">
            <v>155925</v>
          </cell>
          <cell r="R607">
            <v>0</v>
          </cell>
          <cell r="S607">
            <v>0</v>
          </cell>
          <cell r="T607">
            <v>10692</v>
          </cell>
          <cell r="U607">
            <v>166617</v>
          </cell>
          <cell r="W607">
            <v>0</v>
          </cell>
          <cell r="X607">
            <v>0.18</v>
          </cell>
          <cell r="Y607">
            <v>9.3367395584958116E-2</v>
          </cell>
          <cell r="Z607">
            <v>0</v>
          </cell>
          <cell r="AB607">
            <v>4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</row>
        <row r="608">
          <cell r="B608">
            <v>481035057</v>
          </cell>
          <cell r="C608" t="str">
            <v>BOSTON RENAISSANCE</v>
          </cell>
          <cell r="D608">
            <v>35</v>
          </cell>
          <cell r="E608" t="str">
            <v>BOSTON</v>
          </cell>
          <cell r="F608">
            <v>57</v>
          </cell>
          <cell r="G608" t="str">
            <v>CHELSEA</v>
          </cell>
          <cell r="I608">
            <v>11475</v>
          </cell>
          <cell r="J608">
            <v>249</v>
          </cell>
          <cell r="K608">
            <v>0</v>
          </cell>
          <cell r="L608">
            <v>1188</v>
          </cell>
          <cell r="M608">
            <v>12912</v>
          </cell>
          <cell r="O608">
            <v>1</v>
          </cell>
          <cell r="P608">
            <v>0</v>
          </cell>
          <cell r="Q608">
            <v>11724</v>
          </cell>
          <cell r="R608">
            <v>0</v>
          </cell>
          <cell r="S608">
            <v>0</v>
          </cell>
          <cell r="T608">
            <v>1188</v>
          </cell>
          <cell r="U608">
            <v>12912</v>
          </cell>
          <cell r="W608">
            <v>0</v>
          </cell>
          <cell r="X608">
            <v>0.18</v>
          </cell>
          <cell r="Y608">
            <v>0.12345956705345312</v>
          </cell>
          <cell r="Z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</row>
        <row r="609">
          <cell r="B609">
            <v>481035073</v>
          </cell>
          <cell r="C609" t="str">
            <v>BOSTON RENAISSANCE</v>
          </cell>
          <cell r="D609">
            <v>35</v>
          </cell>
          <cell r="E609" t="str">
            <v>BOSTON</v>
          </cell>
          <cell r="F609">
            <v>73</v>
          </cell>
          <cell r="G609" t="str">
            <v>DEDHAM</v>
          </cell>
          <cell r="I609">
            <v>14233</v>
          </cell>
          <cell r="J609">
            <v>10457</v>
          </cell>
          <cell r="K609">
            <v>0</v>
          </cell>
          <cell r="L609">
            <v>1188</v>
          </cell>
          <cell r="M609">
            <v>25878</v>
          </cell>
          <cell r="O609">
            <v>2</v>
          </cell>
          <cell r="P609">
            <v>0</v>
          </cell>
          <cell r="Q609">
            <v>49380</v>
          </cell>
          <cell r="R609">
            <v>0</v>
          </cell>
          <cell r="S609">
            <v>0</v>
          </cell>
          <cell r="T609">
            <v>2376</v>
          </cell>
          <cell r="U609">
            <v>51756</v>
          </cell>
          <cell r="W609">
            <v>0</v>
          </cell>
          <cell r="X609">
            <v>0.09</v>
          </cell>
          <cell r="Y609">
            <v>1.245437118714759E-2</v>
          </cell>
          <cell r="Z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</row>
        <row r="610">
          <cell r="B610">
            <v>481035099</v>
          </cell>
          <cell r="C610" t="str">
            <v>BOSTON RENAISSANCE</v>
          </cell>
          <cell r="D610">
            <v>35</v>
          </cell>
          <cell r="E610" t="str">
            <v>BOSTON</v>
          </cell>
          <cell r="F610">
            <v>99</v>
          </cell>
          <cell r="G610" t="str">
            <v>FOXBOROUGH</v>
          </cell>
          <cell r="I610">
            <v>13404</v>
          </cell>
          <cell r="J610">
            <v>6607</v>
          </cell>
          <cell r="K610">
            <v>0</v>
          </cell>
          <cell r="L610">
            <v>1188</v>
          </cell>
          <cell r="M610">
            <v>21199</v>
          </cell>
          <cell r="O610">
            <v>1</v>
          </cell>
          <cell r="P610">
            <v>0</v>
          </cell>
          <cell r="Q610">
            <v>20011</v>
          </cell>
          <cell r="R610">
            <v>0</v>
          </cell>
          <cell r="S610">
            <v>0</v>
          </cell>
          <cell r="T610">
            <v>1188</v>
          </cell>
          <cell r="U610">
            <v>21199</v>
          </cell>
          <cell r="W610">
            <v>0</v>
          </cell>
          <cell r="X610">
            <v>0.09</v>
          </cell>
          <cell r="Y610">
            <v>4.2217003974435702E-2</v>
          </cell>
          <cell r="Z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</row>
        <row r="611">
          <cell r="B611">
            <v>481035101</v>
          </cell>
          <cell r="C611" t="str">
            <v>BOSTON RENAISSANCE</v>
          </cell>
          <cell r="D611">
            <v>35</v>
          </cell>
          <cell r="E611" t="str">
            <v>BOSTON</v>
          </cell>
          <cell r="F611">
            <v>101</v>
          </cell>
          <cell r="G611" t="str">
            <v>FRANKLIN</v>
          </cell>
          <cell r="I611">
            <v>11475</v>
          </cell>
          <cell r="J611">
            <v>3632</v>
          </cell>
          <cell r="K611">
            <v>0</v>
          </cell>
          <cell r="L611">
            <v>1188</v>
          </cell>
          <cell r="M611">
            <v>16295</v>
          </cell>
          <cell r="O611">
            <v>1</v>
          </cell>
          <cell r="P611">
            <v>0</v>
          </cell>
          <cell r="Q611">
            <v>15107</v>
          </cell>
          <cell r="R611">
            <v>0</v>
          </cell>
          <cell r="S611">
            <v>0</v>
          </cell>
          <cell r="T611">
            <v>1188</v>
          </cell>
          <cell r="U611">
            <v>16295</v>
          </cell>
          <cell r="W611">
            <v>0</v>
          </cell>
          <cell r="X611">
            <v>0.09</v>
          </cell>
          <cell r="Y611">
            <v>6.4124703541780431E-2</v>
          </cell>
          <cell r="Z611">
            <v>0</v>
          </cell>
          <cell r="AB611">
            <v>1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</row>
        <row r="612">
          <cell r="B612">
            <v>481035176</v>
          </cell>
          <cell r="C612" t="str">
            <v>BOSTON RENAISSANCE</v>
          </cell>
          <cell r="D612">
            <v>35</v>
          </cell>
          <cell r="E612" t="str">
            <v>BOSTON</v>
          </cell>
          <cell r="F612">
            <v>176</v>
          </cell>
          <cell r="G612" t="str">
            <v>MEDFORD</v>
          </cell>
          <cell r="I612">
            <v>5062</v>
          </cell>
          <cell r="J612">
            <v>1721</v>
          </cell>
          <cell r="K612">
            <v>0</v>
          </cell>
          <cell r="L612">
            <v>1188</v>
          </cell>
          <cell r="M612">
            <v>7971</v>
          </cell>
          <cell r="O612">
            <v>1</v>
          </cell>
          <cell r="P612">
            <v>0</v>
          </cell>
          <cell r="Q612">
            <v>6783</v>
          </cell>
          <cell r="R612">
            <v>0</v>
          </cell>
          <cell r="S612">
            <v>0</v>
          </cell>
          <cell r="T612">
            <v>1188</v>
          </cell>
          <cell r="U612">
            <v>7971</v>
          </cell>
          <cell r="W612">
            <v>0</v>
          </cell>
          <cell r="X612">
            <v>0.09</v>
          </cell>
          <cell r="Y612">
            <v>8.7334594973897381E-2</v>
          </cell>
          <cell r="Z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</row>
        <row r="613">
          <cell r="B613">
            <v>481035181</v>
          </cell>
          <cell r="C613" t="str">
            <v>BOSTON RENAISSANCE</v>
          </cell>
          <cell r="D613">
            <v>35</v>
          </cell>
          <cell r="E613" t="str">
            <v>BOSTON</v>
          </cell>
          <cell r="F613">
            <v>181</v>
          </cell>
          <cell r="G613" t="str">
            <v>METHUEN</v>
          </cell>
          <cell r="I613">
            <v>11417</v>
          </cell>
          <cell r="J613">
            <v>161</v>
          </cell>
          <cell r="K613">
            <v>0</v>
          </cell>
          <cell r="L613">
            <v>1188</v>
          </cell>
          <cell r="M613">
            <v>12766</v>
          </cell>
          <cell r="O613">
            <v>2</v>
          </cell>
          <cell r="P613">
            <v>0</v>
          </cell>
          <cell r="Q613">
            <v>23156</v>
          </cell>
          <cell r="R613">
            <v>0</v>
          </cell>
          <cell r="S613">
            <v>0</v>
          </cell>
          <cell r="T613">
            <v>2376</v>
          </cell>
          <cell r="U613">
            <v>25532</v>
          </cell>
          <cell r="W613">
            <v>0</v>
          </cell>
          <cell r="X613">
            <v>0.09</v>
          </cell>
          <cell r="Y613">
            <v>2.5884168680408944E-2</v>
          </cell>
          <cell r="Z613">
            <v>0</v>
          </cell>
          <cell r="AB613">
            <v>1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</row>
        <row r="614">
          <cell r="B614">
            <v>481035189</v>
          </cell>
          <cell r="C614" t="str">
            <v>BOSTON RENAISSANCE</v>
          </cell>
          <cell r="D614">
            <v>35</v>
          </cell>
          <cell r="E614" t="str">
            <v>BOSTON</v>
          </cell>
          <cell r="F614">
            <v>189</v>
          </cell>
          <cell r="G614" t="str">
            <v>MILTON</v>
          </cell>
          <cell r="I614">
            <v>15160</v>
          </cell>
          <cell r="J614">
            <v>5233</v>
          </cell>
          <cell r="K614">
            <v>0</v>
          </cell>
          <cell r="L614">
            <v>1188</v>
          </cell>
          <cell r="M614">
            <v>21581</v>
          </cell>
          <cell r="O614">
            <v>6</v>
          </cell>
          <cell r="P614">
            <v>0</v>
          </cell>
          <cell r="Q614">
            <v>122358</v>
          </cell>
          <cell r="R614">
            <v>0</v>
          </cell>
          <cell r="S614">
            <v>0</v>
          </cell>
          <cell r="T614">
            <v>7128</v>
          </cell>
          <cell r="U614">
            <v>129486</v>
          </cell>
          <cell r="W614">
            <v>0</v>
          </cell>
          <cell r="X614">
            <v>0.09</v>
          </cell>
          <cell r="Y614">
            <v>5.6896915483339808E-3</v>
          </cell>
          <cell r="Z614">
            <v>0</v>
          </cell>
          <cell r="AB614">
            <v>1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</row>
        <row r="615">
          <cell r="B615">
            <v>481035207</v>
          </cell>
          <cell r="C615" t="str">
            <v>BOSTON RENAISSANCE</v>
          </cell>
          <cell r="D615">
            <v>35</v>
          </cell>
          <cell r="E615" t="str">
            <v>BOSTON</v>
          </cell>
          <cell r="F615">
            <v>207</v>
          </cell>
          <cell r="G615" t="str">
            <v>NEWTON</v>
          </cell>
          <cell r="I615">
            <v>13190</v>
          </cell>
          <cell r="J615">
            <v>9900</v>
          </cell>
          <cell r="K615">
            <v>0</v>
          </cell>
          <cell r="L615">
            <v>1188</v>
          </cell>
          <cell r="M615">
            <v>24278</v>
          </cell>
          <cell r="O615">
            <v>1</v>
          </cell>
          <cell r="P615">
            <v>0</v>
          </cell>
          <cell r="Q615">
            <v>23090</v>
          </cell>
          <cell r="R615">
            <v>0</v>
          </cell>
          <cell r="S615">
            <v>0</v>
          </cell>
          <cell r="T615">
            <v>1188</v>
          </cell>
          <cell r="U615">
            <v>24278</v>
          </cell>
          <cell r="W615">
            <v>0</v>
          </cell>
          <cell r="X615">
            <v>0.09</v>
          </cell>
          <cell r="Y615">
            <v>4.6786425500361514E-4</v>
          </cell>
          <cell r="Z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</row>
        <row r="616">
          <cell r="B616">
            <v>481035212</v>
          </cell>
          <cell r="C616" t="str">
            <v>BOSTON RENAISSANCE</v>
          </cell>
          <cell r="D616">
            <v>35</v>
          </cell>
          <cell r="E616" t="str">
            <v>BOSTON</v>
          </cell>
          <cell r="F616">
            <v>212</v>
          </cell>
          <cell r="G616" t="str">
            <v>NORTH ATTLEBOROUGH</v>
          </cell>
          <cell r="I616">
            <v>10148</v>
          </cell>
          <cell r="J616">
            <v>2411</v>
          </cell>
          <cell r="K616">
            <v>0</v>
          </cell>
          <cell r="L616">
            <v>1188</v>
          </cell>
          <cell r="M616">
            <v>13747</v>
          </cell>
          <cell r="O616">
            <v>2</v>
          </cell>
          <cell r="P616">
            <v>0</v>
          </cell>
          <cell r="Q616">
            <v>25118</v>
          </cell>
          <cell r="R616">
            <v>0</v>
          </cell>
          <cell r="S616">
            <v>0</v>
          </cell>
          <cell r="T616">
            <v>2376</v>
          </cell>
          <cell r="U616">
            <v>27494</v>
          </cell>
          <cell r="W616">
            <v>0</v>
          </cell>
          <cell r="X616">
            <v>0.09</v>
          </cell>
          <cell r="Y616">
            <v>3.4051922838191723E-2</v>
          </cell>
          <cell r="Z616">
            <v>0</v>
          </cell>
          <cell r="AB616">
            <v>1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</row>
        <row r="617">
          <cell r="B617">
            <v>481035220</v>
          </cell>
          <cell r="C617" t="str">
            <v>BOSTON RENAISSANCE</v>
          </cell>
          <cell r="D617">
            <v>35</v>
          </cell>
          <cell r="E617" t="str">
            <v>BOSTON</v>
          </cell>
          <cell r="F617">
            <v>220</v>
          </cell>
          <cell r="G617" t="str">
            <v>NORWOOD</v>
          </cell>
          <cell r="I617">
            <v>12450</v>
          </cell>
          <cell r="J617">
            <v>4704</v>
          </cell>
          <cell r="K617">
            <v>0</v>
          </cell>
          <cell r="L617">
            <v>1188</v>
          </cell>
          <cell r="M617">
            <v>18342</v>
          </cell>
          <cell r="O617">
            <v>7</v>
          </cell>
          <cell r="P617">
            <v>0</v>
          </cell>
          <cell r="Q617">
            <v>120078</v>
          </cell>
          <cell r="R617">
            <v>0</v>
          </cell>
          <cell r="S617">
            <v>0</v>
          </cell>
          <cell r="T617">
            <v>8316</v>
          </cell>
          <cell r="U617">
            <v>128394</v>
          </cell>
          <cell r="W617">
            <v>0</v>
          </cell>
          <cell r="X617">
            <v>0.09</v>
          </cell>
          <cell r="Y617">
            <v>2.0829400838012321E-2</v>
          </cell>
          <cell r="Z617">
            <v>0</v>
          </cell>
          <cell r="AB617">
            <v>2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</row>
        <row r="618">
          <cell r="B618">
            <v>481035243</v>
          </cell>
          <cell r="C618" t="str">
            <v>BOSTON RENAISSANCE</v>
          </cell>
          <cell r="D618">
            <v>35</v>
          </cell>
          <cell r="E618" t="str">
            <v>BOSTON</v>
          </cell>
          <cell r="F618">
            <v>243</v>
          </cell>
          <cell r="G618" t="str">
            <v>QUINCY</v>
          </cell>
          <cell r="I618">
            <v>8268</v>
          </cell>
          <cell r="J618">
            <v>1178</v>
          </cell>
          <cell r="K618">
            <v>0</v>
          </cell>
          <cell r="L618">
            <v>1188</v>
          </cell>
          <cell r="M618">
            <v>10634</v>
          </cell>
          <cell r="O618">
            <v>2</v>
          </cell>
          <cell r="P618">
            <v>0</v>
          </cell>
          <cell r="Q618">
            <v>18892</v>
          </cell>
          <cell r="R618">
            <v>0</v>
          </cell>
          <cell r="S618">
            <v>0</v>
          </cell>
          <cell r="T618">
            <v>2376</v>
          </cell>
          <cell r="U618">
            <v>21268</v>
          </cell>
          <cell r="W618">
            <v>0</v>
          </cell>
          <cell r="X618">
            <v>0.09</v>
          </cell>
          <cell r="Y618">
            <v>6.4449431719393047E-3</v>
          </cell>
          <cell r="Z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</row>
        <row r="619">
          <cell r="B619">
            <v>481035244</v>
          </cell>
          <cell r="C619" t="str">
            <v>BOSTON RENAISSANCE</v>
          </cell>
          <cell r="D619">
            <v>35</v>
          </cell>
          <cell r="E619" t="str">
            <v>BOSTON</v>
          </cell>
          <cell r="F619">
            <v>244</v>
          </cell>
          <cell r="G619" t="str">
            <v>RANDOLPH</v>
          </cell>
          <cell r="I619">
            <v>17004</v>
          </cell>
          <cell r="J619">
            <v>4840</v>
          </cell>
          <cell r="K619">
            <v>0</v>
          </cell>
          <cell r="L619">
            <v>1188</v>
          </cell>
          <cell r="M619">
            <v>23032</v>
          </cell>
          <cell r="O619">
            <v>15</v>
          </cell>
          <cell r="P619">
            <v>0</v>
          </cell>
          <cell r="Q619">
            <v>327660</v>
          </cell>
          <cell r="R619">
            <v>0</v>
          </cell>
          <cell r="S619">
            <v>0</v>
          </cell>
          <cell r="T619">
            <v>17820</v>
          </cell>
          <cell r="U619">
            <v>345480</v>
          </cell>
          <cell r="W619">
            <v>0</v>
          </cell>
          <cell r="X619">
            <v>0.09</v>
          </cell>
          <cell r="Y619">
            <v>0.10187165835696251</v>
          </cell>
          <cell r="Z619">
            <v>0</v>
          </cell>
          <cell r="AB619">
            <v>5</v>
          </cell>
          <cell r="AC619">
            <v>1.3866399516673111</v>
          </cell>
          <cell r="AD619">
            <v>31939.763104220743</v>
          </cell>
          <cell r="AE619">
            <v>0</v>
          </cell>
          <cell r="AF619">
            <v>0</v>
          </cell>
        </row>
        <row r="620">
          <cell r="B620">
            <v>481035285</v>
          </cell>
          <cell r="C620" t="str">
            <v>BOSTON RENAISSANCE</v>
          </cell>
          <cell r="D620">
            <v>35</v>
          </cell>
          <cell r="E620" t="str">
            <v>BOSTON</v>
          </cell>
          <cell r="F620">
            <v>285</v>
          </cell>
          <cell r="G620" t="str">
            <v>STOUGHTON</v>
          </cell>
          <cell r="I620">
            <v>15354</v>
          </cell>
          <cell r="J620">
            <v>3700</v>
          </cell>
          <cell r="K620">
            <v>0</v>
          </cell>
          <cell r="L620">
            <v>1188</v>
          </cell>
          <cell r="M620">
            <v>20242</v>
          </cell>
          <cell r="O620">
            <v>7</v>
          </cell>
          <cell r="P620">
            <v>0</v>
          </cell>
          <cell r="Q620">
            <v>133378</v>
          </cell>
          <cell r="R620">
            <v>0</v>
          </cell>
          <cell r="S620">
            <v>0</v>
          </cell>
          <cell r="T620">
            <v>8316</v>
          </cell>
          <cell r="U620">
            <v>141694</v>
          </cell>
          <cell r="W620">
            <v>0</v>
          </cell>
          <cell r="X620">
            <v>0.09</v>
          </cell>
          <cell r="Y620">
            <v>3.4611205616180453E-2</v>
          </cell>
          <cell r="Z620">
            <v>0</v>
          </cell>
          <cell r="AB620">
            <v>3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</row>
        <row r="621">
          <cell r="B621">
            <v>481035336</v>
          </cell>
          <cell r="C621" t="str">
            <v>BOSTON RENAISSANCE</v>
          </cell>
          <cell r="D621">
            <v>35</v>
          </cell>
          <cell r="E621" t="str">
            <v>BOSTON</v>
          </cell>
          <cell r="F621">
            <v>336</v>
          </cell>
          <cell r="G621" t="str">
            <v>WEYMOUTH</v>
          </cell>
          <cell r="I621">
            <v>19073</v>
          </cell>
          <cell r="J621">
            <v>2553</v>
          </cell>
          <cell r="K621">
            <v>0</v>
          </cell>
          <cell r="L621">
            <v>1188</v>
          </cell>
          <cell r="M621">
            <v>22814</v>
          </cell>
          <cell r="O621">
            <v>3</v>
          </cell>
          <cell r="P621">
            <v>0</v>
          </cell>
          <cell r="Q621">
            <v>64878</v>
          </cell>
          <cell r="R621">
            <v>0</v>
          </cell>
          <cell r="S621">
            <v>0</v>
          </cell>
          <cell r="T621">
            <v>3564</v>
          </cell>
          <cell r="U621">
            <v>68442</v>
          </cell>
          <cell r="W621">
            <v>0</v>
          </cell>
          <cell r="X621">
            <v>0.09</v>
          </cell>
          <cell r="Y621">
            <v>4.8588345715660924E-2</v>
          </cell>
          <cell r="Z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</row>
        <row r="622">
          <cell r="B622">
            <v>482204007</v>
          </cell>
          <cell r="C622" t="str">
            <v>RIVER VALLEY</v>
          </cell>
          <cell r="D622">
            <v>204</v>
          </cell>
          <cell r="E622" t="str">
            <v>NEWBURYPORT</v>
          </cell>
          <cell r="F622">
            <v>7</v>
          </cell>
          <cell r="G622" t="str">
            <v>AMESBURY</v>
          </cell>
          <cell r="I622">
            <v>11710</v>
          </cell>
          <cell r="J622">
            <v>5913</v>
          </cell>
          <cell r="K622">
            <v>0</v>
          </cell>
          <cell r="L622">
            <v>1188</v>
          </cell>
          <cell r="M622">
            <v>18811</v>
          </cell>
          <cell r="O622">
            <v>94</v>
          </cell>
          <cell r="P622">
            <v>0</v>
          </cell>
          <cell r="Q622">
            <v>1656562</v>
          </cell>
          <cell r="R622">
            <v>0</v>
          </cell>
          <cell r="S622">
            <v>0</v>
          </cell>
          <cell r="T622">
            <v>111672</v>
          </cell>
          <cell r="U622">
            <v>1768234</v>
          </cell>
          <cell r="W622">
            <v>0</v>
          </cell>
          <cell r="X622">
            <v>0.09</v>
          </cell>
          <cell r="Y622">
            <v>4.4294192382270677E-2</v>
          </cell>
          <cell r="Z622">
            <v>0</v>
          </cell>
          <cell r="AB622">
            <v>28.999999999999996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</row>
        <row r="623">
          <cell r="B623">
            <v>482204030</v>
          </cell>
          <cell r="C623" t="str">
            <v>RIVER VALLEY</v>
          </cell>
          <cell r="D623">
            <v>204</v>
          </cell>
          <cell r="E623" t="str">
            <v>NEWBURYPORT</v>
          </cell>
          <cell r="F623">
            <v>30</v>
          </cell>
          <cell r="G623" t="str">
            <v>BEVERLY</v>
          </cell>
          <cell r="I623">
            <v>10332</v>
          </cell>
          <cell r="J623">
            <v>2290</v>
          </cell>
          <cell r="K623">
            <v>0</v>
          </cell>
          <cell r="L623">
            <v>1188</v>
          </cell>
          <cell r="M623">
            <v>13810</v>
          </cell>
          <cell r="O623">
            <v>1</v>
          </cell>
          <cell r="P623">
            <v>0</v>
          </cell>
          <cell r="Q623">
            <v>12622</v>
          </cell>
          <cell r="R623">
            <v>0</v>
          </cell>
          <cell r="S623">
            <v>0</v>
          </cell>
          <cell r="T623">
            <v>1188</v>
          </cell>
          <cell r="U623">
            <v>13810</v>
          </cell>
          <cell r="W623">
            <v>0</v>
          </cell>
          <cell r="X623">
            <v>0.09</v>
          </cell>
          <cell r="Y623">
            <v>4.4381844028676043E-3</v>
          </cell>
          <cell r="Z623">
            <v>0</v>
          </cell>
          <cell r="AB623">
            <v>1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</row>
        <row r="624">
          <cell r="B624">
            <v>482204038</v>
          </cell>
          <cell r="C624" t="str">
            <v>RIVER VALLEY</v>
          </cell>
          <cell r="D624">
            <v>204</v>
          </cell>
          <cell r="E624" t="str">
            <v>NEWBURYPORT</v>
          </cell>
          <cell r="F624">
            <v>38</v>
          </cell>
          <cell r="G624" t="str">
            <v>BOXFORD</v>
          </cell>
          <cell r="I624">
            <v>10705</v>
          </cell>
          <cell r="J624">
            <v>7360</v>
          </cell>
          <cell r="K624">
            <v>0</v>
          </cell>
          <cell r="L624">
            <v>1188</v>
          </cell>
          <cell r="M624">
            <v>19253</v>
          </cell>
          <cell r="O624">
            <v>1</v>
          </cell>
          <cell r="P624">
            <v>0</v>
          </cell>
          <cell r="Q624">
            <v>18065</v>
          </cell>
          <cell r="R624">
            <v>0</v>
          </cell>
          <cell r="S624">
            <v>0</v>
          </cell>
          <cell r="T624">
            <v>1188</v>
          </cell>
          <cell r="U624">
            <v>19253</v>
          </cell>
          <cell r="W624">
            <v>0</v>
          </cell>
          <cell r="X624">
            <v>0.09</v>
          </cell>
          <cell r="Y624">
            <v>1.2504488512628037E-3</v>
          </cell>
          <cell r="Z624">
            <v>0</v>
          </cell>
          <cell r="AB624">
            <v>1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</row>
        <row r="625">
          <cell r="B625">
            <v>482204105</v>
          </cell>
          <cell r="C625" t="str">
            <v>RIVER VALLEY</v>
          </cell>
          <cell r="D625">
            <v>204</v>
          </cell>
          <cell r="E625" t="str">
            <v>NEWBURYPORT</v>
          </cell>
          <cell r="F625">
            <v>105</v>
          </cell>
          <cell r="G625" t="str">
            <v>GEORGETOWN</v>
          </cell>
          <cell r="I625">
            <v>10519</v>
          </cell>
          <cell r="J625">
            <v>4349</v>
          </cell>
          <cell r="K625">
            <v>0</v>
          </cell>
          <cell r="L625">
            <v>1188</v>
          </cell>
          <cell r="M625">
            <v>16056</v>
          </cell>
          <cell r="O625">
            <v>2</v>
          </cell>
          <cell r="P625">
            <v>0</v>
          </cell>
          <cell r="Q625">
            <v>29736</v>
          </cell>
          <cell r="R625">
            <v>0</v>
          </cell>
          <cell r="S625">
            <v>0</v>
          </cell>
          <cell r="T625">
            <v>2376</v>
          </cell>
          <cell r="U625">
            <v>32112</v>
          </cell>
          <cell r="W625">
            <v>0</v>
          </cell>
          <cell r="X625">
            <v>0.09</v>
          </cell>
          <cell r="Y625">
            <v>2.8396486858851032E-3</v>
          </cell>
          <cell r="Z625">
            <v>0</v>
          </cell>
          <cell r="AB625">
            <v>2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</row>
        <row r="626">
          <cell r="B626">
            <v>482204128</v>
          </cell>
          <cell r="C626" t="str">
            <v>RIVER VALLEY</v>
          </cell>
          <cell r="D626">
            <v>204</v>
          </cell>
          <cell r="E626" t="str">
            <v>NEWBURYPORT</v>
          </cell>
          <cell r="F626">
            <v>128</v>
          </cell>
          <cell r="G626" t="str">
            <v>HAVERHILL</v>
          </cell>
          <cell r="I626">
            <v>10705</v>
          </cell>
          <cell r="J626">
            <v>1112</v>
          </cell>
          <cell r="K626">
            <v>0</v>
          </cell>
          <cell r="L626">
            <v>1188</v>
          </cell>
          <cell r="M626">
            <v>13005</v>
          </cell>
          <cell r="O626">
            <v>1</v>
          </cell>
          <cell r="P626">
            <v>0</v>
          </cell>
          <cell r="Q626">
            <v>11817</v>
          </cell>
          <cell r="R626">
            <v>0</v>
          </cell>
          <cell r="S626">
            <v>0</v>
          </cell>
          <cell r="T626">
            <v>1188</v>
          </cell>
          <cell r="U626">
            <v>13005</v>
          </cell>
          <cell r="W626">
            <v>0</v>
          </cell>
          <cell r="X626">
            <v>0.09</v>
          </cell>
          <cell r="Y626">
            <v>4.2494669676569306E-2</v>
          </cell>
          <cell r="Z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</row>
        <row r="627">
          <cell r="B627">
            <v>482204164</v>
          </cell>
          <cell r="C627" t="str">
            <v>RIVER VALLEY</v>
          </cell>
          <cell r="D627">
            <v>204</v>
          </cell>
          <cell r="E627" t="str">
            <v>NEWBURYPORT</v>
          </cell>
          <cell r="F627">
            <v>164</v>
          </cell>
          <cell r="G627" t="str">
            <v>LYNNFIELD</v>
          </cell>
          <cell r="I627">
            <v>10679</v>
          </cell>
          <cell r="J627">
            <v>4713</v>
          </cell>
          <cell r="K627">
            <v>0</v>
          </cell>
          <cell r="L627">
            <v>1188</v>
          </cell>
          <cell r="M627">
            <v>16580</v>
          </cell>
          <cell r="O627">
            <v>2</v>
          </cell>
          <cell r="P627">
            <v>0</v>
          </cell>
          <cell r="Q627">
            <v>30784</v>
          </cell>
          <cell r="R627">
            <v>0</v>
          </cell>
          <cell r="S627">
            <v>0</v>
          </cell>
          <cell r="T627">
            <v>2376</v>
          </cell>
          <cell r="U627">
            <v>33160</v>
          </cell>
          <cell r="W627">
            <v>0</v>
          </cell>
          <cell r="X627">
            <v>0.09</v>
          </cell>
          <cell r="Y627">
            <v>4.3586291353849517E-3</v>
          </cell>
          <cell r="Z627">
            <v>0</v>
          </cell>
          <cell r="AB627">
            <v>1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</row>
        <row r="628">
          <cell r="B628">
            <v>482204204</v>
          </cell>
          <cell r="C628" t="str">
            <v>RIVER VALLEY</v>
          </cell>
          <cell r="D628">
            <v>204</v>
          </cell>
          <cell r="E628" t="str">
            <v>NEWBURYPORT</v>
          </cell>
          <cell r="F628">
            <v>204</v>
          </cell>
          <cell r="G628" t="str">
            <v>NEWBURYPORT</v>
          </cell>
          <cell r="I628">
            <v>10859</v>
          </cell>
          <cell r="J628">
            <v>6786</v>
          </cell>
          <cell r="K628">
            <v>0</v>
          </cell>
          <cell r="L628">
            <v>1188</v>
          </cell>
          <cell r="M628">
            <v>18833</v>
          </cell>
          <cell r="O628">
            <v>115</v>
          </cell>
          <cell r="P628">
            <v>0</v>
          </cell>
          <cell r="Q628">
            <v>2029175</v>
          </cell>
          <cell r="R628">
            <v>0</v>
          </cell>
          <cell r="S628">
            <v>0</v>
          </cell>
          <cell r="T628">
            <v>136620</v>
          </cell>
          <cell r="U628">
            <v>2165795</v>
          </cell>
          <cell r="W628">
            <v>0</v>
          </cell>
          <cell r="X628">
            <v>0.09</v>
          </cell>
          <cell r="Y628">
            <v>4.5497147361924617E-2</v>
          </cell>
          <cell r="Z628">
            <v>0</v>
          </cell>
          <cell r="AB628">
            <v>48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</row>
        <row r="629">
          <cell r="B629">
            <v>482204745</v>
          </cell>
          <cell r="C629" t="str">
            <v>RIVER VALLEY</v>
          </cell>
          <cell r="D629">
            <v>204</v>
          </cell>
          <cell r="E629" t="str">
            <v>NEWBURYPORT</v>
          </cell>
          <cell r="F629">
            <v>745</v>
          </cell>
          <cell r="G629" t="str">
            <v>PENTUCKET</v>
          </cell>
          <cell r="I629">
            <v>11082</v>
          </cell>
          <cell r="J629">
            <v>4829</v>
          </cell>
          <cell r="K629">
            <v>0</v>
          </cell>
          <cell r="L629">
            <v>1188</v>
          </cell>
          <cell r="M629">
            <v>17099</v>
          </cell>
          <cell r="O629">
            <v>29</v>
          </cell>
          <cell r="P629">
            <v>0</v>
          </cell>
          <cell r="Q629">
            <v>461419</v>
          </cell>
          <cell r="R629">
            <v>0</v>
          </cell>
          <cell r="S629">
            <v>0</v>
          </cell>
          <cell r="T629">
            <v>34452</v>
          </cell>
          <cell r="U629">
            <v>495871</v>
          </cell>
          <cell r="W629">
            <v>0</v>
          </cell>
          <cell r="X629">
            <v>0.09</v>
          </cell>
          <cell r="Y629">
            <v>1.4494088283584609E-2</v>
          </cell>
          <cell r="Z629">
            <v>0</v>
          </cell>
          <cell r="AB629">
            <v>10.777777777777779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</row>
        <row r="630">
          <cell r="B630">
            <v>482204773</v>
          </cell>
          <cell r="C630" t="str">
            <v>RIVER VALLEY</v>
          </cell>
          <cell r="D630">
            <v>204</v>
          </cell>
          <cell r="E630" t="str">
            <v>NEWBURYPORT</v>
          </cell>
          <cell r="F630">
            <v>773</v>
          </cell>
          <cell r="G630" t="str">
            <v>TRITON</v>
          </cell>
          <cell r="I630">
            <v>10999</v>
          </cell>
          <cell r="J630">
            <v>5788</v>
          </cell>
          <cell r="K630">
            <v>0</v>
          </cell>
          <cell r="L630">
            <v>1188</v>
          </cell>
          <cell r="M630">
            <v>17975</v>
          </cell>
          <cell r="O630">
            <v>41</v>
          </cell>
          <cell r="P630">
            <v>0</v>
          </cell>
          <cell r="Q630">
            <v>688267</v>
          </cell>
          <cell r="R630">
            <v>0</v>
          </cell>
          <cell r="S630">
            <v>0</v>
          </cell>
          <cell r="T630">
            <v>48708</v>
          </cell>
          <cell r="U630">
            <v>736975</v>
          </cell>
          <cell r="W630">
            <v>0</v>
          </cell>
          <cell r="X630">
            <v>0.09</v>
          </cell>
          <cell r="Y630">
            <v>1.5149681539878617E-2</v>
          </cell>
          <cell r="Z630">
            <v>0</v>
          </cell>
          <cell r="AB630">
            <v>14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</row>
        <row r="631">
          <cell r="B631">
            <v>483239020</v>
          </cell>
          <cell r="C631" t="str">
            <v>RISING TIDE</v>
          </cell>
          <cell r="D631">
            <v>239</v>
          </cell>
          <cell r="E631" t="str">
            <v>PLYMOUTH</v>
          </cell>
          <cell r="F631">
            <v>20</v>
          </cell>
          <cell r="G631" t="str">
            <v>BARNSTABLE</v>
          </cell>
          <cell r="I631">
            <v>15478</v>
          </cell>
          <cell r="J631">
            <v>3571</v>
          </cell>
          <cell r="K631">
            <v>0</v>
          </cell>
          <cell r="L631">
            <v>1188</v>
          </cell>
          <cell r="M631">
            <v>20237</v>
          </cell>
          <cell r="O631">
            <v>29</v>
          </cell>
          <cell r="P631">
            <v>0</v>
          </cell>
          <cell r="Q631">
            <v>552421</v>
          </cell>
          <cell r="R631">
            <v>0</v>
          </cell>
          <cell r="S631">
            <v>0</v>
          </cell>
          <cell r="T631">
            <v>34452</v>
          </cell>
          <cell r="U631">
            <v>586873</v>
          </cell>
          <cell r="W631">
            <v>0</v>
          </cell>
          <cell r="X631">
            <v>0.09</v>
          </cell>
          <cell r="Y631">
            <v>6.1243423948422665E-2</v>
          </cell>
          <cell r="Z631">
            <v>0</v>
          </cell>
          <cell r="AB631">
            <v>4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</row>
        <row r="632">
          <cell r="B632">
            <v>483239036</v>
          </cell>
          <cell r="C632" t="str">
            <v>RISING TIDE</v>
          </cell>
          <cell r="D632">
            <v>239</v>
          </cell>
          <cell r="E632" t="str">
            <v>PLYMOUTH</v>
          </cell>
          <cell r="F632">
            <v>36</v>
          </cell>
          <cell r="G632" t="str">
            <v>BOURNE</v>
          </cell>
          <cell r="I632">
            <v>12413</v>
          </cell>
          <cell r="J632">
            <v>5873</v>
          </cell>
          <cell r="K632">
            <v>0</v>
          </cell>
          <cell r="L632">
            <v>1188</v>
          </cell>
          <cell r="M632">
            <v>19474</v>
          </cell>
          <cell r="O632">
            <v>32</v>
          </cell>
          <cell r="P632">
            <v>0</v>
          </cell>
          <cell r="Q632">
            <v>585152</v>
          </cell>
          <cell r="R632">
            <v>0</v>
          </cell>
          <cell r="S632">
            <v>0</v>
          </cell>
          <cell r="T632">
            <v>38016</v>
          </cell>
          <cell r="U632">
            <v>623168</v>
          </cell>
          <cell r="W632">
            <v>0</v>
          </cell>
          <cell r="X632">
            <v>0.09</v>
          </cell>
          <cell r="Y632">
            <v>7.1939124877613697E-2</v>
          </cell>
          <cell r="Z632">
            <v>0</v>
          </cell>
          <cell r="AB632">
            <v>3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</row>
        <row r="633">
          <cell r="B633">
            <v>483239052</v>
          </cell>
          <cell r="C633" t="str">
            <v>RISING TIDE</v>
          </cell>
          <cell r="D633">
            <v>239</v>
          </cell>
          <cell r="E633" t="str">
            <v>PLYMOUTH</v>
          </cell>
          <cell r="F633">
            <v>52</v>
          </cell>
          <cell r="G633" t="str">
            <v>CARVER</v>
          </cell>
          <cell r="I633">
            <v>12199</v>
          </cell>
          <cell r="J633">
            <v>4853</v>
          </cell>
          <cell r="K633">
            <v>0</v>
          </cell>
          <cell r="L633">
            <v>1188</v>
          </cell>
          <cell r="M633">
            <v>18240</v>
          </cell>
          <cell r="O633">
            <v>48</v>
          </cell>
          <cell r="P633">
            <v>0</v>
          </cell>
          <cell r="Q633">
            <v>818496</v>
          </cell>
          <cell r="R633">
            <v>0</v>
          </cell>
          <cell r="S633">
            <v>0</v>
          </cell>
          <cell r="T633">
            <v>57024</v>
          </cell>
          <cell r="U633">
            <v>875520</v>
          </cell>
          <cell r="W633">
            <v>0</v>
          </cell>
          <cell r="X633">
            <v>0.09</v>
          </cell>
          <cell r="Y633">
            <v>4.2133949927527239E-2</v>
          </cell>
          <cell r="Z633">
            <v>0</v>
          </cell>
          <cell r="AB633">
            <v>6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</row>
        <row r="634">
          <cell r="B634">
            <v>483239082</v>
          </cell>
          <cell r="C634" t="str">
            <v>RISING TIDE</v>
          </cell>
          <cell r="D634">
            <v>239</v>
          </cell>
          <cell r="E634" t="str">
            <v>PLYMOUTH</v>
          </cell>
          <cell r="F634">
            <v>82</v>
          </cell>
          <cell r="G634" t="str">
            <v>DUXBURY</v>
          </cell>
          <cell r="I634">
            <v>12735</v>
          </cell>
          <cell r="J634">
            <v>5844</v>
          </cell>
          <cell r="K634">
            <v>0</v>
          </cell>
          <cell r="L634">
            <v>1188</v>
          </cell>
          <cell r="M634">
            <v>19767</v>
          </cell>
          <cell r="O634">
            <v>14</v>
          </cell>
          <cell r="P634">
            <v>0</v>
          </cell>
          <cell r="Q634">
            <v>260106</v>
          </cell>
          <cell r="R634">
            <v>0</v>
          </cell>
          <cell r="S634">
            <v>0</v>
          </cell>
          <cell r="T634">
            <v>16632</v>
          </cell>
          <cell r="U634">
            <v>276738</v>
          </cell>
          <cell r="W634">
            <v>0</v>
          </cell>
          <cell r="X634">
            <v>0.09</v>
          </cell>
          <cell r="Y634">
            <v>6.0996355076768701E-3</v>
          </cell>
          <cell r="Z634">
            <v>0</v>
          </cell>
          <cell r="AB634">
            <v>0.99999999999999989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</row>
        <row r="635">
          <cell r="B635">
            <v>483239083</v>
          </cell>
          <cell r="C635" t="str">
            <v>RISING TIDE</v>
          </cell>
          <cell r="D635">
            <v>239</v>
          </cell>
          <cell r="E635" t="str">
            <v>PLYMOUTH</v>
          </cell>
          <cell r="F635">
            <v>83</v>
          </cell>
          <cell r="G635" t="str">
            <v>EAST BRIDGEWATER</v>
          </cell>
          <cell r="I635">
            <v>13287</v>
          </cell>
          <cell r="J635">
            <v>2149</v>
          </cell>
          <cell r="K635">
            <v>0</v>
          </cell>
          <cell r="L635">
            <v>1188</v>
          </cell>
          <cell r="M635">
            <v>16624</v>
          </cell>
          <cell r="O635">
            <v>2</v>
          </cell>
          <cell r="P635">
            <v>0</v>
          </cell>
          <cell r="Q635">
            <v>30872</v>
          </cell>
          <cell r="R635">
            <v>0</v>
          </cell>
          <cell r="S635">
            <v>0</v>
          </cell>
          <cell r="T635">
            <v>2376</v>
          </cell>
          <cell r="U635">
            <v>33248</v>
          </cell>
          <cell r="W635">
            <v>0</v>
          </cell>
          <cell r="X635">
            <v>0.09</v>
          </cell>
          <cell r="Y635">
            <v>8.6929540118029138E-3</v>
          </cell>
          <cell r="Z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</row>
        <row r="636">
          <cell r="B636">
            <v>483239096</v>
          </cell>
          <cell r="C636" t="str">
            <v>RISING TIDE</v>
          </cell>
          <cell r="D636">
            <v>239</v>
          </cell>
          <cell r="E636" t="str">
            <v>PLYMOUTH</v>
          </cell>
          <cell r="F636">
            <v>96</v>
          </cell>
          <cell r="G636" t="str">
            <v>FALMOUTH</v>
          </cell>
          <cell r="I636">
            <v>12892</v>
          </cell>
          <cell r="J636">
            <v>7314</v>
          </cell>
          <cell r="K636">
            <v>0</v>
          </cell>
          <cell r="L636">
            <v>1188</v>
          </cell>
          <cell r="M636">
            <v>21394</v>
          </cell>
          <cell r="O636">
            <v>15</v>
          </cell>
          <cell r="P636">
            <v>0</v>
          </cell>
          <cell r="Q636">
            <v>303090</v>
          </cell>
          <cell r="R636">
            <v>0</v>
          </cell>
          <cell r="S636">
            <v>0</v>
          </cell>
          <cell r="T636">
            <v>17820</v>
          </cell>
          <cell r="U636">
            <v>320910</v>
          </cell>
          <cell r="W636">
            <v>0</v>
          </cell>
          <cell r="X636">
            <v>0.09</v>
          </cell>
          <cell r="Y636">
            <v>3.9181317034834288E-2</v>
          </cell>
          <cell r="Z636">
            <v>0</v>
          </cell>
          <cell r="AB636">
            <v>2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</row>
        <row r="637">
          <cell r="B637">
            <v>483239118</v>
          </cell>
          <cell r="C637" t="str">
            <v>RISING TIDE</v>
          </cell>
          <cell r="D637">
            <v>239</v>
          </cell>
          <cell r="E637" t="str">
            <v>PLYMOUTH</v>
          </cell>
          <cell r="F637">
            <v>118</v>
          </cell>
          <cell r="G637" t="str">
            <v>HALIFAX</v>
          </cell>
          <cell r="I637">
            <v>10900</v>
          </cell>
          <cell r="J637">
            <v>2231</v>
          </cell>
          <cell r="K637">
            <v>0</v>
          </cell>
          <cell r="L637">
            <v>1188</v>
          </cell>
          <cell r="M637">
            <v>14319</v>
          </cell>
          <cell r="O637">
            <v>3</v>
          </cell>
          <cell r="P637">
            <v>0</v>
          </cell>
          <cell r="Q637">
            <v>39393</v>
          </cell>
          <cell r="R637">
            <v>0</v>
          </cell>
          <cell r="S637">
            <v>0</v>
          </cell>
          <cell r="T637">
            <v>3564</v>
          </cell>
          <cell r="U637">
            <v>42957</v>
          </cell>
          <cell r="W637">
            <v>0</v>
          </cell>
          <cell r="X637">
            <v>0.09</v>
          </cell>
          <cell r="Y637">
            <v>5.8065470319712993E-3</v>
          </cell>
          <cell r="Z637">
            <v>0</v>
          </cell>
          <cell r="AB637">
            <v>1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</row>
        <row r="638">
          <cell r="B638">
            <v>483239131</v>
          </cell>
          <cell r="C638" t="str">
            <v>RISING TIDE</v>
          </cell>
          <cell r="D638">
            <v>239</v>
          </cell>
          <cell r="E638" t="str">
            <v>PLYMOUTH</v>
          </cell>
          <cell r="F638">
            <v>131</v>
          </cell>
          <cell r="G638" t="str">
            <v>HINGHAM</v>
          </cell>
          <cell r="I638">
            <v>15556</v>
          </cell>
          <cell r="J638">
            <v>7326</v>
          </cell>
          <cell r="K638">
            <v>0</v>
          </cell>
          <cell r="L638">
            <v>1188</v>
          </cell>
          <cell r="M638">
            <v>24070</v>
          </cell>
          <cell r="O638">
            <v>3</v>
          </cell>
          <cell r="P638">
            <v>0</v>
          </cell>
          <cell r="Q638">
            <v>68646</v>
          </cell>
          <cell r="R638">
            <v>0</v>
          </cell>
          <cell r="S638">
            <v>0</v>
          </cell>
          <cell r="T638">
            <v>3564</v>
          </cell>
          <cell r="U638">
            <v>72210</v>
          </cell>
          <cell r="W638">
            <v>0</v>
          </cell>
          <cell r="X638">
            <v>0.09</v>
          </cell>
          <cell r="Y638">
            <v>2.9597027375609071E-3</v>
          </cell>
          <cell r="Z638">
            <v>0</v>
          </cell>
          <cell r="AB638">
            <v>1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</row>
        <row r="639">
          <cell r="B639">
            <v>483239145</v>
          </cell>
          <cell r="C639" t="str">
            <v>RISING TIDE</v>
          </cell>
          <cell r="D639">
            <v>239</v>
          </cell>
          <cell r="E639" t="str">
            <v>PLYMOUTH</v>
          </cell>
          <cell r="F639">
            <v>145</v>
          </cell>
          <cell r="G639" t="str">
            <v>KINGSTON</v>
          </cell>
          <cell r="I639">
            <v>12709</v>
          </cell>
          <cell r="J639">
            <v>1810</v>
          </cell>
          <cell r="K639">
            <v>0</v>
          </cell>
          <cell r="L639">
            <v>1188</v>
          </cell>
          <cell r="M639">
            <v>15707</v>
          </cell>
          <cell r="O639">
            <v>9</v>
          </cell>
          <cell r="P639">
            <v>0</v>
          </cell>
          <cell r="Q639">
            <v>130671</v>
          </cell>
          <cell r="R639">
            <v>0</v>
          </cell>
          <cell r="S639">
            <v>0</v>
          </cell>
          <cell r="T639">
            <v>10692</v>
          </cell>
          <cell r="U639">
            <v>141363</v>
          </cell>
          <cell r="W639">
            <v>0</v>
          </cell>
          <cell r="X639">
            <v>0.09</v>
          </cell>
          <cell r="Y639">
            <v>1.2867598241061096E-2</v>
          </cell>
          <cell r="Z639">
            <v>0</v>
          </cell>
          <cell r="AB639">
            <v>3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</row>
        <row r="640">
          <cell r="B640">
            <v>483239171</v>
          </cell>
          <cell r="C640" t="str">
            <v>RISING TIDE</v>
          </cell>
          <cell r="D640">
            <v>239</v>
          </cell>
          <cell r="E640" t="str">
            <v>PLYMOUTH</v>
          </cell>
          <cell r="F640">
            <v>171</v>
          </cell>
          <cell r="G640" t="str">
            <v>MARSHFIELD</v>
          </cell>
          <cell r="I640">
            <v>15111</v>
          </cell>
          <cell r="J640">
            <v>4186</v>
          </cell>
          <cell r="K640">
            <v>0</v>
          </cell>
          <cell r="L640">
            <v>1188</v>
          </cell>
          <cell r="M640">
            <v>20485</v>
          </cell>
          <cell r="O640">
            <v>18</v>
          </cell>
          <cell r="P640">
            <v>0</v>
          </cell>
          <cell r="Q640">
            <v>347346</v>
          </cell>
          <cell r="R640">
            <v>0</v>
          </cell>
          <cell r="S640">
            <v>0</v>
          </cell>
          <cell r="T640">
            <v>21384</v>
          </cell>
          <cell r="U640">
            <v>368730</v>
          </cell>
          <cell r="W640">
            <v>0</v>
          </cell>
          <cell r="X640">
            <v>0.09</v>
          </cell>
          <cell r="Y640">
            <v>1.3194065878979153E-2</v>
          </cell>
          <cell r="Z640">
            <v>0</v>
          </cell>
          <cell r="AB640">
            <v>6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</row>
        <row r="641">
          <cell r="B641">
            <v>483239172</v>
          </cell>
          <cell r="C641" t="str">
            <v>RISING TIDE</v>
          </cell>
          <cell r="D641">
            <v>239</v>
          </cell>
          <cell r="E641" t="str">
            <v>PLYMOUTH</v>
          </cell>
          <cell r="F641">
            <v>172</v>
          </cell>
          <cell r="G641" t="str">
            <v>MASHPEE</v>
          </cell>
          <cell r="I641">
            <v>15288</v>
          </cell>
          <cell r="J641">
            <v>12967</v>
          </cell>
          <cell r="K641">
            <v>0</v>
          </cell>
          <cell r="L641">
            <v>1188</v>
          </cell>
          <cell r="M641">
            <v>29443</v>
          </cell>
          <cell r="O641">
            <v>7</v>
          </cell>
          <cell r="P641">
            <v>0</v>
          </cell>
          <cell r="Q641">
            <v>197785</v>
          </cell>
          <cell r="R641">
            <v>0</v>
          </cell>
          <cell r="S641">
            <v>0</v>
          </cell>
          <cell r="T641">
            <v>8316</v>
          </cell>
          <cell r="U641">
            <v>206101</v>
          </cell>
          <cell r="W641">
            <v>0</v>
          </cell>
          <cell r="X641">
            <v>0.09</v>
          </cell>
          <cell r="Y641">
            <v>3.1697581889260487E-2</v>
          </cell>
          <cell r="Z641">
            <v>0</v>
          </cell>
          <cell r="AB641">
            <v>2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</row>
        <row r="642">
          <cell r="B642">
            <v>483239182</v>
          </cell>
          <cell r="C642" t="str">
            <v>RISING TIDE</v>
          </cell>
          <cell r="D642">
            <v>239</v>
          </cell>
          <cell r="E642" t="str">
            <v>PLYMOUTH</v>
          </cell>
          <cell r="F642">
            <v>182</v>
          </cell>
          <cell r="G642" t="str">
            <v>MIDDLEBOROUGH</v>
          </cell>
          <cell r="I642">
            <v>13356</v>
          </cell>
          <cell r="J642">
            <v>2606</v>
          </cell>
          <cell r="K642">
            <v>0</v>
          </cell>
          <cell r="L642">
            <v>1188</v>
          </cell>
          <cell r="M642">
            <v>17150</v>
          </cell>
          <cell r="O642">
            <v>30</v>
          </cell>
          <cell r="P642">
            <v>0</v>
          </cell>
          <cell r="Q642">
            <v>478860</v>
          </cell>
          <cell r="R642">
            <v>0</v>
          </cell>
          <cell r="S642">
            <v>0</v>
          </cell>
          <cell r="T642">
            <v>35640</v>
          </cell>
          <cell r="U642">
            <v>514500</v>
          </cell>
          <cell r="W642">
            <v>0</v>
          </cell>
          <cell r="X642">
            <v>0.09</v>
          </cell>
          <cell r="Y642">
            <v>1.481566567890411E-2</v>
          </cell>
          <cell r="Z642">
            <v>0</v>
          </cell>
          <cell r="AB642">
            <v>5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</row>
        <row r="643">
          <cell r="B643">
            <v>483239231</v>
          </cell>
          <cell r="C643" t="str">
            <v>RISING TIDE</v>
          </cell>
          <cell r="D643">
            <v>239</v>
          </cell>
          <cell r="E643" t="str">
            <v>PLYMOUTH</v>
          </cell>
          <cell r="F643">
            <v>231</v>
          </cell>
          <cell r="G643" t="str">
            <v>PEMBROKE</v>
          </cell>
          <cell r="I643">
            <v>13038</v>
          </cell>
          <cell r="J643">
            <v>3522</v>
          </cell>
          <cell r="K643">
            <v>0</v>
          </cell>
          <cell r="L643">
            <v>1188</v>
          </cell>
          <cell r="M643">
            <v>17748</v>
          </cell>
          <cell r="O643">
            <v>14</v>
          </cell>
          <cell r="P643">
            <v>0</v>
          </cell>
          <cell r="Q643">
            <v>231840</v>
          </cell>
          <cell r="R643">
            <v>0</v>
          </cell>
          <cell r="S643">
            <v>0</v>
          </cell>
          <cell r="T643">
            <v>16632</v>
          </cell>
          <cell r="U643">
            <v>248472</v>
          </cell>
          <cell r="W643">
            <v>0</v>
          </cell>
          <cell r="X643">
            <v>0.09</v>
          </cell>
          <cell r="Y643">
            <v>1.978902283081815E-2</v>
          </cell>
          <cell r="Z643">
            <v>0</v>
          </cell>
          <cell r="AB643">
            <v>1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</row>
        <row r="644">
          <cell r="B644">
            <v>483239239</v>
          </cell>
          <cell r="C644" t="str">
            <v>RISING TIDE</v>
          </cell>
          <cell r="D644">
            <v>239</v>
          </cell>
          <cell r="E644" t="str">
            <v>PLYMOUTH</v>
          </cell>
          <cell r="F644">
            <v>239</v>
          </cell>
          <cell r="G644" t="str">
            <v>PLYMOUTH</v>
          </cell>
          <cell r="I644">
            <v>12773</v>
          </cell>
          <cell r="J644">
            <v>4338</v>
          </cell>
          <cell r="K644">
            <v>0</v>
          </cell>
          <cell r="L644">
            <v>1188</v>
          </cell>
          <cell r="M644">
            <v>18299</v>
          </cell>
          <cell r="O644">
            <v>310</v>
          </cell>
          <cell r="P644">
            <v>0</v>
          </cell>
          <cell r="Q644">
            <v>5304410</v>
          </cell>
          <cell r="R644">
            <v>0</v>
          </cell>
          <cell r="S644">
            <v>0</v>
          </cell>
          <cell r="T644">
            <v>368280</v>
          </cell>
          <cell r="U644">
            <v>5672690</v>
          </cell>
          <cell r="W644">
            <v>0</v>
          </cell>
          <cell r="X644">
            <v>0.09</v>
          </cell>
          <cell r="Y644">
            <v>5.8901033918469896E-2</v>
          </cell>
          <cell r="Z644">
            <v>0</v>
          </cell>
          <cell r="AB644">
            <v>55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</row>
        <row r="645">
          <cell r="B645">
            <v>483239240</v>
          </cell>
          <cell r="C645" t="str">
            <v>RISING TIDE</v>
          </cell>
          <cell r="D645">
            <v>239</v>
          </cell>
          <cell r="E645" t="str">
            <v>PLYMOUTH</v>
          </cell>
          <cell r="F645">
            <v>240</v>
          </cell>
          <cell r="G645" t="str">
            <v>PLYMPTON</v>
          </cell>
          <cell r="I645">
            <v>11030</v>
          </cell>
          <cell r="J645">
            <v>4464</v>
          </cell>
          <cell r="K645">
            <v>0</v>
          </cell>
          <cell r="L645">
            <v>1188</v>
          </cell>
          <cell r="M645">
            <v>16682</v>
          </cell>
          <cell r="O645">
            <v>3</v>
          </cell>
          <cell r="P645">
            <v>0</v>
          </cell>
          <cell r="Q645">
            <v>46482</v>
          </cell>
          <cell r="R645">
            <v>0</v>
          </cell>
          <cell r="S645">
            <v>0</v>
          </cell>
          <cell r="T645">
            <v>3564</v>
          </cell>
          <cell r="U645">
            <v>50046</v>
          </cell>
          <cell r="W645">
            <v>0</v>
          </cell>
          <cell r="X645">
            <v>0.09</v>
          </cell>
          <cell r="Y645">
            <v>1.0326001591553143E-2</v>
          </cell>
          <cell r="Z645">
            <v>0</v>
          </cell>
          <cell r="AB645">
            <v>2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</row>
        <row r="646">
          <cell r="B646">
            <v>483239261</v>
          </cell>
          <cell r="C646" t="str">
            <v>RISING TIDE</v>
          </cell>
          <cell r="D646">
            <v>239</v>
          </cell>
          <cell r="E646" t="str">
            <v>PLYMOUTH</v>
          </cell>
          <cell r="F646">
            <v>261</v>
          </cell>
          <cell r="G646" t="str">
            <v>SANDWICH</v>
          </cell>
          <cell r="I646">
            <v>12445</v>
          </cell>
          <cell r="J646">
            <v>8718</v>
          </cell>
          <cell r="K646">
            <v>0</v>
          </cell>
          <cell r="L646">
            <v>1188</v>
          </cell>
          <cell r="M646">
            <v>22351</v>
          </cell>
          <cell r="O646">
            <v>26</v>
          </cell>
          <cell r="P646">
            <v>0</v>
          </cell>
          <cell r="Q646">
            <v>550238</v>
          </cell>
          <cell r="R646">
            <v>0</v>
          </cell>
          <cell r="S646">
            <v>0</v>
          </cell>
          <cell r="T646">
            <v>30888</v>
          </cell>
          <cell r="U646">
            <v>581126</v>
          </cell>
          <cell r="W646">
            <v>0</v>
          </cell>
          <cell r="X646">
            <v>0.09</v>
          </cell>
          <cell r="Y646">
            <v>7.6391982458951679E-2</v>
          </cell>
          <cell r="Z646">
            <v>0</v>
          </cell>
          <cell r="AB646">
            <v>1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</row>
        <row r="647">
          <cell r="B647">
            <v>483239310</v>
          </cell>
          <cell r="C647" t="str">
            <v>RISING TIDE</v>
          </cell>
          <cell r="D647">
            <v>239</v>
          </cell>
          <cell r="E647" t="str">
            <v>PLYMOUTH</v>
          </cell>
          <cell r="F647">
            <v>310</v>
          </cell>
          <cell r="G647" t="str">
            <v>WAREHAM</v>
          </cell>
          <cell r="I647">
            <v>15931</v>
          </cell>
          <cell r="J647">
            <v>3376</v>
          </cell>
          <cell r="K647">
            <v>0</v>
          </cell>
          <cell r="L647">
            <v>1188</v>
          </cell>
          <cell r="M647">
            <v>20495</v>
          </cell>
          <cell r="O647">
            <v>70</v>
          </cell>
          <cell r="P647">
            <v>0</v>
          </cell>
          <cell r="Q647">
            <v>1351490</v>
          </cell>
          <cell r="R647">
            <v>0</v>
          </cell>
          <cell r="S647">
            <v>0</v>
          </cell>
          <cell r="T647">
            <v>83160</v>
          </cell>
          <cell r="U647">
            <v>1434650</v>
          </cell>
          <cell r="W647">
            <v>0</v>
          </cell>
          <cell r="X647">
            <v>0.09</v>
          </cell>
          <cell r="Y647">
            <v>5.1275113760107321E-2</v>
          </cell>
          <cell r="Z647">
            <v>0</v>
          </cell>
          <cell r="AB647">
            <v>8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</row>
        <row r="648">
          <cell r="B648">
            <v>483239665</v>
          </cell>
          <cell r="C648" t="str">
            <v>RISING TIDE</v>
          </cell>
          <cell r="D648">
            <v>239</v>
          </cell>
          <cell r="E648" t="str">
            <v>PLYMOUTH</v>
          </cell>
          <cell r="F648">
            <v>665</v>
          </cell>
          <cell r="G648" t="str">
            <v>FREETOWN LAKEVILLE</v>
          </cell>
          <cell r="I648">
            <v>13498</v>
          </cell>
          <cell r="J648">
            <v>1657</v>
          </cell>
          <cell r="K648">
            <v>0</v>
          </cell>
          <cell r="L648">
            <v>1188</v>
          </cell>
          <cell r="M648">
            <v>16343</v>
          </cell>
          <cell r="O648">
            <v>9</v>
          </cell>
          <cell r="P648">
            <v>0</v>
          </cell>
          <cell r="Q648">
            <v>136395</v>
          </cell>
          <cell r="R648">
            <v>0</v>
          </cell>
          <cell r="S648">
            <v>0</v>
          </cell>
          <cell r="T648">
            <v>10692</v>
          </cell>
          <cell r="U648">
            <v>147087</v>
          </cell>
          <cell r="W648">
            <v>0</v>
          </cell>
          <cell r="X648">
            <v>0.09</v>
          </cell>
          <cell r="Y648">
            <v>6.4788433257017873E-3</v>
          </cell>
          <cell r="Z648">
            <v>0</v>
          </cell>
          <cell r="AB648">
            <v>1.9999999999999998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</row>
        <row r="649">
          <cell r="B649">
            <v>483239740</v>
          </cell>
          <cell r="C649" t="str">
            <v>RISING TIDE</v>
          </cell>
          <cell r="D649">
            <v>239</v>
          </cell>
          <cell r="E649" t="str">
            <v>PLYMOUTH</v>
          </cell>
          <cell r="F649">
            <v>740</v>
          </cell>
          <cell r="G649" t="str">
            <v>OLD ROCHESTER</v>
          </cell>
          <cell r="I649">
            <v>12221</v>
          </cell>
          <cell r="J649">
            <v>6437</v>
          </cell>
          <cell r="K649">
            <v>0</v>
          </cell>
          <cell r="L649">
            <v>1188</v>
          </cell>
          <cell r="M649">
            <v>19846</v>
          </cell>
          <cell r="O649">
            <v>10</v>
          </cell>
          <cell r="P649">
            <v>0</v>
          </cell>
          <cell r="Q649">
            <v>186580</v>
          </cell>
          <cell r="R649">
            <v>0</v>
          </cell>
          <cell r="S649">
            <v>0</v>
          </cell>
          <cell r="T649">
            <v>11880</v>
          </cell>
          <cell r="U649">
            <v>198460</v>
          </cell>
          <cell r="W649">
            <v>0</v>
          </cell>
          <cell r="X649">
            <v>0.09</v>
          </cell>
          <cell r="Y649">
            <v>1.3667739993861467E-2</v>
          </cell>
          <cell r="Z649">
            <v>0</v>
          </cell>
          <cell r="AB649">
            <v>3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</row>
        <row r="650">
          <cell r="B650">
            <v>483239760</v>
          </cell>
          <cell r="C650" t="str">
            <v>RISING TIDE</v>
          </cell>
          <cell r="D650">
            <v>239</v>
          </cell>
          <cell r="E650" t="str">
            <v>PLYMOUTH</v>
          </cell>
          <cell r="F650">
            <v>760</v>
          </cell>
          <cell r="G650" t="str">
            <v>SILVER LAKE</v>
          </cell>
          <cell r="I650">
            <v>12902</v>
          </cell>
          <cell r="J650">
            <v>2749</v>
          </cell>
          <cell r="K650">
            <v>0</v>
          </cell>
          <cell r="L650">
            <v>1188</v>
          </cell>
          <cell r="M650">
            <v>16839</v>
          </cell>
          <cell r="O650">
            <v>48</v>
          </cell>
          <cell r="P650">
            <v>0</v>
          </cell>
          <cell r="Q650">
            <v>751248</v>
          </cell>
          <cell r="R650">
            <v>0</v>
          </cell>
          <cell r="S650">
            <v>0</v>
          </cell>
          <cell r="T650">
            <v>57024</v>
          </cell>
          <cell r="U650">
            <v>808272</v>
          </cell>
          <cell r="W650">
            <v>0</v>
          </cell>
          <cell r="X650">
            <v>0.09</v>
          </cell>
          <cell r="Y650">
            <v>4.1020518352446488E-2</v>
          </cell>
          <cell r="Z650">
            <v>0</v>
          </cell>
          <cell r="AB650">
            <v>5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</row>
        <row r="651">
          <cell r="B651">
            <v>484035001</v>
          </cell>
          <cell r="C651" t="str">
            <v>ROXBURY PREPARATORY</v>
          </cell>
          <cell r="D651">
            <v>35</v>
          </cell>
          <cell r="E651" t="str">
            <v>BOSTON</v>
          </cell>
          <cell r="F651">
            <v>1</v>
          </cell>
          <cell r="G651" t="str">
            <v>ABINGTON</v>
          </cell>
          <cell r="I651">
            <v>19086</v>
          </cell>
          <cell r="J651">
            <v>1914</v>
          </cell>
          <cell r="K651">
            <v>0</v>
          </cell>
          <cell r="L651">
            <v>1188</v>
          </cell>
          <cell r="M651">
            <v>22188</v>
          </cell>
          <cell r="O651">
            <v>1</v>
          </cell>
          <cell r="P651">
            <v>0</v>
          </cell>
          <cell r="Q651">
            <v>21000</v>
          </cell>
          <cell r="R651">
            <v>0</v>
          </cell>
          <cell r="S651">
            <v>0</v>
          </cell>
          <cell r="T651">
            <v>1188</v>
          </cell>
          <cell r="U651">
            <v>22188</v>
          </cell>
          <cell r="W651">
            <v>0</v>
          </cell>
          <cell r="X651">
            <v>0.09</v>
          </cell>
          <cell r="Y651">
            <v>2.3066391762444214E-2</v>
          </cell>
          <cell r="Z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</row>
        <row r="652">
          <cell r="B652">
            <v>484035018</v>
          </cell>
          <cell r="C652" t="str">
            <v>ROXBURY PREPARATORY</v>
          </cell>
          <cell r="D652">
            <v>35</v>
          </cell>
          <cell r="E652" t="str">
            <v>BOSTON</v>
          </cell>
          <cell r="F652">
            <v>18</v>
          </cell>
          <cell r="G652" t="str">
            <v>AVON</v>
          </cell>
          <cell r="I652">
            <v>15158</v>
          </cell>
          <cell r="J652">
            <v>7338</v>
          </cell>
          <cell r="K652">
            <v>0</v>
          </cell>
          <cell r="L652">
            <v>1188</v>
          </cell>
          <cell r="M652">
            <v>23684</v>
          </cell>
          <cell r="O652">
            <v>3</v>
          </cell>
          <cell r="P652">
            <v>0</v>
          </cell>
          <cell r="Q652">
            <v>67488</v>
          </cell>
          <cell r="R652">
            <v>0</v>
          </cell>
          <cell r="S652">
            <v>0</v>
          </cell>
          <cell r="T652">
            <v>3564</v>
          </cell>
          <cell r="U652">
            <v>71052</v>
          </cell>
          <cell r="W652">
            <v>0</v>
          </cell>
          <cell r="X652">
            <v>0.09</v>
          </cell>
          <cell r="Y652">
            <v>3.7013636007683336E-2</v>
          </cell>
          <cell r="Z652">
            <v>0</v>
          </cell>
          <cell r="AB652">
            <v>2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</row>
        <row r="653">
          <cell r="B653">
            <v>484035026</v>
          </cell>
          <cell r="C653" t="str">
            <v>ROXBURY PREPARATORY</v>
          </cell>
          <cell r="D653">
            <v>35</v>
          </cell>
          <cell r="E653" t="str">
            <v>BOSTON</v>
          </cell>
          <cell r="F653">
            <v>26</v>
          </cell>
          <cell r="G653" t="str">
            <v>BELMONT</v>
          </cell>
          <cell r="I653">
            <v>12747</v>
          </cell>
          <cell r="J653">
            <v>4540</v>
          </cell>
          <cell r="K653">
            <v>0</v>
          </cell>
          <cell r="L653">
            <v>1188</v>
          </cell>
          <cell r="M653">
            <v>18475</v>
          </cell>
          <cell r="O653">
            <v>1</v>
          </cell>
          <cell r="P653">
            <v>0</v>
          </cell>
          <cell r="Q653">
            <v>17287</v>
          </cell>
          <cell r="R653">
            <v>0</v>
          </cell>
          <cell r="S653">
            <v>0</v>
          </cell>
          <cell r="T653">
            <v>1188</v>
          </cell>
          <cell r="U653">
            <v>18475</v>
          </cell>
          <cell r="W653">
            <v>0</v>
          </cell>
          <cell r="X653">
            <v>0.09</v>
          </cell>
          <cell r="Y653">
            <v>2.199600645416131E-3</v>
          </cell>
          <cell r="Z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</row>
        <row r="654">
          <cell r="B654">
            <v>484035035</v>
          </cell>
          <cell r="C654" t="str">
            <v>ROXBURY PREPARATORY</v>
          </cell>
          <cell r="D654">
            <v>35</v>
          </cell>
          <cell r="E654" t="str">
            <v>BOSTON</v>
          </cell>
          <cell r="F654">
            <v>35</v>
          </cell>
          <cell r="G654" t="str">
            <v>BOSTON</v>
          </cell>
          <cell r="I654">
            <v>19107</v>
          </cell>
          <cell r="J654">
            <v>7931</v>
          </cell>
          <cell r="K654">
            <v>0</v>
          </cell>
          <cell r="L654">
            <v>1188</v>
          </cell>
          <cell r="M654">
            <v>28226</v>
          </cell>
          <cell r="O654">
            <v>1252</v>
          </cell>
          <cell r="P654">
            <v>0</v>
          </cell>
          <cell r="Q654">
            <v>33851576</v>
          </cell>
          <cell r="R654">
            <v>0</v>
          </cell>
          <cell r="S654">
            <v>0</v>
          </cell>
          <cell r="T654">
            <v>1487376</v>
          </cell>
          <cell r="U654">
            <v>35338952</v>
          </cell>
          <cell r="W654">
            <v>0</v>
          </cell>
          <cell r="X654">
            <v>0.18</v>
          </cell>
          <cell r="Y654">
            <v>0.18442807457257207</v>
          </cell>
          <cell r="Z654">
            <v>0</v>
          </cell>
          <cell r="AB654">
            <v>98</v>
          </cell>
          <cell r="AC654">
            <v>9.8094458515125407</v>
          </cell>
          <cell r="AD654">
            <v>276883.79693319608</v>
          </cell>
          <cell r="AE654">
            <v>0</v>
          </cell>
          <cell r="AF654">
            <v>0</v>
          </cell>
        </row>
        <row r="655">
          <cell r="B655">
            <v>484035044</v>
          </cell>
          <cell r="C655" t="str">
            <v>ROXBURY PREPARATORY</v>
          </cell>
          <cell r="D655">
            <v>35</v>
          </cell>
          <cell r="E655" t="str">
            <v>BOSTON</v>
          </cell>
          <cell r="F655">
            <v>44</v>
          </cell>
          <cell r="G655" t="str">
            <v>BROCKTON</v>
          </cell>
          <cell r="I655">
            <v>16889</v>
          </cell>
          <cell r="J655">
            <v>589</v>
          </cell>
          <cell r="K655">
            <v>0</v>
          </cell>
          <cell r="L655">
            <v>1188</v>
          </cell>
          <cell r="M655">
            <v>18666</v>
          </cell>
          <cell r="O655">
            <v>5</v>
          </cell>
          <cell r="P655">
            <v>0</v>
          </cell>
          <cell r="Q655">
            <v>87390</v>
          </cell>
          <cell r="R655">
            <v>0</v>
          </cell>
          <cell r="S655">
            <v>0</v>
          </cell>
          <cell r="T655">
            <v>5940</v>
          </cell>
          <cell r="U655">
            <v>93330</v>
          </cell>
          <cell r="W655">
            <v>0</v>
          </cell>
          <cell r="X655">
            <v>0.18</v>
          </cell>
          <cell r="Y655">
            <v>9.3367395584958116E-2</v>
          </cell>
          <cell r="Z655">
            <v>0</v>
          </cell>
          <cell r="AB655">
            <v>1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</row>
        <row r="656">
          <cell r="B656">
            <v>484035046</v>
          </cell>
          <cell r="C656" t="str">
            <v>ROXBURY PREPARATORY</v>
          </cell>
          <cell r="D656">
            <v>35</v>
          </cell>
          <cell r="E656" t="str">
            <v>BOSTON</v>
          </cell>
          <cell r="F656">
            <v>46</v>
          </cell>
          <cell r="G656" t="str">
            <v>BROOKLINE</v>
          </cell>
          <cell r="I656">
            <v>13129</v>
          </cell>
          <cell r="J656">
            <v>13446</v>
          </cell>
          <cell r="K656">
            <v>0</v>
          </cell>
          <cell r="L656">
            <v>1188</v>
          </cell>
          <cell r="M656">
            <v>27763</v>
          </cell>
          <cell r="O656">
            <v>1</v>
          </cell>
          <cell r="P656">
            <v>0</v>
          </cell>
          <cell r="Q656">
            <v>26575</v>
          </cell>
          <cell r="R656">
            <v>0</v>
          </cell>
          <cell r="S656">
            <v>0</v>
          </cell>
          <cell r="T656">
            <v>1188</v>
          </cell>
          <cell r="U656">
            <v>27763</v>
          </cell>
          <cell r="W656">
            <v>0</v>
          </cell>
          <cell r="X656">
            <v>0.09</v>
          </cell>
          <cell r="Y656">
            <v>7.4641875458356923E-4</v>
          </cell>
          <cell r="Z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</row>
        <row r="657">
          <cell r="B657">
            <v>484035050</v>
          </cell>
          <cell r="C657" t="str">
            <v>ROXBURY PREPARATORY</v>
          </cell>
          <cell r="D657">
            <v>35</v>
          </cell>
          <cell r="E657" t="str">
            <v>BOSTON</v>
          </cell>
          <cell r="F657">
            <v>50</v>
          </cell>
          <cell r="G657" t="str">
            <v>CANTON</v>
          </cell>
          <cell r="I657">
            <v>18215</v>
          </cell>
          <cell r="J657">
            <v>8308</v>
          </cell>
          <cell r="K657">
            <v>0</v>
          </cell>
          <cell r="L657">
            <v>1188</v>
          </cell>
          <cell r="M657">
            <v>27711</v>
          </cell>
          <cell r="O657">
            <v>1</v>
          </cell>
          <cell r="P657">
            <v>0</v>
          </cell>
          <cell r="Q657">
            <v>26523</v>
          </cell>
          <cell r="R657">
            <v>0</v>
          </cell>
          <cell r="S657">
            <v>0</v>
          </cell>
          <cell r="T657">
            <v>1188</v>
          </cell>
          <cell r="U657">
            <v>27711</v>
          </cell>
          <cell r="W657">
            <v>0</v>
          </cell>
          <cell r="X657">
            <v>0.09</v>
          </cell>
          <cell r="Y657">
            <v>6.5476157914056725E-3</v>
          </cell>
          <cell r="Z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</row>
        <row r="658">
          <cell r="B658">
            <v>484035057</v>
          </cell>
          <cell r="C658" t="str">
            <v>ROXBURY PREPARATORY</v>
          </cell>
          <cell r="D658">
            <v>35</v>
          </cell>
          <cell r="E658" t="str">
            <v>BOSTON</v>
          </cell>
          <cell r="F658">
            <v>57</v>
          </cell>
          <cell r="G658" t="str">
            <v>CHELSEA</v>
          </cell>
          <cell r="I658">
            <v>19531</v>
          </cell>
          <cell r="J658">
            <v>423</v>
          </cell>
          <cell r="K658">
            <v>0</v>
          </cell>
          <cell r="L658">
            <v>1188</v>
          </cell>
          <cell r="M658">
            <v>21142</v>
          </cell>
          <cell r="O658">
            <v>1</v>
          </cell>
          <cell r="P658">
            <v>0</v>
          </cell>
          <cell r="Q658">
            <v>19954</v>
          </cell>
          <cell r="R658">
            <v>0</v>
          </cell>
          <cell r="S658">
            <v>0</v>
          </cell>
          <cell r="T658">
            <v>1188</v>
          </cell>
          <cell r="U658">
            <v>21142</v>
          </cell>
          <cell r="W658">
            <v>0</v>
          </cell>
          <cell r="X658">
            <v>0.18</v>
          </cell>
          <cell r="Y658">
            <v>0.12345956705345312</v>
          </cell>
          <cell r="Z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</row>
        <row r="659">
          <cell r="B659">
            <v>484035093</v>
          </cell>
          <cell r="C659" t="str">
            <v>ROXBURY PREPARATORY</v>
          </cell>
          <cell r="D659">
            <v>35</v>
          </cell>
          <cell r="E659" t="str">
            <v>BOSTON</v>
          </cell>
          <cell r="F659">
            <v>93</v>
          </cell>
          <cell r="G659" t="str">
            <v>EVERETT</v>
          </cell>
          <cell r="I659">
            <v>20775</v>
          </cell>
          <cell r="J659">
            <v>268</v>
          </cell>
          <cell r="K659">
            <v>0</v>
          </cell>
          <cell r="L659">
            <v>1188</v>
          </cell>
          <cell r="M659">
            <v>22231</v>
          </cell>
          <cell r="O659">
            <v>3</v>
          </cell>
          <cell r="P659">
            <v>0</v>
          </cell>
          <cell r="Q659">
            <v>63129</v>
          </cell>
          <cell r="R659">
            <v>0</v>
          </cell>
          <cell r="S659">
            <v>0</v>
          </cell>
          <cell r="T659">
            <v>3564</v>
          </cell>
          <cell r="U659">
            <v>66693</v>
          </cell>
          <cell r="W659">
            <v>0</v>
          </cell>
          <cell r="X659">
            <v>0.18</v>
          </cell>
          <cell r="Y659">
            <v>8.9885551686166743E-2</v>
          </cell>
          <cell r="Z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</row>
        <row r="660">
          <cell r="B660">
            <v>484035100</v>
          </cell>
          <cell r="C660" t="str">
            <v>ROXBURY PREPARATORY</v>
          </cell>
          <cell r="D660">
            <v>35</v>
          </cell>
          <cell r="E660" t="str">
            <v>BOSTON</v>
          </cell>
          <cell r="F660">
            <v>100</v>
          </cell>
          <cell r="G660" t="str">
            <v>FRAMINGHAM</v>
          </cell>
          <cell r="I660">
            <v>16329</v>
          </cell>
          <cell r="J660">
            <v>5396</v>
          </cell>
          <cell r="K660">
            <v>0</v>
          </cell>
          <cell r="L660">
            <v>1188</v>
          </cell>
          <cell r="M660">
            <v>22913</v>
          </cell>
          <cell r="O660">
            <v>1</v>
          </cell>
          <cell r="P660">
            <v>0</v>
          </cell>
          <cell r="Q660">
            <v>21725</v>
          </cell>
          <cell r="R660">
            <v>0</v>
          </cell>
          <cell r="S660">
            <v>0</v>
          </cell>
          <cell r="T660">
            <v>1188</v>
          </cell>
          <cell r="U660">
            <v>22913</v>
          </cell>
          <cell r="W660">
            <v>0</v>
          </cell>
          <cell r="X660">
            <v>0.09</v>
          </cell>
          <cell r="Y660">
            <v>3.0670388893343184E-2</v>
          </cell>
          <cell r="Z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</row>
        <row r="661">
          <cell r="B661">
            <v>484035133</v>
          </cell>
          <cell r="C661" t="str">
            <v>ROXBURY PREPARATORY</v>
          </cell>
          <cell r="D661">
            <v>35</v>
          </cell>
          <cell r="E661" t="str">
            <v>BOSTON</v>
          </cell>
          <cell r="F661">
            <v>133</v>
          </cell>
          <cell r="G661" t="str">
            <v>HOLBROOK</v>
          </cell>
          <cell r="I661">
            <v>13129</v>
          </cell>
          <cell r="J661">
            <v>1752</v>
          </cell>
          <cell r="K661">
            <v>0</v>
          </cell>
          <cell r="L661">
            <v>1188</v>
          </cell>
          <cell r="M661">
            <v>16069</v>
          </cell>
          <cell r="O661">
            <v>1</v>
          </cell>
          <cell r="P661">
            <v>0</v>
          </cell>
          <cell r="Q661">
            <v>14881</v>
          </cell>
          <cell r="R661">
            <v>0</v>
          </cell>
          <cell r="S661">
            <v>0</v>
          </cell>
          <cell r="T661">
            <v>1188</v>
          </cell>
          <cell r="U661">
            <v>16069</v>
          </cell>
          <cell r="W661">
            <v>0</v>
          </cell>
          <cell r="X661">
            <v>0.09</v>
          </cell>
          <cell r="Y661">
            <v>3.392077105832738E-2</v>
          </cell>
          <cell r="Z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</row>
        <row r="662">
          <cell r="B662">
            <v>484035163</v>
          </cell>
          <cell r="C662" t="str">
            <v>ROXBURY PREPARATORY</v>
          </cell>
          <cell r="D662">
            <v>35</v>
          </cell>
          <cell r="E662" t="str">
            <v>BOSTON</v>
          </cell>
          <cell r="F662">
            <v>163</v>
          </cell>
          <cell r="G662" t="str">
            <v>LYNN</v>
          </cell>
          <cell r="I662">
            <v>13129</v>
          </cell>
          <cell r="J662">
            <v>87</v>
          </cell>
          <cell r="K662">
            <v>0</v>
          </cell>
          <cell r="L662">
            <v>1188</v>
          </cell>
          <cell r="M662">
            <v>14404</v>
          </cell>
          <cell r="O662">
            <v>1</v>
          </cell>
          <cell r="P662">
            <v>0</v>
          </cell>
          <cell r="Q662">
            <v>13216</v>
          </cell>
          <cell r="R662">
            <v>0</v>
          </cell>
          <cell r="S662">
            <v>0</v>
          </cell>
          <cell r="T662">
            <v>1188</v>
          </cell>
          <cell r="U662">
            <v>14404</v>
          </cell>
          <cell r="W662">
            <v>0</v>
          </cell>
          <cell r="X662">
            <v>0.113490033140277</v>
          </cell>
          <cell r="Y662">
            <v>0.10020806784376603</v>
          </cell>
          <cell r="Z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</row>
        <row r="663">
          <cell r="B663">
            <v>484035207</v>
          </cell>
          <cell r="C663" t="str">
            <v>ROXBURY PREPARATORY</v>
          </cell>
          <cell r="D663">
            <v>35</v>
          </cell>
          <cell r="E663" t="str">
            <v>BOSTON</v>
          </cell>
          <cell r="F663">
            <v>207</v>
          </cell>
          <cell r="G663" t="str">
            <v>NEWTON</v>
          </cell>
          <cell r="I663">
            <v>17896</v>
          </cell>
          <cell r="J663">
            <v>13432</v>
          </cell>
          <cell r="K663">
            <v>0</v>
          </cell>
          <cell r="L663">
            <v>1188</v>
          </cell>
          <cell r="M663">
            <v>32516</v>
          </cell>
          <cell r="O663">
            <v>1</v>
          </cell>
          <cell r="P663">
            <v>0</v>
          </cell>
          <cell r="Q663">
            <v>31328</v>
          </cell>
          <cell r="R663">
            <v>0</v>
          </cell>
          <cell r="S663">
            <v>0</v>
          </cell>
          <cell r="T663">
            <v>1188</v>
          </cell>
          <cell r="U663">
            <v>32516</v>
          </cell>
          <cell r="W663">
            <v>0</v>
          </cell>
          <cell r="X663">
            <v>0.09</v>
          </cell>
          <cell r="Y663">
            <v>4.6786425500361514E-4</v>
          </cell>
          <cell r="Z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</row>
        <row r="664">
          <cell r="B664">
            <v>484035220</v>
          </cell>
          <cell r="C664" t="str">
            <v>ROXBURY PREPARATORY</v>
          </cell>
          <cell r="D664">
            <v>35</v>
          </cell>
          <cell r="E664" t="str">
            <v>BOSTON</v>
          </cell>
          <cell r="F664">
            <v>220</v>
          </cell>
          <cell r="G664" t="str">
            <v>NORWOOD</v>
          </cell>
          <cell r="I664">
            <v>17400</v>
          </cell>
          <cell r="J664">
            <v>6575</v>
          </cell>
          <cell r="K664">
            <v>0</v>
          </cell>
          <cell r="L664">
            <v>1188</v>
          </cell>
          <cell r="M664">
            <v>25163</v>
          </cell>
          <cell r="O664">
            <v>1</v>
          </cell>
          <cell r="P664">
            <v>0</v>
          </cell>
          <cell r="Q664">
            <v>23975</v>
          </cell>
          <cell r="R664">
            <v>0</v>
          </cell>
          <cell r="S664">
            <v>0</v>
          </cell>
          <cell r="T664">
            <v>1188</v>
          </cell>
          <cell r="U664">
            <v>25163</v>
          </cell>
          <cell r="W664">
            <v>0</v>
          </cell>
          <cell r="X664">
            <v>0.09</v>
          </cell>
          <cell r="Y664">
            <v>2.0829400838012321E-2</v>
          </cell>
          <cell r="Z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</row>
        <row r="665">
          <cell r="B665">
            <v>484035243</v>
          </cell>
          <cell r="C665" t="str">
            <v>ROXBURY PREPARATORY</v>
          </cell>
          <cell r="D665">
            <v>35</v>
          </cell>
          <cell r="E665" t="str">
            <v>BOSTON</v>
          </cell>
          <cell r="F665">
            <v>243</v>
          </cell>
          <cell r="G665" t="str">
            <v>QUINCY</v>
          </cell>
          <cell r="I665">
            <v>20039</v>
          </cell>
          <cell r="J665">
            <v>2856</v>
          </cell>
          <cell r="K665">
            <v>0</v>
          </cell>
          <cell r="L665">
            <v>1188</v>
          </cell>
          <cell r="M665">
            <v>24083</v>
          </cell>
          <cell r="O665">
            <v>7</v>
          </cell>
          <cell r="P665">
            <v>0</v>
          </cell>
          <cell r="Q665">
            <v>160265</v>
          </cell>
          <cell r="R665">
            <v>0</v>
          </cell>
          <cell r="S665">
            <v>0</v>
          </cell>
          <cell r="T665">
            <v>8316</v>
          </cell>
          <cell r="U665">
            <v>168581</v>
          </cell>
          <cell r="W665">
            <v>0</v>
          </cell>
          <cell r="X665">
            <v>0.09</v>
          </cell>
          <cell r="Y665">
            <v>6.4449431719393047E-3</v>
          </cell>
          <cell r="Z665">
            <v>0</v>
          </cell>
          <cell r="AB665">
            <v>1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</row>
        <row r="666">
          <cell r="B666">
            <v>484035244</v>
          </cell>
          <cell r="C666" t="str">
            <v>ROXBURY PREPARATORY</v>
          </cell>
          <cell r="D666">
            <v>35</v>
          </cell>
          <cell r="E666" t="str">
            <v>BOSTON</v>
          </cell>
          <cell r="F666">
            <v>244</v>
          </cell>
          <cell r="G666" t="str">
            <v>RANDOLPH</v>
          </cell>
          <cell r="I666">
            <v>17986</v>
          </cell>
          <cell r="J666">
            <v>5120</v>
          </cell>
          <cell r="K666">
            <v>0</v>
          </cell>
          <cell r="L666">
            <v>1188</v>
          </cell>
          <cell r="M666">
            <v>24294</v>
          </cell>
          <cell r="O666">
            <v>7</v>
          </cell>
          <cell r="P666">
            <v>0</v>
          </cell>
          <cell r="Q666">
            <v>161742</v>
          </cell>
          <cell r="R666">
            <v>0</v>
          </cell>
          <cell r="S666">
            <v>0</v>
          </cell>
          <cell r="T666">
            <v>8316</v>
          </cell>
          <cell r="U666">
            <v>170058</v>
          </cell>
          <cell r="W666">
            <v>0</v>
          </cell>
          <cell r="X666">
            <v>0.09</v>
          </cell>
          <cell r="Y666">
            <v>0.10187165835696251</v>
          </cell>
          <cell r="Z666">
            <v>0</v>
          </cell>
          <cell r="AB666">
            <v>0.99999999999999989</v>
          </cell>
          <cell r="AC666">
            <v>0.27732799033346217</v>
          </cell>
          <cell r="AD666">
            <v>6737.9405446449782</v>
          </cell>
          <cell r="AE666">
            <v>0</v>
          </cell>
          <cell r="AF666">
            <v>0</v>
          </cell>
        </row>
        <row r="667">
          <cell r="B667">
            <v>484035248</v>
          </cell>
          <cell r="C667" t="str">
            <v>ROXBURY PREPARATORY</v>
          </cell>
          <cell r="D667">
            <v>35</v>
          </cell>
          <cell r="E667" t="str">
            <v>BOSTON</v>
          </cell>
          <cell r="F667">
            <v>248</v>
          </cell>
          <cell r="G667" t="str">
            <v>REVERE</v>
          </cell>
          <cell r="I667">
            <v>17988</v>
          </cell>
          <cell r="J667">
            <v>1186</v>
          </cell>
          <cell r="K667">
            <v>0</v>
          </cell>
          <cell r="L667">
            <v>1188</v>
          </cell>
          <cell r="M667">
            <v>20362</v>
          </cell>
          <cell r="O667">
            <v>5</v>
          </cell>
          <cell r="P667">
            <v>0</v>
          </cell>
          <cell r="Q667">
            <v>95870</v>
          </cell>
          <cell r="R667">
            <v>0</v>
          </cell>
          <cell r="S667">
            <v>0</v>
          </cell>
          <cell r="T667">
            <v>5940</v>
          </cell>
          <cell r="U667">
            <v>101810</v>
          </cell>
          <cell r="W667">
            <v>0</v>
          </cell>
          <cell r="X667">
            <v>0.09</v>
          </cell>
          <cell r="Y667">
            <v>6.8512801438183821E-2</v>
          </cell>
          <cell r="Z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</row>
        <row r="668">
          <cell r="B668">
            <v>484035258</v>
          </cell>
          <cell r="C668" t="str">
            <v>ROXBURY PREPARATORY</v>
          </cell>
          <cell r="D668">
            <v>35</v>
          </cell>
          <cell r="E668" t="str">
            <v>BOSTON</v>
          </cell>
          <cell r="F668">
            <v>258</v>
          </cell>
          <cell r="G668" t="str">
            <v>SALEM</v>
          </cell>
          <cell r="I668">
            <v>21273</v>
          </cell>
          <cell r="J668">
            <v>7113</v>
          </cell>
          <cell r="K668">
            <v>0</v>
          </cell>
          <cell r="L668">
            <v>1188</v>
          </cell>
          <cell r="M668">
            <v>29574</v>
          </cell>
          <cell r="O668">
            <v>1</v>
          </cell>
          <cell r="P668">
            <v>0</v>
          </cell>
          <cell r="Q668">
            <v>28386</v>
          </cell>
          <cell r="R668">
            <v>0</v>
          </cell>
          <cell r="S668">
            <v>0</v>
          </cell>
          <cell r="T668">
            <v>1188</v>
          </cell>
          <cell r="U668">
            <v>29574</v>
          </cell>
          <cell r="W668">
            <v>0</v>
          </cell>
          <cell r="X668">
            <v>0.09</v>
          </cell>
          <cell r="Y668">
            <v>0.11216849563303749</v>
          </cell>
          <cell r="Z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</row>
        <row r="669">
          <cell r="B669">
            <v>484035262</v>
          </cell>
          <cell r="C669" t="str">
            <v>ROXBURY PREPARATORY</v>
          </cell>
          <cell r="D669">
            <v>35</v>
          </cell>
          <cell r="E669" t="str">
            <v>BOSTON</v>
          </cell>
          <cell r="F669">
            <v>262</v>
          </cell>
          <cell r="G669" t="str">
            <v>SAUGUS</v>
          </cell>
          <cell r="I669">
            <v>17784</v>
          </cell>
          <cell r="J669">
            <v>3547</v>
          </cell>
          <cell r="K669">
            <v>0</v>
          </cell>
          <cell r="L669">
            <v>1188</v>
          </cell>
          <cell r="M669">
            <v>22519</v>
          </cell>
          <cell r="O669">
            <v>1</v>
          </cell>
          <cell r="P669">
            <v>0</v>
          </cell>
          <cell r="Q669">
            <v>21331</v>
          </cell>
          <cell r="R669">
            <v>0</v>
          </cell>
          <cell r="S669">
            <v>0</v>
          </cell>
          <cell r="T669">
            <v>1188</v>
          </cell>
          <cell r="U669">
            <v>22519</v>
          </cell>
          <cell r="W669">
            <v>0</v>
          </cell>
          <cell r="X669">
            <v>0.09</v>
          </cell>
          <cell r="Y669">
            <v>0.10202414826885364</v>
          </cell>
          <cell r="Z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</row>
        <row r="670">
          <cell r="B670">
            <v>484035285</v>
          </cell>
          <cell r="C670" t="str">
            <v>ROXBURY PREPARATORY</v>
          </cell>
          <cell r="D670">
            <v>35</v>
          </cell>
          <cell r="E670" t="str">
            <v>BOSTON</v>
          </cell>
          <cell r="F670">
            <v>285</v>
          </cell>
          <cell r="G670" t="str">
            <v>STOUGHTON</v>
          </cell>
          <cell r="I670">
            <v>17009</v>
          </cell>
          <cell r="J670">
            <v>4099</v>
          </cell>
          <cell r="K670">
            <v>0</v>
          </cell>
          <cell r="L670">
            <v>1188</v>
          </cell>
          <cell r="M670">
            <v>22296</v>
          </cell>
          <cell r="O670">
            <v>3</v>
          </cell>
          <cell r="P670">
            <v>0</v>
          </cell>
          <cell r="Q670">
            <v>63324</v>
          </cell>
          <cell r="R670">
            <v>0</v>
          </cell>
          <cell r="S670">
            <v>0</v>
          </cell>
          <cell r="T670">
            <v>3564</v>
          </cell>
          <cell r="U670">
            <v>66888</v>
          </cell>
          <cell r="W670">
            <v>0</v>
          </cell>
          <cell r="X670">
            <v>0.09</v>
          </cell>
          <cell r="Y670">
            <v>3.4611205616180453E-2</v>
          </cell>
          <cell r="Z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</row>
        <row r="671">
          <cell r="B671">
            <v>484035314</v>
          </cell>
          <cell r="C671" t="str">
            <v>ROXBURY PREPARATORY</v>
          </cell>
          <cell r="D671">
            <v>35</v>
          </cell>
          <cell r="E671" t="str">
            <v>BOSTON</v>
          </cell>
          <cell r="F671">
            <v>314</v>
          </cell>
          <cell r="G671" t="str">
            <v>WATERTOWN</v>
          </cell>
          <cell r="I671">
            <v>18570</v>
          </cell>
          <cell r="J671">
            <v>14012</v>
          </cell>
          <cell r="K671">
            <v>0</v>
          </cell>
          <cell r="L671">
            <v>1188</v>
          </cell>
          <cell r="M671">
            <v>33770</v>
          </cell>
          <cell r="O671">
            <v>1</v>
          </cell>
          <cell r="P671">
            <v>0</v>
          </cell>
          <cell r="Q671">
            <v>32582</v>
          </cell>
          <cell r="R671">
            <v>0</v>
          </cell>
          <cell r="S671">
            <v>0</v>
          </cell>
          <cell r="T671">
            <v>1188</v>
          </cell>
          <cell r="U671">
            <v>33770</v>
          </cell>
          <cell r="W671">
            <v>0</v>
          </cell>
          <cell r="X671">
            <v>0.09</v>
          </cell>
          <cell r="Y671">
            <v>6.4361186155861387E-3</v>
          </cell>
          <cell r="Z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</row>
        <row r="672">
          <cell r="B672">
            <v>484035336</v>
          </cell>
          <cell r="C672" t="str">
            <v>ROXBURY PREPARATORY</v>
          </cell>
          <cell r="D672">
            <v>35</v>
          </cell>
          <cell r="E672" t="str">
            <v>BOSTON</v>
          </cell>
          <cell r="F672">
            <v>336</v>
          </cell>
          <cell r="G672" t="str">
            <v>WEYMOUTH</v>
          </cell>
          <cell r="I672">
            <v>17400</v>
          </cell>
          <cell r="J672">
            <v>2329</v>
          </cell>
          <cell r="K672">
            <v>0</v>
          </cell>
          <cell r="L672">
            <v>1188</v>
          </cell>
          <cell r="M672">
            <v>20917</v>
          </cell>
          <cell r="O672">
            <v>2</v>
          </cell>
          <cell r="P672">
            <v>0</v>
          </cell>
          <cell r="Q672">
            <v>39458</v>
          </cell>
          <cell r="R672">
            <v>0</v>
          </cell>
          <cell r="S672">
            <v>0</v>
          </cell>
          <cell r="T672">
            <v>2376</v>
          </cell>
          <cell r="U672">
            <v>41834</v>
          </cell>
          <cell r="W672">
            <v>0</v>
          </cell>
          <cell r="X672">
            <v>0.09</v>
          </cell>
          <cell r="Y672">
            <v>4.8588345715660924E-2</v>
          </cell>
          <cell r="Z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</row>
        <row r="673">
          <cell r="B673">
            <v>485258030</v>
          </cell>
          <cell r="C673" t="str">
            <v>SALEM ACADEMY</v>
          </cell>
          <cell r="D673">
            <v>258</v>
          </cell>
          <cell r="E673" t="str">
            <v>SALEM</v>
          </cell>
          <cell r="F673">
            <v>30</v>
          </cell>
          <cell r="G673" t="str">
            <v>BEVERLY</v>
          </cell>
          <cell r="I673">
            <v>17757</v>
          </cell>
          <cell r="J673">
            <v>3936</v>
          </cell>
          <cell r="K673">
            <v>0</v>
          </cell>
          <cell r="L673">
            <v>1188</v>
          </cell>
          <cell r="M673">
            <v>22881</v>
          </cell>
          <cell r="O673">
            <v>4</v>
          </cell>
          <cell r="P673">
            <v>0</v>
          </cell>
          <cell r="Q673">
            <v>86772</v>
          </cell>
          <cell r="R673">
            <v>0</v>
          </cell>
          <cell r="S673">
            <v>0</v>
          </cell>
          <cell r="T673">
            <v>4752</v>
          </cell>
          <cell r="U673">
            <v>91524</v>
          </cell>
          <cell r="W673">
            <v>0</v>
          </cell>
          <cell r="X673">
            <v>0.09</v>
          </cell>
          <cell r="Y673">
            <v>4.4381844028676043E-3</v>
          </cell>
          <cell r="Z673">
            <v>0</v>
          </cell>
          <cell r="AB673">
            <v>1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</row>
        <row r="674">
          <cell r="B674">
            <v>485258071</v>
          </cell>
          <cell r="C674" t="str">
            <v>SALEM ACADEMY</v>
          </cell>
          <cell r="D674">
            <v>258</v>
          </cell>
          <cell r="E674" t="str">
            <v>SALEM</v>
          </cell>
          <cell r="F674">
            <v>71</v>
          </cell>
          <cell r="G674" t="str">
            <v>DANVERS</v>
          </cell>
          <cell r="I674">
            <v>16951</v>
          </cell>
          <cell r="J674">
            <v>7391</v>
          </cell>
          <cell r="K674">
            <v>0</v>
          </cell>
          <cell r="L674">
            <v>1188</v>
          </cell>
          <cell r="M674">
            <v>25530</v>
          </cell>
          <cell r="O674">
            <v>2</v>
          </cell>
          <cell r="P674">
            <v>0</v>
          </cell>
          <cell r="Q674">
            <v>48684</v>
          </cell>
          <cell r="R674">
            <v>0</v>
          </cell>
          <cell r="S674">
            <v>0</v>
          </cell>
          <cell r="T674">
            <v>2376</v>
          </cell>
          <cell r="U674">
            <v>51060</v>
          </cell>
          <cell r="W674">
            <v>0</v>
          </cell>
          <cell r="X674">
            <v>0.09</v>
          </cell>
          <cell r="Y674">
            <v>8.1278406724978932E-3</v>
          </cell>
          <cell r="Z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</row>
        <row r="675">
          <cell r="B675">
            <v>485258079</v>
          </cell>
          <cell r="C675" t="str">
            <v>SALEM ACADEMY</v>
          </cell>
          <cell r="D675">
            <v>258</v>
          </cell>
          <cell r="E675" t="str">
            <v>SALEM</v>
          </cell>
          <cell r="F675">
            <v>79</v>
          </cell>
          <cell r="G675" t="str">
            <v>DRACUT</v>
          </cell>
          <cell r="I675">
            <v>19562</v>
          </cell>
          <cell r="J675">
            <v>294</v>
          </cell>
          <cell r="K675">
            <v>0</v>
          </cell>
          <cell r="L675">
            <v>1188</v>
          </cell>
          <cell r="M675">
            <v>21044</v>
          </cell>
          <cell r="O675">
            <v>2</v>
          </cell>
          <cell r="P675">
            <v>0</v>
          </cell>
          <cell r="Q675">
            <v>39712</v>
          </cell>
          <cell r="R675">
            <v>0</v>
          </cell>
          <cell r="S675">
            <v>0</v>
          </cell>
          <cell r="T675">
            <v>2376</v>
          </cell>
          <cell r="U675">
            <v>42088</v>
          </cell>
          <cell r="W675">
            <v>0</v>
          </cell>
          <cell r="X675">
            <v>0.09</v>
          </cell>
          <cell r="Y675">
            <v>5.9691048359382014E-2</v>
          </cell>
          <cell r="Z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</row>
        <row r="676">
          <cell r="B676">
            <v>485258107</v>
          </cell>
          <cell r="C676" t="str">
            <v>SALEM ACADEMY</v>
          </cell>
          <cell r="D676">
            <v>258</v>
          </cell>
          <cell r="E676" t="str">
            <v>SALEM</v>
          </cell>
          <cell r="F676">
            <v>107</v>
          </cell>
          <cell r="G676" t="str">
            <v>GLOUCESTER</v>
          </cell>
          <cell r="I676">
            <v>10332</v>
          </cell>
          <cell r="J676">
            <v>3093</v>
          </cell>
          <cell r="K676">
            <v>0</v>
          </cell>
          <cell r="L676">
            <v>1188</v>
          </cell>
          <cell r="M676">
            <v>14613</v>
          </cell>
          <cell r="O676">
            <v>1</v>
          </cell>
          <cell r="P676">
            <v>0</v>
          </cell>
          <cell r="Q676">
            <v>13425</v>
          </cell>
          <cell r="R676">
            <v>0</v>
          </cell>
          <cell r="S676">
            <v>0</v>
          </cell>
          <cell r="T676">
            <v>1188</v>
          </cell>
          <cell r="U676">
            <v>14613</v>
          </cell>
          <cell r="W676">
            <v>0</v>
          </cell>
          <cell r="X676">
            <v>0.09</v>
          </cell>
          <cell r="Y676">
            <v>2.1950583396354112E-4</v>
          </cell>
          <cell r="Z676">
            <v>0</v>
          </cell>
          <cell r="AB676">
            <v>1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</row>
        <row r="677">
          <cell r="B677">
            <v>485258128</v>
          </cell>
          <cell r="C677" t="str">
            <v>SALEM ACADEMY</v>
          </cell>
          <cell r="D677">
            <v>258</v>
          </cell>
          <cell r="E677" t="str">
            <v>SALEM</v>
          </cell>
          <cell r="F677">
            <v>128</v>
          </cell>
          <cell r="G677" t="str">
            <v>HAVERHILL</v>
          </cell>
          <cell r="I677">
            <v>17867</v>
          </cell>
          <cell r="J677">
            <v>1856</v>
          </cell>
          <cell r="K677">
            <v>0</v>
          </cell>
          <cell r="L677">
            <v>1188</v>
          </cell>
          <cell r="M677">
            <v>20911</v>
          </cell>
          <cell r="O677">
            <v>1</v>
          </cell>
          <cell r="P677">
            <v>0</v>
          </cell>
          <cell r="Q677">
            <v>19723</v>
          </cell>
          <cell r="R677">
            <v>0</v>
          </cell>
          <cell r="S677">
            <v>0</v>
          </cell>
          <cell r="T677">
            <v>1188</v>
          </cell>
          <cell r="U677">
            <v>20911</v>
          </cell>
          <cell r="W677">
            <v>0</v>
          </cell>
          <cell r="X677">
            <v>0.09</v>
          </cell>
          <cell r="Y677">
            <v>4.2494669676569306E-2</v>
          </cell>
          <cell r="Z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</row>
        <row r="678">
          <cell r="B678">
            <v>485258163</v>
          </cell>
          <cell r="C678" t="str">
            <v>SALEM ACADEMY</v>
          </cell>
          <cell r="D678">
            <v>258</v>
          </cell>
          <cell r="E678" t="str">
            <v>SALEM</v>
          </cell>
          <cell r="F678">
            <v>163</v>
          </cell>
          <cell r="G678" t="str">
            <v>LYNN</v>
          </cell>
          <cell r="I678">
            <v>15811</v>
          </cell>
          <cell r="J678">
            <v>105</v>
          </cell>
          <cell r="K678">
            <v>0</v>
          </cell>
          <cell r="L678">
            <v>1188</v>
          </cell>
          <cell r="M678">
            <v>17104</v>
          </cell>
          <cell r="O678">
            <v>9</v>
          </cell>
          <cell r="P678">
            <v>0</v>
          </cell>
          <cell r="Q678">
            <v>143244</v>
          </cell>
          <cell r="R678">
            <v>0</v>
          </cell>
          <cell r="S678">
            <v>0</v>
          </cell>
          <cell r="T678">
            <v>10692</v>
          </cell>
          <cell r="U678">
            <v>153936</v>
          </cell>
          <cell r="W678">
            <v>0</v>
          </cell>
          <cell r="X678">
            <v>0.113490033140277</v>
          </cell>
          <cell r="Y678">
            <v>0.10020806784376603</v>
          </cell>
          <cell r="Z678">
            <v>0</v>
          </cell>
          <cell r="AB678">
            <v>6.1999999999999993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</row>
        <row r="679">
          <cell r="B679">
            <v>485258229</v>
          </cell>
          <cell r="C679" t="str">
            <v>SALEM ACADEMY</v>
          </cell>
          <cell r="D679">
            <v>258</v>
          </cell>
          <cell r="E679" t="str">
            <v>SALEM</v>
          </cell>
          <cell r="F679">
            <v>229</v>
          </cell>
          <cell r="G679" t="str">
            <v>PEABODY</v>
          </cell>
          <cell r="I679">
            <v>15997</v>
          </cell>
          <cell r="J679">
            <v>1205</v>
          </cell>
          <cell r="K679">
            <v>0</v>
          </cell>
          <cell r="L679">
            <v>1188</v>
          </cell>
          <cell r="M679">
            <v>18390</v>
          </cell>
          <cell r="O679">
            <v>24</v>
          </cell>
          <cell r="P679">
            <v>0</v>
          </cell>
          <cell r="Q679">
            <v>412848</v>
          </cell>
          <cell r="R679">
            <v>0</v>
          </cell>
          <cell r="S679">
            <v>0</v>
          </cell>
          <cell r="T679">
            <v>28512</v>
          </cell>
          <cell r="U679">
            <v>441360</v>
          </cell>
          <cell r="W679">
            <v>0</v>
          </cell>
          <cell r="X679">
            <v>0.09</v>
          </cell>
          <cell r="Y679">
            <v>2.6866580203209849E-2</v>
          </cell>
          <cell r="Z679">
            <v>0</v>
          </cell>
          <cell r="AB679">
            <v>10.428571428571427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</row>
        <row r="680">
          <cell r="B680">
            <v>485258258</v>
          </cell>
          <cell r="C680" t="str">
            <v>SALEM ACADEMY</v>
          </cell>
          <cell r="D680">
            <v>258</v>
          </cell>
          <cell r="E680" t="str">
            <v>SALEM</v>
          </cell>
          <cell r="F680">
            <v>258</v>
          </cell>
          <cell r="G680" t="str">
            <v>SALEM</v>
          </cell>
          <cell r="I680">
            <v>15219</v>
          </cell>
          <cell r="J680">
            <v>5089</v>
          </cell>
          <cell r="K680">
            <v>0</v>
          </cell>
          <cell r="L680">
            <v>1188</v>
          </cell>
          <cell r="M680">
            <v>21496</v>
          </cell>
          <cell r="O680">
            <v>437</v>
          </cell>
          <cell r="P680">
            <v>0</v>
          </cell>
          <cell r="Q680">
            <v>8874596</v>
          </cell>
          <cell r="R680">
            <v>0</v>
          </cell>
          <cell r="S680">
            <v>0</v>
          </cell>
          <cell r="T680">
            <v>519156</v>
          </cell>
          <cell r="U680">
            <v>9393752</v>
          </cell>
          <cell r="W680">
            <v>0</v>
          </cell>
          <cell r="X680">
            <v>0.09</v>
          </cell>
          <cell r="Y680">
            <v>0.11216849563303749</v>
          </cell>
          <cell r="Z680">
            <v>0</v>
          </cell>
          <cell r="AB680">
            <v>167</v>
          </cell>
          <cell r="AC680">
            <v>85.700518073937928</v>
          </cell>
          <cell r="AD680">
            <v>1842221.1210455317</v>
          </cell>
          <cell r="AE680">
            <v>0</v>
          </cell>
          <cell r="AF680">
            <v>0</v>
          </cell>
        </row>
        <row r="681">
          <cell r="B681">
            <v>486348151</v>
          </cell>
          <cell r="C681" t="str">
            <v>LEARNING FIRST</v>
          </cell>
          <cell r="D681">
            <v>348</v>
          </cell>
          <cell r="E681" t="str">
            <v>WORCESTER</v>
          </cell>
          <cell r="F681">
            <v>151</v>
          </cell>
          <cell r="G681" t="str">
            <v>LEICESTER</v>
          </cell>
          <cell r="I681">
            <v>16575</v>
          </cell>
          <cell r="J681">
            <v>1307</v>
          </cell>
          <cell r="K681">
            <v>0</v>
          </cell>
          <cell r="L681">
            <v>1188</v>
          </cell>
          <cell r="M681">
            <v>19070</v>
          </cell>
          <cell r="O681">
            <v>3</v>
          </cell>
          <cell r="P681">
            <v>0</v>
          </cell>
          <cell r="Q681">
            <v>53646</v>
          </cell>
          <cell r="R681">
            <v>0</v>
          </cell>
          <cell r="S681">
            <v>0</v>
          </cell>
          <cell r="T681">
            <v>3564</v>
          </cell>
          <cell r="U681">
            <v>57210</v>
          </cell>
          <cell r="W681">
            <v>0</v>
          </cell>
          <cell r="X681">
            <v>0.09</v>
          </cell>
          <cell r="Y681">
            <v>8.3943669783190528E-3</v>
          </cell>
          <cell r="Z681">
            <v>0</v>
          </cell>
          <cell r="AB681">
            <v>1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</row>
        <row r="682">
          <cell r="B682">
            <v>486348153</v>
          </cell>
          <cell r="C682" t="str">
            <v>LEARNING FIRST</v>
          </cell>
          <cell r="D682">
            <v>348</v>
          </cell>
          <cell r="E682" t="str">
            <v>WORCESTER</v>
          </cell>
          <cell r="F682">
            <v>153</v>
          </cell>
          <cell r="G682" t="str">
            <v>LEOMINSTER</v>
          </cell>
          <cell r="I682">
            <v>10705</v>
          </cell>
          <cell r="J682">
            <v>0</v>
          </cell>
          <cell r="K682">
            <v>0</v>
          </cell>
          <cell r="L682">
            <v>1188</v>
          </cell>
          <cell r="M682">
            <v>11893</v>
          </cell>
          <cell r="O682">
            <v>1</v>
          </cell>
          <cell r="P682">
            <v>0</v>
          </cell>
          <cell r="Q682">
            <v>10705</v>
          </cell>
          <cell r="R682">
            <v>0</v>
          </cell>
          <cell r="S682">
            <v>0</v>
          </cell>
          <cell r="T682">
            <v>1188</v>
          </cell>
          <cell r="U682">
            <v>11893</v>
          </cell>
          <cell r="W682">
            <v>0</v>
          </cell>
          <cell r="X682">
            <v>0.09</v>
          </cell>
          <cell r="Y682">
            <v>1.3961385014293469E-2</v>
          </cell>
          <cell r="Z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</row>
        <row r="683">
          <cell r="B683">
            <v>486348186</v>
          </cell>
          <cell r="C683" t="str">
            <v>LEARNING FIRST</v>
          </cell>
          <cell r="D683">
            <v>348</v>
          </cell>
          <cell r="E683" t="str">
            <v>WORCESTER</v>
          </cell>
          <cell r="F683">
            <v>186</v>
          </cell>
          <cell r="G683" t="str">
            <v>MILLBURY</v>
          </cell>
          <cell r="I683">
            <v>16933</v>
          </cell>
          <cell r="J683">
            <v>6105</v>
          </cell>
          <cell r="K683">
            <v>0</v>
          </cell>
          <cell r="L683">
            <v>1188</v>
          </cell>
          <cell r="M683">
            <v>24226</v>
          </cell>
          <cell r="O683">
            <v>1</v>
          </cell>
          <cell r="P683">
            <v>0</v>
          </cell>
          <cell r="Q683">
            <v>23038</v>
          </cell>
          <cell r="R683">
            <v>0</v>
          </cell>
          <cell r="S683">
            <v>0</v>
          </cell>
          <cell r="T683">
            <v>1188</v>
          </cell>
          <cell r="U683">
            <v>24226</v>
          </cell>
          <cell r="W683">
            <v>0</v>
          </cell>
          <cell r="X683">
            <v>0.09</v>
          </cell>
          <cell r="Y683">
            <v>2.6788100999766366E-3</v>
          </cell>
          <cell r="Z683">
            <v>0</v>
          </cell>
          <cell r="AB683">
            <v>1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</row>
        <row r="684">
          <cell r="B684">
            <v>486348215</v>
          </cell>
          <cell r="C684" t="str">
            <v>LEARNING FIRST</v>
          </cell>
          <cell r="D684">
            <v>348</v>
          </cell>
          <cell r="E684" t="str">
            <v>WORCESTER</v>
          </cell>
          <cell r="F684">
            <v>215</v>
          </cell>
          <cell r="G684" t="str">
            <v>NORTH BROOKFIELD</v>
          </cell>
          <cell r="I684">
            <v>19799</v>
          </cell>
          <cell r="J684">
            <v>1487</v>
          </cell>
          <cell r="K684">
            <v>0</v>
          </cell>
          <cell r="L684">
            <v>1188</v>
          </cell>
          <cell r="M684">
            <v>22474</v>
          </cell>
          <cell r="O684">
            <v>1</v>
          </cell>
          <cell r="P684">
            <v>0</v>
          </cell>
          <cell r="Q684">
            <v>21286</v>
          </cell>
          <cell r="R684">
            <v>0</v>
          </cell>
          <cell r="S684">
            <v>0</v>
          </cell>
          <cell r="T684">
            <v>1188</v>
          </cell>
          <cell r="U684">
            <v>22474</v>
          </cell>
          <cell r="W684">
            <v>0</v>
          </cell>
          <cell r="X684">
            <v>0.18</v>
          </cell>
          <cell r="Y684">
            <v>2.884838288150238E-2</v>
          </cell>
          <cell r="Z684">
            <v>0</v>
          </cell>
          <cell r="AB684">
            <v>1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</row>
        <row r="685">
          <cell r="B685">
            <v>486348277</v>
          </cell>
          <cell r="C685" t="str">
            <v>LEARNING FIRST</v>
          </cell>
          <cell r="D685">
            <v>348</v>
          </cell>
          <cell r="E685" t="str">
            <v>WORCESTER</v>
          </cell>
          <cell r="F685">
            <v>277</v>
          </cell>
          <cell r="G685" t="str">
            <v>SOUTHBRIDGE</v>
          </cell>
          <cell r="I685">
            <v>19092</v>
          </cell>
          <cell r="J685">
            <v>65</v>
          </cell>
          <cell r="K685">
            <v>0</v>
          </cell>
          <cell r="L685">
            <v>1188</v>
          </cell>
          <cell r="M685">
            <v>20345</v>
          </cell>
          <cell r="O685">
            <v>8</v>
          </cell>
          <cell r="P685">
            <v>0</v>
          </cell>
          <cell r="Q685">
            <v>153256</v>
          </cell>
          <cell r="R685">
            <v>0</v>
          </cell>
          <cell r="S685">
            <v>0</v>
          </cell>
          <cell r="T685">
            <v>9504</v>
          </cell>
          <cell r="U685">
            <v>162760</v>
          </cell>
          <cell r="W685">
            <v>0</v>
          </cell>
          <cell r="X685">
            <v>0.18</v>
          </cell>
          <cell r="Y685">
            <v>5.3541781526874457E-2</v>
          </cell>
          <cell r="Z685">
            <v>0</v>
          </cell>
          <cell r="AB685">
            <v>2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</row>
        <row r="686">
          <cell r="B686">
            <v>486348316</v>
          </cell>
          <cell r="C686" t="str">
            <v>LEARNING FIRST</v>
          </cell>
          <cell r="D686">
            <v>348</v>
          </cell>
          <cell r="E686" t="str">
            <v>WORCESTER</v>
          </cell>
          <cell r="F686">
            <v>316</v>
          </cell>
          <cell r="G686" t="str">
            <v>WEBSTER</v>
          </cell>
          <cell r="I686">
            <v>18264</v>
          </cell>
          <cell r="J686">
            <v>1454</v>
          </cell>
          <cell r="K686">
            <v>0</v>
          </cell>
          <cell r="L686">
            <v>1188</v>
          </cell>
          <cell r="M686">
            <v>20906</v>
          </cell>
          <cell r="O686">
            <v>3</v>
          </cell>
          <cell r="P686">
            <v>0</v>
          </cell>
          <cell r="Q686">
            <v>59154</v>
          </cell>
          <cell r="R686">
            <v>0</v>
          </cell>
          <cell r="S686">
            <v>0</v>
          </cell>
          <cell r="T686">
            <v>3564</v>
          </cell>
          <cell r="U686">
            <v>62718</v>
          </cell>
          <cell r="W686">
            <v>0</v>
          </cell>
          <cell r="X686">
            <v>0.18</v>
          </cell>
          <cell r="Y686">
            <v>1.4537002742640089E-2</v>
          </cell>
          <cell r="Z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</row>
        <row r="687">
          <cell r="B687">
            <v>486348348</v>
          </cell>
          <cell r="C687" t="str">
            <v>LEARNING FIRST</v>
          </cell>
          <cell r="D687">
            <v>348</v>
          </cell>
          <cell r="E687" t="str">
            <v>WORCESTER</v>
          </cell>
          <cell r="F687">
            <v>348</v>
          </cell>
          <cell r="G687" t="str">
            <v>WORCESTER</v>
          </cell>
          <cell r="I687">
            <v>17475</v>
          </cell>
          <cell r="J687">
            <v>0</v>
          </cell>
          <cell r="K687">
            <v>1500.6946202531647</v>
          </cell>
          <cell r="L687">
            <v>1188</v>
          </cell>
          <cell r="M687">
            <v>20163.694620253165</v>
          </cell>
          <cell r="O687">
            <v>632</v>
          </cell>
          <cell r="P687">
            <v>0</v>
          </cell>
          <cell r="Q687">
            <v>11044200</v>
          </cell>
          <cell r="R687">
            <v>0</v>
          </cell>
          <cell r="S687">
            <v>948439</v>
          </cell>
          <cell r="T687">
            <v>750816</v>
          </cell>
          <cell r="U687">
            <v>12743455</v>
          </cell>
          <cell r="W687">
            <v>0</v>
          </cell>
          <cell r="X687">
            <v>0.18</v>
          </cell>
          <cell r="Y687">
            <v>7.3533914739481523E-2</v>
          </cell>
          <cell r="Z687">
            <v>0</v>
          </cell>
          <cell r="AB687">
            <v>280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</row>
        <row r="688">
          <cell r="B688">
            <v>486348658</v>
          </cell>
          <cell r="C688" t="str">
            <v>LEARNING FIRST</v>
          </cell>
          <cell r="D688">
            <v>348</v>
          </cell>
          <cell r="E688" t="str">
            <v>WORCESTER</v>
          </cell>
          <cell r="F688">
            <v>658</v>
          </cell>
          <cell r="G688" t="str">
            <v>DUDLEY CHARLTON</v>
          </cell>
          <cell r="I688">
            <v>17128</v>
          </cell>
          <cell r="J688">
            <v>2797</v>
          </cell>
          <cell r="K688">
            <v>0</v>
          </cell>
          <cell r="L688">
            <v>1188</v>
          </cell>
          <cell r="M688">
            <v>21113</v>
          </cell>
          <cell r="O688">
            <v>3</v>
          </cell>
          <cell r="P688">
            <v>0</v>
          </cell>
          <cell r="Q688">
            <v>59775</v>
          </cell>
          <cell r="R688">
            <v>0</v>
          </cell>
          <cell r="S688">
            <v>0</v>
          </cell>
          <cell r="T688">
            <v>3564</v>
          </cell>
          <cell r="U688">
            <v>63339</v>
          </cell>
          <cell r="W688">
            <v>0</v>
          </cell>
          <cell r="X688">
            <v>0.09</v>
          </cell>
          <cell r="Y688">
            <v>3.517518715987278E-3</v>
          </cell>
          <cell r="Z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</row>
        <row r="689">
          <cell r="B689">
            <v>486348753</v>
          </cell>
          <cell r="C689" t="str">
            <v>LEARNING FIRST</v>
          </cell>
          <cell r="D689">
            <v>348</v>
          </cell>
          <cell r="E689" t="str">
            <v>WORCESTER</v>
          </cell>
          <cell r="F689">
            <v>753</v>
          </cell>
          <cell r="G689" t="str">
            <v>QUABBIN</v>
          </cell>
          <cell r="I689">
            <v>10705</v>
          </cell>
          <cell r="J689">
            <v>2977</v>
          </cell>
          <cell r="K689">
            <v>0</v>
          </cell>
          <cell r="L689">
            <v>1188</v>
          </cell>
          <cell r="M689">
            <v>14870</v>
          </cell>
          <cell r="O689">
            <v>1</v>
          </cell>
          <cell r="P689">
            <v>0</v>
          </cell>
          <cell r="Q689">
            <v>13682</v>
          </cell>
          <cell r="R689">
            <v>0</v>
          </cell>
          <cell r="S689">
            <v>0</v>
          </cell>
          <cell r="T689">
            <v>1188</v>
          </cell>
          <cell r="U689">
            <v>14870</v>
          </cell>
          <cell r="W689">
            <v>0</v>
          </cell>
          <cell r="X689">
            <v>0.09</v>
          </cell>
          <cell r="Y689">
            <v>5.3036974545238235E-3</v>
          </cell>
          <cell r="Z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</row>
        <row r="690">
          <cell r="B690">
            <v>486348767</v>
          </cell>
          <cell r="C690" t="str">
            <v>LEARNING FIRST</v>
          </cell>
          <cell r="D690">
            <v>348</v>
          </cell>
          <cell r="E690" t="str">
            <v>WORCESTER</v>
          </cell>
          <cell r="F690">
            <v>767</v>
          </cell>
          <cell r="G690" t="str">
            <v>SPENCER EAST BROOKFIELD</v>
          </cell>
          <cell r="I690">
            <v>16980</v>
          </cell>
          <cell r="J690">
            <v>1962</v>
          </cell>
          <cell r="K690">
            <v>0</v>
          </cell>
          <cell r="L690">
            <v>1188</v>
          </cell>
          <cell r="M690">
            <v>20130</v>
          </cell>
          <cell r="O690">
            <v>6</v>
          </cell>
          <cell r="P690">
            <v>0</v>
          </cell>
          <cell r="Q690">
            <v>113652</v>
          </cell>
          <cell r="R690">
            <v>0</v>
          </cell>
          <cell r="S690">
            <v>0</v>
          </cell>
          <cell r="T690">
            <v>7128</v>
          </cell>
          <cell r="U690">
            <v>120780</v>
          </cell>
          <cell r="W690">
            <v>0</v>
          </cell>
          <cell r="X690">
            <v>0.09</v>
          </cell>
          <cell r="Y690">
            <v>3.8357597032711403E-2</v>
          </cell>
          <cell r="Z690">
            <v>0</v>
          </cell>
          <cell r="AB690">
            <v>4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</row>
        <row r="691">
          <cell r="B691">
            <v>486348775</v>
          </cell>
          <cell r="C691" t="str">
            <v>LEARNING FIRST</v>
          </cell>
          <cell r="D691">
            <v>348</v>
          </cell>
          <cell r="E691" t="str">
            <v>WORCESTER</v>
          </cell>
          <cell r="F691">
            <v>775</v>
          </cell>
          <cell r="G691" t="str">
            <v>WACHUSETT</v>
          </cell>
          <cell r="I691">
            <v>14334</v>
          </cell>
          <cell r="J691">
            <v>3340</v>
          </cell>
          <cell r="K691">
            <v>0</v>
          </cell>
          <cell r="L691">
            <v>1188</v>
          </cell>
          <cell r="M691">
            <v>18862</v>
          </cell>
          <cell r="O691">
            <v>7</v>
          </cell>
          <cell r="P691">
            <v>0</v>
          </cell>
          <cell r="Q691">
            <v>123718</v>
          </cell>
          <cell r="R691">
            <v>0</v>
          </cell>
          <cell r="S691">
            <v>0</v>
          </cell>
          <cell r="T691">
            <v>8316</v>
          </cell>
          <cell r="U691">
            <v>132034</v>
          </cell>
          <cell r="W691">
            <v>0</v>
          </cell>
          <cell r="X691">
            <v>0.09</v>
          </cell>
          <cell r="Y691">
            <v>7.609439759529938E-3</v>
          </cell>
          <cell r="Z691">
            <v>0</v>
          </cell>
          <cell r="AB691">
            <v>3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</row>
        <row r="692">
          <cell r="B692">
            <v>487049010</v>
          </cell>
          <cell r="C692" t="str">
            <v>PROSPECT HILL ACADEMY</v>
          </cell>
          <cell r="D692">
            <v>49</v>
          </cell>
          <cell r="E692" t="str">
            <v>CAMBRIDGE</v>
          </cell>
          <cell r="F692">
            <v>10</v>
          </cell>
          <cell r="G692" t="str">
            <v>ARLINGTON</v>
          </cell>
          <cell r="I692">
            <v>12479</v>
          </cell>
          <cell r="J692">
            <v>5395</v>
          </cell>
          <cell r="K692">
            <v>0</v>
          </cell>
          <cell r="L692">
            <v>1188</v>
          </cell>
          <cell r="M692">
            <v>19062</v>
          </cell>
          <cell r="O692">
            <v>3</v>
          </cell>
          <cell r="P692">
            <v>0</v>
          </cell>
          <cell r="Q692">
            <v>53622</v>
          </cell>
          <cell r="R692">
            <v>0</v>
          </cell>
          <cell r="S692">
            <v>0</v>
          </cell>
          <cell r="T692">
            <v>3564</v>
          </cell>
          <cell r="U692">
            <v>57186</v>
          </cell>
          <cell r="W692">
            <v>0</v>
          </cell>
          <cell r="X692">
            <v>0.09</v>
          </cell>
          <cell r="Y692">
            <v>3.7634232798475858E-3</v>
          </cell>
          <cell r="Z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</row>
        <row r="693">
          <cell r="B693">
            <v>487049018</v>
          </cell>
          <cell r="C693" t="str">
            <v>PROSPECT HILL ACADEMY</v>
          </cell>
          <cell r="D693">
            <v>49</v>
          </cell>
          <cell r="E693" t="str">
            <v>CAMBRIDGE</v>
          </cell>
          <cell r="F693">
            <v>18</v>
          </cell>
          <cell r="G693" t="str">
            <v>AVON</v>
          </cell>
          <cell r="I693">
            <v>13493</v>
          </cell>
          <cell r="J693">
            <v>6532</v>
          </cell>
          <cell r="K693">
            <v>0</v>
          </cell>
          <cell r="L693">
            <v>1188</v>
          </cell>
          <cell r="M693">
            <v>21213</v>
          </cell>
          <cell r="O693">
            <v>1</v>
          </cell>
          <cell r="P693">
            <v>0</v>
          </cell>
          <cell r="Q693">
            <v>20025</v>
          </cell>
          <cell r="R693">
            <v>0</v>
          </cell>
          <cell r="S693">
            <v>0</v>
          </cell>
          <cell r="T693">
            <v>1188</v>
          </cell>
          <cell r="U693">
            <v>21213</v>
          </cell>
          <cell r="W693">
            <v>0</v>
          </cell>
          <cell r="X693">
            <v>0.09</v>
          </cell>
          <cell r="Y693">
            <v>3.7013636007683336E-2</v>
          </cell>
          <cell r="Z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</row>
        <row r="694">
          <cell r="B694">
            <v>487049026</v>
          </cell>
          <cell r="C694" t="str">
            <v>PROSPECT HILL ACADEMY</v>
          </cell>
          <cell r="D694">
            <v>49</v>
          </cell>
          <cell r="E694" t="str">
            <v>CAMBRIDGE</v>
          </cell>
          <cell r="F694">
            <v>26</v>
          </cell>
          <cell r="G694" t="str">
            <v>BELMONT</v>
          </cell>
          <cell r="I694">
            <v>16271</v>
          </cell>
          <cell r="J694">
            <v>5795</v>
          </cell>
          <cell r="K694">
            <v>0</v>
          </cell>
          <cell r="L694">
            <v>1188</v>
          </cell>
          <cell r="M694">
            <v>23254</v>
          </cell>
          <cell r="O694">
            <v>1</v>
          </cell>
          <cell r="P694">
            <v>0</v>
          </cell>
          <cell r="Q694">
            <v>22066</v>
          </cell>
          <cell r="R694">
            <v>0</v>
          </cell>
          <cell r="S694">
            <v>0</v>
          </cell>
          <cell r="T694">
            <v>1188</v>
          </cell>
          <cell r="U694">
            <v>23254</v>
          </cell>
          <cell r="W694">
            <v>0</v>
          </cell>
          <cell r="X694">
            <v>0.09</v>
          </cell>
          <cell r="Y694">
            <v>2.199600645416131E-3</v>
          </cell>
          <cell r="Z694">
            <v>0</v>
          </cell>
          <cell r="AB694">
            <v>0.33333333333333331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</row>
        <row r="695">
          <cell r="B695">
            <v>487049031</v>
          </cell>
          <cell r="C695" t="str">
            <v>PROSPECT HILL ACADEMY</v>
          </cell>
          <cell r="D695">
            <v>49</v>
          </cell>
          <cell r="E695" t="str">
            <v>CAMBRIDGE</v>
          </cell>
          <cell r="F695">
            <v>31</v>
          </cell>
          <cell r="G695" t="str">
            <v>BILLERICA</v>
          </cell>
          <cell r="I695">
            <v>13034</v>
          </cell>
          <cell r="J695">
            <v>5850</v>
          </cell>
          <cell r="K695">
            <v>0</v>
          </cell>
          <cell r="L695">
            <v>1188</v>
          </cell>
          <cell r="M695">
            <v>20072</v>
          </cell>
          <cell r="O695">
            <v>1</v>
          </cell>
          <cell r="P695">
            <v>0</v>
          </cell>
          <cell r="Q695">
            <v>18884</v>
          </cell>
          <cell r="R695">
            <v>0</v>
          </cell>
          <cell r="S695">
            <v>0</v>
          </cell>
          <cell r="T695">
            <v>1188</v>
          </cell>
          <cell r="U695">
            <v>20072</v>
          </cell>
          <cell r="W695">
            <v>0</v>
          </cell>
          <cell r="X695">
            <v>0.09</v>
          </cell>
          <cell r="Y695">
            <v>1.8961346467300876E-2</v>
          </cell>
          <cell r="Z695">
            <v>0</v>
          </cell>
          <cell r="AB695">
            <v>0.5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</row>
        <row r="696">
          <cell r="B696">
            <v>487049035</v>
          </cell>
          <cell r="C696" t="str">
            <v>PROSPECT HILL ACADEMY</v>
          </cell>
          <cell r="D696">
            <v>49</v>
          </cell>
          <cell r="E696" t="str">
            <v>CAMBRIDGE</v>
          </cell>
          <cell r="F696">
            <v>35</v>
          </cell>
          <cell r="G696" t="str">
            <v>BOSTON</v>
          </cell>
          <cell r="I696">
            <v>18660</v>
          </cell>
          <cell r="J696">
            <v>7745</v>
          </cell>
          <cell r="K696">
            <v>0</v>
          </cell>
          <cell r="L696">
            <v>1188</v>
          </cell>
          <cell r="M696">
            <v>27593</v>
          </cell>
          <cell r="O696">
            <v>21</v>
          </cell>
          <cell r="P696">
            <v>0</v>
          </cell>
          <cell r="Q696">
            <v>554505</v>
          </cell>
          <cell r="R696">
            <v>0</v>
          </cell>
          <cell r="S696">
            <v>0</v>
          </cell>
          <cell r="T696">
            <v>24948</v>
          </cell>
          <cell r="U696">
            <v>579453</v>
          </cell>
          <cell r="W696">
            <v>0</v>
          </cell>
          <cell r="X696">
            <v>0.18</v>
          </cell>
          <cell r="Y696">
            <v>0.18442807457257207</v>
          </cell>
          <cell r="Z696">
            <v>0</v>
          </cell>
          <cell r="AB696">
            <v>6.3636363636363633</v>
          </cell>
          <cell r="AC696">
            <v>0.63697700334497009</v>
          </cell>
          <cell r="AD696">
            <v>17577.377773323937</v>
          </cell>
          <cell r="AE696">
            <v>0</v>
          </cell>
          <cell r="AF696">
            <v>0</v>
          </cell>
        </row>
        <row r="697">
          <cell r="B697">
            <v>487049040</v>
          </cell>
          <cell r="C697" t="str">
            <v>PROSPECT HILL ACADEMY</v>
          </cell>
          <cell r="D697">
            <v>49</v>
          </cell>
          <cell r="E697" t="str">
            <v>CAMBRIDGE</v>
          </cell>
          <cell r="F697">
            <v>40</v>
          </cell>
          <cell r="G697" t="str">
            <v>BRAINTREE</v>
          </cell>
          <cell r="I697">
            <v>19237</v>
          </cell>
          <cell r="J697">
            <v>4595</v>
          </cell>
          <cell r="K697">
            <v>0</v>
          </cell>
          <cell r="L697">
            <v>1188</v>
          </cell>
          <cell r="M697">
            <v>25020</v>
          </cell>
          <cell r="O697">
            <v>1</v>
          </cell>
          <cell r="P697">
            <v>0</v>
          </cell>
          <cell r="Q697">
            <v>23832</v>
          </cell>
          <cell r="R697">
            <v>0</v>
          </cell>
          <cell r="S697">
            <v>0</v>
          </cell>
          <cell r="T697">
            <v>1188</v>
          </cell>
          <cell r="U697">
            <v>25020</v>
          </cell>
          <cell r="W697">
            <v>0</v>
          </cell>
          <cell r="X697">
            <v>0.09</v>
          </cell>
          <cell r="Y697">
            <v>5.8585931681889103E-3</v>
          </cell>
          <cell r="Z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</row>
        <row r="698">
          <cell r="B698">
            <v>487049044</v>
          </cell>
          <cell r="C698" t="str">
            <v>PROSPECT HILL ACADEMY</v>
          </cell>
          <cell r="D698">
            <v>49</v>
          </cell>
          <cell r="E698" t="str">
            <v>CAMBRIDGE</v>
          </cell>
          <cell r="F698">
            <v>44</v>
          </cell>
          <cell r="G698" t="str">
            <v>BROCKTON</v>
          </cell>
          <cell r="I698">
            <v>16120</v>
          </cell>
          <cell r="J698">
            <v>562</v>
          </cell>
          <cell r="K698">
            <v>0</v>
          </cell>
          <cell r="L698">
            <v>1188</v>
          </cell>
          <cell r="M698">
            <v>17870</v>
          </cell>
          <cell r="O698">
            <v>3</v>
          </cell>
          <cell r="P698">
            <v>0</v>
          </cell>
          <cell r="Q698">
            <v>50046</v>
          </cell>
          <cell r="R698">
            <v>0</v>
          </cell>
          <cell r="S698">
            <v>0</v>
          </cell>
          <cell r="T698">
            <v>3564</v>
          </cell>
          <cell r="U698">
            <v>53610</v>
          </cell>
          <cell r="W698">
            <v>0</v>
          </cell>
          <cell r="X698">
            <v>0.18</v>
          </cell>
          <cell r="Y698">
            <v>9.3367395584958116E-2</v>
          </cell>
          <cell r="Z698">
            <v>0</v>
          </cell>
          <cell r="AB698">
            <v>0.75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</row>
        <row r="699">
          <cell r="B699">
            <v>487049049</v>
          </cell>
          <cell r="C699" t="str">
            <v>PROSPECT HILL ACADEMY</v>
          </cell>
          <cell r="D699">
            <v>49</v>
          </cell>
          <cell r="E699" t="str">
            <v>CAMBRIDGE</v>
          </cell>
          <cell r="F699">
            <v>49</v>
          </cell>
          <cell r="G699" t="str">
            <v>CAMBRIDGE</v>
          </cell>
          <cell r="I699">
            <v>18763</v>
          </cell>
          <cell r="J699">
            <v>23704</v>
          </cell>
          <cell r="K699">
            <v>0</v>
          </cell>
          <cell r="L699">
            <v>1188</v>
          </cell>
          <cell r="M699">
            <v>43655</v>
          </cell>
          <cell r="O699">
            <v>64</v>
          </cell>
          <cell r="P699">
            <v>0</v>
          </cell>
          <cell r="Q699">
            <v>2717888</v>
          </cell>
          <cell r="R699">
            <v>0</v>
          </cell>
          <cell r="S699">
            <v>0</v>
          </cell>
          <cell r="T699">
            <v>76032</v>
          </cell>
          <cell r="U699">
            <v>2793920</v>
          </cell>
          <cell r="W699">
            <v>0</v>
          </cell>
          <cell r="X699">
            <v>0.09</v>
          </cell>
          <cell r="Y699">
            <v>8.9527889506742675E-2</v>
          </cell>
          <cell r="Z699">
            <v>0</v>
          </cell>
          <cell r="AB699">
            <v>14.857142857142858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</row>
        <row r="700">
          <cell r="B700">
            <v>487049057</v>
          </cell>
          <cell r="C700" t="str">
            <v>PROSPECT HILL ACADEMY</v>
          </cell>
          <cell r="D700">
            <v>49</v>
          </cell>
          <cell r="E700" t="str">
            <v>CAMBRIDGE</v>
          </cell>
          <cell r="F700">
            <v>57</v>
          </cell>
          <cell r="G700" t="str">
            <v>CHELSEA</v>
          </cell>
          <cell r="I700">
            <v>16652</v>
          </cell>
          <cell r="J700">
            <v>361</v>
          </cell>
          <cell r="K700">
            <v>0</v>
          </cell>
          <cell r="L700">
            <v>1188</v>
          </cell>
          <cell r="M700">
            <v>18201</v>
          </cell>
          <cell r="O700">
            <v>6</v>
          </cell>
          <cell r="P700">
            <v>0</v>
          </cell>
          <cell r="Q700">
            <v>102078</v>
          </cell>
          <cell r="R700">
            <v>0</v>
          </cell>
          <cell r="S700">
            <v>0</v>
          </cell>
          <cell r="T700">
            <v>7128</v>
          </cell>
          <cell r="U700">
            <v>109206</v>
          </cell>
          <cell r="W700">
            <v>0</v>
          </cell>
          <cell r="X700">
            <v>0.18</v>
          </cell>
          <cell r="Y700">
            <v>0.12345956705345312</v>
          </cell>
          <cell r="Z700">
            <v>0</v>
          </cell>
          <cell r="AB700">
            <v>2.6666666666666665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</row>
        <row r="701">
          <cell r="B701">
            <v>487049093</v>
          </cell>
          <cell r="C701" t="str">
            <v>PROSPECT HILL ACADEMY</v>
          </cell>
          <cell r="D701">
            <v>49</v>
          </cell>
          <cell r="E701" t="str">
            <v>CAMBRIDGE</v>
          </cell>
          <cell r="F701">
            <v>93</v>
          </cell>
          <cell r="G701" t="str">
            <v>EVERETT</v>
          </cell>
          <cell r="I701">
            <v>17473</v>
          </cell>
          <cell r="J701">
            <v>225</v>
          </cell>
          <cell r="K701">
            <v>0</v>
          </cell>
          <cell r="L701">
            <v>1188</v>
          </cell>
          <cell r="M701">
            <v>18886</v>
          </cell>
          <cell r="O701">
            <v>72</v>
          </cell>
          <cell r="P701">
            <v>0</v>
          </cell>
          <cell r="Q701">
            <v>1274256</v>
          </cell>
          <cell r="R701">
            <v>0</v>
          </cell>
          <cell r="S701">
            <v>0</v>
          </cell>
          <cell r="T701">
            <v>85536</v>
          </cell>
          <cell r="U701">
            <v>1359792</v>
          </cell>
          <cell r="W701">
            <v>0</v>
          </cell>
          <cell r="X701">
            <v>0.18</v>
          </cell>
          <cell r="Y701">
            <v>8.9885551686166743E-2</v>
          </cell>
          <cell r="Z701">
            <v>0</v>
          </cell>
          <cell r="AB701">
            <v>15.857142857142856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</row>
        <row r="702">
          <cell r="B702">
            <v>487049097</v>
          </cell>
          <cell r="C702" t="str">
            <v>PROSPECT HILL ACADEMY</v>
          </cell>
          <cell r="D702">
            <v>49</v>
          </cell>
          <cell r="E702" t="str">
            <v>CAMBRIDGE</v>
          </cell>
          <cell r="F702">
            <v>97</v>
          </cell>
          <cell r="G702" t="str">
            <v>FITCHBURG</v>
          </cell>
          <cell r="I702">
            <v>19238</v>
          </cell>
          <cell r="J702">
            <v>0</v>
          </cell>
          <cell r="K702">
            <v>0</v>
          </cell>
          <cell r="L702">
            <v>1188</v>
          </cell>
          <cell r="M702">
            <v>20426</v>
          </cell>
          <cell r="O702">
            <v>1</v>
          </cell>
          <cell r="P702">
            <v>0</v>
          </cell>
          <cell r="Q702">
            <v>19238</v>
          </cell>
          <cell r="R702">
            <v>0</v>
          </cell>
          <cell r="S702">
            <v>0</v>
          </cell>
          <cell r="T702">
            <v>1188</v>
          </cell>
          <cell r="U702">
            <v>20426</v>
          </cell>
          <cell r="W702">
            <v>0</v>
          </cell>
          <cell r="X702">
            <v>0.18</v>
          </cell>
          <cell r="Y702">
            <v>4.5239532747894232E-2</v>
          </cell>
          <cell r="Z702">
            <v>0</v>
          </cell>
          <cell r="AB702">
            <v>0.25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</row>
        <row r="703">
          <cell r="B703">
            <v>487049100</v>
          </cell>
          <cell r="C703" t="str">
            <v>PROSPECT HILL ACADEMY</v>
          </cell>
          <cell r="D703">
            <v>49</v>
          </cell>
          <cell r="E703" t="str">
            <v>CAMBRIDGE</v>
          </cell>
          <cell r="F703">
            <v>100</v>
          </cell>
          <cell r="G703" t="str">
            <v>FRAMINGHAM</v>
          </cell>
          <cell r="I703">
            <v>16089</v>
          </cell>
          <cell r="J703">
            <v>5316</v>
          </cell>
          <cell r="K703">
            <v>0</v>
          </cell>
          <cell r="L703">
            <v>1188</v>
          </cell>
          <cell r="M703">
            <v>22593</v>
          </cell>
          <cell r="O703">
            <v>1</v>
          </cell>
          <cell r="P703">
            <v>0</v>
          </cell>
          <cell r="Q703">
            <v>21405</v>
          </cell>
          <cell r="R703">
            <v>0</v>
          </cell>
          <cell r="S703">
            <v>0</v>
          </cell>
          <cell r="T703">
            <v>1188</v>
          </cell>
          <cell r="U703">
            <v>22593</v>
          </cell>
          <cell r="W703">
            <v>0</v>
          </cell>
          <cell r="X703">
            <v>0.09</v>
          </cell>
          <cell r="Y703">
            <v>3.0670388893343184E-2</v>
          </cell>
          <cell r="Z703">
            <v>0</v>
          </cell>
          <cell r="AB703">
            <v>1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</row>
        <row r="704">
          <cell r="B704">
            <v>487049128</v>
          </cell>
          <cell r="C704" t="str">
            <v>PROSPECT HILL ACADEMY</v>
          </cell>
          <cell r="D704">
            <v>49</v>
          </cell>
          <cell r="E704" t="str">
            <v>CAMBRIDGE</v>
          </cell>
          <cell r="F704">
            <v>128</v>
          </cell>
          <cell r="G704" t="str">
            <v>HAVERHILL</v>
          </cell>
          <cell r="I704">
            <v>20819</v>
          </cell>
          <cell r="J704">
            <v>2162</v>
          </cell>
          <cell r="K704">
            <v>0</v>
          </cell>
          <cell r="L704">
            <v>1188</v>
          </cell>
          <cell r="M704">
            <v>24169</v>
          </cell>
          <cell r="O704">
            <v>1</v>
          </cell>
          <cell r="P704">
            <v>0</v>
          </cell>
          <cell r="Q704">
            <v>22981</v>
          </cell>
          <cell r="R704">
            <v>0</v>
          </cell>
          <cell r="S704">
            <v>0</v>
          </cell>
          <cell r="T704">
            <v>1188</v>
          </cell>
          <cell r="U704">
            <v>24169</v>
          </cell>
          <cell r="W704">
            <v>0</v>
          </cell>
          <cell r="X704">
            <v>0.09</v>
          </cell>
          <cell r="Y704">
            <v>4.2494669676569306E-2</v>
          </cell>
          <cell r="Z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</row>
        <row r="705">
          <cell r="B705">
            <v>487049149</v>
          </cell>
          <cell r="C705" t="str">
            <v>PROSPECT HILL ACADEMY</v>
          </cell>
          <cell r="D705">
            <v>49</v>
          </cell>
          <cell r="E705" t="str">
            <v>CAMBRIDGE</v>
          </cell>
          <cell r="F705">
            <v>149</v>
          </cell>
          <cell r="G705" t="str">
            <v>LAWRENCE</v>
          </cell>
          <cell r="I705">
            <v>19793</v>
          </cell>
          <cell r="J705">
            <v>148</v>
          </cell>
          <cell r="K705">
            <v>0</v>
          </cell>
          <cell r="L705">
            <v>1188</v>
          </cell>
          <cell r="M705">
            <v>21129</v>
          </cell>
          <cell r="O705">
            <v>1</v>
          </cell>
          <cell r="P705">
            <v>0</v>
          </cell>
          <cell r="Q705">
            <v>19941</v>
          </cell>
          <cell r="R705">
            <v>0</v>
          </cell>
          <cell r="S705">
            <v>0</v>
          </cell>
          <cell r="T705">
            <v>1188</v>
          </cell>
          <cell r="U705">
            <v>21129</v>
          </cell>
          <cell r="W705">
            <v>0</v>
          </cell>
          <cell r="X705">
            <v>0.18</v>
          </cell>
          <cell r="Y705">
            <v>0.12927866425186785</v>
          </cell>
          <cell r="Z705">
            <v>0</v>
          </cell>
          <cell r="AB705">
            <v>0.5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</row>
        <row r="706">
          <cell r="B706">
            <v>487049163</v>
          </cell>
          <cell r="C706" t="str">
            <v>PROSPECT HILL ACADEMY</v>
          </cell>
          <cell r="D706">
            <v>49</v>
          </cell>
          <cell r="E706" t="str">
            <v>CAMBRIDGE</v>
          </cell>
          <cell r="F706">
            <v>163</v>
          </cell>
          <cell r="G706" t="str">
            <v>LYNN</v>
          </cell>
          <cell r="I706">
            <v>17768</v>
          </cell>
          <cell r="J706">
            <v>118</v>
          </cell>
          <cell r="K706">
            <v>0</v>
          </cell>
          <cell r="L706">
            <v>1188</v>
          </cell>
          <cell r="M706">
            <v>19074</v>
          </cell>
          <cell r="O706">
            <v>13</v>
          </cell>
          <cell r="P706">
            <v>0</v>
          </cell>
          <cell r="Q706">
            <v>232518</v>
          </cell>
          <cell r="R706">
            <v>0</v>
          </cell>
          <cell r="S706">
            <v>0</v>
          </cell>
          <cell r="T706">
            <v>15444</v>
          </cell>
          <cell r="U706">
            <v>247962</v>
          </cell>
          <cell r="W706">
            <v>0</v>
          </cell>
          <cell r="X706">
            <v>0.113490033140277</v>
          </cell>
          <cell r="Y706">
            <v>0.10020806784376603</v>
          </cell>
          <cell r="Z706">
            <v>0</v>
          </cell>
          <cell r="AB706">
            <v>6.7692307692307683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</row>
        <row r="707">
          <cell r="B707">
            <v>487049165</v>
          </cell>
          <cell r="C707" t="str">
            <v>PROSPECT HILL ACADEMY</v>
          </cell>
          <cell r="D707">
            <v>49</v>
          </cell>
          <cell r="E707" t="str">
            <v>CAMBRIDGE</v>
          </cell>
          <cell r="F707">
            <v>165</v>
          </cell>
          <cell r="G707" t="str">
            <v>MALDEN</v>
          </cell>
          <cell r="I707">
            <v>17752</v>
          </cell>
          <cell r="J707">
            <v>0</v>
          </cell>
          <cell r="K707">
            <v>0</v>
          </cell>
          <cell r="L707">
            <v>1188</v>
          </cell>
          <cell r="M707">
            <v>18940</v>
          </cell>
          <cell r="O707">
            <v>42</v>
          </cell>
          <cell r="P707">
            <v>0</v>
          </cell>
          <cell r="Q707">
            <v>745584</v>
          </cell>
          <cell r="R707">
            <v>0</v>
          </cell>
          <cell r="S707">
            <v>0</v>
          </cell>
          <cell r="T707">
            <v>49896</v>
          </cell>
          <cell r="U707">
            <v>795480</v>
          </cell>
          <cell r="W707">
            <v>0</v>
          </cell>
          <cell r="X707">
            <v>9.8299999999999998E-2</v>
          </cell>
          <cell r="Y707">
            <v>8.348768009130407E-2</v>
          </cell>
          <cell r="Z707">
            <v>0</v>
          </cell>
          <cell r="AB707">
            <v>19.692307692307693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</row>
        <row r="708">
          <cell r="B708">
            <v>487049176</v>
          </cell>
          <cell r="C708" t="str">
            <v>PROSPECT HILL ACADEMY</v>
          </cell>
          <cell r="D708">
            <v>49</v>
          </cell>
          <cell r="E708" t="str">
            <v>CAMBRIDGE</v>
          </cell>
          <cell r="F708">
            <v>176</v>
          </cell>
          <cell r="G708" t="str">
            <v>MEDFORD</v>
          </cell>
          <cell r="I708">
            <v>17381</v>
          </cell>
          <cell r="J708">
            <v>5911</v>
          </cell>
          <cell r="K708">
            <v>0</v>
          </cell>
          <cell r="L708">
            <v>1188</v>
          </cell>
          <cell r="M708">
            <v>24480</v>
          </cell>
          <cell r="O708">
            <v>68</v>
          </cell>
          <cell r="P708">
            <v>0</v>
          </cell>
          <cell r="Q708">
            <v>1583856</v>
          </cell>
          <cell r="R708">
            <v>0</v>
          </cell>
          <cell r="S708">
            <v>0</v>
          </cell>
          <cell r="T708">
            <v>80784</v>
          </cell>
          <cell r="U708">
            <v>1664640</v>
          </cell>
          <cell r="W708">
            <v>0</v>
          </cell>
          <cell r="X708">
            <v>0.09</v>
          </cell>
          <cell r="Y708">
            <v>8.7334594973897381E-2</v>
          </cell>
          <cell r="Z708">
            <v>0</v>
          </cell>
          <cell r="AB708">
            <v>24.785714285714285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</row>
        <row r="709">
          <cell r="B709">
            <v>487049178</v>
          </cell>
          <cell r="C709" t="str">
            <v>PROSPECT HILL ACADEMY</v>
          </cell>
          <cell r="D709">
            <v>49</v>
          </cell>
          <cell r="E709" t="str">
            <v>CAMBRIDGE</v>
          </cell>
          <cell r="F709">
            <v>178</v>
          </cell>
          <cell r="G709" t="str">
            <v>MELROSE</v>
          </cell>
          <cell r="I709">
            <v>17147</v>
          </cell>
          <cell r="J709">
            <v>1864</v>
          </cell>
          <cell r="K709">
            <v>0</v>
          </cell>
          <cell r="L709">
            <v>1188</v>
          </cell>
          <cell r="M709">
            <v>20199</v>
          </cell>
          <cell r="O709">
            <v>3</v>
          </cell>
          <cell r="P709">
            <v>0</v>
          </cell>
          <cell r="Q709">
            <v>57033</v>
          </cell>
          <cell r="R709">
            <v>0</v>
          </cell>
          <cell r="S709">
            <v>0</v>
          </cell>
          <cell r="T709">
            <v>3564</v>
          </cell>
          <cell r="U709">
            <v>60597</v>
          </cell>
          <cell r="W709">
            <v>0</v>
          </cell>
          <cell r="X709">
            <v>0.09</v>
          </cell>
          <cell r="Y709">
            <v>6.2047928969851042E-2</v>
          </cell>
          <cell r="Z709">
            <v>0</v>
          </cell>
          <cell r="AB709">
            <v>1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</row>
        <row r="710">
          <cell r="B710">
            <v>487049181</v>
          </cell>
          <cell r="C710" t="str">
            <v>PROSPECT HILL ACADEMY</v>
          </cell>
          <cell r="D710">
            <v>49</v>
          </cell>
          <cell r="E710" t="str">
            <v>CAMBRIDGE</v>
          </cell>
          <cell r="F710">
            <v>181</v>
          </cell>
          <cell r="G710" t="str">
            <v>METHUEN</v>
          </cell>
          <cell r="I710">
            <v>16954</v>
          </cell>
          <cell r="J710">
            <v>240</v>
          </cell>
          <cell r="K710">
            <v>0</v>
          </cell>
          <cell r="L710">
            <v>1188</v>
          </cell>
          <cell r="M710">
            <v>18382</v>
          </cell>
          <cell r="O710">
            <v>3</v>
          </cell>
          <cell r="P710">
            <v>0</v>
          </cell>
          <cell r="Q710">
            <v>51582</v>
          </cell>
          <cell r="R710">
            <v>0</v>
          </cell>
          <cell r="S710">
            <v>0</v>
          </cell>
          <cell r="T710">
            <v>3564</v>
          </cell>
          <cell r="U710">
            <v>55146</v>
          </cell>
          <cell r="W710">
            <v>0</v>
          </cell>
          <cell r="X710">
            <v>0.09</v>
          </cell>
          <cell r="Y710">
            <v>2.5884168680408944E-2</v>
          </cell>
          <cell r="Z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</row>
        <row r="711">
          <cell r="B711">
            <v>487049182</v>
          </cell>
          <cell r="C711" t="str">
            <v>PROSPECT HILL ACADEMY</v>
          </cell>
          <cell r="D711">
            <v>49</v>
          </cell>
          <cell r="E711" t="str">
            <v>CAMBRIDGE</v>
          </cell>
          <cell r="F711">
            <v>182</v>
          </cell>
          <cell r="G711" t="str">
            <v>MIDDLEBOROUGH</v>
          </cell>
          <cell r="I711">
            <v>11359</v>
          </cell>
          <cell r="J711">
            <v>2216</v>
          </cell>
          <cell r="K711">
            <v>0</v>
          </cell>
          <cell r="L711">
            <v>1188</v>
          </cell>
          <cell r="M711">
            <v>14763</v>
          </cell>
          <cell r="O711">
            <v>3</v>
          </cell>
          <cell r="P711">
            <v>0</v>
          </cell>
          <cell r="Q711">
            <v>40725</v>
          </cell>
          <cell r="R711">
            <v>0</v>
          </cell>
          <cell r="S711">
            <v>0</v>
          </cell>
          <cell r="T711">
            <v>3564</v>
          </cell>
          <cell r="U711">
            <v>44289</v>
          </cell>
          <cell r="W711">
            <v>0</v>
          </cell>
          <cell r="X711">
            <v>0.09</v>
          </cell>
          <cell r="Y711">
            <v>1.481566567890411E-2</v>
          </cell>
          <cell r="Z711">
            <v>0</v>
          </cell>
          <cell r="AB711">
            <v>2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</row>
        <row r="712">
          <cell r="B712">
            <v>487049199</v>
          </cell>
          <cell r="C712" t="str">
            <v>PROSPECT HILL ACADEMY</v>
          </cell>
          <cell r="D712">
            <v>49</v>
          </cell>
          <cell r="E712" t="str">
            <v>CAMBRIDGE</v>
          </cell>
          <cell r="F712">
            <v>199</v>
          </cell>
          <cell r="G712" t="str">
            <v>NEEDHAM</v>
          </cell>
          <cell r="I712">
            <v>16106</v>
          </cell>
          <cell r="J712">
            <v>11763</v>
          </cell>
          <cell r="K712">
            <v>0</v>
          </cell>
          <cell r="L712">
            <v>1188</v>
          </cell>
          <cell r="M712">
            <v>29057</v>
          </cell>
          <cell r="O712">
            <v>2</v>
          </cell>
          <cell r="P712">
            <v>0</v>
          </cell>
          <cell r="Q712">
            <v>55738</v>
          </cell>
          <cell r="R712">
            <v>0</v>
          </cell>
          <cell r="S712">
            <v>0</v>
          </cell>
          <cell r="T712">
            <v>2376</v>
          </cell>
          <cell r="U712">
            <v>58114</v>
          </cell>
          <cell r="W712">
            <v>0</v>
          </cell>
          <cell r="X712">
            <v>0.09</v>
          </cell>
          <cell r="Y712">
            <v>7.0675526754821459E-4</v>
          </cell>
          <cell r="Z712">
            <v>0</v>
          </cell>
          <cell r="AB712">
            <v>1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</row>
        <row r="713">
          <cell r="B713">
            <v>487049201</v>
          </cell>
          <cell r="C713" t="str">
            <v>PROSPECT HILL ACADEMY</v>
          </cell>
          <cell r="D713">
            <v>49</v>
          </cell>
          <cell r="E713" t="str">
            <v>CAMBRIDGE</v>
          </cell>
          <cell r="F713">
            <v>201</v>
          </cell>
          <cell r="G713" t="str">
            <v>NEW BEDFORD</v>
          </cell>
          <cell r="I713">
            <v>19793</v>
          </cell>
          <cell r="J713">
            <v>96</v>
          </cell>
          <cell r="K713">
            <v>0</v>
          </cell>
          <cell r="L713">
            <v>1188</v>
          </cell>
          <cell r="M713">
            <v>21077</v>
          </cell>
          <cell r="O713">
            <v>1</v>
          </cell>
          <cell r="P713">
            <v>0</v>
          </cell>
          <cell r="Q713">
            <v>19889</v>
          </cell>
          <cell r="R713">
            <v>0</v>
          </cell>
          <cell r="S713">
            <v>0</v>
          </cell>
          <cell r="T713">
            <v>1188</v>
          </cell>
          <cell r="U713">
            <v>21077</v>
          </cell>
          <cell r="W713">
            <v>0</v>
          </cell>
          <cell r="X713">
            <v>0.18</v>
          </cell>
          <cell r="Y713">
            <v>0.10679453049705818</v>
          </cell>
          <cell r="Z713">
            <v>0</v>
          </cell>
          <cell r="AB713">
            <v>0.5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</row>
        <row r="714">
          <cell r="B714">
            <v>487049229</v>
          </cell>
          <cell r="C714" t="str">
            <v>PROSPECT HILL ACADEMY</v>
          </cell>
          <cell r="D714">
            <v>49</v>
          </cell>
          <cell r="E714" t="str">
            <v>CAMBRIDGE</v>
          </cell>
          <cell r="F714">
            <v>229</v>
          </cell>
          <cell r="G714" t="str">
            <v>PEABODY</v>
          </cell>
          <cell r="I714">
            <v>13136</v>
          </cell>
          <cell r="J714">
            <v>989</v>
          </cell>
          <cell r="K714">
            <v>0</v>
          </cell>
          <cell r="L714">
            <v>1188</v>
          </cell>
          <cell r="M714">
            <v>15313</v>
          </cell>
          <cell r="O714">
            <v>4</v>
          </cell>
          <cell r="P714">
            <v>0</v>
          </cell>
          <cell r="Q714">
            <v>56500</v>
          </cell>
          <cell r="R714">
            <v>0</v>
          </cell>
          <cell r="S714">
            <v>0</v>
          </cell>
          <cell r="T714">
            <v>4752</v>
          </cell>
          <cell r="U714">
            <v>61252</v>
          </cell>
          <cell r="W714">
            <v>0</v>
          </cell>
          <cell r="X714">
            <v>0.09</v>
          </cell>
          <cell r="Y714">
            <v>2.6866580203209849E-2</v>
          </cell>
          <cell r="Z714">
            <v>0</v>
          </cell>
          <cell r="AB714">
            <v>0.60000000000000009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</row>
        <row r="715">
          <cell r="B715">
            <v>487049243</v>
          </cell>
          <cell r="C715" t="str">
            <v>PROSPECT HILL ACADEMY</v>
          </cell>
          <cell r="D715">
            <v>49</v>
          </cell>
          <cell r="E715" t="str">
            <v>CAMBRIDGE</v>
          </cell>
          <cell r="F715">
            <v>243</v>
          </cell>
          <cell r="G715" t="str">
            <v>QUINCY</v>
          </cell>
          <cell r="I715">
            <v>24028</v>
          </cell>
          <cell r="J715">
            <v>3424</v>
          </cell>
          <cell r="K715">
            <v>0</v>
          </cell>
          <cell r="L715">
            <v>1188</v>
          </cell>
          <cell r="M715">
            <v>28640</v>
          </cell>
          <cell r="O715">
            <v>1</v>
          </cell>
          <cell r="P715">
            <v>0</v>
          </cell>
          <cell r="Q715">
            <v>27452</v>
          </cell>
          <cell r="R715">
            <v>0</v>
          </cell>
          <cell r="S715">
            <v>0</v>
          </cell>
          <cell r="T715">
            <v>1188</v>
          </cell>
          <cell r="U715">
            <v>28640</v>
          </cell>
          <cell r="W715">
            <v>0</v>
          </cell>
          <cell r="X715">
            <v>0.09</v>
          </cell>
          <cell r="Y715">
            <v>6.4449431719393047E-3</v>
          </cell>
          <cell r="Z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</row>
        <row r="716">
          <cell r="B716">
            <v>487049244</v>
          </cell>
          <cell r="C716" t="str">
            <v>PROSPECT HILL ACADEMY</v>
          </cell>
          <cell r="D716">
            <v>49</v>
          </cell>
          <cell r="E716" t="str">
            <v>CAMBRIDGE</v>
          </cell>
          <cell r="F716">
            <v>244</v>
          </cell>
          <cell r="G716" t="str">
            <v>RANDOLPH</v>
          </cell>
          <cell r="I716">
            <v>16622</v>
          </cell>
          <cell r="J716">
            <v>4732</v>
          </cell>
          <cell r="K716">
            <v>0</v>
          </cell>
          <cell r="L716">
            <v>1188</v>
          </cell>
          <cell r="M716">
            <v>22542</v>
          </cell>
          <cell r="O716">
            <v>5</v>
          </cell>
          <cell r="P716">
            <v>0</v>
          </cell>
          <cell r="Q716">
            <v>106770</v>
          </cell>
          <cell r="R716">
            <v>0</v>
          </cell>
          <cell r="S716">
            <v>0</v>
          </cell>
          <cell r="T716">
            <v>5940</v>
          </cell>
          <cell r="U716">
            <v>112710</v>
          </cell>
          <cell r="W716">
            <v>0</v>
          </cell>
          <cell r="X716">
            <v>0.09</v>
          </cell>
          <cell r="Y716">
            <v>0.10187165835696251</v>
          </cell>
          <cell r="Z716">
            <v>0</v>
          </cell>
          <cell r="AB716">
            <v>4</v>
          </cell>
          <cell r="AC716">
            <v>1.1093119613338489</v>
          </cell>
          <cell r="AD716">
            <v>25004.247622323008</v>
          </cell>
          <cell r="AE716">
            <v>0</v>
          </cell>
          <cell r="AF716">
            <v>0</v>
          </cell>
        </row>
        <row r="717">
          <cell r="B717">
            <v>487049248</v>
          </cell>
          <cell r="C717" t="str">
            <v>PROSPECT HILL ACADEMY</v>
          </cell>
          <cell r="D717">
            <v>49</v>
          </cell>
          <cell r="E717" t="str">
            <v>CAMBRIDGE</v>
          </cell>
          <cell r="F717">
            <v>248</v>
          </cell>
          <cell r="G717" t="str">
            <v>REVERE</v>
          </cell>
          <cell r="I717">
            <v>17166</v>
          </cell>
          <cell r="J717">
            <v>1131</v>
          </cell>
          <cell r="K717">
            <v>0</v>
          </cell>
          <cell r="L717">
            <v>1188</v>
          </cell>
          <cell r="M717">
            <v>19485</v>
          </cell>
          <cell r="O717">
            <v>23</v>
          </cell>
          <cell r="P717">
            <v>0</v>
          </cell>
          <cell r="Q717">
            <v>420831</v>
          </cell>
          <cell r="R717">
            <v>0</v>
          </cell>
          <cell r="S717">
            <v>0</v>
          </cell>
          <cell r="T717">
            <v>27324</v>
          </cell>
          <cell r="U717">
            <v>448155</v>
          </cell>
          <cell r="W717">
            <v>0</v>
          </cell>
          <cell r="X717">
            <v>0.09</v>
          </cell>
          <cell r="Y717">
            <v>6.8512801438183821E-2</v>
          </cell>
          <cell r="Z717">
            <v>0</v>
          </cell>
          <cell r="AB717">
            <v>5.5714285714285721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</row>
        <row r="718">
          <cell r="B718">
            <v>487049262</v>
          </cell>
          <cell r="C718" t="str">
            <v>PROSPECT HILL ACADEMY</v>
          </cell>
          <cell r="D718">
            <v>49</v>
          </cell>
          <cell r="E718" t="str">
            <v>CAMBRIDGE</v>
          </cell>
          <cell r="F718">
            <v>262</v>
          </cell>
          <cell r="G718" t="str">
            <v>SAUGUS</v>
          </cell>
          <cell r="I718">
            <v>17453</v>
          </cell>
          <cell r="J718">
            <v>3481</v>
          </cell>
          <cell r="K718">
            <v>0</v>
          </cell>
          <cell r="L718">
            <v>1188</v>
          </cell>
          <cell r="M718">
            <v>22122</v>
          </cell>
          <cell r="O718">
            <v>7</v>
          </cell>
          <cell r="P718">
            <v>0</v>
          </cell>
          <cell r="Q718">
            <v>146538</v>
          </cell>
          <cell r="R718">
            <v>0</v>
          </cell>
          <cell r="S718">
            <v>0</v>
          </cell>
          <cell r="T718">
            <v>8316</v>
          </cell>
          <cell r="U718">
            <v>154854</v>
          </cell>
          <cell r="W718">
            <v>0</v>
          </cell>
          <cell r="X718">
            <v>0.09</v>
          </cell>
          <cell r="Y718">
            <v>0.10202414826885364</v>
          </cell>
          <cell r="Z718">
            <v>0</v>
          </cell>
          <cell r="AB718">
            <v>4.6000000000000005</v>
          </cell>
          <cell r="AC718">
            <v>1.268444082583696</v>
          </cell>
          <cell r="AD718">
            <v>28060.608424807091</v>
          </cell>
          <cell r="AE718">
            <v>0</v>
          </cell>
          <cell r="AF718">
            <v>0</v>
          </cell>
        </row>
        <row r="719">
          <cell r="B719">
            <v>487049274</v>
          </cell>
          <cell r="C719" t="str">
            <v>PROSPECT HILL ACADEMY</v>
          </cell>
          <cell r="D719">
            <v>49</v>
          </cell>
          <cell r="E719" t="str">
            <v>CAMBRIDGE</v>
          </cell>
          <cell r="F719">
            <v>274</v>
          </cell>
          <cell r="G719" t="str">
            <v>SOMERVILLE</v>
          </cell>
          <cell r="I719">
            <v>18182</v>
          </cell>
          <cell r="J719">
            <v>8554</v>
          </cell>
          <cell r="K719">
            <v>0</v>
          </cell>
          <cell r="L719">
            <v>1188</v>
          </cell>
          <cell r="M719">
            <v>27924</v>
          </cell>
          <cell r="O719">
            <v>131</v>
          </cell>
          <cell r="P719">
            <v>0</v>
          </cell>
          <cell r="Q719">
            <v>3502416</v>
          </cell>
          <cell r="R719">
            <v>0</v>
          </cell>
          <cell r="S719">
            <v>0</v>
          </cell>
          <cell r="T719">
            <v>155628</v>
          </cell>
          <cell r="U719">
            <v>3658044</v>
          </cell>
          <cell r="W719">
            <v>0</v>
          </cell>
          <cell r="X719">
            <v>0.09</v>
          </cell>
          <cell r="Y719">
            <v>7.2181563663995266E-2</v>
          </cell>
          <cell r="Z719">
            <v>0</v>
          </cell>
          <cell r="AB719">
            <v>45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</row>
        <row r="720">
          <cell r="B720">
            <v>487049285</v>
          </cell>
          <cell r="C720" t="str">
            <v>PROSPECT HILL ACADEMY</v>
          </cell>
          <cell r="D720">
            <v>49</v>
          </cell>
          <cell r="E720" t="str">
            <v>CAMBRIDGE</v>
          </cell>
          <cell r="F720">
            <v>285</v>
          </cell>
          <cell r="G720" t="str">
            <v>STOUGHTON</v>
          </cell>
          <cell r="I720">
            <v>13493</v>
          </cell>
          <cell r="J720">
            <v>3252</v>
          </cell>
          <cell r="K720">
            <v>0</v>
          </cell>
          <cell r="L720">
            <v>1188</v>
          </cell>
          <cell r="M720">
            <v>17933</v>
          </cell>
          <cell r="O720">
            <v>3</v>
          </cell>
          <cell r="P720">
            <v>0</v>
          </cell>
          <cell r="Q720">
            <v>50235</v>
          </cell>
          <cell r="R720">
            <v>0</v>
          </cell>
          <cell r="S720">
            <v>0</v>
          </cell>
          <cell r="T720">
            <v>3564</v>
          </cell>
          <cell r="U720">
            <v>53799</v>
          </cell>
          <cell r="W720">
            <v>0</v>
          </cell>
          <cell r="X720">
            <v>0.09</v>
          </cell>
          <cell r="Y720">
            <v>3.4611205616180453E-2</v>
          </cell>
          <cell r="Z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</row>
        <row r="721">
          <cell r="B721">
            <v>487049293</v>
          </cell>
          <cell r="C721" t="str">
            <v>PROSPECT HILL ACADEMY</v>
          </cell>
          <cell r="D721">
            <v>49</v>
          </cell>
          <cell r="E721" t="str">
            <v>CAMBRIDGE</v>
          </cell>
          <cell r="F721">
            <v>293</v>
          </cell>
          <cell r="G721" t="str">
            <v>TAUNTON</v>
          </cell>
          <cell r="I721">
            <v>20819</v>
          </cell>
          <cell r="J721">
            <v>562</v>
          </cell>
          <cell r="K721">
            <v>0</v>
          </cell>
          <cell r="L721">
            <v>1188</v>
          </cell>
          <cell r="M721">
            <v>22569</v>
          </cell>
          <cell r="O721">
            <v>2</v>
          </cell>
          <cell r="P721">
            <v>0</v>
          </cell>
          <cell r="Q721">
            <v>42762</v>
          </cell>
          <cell r="R721">
            <v>0</v>
          </cell>
          <cell r="S721">
            <v>0</v>
          </cell>
          <cell r="T721">
            <v>2376</v>
          </cell>
          <cell r="U721">
            <v>45138</v>
          </cell>
          <cell r="W721">
            <v>0</v>
          </cell>
          <cell r="X721">
            <v>0.18</v>
          </cell>
          <cell r="Y721">
            <v>1.0537741496786417E-2</v>
          </cell>
          <cell r="Z721">
            <v>0</v>
          </cell>
          <cell r="AB721">
            <v>1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</row>
        <row r="722">
          <cell r="B722">
            <v>487049295</v>
          </cell>
          <cell r="C722" t="str">
            <v>PROSPECT HILL ACADEMY</v>
          </cell>
          <cell r="D722">
            <v>49</v>
          </cell>
          <cell r="E722" t="str">
            <v>CAMBRIDGE</v>
          </cell>
          <cell r="F722">
            <v>295</v>
          </cell>
          <cell r="G722" t="str">
            <v>TEWKSBURY</v>
          </cell>
          <cell r="I722">
            <v>12678</v>
          </cell>
          <cell r="J722">
            <v>6727</v>
          </cell>
          <cell r="K722">
            <v>0</v>
          </cell>
          <cell r="L722">
            <v>1188</v>
          </cell>
          <cell r="M722">
            <v>20593</v>
          </cell>
          <cell r="O722">
            <v>1</v>
          </cell>
          <cell r="P722">
            <v>0</v>
          </cell>
          <cell r="Q722">
            <v>19405</v>
          </cell>
          <cell r="R722">
            <v>0</v>
          </cell>
          <cell r="S722">
            <v>0</v>
          </cell>
          <cell r="T722">
            <v>1188</v>
          </cell>
          <cell r="U722">
            <v>20593</v>
          </cell>
          <cell r="W722">
            <v>0</v>
          </cell>
          <cell r="X722">
            <v>0.09</v>
          </cell>
          <cell r="Y722">
            <v>1.9222399839938814E-2</v>
          </cell>
          <cell r="Z722">
            <v>0</v>
          </cell>
          <cell r="AB722">
            <v>1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</row>
        <row r="723">
          <cell r="B723">
            <v>487049308</v>
          </cell>
          <cell r="C723" t="str">
            <v>PROSPECT HILL ACADEMY</v>
          </cell>
          <cell r="D723">
            <v>49</v>
          </cell>
          <cell r="E723" t="str">
            <v>CAMBRIDGE</v>
          </cell>
          <cell r="F723">
            <v>308</v>
          </cell>
          <cell r="G723" t="str">
            <v>WALTHAM</v>
          </cell>
          <cell r="I723">
            <v>16089</v>
          </cell>
          <cell r="J723">
            <v>6637</v>
          </cell>
          <cell r="K723">
            <v>0</v>
          </cell>
          <cell r="L723">
            <v>1188</v>
          </cell>
          <cell r="M723">
            <v>23914</v>
          </cell>
          <cell r="O723">
            <v>4</v>
          </cell>
          <cell r="P723">
            <v>0</v>
          </cell>
          <cell r="Q723">
            <v>90904</v>
          </cell>
          <cell r="R723">
            <v>0</v>
          </cell>
          <cell r="S723">
            <v>0</v>
          </cell>
          <cell r="T723">
            <v>4752</v>
          </cell>
          <cell r="U723">
            <v>95656</v>
          </cell>
          <cell r="W723">
            <v>0</v>
          </cell>
          <cell r="X723">
            <v>0.09</v>
          </cell>
          <cell r="Y723">
            <v>2.6641498618430208E-3</v>
          </cell>
          <cell r="Z723">
            <v>0</v>
          </cell>
          <cell r="AB723">
            <v>0.5714285714285714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</row>
        <row r="724">
          <cell r="B724">
            <v>487049344</v>
          </cell>
          <cell r="C724" t="str">
            <v>PROSPECT HILL ACADEMY</v>
          </cell>
          <cell r="D724">
            <v>49</v>
          </cell>
          <cell r="E724" t="str">
            <v>CAMBRIDGE</v>
          </cell>
          <cell r="F724">
            <v>344</v>
          </cell>
          <cell r="G724" t="str">
            <v>WINCHESTER</v>
          </cell>
          <cell r="I724">
            <v>16106</v>
          </cell>
          <cell r="J724">
            <v>7183</v>
          </cell>
          <cell r="K724">
            <v>0</v>
          </cell>
          <cell r="L724">
            <v>1188</v>
          </cell>
          <cell r="M724">
            <v>24477</v>
          </cell>
          <cell r="O724">
            <v>1</v>
          </cell>
          <cell r="P724">
            <v>0</v>
          </cell>
          <cell r="Q724">
            <v>23289</v>
          </cell>
          <cell r="R724">
            <v>0</v>
          </cell>
          <cell r="S724">
            <v>0</v>
          </cell>
          <cell r="T724">
            <v>1188</v>
          </cell>
          <cell r="U724">
            <v>24477</v>
          </cell>
          <cell r="W724">
            <v>0</v>
          </cell>
          <cell r="X724">
            <v>0.09</v>
          </cell>
          <cell r="Y724">
            <v>8.4439416447090461E-4</v>
          </cell>
          <cell r="Z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</row>
        <row r="725">
          <cell r="B725">
            <v>487049347</v>
          </cell>
          <cell r="C725" t="str">
            <v>PROSPECT HILL ACADEMY</v>
          </cell>
          <cell r="D725">
            <v>49</v>
          </cell>
          <cell r="E725" t="str">
            <v>CAMBRIDGE</v>
          </cell>
          <cell r="F725">
            <v>347</v>
          </cell>
          <cell r="G725" t="str">
            <v>WOBURN</v>
          </cell>
          <cell r="I725">
            <v>18339</v>
          </cell>
          <cell r="J725">
            <v>8197</v>
          </cell>
          <cell r="K725">
            <v>0</v>
          </cell>
          <cell r="L725">
            <v>1188</v>
          </cell>
          <cell r="M725">
            <v>27724</v>
          </cell>
          <cell r="O725">
            <v>13</v>
          </cell>
          <cell r="P725">
            <v>0</v>
          </cell>
          <cell r="Q725">
            <v>344968</v>
          </cell>
          <cell r="R725">
            <v>0</v>
          </cell>
          <cell r="S725">
            <v>0</v>
          </cell>
          <cell r="T725">
            <v>15444</v>
          </cell>
          <cell r="U725">
            <v>360412</v>
          </cell>
          <cell r="W725">
            <v>0</v>
          </cell>
          <cell r="X725">
            <v>0.09</v>
          </cell>
          <cell r="Y725">
            <v>1.265158172736386E-2</v>
          </cell>
          <cell r="Z725">
            <v>0</v>
          </cell>
          <cell r="AB725">
            <v>3.5000000000000004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</row>
        <row r="726">
          <cell r="B726">
            <v>487274010</v>
          </cell>
          <cell r="C726" t="str">
            <v>PROSPECT HILL ACADEMY</v>
          </cell>
          <cell r="D726">
            <v>274</v>
          </cell>
          <cell r="E726" t="str">
            <v>SOMERVILLE</v>
          </cell>
          <cell r="F726">
            <v>10</v>
          </cell>
          <cell r="G726" t="str">
            <v>ARLINGTON</v>
          </cell>
          <cell r="I726">
            <v>13184</v>
          </cell>
          <cell r="J726">
            <v>5699</v>
          </cell>
          <cell r="K726">
            <v>0</v>
          </cell>
          <cell r="L726">
            <v>1188</v>
          </cell>
          <cell r="M726">
            <v>20071</v>
          </cell>
          <cell r="O726">
            <v>4</v>
          </cell>
          <cell r="P726">
            <v>0</v>
          </cell>
          <cell r="Q726">
            <v>75532</v>
          </cell>
          <cell r="R726">
            <v>0</v>
          </cell>
          <cell r="S726">
            <v>0</v>
          </cell>
          <cell r="T726">
            <v>4752</v>
          </cell>
          <cell r="U726">
            <v>80284</v>
          </cell>
          <cell r="W726">
            <v>0</v>
          </cell>
          <cell r="X726">
            <v>0.09</v>
          </cell>
          <cell r="Y726">
            <v>3.7634232798475858E-3</v>
          </cell>
          <cell r="Z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</row>
        <row r="727">
          <cell r="B727">
            <v>487274026</v>
          </cell>
          <cell r="C727" t="str">
            <v>PROSPECT HILL ACADEMY</v>
          </cell>
          <cell r="D727">
            <v>274</v>
          </cell>
          <cell r="E727" t="str">
            <v>SOMERVILLE</v>
          </cell>
          <cell r="F727">
            <v>26</v>
          </cell>
          <cell r="G727" t="str">
            <v>BELMONT</v>
          </cell>
          <cell r="I727">
            <v>12747</v>
          </cell>
          <cell r="J727">
            <v>4540</v>
          </cell>
          <cell r="K727">
            <v>0</v>
          </cell>
          <cell r="L727">
            <v>1188</v>
          </cell>
          <cell r="M727">
            <v>18475</v>
          </cell>
          <cell r="O727">
            <v>2</v>
          </cell>
          <cell r="P727">
            <v>0</v>
          </cell>
          <cell r="Q727">
            <v>34574</v>
          </cell>
          <cell r="R727">
            <v>0</v>
          </cell>
          <cell r="S727">
            <v>0</v>
          </cell>
          <cell r="T727">
            <v>2376</v>
          </cell>
          <cell r="U727">
            <v>36950</v>
          </cell>
          <cell r="W727">
            <v>0</v>
          </cell>
          <cell r="X727">
            <v>0.09</v>
          </cell>
          <cell r="Y727">
            <v>2.199600645416131E-3</v>
          </cell>
          <cell r="Z727">
            <v>0</v>
          </cell>
          <cell r="AB727">
            <v>0.66666666666666663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</row>
        <row r="728">
          <cell r="B728">
            <v>487274030</v>
          </cell>
          <cell r="C728" t="str">
            <v>PROSPECT HILL ACADEMY</v>
          </cell>
          <cell r="D728">
            <v>274</v>
          </cell>
          <cell r="E728" t="str">
            <v>SOMERVILLE</v>
          </cell>
          <cell r="F728">
            <v>30</v>
          </cell>
          <cell r="G728" t="str">
            <v>BEVERLY</v>
          </cell>
          <cell r="I728">
            <v>13609</v>
          </cell>
          <cell r="J728">
            <v>3017</v>
          </cell>
          <cell r="K728">
            <v>0</v>
          </cell>
          <cell r="L728">
            <v>1188</v>
          </cell>
          <cell r="M728">
            <v>17814</v>
          </cell>
          <cell r="O728">
            <v>1</v>
          </cell>
          <cell r="P728">
            <v>0</v>
          </cell>
          <cell r="Q728">
            <v>16626</v>
          </cell>
          <cell r="R728">
            <v>0</v>
          </cell>
          <cell r="S728">
            <v>0</v>
          </cell>
          <cell r="T728">
            <v>1188</v>
          </cell>
          <cell r="U728">
            <v>17814</v>
          </cell>
          <cell r="W728">
            <v>0</v>
          </cell>
          <cell r="X728">
            <v>0.09</v>
          </cell>
          <cell r="Y728">
            <v>4.4381844028676043E-3</v>
          </cell>
          <cell r="Z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</row>
        <row r="729">
          <cell r="B729">
            <v>487274031</v>
          </cell>
          <cell r="C729" t="str">
            <v>PROSPECT HILL ACADEMY</v>
          </cell>
          <cell r="D729">
            <v>274</v>
          </cell>
          <cell r="E729" t="str">
            <v>SOMERVILLE</v>
          </cell>
          <cell r="F729">
            <v>31</v>
          </cell>
          <cell r="G729" t="str">
            <v>BILLERICA</v>
          </cell>
          <cell r="I729">
            <v>15520</v>
          </cell>
          <cell r="J729">
            <v>6966</v>
          </cell>
          <cell r="K729">
            <v>0</v>
          </cell>
          <cell r="L729">
            <v>1188</v>
          </cell>
          <cell r="M729">
            <v>23674</v>
          </cell>
          <cell r="O729">
            <v>7</v>
          </cell>
          <cell r="P729">
            <v>0</v>
          </cell>
          <cell r="Q729">
            <v>157402</v>
          </cell>
          <cell r="R729">
            <v>0</v>
          </cell>
          <cell r="S729">
            <v>0</v>
          </cell>
          <cell r="T729">
            <v>8316</v>
          </cell>
          <cell r="U729">
            <v>165718</v>
          </cell>
          <cell r="W729">
            <v>0</v>
          </cell>
          <cell r="X729">
            <v>0.09</v>
          </cell>
          <cell r="Y729">
            <v>1.8961346467300876E-2</v>
          </cell>
          <cell r="Z729">
            <v>0</v>
          </cell>
          <cell r="AB729">
            <v>2.5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</row>
        <row r="730">
          <cell r="B730">
            <v>487274035</v>
          </cell>
          <cell r="C730" t="str">
            <v>PROSPECT HILL ACADEMY</v>
          </cell>
          <cell r="D730">
            <v>274</v>
          </cell>
          <cell r="E730" t="str">
            <v>SOMERVILLE</v>
          </cell>
          <cell r="F730">
            <v>35</v>
          </cell>
          <cell r="G730" t="str">
            <v>BOSTON</v>
          </cell>
          <cell r="I730">
            <v>18389</v>
          </cell>
          <cell r="J730">
            <v>7633</v>
          </cell>
          <cell r="K730">
            <v>0</v>
          </cell>
          <cell r="L730">
            <v>1188</v>
          </cell>
          <cell r="M730">
            <v>27210</v>
          </cell>
          <cell r="O730">
            <v>14</v>
          </cell>
          <cell r="P730">
            <v>0</v>
          </cell>
          <cell r="Q730">
            <v>364308</v>
          </cell>
          <cell r="R730">
            <v>0</v>
          </cell>
          <cell r="S730">
            <v>0</v>
          </cell>
          <cell r="T730">
            <v>16632</v>
          </cell>
          <cell r="U730">
            <v>380940</v>
          </cell>
          <cell r="W730">
            <v>0</v>
          </cell>
          <cell r="X730">
            <v>0.18</v>
          </cell>
          <cell r="Y730">
            <v>0.18442807457257207</v>
          </cell>
          <cell r="Z730">
            <v>0</v>
          </cell>
          <cell r="AB730">
            <v>5.3636363636363633</v>
          </cell>
          <cell r="AC730">
            <v>0.5368806171050462</v>
          </cell>
          <cell r="AD730">
            <v>14609.707418307513</v>
          </cell>
          <cell r="AE730">
            <v>0</v>
          </cell>
          <cell r="AF730">
            <v>0</v>
          </cell>
        </row>
        <row r="731">
          <cell r="B731">
            <v>487274044</v>
          </cell>
          <cell r="C731" t="str">
            <v>PROSPECT HILL ACADEMY</v>
          </cell>
          <cell r="D731">
            <v>274</v>
          </cell>
          <cell r="E731" t="str">
            <v>SOMERVILLE</v>
          </cell>
          <cell r="F731">
            <v>44</v>
          </cell>
          <cell r="G731" t="str">
            <v>BROCKTON</v>
          </cell>
          <cell r="I731">
            <v>16123</v>
          </cell>
          <cell r="J731">
            <v>562</v>
          </cell>
          <cell r="K731">
            <v>0</v>
          </cell>
          <cell r="L731">
            <v>1188</v>
          </cell>
          <cell r="M731">
            <v>17873</v>
          </cell>
          <cell r="O731">
            <v>1</v>
          </cell>
          <cell r="P731">
            <v>0</v>
          </cell>
          <cell r="Q731">
            <v>16685</v>
          </cell>
          <cell r="R731">
            <v>0</v>
          </cell>
          <cell r="S731">
            <v>0</v>
          </cell>
          <cell r="T731">
            <v>1188</v>
          </cell>
          <cell r="U731">
            <v>17873</v>
          </cell>
          <cell r="W731">
            <v>0</v>
          </cell>
          <cell r="X731">
            <v>0.18</v>
          </cell>
          <cell r="Y731">
            <v>9.3367395584958116E-2</v>
          </cell>
          <cell r="Z731">
            <v>0</v>
          </cell>
          <cell r="AB731">
            <v>0.25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</row>
        <row r="732">
          <cell r="B732">
            <v>487274048</v>
          </cell>
          <cell r="C732" t="str">
            <v>PROSPECT HILL ACADEMY</v>
          </cell>
          <cell r="D732">
            <v>274</v>
          </cell>
          <cell r="E732" t="str">
            <v>SOMERVILLE</v>
          </cell>
          <cell r="F732">
            <v>48</v>
          </cell>
          <cell r="G732" t="str">
            <v>BURLINGTON</v>
          </cell>
          <cell r="I732">
            <v>11201</v>
          </cell>
          <cell r="J732">
            <v>9064</v>
          </cell>
          <cell r="K732">
            <v>0</v>
          </cell>
          <cell r="L732">
            <v>1188</v>
          </cell>
          <cell r="M732">
            <v>21453</v>
          </cell>
          <cell r="O732">
            <v>1</v>
          </cell>
          <cell r="P732">
            <v>0</v>
          </cell>
          <cell r="Q732">
            <v>20265</v>
          </cell>
          <cell r="R732">
            <v>0</v>
          </cell>
          <cell r="S732">
            <v>0</v>
          </cell>
          <cell r="T732">
            <v>1188</v>
          </cell>
          <cell r="U732">
            <v>21453</v>
          </cell>
          <cell r="W732">
            <v>0</v>
          </cell>
          <cell r="X732">
            <v>0.09</v>
          </cell>
          <cell r="Y732">
            <v>5.1761033128458532E-4</v>
          </cell>
          <cell r="Z732">
            <v>0</v>
          </cell>
          <cell r="AB732">
            <v>1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</row>
        <row r="733">
          <cell r="B733">
            <v>487274049</v>
          </cell>
          <cell r="C733" t="str">
            <v>PROSPECT HILL ACADEMY</v>
          </cell>
          <cell r="D733">
            <v>274</v>
          </cell>
          <cell r="E733" t="str">
            <v>SOMERVILLE</v>
          </cell>
          <cell r="F733">
            <v>49</v>
          </cell>
          <cell r="G733" t="str">
            <v>CAMBRIDGE</v>
          </cell>
          <cell r="I733">
            <v>17129</v>
          </cell>
          <cell r="J733">
            <v>21640</v>
          </cell>
          <cell r="K733">
            <v>0</v>
          </cell>
          <cell r="L733">
            <v>1188</v>
          </cell>
          <cell r="M733">
            <v>39957</v>
          </cell>
          <cell r="O733">
            <v>63</v>
          </cell>
          <cell r="P733">
            <v>0</v>
          </cell>
          <cell r="Q733">
            <v>2442447</v>
          </cell>
          <cell r="R733">
            <v>0</v>
          </cell>
          <cell r="S733">
            <v>0</v>
          </cell>
          <cell r="T733">
            <v>74844</v>
          </cell>
          <cell r="U733">
            <v>2517291</v>
          </cell>
          <cell r="W733">
            <v>0</v>
          </cell>
          <cell r="X733">
            <v>0.09</v>
          </cell>
          <cell r="Y733">
            <v>8.9527889506742675E-2</v>
          </cell>
          <cell r="Z733">
            <v>0</v>
          </cell>
          <cell r="AB733">
            <v>20.571428571428573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</row>
        <row r="734">
          <cell r="B734">
            <v>487274057</v>
          </cell>
          <cell r="C734" t="str">
            <v>PROSPECT HILL ACADEMY</v>
          </cell>
          <cell r="D734">
            <v>274</v>
          </cell>
          <cell r="E734" t="str">
            <v>SOMERVILLE</v>
          </cell>
          <cell r="F734">
            <v>57</v>
          </cell>
          <cell r="G734" t="str">
            <v>CHELSEA</v>
          </cell>
          <cell r="I734">
            <v>18661</v>
          </cell>
          <cell r="J734">
            <v>404</v>
          </cell>
          <cell r="K734">
            <v>0</v>
          </cell>
          <cell r="L734">
            <v>1188</v>
          </cell>
          <cell r="M734">
            <v>20253</v>
          </cell>
          <cell r="O734">
            <v>22</v>
          </cell>
          <cell r="P734">
            <v>0</v>
          </cell>
          <cell r="Q734">
            <v>419430</v>
          </cell>
          <cell r="R734">
            <v>0</v>
          </cell>
          <cell r="S734">
            <v>0</v>
          </cell>
          <cell r="T734">
            <v>26136</v>
          </cell>
          <cell r="U734">
            <v>445566</v>
          </cell>
          <cell r="W734">
            <v>0</v>
          </cell>
          <cell r="X734">
            <v>0.18</v>
          </cell>
          <cell r="Y734">
            <v>0.12345956705345312</v>
          </cell>
          <cell r="Z734">
            <v>0</v>
          </cell>
          <cell r="AB734">
            <v>5.333333333333333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</row>
        <row r="735">
          <cell r="B735">
            <v>487274093</v>
          </cell>
          <cell r="C735" t="str">
            <v>PROSPECT HILL ACADEMY</v>
          </cell>
          <cell r="D735">
            <v>274</v>
          </cell>
          <cell r="E735" t="str">
            <v>SOMERVILLE</v>
          </cell>
          <cell r="F735">
            <v>93</v>
          </cell>
          <cell r="G735" t="str">
            <v>EVERETT</v>
          </cell>
          <cell r="I735">
            <v>18061</v>
          </cell>
          <cell r="J735">
            <v>233</v>
          </cell>
          <cell r="K735">
            <v>0</v>
          </cell>
          <cell r="L735">
            <v>1188</v>
          </cell>
          <cell r="M735">
            <v>19482</v>
          </cell>
          <cell r="O735">
            <v>66</v>
          </cell>
          <cell r="P735">
            <v>0</v>
          </cell>
          <cell r="Q735">
            <v>1207404</v>
          </cell>
          <cell r="R735">
            <v>0</v>
          </cell>
          <cell r="S735">
            <v>0</v>
          </cell>
          <cell r="T735">
            <v>78408</v>
          </cell>
          <cell r="U735">
            <v>1285812</v>
          </cell>
          <cell r="W735">
            <v>0</v>
          </cell>
          <cell r="X735">
            <v>0.18</v>
          </cell>
          <cell r="Y735">
            <v>8.9885551686166743E-2</v>
          </cell>
          <cell r="Z735">
            <v>0</v>
          </cell>
          <cell r="AB735">
            <v>21.142857142857142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</row>
        <row r="736">
          <cell r="B736">
            <v>487274095</v>
          </cell>
          <cell r="C736" t="str">
            <v>PROSPECT HILL ACADEMY</v>
          </cell>
          <cell r="D736">
            <v>274</v>
          </cell>
          <cell r="E736" t="str">
            <v>SOMERVILLE</v>
          </cell>
          <cell r="F736">
            <v>95</v>
          </cell>
          <cell r="G736" t="str">
            <v>FALL RIVER</v>
          </cell>
          <cell r="I736">
            <v>19169</v>
          </cell>
          <cell r="J736">
            <v>52</v>
          </cell>
          <cell r="K736">
            <v>0</v>
          </cell>
          <cell r="L736">
            <v>1188</v>
          </cell>
          <cell r="M736">
            <v>20409</v>
          </cell>
          <cell r="O736">
            <v>1</v>
          </cell>
          <cell r="P736">
            <v>0</v>
          </cell>
          <cell r="Q736">
            <v>19221</v>
          </cell>
          <cell r="R736">
            <v>0</v>
          </cell>
          <cell r="S736">
            <v>0</v>
          </cell>
          <cell r="T736">
            <v>1188</v>
          </cell>
          <cell r="U736">
            <v>20409</v>
          </cell>
          <cell r="W736">
            <v>0</v>
          </cell>
          <cell r="X736">
            <v>0.18</v>
          </cell>
          <cell r="Y736">
            <v>0.13742525842313502</v>
          </cell>
          <cell r="Z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</row>
        <row r="737">
          <cell r="B737">
            <v>487274097</v>
          </cell>
          <cell r="C737" t="str">
            <v>PROSPECT HILL ACADEMY</v>
          </cell>
          <cell r="D737">
            <v>274</v>
          </cell>
          <cell r="E737" t="str">
            <v>SOMERVILLE</v>
          </cell>
          <cell r="F737">
            <v>97</v>
          </cell>
          <cell r="G737" t="str">
            <v>FITCHBURG</v>
          </cell>
          <cell r="I737">
            <v>18645</v>
          </cell>
          <cell r="J737">
            <v>0</v>
          </cell>
          <cell r="K737">
            <v>0</v>
          </cell>
          <cell r="L737">
            <v>1188</v>
          </cell>
          <cell r="M737">
            <v>19833</v>
          </cell>
          <cell r="O737">
            <v>3</v>
          </cell>
          <cell r="P737">
            <v>0</v>
          </cell>
          <cell r="Q737">
            <v>55935</v>
          </cell>
          <cell r="R737">
            <v>0</v>
          </cell>
          <cell r="S737">
            <v>0</v>
          </cell>
          <cell r="T737">
            <v>3564</v>
          </cell>
          <cell r="U737">
            <v>59499</v>
          </cell>
          <cell r="W737">
            <v>0</v>
          </cell>
          <cell r="X737">
            <v>0.18</v>
          </cell>
          <cell r="Y737">
            <v>4.5239532747894232E-2</v>
          </cell>
          <cell r="Z737">
            <v>0</v>
          </cell>
          <cell r="AB737">
            <v>0.75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</row>
        <row r="738">
          <cell r="B738">
            <v>487274128</v>
          </cell>
          <cell r="C738" t="str">
            <v>PROSPECT HILL ACADEMY</v>
          </cell>
          <cell r="D738">
            <v>274</v>
          </cell>
          <cell r="E738" t="str">
            <v>SOMERVILLE</v>
          </cell>
          <cell r="F738">
            <v>128</v>
          </cell>
          <cell r="G738" t="str">
            <v>HAVERHILL</v>
          </cell>
          <cell r="I738">
            <v>11201</v>
          </cell>
          <cell r="J738">
            <v>1163</v>
          </cell>
          <cell r="K738">
            <v>0</v>
          </cell>
          <cell r="L738">
            <v>1188</v>
          </cell>
          <cell r="M738">
            <v>13552</v>
          </cell>
          <cell r="O738">
            <v>1</v>
          </cell>
          <cell r="P738">
            <v>0</v>
          </cell>
          <cell r="Q738">
            <v>12364</v>
          </cell>
          <cell r="R738">
            <v>0</v>
          </cell>
          <cell r="S738">
            <v>0</v>
          </cell>
          <cell r="T738">
            <v>1188</v>
          </cell>
          <cell r="U738">
            <v>13552</v>
          </cell>
          <cell r="W738">
            <v>0</v>
          </cell>
          <cell r="X738">
            <v>0.09</v>
          </cell>
          <cell r="Y738">
            <v>4.2494669676569306E-2</v>
          </cell>
          <cell r="Z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</row>
        <row r="739">
          <cell r="B739">
            <v>487274149</v>
          </cell>
          <cell r="C739" t="str">
            <v>PROSPECT HILL ACADEMY</v>
          </cell>
          <cell r="D739">
            <v>274</v>
          </cell>
          <cell r="E739" t="str">
            <v>SOMERVILLE</v>
          </cell>
          <cell r="F739">
            <v>149</v>
          </cell>
          <cell r="G739" t="str">
            <v>LAWRENCE</v>
          </cell>
          <cell r="I739">
            <v>8072</v>
          </cell>
          <cell r="J739">
            <v>60</v>
          </cell>
          <cell r="K739">
            <v>0</v>
          </cell>
          <cell r="L739">
            <v>1188</v>
          </cell>
          <cell r="M739">
            <v>9320</v>
          </cell>
          <cell r="O739">
            <v>3</v>
          </cell>
          <cell r="P739">
            <v>0</v>
          </cell>
          <cell r="Q739">
            <v>24396</v>
          </cell>
          <cell r="R739">
            <v>0</v>
          </cell>
          <cell r="S739">
            <v>0</v>
          </cell>
          <cell r="T739">
            <v>3564</v>
          </cell>
          <cell r="U739">
            <v>27960</v>
          </cell>
          <cell r="W739">
            <v>0</v>
          </cell>
          <cell r="X739">
            <v>0.18</v>
          </cell>
          <cell r="Y739">
            <v>0.12927866425186785</v>
          </cell>
          <cell r="Z739">
            <v>0</v>
          </cell>
          <cell r="AB739">
            <v>1.5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</row>
        <row r="740">
          <cell r="B740">
            <v>487274153</v>
          </cell>
          <cell r="C740" t="str">
            <v>PROSPECT HILL ACADEMY</v>
          </cell>
          <cell r="D740">
            <v>274</v>
          </cell>
          <cell r="E740" t="str">
            <v>SOMERVILLE</v>
          </cell>
          <cell r="F740">
            <v>153</v>
          </cell>
          <cell r="G740" t="str">
            <v>LEOMINSTER</v>
          </cell>
          <cell r="I740">
            <v>16545</v>
          </cell>
          <cell r="J740">
            <v>0</v>
          </cell>
          <cell r="K740">
            <v>0</v>
          </cell>
          <cell r="L740">
            <v>1188</v>
          </cell>
          <cell r="M740">
            <v>17733</v>
          </cell>
          <cell r="O740">
            <v>1</v>
          </cell>
          <cell r="P740">
            <v>0</v>
          </cell>
          <cell r="Q740">
            <v>16545</v>
          </cell>
          <cell r="R740">
            <v>0</v>
          </cell>
          <cell r="S740">
            <v>0</v>
          </cell>
          <cell r="T740">
            <v>1188</v>
          </cell>
          <cell r="U740">
            <v>17733</v>
          </cell>
          <cell r="W740">
            <v>0</v>
          </cell>
          <cell r="X740">
            <v>0.09</v>
          </cell>
          <cell r="Y740">
            <v>1.3961385014293469E-2</v>
          </cell>
          <cell r="Z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</row>
        <row r="741">
          <cell r="B741">
            <v>487274160</v>
          </cell>
          <cell r="C741" t="str">
            <v>PROSPECT HILL ACADEMY</v>
          </cell>
          <cell r="D741">
            <v>274</v>
          </cell>
          <cell r="E741" t="str">
            <v>SOMERVILLE</v>
          </cell>
          <cell r="F741">
            <v>160</v>
          </cell>
          <cell r="G741" t="str">
            <v>LOWELL</v>
          </cell>
          <cell r="I741">
            <v>18645</v>
          </cell>
          <cell r="J741">
            <v>39</v>
          </cell>
          <cell r="K741">
            <v>0</v>
          </cell>
          <cell r="L741">
            <v>1188</v>
          </cell>
          <cell r="M741">
            <v>19872</v>
          </cell>
          <cell r="O741">
            <v>3</v>
          </cell>
          <cell r="P741">
            <v>0</v>
          </cell>
          <cell r="Q741">
            <v>56052</v>
          </cell>
          <cell r="R741">
            <v>0</v>
          </cell>
          <cell r="S741">
            <v>0</v>
          </cell>
          <cell r="T741">
            <v>3564</v>
          </cell>
          <cell r="U741">
            <v>59616</v>
          </cell>
          <cell r="W741">
            <v>0</v>
          </cell>
          <cell r="X741">
            <v>0.18</v>
          </cell>
          <cell r="Y741">
            <v>0.13682138571675365</v>
          </cell>
          <cell r="Z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</row>
        <row r="742">
          <cell r="B742">
            <v>487274163</v>
          </cell>
          <cell r="C742" t="str">
            <v>PROSPECT HILL ACADEMY</v>
          </cell>
          <cell r="D742">
            <v>274</v>
          </cell>
          <cell r="E742" t="str">
            <v>SOMERVILLE</v>
          </cell>
          <cell r="F742">
            <v>163</v>
          </cell>
          <cell r="G742" t="str">
            <v>LYNN</v>
          </cell>
          <cell r="I742">
            <v>18314</v>
          </cell>
          <cell r="J742">
            <v>121</v>
          </cell>
          <cell r="K742">
            <v>0</v>
          </cell>
          <cell r="L742">
            <v>1188</v>
          </cell>
          <cell r="M742">
            <v>19623</v>
          </cell>
          <cell r="O742">
            <v>13</v>
          </cell>
          <cell r="P742">
            <v>0</v>
          </cell>
          <cell r="Q742">
            <v>239655</v>
          </cell>
          <cell r="R742">
            <v>0</v>
          </cell>
          <cell r="S742">
            <v>0</v>
          </cell>
          <cell r="T742">
            <v>15444</v>
          </cell>
          <cell r="U742">
            <v>255099</v>
          </cell>
          <cell r="W742">
            <v>0</v>
          </cell>
          <cell r="X742">
            <v>0.113490033140277</v>
          </cell>
          <cell r="Y742">
            <v>0.10020806784376603</v>
          </cell>
          <cell r="Z742">
            <v>0</v>
          </cell>
          <cell r="AB742">
            <v>7.7692307692307683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</row>
        <row r="743">
          <cell r="B743">
            <v>487274165</v>
          </cell>
          <cell r="C743" t="str">
            <v>PROSPECT HILL ACADEMY</v>
          </cell>
          <cell r="D743">
            <v>274</v>
          </cell>
          <cell r="E743" t="str">
            <v>SOMERVILLE</v>
          </cell>
          <cell r="F743">
            <v>165</v>
          </cell>
          <cell r="G743" t="str">
            <v>MALDEN</v>
          </cell>
          <cell r="I743">
            <v>16672</v>
          </cell>
          <cell r="J743">
            <v>0</v>
          </cell>
          <cell r="K743">
            <v>0</v>
          </cell>
          <cell r="L743">
            <v>1188</v>
          </cell>
          <cell r="M743">
            <v>17860</v>
          </cell>
          <cell r="O743">
            <v>33</v>
          </cell>
          <cell r="P743">
            <v>0</v>
          </cell>
          <cell r="Q743">
            <v>550176</v>
          </cell>
          <cell r="R743">
            <v>0</v>
          </cell>
          <cell r="S743">
            <v>0</v>
          </cell>
          <cell r="T743">
            <v>39204</v>
          </cell>
          <cell r="U743">
            <v>589380</v>
          </cell>
          <cell r="W743">
            <v>0</v>
          </cell>
          <cell r="X743">
            <v>9.8299999999999998E-2</v>
          </cell>
          <cell r="Y743">
            <v>8.348768009130407E-2</v>
          </cell>
          <cell r="Z743">
            <v>0</v>
          </cell>
          <cell r="AB743">
            <v>20.153846153846153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</row>
        <row r="744">
          <cell r="B744">
            <v>487274176</v>
          </cell>
          <cell r="C744" t="str">
            <v>PROSPECT HILL ACADEMY</v>
          </cell>
          <cell r="D744">
            <v>274</v>
          </cell>
          <cell r="E744" t="str">
            <v>SOMERVILLE</v>
          </cell>
          <cell r="F744">
            <v>176</v>
          </cell>
          <cell r="G744" t="str">
            <v>MEDFORD</v>
          </cell>
          <cell r="I744">
            <v>16293</v>
          </cell>
          <cell r="J744">
            <v>5541</v>
          </cell>
          <cell r="K744">
            <v>0</v>
          </cell>
          <cell r="L744">
            <v>1188</v>
          </cell>
          <cell r="M744">
            <v>23022</v>
          </cell>
          <cell r="O744">
            <v>81</v>
          </cell>
          <cell r="P744">
            <v>0</v>
          </cell>
          <cell r="Q744">
            <v>1768554</v>
          </cell>
          <cell r="R744">
            <v>0</v>
          </cell>
          <cell r="S744">
            <v>0</v>
          </cell>
          <cell r="T744">
            <v>96228</v>
          </cell>
          <cell r="U744">
            <v>1864782</v>
          </cell>
          <cell r="W744">
            <v>0</v>
          </cell>
          <cell r="X744">
            <v>0.09</v>
          </cell>
          <cell r="Y744">
            <v>8.7334594973897381E-2</v>
          </cell>
          <cell r="Z744">
            <v>0</v>
          </cell>
          <cell r="AB744">
            <v>34.857142857142854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</row>
        <row r="745">
          <cell r="B745">
            <v>487274178</v>
          </cell>
          <cell r="C745" t="str">
            <v>PROSPECT HILL ACADEMY</v>
          </cell>
          <cell r="D745">
            <v>274</v>
          </cell>
          <cell r="E745" t="str">
            <v>SOMERVILLE</v>
          </cell>
          <cell r="F745">
            <v>178</v>
          </cell>
          <cell r="G745" t="str">
            <v>MELROSE</v>
          </cell>
          <cell r="I745">
            <v>10470</v>
          </cell>
          <cell r="J745">
            <v>1138</v>
          </cell>
          <cell r="K745">
            <v>0</v>
          </cell>
          <cell r="L745">
            <v>1188</v>
          </cell>
          <cell r="M745">
            <v>12796</v>
          </cell>
          <cell r="O745">
            <v>3</v>
          </cell>
          <cell r="P745">
            <v>0</v>
          </cell>
          <cell r="Q745">
            <v>34824</v>
          </cell>
          <cell r="R745">
            <v>0</v>
          </cell>
          <cell r="S745">
            <v>0</v>
          </cell>
          <cell r="T745">
            <v>3564</v>
          </cell>
          <cell r="U745">
            <v>38388</v>
          </cell>
          <cell r="W745">
            <v>0</v>
          </cell>
          <cell r="X745">
            <v>0.09</v>
          </cell>
          <cell r="Y745">
            <v>6.2047928969851042E-2</v>
          </cell>
          <cell r="Z745">
            <v>0</v>
          </cell>
          <cell r="AB745">
            <v>1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</row>
        <row r="746">
          <cell r="B746">
            <v>487274181</v>
          </cell>
          <cell r="C746" t="str">
            <v>PROSPECT HILL ACADEMY</v>
          </cell>
          <cell r="D746">
            <v>274</v>
          </cell>
          <cell r="E746" t="str">
            <v>SOMERVILLE</v>
          </cell>
          <cell r="F746">
            <v>181</v>
          </cell>
          <cell r="G746" t="str">
            <v>METHUEN</v>
          </cell>
          <cell r="I746">
            <v>13106</v>
          </cell>
          <cell r="J746">
            <v>185</v>
          </cell>
          <cell r="K746">
            <v>0</v>
          </cell>
          <cell r="L746">
            <v>1188</v>
          </cell>
          <cell r="M746">
            <v>14479</v>
          </cell>
          <cell r="O746">
            <v>3</v>
          </cell>
          <cell r="P746">
            <v>0</v>
          </cell>
          <cell r="Q746">
            <v>39873</v>
          </cell>
          <cell r="R746">
            <v>0</v>
          </cell>
          <cell r="S746">
            <v>0</v>
          </cell>
          <cell r="T746">
            <v>3564</v>
          </cell>
          <cell r="U746">
            <v>43437</v>
          </cell>
          <cell r="W746">
            <v>0</v>
          </cell>
          <cell r="X746">
            <v>0.09</v>
          </cell>
          <cell r="Y746">
            <v>2.5884168680408944E-2</v>
          </cell>
          <cell r="Z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</row>
        <row r="747">
          <cell r="B747">
            <v>487274189</v>
          </cell>
          <cell r="C747" t="str">
            <v>PROSPECT HILL ACADEMY</v>
          </cell>
          <cell r="D747">
            <v>274</v>
          </cell>
          <cell r="E747" t="str">
            <v>SOMERVILLE</v>
          </cell>
          <cell r="F747">
            <v>189</v>
          </cell>
          <cell r="G747" t="str">
            <v>MILTON</v>
          </cell>
          <cell r="I747">
            <v>12566</v>
          </cell>
          <cell r="J747">
            <v>4338</v>
          </cell>
          <cell r="K747">
            <v>0</v>
          </cell>
          <cell r="L747">
            <v>1188</v>
          </cell>
          <cell r="M747">
            <v>18092</v>
          </cell>
          <cell r="O747">
            <v>2</v>
          </cell>
          <cell r="P747">
            <v>0</v>
          </cell>
          <cell r="Q747">
            <v>33808</v>
          </cell>
          <cell r="R747">
            <v>0</v>
          </cell>
          <cell r="S747">
            <v>0</v>
          </cell>
          <cell r="T747">
            <v>2376</v>
          </cell>
          <cell r="U747">
            <v>36184</v>
          </cell>
          <cell r="W747">
            <v>0</v>
          </cell>
          <cell r="X747">
            <v>0.09</v>
          </cell>
          <cell r="Y747">
            <v>5.6896915483339808E-3</v>
          </cell>
          <cell r="Z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</row>
        <row r="748">
          <cell r="B748">
            <v>487274201</v>
          </cell>
          <cell r="C748" t="str">
            <v>PROSPECT HILL ACADEMY</v>
          </cell>
          <cell r="D748">
            <v>274</v>
          </cell>
          <cell r="E748" t="str">
            <v>SOMERVILLE</v>
          </cell>
          <cell r="F748">
            <v>201</v>
          </cell>
          <cell r="G748" t="str">
            <v>NEW BEDFORD</v>
          </cell>
          <cell r="I748">
            <v>22026</v>
          </cell>
          <cell r="J748">
            <v>107</v>
          </cell>
          <cell r="K748">
            <v>0</v>
          </cell>
          <cell r="L748">
            <v>1188</v>
          </cell>
          <cell r="M748">
            <v>23321</v>
          </cell>
          <cell r="O748">
            <v>2</v>
          </cell>
          <cell r="P748">
            <v>0</v>
          </cell>
          <cell r="Q748">
            <v>44266</v>
          </cell>
          <cell r="R748">
            <v>0</v>
          </cell>
          <cell r="S748">
            <v>0</v>
          </cell>
          <cell r="T748">
            <v>2376</v>
          </cell>
          <cell r="U748">
            <v>46642</v>
          </cell>
          <cell r="W748">
            <v>0</v>
          </cell>
          <cell r="X748">
            <v>0.18</v>
          </cell>
          <cell r="Y748">
            <v>0.10679453049705818</v>
          </cell>
          <cell r="Z748">
            <v>0</v>
          </cell>
          <cell r="AB748">
            <v>0.5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</row>
        <row r="749">
          <cell r="B749">
            <v>487274220</v>
          </cell>
          <cell r="C749" t="str">
            <v>PROSPECT HILL ACADEMY</v>
          </cell>
          <cell r="D749">
            <v>274</v>
          </cell>
          <cell r="E749" t="str">
            <v>SOMERVILLE</v>
          </cell>
          <cell r="F749">
            <v>220</v>
          </cell>
          <cell r="G749" t="str">
            <v>NORWOOD</v>
          </cell>
          <cell r="I749">
            <v>17374</v>
          </cell>
          <cell r="J749">
            <v>6565</v>
          </cell>
          <cell r="K749">
            <v>0</v>
          </cell>
          <cell r="L749">
            <v>1188</v>
          </cell>
          <cell r="M749">
            <v>25127</v>
          </cell>
          <cell r="O749">
            <v>1</v>
          </cell>
          <cell r="P749">
            <v>0</v>
          </cell>
          <cell r="Q749">
            <v>23939</v>
          </cell>
          <cell r="R749">
            <v>0</v>
          </cell>
          <cell r="S749">
            <v>0</v>
          </cell>
          <cell r="T749">
            <v>1188</v>
          </cell>
          <cell r="U749">
            <v>25127</v>
          </cell>
          <cell r="W749">
            <v>0</v>
          </cell>
          <cell r="X749">
            <v>0.09</v>
          </cell>
          <cell r="Y749">
            <v>2.0829400838012321E-2</v>
          </cell>
          <cell r="Z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</row>
        <row r="750">
          <cell r="B750">
            <v>487274229</v>
          </cell>
          <cell r="C750" t="str">
            <v>PROSPECT HILL ACADEMY</v>
          </cell>
          <cell r="D750">
            <v>274</v>
          </cell>
          <cell r="E750" t="str">
            <v>SOMERVILLE</v>
          </cell>
          <cell r="F750">
            <v>229</v>
          </cell>
          <cell r="G750" t="str">
            <v>PEABODY</v>
          </cell>
          <cell r="I750">
            <v>11987</v>
          </cell>
          <cell r="J750">
            <v>903</v>
          </cell>
          <cell r="K750">
            <v>0</v>
          </cell>
          <cell r="L750">
            <v>1188</v>
          </cell>
          <cell r="M750">
            <v>14078</v>
          </cell>
          <cell r="O750">
            <v>4</v>
          </cell>
          <cell r="P750">
            <v>0</v>
          </cell>
          <cell r="Q750">
            <v>51560</v>
          </cell>
          <cell r="R750">
            <v>0</v>
          </cell>
          <cell r="S750">
            <v>0</v>
          </cell>
          <cell r="T750">
            <v>4752</v>
          </cell>
          <cell r="U750">
            <v>56312</v>
          </cell>
          <cell r="W750">
            <v>0</v>
          </cell>
          <cell r="X750">
            <v>0.09</v>
          </cell>
          <cell r="Y750">
            <v>2.6866580203209849E-2</v>
          </cell>
          <cell r="Z750">
            <v>0</v>
          </cell>
          <cell r="AB750">
            <v>0.4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</row>
        <row r="751">
          <cell r="B751">
            <v>487274246</v>
          </cell>
          <cell r="C751" t="str">
            <v>PROSPECT HILL ACADEMY</v>
          </cell>
          <cell r="D751">
            <v>274</v>
          </cell>
          <cell r="E751" t="str">
            <v>SOMERVILLE</v>
          </cell>
          <cell r="F751">
            <v>246</v>
          </cell>
          <cell r="G751" t="str">
            <v>READING</v>
          </cell>
          <cell r="I751">
            <v>12423</v>
          </cell>
          <cell r="J751">
            <v>4817</v>
          </cell>
          <cell r="K751">
            <v>0</v>
          </cell>
          <cell r="L751">
            <v>1188</v>
          </cell>
          <cell r="M751">
            <v>18428</v>
          </cell>
          <cell r="O751">
            <v>1</v>
          </cell>
          <cell r="P751">
            <v>0</v>
          </cell>
          <cell r="Q751">
            <v>17240</v>
          </cell>
          <cell r="R751">
            <v>0</v>
          </cell>
          <cell r="S751">
            <v>0</v>
          </cell>
          <cell r="T751">
            <v>1188</v>
          </cell>
          <cell r="U751">
            <v>18428</v>
          </cell>
          <cell r="W751">
            <v>0</v>
          </cell>
          <cell r="X751">
            <v>0.09</v>
          </cell>
          <cell r="Y751">
            <v>1.0053919790459092E-3</v>
          </cell>
          <cell r="Z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</row>
        <row r="752">
          <cell r="B752">
            <v>487274248</v>
          </cell>
          <cell r="C752" t="str">
            <v>PROSPECT HILL ACADEMY</v>
          </cell>
          <cell r="D752">
            <v>274</v>
          </cell>
          <cell r="E752" t="str">
            <v>SOMERVILLE</v>
          </cell>
          <cell r="F752">
            <v>248</v>
          </cell>
          <cell r="G752" t="str">
            <v>REVERE</v>
          </cell>
          <cell r="I752">
            <v>16394</v>
          </cell>
          <cell r="J752">
            <v>1081</v>
          </cell>
          <cell r="K752">
            <v>0</v>
          </cell>
          <cell r="L752">
            <v>1188</v>
          </cell>
          <cell r="M752">
            <v>18663</v>
          </cell>
          <cell r="O752">
            <v>28</v>
          </cell>
          <cell r="P752">
            <v>0</v>
          </cell>
          <cell r="Q752">
            <v>489300</v>
          </cell>
          <cell r="R752">
            <v>0</v>
          </cell>
          <cell r="S752">
            <v>0</v>
          </cell>
          <cell r="T752">
            <v>33264</v>
          </cell>
          <cell r="U752">
            <v>522564</v>
          </cell>
          <cell r="W752">
            <v>0</v>
          </cell>
          <cell r="X752">
            <v>0.09</v>
          </cell>
          <cell r="Y752">
            <v>6.8512801438183821E-2</v>
          </cell>
          <cell r="Z752">
            <v>0</v>
          </cell>
          <cell r="AB752">
            <v>7.4285714285714297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</row>
        <row r="753">
          <cell r="B753">
            <v>487274262</v>
          </cell>
          <cell r="C753" t="str">
            <v>PROSPECT HILL ACADEMY</v>
          </cell>
          <cell r="D753">
            <v>274</v>
          </cell>
          <cell r="E753" t="str">
            <v>SOMERVILLE</v>
          </cell>
          <cell r="F753">
            <v>262</v>
          </cell>
          <cell r="G753" t="str">
            <v>SAUGUS</v>
          </cell>
          <cell r="I753">
            <v>14634</v>
          </cell>
          <cell r="J753">
            <v>2919</v>
          </cell>
          <cell r="K753">
            <v>0</v>
          </cell>
          <cell r="L753">
            <v>1188</v>
          </cell>
          <cell r="M753">
            <v>18741</v>
          </cell>
          <cell r="O753">
            <v>14</v>
          </cell>
          <cell r="P753">
            <v>0</v>
          </cell>
          <cell r="Q753">
            <v>245742</v>
          </cell>
          <cell r="R753">
            <v>0</v>
          </cell>
          <cell r="S753">
            <v>0</v>
          </cell>
          <cell r="T753">
            <v>16632</v>
          </cell>
          <cell r="U753">
            <v>262374</v>
          </cell>
          <cell r="W753">
            <v>0</v>
          </cell>
          <cell r="X753">
            <v>0.09</v>
          </cell>
          <cell r="Y753">
            <v>0.10202414826885364</v>
          </cell>
          <cell r="Z753">
            <v>0</v>
          </cell>
          <cell r="AB753">
            <v>5.6000000000000005</v>
          </cell>
          <cell r="AC753">
            <v>1.5441927961888473</v>
          </cell>
          <cell r="AD753">
            <v>28940.216151502835</v>
          </cell>
          <cell r="AE753">
            <v>0</v>
          </cell>
          <cell r="AF753">
            <v>0</v>
          </cell>
        </row>
        <row r="754">
          <cell r="B754">
            <v>487274274</v>
          </cell>
          <cell r="C754" t="str">
            <v>PROSPECT HILL ACADEMY</v>
          </cell>
          <cell r="D754">
            <v>274</v>
          </cell>
          <cell r="E754" t="str">
            <v>SOMERVILLE</v>
          </cell>
          <cell r="F754">
            <v>274</v>
          </cell>
          <cell r="G754" t="str">
            <v>SOMERVILLE</v>
          </cell>
          <cell r="I754">
            <v>17387</v>
          </cell>
          <cell r="J754">
            <v>8180</v>
          </cell>
          <cell r="K754">
            <v>0</v>
          </cell>
          <cell r="L754">
            <v>1188</v>
          </cell>
          <cell r="M754">
            <v>26755</v>
          </cell>
          <cell r="O754">
            <v>197</v>
          </cell>
          <cell r="P754">
            <v>0</v>
          </cell>
          <cell r="Q754">
            <v>5036699</v>
          </cell>
          <cell r="R754">
            <v>0</v>
          </cell>
          <cell r="S754">
            <v>0</v>
          </cell>
          <cell r="T754">
            <v>234036</v>
          </cell>
          <cell r="U754">
            <v>5270735</v>
          </cell>
          <cell r="W754">
            <v>0</v>
          </cell>
          <cell r="X754">
            <v>0.09</v>
          </cell>
          <cell r="Y754">
            <v>7.2181563663995266E-2</v>
          </cell>
          <cell r="Z754">
            <v>0</v>
          </cell>
          <cell r="AB754">
            <v>60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</row>
        <row r="755">
          <cell r="B755">
            <v>487274284</v>
          </cell>
          <cell r="C755" t="str">
            <v>PROSPECT HILL ACADEMY</v>
          </cell>
          <cell r="D755">
            <v>274</v>
          </cell>
          <cell r="E755" t="str">
            <v>SOMERVILLE</v>
          </cell>
          <cell r="F755">
            <v>284</v>
          </cell>
          <cell r="G755" t="str">
            <v>STONEHAM</v>
          </cell>
          <cell r="I755">
            <v>15614</v>
          </cell>
          <cell r="J755">
            <v>6333</v>
          </cell>
          <cell r="K755">
            <v>0</v>
          </cell>
          <cell r="L755">
            <v>1188</v>
          </cell>
          <cell r="M755">
            <v>23135</v>
          </cell>
          <cell r="O755">
            <v>6</v>
          </cell>
          <cell r="P755">
            <v>0</v>
          </cell>
          <cell r="Q755">
            <v>131682</v>
          </cell>
          <cell r="R755">
            <v>0</v>
          </cell>
          <cell r="S755">
            <v>0</v>
          </cell>
          <cell r="T755">
            <v>7128</v>
          </cell>
          <cell r="U755">
            <v>138810</v>
          </cell>
          <cell r="W755">
            <v>0</v>
          </cell>
          <cell r="X755">
            <v>0.09</v>
          </cell>
          <cell r="Y755">
            <v>6.9707443882120523E-2</v>
          </cell>
          <cell r="Z755">
            <v>0</v>
          </cell>
          <cell r="AB755">
            <v>2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</row>
        <row r="756">
          <cell r="B756">
            <v>487274295</v>
          </cell>
          <cell r="C756" t="str">
            <v>PROSPECT HILL ACADEMY</v>
          </cell>
          <cell r="D756">
            <v>274</v>
          </cell>
          <cell r="E756" t="str">
            <v>SOMERVILLE</v>
          </cell>
          <cell r="F756">
            <v>295</v>
          </cell>
          <cell r="G756" t="str">
            <v>TEWKSBURY</v>
          </cell>
          <cell r="I756">
            <v>15654</v>
          </cell>
          <cell r="J756">
            <v>8306</v>
          </cell>
          <cell r="K756">
            <v>0</v>
          </cell>
          <cell r="L756">
            <v>1188</v>
          </cell>
          <cell r="M756">
            <v>25148</v>
          </cell>
          <cell r="O756">
            <v>4</v>
          </cell>
          <cell r="P756">
            <v>0</v>
          </cell>
          <cell r="Q756">
            <v>95840</v>
          </cell>
          <cell r="R756">
            <v>0</v>
          </cell>
          <cell r="S756">
            <v>0</v>
          </cell>
          <cell r="T756">
            <v>4752</v>
          </cell>
          <cell r="U756">
            <v>100592</v>
          </cell>
          <cell r="W756">
            <v>0</v>
          </cell>
          <cell r="X756">
            <v>0.09</v>
          </cell>
          <cell r="Y756">
            <v>1.9222399839938814E-2</v>
          </cell>
          <cell r="Z756">
            <v>0</v>
          </cell>
          <cell r="AB756">
            <v>3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</row>
        <row r="757">
          <cell r="B757">
            <v>487274305</v>
          </cell>
          <cell r="C757" t="str">
            <v>PROSPECT HILL ACADEMY</v>
          </cell>
          <cell r="D757">
            <v>274</v>
          </cell>
          <cell r="E757" t="str">
            <v>SOMERVILLE</v>
          </cell>
          <cell r="F757">
            <v>305</v>
          </cell>
          <cell r="G757" t="str">
            <v>WAKEFIELD</v>
          </cell>
          <cell r="I757">
            <v>12982</v>
          </cell>
          <cell r="J757">
            <v>5448</v>
          </cell>
          <cell r="K757">
            <v>0</v>
          </cell>
          <cell r="L757">
            <v>1188</v>
          </cell>
          <cell r="M757">
            <v>19618</v>
          </cell>
          <cell r="O757">
            <v>2</v>
          </cell>
          <cell r="P757">
            <v>0</v>
          </cell>
          <cell r="Q757">
            <v>36860</v>
          </cell>
          <cell r="R757">
            <v>0</v>
          </cell>
          <cell r="S757">
            <v>0</v>
          </cell>
          <cell r="T757">
            <v>2376</v>
          </cell>
          <cell r="U757">
            <v>39236</v>
          </cell>
          <cell r="W757">
            <v>0</v>
          </cell>
          <cell r="X757">
            <v>0.09</v>
          </cell>
          <cell r="Y757">
            <v>2.4824617818245361E-2</v>
          </cell>
          <cell r="Z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</row>
        <row r="758">
          <cell r="B758">
            <v>487274308</v>
          </cell>
          <cell r="C758" t="str">
            <v>PROSPECT HILL ACADEMY</v>
          </cell>
          <cell r="D758">
            <v>274</v>
          </cell>
          <cell r="E758" t="str">
            <v>SOMERVILLE</v>
          </cell>
          <cell r="F758">
            <v>308</v>
          </cell>
          <cell r="G758" t="str">
            <v>WALTHAM</v>
          </cell>
          <cell r="I758">
            <v>17635</v>
          </cell>
          <cell r="J758">
            <v>7275</v>
          </cell>
          <cell r="K758">
            <v>0</v>
          </cell>
          <cell r="L758">
            <v>1188</v>
          </cell>
          <cell r="M758">
            <v>26098</v>
          </cell>
          <cell r="O758">
            <v>7</v>
          </cell>
          <cell r="P758">
            <v>0</v>
          </cell>
          <cell r="Q758">
            <v>174370</v>
          </cell>
          <cell r="R758">
            <v>0</v>
          </cell>
          <cell r="S758">
            <v>0</v>
          </cell>
          <cell r="T758">
            <v>8316</v>
          </cell>
          <cell r="U758">
            <v>182686</v>
          </cell>
          <cell r="W758">
            <v>0</v>
          </cell>
          <cell r="X758">
            <v>0.09</v>
          </cell>
          <cell r="Y758">
            <v>2.6641498618430208E-3</v>
          </cell>
          <cell r="Z758">
            <v>0</v>
          </cell>
          <cell r="AB758">
            <v>1.4285714285714284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</row>
        <row r="759">
          <cell r="B759">
            <v>487274314</v>
          </cell>
          <cell r="C759" t="str">
            <v>PROSPECT HILL ACADEMY</v>
          </cell>
          <cell r="D759">
            <v>274</v>
          </cell>
          <cell r="E759" t="str">
            <v>SOMERVILLE</v>
          </cell>
          <cell r="F759">
            <v>314</v>
          </cell>
          <cell r="G759" t="str">
            <v>WATERTOWN</v>
          </cell>
          <cell r="I759">
            <v>17771</v>
          </cell>
          <cell r="J759">
            <v>13409</v>
          </cell>
          <cell r="K759">
            <v>0</v>
          </cell>
          <cell r="L759">
            <v>1188</v>
          </cell>
          <cell r="M759">
            <v>32368</v>
          </cell>
          <cell r="O759">
            <v>7</v>
          </cell>
          <cell r="P759">
            <v>0</v>
          </cell>
          <cell r="Q759">
            <v>218260</v>
          </cell>
          <cell r="R759">
            <v>0</v>
          </cell>
          <cell r="S759">
            <v>0</v>
          </cell>
          <cell r="T759">
            <v>8316</v>
          </cell>
          <cell r="U759">
            <v>226576</v>
          </cell>
          <cell r="W759">
            <v>0</v>
          </cell>
          <cell r="X759">
            <v>0.09</v>
          </cell>
          <cell r="Y759">
            <v>6.4361186155861387E-3</v>
          </cell>
          <cell r="Z759">
            <v>0</v>
          </cell>
          <cell r="AB759">
            <v>2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</row>
        <row r="760">
          <cell r="B760">
            <v>487274336</v>
          </cell>
          <cell r="C760" t="str">
            <v>PROSPECT HILL ACADEMY</v>
          </cell>
          <cell r="D760">
            <v>274</v>
          </cell>
          <cell r="E760" t="str">
            <v>SOMERVILLE</v>
          </cell>
          <cell r="F760">
            <v>336</v>
          </cell>
          <cell r="G760" t="str">
            <v>WEYMOUTH</v>
          </cell>
          <cell r="I760">
            <v>17318</v>
          </cell>
          <cell r="J760">
            <v>2318</v>
          </cell>
          <cell r="K760">
            <v>0</v>
          </cell>
          <cell r="L760">
            <v>1188</v>
          </cell>
          <cell r="M760">
            <v>20824</v>
          </cell>
          <cell r="O760">
            <v>2</v>
          </cell>
          <cell r="P760">
            <v>0</v>
          </cell>
          <cell r="Q760">
            <v>39272</v>
          </cell>
          <cell r="R760">
            <v>0</v>
          </cell>
          <cell r="S760">
            <v>0</v>
          </cell>
          <cell r="T760">
            <v>2376</v>
          </cell>
          <cell r="U760">
            <v>41648</v>
          </cell>
          <cell r="W760">
            <v>0</v>
          </cell>
          <cell r="X760">
            <v>0.09</v>
          </cell>
          <cell r="Y760">
            <v>4.8588345715660924E-2</v>
          </cell>
          <cell r="Z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</row>
        <row r="761">
          <cell r="B761">
            <v>487274346</v>
          </cell>
          <cell r="C761" t="str">
            <v>PROSPECT HILL ACADEMY</v>
          </cell>
          <cell r="D761">
            <v>274</v>
          </cell>
          <cell r="E761" t="str">
            <v>SOMERVILLE</v>
          </cell>
          <cell r="F761">
            <v>346</v>
          </cell>
          <cell r="G761" t="str">
            <v>WINTHROP</v>
          </cell>
          <cell r="I761">
            <v>14058</v>
          </cell>
          <cell r="J761">
            <v>1380</v>
          </cell>
          <cell r="K761">
            <v>0</v>
          </cell>
          <cell r="L761">
            <v>1188</v>
          </cell>
          <cell r="M761">
            <v>16626</v>
          </cell>
          <cell r="O761">
            <v>1</v>
          </cell>
          <cell r="P761">
            <v>0</v>
          </cell>
          <cell r="Q761">
            <v>15438</v>
          </cell>
          <cell r="R761">
            <v>0</v>
          </cell>
          <cell r="S761">
            <v>0</v>
          </cell>
          <cell r="T761">
            <v>1188</v>
          </cell>
          <cell r="U761">
            <v>16626</v>
          </cell>
          <cell r="W761">
            <v>0</v>
          </cell>
          <cell r="X761">
            <v>0.09</v>
          </cell>
          <cell r="Y761">
            <v>1.51968160714256E-2</v>
          </cell>
          <cell r="Z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</row>
        <row r="762">
          <cell r="B762">
            <v>487274347</v>
          </cell>
          <cell r="C762" t="str">
            <v>PROSPECT HILL ACADEMY</v>
          </cell>
          <cell r="D762">
            <v>274</v>
          </cell>
          <cell r="E762" t="str">
            <v>SOMERVILLE</v>
          </cell>
          <cell r="F762">
            <v>347</v>
          </cell>
          <cell r="G762" t="str">
            <v>WOBURN</v>
          </cell>
          <cell r="I762">
            <v>15439</v>
          </cell>
          <cell r="J762">
            <v>6901</v>
          </cell>
          <cell r="K762">
            <v>0</v>
          </cell>
          <cell r="L762">
            <v>1188</v>
          </cell>
          <cell r="M762">
            <v>23528</v>
          </cell>
          <cell r="O762">
            <v>13</v>
          </cell>
          <cell r="P762">
            <v>0</v>
          </cell>
          <cell r="Q762">
            <v>290420</v>
          </cell>
          <cell r="R762">
            <v>0</v>
          </cell>
          <cell r="S762">
            <v>0</v>
          </cell>
          <cell r="T762">
            <v>15444</v>
          </cell>
          <cell r="U762">
            <v>305864</v>
          </cell>
          <cell r="W762">
            <v>0</v>
          </cell>
          <cell r="X762">
            <v>0.09</v>
          </cell>
          <cell r="Y762">
            <v>1.265158172736386E-2</v>
          </cell>
          <cell r="Z762">
            <v>0</v>
          </cell>
          <cell r="AB762">
            <v>3.5000000000000004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</row>
        <row r="763">
          <cell r="B763">
            <v>487274350</v>
          </cell>
          <cell r="C763" t="str">
            <v>PROSPECT HILL ACADEMY</v>
          </cell>
          <cell r="D763">
            <v>274</v>
          </cell>
          <cell r="E763" t="str">
            <v>SOMERVILLE</v>
          </cell>
          <cell r="F763">
            <v>350</v>
          </cell>
          <cell r="G763" t="str">
            <v>WRENTHAM</v>
          </cell>
          <cell r="I763">
            <v>12163</v>
          </cell>
          <cell r="J763">
            <v>8685</v>
          </cell>
          <cell r="K763">
            <v>0</v>
          </cell>
          <cell r="L763">
            <v>1188</v>
          </cell>
          <cell r="M763">
            <v>22036</v>
          </cell>
          <cell r="O763">
            <v>1</v>
          </cell>
          <cell r="P763">
            <v>0</v>
          </cell>
          <cell r="Q763">
            <v>20848</v>
          </cell>
          <cell r="R763">
            <v>0</v>
          </cell>
          <cell r="S763">
            <v>0</v>
          </cell>
          <cell r="T763">
            <v>1188</v>
          </cell>
          <cell r="U763">
            <v>22036</v>
          </cell>
          <cell r="W763">
            <v>0</v>
          </cell>
          <cell r="X763">
            <v>0.09</v>
          </cell>
          <cell r="Y763">
            <v>7.4745714683505937E-2</v>
          </cell>
          <cell r="Z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</row>
        <row r="764">
          <cell r="B764">
            <v>488219001</v>
          </cell>
          <cell r="C764" t="str">
            <v>SOUTH SHORE</v>
          </cell>
          <cell r="D764">
            <v>219</v>
          </cell>
          <cell r="E764" t="str">
            <v>NORWELL</v>
          </cell>
          <cell r="F764">
            <v>1</v>
          </cell>
          <cell r="G764" t="str">
            <v>ABINGTON</v>
          </cell>
          <cell r="I764">
            <v>13491</v>
          </cell>
          <cell r="J764">
            <v>1353</v>
          </cell>
          <cell r="K764">
            <v>0</v>
          </cell>
          <cell r="L764">
            <v>1188</v>
          </cell>
          <cell r="M764">
            <v>16032</v>
          </cell>
          <cell r="O764">
            <v>48</v>
          </cell>
          <cell r="P764">
            <v>0</v>
          </cell>
          <cell r="Q764">
            <v>712512</v>
          </cell>
          <cell r="R764">
            <v>0</v>
          </cell>
          <cell r="S764">
            <v>0</v>
          </cell>
          <cell r="T764">
            <v>57024</v>
          </cell>
          <cell r="U764">
            <v>769536</v>
          </cell>
          <cell r="W764">
            <v>0</v>
          </cell>
          <cell r="X764">
            <v>0.09</v>
          </cell>
          <cell r="Y764">
            <v>2.3066391762444214E-2</v>
          </cell>
          <cell r="Z764">
            <v>0</v>
          </cell>
          <cell r="AB764">
            <v>16.692307692307697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</row>
        <row r="765">
          <cell r="B765">
            <v>488219016</v>
          </cell>
          <cell r="C765" t="str">
            <v>SOUTH SHORE</v>
          </cell>
          <cell r="D765">
            <v>219</v>
          </cell>
          <cell r="E765" t="str">
            <v>NORWELL</v>
          </cell>
          <cell r="F765">
            <v>16</v>
          </cell>
          <cell r="G765" t="str">
            <v>ATTLEBORO</v>
          </cell>
          <cell r="I765">
            <v>18552</v>
          </cell>
          <cell r="J765">
            <v>397</v>
          </cell>
          <cell r="K765">
            <v>0</v>
          </cell>
          <cell r="L765">
            <v>1188</v>
          </cell>
          <cell r="M765">
            <v>20137</v>
          </cell>
          <cell r="O765">
            <v>2</v>
          </cell>
          <cell r="P765">
            <v>0</v>
          </cell>
          <cell r="Q765">
            <v>37898</v>
          </cell>
          <cell r="R765">
            <v>0</v>
          </cell>
          <cell r="S765">
            <v>0</v>
          </cell>
          <cell r="T765">
            <v>2376</v>
          </cell>
          <cell r="U765">
            <v>40274</v>
          </cell>
          <cell r="W765">
            <v>0</v>
          </cell>
          <cell r="X765">
            <v>0.09</v>
          </cell>
          <cell r="Y765">
            <v>3.6840640450435481E-2</v>
          </cell>
          <cell r="Z765">
            <v>0</v>
          </cell>
          <cell r="AB765">
            <v>2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</row>
        <row r="766">
          <cell r="B766">
            <v>488219035</v>
          </cell>
          <cell r="C766" t="str">
            <v>SOUTH SHORE</v>
          </cell>
          <cell r="D766">
            <v>219</v>
          </cell>
          <cell r="E766" t="str">
            <v>NORWELL</v>
          </cell>
          <cell r="F766">
            <v>35</v>
          </cell>
          <cell r="G766" t="str">
            <v>BOSTON</v>
          </cell>
          <cell r="I766">
            <v>20371</v>
          </cell>
          <cell r="J766">
            <v>8455</v>
          </cell>
          <cell r="K766">
            <v>0</v>
          </cell>
          <cell r="L766">
            <v>1188</v>
          </cell>
          <cell r="M766">
            <v>30014</v>
          </cell>
          <cell r="O766">
            <v>2</v>
          </cell>
          <cell r="P766">
            <v>0</v>
          </cell>
          <cell r="Q766">
            <v>57652</v>
          </cell>
          <cell r="R766">
            <v>0</v>
          </cell>
          <cell r="S766">
            <v>0</v>
          </cell>
          <cell r="T766">
            <v>2376</v>
          </cell>
          <cell r="U766">
            <v>60028</v>
          </cell>
          <cell r="W766">
            <v>0</v>
          </cell>
          <cell r="X766">
            <v>0.18</v>
          </cell>
          <cell r="Y766">
            <v>0.18442807457257207</v>
          </cell>
          <cell r="Z766">
            <v>0</v>
          </cell>
          <cell r="AB766">
            <v>1</v>
          </cell>
          <cell r="AC766">
            <v>0.10009638623992388</v>
          </cell>
          <cell r="AD766">
            <v>3003.378429752046</v>
          </cell>
          <cell r="AE766">
            <v>0</v>
          </cell>
          <cell r="AF766">
            <v>0</v>
          </cell>
        </row>
        <row r="767">
          <cell r="B767">
            <v>488219040</v>
          </cell>
          <cell r="C767" t="str">
            <v>SOUTH SHORE</v>
          </cell>
          <cell r="D767">
            <v>219</v>
          </cell>
          <cell r="E767" t="str">
            <v>NORWELL</v>
          </cell>
          <cell r="F767">
            <v>40</v>
          </cell>
          <cell r="G767" t="str">
            <v>BRAINTREE</v>
          </cell>
          <cell r="I767">
            <v>15574</v>
          </cell>
          <cell r="J767">
            <v>3720</v>
          </cell>
          <cell r="K767">
            <v>0</v>
          </cell>
          <cell r="L767">
            <v>1188</v>
          </cell>
          <cell r="M767">
            <v>20482</v>
          </cell>
          <cell r="O767">
            <v>19</v>
          </cell>
          <cell r="P767">
            <v>0</v>
          </cell>
          <cell r="Q767">
            <v>366586</v>
          </cell>
          <cell r="R767">
            <v>0</v>
          </cell>
          <cell r="S767">
            <v>0</v>
          </cell>
          <cell r="T767">
            <v>22572</v>
          </cell>
          <cell r="U767">
            <v>389158</v>
          </cell>
          <cell r="W767">
            <v>0</v>
          </cell>
          <cell r="X767">
            <v>0.09</v>
          </cell>
          <cell r="Y767">
            <v>5.8585931681889103E-3</v>
          </cell>
          <cell r="Z767">
            <v>0</v>
          </cell>
          <cell r="AB767">
            <v>4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</row>
        <row r="768">
          <cell r="B768">
            <v>488219044</v>
          </cell>
          <cell r="C768" t="str">
            <v>SOUTH SHORE</v>
          </cell>
          <cell r="D768">
            <v>219</v>
          </cell>
          <cell r="E768" t="str">
            <v>NORWELL</v>
          </cell>
          <cell r="F768">
            <v>44</v>
          </cell>
          <cell r="G768" t="str">
            <v>BROCKTON</v>
          </cell>
          <cell r="I768">
            <v>17146</v>
          </cell>
          <cell r="J768">
            <v>598</v>
          </cell>
          <cell r="K768">
            <v>0</v>
          </cell>
          <cell r="L768">
            <v>1188</v>
          </cell>
          <cell r="M768">
            <v>18932</v>
          </cell>
          <cell r="O768">
            <v>164</v>
          </cell>
          <cell r="P768">
            <v>0</v>
          </cell>
          <cell r="Q768">
            <v>2910016</v>
          </cell>
          <cell r="R768">
            <v>0</v>
          </cell>
          <cell r="S768">
            <v>0</v>
          </cell>
          <cell r="T768">
            <v>194832</v>
          </cell>
          <cell r="U768">
            <v>3104848</v>
          </cell>
          <cell r="W768">
            <v>0</v>
          </cell>
          <cell r="X768">
            <v>0.18</v>
          </cell>
          <cell r="Y768">
            <v>9.3367395584958116E-2</v>
          </cell>
          <cell r="Z768">
            <v>0</v>
          </cell>
          <cell r="AB768">
            <v>81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</row>
        <row r="769">
          <cell r="B769">
            <v>488219050</v>
          </cell>
          <cell r="C769" t="str">
            <v>SOUTH SHORE</v>
          </cell>
          <cell r="D769">
            <v>219</v>
          </cell>
          <cell r="E769" t="str">
            <v>NORWELL</v>
          </cell>
          <cell r="F769">
            <v>50</v>
          </cell>
          <cell r="G769" t="str">
            <v>CANTON</v>
          </cell>
          <cell r="I769">
            <v>12883</v>
          </cell>
          <cell r="J769">
            <v>5876</v>
          </cell>
          <cell r="K769">
            <v>0</v>
          </cell>
          <cell r="L769">
            <v>1188</v>
          </cell>
          <cell r="M769">
            <v>19947</v>
          </cell>
          <cell r="O769">
            <v>1</v>
          </cell>
          <cell r="P769">
            <v>0</v>
          </cell>
          <cell r="Q769">
            <v>18759</v>
          </cell>
          <cell r="R769">
            <v>0</v>
          </cell>
          <cell r="S769">
            <v>0</v>
          </cell>
          <cell r="T769">
            <v>1188</v>
          </cell>
          <cell r="U769">
            <v>19947</v>
          </cell>
          <cell r="W769">
            <v>0</v>
          </cell>
          <cell r="X769">
            <v>0.09</v>
          </cell>
          <cell r="Y769">
            <v>6.5476157914056725E-3</v>
          </cell>
          <cell r="Z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</row>
        <row r="770">
          <cell r="B770">
            <v>488219052</v>
          </cell>
          <cell r="C770" t="str">
            <v>SOUTH SHORE</v>
          </cell>
          <cell r="D770">
            <v>219</v>
          </cell>
          <cell r="E770" t="str">
            <v>NORWELL</v>
          </cell>
          <cell r="F770">
            <v>52</v>
          </cell>
          <cell r="G770" t="str">
            <v>CARVER</v>
          </cell>
          <cell r="I770">
            <v>10992</v>
          </cell>
          <cell r="J770">
            <v>4373</v>
          </cell>
          <cell r="K770">
            <v>0</v>
          </cell>
          <cell r="L770">
            <v>1188</v>
          </cell>
          <cell r="M770">
            <v>16553</v>
          </cell>
          <cell r="O770">
            <v>3</v>
          </cell>
          <cell r="P770">
            <v>0</v>
          </cell>
          <cell r="Q770">
            <v>46095</v>
          </cell>
          <cell r="R770">
            <v>0</v>
          </cell>
          <cell r="S770">
            <v>0</v>
          </cell>
          <cell r="T770">
            <v>3564</v>
          </cell>
          <cell r="U770">
            <v>49659</v>
          </cell>
          <cell r="W770">
            <v>0</v>
          </cell>
          <cell r="X770">
            <v>0.09</v>
          </cell>
          <cell r="Y770">
            <v>4.2133949927527239E-2</v>
          </cell>
          <cell r="Z770">
            <v>0</v>
          </cell>
          <cell r="AB770">
            <v>2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</row>
        <row r="771">
          <cell r="B771">
            <v>488219065</v>
          </cell>
          <cell r="C771" t="str">
            <v>SOUTH SHORE</v>
          </cell>
          <cell r="D771">
            <v>219</v>
          </cell>
          <cell r="E771" t="str">
            <v>NORWELL</v>
          </cell>
          <cell r="F771">
            <v>65</v>
          </cell>
          <cell r="G771" t="str">
            <v>COHASSET</v>
          </cell>
          <cell r="I771">
            <v>12519</v>
          </cell>
          <cell r="J771">
            <v>9218</v>
          </cell>
          <cell r="K771">
            <v>0</v>
          </cell>
          <cell r="L771">
            <v>1188</v>
          </cell>
          <cell r="M771">
            <v>22925</v>
          </cell>
          <cell r="O771">
            <v>9</v>
          </cell>
          <cell r="P771">
            <v>0</v>
          </cell>
          <cell r="Q771">
            <v>195633</v>
          </cell>
          <cell r="R771">
            <v>0</v>
          </cell>
          <cell r="S771">
            <v>0</v>
          </cell>
          <cell r="T771">
            <v>10692</v>
          </cell>
          <cell r="U771">
            <v>206325</v>
          </cell>
          <cell r="W771">
            <v>0</v>
          </cell>
          <cell r="X771">
            <v>0.09</v>
          </cell>
          <cell r="Y771">
            <v>6.7255560878596611E-3</v>
          </cell>
          <cell r="Z771">
            <v>0</v>
          </cell>
          <cell r="AB771">
            <v>2.9999999999999996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</row>
        <row r="772">
          <cell r="B772">
            <v>488219082</v>
          </cell>
          <cell r="C772" t="str">
            <v>SOUTH SHORE</v>
          </cell>
          <cell r="D772">
            <v>219</v>
          </cell>
          <cell r="E772" t="str">
            <v>NORWELL</v>
          </cell>
          <cell r="F772">
            <v>82</v>
          </cell>
          <cell r="G772" t="str">
            <v>DUXBURY</v>
          </cell>
          <cell r="I772">
            <v>12334</v>
          </cell>
          <cell r="J772">
            <v>5660</v>
          </cell>
          <cell r="K772">
            <v>0</v>
          </cell>
          <cell r="L772">
            <v>1188</v>
          </cell>
          <cell r="M772">
            <v>19182</v>
          </cell>
          <cell r="O772">
            <v>1</v>
          </cell>
          <cell r="P772">
            <v>0</v>
          </cell>
          <cell r="Q772">
            <v>17994</v>
          </cell>
          <cell r="R772">
            <v>0</v>
          </cell>
          <cell r="S772">
            <v>0</v>
          </cell>
          <cell r="T772">
            <v>1188</v>
          </cell>
          <cell r="U772">
            <v>19182</v>
          </cell>
          <cell r="W772">
            <v>0</v>
          </cell>
          <cell r="X772">
            <v>0.09</v>
          </cell>
          <cell r="Y772">
            <v>6.0996355076768701E-3</v>
          </cell>
          <cell r="Z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</row>
        <row r="773">
          <cell r="B773">
            <v>488219083</v>
          </cell>
          <cell r="C773" t="str">
            <v>SOUTH SHORE</v>
          </cell>
          <cell r="D773">
            <v>219</v>
          </cell>
          <cell r="E773" t="str">
            <v>NORWELL</v>
          </cell>
          <cell r="F773">
            <v>83</v>
          </cell>
          <cell r="G773" t="str">
            <v>EAST BRIDGEWATER</v>
          </cell>
          <cell r="I773">
            <v>15125</v>
          </cell>
          <cell r="J773">
            <v>2446</v>
          </cell>
          <cell r="K773">
            <v>0</v>
          </cell>
          <cell r="L773">
            <v>1188</v>
          </cell>
          <cell r="M773">
            <v>18759</v>
          </cell>
          <cell r="O773">
            <v>8</v>
          </cell>
          <cell r="P773">
            <v>0</v>
          </cell>
          <cell r="Q773">
            <v>140568</v>
          </cell>
          <cell r="R773">
            <v>0</v>
          </cell>
          <cell r="S773">
            <v>0</v>
          </cell>
          <cell r="T773">
            <v>9504</v>
          </cell>
          <cell r="U773">
            <v>150072</v>
          </cell>
          <cell r="W773">
            <v>0</v>
          </cell>
          <cell r="X773">
            <v>0.09</v>
          </cell>
          <cell r="Y773">
            <v>8.6929540118029138E-3</v>
          </cell>
          <cell r="Z773">
            <v>0</v>
          </cell>
          <cell r="AB773">
            <v>1.9999999999999998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</row>
        <row r="774">
          <cell r="B774">
            <v>488219118</v>
          </cell>
          <cell r="C774" t="str">
            <v>SOUTH SHORE</v>
          </cell>
          <cell r="D774">
            <v>219</v>
          </cell>
          <cell r="E774" t="str">
            <v>NORWELL</v>
          </cell>
          <cell r="F774">
            <v>118</v>
          </cell>
          <cell r="G774" t="str">
            <v>HALIFAX</v>
          </cell>
          <cell r="I774">
            <v>13760</v>
          </cell>
          <cell r="J774">
            <v>2816</v>
          </cell>
          <cell r="K774">
            <v>0</v>
          </cell>
          <cell r="L774">
            <v>1188</v>
          </cell>
          <cell r="M774">
            <v>17764</v>
          </cell>
          <cell r="O774">
            <v>1</v>
          </cell>
          <cell r="P774">
            <v>0</v>
          </cell>
          <cell r="Q774">
            <v>16576</v>
          </cell>
          <cell r="R774">
            <v>0</v>
          </cell>
          <cell r="S774">
            <v>0</v>
          </cell>
          <cell r="T774">
            <v>1188</v>
          </cell>
          <cell r="U774">
            <v>17764</v>
          </cell>
          <cell r="W774">
            <v>0</v>
          </cell>
          <cell r="X774">
            <v>0.09</v>
          </cell>
          <cell r="Y774">
            <v>5.8065470319712993E-3</v>
          </cell>
          <cell r="Z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</row>
        <row r="775">
          <cell r="B775">
            <v>488219122</v>
          </cell>
          <cell r="C775" t="str">
            <v>SOUTH SHORE</v>
          </cell>
          <cell r="D775">
            <v>219</v>
          </cell>
          <cell r="E775" t="str">
            <v>NORWELL</v>
          </cell>
          <cell r="F775">
            <v>122</v>
          </cell>
          <cell r="G775" t="str">
            <v>HANOVER</v>
          </cell>
          <cell r="I775">
            <v>13217</v>
          </cell>
          <cell r="J775">
            <v>4082</v>
          </cell>
          <cell r="K775">
            <v>0</v>
          </cell>
          <cell r="L775">
            <v>1188</v>
          </cell>
          <cell r="M775">
            <v>18487</v>
          </cell>
          <cell r="O775">
            <v>26</v>
          </cell>
          <cell r="P775">
            <v>0</v>
          </cell>
          <cell r="Q775">
            <v>449774</v>
          </cell>
          <cell r="R775">
            <v>0</v>
          </cell>
          <cell r="S775">
            <v>0</v>
          </cell>
          <cell r="T775">
            <v>30888</v>
          </cell>
          <cell r="U775">
            <v>480662</v>
          </cell>
          <cell r="W775">
            <v>0</v>
          </cell>
          <cell r="X775">
            <v>0.09</v>
          </cell>
          <cell r="Y775">
            <v>1.1251115625844141E-2</v>
          </cell>
          <cell r="Z775">
            <v>0</v>
          </cell>
          <cell r="AB775">
            <v>14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</row>
        <row r="776">
          <cell r="B776">
            <v>488219131</v>
          </cell>
          <cell r="C776" t="str">
            <v>SOUTH SHORE</v>
          </cell>
          <cell r="D776">
            <v>219</v>
          </cell>
          <cell r="E776" t="str">
            <v>NORWELL</v>
          </cell>
          <cell r="F776">
            <v>131</v>
          </cell>
          <cell r="G776" t="str">
            <v>HINGHAM</v>
          </cell>
          <cell r="I776">
            <v>12535</v>
          </cell>
          <cell r="J776">
            <v>5903</v>
          </cell>
          <cell r="K776">
            <v>0</v>
          </cell>
          <cell r="L776">
            <v>1188</v>
          </cell>
          <cell r="M776">
            <v>19626</v>
          </cell>
          <cell r="O776">
            <v>6</v>
          </cell>
          <cell r="P776">
            <v>0</v>
          </cell>
          <cell r="Q776">
            <v>110628</v>
          </cell>
          <cell r="R776">
            <v>0</v>
          </cell>
          <cell r="S776">
            <v>0</v>
          </cell>
          <cell r="T776">
            <v>7128</v>
          </cell>
          <cell r="U776">
            <v>117756</v>
          </cell>
          <cell r="W776">
            <v>0</v>
          </cell>
          <cell r="X776">
            <v>0.09</v>
          </cell>
          <cell r="Y776">
            <v>2.9597027375609071E-3</v>
          </cell>
          <cell r="Z776">
            <v>0</v>
          </cell>
          <cell r="AB776">
            <v>1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</row>
        <row r="777">
          <cell r="B777">
            <v>488219133</v>
          </cell>
          <cell r="C777" t="str">
            <v>SOUTH SHORE</v>
          </cell>
          <cell r="D777">
            <v>219</v>
          </cell>
          <cell r="E777" t="str">
            <v>NORWELL</v>
          </cell>
          <cell r="F777">
            <v>133</v>
          </cell>
          <cell r="G777" t="str">
            <v>HOLBROOK</v>
          </cell>
          <cell r="I777">
            <v>14031</v>
          </cell>
          <cell r="J777">
            <v>1873</v>
          </cell>
          <cell r="K777">
            <v>0</v>
          </cell>
          <cell r="L777">
            <v>1188</v>
          </cell>
          <cell r="M777">
            <v>17092</v>
          </cell>
          <cell r="O777">
            <v>28</v>
          </cell>
          <cell r="P777">
            <v>0</v>
          </cell>
          <cell r="Q777">
            <v>445312</v>
          </cell>
          <cell r="R777">
            <v>0</v>
          </cell>
          <cell r="S777">
            <v>0</v>
          </cell>
          <cell r="T777">
            <v>33264</v>
          </cell>
          <cell r="U777">
            <v>478576</v>
          </cell>
          <cell r="W777">
            <v>0</v>
          </cell>
          <cell r="X777">
            <v>0.09</v>
          </cell>
          <cell r="Y777">
            <v>3.392077105832738E-2</v>
          </cell>
          <cell r="Z777">
            <v>0</v>
          </cell>
          <cell r="AB777">
            <v>12.916666666666668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</row>
        <row r="778">
          <cell r="B778">
            <v>488219142</v>
          </cell>
          <cell r="C778" t="str">
            <v>SOUTH SHORE</v>
          </cell>
          <cell r="D778">
            <v>219</v>
          </cell>
          <cell r="E778" t="str">
            <v>NORWELL</v>
          </cell>
          <cell r="F778">
            <v>142</v>
          </cell>
          <cell r="G778" t="str">
            <v>HULL</v>
          </cell>
          <cell r="I778">
            <v>13266</v>
          </cell>
          <cell r="J778">
            <v>11240</v>
          </cell>
          <cell r="K778">
            <v>0</v>
          </cell>
          <cell r="L778">
            <v>1188</v>
          </cell>
          <cell r="M778">
            <v>25694</v>
          </cell>
          <cell r="O778">
            <v>19</v>
          </cell>
          <cell r="P778">
            <v>0</v>
          </cell>
          <cell r="Q778">
            <v>465614</v>
          </cell>
          <cell r="R778">
            <v>0</v>
          </cell>
          <cell r="S778">
            <v>0</v>
          </cell>
          <cell r="T778">
            <v>22572</v>
          </cell>
          <cell r="U778">
            <v>488186</v>
          </cell>
          <cell r="W778">
            <v>0</v>
          </cell>
          <cell r="X778">
            <v>0.09</v>
          </cell>
          <cell r="Y778">
            <v>2.2481362781552376E-2</v>
          </cell>
          <cell r="Z778">
            <v>0</v>
          </cell>
          <cell r="AB778">
            <v>7.0000000000000009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</row>
        <row r="779">
          <cell r="B779">
            <v>488219145</v>
          </cell>
          <cell r="C779" t="str">
            <v>SOUTH SHORE</v>
          </cell>
          <cell r="D779">
            <v>219</v>
          </cell>
          <cell r="E779" t="str">
            <v>NORWELL</v>
          </cell>
          <cell r="F779">
            <v>145</v>
          </cell>
          <cell r="G779" t="str">
            <v>KINGSTON</v>
          </cell>
          <cell r="I779">
            <v>13738</v>
          </cell>
          <cell r="J779">
            <v>1956</v>
          </cell>
          <cell r="K779">
            <v>0</v>
          </cell>
          <cell r="L779">
            <v>1188</v>
          </cell>
          <cell r="M779">
            <v>16882</v>
          </cell>
          <cell r="O779">
            <v>5</v>
          </cell>
          <cell r="P779">
            <v>0</v>
          </cell>
          <cell r="Q779">
            <v>78470</v>
          </cell>
          <cell r="R779">
            <v>0</v>
          </cell>
          <cell r="S779">
            <v>0</v>
          </cell>
          <cell r="T779">
            <v>5940</v>
          </cell>
          <cell r="U779">
            <v>84410</v>
          </cell>
          <cell r="W779">
            <v>0</v>
          </cell>
          <cell r="X779">
            <v>0.09</v>
          </cell>
          <cell r="Y779">
            <v>1.2867598241061096E-2</v>
          </cell>
          <cell r="Z779">
            <v>0</v>
          </cell>
          <cell r="AB779">
            <v>1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</row>
        <row r="780">
          <cell r="B780">
            <v>488219171</v>
          </cell>
          <cell r="C780" t="str">
            <v>SOUTH SHORE</v>
          </cell>
          <cell r="D780">
            <v>219</v>
          </cell>
          <cell r="E780" t="str">
            <v>NORWELL</v>
          </cell>
          <cell r="F780">
            <v>171</v>
          </cell>
          <cell r="G780" t="str">
            <v>MARSHFIELD</v>
          </cell>
          <cell r="I780">
            <v>14454</v>
          </cell>
          <cell r="J780">
            <v>4004</v>
          </cell>
          <cell r="K780">
            <v>0</v>
          </cell>
          <cell r="L780">
            <v>1188</v>
          </cell>
          <cell r="M780">
            <v>19646</v>
          </cell>
          <cell r="O780">
            <v>10</v>
          </cell>
          <cell r="P780">
            <v>0</v>
          </cell>
          <cell r="Q780">
            <v>184580</v>
          </cell>
          <cell r="R780">
            <v>0</v>
          </cell>
          <cell r="S780">
            <v>0</v>
          </cell>
          <cell r="T780">
            <v>11880</v>
          </cell>
          <cell r="U780">
            <v>196460</v>
          </cell>
          <cell r="W780">
            <v>0</v>
          </cell>
          <cell r="X780">
            <v>0.09</v>
          </cell>
          <cell r="Y780">
            <v>1.3194065878979153E-2</v>
          </cell>
          <cell r="Z780">
            <v>0</v>
          </cell>
          <cell r="AB780">
            <v>3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</row>
        <row r="781">
          <cell r="B781">
            <v>488219182</v>
          </cell>
          <cell r="C781" t="str">
            <v>SOUTH SHORE</v>
          </cell>
          <cell r="D781">
            <v>219</v>
          </cell>
          <cell r="E781" t="str">
            <v>NORWELL</v>
          </cell>
          <cell r="F781">
            <v>182</v>
          </cell>
          <cell r="G781" t="str">
            <v>MIDDLEBOROUGH</v>
          </cell>
          <cell r="I781">
            <v>10857</v>
          </cell>
          <cell r="J781">
            <v>2118</v>
          </cell>
          <cell r="K781">
            <v>0</v>
          </cell>
          <cell r="L781">
            <v>1188</v>
          </cell>
          <cell r="M781">
            <v>14163</v>
          </cell>
          <cell r="O781">
            <v>1</v>
          </cell>
          <cell r="P781">
            <v>0</v>
          </cell>
          <cell r="Q781">
            <v>12975</v>
          </cell>
          <cell r="R781">
            <v>0</v>
          </cell>
          <cell r="S781">
            <v>0</v>
          </cell>
          <cell r="T781">
            <v>1188</v>
          </cell>
          <cell r="U781">
            <v>14163</v>
          </cell>
          <cell r="W781">
            <v>0</v>
          </cell>
          <cell r="X781">
            <v>0.09</v>
          </cell>
          <cell r="Y781">
            <v>1.481566567890411E-2</v>
          </cell>
          <cell r="Z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</row>
        <row r="782">
          <cell r="B782">
            <v>488219219</v>
          </cell>
          <cell r="C782" t="str">
            <v>SOUTH SHORE</v>
          </cell>
          <cell r="D782">
            <v>219</v>
          </cell>
          <cell r="E782" t="str">
            <v>NORWELL</v>
          </cell>
          <cell r="F782">
            <v>219</v>
          </cell>
          <cell r="G782" t="str">
            <v>NORWELL</v>
          </cell>
          <cell r="I782">
            <v>12207</v>
          </cell>
          <cell r="J782">
            <v>5988</v>
          </cell>
          <cell r="K782">
            <v>0</v>
          </cell>
          <cell r="L782">
            <v>1188</v>
          </cell>
          <cell r="M782">
            <v>19383</v>
          </cell>
          <cell r="O782">
            <v>9</v>
          </cell>
          <cell r="P782">
            <v>0</v>
          </cell>
          <cell r="Q782">
            <v>163755</v>
          </cell>
          <cell r="R782">
            <v>0</v>
          </cell>
          <cell r="S782">
            <v>0</v>
          </cell>
          <cell r="T782">
            <v>10692</v>
          </cell>
          <cell r="U782">
            <v>174447</v>
          </cell>
          <cell r="W782">
            <v>0</v>
          </cell>
          <cell r="X782">
            <v>0.09</v>
          </cell>
          <cell r="Y782">
            <v>5.181245123266098E-3</v>
          </cell>
          <cell r="Z782">
            <v>0</v>
          </cell>
          <cell r="AB782">
            <v>3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</row>
        <row r="783">
          <cell r="B783">
            <v>488219231</v>
          </cell>
          <cell r="C783" t="str">
            <v>SOUTH SHORE</v>
          </cell>
          <cell r="D783">
            <v>219</v>
          </cell>
          <cell r="E783" t="str">
            <v>NORWELL</v>
          </cell>
          <cell r="F783">
            <v>231</v>
          </cell>
          <cell r="G783" t="str">
            <v>PEMBROKE</v>
          </cell>
          <cell r="I783">
            <v>12432</v>
          </cell>
          <cell r="J783">
            <v>3358</v>
          </cell>
          <cell r="K783">
            <v>0</v>
          </cell>
          <cell r="L783">
            <v>1188</v>
          </cell>
          <cell r="M783">
            <v>16978</v>
          </cell>
          <cell r="O783">
            <v>23</v>
          </cell>
          <cell r="P783">
            <v>0</v>
          </cell>
          <cell r="Q783">
            <v>363170</v>
          </cell>
          <cell r="R783">
            <v>0</v>
          </cell>
          <cell r="S783">
            <v>0</v>
          </cell>
          <cell r="T783">
            <v>27324</v>
          </cell>
          <cell r="U783">
            <v>390494</v>
          </cell>
          <cell r="W783">
            <v>0</v>
          </cell>
          <cell r="X783">
            <v>0.09</v>
          </cell>
          <cell r="Y783">
            <v>1.978902283081815E-2</v>
          </cell>
          <cell r="Z783">
            <v>0</v>
          </cell>
          <cell r="AB783">
            <v>9.7777777777777768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</row>
        <row r="784">
          <cell r="B784">
            <v>488219239</v>
          </cell>
          <cell r="C784" t="str">
            <v>SOUTH SHORE</v>
          </cell>
          <cell r="D784">
            <v>219</v>
          </cell>
          <cell r="E784" t="str">
            <v>NORWELL</v>
          </cell>
          <cell r="F784">
            <v>239</v>
          </cell>
          <cell r="G784" t="str">
            <v>PLYMOUTH</v>
          </cell>
          <cell r="I784">
            <v>14923</v>
          </cell>
          <cell r="J784">
            <v>5068</v>
          </cell>
          <cell r="K784">
            <v>0</v>
          </cell>
          <cell r="L784">
            <v>1188</v>
          </cell>
          <cell r="M784">
            <v>21179</v>
          </cell>
          <cell r="O784">
            <v>12</v>
          </cell>
          <cell r="P784">
            <v>0</v>
          </cell>
          <cell r="Q784">
            <v>239892</v>
          </cell>
          <cell r="R784">
            <v>0</v>
          </cell>
          <cell r="S784">
            <v>0</v>
          </cell>
          <cell r="T784">
            <v>14256</v>
          </cell>
          <cell r="U784">
            <v>254148</v>
          </cell>
          <cell r="W784">
            <v>0</v>
          </cell>
          <cell r="X784">
            <v>0.09</v>
          </cell>
          <cell r="Y784">
            <v>5.8901033918469896E-2</v>
          </cell>
          <cell r="Z784">
            <v>0</v>
          </cell>
          <cell r="AB784">
            <v>7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</row>
        <row r="785">
          <cell r="B785">
            <v>488219243</v>
          </cell>
          <cell r="C785" t="str">
            <v>SOUTH SHORE</v>
          </cell>
          <cell r="D785">
            <v>219</v>
          </cell>
          <cell r="E785" t="str">
            <v>NORWELL</v>
          </cell>
          <cell r="F785">
            <v>243</v>
          </cell>
          <cell r="G785" t="str">
            <v>QUINCY</v>
          </cell>
          <cell r="I785">
            <v>15143</v>
          </cell>
          <cell r="J785">
            <v>2158</v>
          </cell>
          <cell r="K785">
            <v>0</v>
          </cell>
          <cell r="L785">
            <v>1188</v>
          </cell>
          <cell r="M785">
            <v>18489</v>
          </cell>
          <cell r="O785">
            <v>31</v>
          </cell>
          <cell r="P785">
            <v>0</v>
          </cell>
          <cell r="Q785">
            <v>536331</v>
          </cell>
          <cell r="R785">
            <v>0</v>
          </cell>
          <cell r="S785">
            <v>0</v>
          </cell>
          <cell r="T785">
            <v>36828</v>
          </cell>
          <cell r="U785">
            <v>573159</v>
          </cell>
          <cell r="W785">
            <v>0</v>
          </cell>
          <cell r="X785">
            <v>0.09</v>
          </cell>
          <cell r="Y785">
            <v>6.4449431719393047E-3</v>
          </cell>
          <cell r="Z785">
            <v>0</v>
          </cell>
          <cell r="AB785">
            <v>12.000000000000002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</row>
        <row r="786">
          <cell r="B786">
            <v>488219244</v>
          </cell>
          <cell r="C786" t="str">
            <v>SOUTH SHORE</v>
          </cell>
          <cell r="D786">
            <v>219</v>
          </cell>
          <cell r="E786" t="str">
            <v>NORWELL</v>
          </cell>
          <cell r="F786">
            <v>244</v>
          </cell>
          <cell r="G786" t="str">
            <v>RANDOLPH</v>
          </cell>
          <cell r="I786">
            <v>15784</v>
          </cell>
          <cell r="J786">
            <v>4493</v>
          </cell>
          <cell r="K786">
            <v>0</v>
          </cell>
          <cell r="L786">
            <v>1188</v>
          </cell>
          <cell r="M786">
            <v>21465</v>
          </cell>
          <cell r="O786">
            <v>159</v>
          </cell>
          <cell r="P786">
            <v>0</v>
          </cell>
          <cell r="Q786">
            <v>3224043</v>
          </cell>
          <cell r="R786">
            <v>0</v>
          </cell>
          <cell r="S786">
            <v>0</v>
          </cell>
          <cell r="T786">
            <v>188892</v>
          </cell>
          <cell r="U786">
            <v>3412935</v>
          </cell>
          <cell r="W786">
            <v>0</v>
          </cell>
          <cell r="X786">
            <v>0.09</v>
          </cell>
          <cell r="Y786">
            <v>0.10187165835696251</v>
          </cell>
          <cell r="Z786">
            <v>0</v>
          </cell>
          <cell r="AB786">
            <v>82.846153846153868</v>
          </cell>
          <cell r="AC786">
            <v>22.975557353010679</v>
          </cell>
          <cell r="AD786">
            <v>493170.37644699746</v>
          </cell>
          <cell r="AE786">
            <v>0</v>
          </cell>
          <cell r="AF786">
            <v>0</v>
          </cell>
        </row>
        <row r="787">
          <cell r="B787">
            <v>488219251</v>
          </cell>
          <cell r="C787" t="str">
            <v>SOUTH SHORE</v>
          </cell>
          <cell r="D787">
            <v>219</v>
          </cell>
          <cell r="E787" t="str">
            <v>NORWELL</v>
          </cell>
          <cell r="F787">
            <v>251</v>
          </cell>
          <cell r="G787" t="str">
            <v>ROCKLAND</v>
          </cell>
          <cell r="I787">
            <v>13989</v>
          </cell>
          <cell r="J787">
            <v>2622</v>
          </cell>
          <cell r="K787">
            <v>0</v>
          </cell>
          <cell r="L787">
            <v>1188</v>
          </cell>
          <cell r="M787">
            <v>17799</v>
          </cell>
          <cell r="O787">
            <v>105</v>
          </cell>
          <cell r="P787">
            <v>0</v>
          </cell>
          <cell r="Q787">
            <v>1744155</v>
          </cell>
          <cell r="R787">
            <v>0</v>
          </cell>
          <cell r="S787">
            <v>0</v>
          </cell>
          <cell r="T787">
            <v>124740</v>
          </cell>
          <cell r="U787">
            <v>1868895</v>
          </cell>
          <cell r="W787">
            <v>0</v>
          </cell>
          <cell r="X787">
            <v>0.09</v>
          </cell>
          <cell r="Y787">
            <v>4.2941033084849763E-2</v>
          </cell>
          <cell r="Z787">
            <v>0</v>
          </cell>
          <cell r="AB787">
            <v>42.000000000000007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</row>
        <row r="788">
          <cell r="B788">
            <v>488219264</v>
          </cell>
          <cell r="C788" t="str">
            <v>SOUTH SHORE</v>
          </cell>
          <cell r="D788">
            <v>219</v>
          </cell>
          <cell r="E788" t="str">
            <v>NORWELL</v>
          </cell>
          <cell r="F788">
            <v>264</v>
          </cell>
          <cell r="G788" t="str">
            <v>SCITUATE</v>
          </cell>
          <cell r="I788">
            <v>12192</v>
          </cell>
          <cell r="J788">
            <v>5983</v>
          </cell>
          <cell r="K788">
            <v>0</v>
          </cell>
          <cell r="L788">
            <v>1188</v>
          </cell>
          <cell r="M788">
            <v>19363</v>
          </cell>
          <cell r="O788">
            <v>17</v>
          </cell>
          <cell r="P788">
            <v>0</v>
          </cell>
          <cell r="Q788">
            <v>308975</v>
          </cell>
          <cell r="R788">
            <v>0</v>
          </cell>
          <cell r="S788">
            <v>0</v>
          </cell>
          <cell r="T788">
            <v>20196</v>
          </cell>
          <cell r="U788">
            <v>329171</v>
          </cell>
          <cell r="W788">
            <v>0</v>
          </cell>
          <cell r="X788">
            <v>0.09</v>
          </cell>
          <cell r="Y788">
            <v>6.8693594380906083E-3</v>
          </cell>
          <cell r="Z788">
            <v>0</v>
          </cell>
          <cell r="AB788">
            <v>7.9999999999999991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</row>
        <row r="789">
          <cell r="B789">
            <v>488219285</v>
          </cell>
          <cell r="C789" t="str">
            <v>SOUTH SHORE</v>
          </cell>
          <cell r="D789">
            <v>219</v>
          </cell>
          <cell r="E789" t="str">
            <v>NORWELL</v>
          </cell>
          <cell r="F789">
            <v>285</v>
          </cell>
          <cell r="G789" t="str">
            <v>STOUGHTON</v>
          </cell>
          <cell r="I789">
            <v>17147</v>
          </cell>
          <cell r="J789">
            <v>4132</v>
          </cell>
          <cell r="K789">
            <v>0</v>
          </cell>
          <cell r="L789">
            <v>1188</v>
          </cell>
          <cell r="M789">
            <v>22467</v>
          </cell>
          <cell r="O789">
            <v>7</v>
          </cell>
          <cell r="P789">
            <v>0</v>
          </cell>
          <cell r="Q789">
            <v>148953</v>
          </cell>
          <cell r="R789">
            <v>0</v>
          </cell>
          <cell r="S789">
            <v>0</v>
          </cell>
          <cell r="T789">
            <v>8316</v>
          </cell>
          <cell r="U789">
            <v>157269</v>
          </cell>
          <cell r="W789">
            <v>0</v>
          </cell>
          <cell r="X789">
            <v>0.09</v>
          </cell>
          <cell r="Y789">
            <v>3.4611205616180453E-2</v>
          </cell>
          <cell r="Z789">
            <v>0</v>
          </cell>
          <cell r="AB789">
            <v>1.9999999999999998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</row>
        <row r="790">
          <cell r="B790">
            <v>488219293</v>
          </cell>
          <cell r="C790" t="str">
            <v>SOUTH SHORE</v>
          </cell>
          <cell r="D790">
            <v>219</v>
          </cell>
          <cell r="E790" t="str">
            <v>NORWELL</v>
          </cell>
          <cell r="F790">
            <v>293</v>
          </cell>
          <cell r="G790" t="str">
            <v>TAUNTON</v>
          </cell>
          <cell r="I790">
            <v>15857</v>
          </cell>
          <cell r="J790">
            <v>428</v>
          </cell>
          <cell r="K790">
            <v>0</v>
          </cell>
          <cell r="L790">
            <v>1188</v>
          </cell>
          <cell r="M790">
            <v>17473</v>
          </cell>
          <cell r="O790">
            <v>4</v>
          </cell>
          <cell r="P790">
            <v>0</v>
          </cell>
          <cell r="Q790">
            <v>65140</v>
          </cell>
          <cell r="R790">
            <v>0</v>
          </cell>
          <cell r="S790">
            <v>0</v>
          </cell>
          <cell r="T790">
            <v>4752</v>
          </cell>
          <cell r="U790">
            <v>69892</v>
          </cell>
          <cell r="W790">
            <v>0</v>
          </cell>
          <cell r="X790">
            <v>0.18</v>
          </cell>
          <cell r="Y790">
            <v>1.0537741496786417E-2</v>
          </cell>
          <cell r="Z790">
            <v>0</v>
          </cell>
          <cell r="AB790">
            <v>2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</row>
        <row r="791">
          <cell r="B791">
            <v>488219336</v>
          </cell>
          <cell r="C791" t="str">
            <v>SOUTH SHORE</v>
          </cell>
          <cell r="D791">
            <v>219</v>
          </cell>
          <cell r="E791" t="str">
            <v>NORWELL</v>
          </cell>
          <cell r="F791">
            <v>336</v>
          </cell>
          <cell r="G791" t="str">
            <v>WEYMOUTH</v>
          </cell>
          <cell r="I791">
            <v>13534</v>
          </cell>
          <cell r="J791">
            <v>1812</v>
          </cell>
          <cell r="K791">
            <v>0</v>
          </cell>
          <cell r="L791">
            <v>1188</v>
          </cell>
          <cell r="M791">
            <v>16534</v>
          </cell>
          <cell r="O791">
            <v>285</v>
          </cell>
          <cell r="P791">
            <v>0</v>
          </cell>
          <cell r="Q791">
            <v>4373610</v>
          </cell>
          <cell r="R791">
            <v>0</v>
          </cell>
          <cell r="S791">
            <v>0</v>
          </cell>
          <cell r="T791">
            <v>338580</v>
          </cell>
          <cell r="U791">
            <v>4712190</v>
          </cell>
          <cell r="W791">
            <v>0</v>
          </cell>
          <cell r="X791">
            <v>0.09</v>
          </cell>
          <cell r="Y791">
            <v>4.8588345715660924E-2</v>
          </cell>
          <cell r="Z791">
            <v>0</v>
          </cell>
          <cell r="AB791">
            <v>110.00000000000003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</row>
        <row r="792">
          <cell r="B792">
            <v>488219625</v>
          </cell>
          <cell r="C792" t="str">
            <v>SOUTH SHORE</v>
          </cell>
          <cell r="D792">
            <v>219</v>
          </cell>
          <cell r="E792" t="str">
            <v>NORWELL</v>
          </cell>
          <cell r="F792">
            <v>625</v>
          </cell>
          <cell r="G792" t="str">
            <v>BRIDGEWATER RAYNHAM</v>
          </cell>
          <cell r="I792">
            <v>11261</v>
          </cell>
          <cell r="J792">
            <v>1424</v>
          </cell>
          <cell r="K792">
            <v>0</v>
          </cell>
          <cell r="L792">
            <v>1188</v>
          </cell>
          <cell r="M792">
            <v>13873</v>
          </cell>
          <cell r="O792">
            <v>3</v>
          </cell>
          <cell r="P792">
            <v>0</v>
          </cell>
          <cell r="Q792">
            <v>38055</v>
          </cell>
          <cell r="R792">
            <v>0</v>
          </cell>
          <cell r="S792">
            <v>0</v>
          </cell>
          <cell r="T792">
            <v>3564</v>
          </cell>
          <cell r="U792">
            <v>41619</v>
          </cell>
          <cell r="W792">
            <v>0</v>
          </cell>
          <cell r="X792">
            <v>0.09</v>
          </cell>
          <cell r="Y792">
            <v>5.1844221837652801E-3</v>
          </cell>
          <cell r="Z792">
            <v>0</v>
          </cell>
          <cell r="AB792">
            <v>1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</row>
        <row r="793">
          <cell r="B793">
            <v>488219760</v>
          </cell>
          <cell r="C793" t="str">
            <v>SOUTH SHORE</v>
          </cell>
          <cell r="D793">
            <v>219</v>
          </cell>
          <cell r="E793" t="str">
            <v>NORWELL</v>
          </cell>
          <cell r="F793">
            <v>760</v>
          </cell>
          <cell r="G793" t="str">
            <v>SILVER LAKE</v>
          </cell>
          <cell r="I793">
            <v>13474</v>
          </cell>
          <cell r="J793">
            <v>2870</v>
          </cell>
          <cell r="K793">
            <v>0</v>
          </cell>
          <cell r="L793">
            <v>1188</v>
          </cell>
          <cell r="M793">
            <v>17532</v>
          </cell>
          <cell r="O793">
            <v>5</v>
          </cell>
          <cell r="P793">
            <v>0</v>
          </cell>
          <cell r="Q793">
            <v>81720</v>
          </cell>
          <cell r="R793">
            <v>0</v>
          </cell>
          <cell r="S793">
            <v>0</v>
          </cell>
          <cell r="T793">
            <v>5940</v>
          </cell>
          <cell r="U793">
            <v>87660</v>
          </cell>
          <cell r="W793">
            <v>0</v>
          </cell>
          <cell r="X793">
            <v>0.09</v>
          </cell>
          <cell r="Y793">
            <v>4.1020518352446488E-2</v>
          </cell>
          <cell r="Z793">
            <v>0</v>
          </cell>
          <cell r="AB793">
            <v>3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</row>
        <row r="794">
          <cell r="B794">
            <v>488219780</v>
          </cell>
          <cell r="C794" t="str">
            <v>SOUTH SHORE</v>
          </cell>
          <cell r="D794">
            <v>219</v>
          </cell>
          <cell r="E794" t="str">
            <v>NORWELL</v>
          </cell>
          <cell r="F794">
            <v>780</v>
          </cell>
          <cell r="G794" t="str">
            <v>WHITMAN HANSON</v>
          </cell>
          <cell r="I794">
            <v>13561</v>
          </cell>
          <cell r="J794">
            <v>3357</v>
          </cell>
          <cell r="K794">
            <v>0</v>
          </cell>
          <cell r="L794">
            <v>1188</v>
          </cell>
          <cell r="M794">
            <v>18106</v>
          </cell>
          <cell r="O794">
            <v>62</v>
          </cell>
          <cell r="P794">
            <v>0</v>
          </cell>
          <cell r="Q794">
            <v>1048916</v>
          </cell>
          <cell r="R794">
            <v>0</v>
          </cell>
          <cell r="S794">
            <v>0</v>
          </cell>
          <cell r="T794">
            <v>73656</v>
          </cell>
          <cell r="U794">
            <v>1122572</v>
          </cell>
          <cell r="W794">
            <v>0</v>
          </cell>
          <cell r="X794">
            <v>0.09</v>
          </cell>
          <cell r="Y794">
            <v>2.2996309465011369E-2</v>
          </cell>
          <cell r="Z794">
            <v>0</v>
          </cell>
          <cell r="AB794">
            <v>25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</row>
        <row r="795">
          <cell r="B795">
            <v>489020020</v>
          </cell>
          <cell r="C795" t="str">
            <v>STURGIS</v>
          </cell>
          <cell r="D795">
            <v>20</v>
          </cell>
          <cell r="E795" t="str">
            <v>BARNSTABLE</v>
          </cell>
          <cell r="F795">
            <v>20</v>
          </cell>
          <cell r="G795" t="str">
            <v>BARNSTABLE</v>
          </cell>
          <cell r="I795">
            <v>14905</v>
          </cell>
          <cell r="J795">
            <v>3438</v>
          </cell>
          <cell r="K795">
            <v>0</v>
          </cell>
          <cell r="L795">
            <v>1188</v>
          </cell>
          <cell r="M795">
            <v>19531</v>
          </cell>
          <cell r="O795">
            <v>247</v>
          </cell>
          <cell r="P795">
            <v>0</v>
          </cell>
          <cell r="Q795">
            <v>4530721</v>
          </cell>
          <cell r="R795">
            <v>0</v>
          </cell>
          <cell r="S795">
            <v>0</v>
          </cell>
          <cell r="T795">
            <v>293436</v>
          </cell>
          <cell r="U795">
            <v>4824157</v>
          </cell>
          <cell r="W795">
            <v>0</v>
          </cell>
          <cell r="X795">
            <v>0.09</v>
          </cell>
          <cell r="Y795">
            <v>6.1243423948422665E-2</v>
          </cell>
          <cell r="Z795">
            <v>0</v>
          </cell>
          <cell r="AB795">
            <v>50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</row>
        <row r="796">
          <cell r="B796">
            <v>489020036</v>
          </cell>
          <cell r="C796" t="str">
            <v>STURGIS</v>
          </cell>
          <cell r="D796">
            <v>20</v>
          </cell>
          <cell r="E796" t="str">
            <v>BARNSTABLE</v>
          </cell>
          <cell r="F796">
            <v>36</v>
          </cell>
          <cell r="G796" t="str">
            <v>BOURNE</v>
          </cell>
          <cell r="I796">
            <v>13837</v>
          </cell>
          <cell r="J796">
            <v>6547</v>
          </cell>
          <cell r="K796">
            <v>0</v>
          </cell>
          <cell r="L796">
            <v>1188</v>
          </cell>
          <cell r="M796">
            <v>21572</v>
          </cell>
          <cell r="O796">
            <v>82</v>
          </cell>
          <cell r="P796">
            <v>0</v>
          </cell>
          <cell r="Q796">
            <v>1671488</v>
          </cell>
          <cell r="R796">
            <v>0</v>
          </cell>
          <cell r="S796">
            <v>0</v>
          </cell>
          <cell r="T796">
            <v>97416</v>
          </cell>
          <cell r="U796">
            <v>1768904</v>
          </cell>
          <cell r="W796">
            <v>0</v>
          </cell>
          <cell r="X796">
            <v>0.09</v>
          </cell>
          <cell r="Y796">
            <v>7.1939124877613697E-2</v>
          </cell>
          <cell r="Z796">
            <v>0</v>
          </cell>
          <cell r="AB796">
            <v>26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</row>
        <row r="797">
          <cell r="B797">
            <v>489020052</v>
          </cell>
          <cell r="C797" t="str">
            <v>STURGIS</v>
          </cell>
          <cell r="D797">
            <v>20</v>
          </cell>
          <cell r="E797" t="str">
            <v>BARNSTABLE</v>
          </cell>
          <cell r="F797">
            <v>52</v>
          </cell>
          <cell r="G797" t="str">
            <v>CARVER</v>
          </cell>
          <cell r="I797">
            <v>14448</v>
          </cell>
          <cell r="J797">
            <v>5748</v>
          </cell>
          <cell r="K797">
            <v>0</v>
          </cell>
          <cell r="L797">
            <v>1188</v>
          </cell>
          <cell r="M797">
            <v>21384</v>
          </cell>
          <cell r="O797">
            <v>3</v>
          </cell>
          <cell r="P797">
            <v>0</v>
          </cell>
          <cell r="Q797">
            <v>60588</v>
          </cell>
          <cell r="R797">
            <v>0</v>
          </cell>
          <cell r="S797">
            <v>0</v>
          </cell>
          <cell r="T797">
            <v>3564</v>
          </cell>
          <cell r="U797">
            <v>64152</v>
          </cell>
          <cell r="W797">
            <v>0</v>
          </cell>
          <cell r="X797">
            <v>0.09</v>
          </cell>
          <cell r="Y797">
            <v>4.2133949927527239E-2</v>
          </cell>
          <cell r="Z797">
            <v>0</v>
          </cell>
          <cell r="AB797">
            <v>2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</row>
        <row r="798">
          <cell r="B798">
            <v>489020096</v>
          </cell>
          <cell r="C798" t="str">
            <v>STURGIS</v>
          </cell>
          <cell r="D798">
            <v>20</v>
          </cell>
          <cell r="E798" t="str">
            <v>BARNSTABLE</v>
          </cell>
          <cell r="F798">
            <v>96</v>
          </cell>
          <cell r="G798" t="str">
            <v>FALMOUTH</v>
          </cell>
          <cell r="I798">
            <v>13900</v>
          </cell>
          <cell r="J798">
            <v>7886</v>
          </cell>
          <cell r="K798">
            <v>0</v>
          </cell>
          <cell r="L798">
            <v>1188</v>
          </cell>
          <cell r="M798">
            <v>22974</v>
          </cell>
          <cell r="O798">
            <v>93</v>
          </cell>
          <cell r="P798">
            <v>0</v>
          </cell>
          <cell r="Q798">
            <v>2026098</v>
          </cell>
          <cell r="R798">
            <v>0</v>
          </cell>
          <cell r="S798">
            <v>0</v>
          </cell>
          <cell r="T798">
            <v>110484</v>
          </cell>
          <cell r="U798">
            <v>2136582</v>
          </cell>
          <cell r="W798">
            <v>0</v>
          </cell>
          <cell r="X798">
            <v>0.09</v>
          </cell>
          <cell r="Y798">
            <v>3.9181317034834288E-2</v>
          </cell>
          <cell r="Z798">
            <v>0</v>
          </cell>
          <cell r="AB798">
            <v>29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</row>
        <row r="799">
          <cell r="B799">
            <v>489020172</v>
          </cell>
          <cell r="C799" t="str">
            <v>STURGIS</v>
          </cell>
          <cell r="D799">
            <v>20</v>
          </cell>
          <cell r="E799" t="str">
            <v>BARNSTABLE</v>
          </cell>
          <cell r="F799">
            <v>172</v>
          </cell>
          <cell r="G799" t="str">
            <v>MASHPEE</v>
          </cell>
          <cell r="I799">
            <v>13597</v>
          </cell>
          <cell r="J799">
            <v>11533</v>
          </cell>
          <cell r="K799">
            <v>0</v>
          </cell>
          <cell r="L799">
            <v>1188</v>
          </cell>
          <cell r="M799">
            <v>26318</v>
          </cell>
          <cell r="O799">
            <v>38</v>
          </cell>
          <cell r="P799">
            <v>0</v>
          </cell>
          <cell r="Q799">
            <v>954940</v>
          </cell>
          <cell r="R799">
            <v>0</v>
          </cell>
          <cell r="S799">
            <v>0</v>
          </cell>
          <cell r="T799">
            <v>45144</v>
          </cell>
          <cell r="U799">
            <v>1000084</v>
          </cell>
          <cell r="W799">
            <v>0</v>
          </cell>
          <cell r="X799">
            <v>0.09</v>
          </cell>
          <cell r="Y799">
            <v>3.1697581889260487E-2</v>
          </cell>
          <cell r="Z799">
            <v>0</v>
          </cell>
          <cell r="AB799">
            <v>13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</row>
        <row r="800">
          <cell r="B800">
            <v>489020182</v>
          </cell>
          <cell r="C800" t="str">
            <v>STURGIS</v>
          </cell>
          <cell r="D800">
            <v>20</v>
          </cell>
          <cell r="E800" t="str">
            <v>BARNSTABLE</v>
          </cell>
          <cell r="F800">
            <v>182</v>
          </cell>
          <cell r="G800" t="str">
            <v>MIDDLEBOROUGH</v>
          </cell>
          <cell r="I800">
            <v>18112</v>
          </cell>
          <cell r="J800">
            <v>3534</v>
          </cell>
          <cell r="K800">
            <v>0</v>
          </cell>
          <cell r="L800">
            <v>1188</v>
          </cell>
          <cell r="M800">
            <v>22834</v>
          </cell>
          <cell r="O800">
            <v>1</v>
          </cell>
          <cell r="P800">
            <v>0</v>
          </cell>
          <cell r="Q800">
            <v>21646</v>
          </cell>
          <cell r="R800">
            <v>0</v>
          </cell>
          <cell r="S800">
            <v>0</v>
          </cell>
          <cell r="T800">
            <v>1188</v>
          </cell>
          <cell r="U800">
            <v>22834</v>
          </cell>
          <cell r="W800">
            <v>0</v>
          </cell>
          <cell r="X800">
            <v>0.09</v>
          </cell>
          <cell r="Y800">
            <v>1.481566567890411E-2</v>
          </cell>
          <cell r="Z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</row>
        <row r="801">
          <cell r="B801">
            <v>489020197</v>
          </cell>
          <cell r="C801" t="str">
            <v>STURGIS</v>
          </cell>
          <cell r="D801">
            <v>20</v>
          </cell>
          <cell r="E801" t="str">
            <v>BARNSTABLE</v>
          </cell>
          <cell r="F801">
            <v>197</v>
          </cell>
          <cell r="G801" t="str">
            <v>NANTUCKET</v>
          </cell>
          <cell r="I801">
            <v>12243</v>
          </cell>
          <cell r="J801">
            <v>11023</v>
          </cell>
          <cell r="K801">
            <v>0</v>
          </cell>
          <cell r="L801">
            <v>1188</v>
          </cell>
          <cell r="M801">
            <v>24454</v>
          </cell>
          <cell r="O801">
            <v>1</v>
          </cell>
          <cell r="P801">
            <v>0</v>
          </cell>
          <cell r="Q801">
            <v>23266</v>
          </cell>
          <cell r="R801">
            <v>0</v>
          </cell>
          <cell r="S801">
            <v>0</v>
          </cell>
          <cell r="T801">
            <v>1188</v>
          </cell>
          <cell r="U801">
            <v>24454</v>
          </cell>
          <cell r="W801">
            <v>0</v>
          </cell>
          <cell r="X801">
            <v>0.09</v>
          </cell>
          <cell r="Y801">
            <v>5.1384656821520133E-4</v>
          </cell>
          <cell r="Z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</row>
        <row r="802">
          <cell r="B802">
            <v>489020239</v>
          </cell>
          <cell r="C802" t="str">
            <v>STURGIS</v>
          </cell>
          <cell r="D802">
            <v>20</v>
          </cell>
          <cell r="E802" t="str">
            <v>BARNSTABLE</v>
          </cell>
          <cell r="F802">
            <v>239</v>
          </cell>
          <cell r="G802" t="str">
            <v>PLYMOUTH</v>
          </cell>
          <cell r="I802">
            <v>12918</v>
          </cell>
          <cell r="J802">
            <v>4387</v>
          </cell>
          <cell r="K802">
            <v>0</v>
          </cell>
          <cell r="L802">
            <v>1188</v>
          </cell>
          <cell r="M802">
            <v>18493</v>
          </cell>
          <cell r="O802">
            <v>49</v>
          </cell>
          <cell r="P802">
            <v>0</v>
          </cell>
          <cell r="Q802">
            <v>847945</v>
          </cell>
          <cell r="R802">
            <v>0</v>
          </cell>
          <cell r="S802">
            <v>0</v>
          </cell>
          <cell r="T802">
            <v>58212</v>
          </cell>
          <cell r="U802">
            <v>906157</v>
          </cell>
          <cell r="W802">
            <v>0</v>
          </cell>
          <cell r="X802">
            <v>0.09</v>
          </cell>
          <cell r="Y802">
            <v>5.8901033918469896E-2</v>
          </cell>
          <cell r="Z802">
            <v>0</v>
          </cell>
          <cell r="AB802">
            <v>9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</row>
        <row r="803">
          <cell r="B803">
            <v>489020261</v>
          </cell>
          <cell r="C803" t="str">
            <v>STURGIS</v>
          </cell>
          <cell r="D803">
            <v>20</v>
          </cell>
          <cell r="E803" t="str">
            <v>BARNSTABLE</v>
          </cell>
          <cell r="F803">
            <v>261</v>
          </cell>
          <cell r="G803" t="str">
            <v>SANDWICH</v>
          </cell>
          <cell r="I803">
            <v>13209</v>
          </cell>
          <cell r="J803">
            <v>9253</v>
          </cell>
          <cell r="K803">
            <v>0</v>
          </cell>
          <cell r="L803">
            <v>1188</v>
          </cell>
          <cell r="M803">
            <v>23650</v>
          </cell>
          <cell r="O803">
            <v>133</v>
          </cell>
          <cell r="P803">
            <v>0</v>
          </cell>
          <cell r="Q803">
            <v>2987446</v>
          </cell>
          <cell r="R803">
            <v>0</v>
          </cell>
          <cell r="S803">
            <v>0</v>
          </cell>
          <cell r="T803">
            <v>158004</v>
          </cell>
          <cell r="U803">
            <v>3145450</v>
          </cell>
          <cell r="W803">
            <v>0</v>
          </cell>
          <cell r="X803">
            <v>0.09</v>
          </cell>
          <cell r="Y803">
            <v>7.6391982458951679E-2</v>
          </cell>
          <cell r="Z803">
            <v>0</v>
          </cell>
          <cell r="AB803">
            <v>50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</row>
        <row r="804">
          <cell r="B804">
            <v>489020300</v>
          </cell>
          <cell r="C804" t="str">
            <v>STURGIS</v>
          </cell>
          <cell r="D804">
            <v>20</v>
          </cell>
          <cell r="E804" t="str">
            <v>BARNSTABLE</v>
          </cell>
          <cell r="F804">
            <v>300</v>
          </cell>
          <cell r="G804" t="str">
            <v>TRURO</v>
          </cell>
          <cell r="I804">
            <v>13298</v>
          </cell>
          <cell r="J804">
            <v>24035</v>
          </cell>
          <cell r="K804">
            <v>0</v>
          </cell>
          <cell r="L804">
            <v>1188</v>
          </cell>
          <cell r="M804">
            <v>38521</v>
          </cell>
          <cell r="O804">
            <v>1</v>
          </cell>
          <cell r="P804">
            <v>0</v>
          </cell>
          <cell r="Q804">
            <v>37333</v>
          </cell>
          <cell r="R804">
            <v>0</v>
          </cell>
          <cell r="S804">
            <v>0</v>
          </cell>
          <cell r="T804">
            <v>1188</v>
          </cell>
          <cell r="U804">
            <v>38521</v>
          </cell>
          <cell r="W804">
            <v>0</v>
          </cell>
          <cell r="X804">
            <v>0.09</v>
          </cell>
          <cell r="Y804">
            <v>1.196107352871663E-2</v>
          </cell>
          <cell r="Z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</row>
        <row r="805">
          <cell r="B805">
            <v>489020310</v>
          </cell>
          <cell r="C805" t="str">
            <v>STURGIS</v>
          </cell>
          <cell r="D805">
            <v>20</v>
          </cell>
          <cell r="E805" t="str">
            <v>BARNSTABLE</v>
          </cell>
          <cell r="F805">
            <v>310</v>
          </cell>
          <cell r="G805" t="str">
            <v>WAREHAM</v>
          </cell>
          <cell r="I805">
            <v>13422</v>
          </cell>
          <cell r="J805">
            <v>2844</v>
          </cell>
          <cell r="K805">
            <v>0</v>
          </cell>
          <cell r="L805">
            <v>1188</v>
          </cell>
          <cell r="M805">
            <v>17454</v>
          </cell>
          <cell r="O805">
            <v>18</v>
          </cell>
          <cell r="P805">
            <v>0</v>
          </cell>
          <cell r="Q805">
            <v>292788</v>
          </cell>
          <cell r="R805">
            <v>0</v>
          </cell>
          <cell r="S805">
            <v>0</v>
          </cell>
          <cell r="T805">
            <v>21384</v>
          </cell>
          <cell r="U805">
            <v>314172</v>
          </cell>
          <cell r="W805">
            <v>0</v>
          </cell>
          <cell r="X805">
            <v>0.09</v>
          </cell>
          <cell r="Y805">
            <v>5.1275113760107321E-2</v>
          </cell>
          <cell r="Z805">
            <v>0</v>
          </cell>
          <cell r="AB805">
            <v>7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</row>
        <row r="806">
          <cell r="B806">
            <v>489020645</v>
          </cell>
          <cell r="C806" t="str">
            <v>STURGIS</v>
          </cell>
          <cell r="D806">
            <v>20</v>
          </cell>
          <cell r="E806" t="str">
            <v>BARNSTABLE</v>
          </cell>
          <cell r="F806">
            <v>645</v>
          </cell>
          <cell r="G806" t="str">
            <v>DENNIS YARMOUTH</v>
          </cell>
          <cell r="I806">
            <v>15349</v>
          </cell>
          <cell r="J806">
            <v>6012</v>
          </cell>
          <cell r="K806">
            <v>0</v>
          </cell>
          <cell r="L806">
            <v>1188</v>
          </cell>
          <cell r="M806">
            <v>22549</v>
          </cell>
          <cell r="O806">
            <v>106</v>
          </cell>
          <cell r="P806">
            <v>0</v>
          </cell>
          <cell r="Q806">
            <v>2264266</v>
          </cell>
          <cell r="R806">
            <v>0</v>
          </cell>
          <cell r="S806">
            <v>0</v>
          </cell>
          <cell r="T806">
            <v>125928</v>
          </cell>
          <cell r="U806">
            <v>2390194</v>
          </cell>
          <cell r="W806">
            <v>0</v>
          </cell>
          <cell r="X806">
            <v>0.09</v>
          </cell>
          <cell r="Y806">
            <v>4.3848592092434621E-2</v>
          </cell>
          <cell r="Z806">
            <v>0</v>
          </cell>
          <cell r="AB806">
            <v>23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</row>
        <row r="807">
          <cell r="B807">
            <v>489020660</v>
          </cell>
          <cell r="C807" t="str">
            <v>STURGIS</v>
          </cell>
          <cell r="D807">
            <v>20</v>
          </cell>
          <cell r="E807" t="str">
            <v>BARNSTABLE</v>
          </cell>
          <cell r="F807">
            <v>660</v>
          </cell>
          <cell r="G807" t="str">
            <v>NAUSET</v>
          </cell>
          <cell r="I807">
            <v>14770</v>
          </cell>
          <cell r="J807">
            <v>11662</v>
          </cell>
          <cell r="K807">
            <v>0</v>
          </cell>
          <cell r="L807">
            <v>1188</v>
          </cell>
          <cell r="M807">
            <v>27620</v>
          </cell>
          <cell r="O807">
            <v>37</v>
          </cell>
          <cell r="P807">
            <v>0</v>
          </cell>
          <cell r="Q807">
            <v>977984</v>
          </cell>
          <cell r="R807">
            <v>0</v>
          </cell>
          <cell r="S807">
            <v>0</v>
          </cell>
          <cell r="T807">
            <v>43956</v>
          </cell>
          <cell r="U807">
            <v>1021940</v>
          </cell>
          <cell r="W807">
            <v>0</v>
          </cell>
          <cell r="X807">
            <v>0.09</v>
          </cell>
          <cell r="Y807">
            <v>8.9055008068397126E-2</v>
          </cell>
          <cell r="Z807">
            <v>0</v>
          </cell>
          <cell r="AB807">
            <v>6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</row>
        <row r="808">
          <cell r="B808">
            <v>489020712</v>
          </cell>
          <cell r="C808" t="str">
            <v>STURGIS</v>
          </cell>
          <cell r="D808">
            <v>20</v>
          </cell>
          <cell r="E808" t="str">
            <v>BARNSTABLE</v>
          </cell>
          <cell r="F808">
            <v>712</v>
          </cell>
          <cell r="G808" t="str">
            <v>MONOMOY</v>
          </cell>
          <cell r="I808">
            <v>13379</v>
          </cell>
          <cell r="J808">
            <v>9713</v>
          </cell>
          <cell r="K808">
            <v>0</v>
          </cell>
          <cell r="L808">
            <v>1188</v>
          </cell>
          <cell r="M808">
            <v>24280</v>
          </cell>
          <cell r="O808">
            <v>28</v>
          </cell>
          <cell r="P808">
            <v>0</v>
          </cell>
          <cell r="Q808">
            <v>646576</v>
          </cell>
          <cell r="R808">
            <v>0</v>
          </cell>
          <cell r="S808">
            <v>0</v>
          </cell>
          <cell r="T808">
            <v>33264</v>
          </cell>
          <cell r="U808">
            <v>679840</v>
          </cell>
          <cell r="W808">
            <v>0</v>
          </cell>
          <cell r="X808">
            <v>0.09</v>
          </cell>
          <cell r="Y808">
            <v>2.3981842803314498E-2</v>
          </cell>
          <cell r="Z808">
            <v>0</v>
          </cell>
          <cell r="AB808">
            <v>6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</row>
        <row r="809">
          <cell r="B809">
            <v>491095064</v>
          </cell>
          <cell r="C809" t="str">
            <v>ATLANTIS</v>
          </cell>
          <cell r="D809">
            <v>95</v>
          </cell>
          <cell r="E809" t="str">
            <v>FALL RIVER</v>
          </cell>
          <cell r="F809">
            <v>64</v>
          </cell>
          <cell r="G809" t="str">
            <v>CLINTON</v>
          </cell>
          <cell r="I809">
            <v>15778</v>
          </cell>
          <cell r="J809">
            <v>1506</v>
          </cell>
          <cell r="K809">
            <v>0</v>
          </cell>
          <cell r="L809">
            <v>1188</v>
          </cell>
          <cell r="M809">
            <v>18472</v>
          </cell>
          <cell r="O809">
            <v>1</v>
          </cell>
          <cell r="P809">
            <v>0</v>
          </cell>
          <cell r="Q809">
            <v>17284</v>
          </cell>
          <cell r="R809">
            <v>0</v>
          </cell>
          <cell r="S809">
            <v>0</v>
          </cell>
          <cell r="T809">
            <v>1188</v>
          </cell>
          <cell r="U809">
            <v>18472</v>
          </cell>
          <cell r="W809">
            <v>0</v>
          </cell>
          <cell r="X809">
            <v>0.18</v>
          </cell>
          <cell r="Y809">
            <v>3.1133376490659889E-2</v>
          </cell>
          <cell r="Z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</row>
        <row r="810">
          <cell r="B810">
            <v>491095072</v>
          </cell>
          <cell r="C810" t="str">
            <v>ATLANTIS</v>
          </cell>
          <cell r="D810">
            <v>95</v>
          </cell>
          <cell r="E810" t="str">
            <v>FALL RIVER</v>
          </cell>
          <cell r="F810">
            <v>72</v>
          </cell>
          <cell r="G810" t="str">
            <v>DARTMOUTH</v>
          </cell>
          <cell r="I810">
            <v>17558</v>
          </cell>
          <cell r="J810">
            <v>4297</v>
          </cell>
          <cell r="K810">
            <v>0</v>
          </cell>
          <cell r="L810">
            <v>1188</v>
          </cell>
          <cell r="M810">
            <v>23043</v>
          </cell>
          <cell r="O810">
            <v>3</v>
          </cell>
          <cell r="P810">
            <v>0</v>
          </cell>
          <cell r="Q810">
            <v>65565</v>
          </cell>
          <cell r="R810">
            <v>0</v>
          </cell>
          <cell r="S810">
            <v>0</v>
          </cell>
          <cell r="T810">
            <v>3564</v>
          </cell>
          <cell r="U810">
            <v>69129</v>
          </cell>
          <cell r="W810">
            <v>0</v>
          </cell>
          <cell r="X810">
            <v>0.09</v>
          </cell>
          <cell r="Y810">
            <v>2.341129462865175E-3</v>
          </cell>
          <cell r="Z810">
            <v>0</v>
          </cell>
          <cell r="AB810">
            <v>2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</row>
        <row r="811">
          <cell r="B811">
            <v>491095095</v>
          </cell>
          <cell r="C811" t="str">
            <v>ATLANTIS</v>
          </cell>
          <cell r="D811">
            <v>95</v>
          </cell>
          <cell r="E811" t="str">
            <v>FALL RIVER</v>
          </cell>
          <cell r="F811">
            <v>95</v>
          </cell>
          <cell r="G811" t="str">
            <v>FALL RIVER</v>
          </cell>
          <cell r="I811">
            <v>16784</v>
          </cell>
          <cell r="J811">
            <v>45</v>
          </cell>
          <cell r="K811">
            <v>0</v>
          </cell>
          <cell r="L811">
            <v>1188</v>
          </cell>
          <cell r="M811">
            <v>18017</v>
          </cell>
          <cell r="O811">
            <v>1210</v>
          </cell>
          <cell r="P811">
            <v>0</v>
          </cell>
          <cell r="Q811">
            <v>20363090</v>
          </cell>
          <cell r="R811">
            <v>0</v>
          </cell>
          <cell r="S811">
            <v>0</v>
          </cell>
          <cell r="T811">
            <v>1437480</v>
          </cell>
          <cell r="U811">
            <v>21800570</v>
          </cell>
          <cell r="W811">
            <v>0</v>
          </cell>
          <cell r="X811">
            <v>0.18</v>
          </cell>
          <cell r="Y811">
            <v>0.13742525842313502</v>
          </cell>
          <cell r="Z811">
            <v>0</v>
          </cell>
          <cell r="AB811">
            <v>495.99999999999989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</row>
        <row r="812">
          <cell r="B812">
            <v>491095201</v>
          </cell>
          <cell r="C812" t="str">
            <v>ATLANTIS</v>
          </cell>
          <cell r="D812">
            <v>95</v>
          </cell>
          <cell r="E812" t="str">
            <v>FALL RIVER</v>
          </cell>
          <cell r="F812">
            <v>201</v>
          </cell>
          <cell r="G812" t="str">
            <v>NEW BEDFORD</v>
          </cell>
          <cell r="I812">
            <v>18472</v>
          </cell>
          <cell r="J812">
            <v>90</v>
          </cell>
          <cell r="K812">
            <v>0</v>
          </cell>
          <cell r="L812">
            <v>1188</v>
          </cell>
          <cell r="M812">
            <v>19750</v>
          </cell>
          <cell r="O812">
            <v>23</v>
          </cell>
          <cell r="P812">
            <v>0</v>
          </cell>
          <cell r="Q812">
            <v>426926</v>
          </cell>
          <cell r="R812">
            <v>0</v>
          </cell>
          <cell r="S812">
            <v>0</v>
          </cell>
          <cell r="T812">
            <v>27324</v>
          </cell>
          <cell r="U812">
            <v>454250</v>
          </cell>
          <cell r="W812">
            <v>0</v>
          </cell>
          <cell r="X812">
            <v>0.18</v>
          </cell>
          <cell r="Y812">
            <v>0.10679453049705818</v>
          </cell>
          <cell r="Z812">
            <v>0</v>
          </cell>
          <cell r="AB812">
            <v>9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</row>
        <row r="813">
          <cell r="B813">
            <v>491095265</v>
          </cell>
          <cell r="C813" t="str">
            <v>ATLANTIS</v>
          </cell>
          <cell r="D813">
            <v>95</v>
          </cell>
          <cell r="E813" t="str">
            <v>FALL RIVER</v>
          </cell>
          <cell r="F813">
            <v>265</v>
          </cell>
          <cell r="G813" t="str">
            <v>SEEKONK</v>
          </cell>
          <cell r="I813">
            <v>11976</v>
          </cell>
          <cell r="J813">
            <v>4993</v>
          </cell>
          <cell r="K813">
            <v>0</v>
          </cell>
          <cell r="L813">
            <v>1188</v>
          </cell>
          <cell r="M813">
            <v>18157</v>
          </cell>
          <cell r="O813">
            <v>3</v>
          </cell>
          <cell r="P813">
            <v>0</v>
          </cell>
          <cell r="Q813">
            <v>50907</v>
          </cell>
          <cell r="R813">
            <v>0</v>
          </cell>
          <cell r="S813">
            <v>0</v>
          </cell>
          <cell r="T813">
            <v>3564</v>
          </cell>
          <cell r="U813">
            <v>54471</v>
          </cell>
          <cell r="W813">
            <v>0</v>
          </cell>
          <cell r="X813">
            <v>0.09</v>
          </cell>
          <cell r="Y813">
            <v>1.3746391092125567E-3</v>
          </cell>
          <cell r="Z813">
            <v>0</v>
          </cell>
          <cell r="AB813">
            <v>2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</row>
        <row r="814">
          <cell r="B814">
            <v>491095273</v>
          </cell>
          <cell r="C814" t="str">
            <v>ATLANTIS</v>
          </cell>
          <cell r="D814">
            <v>95</v>
          </cell>
          <cell r="E814" t="str">
            <v>FALL RIVER</v>
          </cell>
          <cell r="F814">
            <v>273</v>
          </cell>
          <cell r="G814" t="str">
            <v>SOMERSET</v>
          </cell>
          <cell r="I814">
            <v>13341</v>
          </cell>
          <cell r="J814">
            <v>4172</v>
          </cell>
          <cell r="K814">
            <v>0</v>
          </cell>
          <cell r="L814">
            <v>1188</v>
          </cell>
          <cell r="M814">
            <v>18701</v>
          </cell>
          <cell r="O814">
            <v>9</v>
          </cell>
          <cell r="P814">
            <v>0</v>
          </cell>
          <cell r="Q814">
            <v>157617</v>
          </cell>
          <cell r="R814">
            <v>0</v>
          </cell>
          <cell r="S814">
            <v>0</v>
          </cell>
          <cell r="T814">
            <v>10692</v>
          </cell>
          <cell r="U814">
            <v>168309</v>
          </cell>
          <cell r="W814">
            <v>0</v>
          </cell>
          <cell r="X814">
            <v>0.09</v>
          </cell>
          <cell r="Y814">
            <v>5.5939934109376695E-3</v>
          </cell>
          <cell r="Z814">
            <v>0</v>
          </cell>
          <cell r="AB814">
            <v>4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</row>
        <row r="815">
          <cell r="B815">
            <v>491095292</v>
          </cell>
          <cell r="C815" t="str">
            <v>ATLANTIS</v>
          </cell>
          <cell r="D815">
            <v>95</v>
          </cell>
          <cell r="E815" t="str">
            <v>FALL RIVER</v>
          </cell>
          <cell r="F815">
            <v>292</v>
          </cell>
          <cell r="G815" t="str">
            <v>SWANSEA</v>
          </cell>
          <cell r="I815">
            <v>15204</v>
          </cell>
          <cell r="J815">
            <v>1782</v>
          </cell>
          <cell r="K815">
            <v>0</v>
          </cell>
          <cell r="L815">
            <v>1188</v>
          </cell>
          <cell r="M815">
            <v>18174</v>
          </cell>
          <cell r="O815">
            <v>18</v>
          </cell>
          <cell r="P815">
            <v>0</v>
          </cell>
          <cell r="Q815">
            <v>305748</v>
          </cell>
          <cell r="R815">
            <v>0</v>
          </cell>
          <cell r="S815">
            <v>0</v>
          </cell>
          <cell r="T815">
            <v>21384</v>
          </cell>
          <cell r="U815">
            <v>327132</v>
          </cell>
          <cell r="W815">
            <v>0</v>
          </cell>
          <cell r="X815">
            <v>0.09</v>
          </cell>
          <cell r="Y815">
            <v>1.2330249601569485E-2</v>
          </cell>
          <cell r="Z815">
            <v>0</v>
          </cell>
          <cell r="AB815">
            <v>11.909090909090908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</row>
        <row r="816">
          <cell r="B816">
            <v>491095331</v>
          </cell>
          <cell r="C816" t="str">
            <v>ATLANTIS</v>
          </cell>
          <cell r="D816">
            <v>95</v>
          </cell>
          <cell r="E816" t="str">
            <v>FALL RIVER</v>
          </cell>
          <cell r="F816">
            <v>331</v>
          </cell>
          <cell r="G816" t="str">
            <v>WESTPORT</v>
          </cell>
          <cell r="I816">
            <v>14260</v>
          </cell>
          <cell r="J816">
            <v>3200</v>
          </cell>
          <cell r="K816">
            <v>0</v>
          </cell>
          <cell r="L816">
            <v>1188</v>
          </cell>
          <cell r="M816">
            <v>18648</v>
          </cell>
          <cell r="O816">
            <v>31</v>
          </cell>
          <cell r="P816">
            <v>0</v>
          </cell>
          <cell r="Q816">
            <v>541260</v>
          </cell>
          <cell r="R816">
            <v>0</v>
          </cell>
          <cell r="S816">
            <v>0</v>
          </cell>
          <cell r="T816">
            <v>36828</v>
          </cell>
          <cell r="U816">
            <v>578088</v>
          </cell>
          <cell r="W816">
            <v>0</v>
          </cell>
          <cell r="X816">
            <v>0.09</v>
          </cell>
          <cell r="Y816">
            <v>2.5478260516491637E-2</v>
          </cell>
          <cell r="Z816">
            <v>0</v>
          </cell>
          <cell r="AB816">
            <v>13.181818181818183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</row>
        <row r="817">
          <cell r="B817">
            <v>491095650</v>
          </cell>
          <cell r="C817" t="str">
            <v>ATLANTIS</v>
          </cell>
          <cell r="D817">
            <v>95</v>
          </cell>
          <cell r="E817" t="str">
            <v>FALL RIVER</v>
          </cell>
          <cell r="F817">
            <v>650</v>
          </cell>
          <cell r="G817" t="str">
            <v>DIGHTON REHOBOTH</v>
          </cell>
          <cell r="I817">
            <v>11881</v>
          </cell>
          <cell r="J817">
            <v>3932</v>
          </cell>
          <cell r="K817">
            <v>0</v>
          </cell>
          <cell r="L817">
            <v>1188</v>
          </cell>
          <cell r="M817">
            <v>17001</v>
          </cell>
          <cell r="O817">
            <v>3</v>
          </cell>
          <cell r="P817">
            <v>0</v>
          </cell>
          <cell r="Q817">
            <v>47439</v>
          </cell>
          <cell r="R817">
            <v>0</v>
          </cell>
          <cell r="S817">
            <v>0</v>
          </cell>
          <cell r="T817">
            <v>3564</v>
          </cell>
          <cell r="U817">
            <v>51003</v>
          </cell>
          <cell r="W817">
            <v>0</v>
          </cell>
          <cell r="X817">
            <v>0.09</v>
          </cell>
          <cell r="Y817">
            <v>1.0767627278732688E-3</v>
          </cell>
          <cell r="Z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</row>
        <row r="818">
          <cell r="B818">
            <v>491095665</v>
          </cell>
          <cell r="C818" t="str">
            <v>ATLANTIS</v>
          </cell>
          <cell r="D818">
            <v>95</v>
          </cell>
          <cell r="E818" t="str">
            <v>FALL RIVER</v>
          </cell>
          <cell r="F818">
            <v>665</v>
          </cell>
          <cell r="G818" t="str">
            <v>FREETOWN LAKEVILLE</v>
          </cell>
          <cell r="I818">
            <v>10519</v>
          </cell>
          <cell r="J818">
            <v>1291</v>
          </cell>
          <cell r="K818">
            <v>0</v>
          </cell>
          <cell r="L818">
            <v>1188</v>
          </cell>
          <cell r="M818">
            <v>12998</v>
          </cell>
          <cell r="O818">
            <v>3</v>
          </cell>
          <cell r="P818">
            <v>0</v>
          </cell>
          <cell r="Q818">
            <v>35430</v>
          </cell>
          <cell r="R818">
            <v>0</v>
          </cell>
          <cell r="S818">
            <v>0</v>
          </cell>
          <cell r="T818">
            <v>3564</v>
          </cell>
          <cell r="U818">
            <v>38994</v>
          </cell>
          <cell r="W818">
            <v>0</v>
          </cell>
          <cell r="X818">
            <v>0.09</v>
          </cell>
          <cell r="Y818">
            <v>6.4788433257017873E-3</v>
          </cell>
          <cell r="Z818">
            <v>0</v>
          </cell>
          <cell r="AB818">
            <v>1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</row>
        <row r="819">
          <cell r="B819">
            <v>491095763</v>
          </cell>
          <cell r="C819" t="str">
            <v>ATLANTIS</v>
          </cell>
          <cell r="D819">
            <v>95</v>
          </cell>
          <cell r="E819" t="str">
            <v>FALL RIVER</v>
          </cell>
          <cell r="F819">
            <v>763</v>
          </cell>
          <cell r="G819" t="str">
            <v>SOMERSET BERKLEY</v>
          </cell>
          <cell r="I819">
            <v>13812</v>
          </cell>
          <cell r="J819">
            <v>3267</v>
          </cell>
          <cell r="K819">
            <v>0</v>
          </cell>
          <cell r="L819">
            <v>1188</v>
          </cell>
          <cell r="M819">
            <v>18267</v>
          </cell>
          <cell r="O819">
            <v>6</v>
          </cell>
          <cell r="P819">
            <v>0</v>
          </cell>
          <cell r="Q819">
            <v>102474</v>
          </cell>
          <cell r="R819">
            <v>0</v>
          </cell>
          <cell r="S819">
            <v>0</v>
          </cell>
          <cell r="T819">
            <v>7128</v>
          </cell>
          <cell r="U819">
            <v>109602</v>
          </cell>
          <cell r="W819">
            <v>0</v>
          </cell>
          <cell r="X819">
            <v>0.09</v>
          </cell>
          <cell r="Y819">
            <v>5.8995008849769461E-3</v>
          </cell>
          <cell r="Z819">
            <v>0</v>
          </cell>
          <cell r="AB819">
            <v>3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</row>
        <row r="820">
          <cell r="B820">
            <v>492281061</v>
          </cell>
          <cell r="C820" t="str">
            <v>MARTIN LUTHER KING JR CS OF EXCELLENCE</v>
          </cell>
          <cell r="D820">
            <v>281</v>
          </cell>
          <cell r="E820" t="str">
            <v>SPRINGFIELD</v>
          </cell>
          <cell r="F820">
            <v>61</v>
          </cell>
          <cell r="G820" t="str">
            <v>CHICOPEE</v>
          </cell>
          <cell r="I820">
            <v>10652</v>
          </cell>
          <cell r="J820">
            <v>451</v>
          </cell>
          <cell r="K820">
            <v>0</v>
          </cell>
          <cell r="L820">
            <v>1188</v>
          </cell>
          <cell r="M820">
            <v>12291</v>
          </cell>
          <cell r="O820">
            <v>5</v>
          </cell>
          <cell r="P820">
            <v>0</v>
          </cell>
          <cell r="Q820">
            <v>55515</v>
          </cell>
          <cell r="R820">
            <v>0</v>
          </cell>
          <cell r="S820">
            <v>0</v>
          </cell>
          <cell r="T820">
            <v>5940</v>
          </cell>
          <cell r="U820">
            <v>61455</v>
          </cell>
          <cell r="W820">
            <v>0</v>
          </cell>
          <cell r="X820">
            <v>0.09</v>
          </cell>
          <cell r="Y820">
            <v>4.4357959472982419E-2</v>
          </cell>
          <cell r="Z820">
            <v>0</v>
          </cell>
          <cell r="AB820">
            <v>1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</row>
        <row r="821">
          <cell r="B821">
            <v>492281086</v>
          </cell>
          <cell r="C821" t="str">
            <v>MARTIN LUTHER KING JR CS OF EXCELLENCE</v>
          </cell>
          <cell r="D821">
            <v>281</v>
          </cell>
          <cell r="E821" t="str">
            <v>SPRINGFIELD</v>
          </cell>
          <cell r="F821">
            <v>86</v>
          </cell>
          <cell r="G821" t="str">
            <v>EASTHAMPTON</v>
          </cell>
          <cell r="I821">
            <v>10652</v>
          </cell>
          <cell r="J821">
            <v>1084</v>
          </cell>
          <cell r="K821">
            <v>0</v>
          </cell>
          <cell r="L821">
            <v>1188</v>
          </cell>
          <cell r="M821">
            <v>12924</v>
          </cell>
          <cell r="O821">
            <v>1</v>
          </cell>
          <cell r="P821">
            <v>0</v>
          </cell>
          <cell r="Q821">
            <v>11736</v>
          </cell>
          <cell r="R821">
            <v>0</v>
          </cell>
          <cell r="S821">
            <v>0</v>
          </cell>
          <cell r="T821">
            <v>1188</v>
          </cell>
          <cell r="U821">
            <v>12924</v>
          </cell>
          <cell r="W821">
            <v>0</v>
          </cell>
          <cell r="X821">
            <v>0.09</v>
          </cell>
          <cell r="Y821">
            <v>6.6268192270618906E-2</v>
          </cell>
          <cell r="Z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</row>
        <row r="822">
          <cell r="B822">
            <v>492281087</v>
          </cell>
          <cell r="C822" t="str">
            <v>MARTIN LUTHER KING JR CS OF EXCELLENCE</v>
          </cell>
          <cell r="D822">
            <v>281</v>
          </cell>
          <cell r="E822" t="str">
            <v>SPRINGFIELD</v>
          </cell>
          <cell r="F822">
            <v>87</v>
          </cell>
          <cell r="G822" t="str">
            <v>EAST LONGMEADOW</v>
          </cell>
          <cell r="I822">
            <v>15838</v>
          </cell>
          <cell r="J822">
            <v>6085</v>
          </cell>
          <cell r="K822">
            <v>0</v>
          </cell>
          <cell r="L822">
            <v>1188</v>
          </cell>
          <cell r="M822">
            <v>23111</v>
          </cell>
          <cell r="O822">
            <v>1</v>
          </cell>
          <cell r="P822">
            <v>0</v>
          </cell>
          <cell r="Q822">
            <v>21923</v>
          </cell>
          <cell r="R822">
            <v>0</v>
          </cell>
          <cell r="S822">
            <v>0</v>
          </cell>
          <cell r="T822">
            <v>1188</v>
          </cell>
          <cell r="U822">
            <v>23111</v>
          </cell>
          <cell r="W822">
            <v>0</v>
          </cell>
          <cell r="X822">
            <v>0.09</v>
          </cell>
          <cell r="Y822">
            <v>5.9238624035842478E-3</v>
          </cell>
          <cell r="Z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</row>
        <row r="823">
          <cell r="B823">
            <v>492281281</v>
          </cell>
          <cell r="C823" t="str">
            <v>MARTIN LUTHER KING JR CS OF EXCELLENCE</v>
          </cell>
          <cell r="D823">
            <v>281</v>
          </cell>
          <cell r="E823" t="str">
            <v>SPRINGFIELD</v>
          </cell>
          <cell r="F823">
            <v>281</v>
          </cell>
          <cell r="G823" t="str">
            <v>SPRINGFIELD</v>
          </cell>
          <cell r="I823">
            <v>18126</v>
          </cell>
          <cell r="J823">
            <v>9</v>
          </cell>
          <cell r="K823">
            <v>0</v>
          </cell>
          <cell r="L823">
            <v>1188</v>
          </cell>
          <cell r="M823">
            <v>19323</v>
          </cell>
          <cell r="O823">
            <v>350</v>
          </cell>
          <cell r="P823">
            <v>0</v>
          </cell>
          <cell r="Q823">
            <v>6347250</v>
          </cell>
          <cell r="R823">
            <v>0</v>
          </cell>
          <cell r="S823">
            <v>0</v>
          </cell>
          <cell r="T823">
            <v>415800</v>
          </cell>
          <cell r="U823">
            <v>6763050</v>
          </cell>
          <cell r="W823">
            <v>0</v>
          </cell>
          <cell r="X823">
            <v>0.18</v>
          </cell>
          <cell r="Y823">
            <v>0.16010958440689912</v>
          </cell>
          <cell r="Z823">
            <v>0</v>
          </cell>
          <cell r="AB823">
            <v>94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</row>
        <row r="824">
          <cell r="B824">
            <v>492281325</v>
          </cell>
          <cell r="C824" t="str">
            <v>MARTIN LUTHER KING JR CS OF EXCELLENCE</v>
          </cell>
          <cell r="D824">
            <v>281</v>
          </cell>
          <cell r="E824" t="str">
            <v>SPRINGFIELD</v>
          </cell>
          <cell r="F824">
            <v>325</v>
          </cell>
          <cell r="G824" t="str">
            <v>WESTFIELD</v>
          </cell>
          <cell r="I824">
            <v>15469</v>
          </cell>
          <cell r="J824">
            <v>1539</v>
          </cell>
          <cell r="K824">
            <v>0</v>
          </cell>
          <cell r="L824">
            <v>1188</v>
          </cell>
          <cell r="M824">
            <v>18196</v>
          </cell>
          <cell r="O824">
            <v>1</v>
          </cell>
          <cell r="P824">
            <v>0</v>
          </cell>
          <cell r="Q824">
            <v>17008</v>
          </cell>
          <cell r="R824">
            <v>0</v>
          </cell>
          <cell r="S824">
            <v>0</v>
          </cell>
          <cell r="T824">
            <v>1188</v>
          </cell>
          <cell r="U824">
            <v>18196</v>
          </cell>
          <cell r="W824">
            <v>0</v>
          </cell>
          <cell r="X824">
            <v>0.09</v>
          </cell>
          <cell r="Y824">
            <v>1.4554676809439514E-2</v>
          </cell>
          <cell r="Z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</row>
        <row r="825">
          <cell r="B825">
            <v>492281332</v>
          </cell>
          <cell r="C825" t="str">
            <v>MARTIN LUTHER KING JR CS OF EXCELLENCE</v>
          </cell>
          <cell r="D825">
            <v>281</v>
          </cell>
          <cell r="E825" t="str">
            <v>SPRINGFIELD</v>
          </cell>
          <cell r="F825">
            <v>332</v>
          </cell>
          <cell r="G825" t="str">
            <v>WEST SPRINGFIELD</v>
          </cell>
          <cell r="I825">
            <v>17232</v>
          </cell>
          <cell r="J825">
            <v>1305</v>
          </cell>
          <cell r="K825">
            <v>0</v>
          </cell>
          <cell r="L825">
            <v>1188</v>
          </cell>
          <cell r="M825">
            <v>19725</v>
          </cell>
          <cell r="O825">
            <v>2</v>
          </cell>
          <cell r="P825">
            <v>0</v>
          </cell>
          <cell r="Q825">
            <v>37074</v>
          </cell>
          <cell r="R825">
            <v>0</v>
          </cell>
          <cell r="S825">
            <v>0</v>
          </cell>
          <cell r="T825">
            <v>2376</v>
          </cell>
          <cell r="U825">
            <v>39450</v>
          </cell>
          <cell r="W825">
            <v>0</v>
          </cell>
          <cell r="X825">
            <v>0.09</v>
          </cell>
          <cell r="Y825">
            <v>2.732609643755567E-2</v>
          </cell>
          <cell r="Z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</row>
        <row r="826">
          <cell r="B826">
            <v>493057035</v>
          </cell>
          <cell r="C826" t="str">
            <v>PHOENIX ACADEMY CHELSEA</v>
          </cell>
          <cell r="D826">
            <v>57</v>
          </cell>
          <cell r="E826" t="str">
            <v>CHELSEA</v>
          </cell>
          <cell r="F826">
            <v>35</v>
          </cell>
          <cell r="G826" t="str">
            <v>BOSTON</v>
          </cell>
          <cell r="I826">
            <v>20566</v>
          </cell>
          <cell r="J826">
            <v>8536</v>
          </cell>
          <cell r="K826">
            <v>0</v>
          </cell>
          <cell r="L826">
            <v>1188</v>
          </cell>
          <cell r="M826">
            <v>30290</v>
          </cell>
          <cell r="O826">
            <v>29</v>
          </cell>
          <cell r="P826">
            <v>0</v>
          </cell>
          <cell r="Q826">
            <v>843958</v>
          </cell>
          <cell r="R826">
            <v>0</v>
          </cell>
          <cell r="S826">
            <v>0</v>
          </cell>
          <cell r="T826">
            <v>34452</v>
          </cell>
          <cell r="U826">
            <v>878410</v>
          </cell>
          <cell r="W826">
            <v>0</v>
          </cell>
          <cell r="X826">
            <v>0.18</v>
          </cell>
          <cell r="Y826">
            <v>0.18442807457257207</v>
          </cell>
          <cell r="Z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</row>
        <row r="827">
          <cell r="B827">
            <v>493057057</v>
          </cell>
          <cell r="C827" t="str">
            <v>PHOENIX ACADEMY CHELSEA</v>
          </cell>
          <cell r="D827">
            <v>57</v>
          </cell>
          <cell r="E827" t="str">
            <v>CHELSEA</v>
          </cell>
          <cell r="F827">
            <v>57</v>
          </cell>
          <cell r="G827" t="str">
            <v>CHELSEA</v>
          </cell>
          <cell r="I827">
            <v>20559</v>
          </cell>
          <cell r="J827">
            <v>446</v>
          </cell>
          <cell r="K827">
            <v>0</v>
          </cell>
          <cell r="L827">
            <v>1188</v>
          </cell>
          <cell r="M827">
            <v>22193</v>
          </cell>
          <cell r="O827">
            <v>122</v>
          </cell>
          <cell r="P827">
            <v>0</v>
          </cell>
          <cell r="Q827">
            <v>2562610</v>
          </cell>
          <cell r="R827">
            <v>0</v>
          </cell>
          <cell r="S827">
            <v>0</v>
          </cell>
          <cell r="T827">
            <v>144936</v>
          </cell>
          <cell r="U827">
            <v>2707546</v>
          </cell>
          <cell r="W827">
            <v>0</v>
          </cell>
          <cell r="X827">
            <v>0.18</v>
          </cell>
          <cell r="Y827">
            <v>0.12345956705345312</v>
          </cell>
          <cell r="Z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</row>
        <row r="828">
          <cell r="B828">
            <v>493057093</v>
          </cell>
          <cell r="C828" t="str">
            <v>PHOENIX ACADEMY CHELSEA</v>
          </cell>
          <cell r="D828">
            <v>57</v>
          </cell>
          <cell r="E828" t="str">
            <v>CHELSEA</v>
          </cell>
          <cell r="F828">
            <v>93</v>
          </cell>
          <cell r="G828" t="str">
            <v>EVERETT</v>
          </cell>
          <cell r="I828">
            <v>21677</v>
          </cell>
          <cell r="J828">
            <v>280</v>
          </cell>
          <cell r="K828">
            <v>0</v>
          </cell>
          <cell r="L828">
            <v>1188</v>
          </cell>
          <cell r="M828">
            <v>23145</v>
          </cell>
          <cell r="O828">
            <v>27</v>
          </cell>
          <cell r="P828">
            <v>0</v>
          </cell>
          <cell r="Q828">
            <v>592839</v>
          </cell>
          <cell r="R828">
            <v>0</v>
          </cell>
          <cell r="S828">
            <v>0</v>
          </cell>
          <cell r="T828">
            <v>32076</v>
          </cell>
          <cell r="U828">
            <v>624915</v>
          </cell>
          <cell r="W828">
            <v>0</v>
          </cell>
          <cell r="X828">
            <v>0.18</v>
          </cell>
          <cell r="Y828">
            <v>8.9885551686166743E-2</v>
          </cell>
          <cell r="Z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</row>
        <row r="829">
          <cell r="B829">
            <v>493057163</v>
          </cell>
          <cell r="C829" t="str">
            <v>PHOENIX ACADEMY CHELSEA</v>
          </cell>
          <cell r="D829">
            <v>57</v>
          </cell>
          <cell r="E829" t="str">
            <v>CHELSEA</v>
          </cell>
          <cell r="F829">
            <v>163</v>
          </cell>
          <cell r="G829" t="str">
            <v>LYNN</v>
          </cell>
          <cell r="I829">
            <v>20834</v>
          </cell>
          <cell r="J829">
            <v>138</v>
          </cell>
          <cell r="K829">
            <v>0</v>
          </cell>
          <cell r="L829">
            <v>1188</v>
          </cell>
          <cell r="M829">
            <v>22160</v>
          </cell>
          <cell r="O829">
            <v>12</v>
          </cell>
          <cell r="P829">
            <v>0</v>
          </cell>
          <cell r="Q829">
            <v>251664</v>
          </cell>
          <cell r="R829">
            <v>0</v>
          </cell>
          <cell r="S829">
            <v>0</v>
          </cell>
          <cell r="T829">
            <v>14256</v>
          </cell>
          <cell r="U829">
            <v>265920</v>
          </cell>
          <cell r="W829">
            <v>0</v>
          </cell>
          <cell r="X829">
            <v>0.113490033140277</v>
          </cell>
          <cell r="Y829">
            <v>0.10020806784376603</v>
          </cell>
          <cell r="Z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</row>
        <row r="830">
          <cell r="B830">
            <v>493057165</v>
          </cell>
          <cell r="C830" t="str">
            <v>PHOENIX ACADEMY CHELSEA</v>
          </cell>
          <cell r="D830">
            <v>57</v>
          </cell>
          <cell r="E830" t="str">
            <v>CHELSEA</v>
          </cell>
          <cell r="F830">
            <v>165</v>
          </cell>
          <cell r="G830" t="str">
            <v>MALDEN</v>
          </cell>
          <cell r="I830">
            <v>20967</v>
          </cell>
          <cell r="J830">
            <v>0</v>
          </cell>
          <cell r="K830">
            <v>0</v>
          </cell>
          <cell r="L830">
            <v>1188</v>
          </cell>
          <cell r="M830">
            <v>22155</v>
          </cell>
          <cell r="O830">
            <v>7</v>
          </cell>
          <cell r="P830">
            <v>0</v>
          </cell>
          <cell r="Q830">
            <v>146769</v>
          </cell>
          <cell r="R830">
            <v>0</v>
          </cell>
          <cell r="S830">
            <v>0</v>
          </cell>
          <cell r="T830">
            <v>8316</v>
          </cell>
          <cell r="U830">
            <v>155085</v>
          </cell>
          <cell r="W830">
            <v>0</v>
          </cell>
          <cell r="X830">
            <v>9.8299999999999998E-2</v>
          </cell>
          <cell r="Y830">
            <v>8.348768009130407E-2</v>
          </cell>
          <cell r="Z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</row>
        <row r="831">
          <cell r="B831">
            <v>493057176</v>
          </cell>
          <cell r="C831" t="str">
            <v>PHOENIX ACADEMY CHELSEA</v>
          </cell>
          <cell r="D831">
            <v>57</v>
          </cell>
          <cell r="E831" t="str">
            <v>CHELSEA</v>
          </cell>
          <cell r="F831">
            <v>176</v>
          </cell>
          <cell r="G831" t="str">
            <v>MEDFORD</v>
          </cell>
          <cell r="I831">
            <v>21730</v>
          </cell>
          <cell r="J831">
            <v>7390</v>
          </cell>
          <cell r="K831">
            <v>0</v>
          </cell>
          <cell r="L831">
            <v>1188</v>
          </cell>
          <cell r="M831">
            <v>30308</v>
          </cell>
          <cell r="O831">
            <v>1</v>
          </cell>
          <cell r="P831">
            <v>0</v>
          </cell>
          <cell r="Q831">
            <v>29120</v>
          </cell>
          <cell r="R831">
            <v>0</v>
          </cell>
          <cell r="S831">
            <v>0</v>
          </cell>
          <cell r="T831">
            <v>1188</v>
          </cell>
          <cell r="U831">
            <v>30308</v>
          </cell>
          <cell r="W831">
            <v>0</v>
          </cell>
          <cell r="X831">
            <v>0.09</v>
          </cell>
          <cell r="Y831">
            <v>8.7334594973897381E-2</v>
          </cell>
          <cell r="Z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</row>
        <row r="832">
          <cell r="B832">
            <v>493057248</v>
          </cell>
          <cell r="C832" t="str">
            <v>PHOENIX ACADEMY CHELSEA</v>
          </cell>
          <cell r="D832">
            <v>57</v>
          </cell>
          <cell r="E832" t="str">
            <v>CHELSEA</v>
          </cell>
          <cell r="F832">
            <v>248</v>
          </cell>
          <cell r="G832" t="str">
            <v>REVERE</v>
          </cell>
          <cell r="I832">
            <v>19520</v>
          </cell>
          <cell r="J832">
            <v>1287</v>
          </cell>
          <cell r="K832">
            <v>0</v>
          </cell>
          <cell r="L832">
            <v>1188</v>
          </cell>
          <cell r="M832">
            <v>21995</v>
          </cell>
          <cell r="O832">
            <v>20</v>
          </cell>
          <cell r="P832">
            <v>0</v>
          </cell>
          <cell r="Q832">
            <v>416140</v>
          </cell>
          <cell r="R832">
            <v>0</v>
          </cell>
          <cell r="S832">
            <v>0</v>
          </cell>
          <cell r="T832">
            <v>23760</v>
          </cell>
          <cell r="U832">
            <v>439900</v>
          </cell>
          <cell r="W832">
            <v>0</v>
          </cell>
          <cell r="X832">
            <v>0.09</v>
          </cell>
          <cell r="Y832">
            <v>6.8512801438183821E-2</v>
          </cell>
          <cell r="Z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</row>
        <row r="833">
          <cell r="B833">
            <v>493057274</v>
          </cell>
          <cell r="C833" t="str">
            <v>PHOENIX ACADEMY CHELSEA</v>
          </cell>
          <cell r="D833">
            <v>57</v>
          </cell>
          <cell r="E833" t="str">
            <v>CHELSEA</v>
          </cell>
          <cell r="F833">
            <v>274</v>
          </cell>
          <cell r="G833" t="str">
            <v>SOMERVILLE</v>
          </cell>
          <cell r="I833">
            <v>22467</v>
          </cell>
          <cell r="J833">
            <v>10570</v>
          </cell>
          <cell r="K833">
            <v>0</v>
          </cell>
          <cell r="L833">
            <v>1188</v>
          </cell>
          <cell r="M833">
            <v>34225</v>
          </cell>
          <cell r="O833">
            <v>2</v>
          </cell>
          <cell r="P833">
            <v>0</v>
          </cell>
          <cell r="Q833">
            <v>66074</v>
          </cell>
          <cell r="R833">
            <v>0</v>
          </cell>
          <cell r="S833">
            <v>0</v>
          </cell>
          <cell r="T833">
            <v>2376</v>
          </cell>
          <cell r="U833">
            <v>68450</v>
          </cell>
          <cell r="W833">
            <v>0</v>
          </cell>
          <cell r="X833">
            <v>0.09</v>
          </cell>
          <cell r="Y833">
            <v>7.2181563663995266E-2</v>
          </cell>
          <cell r="Z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</row>
        <row r="834">
          <cell r="B834">
            <v>494093031</v>
          </cell>
          <cell r="C834" t="str">
            <v>PIONEER CS OF SCIENCE</v>
          </cell>
          <cell r="D834">
            <v>93</v>
          </cell>
          <cell r="E834" t="str">
            <v>EVERETT</v>
          </cell>
          <cell r="F834">
            <v>31</v>
          </cell>
          <cell r="G834" t="str">
            <v>BILLERICA</v>
          </cell>
          <cell r="I834">
            <v>11073</v>
          </cell>
          <cell r="J834">
            <v>4970</v>
          </cell>
          <cell r="K834">
            <v>0</v>
          </cell>
          <cell r="L834">
            <v>1188</v>
          </cell>
          <cell r="M834">
            <v>17231</v>
          </cell>
          <cell r="O834">
            <v>2</v>
          </cell>
          <cell r="P834">
            <v>0</v>
          </cell>
          <cell r="Q834">
            <v>32086</v>
          </cell>
          <cell r="R834">
            <v>0</v>
          </cell>
          <cell r="S834">
            <v>0</v>
          </cell>
          <cell r="T834">
            <v>2376</v>
          </cell>
          <cell r="U834">
            <v>34462</v>
          </cell>
          <cell r="W834">
            <v>0</v>
          </cell>
          <cell r="X834">
            <v>0.09</v>
          </cell>
          <cell r="Y834">
            <v>1.8961346467300876E-2</v>
          </cell>
          <cell r="Z834">
            <v>0</v>
          </cell>
          <cell r="AB834">
            <v>2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</row>
        <row r="835">
          <cell r="B835">
            <v>494093035</v>
          </cell>
          <cell r="C835" t="str">
            <v>PIONEER CS OF SCIENCE</v>
          </cell>
          <cell r="D835">
            <v>93</v>
          </cell>
          <cell r="E835" t="str">
            <v>EVERETT</v>
          </cell>
          <cell r="F835">
            <v>35</v>
          </cell>
          <cell r="G835" t="str">
            <v>BOSTON</v>
          </cell>
          <cell r="I835">
            <v>19148</v>
          </cell>
          <cell r="J835">
            <v>7948</v>
          </cell>
          <cell r="K835">
            <v>0</v>
          </cell>
          <cell r="L835">
            <v>1188</v>
          </cell>
          <cell r="M835">
            <v>28284</v>
          </cell>
          <cell r="O835">
            <v>6</v>
          </cell>
          <cell r="P835">
            <v>0</v>
          </cell>
          <cell r="Q835">
            <v>162576</v>
          </cell>
          <cell r="R835">
            <v>0</v>
          </cell>
          <cell r="S835">
            <v>0</v>
          </cell>
          <cell r="T835">
            <v>7128</v>
          </cell>
          <cell r="U835">
            <v>169704</v>
          </cell>
          <cell r="W835">
            <v>0</v>
          </cell>
          <cell r="X835">
            <v>0.18</v>
          </cell>
          <cell r="Y835">
            <v>0.18442807457257207</v>
          </cell>
          <cell r="Z835">
            <v>0</v>
          </cell>
          <cell r="AB835">
            <v>3.9999999999999996</v>
          </cell>
          <cell r="AC835">
            <v>0.40038554495969547</v>
          </cell>
          <cell r="AD835">
            <v>11322.846726227908</v>
          </cell>
          <cell r="AE835">
            <v>0</v>
          </cell>
          <cell r="AF835">
            <v>0</v>
          </cell>
        </row>
        <row r="836">
          <cell r="B836">
            <v>494093049</v>
          </cell>
          <cell r="C836" t="str">
            <v>PIONEER CS OF SCIENCE</v>
          </cell>
          <cell r="D836">
            <v>93</v>
          </cell>
          <cell r="E836" t="str">
            <v>EVERETT</v>
          </cell>
          <cell r="F836">
            <v>49</v>
          </cell>
          <cell r="G836" t="str">
            <v>CAMBRIDGE</v>
          </cell>
          <cell r="I836">
            <v>17767</v>
          </cell>
          <cell r="J836">
            <v>22446</v>
          </cell>
          <cell r="K836">
            <v>0</v>
          </cell>
          <cell r="L836">
            <v>1188</v>
          </cell>
          <cell r="M836">
            <v>41401</v>
          </cell>
          <cell r="O836">
            <v>2</v>
          </cell>
          <cell r="P836">
            <v>0</v>
          </cell>
          <cell r="Q836">
            <v>80426</v>
          </cell>
          <cell r="R836">
            <v>0</v>
          </cell>
          <cell r="S836">
            <v>0</v>
          </cell>
          <cell r="T836">
            <v>2376</v>
          </cell>
          <cell r="U836">
            <v>82802</v>
          </cell>
          <cell r="W836">
            <v>0</v>
          </cell>
          <cell r="X836">
            <v>0.09</v>
          </cell>
          <cell r="Y836">
            <v>8.9527889506742675E-2</v>
          </cell>
          <cell r="Z836">
            <v>0</v>
          </cell>
          <cell r="AB836">
            <v>1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</row>
        <row r="837">
          <cell r="B837">
            <v>494093056</v>
          </cell>
          <cell r="C837" t="str">
            <v>PIONEER CS OF SCIENCE</v>
          </cell>
          <cell r="D837">
            <v>93</v>
          </cell>
          <cell r="E837" t="str">
            <v>EVERETT</v>
          </cell>
          <cell r="F837">
            <v>56</v>
          </cell>
          <cell r="G837" t="str">
            <v>CHELMSFORD</v>
          </cell>
          <cell r="I837">
            <v>10679</v>
          </cell>
          <cell r="J837">
            <v>3507</v>
          </cell>
          <cell r="K837">
            <v>0</v>
          </cell>
          <cell r="L837">
            <v>1188</v>
          </cell>
          <cell r="M837">
            <v>15374</v>
          </cell>
          <cell r="O837">
            <v>1</v>
          </cell>
          <cell r="P837">
            <v>0</v>
          </cell>
          <cell r="Q837">
            <v>14186</v>
          </cell>
          <cell r="R837">
            <v>0</v>
          </cell>
          <cell r="S837">
            <v>0</v>
          </cell>
          <cell r="T837">
            <v>1188</v>
          </cell>
          <cell r="U837">
            <v>15374</v>
          </cell>
          <cell r="W837">
            <v>0</v>
          </cell>
          <cell r="X837">
            <v>0.09</v>
          </cell>
          <cell r="Y837">
            <v>1.8492521864433949E-2</v>
          </cell>
          <cell r="Z837">
            <v>0</v>
          </cell>
          <cell r="AB837">
            <v>1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</row>
        <row r="838">
          <cell r="B838">
            <v>494093057</v>
          </cell>
          <cell r="C838" t="str">
            <v>PIONEER CS OF SCIENCE</v>
          </cell>
          <cell r="D838">
            <v>93</v>
          </cell>
          <cell r="E838" t="str">
            <v>EVERETT</v>
          </cell>
          <cell r="F838">
            <v>57</v>
          </cell>
          <cell r="G838" t="str">
            <v>CHELSEA</v>
          </cell>
          <cell r="I838">
            <v>17761</v>
          </cell>
          <cell r="J838">
            <v>385</v>
          </cell>
          <cell r="K838">
            <v>0</v>
          </cell>
          <cell r="L838">
            <v>1188</v>
          </cell>
          <cell r="M838">
            <v>19334</v>
          </cell>
          <cell r="O838">
            <v>81</v>
          </cell>
          <cell r="P838">
            <v>0</v>
          </cell>
          <cell r="Q838">
            <v>1469826</v>
          </cell>
          <cell r="R838">
            <v>0</v>
          </cell>
          <cell r="S838">
            <v>0</v>
          </cell>
          <cell r="T838">
            <v>96228</v>
          </cell>
          <cell r="U838">
            <v>1566054</v>
          </cell>
          <cell r="W838">
            <v>0</v>
          </cell>
          <cell r="X838">
            <v>0.18</v>
          </cell>
          <cell r="Y838">
            <v>0.12345956705345312</v>
          </cell>
          <cell r="Z838">
            <v>0</v>
          </cell>
          <cell r="AB838">
            <v>30.999999999999993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</row>
        <row r="839">
          <cell r="B839">
            <v>494093071</v>
          </cell>
          <cell r="C839" t="str">
            <v>PIONEER CS OF SCIENCE</v>
          </cell>
          <cell r="D839">
            <v>93</v>
          </cell>
          <cell r="E839" t="str">
            <v>EVERETT</v>
          </cell>
          <cell r="F839">
            <v>71</v>
          </cell>
          <cell r="G839" t="str">
            <v>DANVERS</v>
          </cell>
          <cell r="I839">
            <v>11754</v>
          </cell>
          <cell r="J839">
            <v>5125</v>
          </cell>
          <cell r="K839">
            <v>0</v>
          </cell>
          <cell r="L839">
            <v>1188</v>
          </cell>
          <cell r="M839">
            <v>18067</v>
          </cell>
          <cell r="O839">
            <v>5</v>
          </cell>
          <cell r="P839">
            <v>0</v>
          </cell>
          <cell r="Q839">
            <v>84395</v>
          </cell>
          <cell r="R839">
            <v>0</v>
          </cell>
          <cell r="S839">
            <v>0</v>
          </cell>
          <cell r="T839">
            <v>5940</v>
          </cell>
          <cell r="U839">
            <v>90335</v>
          </cell>
          <cell r="W839">
            <v>0</v>
          </cell>
          <cell r="X839">
            <v>0.09</v>
          </cell>
          <cell r="Y839">
            <v>8.1278406724978932E-3</v>
          </cell>
          <cell r="Z839">
            <v>0</v>
          </cell>
          <cell r="AB839">
            <v>3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</row>
        <row r="840">
          <cell r="B840">
            <v>494093093</v>
          </cell>
          <cell r="C840" t="str">
            <v>PIONEER CS OF SCIENCE</v>
          </cell>
          <cell r="D840">
            <v>93</v>
          </cell>
          <cell r="E840" t="str">
            <v>EVERETT</v>
          </cell>
          <cell r="F840">
            <v>93</v>
          </cell>
          <cell r="G840" t="str">
            <v>EVERETT</v>
          </cell>
          <cell r="I840">
            <v>16938</v>
          </cell>
          <cell r="J840">
            <v>218</v>
          </cell>
          <cell r="K840">
            <v>0</v>
          </cell>
          <cell r="L840">
            <v>1188</v>
          </cell>
          <cell r="M840">
            <v>18344</v>
          </cell>
          <cell r="O840">
            <v>266</v>
          </cell>
          <cell r="P840">
            <v>0</v>
          </cell>
          <cell r="Q840">
            <v>4563496</v>
          </cell>
          <cell r="R840">
            <v>0</v>
          </cell>
          <cell r="S840">
            <v>0</v>
          </cell>
          <cell r="T840">
            <v>316008</v>
          </cell>
          <cell r="U840">
            <v>4879504</v>
          </cell>
          <cell r="W840">
            <v>0</v>
          </cell>
          <cell r="X840">
            <v>0.18</v>
          </cell>
          <cell r="Y840">
            <v>8.9885551686166743E-2</v>
          </cell>
          <cell r="Z840">
            <v>0</v>
          </cell>
          <cell r="AB840">
            <v>123.00000000000003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</row>
        <row r="841">
          <cell r="B841">
            <v>494093097</v>
          </cell>
          <cell r="C841" t="str">
            <v>PIONEER CS OF SCIENCE</v>
          </cell>
          <cell r="D841">
            <v>93</v>
          </cell>
          <cell r="E841" t="str">
            <v>EVERETT</v>
          </cell>
          <cell r="F841">
            <v>97</v>
          </cell>
          <cell r="G841" t="str">
            <v>FITCHBURG</v>
          </cell>
          <cell r="I841">
            <v>21133</v>
          </cell>
          <cell r="J841">
            <v>0</v>
          </cell>
          <cell r="K841">
            <v>0</v>
          </cell>
          <cell r="L841">
            <v>1188</v>
          </cell>
          <cell r="M841">
            <v>22321</v>
          </cell>
          <cell r="O841">
            <v>3</v>
          </cell>
          <cell r="P841">
            <v>0</v>
          </cell>
          <cell r="Q841">
            <v>63399</v>
          </cell>
          <cell r="R841">
            <v>0</v>
          </cell>
          <cell r="S841">
            <v>0</v>
          </cell>
          <cell r="T841">
            <v>3564</v>
          </cell>
          <cell r="U841">
            <v>66963</v>
          </cell>
          <cell r="W841">
            <v>0</v>
          </cell>
          <cell r="X841">
            <v>0.18</v>
          </cell>
          <cell r="Y841">
            <v>4.5239532747894232E-2</v>
          </cell>
          <cell r="Z841">
            <v>0</v>
          </cell>
          <cell r="AB841">
            <v>2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</row>
        <row r="842">
          <cell r="B842">
            <v>494093128</v>
          </cell>
          <cell r="C842" t="str">
            <v>PIONEER CS OF SCIENCE</v>
          </cell>
          <cell r="D842">
            <v>93</v>
          </cell>
          <cell r="E842" t="str">
            <v>EVERETT</v>
          </cell>
          <cell r="F842">
            <v>128</v>
          </cell>
          <cell r="G842" t="str">
            <v>HAVERHILL</v>
          </cell>
          <cell r="I842">
            <v>10679</v>
          </cell>
          <cell r="J842">
            <v>1109</v>
          </cell>
          <cell r="K842">
            <v>0</v>
          </cell>
          <cell r="L842">
            <v>1188</v>
          </cell>
          <cell r="M842">
            <v>12976</v>
          </cell>
          <cell r="O842">
            <v>1</v>
          </cell>
          <cell r="P842">
            <v>0</v>
          </cell>
          <cell r="Q842">
            <v>11788</v>
          </cell>
          <cell r="R842">
            <v>0</v>
          </cell>
          <cell r="S842">
            <v>0</v>
          </cell>
          <cell r="T842">
            <v>1188</v>
          </cell>
          <cell r="U842">
            <v>12976</v>
          </cell>
          <cell r="W842">
            <v>0</v>
          </cell>
          <cell r="X842">
            <v>0.09</v>
          </cell>
          <cell r="Y842">
            <v>4.2494669676569306E-2</v>
          </cell>
          <cell r="Z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</row>
        <row r="843">
          <cell r="B843">
            <v>494093149</v>
          </cell>
          <cell r="C843" t="str">
            <v>PIONEER CS OF SCIENCE</v>
          </cell>
          <cell r="D843">
            <v>93</v>
          </cell>
          <cell r="E843" t="str">
            <v>EVERETT</v>
          </cell>
          <cell r="F843">
            <v>149</v>
          </cell>
          <cell r="G843" t="str">
            <v>LAWRENCE</v>
          </cell>
          <cell r="I843">
            <v>19618</v>
          </cell>
          <cell r="J843">
            <v>147</v>
          </cell>
          <cell r="K843">
            <v>0</v>
          </cell>
          <cell r="L843">
            <v>1188</v>
          </cell>
          <cell r="M843">
            <v>20953</v>
          </cell>
          <cell r="O843">
            <v>3</v>
          </cell>
          <cell r="P843">
            <v>0</v>
          </cell>
          <cell r="Q843">
            <v>59295</v>
          </cell>
          <cell r="R843">
            <v>0</v>
          </cell>
          <cell r="S843">
            <v>0</v>
          </cell>
          <cell r="T843">
            <v>3564</v>
          </cell>
          <cell r="U843">
            <v>62859</v>
          </cell>
          <cell r="W843">
            <v>0</v>
          </cell>
          <cell r="X843">
            <v>0.18</v>
          </cell>
          <cell r="Y843">
            <v>0.12927866425186785</v>
          </cell>
          <cell r="Z843">
            <v>0</v>
          </cell>
          <cell r="AB843">
            <v>2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</row>
        <row r="844">
          <cell r="B844">
            <v>494093163</v>
          </cell>
          <cell r="C844" t="str">
            <v>PIONEER CS OF SCIENCE</v>
          </cell>
          <cell r="D844">
            <v>93</v>
          </cell>
          <cell r="E844" t="str">
            <v>EVERETT</v>
          </cell>
          <cell r="F844">
            <v>163</v>
          </cell>
          <cell r="G844" t="str">
            <v>LYNN</v>
          </cell>
          <cell r="I844">
            <v>18407</v>
          </cell>
          <cell r="J844">
            <v>122</v>
          </cell>
          <cell r="K844">
            <v>0</v>
          </cell>
          <cell r="L844">
            <v>1188</v>
          </cell>
          <cell r="M844">
            <v>19717</v>
          </cell>
          <cell r="O844">
            <v>17</v>
          </cell>
          <cell r="P844">
            <v>0</v>
          </cell>
          <cell r="Q844">
            <v>314993</v>
          </cell>
          <cell r="R844">
            <v>0</v>
          </cell>
          <cell r="S844">
            <v>0</v>
          </cell>
          <cell r="T844">
            <v>20196</v>
          </cell>
          <cell r="U844">
            <v>335189</v>
          </cell>
          <cell r="W844">
            <v>0</v>
          </cell>
          <cell r="X844">
            <v>0.113490033140277</v>
          </cell>
          <cell r="Y844">
            <v>0.10020806784376603</v>
          </cell>
          <cell r="Z844">
            <v>0</v>
          </cell>
          <cell r="AB844">
            <v>8.0000000000000018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</row>
        <row r="845">
          <cell r="B845">
            <v>494093165</v>
          </cell>
          <cell r="C845" t="str">
            <v>PIONEER CS OF SCIENCE</v>
          </cell>
          <cell r="D845">
            <v>93</v>
          </cell>
          <cell r="E845" t="str">
            <v>EVERETT</v>
          </cell>
          <cell r="F845">
            <v>165</v>
          </cell>
          <cell r="G845" t="str">
            <v>MALDEN</v>
          </cell>
          <cell r="I845">
            <v>16035</v>
          </cell>
          <cell r="J845">
            <v>0</v>
          </cell>
          <cell r="K845">
            <v>0</v>
          </cell>
          <cell r="L845">
            <v>1188</v>
          </cell>
          <cell r="M845">
            <v>17223</v>
          </cell>
          <cell r="O845">
            <v>41</v>
          </cell>
          <cell r="P845">
            <v>0</v>
          </cell>
          <cell r="Q845">
            <v>657435</v>
          </cell>
          <cell r="R845">
            <v>0</v>
          </cell>
          <cell r="S845">
            <v>0</v>
          </cell>
          <cell r="T845">
            <v>48708</v>
          </cell>
          <cell r="U845">
            <v>706143</v>
          </cell>
          <cell r="W845">
            <v>0</v>
          </cell>
          <cell r="X845">
            <v>9.8299999999999998E-2</v>
          </cell>
          <cell r="Y845">
            <v>8.348768009130407E-2</v>
          </cell>
          <cell r="Z845">
            <v>0</v>
          </cell>
          <cell r="AB845">
            <v>15.090909090909093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</row>
        <row r="846">
          <cell r="B846">
            <v>494093176</v>
          </cell>
          <cell r="C846" t="str">
            <v>PIONEER CS OF SCIENCE</v>
          </cell>
          <cell r="D846">
            <v>93</v>
          </cell>
          <cell r="E846" t="str">
            <v>EVERETT</v>
          </cell>
          <cell r="F846">
            <v>176</v>
          </cell>
          <cell r="G846" t="str">
            <v>MEDFORD</v>
          </cell>
          <cell r="I846">
            <v>17642</v>
          </cell>
          <cell r="J846">
            <v>5999</v>
          </cell>
          <cell r="K846">
            <v>0</v>
          </cell>
          <cell r="L846">
            <v>1188</v>
          </cell>
          <cell r="M846">
            <v>24829</v>
          </cell>
          <cell r="O846">
            <v>12</v>
          </cell>
          <cell r="P846">
            <v>0</v>
          </cell>
          <cell r="Q846">
            <v>283692</v>
          </cell>
          <cell r="R846">
            <v>0</v>
          </cell>
          <cell r="S846">
            <v>0</v>
          </cell>
          <cell r="T846">
            <v>14256</v>
          </cell>
          <cell r="U846">
            <v>297948</v>
          </cell>
          <cell r="W846">
            <v>0</v>
          </cell>
          <cell r="X846">
            <v>0.09</v>
          </cell>
          <cell r="Y846">
            <v>8.7334594973897381E-2</v>
          </cell>
          <cell r="Z846">
            <v>0</v>
          </cell>
          <cell r="AB846">
            <v>4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</row>
        <row r="847">
          <cell r="B847">
            <v>494093178</v>
          </cell>
          <cell r="C847" t="str">
            <v>PIONEER CS OF SCIENCE</v>
          </cell>
          <cell r="D847">
            <v>93</v>
          </cell>
          <cell r="E847" t="str">
            <v>EVERETT</v>
          </cell>
          <cell r="F847">
            <v>178</v>
          </cell>
          <cell r="G847" t="str">
            <v>MELROSE</v>
          </cell>
          <cell r="I847">
            <v>10876</v>
          </cell>
          <cell r="J847">
            <v>1182</v>
          </cell>
          <cell r="K847">
            <v>0</v>
          </cell>
          <cell r="L847">
            <v>1188</v>
          </cell>
          <cell r="M847">
            <v>13246</v>
          </cell>
          <cell r="O847">
            <v>2</v>
          </cell>
          <cell r="P847">
            <v>0</v>
          </cell>
          <cell r="Q847">
            <v>24116</v>
          </cell>
          <cell r="R847">
            <v>0</v>
          </cell>
          <cell r="S847">
            <v>0</v>
          </cell>
          <cell r="T847">
            <v>2376</v>
          </cell>
          <cell r="U847">
            <v>26492</v>
          </cell>
          <cell r="W847">
            <v>0</v>
          </cell>
          <cell r="X847">
            <v>0.09</v>
          </cell>
          <cell r="Y847">
            <v>6.2047928969851042E-2</v>
          </cell>
          <cell r="Z847">
            <v>0</v>
          </cell>
          <cell r="AB847">
            <v>1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</row>
        <row r="848">
          <cell r="B848">
            <v>494093181</v>
          </cell>
          <cell r="C848" t="str">
            <v>PIONEER CS OF SCIENCE</v>
          </cell>
          <cell r="D848">
            <v>93</v>
          </cell>
          <cell r="E848" t="str">
            <v>EVERETT</v>
          </cell>
          <cell r="F848">
            <v>181</v>
          </cell>
          <cell r="G848" t="str">
            <v>METHUEN</v>
          </cell>
          <cell r="I848">
            <v>18775</v>
          </cell>
          <cell r="J848">
            <v>266</v>
          </cell>
          <cell r="K848">
            <v>0</v>
          </cell>
          <cell r="L848">
            <v>1188</v>
          </cell>
          <cell r="M848">
            <v>20229</v>
          </cell>
          <cell r="O848">
            <v>6</v>
          </cell>
          <cell r="P848">
            <v>0</v>
          </cell>
          <cell r="Q848">
            <v>114246</v>
          </cell>
          <cell r="R848">
            <v>0</v>
          </cell>
          <cell r="S848">
            <v>0</v>
          </cell>
          <cell r="T848">
            <v>7128</v>
          </cell>
          <cell r="U848">
            <v>121374</v>
          </cell>
          <cell r="W848">
            <v>0</v>
          </cell>
          <cell r="X848">
            <v>0.09</v>
          </cell>
          <cell r="Y848">
            <v>2.5884168680408944E-2</v>
          </cell>
          <cell r="Z848">
            <v>0</v>
          </cell>
          <cell r="AB848">
            <v>5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</row>
        <row r="849">
          <cell r="B849">
            <v>494093229</v>
          </cell>
          <cell r="C849" t="str">
            <v>PIONEER CS OF SCIENCE</v>
          </cell>
          <cell r="D849">
            <v>93</v>
          </cell>
          <cell r="E849" t="str">
            <v>EVERETT</v>
          </cell>
          <cell r="F849">
            <v>229</v>
          </cell>
          <cell r="G849" t="str">
            <v>PEABODY</v>
          </cell>
          <cell r="I849">
            <v>15112</v>
          </cell>
          <cell r="J849">
            <v>1138</v>
          </cell>
          <cell r="K849">
            <v>0</v>
          </cell>
          <cell r="L849">
            <v>1188</v>
          </cell>
          <cell r="M849">
            <v>17438</v>
          </cell>
          <cell r="O849">
            <v>5</v>
          </cell>
          <cell r="P849">
            <v>0</v>
          </cell>
          <cell r="Q849">
            <v>81250</v>
          </cell>
          <cell r="R849">
            <v>0</v>
          </cell>
          <cell r="S849">
            <v>0</v>
          </cell>
          <cell r="T849">
            <v>5940</v>
          </cell>
          <cell r="U849">
            <v>87190</v>
          </cell>
          <cell r="W849">
            <v>0</v>
          </cell>
          <cell r="X849">
            <v>0.09</v>
          </cell>
          <cell r="Y849">
            <v>2.6866580203209849E-2</v>
          </cell>
          <cell r="Z849">
            <v>0</v>
          </cell>
          <cell r="AB849">
            <v>3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</row>
        <row r="850">
          <cell r="B850">
            <v>494093248</v>
          </cell>
          <cell r="C850" t="str">
            <v>PIONEER CS OF SCIENCE</v>
          </cell>
          <cell r="D850">
            <v>93</v>
          </cell>
          <cell r="E850" t="str">
            <v>EVERETT</v>
          </cell>
          <cell r="F850">
            <v>248</v>
          </cell>
          <cell r="G850" t="str">
            <v>REVERE</v>
          </cell>
          <cell r="I850">
            <v>16977</v>
          </cell>
          <cell r="J850">
            <v>1119</v>
          </cell>
          <cell r="K850">
            <v>0</v>
          </cell>
          <cell r="L850">
            <v>1188</v>
          </cell>
          <cell r="M850">
            <v>19284</v>
          </cell>
          <cell r="O850">
            <v>297</v>
          </cell>
          <cell r="P850">
            <v>0</v>
          </cell>
          <cell r="Q850">
            <v>5374512</v>
          </cell>
          <cell r="R850">
            <v>0</v>
          </cell>
          <cell r="S850">
            <v>0</v>
          </cell>
          <cell r="T850">
            <v>352836</v>
          </cell>
          <cell r="U850">
            <v>5727348</v>
          </cell>
          <cell r="W850">
            <v>0</v>
          </cell>
          <cell r="X850">
            <v>0.09</v>
          </cell>
          <cell r="Y850">
            <v>6.8512801438183821E-2</v>
          </cell>
          <cell r="Z850">
            <v>0</v>
          </cell>
          <cell r="AB850">
            <v>136.99999999999997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</row>
        <row r="851">
          <cell r="B851">
            <v>494093262</v>
          </cell>
          <cell r="C851" t="str">
            <v>PIONEER CS OF SCIENCE</v>
          </cell>
          <cell r="D851">
            <v>93</v>
          </cell>
          <cell r="E851" t="str">
            <v>EVERETT</v>
          </cell>
          <cell r="F851">
            <v>262</v>
          </cell>
          <cell r="G851" t="str">
            <v>SAUGUS</v>
          </cell>
          <cell r="I851">
            <v>15017</v>
          </cell>
          <cell r="J851">
            <v>2995</v>
          </cell>
          <cell r="K851">
            <v>0</v>
          </cell>
          <cell r="L851">
            <v>1188</v>
          </cell>
          <cell r="M851">
            <v>19200</v>
          </cell>
          <cell r="O851">
            <v>19</v>
          </cell>
          <cell r="P851">
            <v>0</v>
          </cell>
          <cell r="Q851">
            <v>342227.99999999994</v>
          </cell>
          <cell r="R851">
            <v>0</v>
          </cell>
          <cell r="S851">
            <v>0</v>
          </cell>
          <cell r="T851">
            <v>22572</v>
          </cell>
          <cell r="U851">
            <v>364799.99999999994</v>
          </cell>
          <cell r="W851">
            <v>0</v>
          </cell>
          <cell r="X851">
            <v>0.09</v>
          </cell>
          <cell r="Y851">
            <v>0.10202414826885364</v>
          </cell>
          <cell r="Z851">
            <v>0</v>
          </cell>
          <cell r="AB851">
            <v>8.0000000000000018</v>
          </cell>
          <cell r="AC851">
            <v>2.2059897088412104</v>
          </cell>
          <cell r="AD851">
            <v>42352.286635647877</v>
          </cell>
          <cell r="AE851">
            <v>0</v>
          </cell>
          <cell r="AF851">
            <v>0</v>
          </cell>
        </row>
        <row r="852">
          <cell r="B852">
            <v>494093284</v>
          </cell>
          <cell r="C852" t="str">
            <v>PIONEER CS OF SCIENCE</v>
          </cell>
          <cell r="D852">
            <v>93</v>
          </cell>
          <cell r="E852" t="str">
            <v>EVERETT</v>
          </cell>
          <cell r="F852">
            <v>284</v>
          </cell>
          <cell r="G852" t="str">
            <v>STONEHAM</v>
          </cell>
          <cell r="I852">
            <v>13693</v>
          </cell>
          <cell r="J852">
            <v>5554</v>
          </cell>
          <cell r="K852">
            <v>0</v>
          </cell>
          <cell r="L852">
            <v>1188</v>
          </cell>
          <cell r="M852">
            <v>20435</v>
          </cell>
          <cell r="O852">
            <v>4</v>
          </cell>
          <cell r="P852">
            <v>0</v>
          </cell>
          <cell r="Q852">
            <v>76988</v>
          </cell>
          <cell r="R852">
            <v>0</v>
          </cell>
          <cell r="S852">
            <v>0</v>
          </cell>
          <cell r="T852">
            <v>4752</v>
          </cell>
          <cell r="U852">
            <v>81740</v>
          </cell>
          <cell r="W852">
            <v>0</v>
          </cell>
          <cell r="X852">
            <v>0.09</v>
          </cell>
          <cell r="Y852">
            <v>6.9707443882120523E-2</v>
          </cell>
          <cell r="Z852">
            <v>0</v>
          </cell>
          <cell r="AB852">
            <v>2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</row>
        <row r="853">
          <cell r="B853">
            <v>494093291</v>
          </cell>
          <cell r="C853" t="str">
            <v>PIONEER CS OF SCIENCE</v>
          </cell>
          <cell r="D853">
            <v>93</v>
          </cell>
          <cell r="E853" t="str">
            <v>EVERETT</v>
          </cell>
          <cell r="F853">
            <v>291</v>
          </cell>
          <cell r="G853" t="str">
            <v>SWAMPSCOTT</v>
          </cell>
          <cell r="I853">
            <v>16562</v>
          </cell>
          <cell r="J853">
            <v>6514</v>
          </cell>
          <cell r="K853">
            <v>0</v>
          </cell>
          <cell r="L853">
            <v>1188</v>
          </cell>
          <cell r="M853">
            <v>24264</v>
          </cell>
          <cell r="O853">
            <v>2</v>
          </cell>
          <cell r="P853">
            <v>0</v>
          </cell>
          <cell r="Q853">
            <v>46152</v>
          </cell>
          <cell r="R853">
            <v>0</v>
          </cell>
          <cell r="S853">
            <v>0</v>
          </cell>
          <cell r="T853">
            <v>2376</v>
          </cell>
          <cell r="U853">
            <v>48528</v>
          </cell>
          <cell r="W853">
            <v>0</v>
          </cell>
          <cell r="X853">
            <v>0.09</v>
          </cell>
          <cell r="Y853">
            <v>3.405286133150686E-2</v>
          </cell>
          <cell r="Z853">
            <v>0</v>
          </cell>
          <cell r="AB853">
            <v>1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</row>
        <row r="854">
          <cell r="B854">
            <v>494093295</v>
          </cell>
          <cell r="C854" t="str">
            <v>PIONEER CS OF SCIENCE</v>
          </cell>
          <cell r="D854">
            <v>93</v>
          </cell>
          <cell r="E854" t="str">
            <v>EVERETT</v>
          </cell>
          <cell r="F854">
            <v>295</v>
          </cell>
          <cell r="G854" t="str">
            <v>TEWKSBURY</v>
          </cell>
          <cell r="I854">
            <v>12666</v>
          </cell>
          <cell r="J854">
            <v>6720</v>
          </cell>
          <cell r="K854">
            <v>0</v>
          </cell>
          <cell r="L854">
            <v>1188</v>
          </cell>
          <cell r="M854">
            <v>20574</v>
          </cell>
          <cell r="O854">
            <v>1</v>
          </cell>
          <cell r="P854">
            <v>0</v>
          </cell>
          <cell r="Q854">
            <v>19386</v>
          </cell>
          <cell r="R854">
            <v>0</v>
          </cell>
          <cell r="S854">
            <v>0</v>
          </cell>
          <cell r="T854">
            <v>1188</v>
          </cell>
          <cell r="U854">
            <v>20574</v>
          </cell>
          <cell r="W854">
            <v>0</v>
          </cell>
          <cell r="X854">
            <v>0.09</v>
          </cell>
          <cell r="Y854">
            <v>1.9222399839938814E-2</v>
          </cell>
          <cell r="Z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</row>
        <row r="855">
          <cell r="B855">
            <v>494093346</v>
          </cell>
          <cell r="C855" t="str">
            <v>PIONEER CS OF SCIENCE</v>
          </cell>
          <cell r="D855">
            <v>93</v>
          </cell>
          <cell r="E855" t="str">
            <v>EVERETT</v>
          </cell>
          <cell r="F855">
            <v>346</v>
          </cell>
          <cell r="G855" t="str">
            <v>WINTHROP</v>
          </cell>
          <cell r="I855">
            <v>16774</v>
          </cell>
          <cell r="J855">
            <v>1647</v>
          </cell>
          <cell r="K855">
            <v>0</v>
          </cell>
          <cell r="L855">
            <v>1188</v>
          </cell>
          <cell r="M855">
            <v>19609</v>
          </cell>
          <cell r="O855">
            <v>1</v>
          </cell>
          <cell r="P855">
            <v>0</v>
          </cell>
          <cell r="Q855">
            <v>18421</v>
          </cell>
          <cell r="R855">
            <v>0</v>
          </cell>
          <cell r="S855">
            <v>0</v>
          </cell>
          <cell r="T855">
            <v>1188</v>
          </cell>
          <cell r="U855">
            <v>19609</v>
          </cell>
          <cell r="W855">
            <v>0</v>
          </cell>
          <cell r="X855">
            <v>0.09</v>
          </cell>
          <cell r="Y855">
            <v>1.51968160714256E-2</v>
          </cell>
          <cell r="Z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</row>
        <row r="856">
          <cell r="B856">
            <v>494093347</v>
          </cell>
          <cell r="C856" t="str">
            <v>PIONEER CS OF SCIENCE</v>
          </cell>
          <cell r="D856">
            <v>93</v>
          </cell>
          <cell r="E856" t="str">
            <v>EVERETT</v>
          </cell>
          <cell r="F856">
            <v>347</v>
          </cell>
          <cell r="G856" t="str">
            <v>WOBURN</v>
          </cell>
          <cell r="I856">
            <v>19506</v>
          </cell>
          <cell r="J856">
            <v>8718</v>
          </cell>
          <cell r="K856">
            <v>0</v>
          </cell>
          <cell r="L856">
            <v>1188</v>
          </cell>
          <cell r="M856">
            <v>29412</v>
          </cell>
          <cell r="O856">
            <v>3</v>
          </cell>
          <cell r="P856">
            <v>0</v>
          </cell>
          <cell r="Q856">
            <v>84672</v>
          </cell>
          <cell r="R856">
            <v>0</v>
          </cell>
          <cell r="S856">
            <v>0</v>
          </cell>
          <cell r="T856">
            <v>3564</v>
          </cell>
          <cell r="U856">
            <v>88236</v>
          </cell>
          <cell r="W856">
            <v>0</v>
          </cell>
          <cell r="X856">
            <v>0.09</v>
          </cell>
          <cell r="Y856">
            <v>1.265158172736386E-2</v>
          </cell>
          <cell r="Z856">
            <v>0</v>
          </cell>
          <cell r="AB856">
            <v>1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</row>
        <row r="857">
          <cell r="B857">
            <v>496201003</v>
          </cell>
          <cell r="C857" t="str">
            <v>GLOBAL LEARNING</v>
          </cell>
          <cell r="D857">
            <v>201</v>
          </cell>
          <cell r="E857" t="str">
            <v>NEW BEDFORD</v>
          </cell>
          <cell r="F857">
            <v>3</v>
          </cell>
          <cell r="G857" t="str">
            <v>ACUSHNET</v>
          </cell>
          <cell r="I857">
            <v>13031</v>
          </cell>
          <cell r="J857">
            <v>1764</v>
          </cell>
          <cell r="K857">
            <v>0</v>
          </cell>
          <cell r="L857">
            <v>1188</v>
          </cell>
          <cell r="M857">
            <v>15983</v>
          </cell>
          <cell r="O857">
            <v>1</v>
          </cell>
          <cell r="P857">
            <v>0</v>
          </cell>
          <cell r="Q857">
            <v>14795</v>
          </cell>
          <cell r="R857">
            <v>0</v>
          </cell>
          <cell r="S857">
            <v>0</v>
          </cell>
          <cell r="T857">
            <v>1188</v>
          </cell>
          <cell r="U857">
            <v>15983</v>
          </cell>
          <cell r="W857">
            <v>0</v>
          </cell>
          <cell r="X857">
            <v>0.09</v>
          </cell>
          <cell r="Y857">
            <v>1.6901069131731875E-3</v>
          </cell>
          <cell r="Z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</row>
        <row r="858">
          <cell r="B858">
            <v>496201072</v>
          </cell>
          <cell r="C858" t="str">
            <v>GLOBAL LEARNING</v>
          </cell>
          <cell r="D858">
            <v>201</v>
          </cell>
          <cell r="E858" t="str">
            <v>NEW BEDFORD</v>
          </cell>
          <cell r="F858">
            <v>72</v>
          </cell>
          <cell r="G858" t="str">
            <v>DARTMOUTH</v>
          </cell>
          <cell r="I858">
            <v>13962</v>
          </cell>
          <cell r="J858">
            <v>3417</v>
          </cell>
          <cell r="K858">
            <v>0</v>
          </cell>
          <cell r="L858">
            <v>1188</v>
          </cell>
          <cell r="M858">
            <v>18567</v>
          </cell>
          <cell r="O858">
            <v>1</v>
          </cell>
          <cell r="P858">
            <v>0</v>
          </cell>
          <cell r="Q858">
            <v>17379</v>
          </cell>
          <cell r="R858">
            <v>0</v>
          </cell>
          <cell r="S858">
            <v>0</v>
          </cell>
          <cell r="T858">
            <v>1188</v>
          </cell>
          <cell r="U858">
            <v>18567</v>
          </cell>
          <cell r="W858">
            <v>0</v>
          </cell>
          <cell r="X858">
            <v>0.09</v>
          </cell>
          <cell r="Y858">
            <v>2.341129462865175E-3</v>
          </cell>
          <cell r="Z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</row>
        <row r="859">
          <cell r="B859">
            <v>496201095</v>
          </cell>
          <cell r="C859" t="str">
            <v>GLOBAL LEARNING</v>
          </cell>
          <cell r="D859">
            <v>201</v>
          </cell>
          <cell r="E859" t="str">
            <v>NEW BEDFORD</v>
          </cell>
          <cell r="F859">
            <v>95</v>
          </cell>
          <cell r="G859" t="str">
            <v>FALL RIVER</v>
          </cell>
          <cell r="I859">
            <v>19340</v>
          </cell>
          <cell r="J859">
            <v>52</v>
          </cell>
          <cell r="K859">
            <v>0</v>
          </cell>
          <cell r="L859">
            <v>1188</v>
          </cell>
          <cell r="M859">
            <v>20580</v>
          </cell>
          <cell r="O859">
            <v>2</v>
          </cell>
          <cell r="P859">
            <v>0</v>
          </cell>
          <cell r="Q859">
            <v>38784</v>
          </cell>
          <cell r="R859">
            <v>0</v>
          </cell>
          <cell r="S859">
            <v>0</v>
          </cell>
          <cell r="T859">
            <v>2376</v>
          </cell>
          <cell r="U859">
            <v>41160</v>
          </cell>
          <cell r="W859">
            <v>0</v>
          </cell>
          <cell r="X859">
            <v>0.18</v>
          </cell>
          <cell r="Y859">
            <v>0.13742525842313502</v>
          </cell>
          <cell r="Z859">
            <v>0</v>
          </cell>
          <cell r="AB859">
            <v>1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</row>
        <row r="860">
          <cell r="B860">
            <v>496201201</v>
          </cell>
          <cell r="C860" t="str">
            <v>GLOBAL LEARNING</v>
          </cell>
          <cell r="D860">
            <v>201</v>
          </cell>
          <cell r="E860" t="str">
            <v>NEW BEDFORD</v>
          </cell>
          <cell r="F860">
            <v>201</v>
          </cell>
          <cell r="G860" t="str">
            <v>NEW BEDFORD</v>
          </cell>
          <cell r="I860">
            <v>17337</v>
          </cell>
          <cell r="J860">
            <v>84</v>
          </cell>
          <cell r="K860">
            <v>515.39191919191921</v>
          </cell>
          <cell r="L860">
            <v>1188</v>
          </cell>
          <cell r="M860">
            <v>19124.391919191919</v>
          </cell>
          <cell r="O860">
            <v>495</v>
          </cell>
          <cell r="P860">
            <v>0</v>
          </cell>
          <cell r="Q860">
            <v>8623395</v>
          </cell>
          <cell r="R860">
            <v>0</v>
          </cell>
          <cell r="S860">
            <v>255119</v>
          </cell>
          <cell r="T860">
            <v>588060</v>
          </cell>
          <cell r="U860">
            <v>9466574</v>
          </cell>
          <cell r="W860">
            <v>0</v>
          </cell>
          <cell r="X860">
            <v>0.18</v>
          </cell>
          <cell r="Y860">
            <v>0.10679453049705818</v>
          </cell>
          <cell r="Z860">
            <v>0</v>
          </cell>
          <cell r="AB860">
            <v>122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</row>
        <row r="861">
          <cell r="B861">
            <v>496201331</v>
          </cell>
          <cell r="C861" t="str">
            <v>GLOBAL LEARNING</v>
          </cell>
          <cell r="D861">
            <v>201</v>
          </cell>
          <cell r="E861" t="str">
            <v>NEW BEDFORD</v>
          </cell>
          <cell r="F861">
            <v>331</v>
          </cell>
          <cell r="G861" t="str">
            <v>WESTPORT</v>
          </cell>
          <cell r="I861">
            <v>12243</v>
          </cell>
          <cell r="J861">
            <v>2748</v>
          </cell>
          <cell r="K861">
            <v>0</v>
          </cell>
          <cell r="L861">
            <v>1188</v>
          </cell>
          <cell r="M861">
            <v>16179</v>
          </cell>
          <cell r="O861">
            <v>1</v>
          </cell>
          <cell r="P861">
            <v>0</v>
          </cell>
          <cell r="Q861">
            <v>14991</v>
          </cell>
          <cell r="R861">
            <v>0</v>
          </cell>
          <cell r="S861">
            <v>0</v>
          </cell>
          <cell r="T861">
            <v>1188</v>
          </cell>
          <cell r="U861">
            <v>16179</v>
          </cell>
          <cell r="W861">
            <v>0</v>
          </cell>
          <cell r="X861">
            <v>0.09</v>
          </cell>
          <cell r="Y861">
            <v>2.5478260516491637E-2</v>
          </cell>
          <cell r="Z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</row>
        <row r="862">
          <cell r="B862">
            <v>497117005</v>
          </cell>
          <cell r="C862" t="str">
            <v>PIONEER VALLEY CHINESE IMMERSION</v>
          </cell>
          <cell r="D862">
            <v>117</v>
          </cell>
          <cell r="E862" t="str">
            <v>HADLEY</v>
          </cell>
          <cell r="F862">
            <v>5</v>
          </cell>
          <cell r="G862" t="str">
            <v>AGAWAM</v>
          </cell>
          <cell r="I862">
            <v>13005</v>
          </cell>
          <cell r="J862">
            <v>5554</v>
          </cell>
          <cell r="K862">
            <v>0</v>
          </cell>
          <cell r="L862">
            <v>1188</v>
          </cell>
          <cell r="M862">
            <v>19747</v>
          </cell>
          <cell r="O862">
            <v>7</v>
          </cell>
          <cell r="P862">
            <v>0</v>
          </cell>
          <cell r="Q862">
            <v>129913</v>
          </cell>
          <cell r="R862">
            <v>0</v>
          </cell>
          <cell r="S862">
            <v>0</v>
          </cell>
          <cell r="T862">
            <v>8316</v>
          </cell>
          <cell r="U862">
            <v>138229</v>
          </cell>
          <cell r="W862">
            <v>0</v>
          </cell>
          <cell r="X862">
            <v>0.09</v>
          </cell>
          <cell r="Y862">
            <v>2.0638903271765117E-2</v>
          </cell>
          <cell r="Z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</row>
        <row r="863">
          <cell r="B863">
            <v>497117008</v>
          </cell>
          <cell r="C863" t="str">
            <v>PIONEER VALLEY CHINESE IMMERSION</v>
          </cell>
          <cell r="D863">
            <v>117</v>
          </cell>
          <cell r="E863" t="str">
            <v>HADLEY</v>
          </cell>
          <cell r="F863">
            <v>8</v>
          </cell>
          <cell r="G863" t="str">
            <v>AMHERST</v>
          </cell>
          <cell r="I863">
            <v>11662</v>
          </cell>
          <cell r="J863">
            <v>11752</v>
          </cell>
          <cell r="K863">
            <v>0</v>
          </cell>
          <cell r="L863">
            <v>1188</v>
          </cell>
          <cell r="M863">
            <v>24602</v>
          </cell>
          <cell r="O863">
            <v>71</v>
          </cell>
          <cell r="P863">
            <v>0</v>
          </cell>
          <cell r="Q863">
            <v>1662394</v>
          </cell>
          <cell r="R863">
            <v>0</v>
          </cell>
          <cell r="S863">
            <v>0</v>
          </cell>
          <cell r="T863">
            <v>84348</v>
          </cell>
          <cell r="U863">
            <v>1746742</v>
          </cell>
          <cell r="W863">
            <v>0</v>
          </cell>
          <cell r="X863">
            <v>0.09</v>
          </cell>
          <cell r="Y863">
            <v>6.0348127437416285E-2</v>
          </cell>
          <cell r="Z863">
            <v>0</v>
          </cell>
          <cell r="AB863">
            <v>14.999999999999998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</row>
        <row r="864">
          <cell r="B864">
            <v>497117024</v>
          </cell>
          <cell r="C864" t="str">
            <v>PIONEER VALLEY CHINESE IMMERSION</v>
          </cell>
          <cell r="D864">
            <v>117</v>
          </cell>
          <cell r="E864" t="str">
            <v>HADLEY</v>
          </cell>
          <cell r="F864">
            <v>24</v>
          </cell>
          <cell r="G864" t="str">
            <v>BELCHERTOWN</v>
          </cell>
          <cell r="I864">
            <v>12485</v>
          </cell>
          <cell r="J864">
            <v>3220</v>
          </cell>
          <cell r="K864">
            <v>0</v>
          </cell>
          <cell r="L864">
            <v>1188</v>
          </cell>
          <cell r="M864">
            <v>16893</v>
          </cell>
          <cell r="O864">
            <v>22</v>
          </cell>
          <cell r="P864">
            <v>0</v>
          </cell>
          <cell r="Q864">
            <v>345510</v>
          </cell>
          <cell r="R864">
            <v>0</v>
          </cell>
          <cell r="S864">
            <v>0</v>
          </cell>
          <cell r="T864">
            <v>26136</v>
          </cell>
          <cell r="U864">
            <v>371646</v>
          </cell>
          <cell r="W864">
            <v>0</v>
          </cell>
          <cell r="X864">
            <v>0.09</v>
          </cell>
          <cell r="Y864">
            <v>1.6173184958679674E-2</v>
          </cell>
          <cell r="Z864">
            <v>0</v>
          </cell>
          <cell r="AB864">
            <v>1.0000000000000002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</row>
        <row r="865">
          <cell r="B865">
            <v>497117061</v>
          </cell>
          <cell r="C865" t="str">
            <v>PIONEER VALLEY CHINESE IMMERSION</v>
          </cell>
          <cell r="D865">
            <v>117</v>
          </cell>
          <cell r="E865" t="str">
            <v>HADLEY</v>
          </cell>
          <cell r="F865">
            <v>61</v>
          </cell>
          <cell r="G865" t="str">
            <v>CHICOPEE</v>
          </cell>
          <cell r="I865">
            <v>13552</v>
          </cell>
          <cell r="J865">
            <v>574</v>
          </cell>
          <cell r="K865">
            <v>0</v>
          </cell>
          <cell r="L865">
            <v>1188</v>
          </cell>
          <cell r="M865">
            <v>15314</v>
          </cell>
          <cell r="O865">
            <v>21</v>
          </cell>
          <cell r="P865">
            <v>0</v>
          </cell>
          <cell r="Q865">
            <v>296646</v>
          </cell>
          <cell r="R865">
            <v>0</v>
          </cell>
          <cell r="S865">
            <v>0</v>
          </cell>
          <cell r="T865">
            <v>24948</v>
          </cell>
          <cell r="U865">
            <v>321594</v>
          </cell>
          <cell r="W865">
            <v>0</v>
          </cell>
          <cell r="X865">
            <v>0.09</v>
          </cell>
          <cell r="Y865">
            <v>4.4357959472982419E-2</v>
          </cell>
          <cell r="Z865">
            <v>0</v>
          </cell>
          <cell r="AB865">
            <v>0.99999999999999989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</row>
        <row r="866">
          <cell r="B866">
            <v>497117074</v>
          </cell>
          <cell r="C866" t="str">
            <v>PIONEER VALLEY CHINESE IMMERSION</v>
          </cell>
          <cell r="D866">
            <v>117</v>
          </cell>
          <cell r="E866" t="str">
            <v>HADLEY</v>
          </cell>
          <cell r="F866">
            <v>74</v>
          </cell>
          <cell r="G866" t="str">
            <v>DEERFIELD</v>
          </cell>
          <cell r="I866">
            <v>12210</v>
          </cell>
          <cell r="J866">
            <v>11302</v>
          </cell>
          <cell r="K866">
            <v>0</v>
          </cell>
          <cell r="L866">
            <v>1188</v>
          </cell>
          <cell r="M866">
            <v>24700</v>
          </cell>
          <cell r="O866">
            <v>8</v>
          </cell>
          <cell r="P866">
            <v>0</v>
          </cell>
          <cell r="Q866">
            <v>188096</v>
          </cell>
          <cell r="R866">
            <v>0</v>
          </cell>
          <cell r="S866">
            <v>0</v>
          </cell>
          <cell r="T866">
            <v>9504</v>
          </cell>
          <cell r="U866">
            <v>197600</v>
          </cell>
          <cell r="W866">
            <v>0</v>
          </cell>
          <cell r="X866">
            <v>0.09</v>
          </cell>
          <cell r="Y866">
            <v>2.8558438875239536E-2</v>
          </cell>
          <cell r="Z866">
            <v>0</v>
          </cell>
          <cell r="AB866">
            <v>1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</row>
        <row r="867">
          <cell r="B867">
            <v>497117086</v>
          </cell>
          <cell r="C867" t="str">
            <v>PIONEER VALLEY CHINESE IMMERSION</v>
          </cell>
          <cell r="D867">
            <v>117</v>
          </cell>
          <cell r="E867" t="str">
            <v>HADLEY</v>
          </cell>
          <cell r="F867">
            <v>86</v>
          </cell>
          <cell r="G867" t="str">
            <v>EASTHAMPTON</v>
          </cell>
          <cell r="I867">
            <v>11826</v>
          </cell>
          <cell r="J867">
            <v>1204</v>
          </cell>
          <cell r="K867">
            <v>0</v>
          </cell>
          <cell r="L867">
            <v>1188</v>
          </cell>
          <cell r="M867">
            <v>14218</v>
          </cell>
          <cell r="O867">
            <v>23</v>
          </cell>
          <cell r="P867">
            <v>0</v>
          </cell>
          <cell r="Q867">
            <v>299690</v>
          </cell>
          <cell r="R867">
            <v>0</v>
          </cell>
          <cell r="S867">
            <v>0</v>
          </cell>
          <cell r="T867">
            <v>27324</v>
          </cell>
          <cell r="U867">
            <v>327014</v>
          </cell>
          <cell r="W867">
            <v>0</v>
          </cell>
          <cell r="X867">
            <v>0.09</v>
          </cell>
          <cell r="Y867">
            <v>6.6268192270618906E-2</v>
          </cell>
          <cell r="Z867">
            <v>0</v>
          </cell>
          <cell r="AB867">
            <v>2.0000000000000004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</row>
        <row r="868">
          <cell r="B868">
            <v>497117087</v>
          </cell>
          <cell r="C868" t="str">
            <v>PIONEER VALLEY CHINESE IMMERSION</v>
          </cell>
          <cell r="D868">
            <v>117</v>
          </cell>
          <cell r="E868" t="str">
            <v>HADLEY</v>
          </cell>
          <cell r="F868">
            <v>87</v>
          </cell>
          <cell r="G868" t="str">
            <v>EAST LONGMEADOW</v>
          </cell>
          <cell r="I868">
            <v>14023</v>
          </cell>
          <cell r="J868">
            <v>5387</v>
          </cell>
          <cell r="K868">
            <v>0</v>
          </cell>
          <cell r="L868">
            <v>1188</v>
          </cell>
          <cell r="M868">
            <v>20598</v>
          </cell>
          <cell r="O868">
            <v>5</v>
          </cell>
          <cell r="P868">
            <v>0</v>
          </cell>
          <cell r="Q868">
            <v>97050</v>
          </cell>
          <cell r="R868">
            <v>0</v>
          </cell>
          <cell r="S868">
            <v>0</v>
          </cell>
          <cell r="T868">
            <v>5940</v>
          </cell>
          <cell r="U868">
            <v>102990</v>
          </cell>
          <cell r="W868">
            <v>0</v>
          </cell>
          <cell r="X868">
            <v>0.09</v>
          </cell>
          <cell r="Y868">
            <v>5.9238624035842478E-3</v>
          </cell>
          <cell r="Z868">
            <v>0</v>
          </cell>
          <cell r="AB868">
            <v>1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</row>
        <row r="869">
          <cell r="B869">
            <v>497117111</v>
          </cell>
          <cell r="C869" t="str">
            <v>PIONEER VALLEY CHINESE IMMERSION</v>
          </cell>
          <cell r="D869">
            <v>117</v>
          </cell>
          <cell r="E869" t="str">
            <v>HADLEY</v>
          </cell>
          <cell r="F869">
            <v>111</v>
          </cell>
          <cell r="G869" t="str">
            <v>GRANBY</v>
          </cell>
          <cell r="I869">
            <v>11603</v>
          </cell>
          <cell r="J869">
            <v>2784</v>
          </cell>
          <cell r="K869">
            <v>0</v>
          </cell>
          <cell r="L869">
            <v>1188</v>
          </cell>
          <cell r="M869">
            <v>15575</v>
          </cell>
          <cell r="O869">
            <v>10</v>
          </cell>
          <cell r="P869">
            <v>0</v>
          </cell>
          <cell r="Q869">
            <v>143870</v>
          </cell>
          <cell r="R869">
            <v>0</v>
          </cell>
          <cell r="S869">
            <v>0</v>
          </cell>
          <cell r="T869">
            <v>11880</v>
          </cell>
          <cell r="U869">
            <v>155750</v>
          </cell>
          <cell r="W869">
            <v>0</v>
          </cell>
          <cell r="X869">
            <v>0.09</v>
          </cell>
          <cell r="Y869">
            <v>3.6153122233323211E-2</v>
          </cell>
          <cell r="Z869">
            <v>0</v>
          </cell>
          <cell r="AB869">
            <v>1.9999999999999998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</row>
        <row r="870">
          <cell r="B870">
            <v>497117114</v>
          </cell>
          <cell r="C870" t="str">
            <v>PIONEER VALLEY CHINESE IMMERSION</v>
          </cell>
          <cell r="D870">
            <v>117</v>
          </cell>
          <cell r="E870" t="str">
            <v>HADLEY</v>
          </cell>
          <cell r="F870">
            <v>114</v>
          </cell>
          <cell r="G870" t="str">
            <v>GREENFIELD</v>
          </cell>
          <cell r="I870">
            <v>12815</v>
          </cell>
          <cell r="J870">
            <v>2090</v>
          </cell>
          <cell r="K870">
            <v>0</v>
          </cell>
          <cell r="L870">
            <v>1188</v>
          </cell>
          <cell r="M870">
            <v>16093</v>
          </cell>
          <cell r="O870">
            <v>17</v>
          </cell>
          <cell r="P870">
            <v>0</v>
          </cell>
          <cell r="Q870">
            <v>253385</v>
          </cell>
          <cell r="R870">
            <v>0</v>
          </cell>
          <cell r="S870">
            <v>0</v>
          </cell>
          <cell r="T870">
            <v>20196</v>
          </cell>
          <cell r="U870">
            <v>273581</v>
          </cell>
          <cell r="W870">
            <v>0</v>
          </cell>
          <cell r="X870">
            <v>0.18</v>
          </cell>
          <cell r="Y870">
            <v>5.6658535614164632E-2</v>
          </cell>
          <cell r="Z870">
            <v>0</v>
          </cell>
          <cell r="AB870">
            <v>1.0000000000000002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</row>
        <row r="871">
          <cell r="B871">
            <v>497117117</v>
          </cell>
          <cell r="C871" t="str">
            <v>PIONEER VALLEY CHINESE IMMERSION</v>
          </cell>
          <cell r="D871">
            <v>117</v>
          </cell>
          <cell r="E871" t="str">
            <v>HADLEY</v>
          </cell>
          <cell r="F871">
            <v>117</v>
          </cell>
          <cell r="G871" t="str">
            <v>HADLEY</v>
          </cell>
          <cell r="I871">
            <v>11641</v>
          </cell>
          <cell r="J871">
            <v>6130</v>
          </cell>
          <cell r="K871">
            <v>0</v>
          </cell>
          <cell r="L871">
            <v>1188</v>
          </cell>
          <cell r="M871">
            <v>18959</v>
          </cell>
          <cell r="O871">
            <v>37</v>
          </cell>
          <cell r="P871">
            <v>0</v>
          </cell>
          <cell r="Q871">
            <v>657527.00000000012</v>
          </cell>
          <cell r="R871">
            <v>0</v>
          </cell>
          <cell r="S871">
            <v>0</v>
          </cell>
          <cell r="T871">
            <v>43956</v>
          </cell>
          <cell r="U871">
            <v>701483.00000000012</v>
          </cell>
          <cell r="W871">
            <v>0</v>
          </cell>
          <cell r="X871">
            <v>0.09</v>
          </cell>
          <cell r="Y871">
            <v>9.4522914432380353E-2</v>
          </cell>
          <cell r="Z871">
            <v>0</v>
          </cell>
          <cell r="AB871">
            <v>4.0000000000000009</v>
          </cell>
          <cell r="AC871">
            <v>0.97706956798993883</v>
          </cell>
          <cell r="AD871">
            <v>18529.503292749203</v>
          </cell>
          <cell r="AE871">
            <v>0</v>
          </cell>
          <cell r="AF871">
            <v>0</v>
          </cell>
        </row>
        <row r="872">
          <cell r="B872">
            <v>497117127</v>
          </cell>
          <cell r="C872" t="str">
            <v>PIONEER VALLEY CHINESE IMMERSION</v>
          </cell>
          <cell r="D872">
            <v>117</v>
          </cell>
          <cell r="E872" t="str">
            <v>HADLEY</v>
          </cell>
          <cell r="F872">
            <v>127</v>
          </cell>
          <cell r="G872" t="str">
            <v>HATFIELD</v>
          </cell>
          <cell r="I872">
            <v>10705</v>
          </cell>
          <cell r="J872">
            <v>5597</v>
          </cell>
          <cell r="K872">
            <v>0</v>
          </cell>
          <cell r="L872">
            <v>1188</v>
          </cell>
          <cell r="M872">
            <v>17490</v>
          </cell>
          <cell r="O872">
            <v>2</v>
          </cell>
          <cell r="P872">
            <v>0</v>
          </cell>
          <cell r="Q872">
            <v>32604</v>
          </cell>
          <cell r="R872">
            <v>0</v>
          </cell>
          <cell r="S872">
            <v>0</v>
          </cell>
          <cell r="T872">
            <v>2376</v>
          </cell>
          <cell r="U872">
            <v>34980</v>
          </cell>
          <cell r="W872">
            <v>0</v>
          </cell>
          <cell r="X872">
            <v>0.09</v>
          </cell>
          <cell r="Y872">
            <v>4.2371250672695225E-2</v>
          </cell>
          <cell r="Z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</row>
        <row r="873">
          <cell r="B873">
            <v>497117137</v>
          </cell>
          <cell r="C873" t="str">
            <v>PIONEER VALLEY CHINESE IMMERSION</v>
          </cell>
          <cell r="D873">
            <v>117</v>
          </cell>
          <cell r="E873" t="str">
            <v>HADLEY</v>
          </cell>
          <cell r="F873">
            <v>137</v>
          </cell>
          <cell r="G873" t="str">
            <v>HOLYOKE</v>
          </cell>
          <cell r="I873">
            <v>12982</v>
          </cell>
          <cell r="J873">
            <v>0</v>
          </cell>
          <cell r="K873">
            <v>0</v>
          </cell>
          <cell r="L873">
            <v>1188</v>
          </cell>
          <cell r="M873">
            <v>14170</v>
          </cell>
          <cell r="O873">
            <v>37</v>
          </cell>
          <cell r="P873">
            <v>0</v>
          </cell>
          <cell r="Q873">
            <v>480334</v>
          </cell>
          <cell r="R873">
            <v>0</v>
          </cell>
          <cell r="S873">
            <v>0</v>
          </cell>
          <cell r="T873">
            <v>43956</v>
          </cell>
          <cell r="U873">
            <v>524290</v>
          </cell>
          <cell r="W873">
            <v>0</v>
          </cell>
          <cell r="X873">
            <v>0.18</v>
          </cell>
          <cell r="Y873">
            <v>0.10885540473195379</v>
          </cell>
          <cell r="Z873">
            <v>0</v>
          </cell>
          <cell r="AB873">
            <v>6.9999999999999991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</row>
        <row r="874">
          <cell r="B874">
            <v>497117159</v>
          </cell>
          <cell r="C874" t="str">
            <v>PIONEER VALLEY CHINESE IMMERSION</v>
          </cell>
          <cell r="D874">
            <v>117</v>
          </cell>
          <cell r="E874" t="str">
            <v>HADLEY</v>
          </cell>
          <cell r="F874">
            <v>159</v>
          </cell>
          <cell r="G874" t="str">
            <v>LONGMEADOW</v>
          </cell>
          <cell r="I874">
            <v>10872</v>
          </cell>
          <cell r="J874">
            <v>4597</v>
          </cell>
          <cell r="K874">
            <v>0</v>
          </cell>
          <cell r="L874">
            <v>1188</v>
          </cell>
          <cell r="M874">
            <v>16657</v>
          </cell>
          <cell r="O874">
            <v>6</v>
          </cell>
          <cell r="P874">
            <v>0</v>
          </cell>
          <cell r="Q874">
            <v>92814</v>
          </cell>
          <cell r="R874">
            <v>0</v>
          </cell>
          <cell r="S874">
            <v>0</v>
          </cell>
          <cell r="T874">
            <v>7128</v>
          </cell>
          <cell r="U874">
            <v>99942</v>
          </cell>
          <cell r="W874">
            <v>0</v>
          </cell>
          <cell r="X874">
            <v>0.09</v>
          </cell>
          <cell r="Y874">
            <v>2.3151360846484746E-3</v>
          </cell>
          <cell r="Z874">
            <v>0</v>
          </cell>
          <cell r="AB874">
            <v>0.99999999999999989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</row>
        <row r="875">
          <cell r="B875">
            <v>497117161</v>
          </cell>
          <cell r="C875" t="str">
            <v>PIONEER VALLEY CHINESE IMMERSION</v>
          </cell>
          <cell r="D875">
            <v>117</v>
          </cell>
          <cell r="E875" t="str">
            <v>HADLEY</v>
          </cell>
          <cell r="F875">
            <v>161</v>
          </cell>
          <cell r="G875" t="str">
            <v>LUDLOW</v>
          </cell>
          <cell r="I875">
            <v>10679</v>
          </cell>
          <cell r="J875">
            <v>4500</v>
          </cell>
          <cell r="K875">
            <v>0</v>
          </cell>
          <cell r="L875">
            <v>1188</v>
          </cell>
          <cell r="M875">
            <v>16367</v>
          </cell>
          <cell r="O875">
            <v>2</v>
          </cell>
          <cell r="P875">
            <v>0</v>
          </cell>
          <cell r="Q875">
            <v>30358</v>
          </cell>
          <cell r="R875">
            <v>0</v>
          </cell>
          <cell r="S875">
            <v>0</v>
          </cell>
          <cell r="T875">
            <v>2376</v>
          </cell>
          <cell r="U875">
            <v>32734</v>
          </cell>
          <cell r="W875">
            <v>0</v>
          </cell>
          <cell r="X875">
            <v>0.09</v>
          </cell>
          <cell r="Y875">
            <v>8.5089813753324115E-3</v>
          </cell>
          <cell r="Z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</row>
        <row r="876">
          <cell r="B876">
            <v>497117210</v>
          </cell>
          <cell r="C876" t="str">
            <v>PIONEER VALLEY CHINESE IMMERSION</v>
          </cell>
          <cell r="D876">
            <v>117</v>
          </cell>
          <cell r="E876" t="str">
            <v>HADLEY</v>
          </cell>
          <cell r="F876">
            <v>210</v>
          </cell>
          <cell r="G876" t="str">
            <v>NORTHAMPTON</v>
          </cell>
          <cell r="I876">
            <v>12064</v>
          </cell>
          <cell r="J876">
            <v>3999</v>
          </cell>
          <cell r="K876">
            <v>0</v>
          </cell>
          <cell r="L876">
            <v>1188</v>
          </cell>
          <cell r="M876">
            <v>17251</v>
          </cell>
          <cell r="O876">
            <v>47</v>
          </cell>
          <cell r="P876">
            <v>0</v>
          </cell>
          <cell r="Q876">
            <v>754961</v>
          </cell>
          <cell r="R876">
            <v>0</v>
          </cell>
          <cell r="S876">
            <v>0</v>
          </cell>
          <cell r="T876">
            <v>55836</v>
          </cell>
          <cell r="U876">
            <v>810797</v>
          </cell>
          <cell r="W876">
            <v>0</v>
          </cell>
          <cell r="X876">
            <v>0.09</v>
          </cell>
          <cell r="Y876">
            <v>5.8576259262404354E-2</v>
          </cell>
          <cell r="Z876">
            <v>0</v>
          </cell>
          <cell r="AB876">
            <v>8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</row>
        <row r="877">
          <cell r="B877">
            <v>497117223</v>
          </cell>
          <cell r="C877" t="str">
            <v>PIONEER VALLEY CHINESE IMMERSION</v>
          </cell>
          <cell r="D877">
            <v>117</v>
          </cell>
          <cell r="E877" t="str">
            <v>HADLEY</v>
          </cell>
          <cell r="F877">
            <v>223</v>
          </cell>
          <cell r="G877" t="str">
            <v>ORANGE</v>
          </cell>
          <cell r="I877">
            <v>10612</v>
          </cell>
          <cell r="J877">
            <v>231</v>
          </cell>
          <cell r="K877">
            <v>0</v>
          </cell>
          <cell r="L877">
            <v>1188</v>
          </cell>
          <cell r="M877">
            <v>12031</v>
          </cell>
          <cell r="O877">
            <v>3</v>
          </cell>
          <cell r="P877">
            <v>0</v>
          </cell>
          <cell r="Q877">
            <v>32529</v>
          </cell>
          <cell r="R877">
            <v>0</v>
          </cell>
          <cell r="S877">
            <v>0</v>
          </cell>
          <cell r="T877">
            <v>3564</v>
          </cell>
          <cell r="U877">
            <v>36093</v>
          </cell>
          <cell r="W877">
            <v>0</v>
          </cell>
          <cell r="X877">
            <v>0.18</v>
          </cell>
          <cell r="Y877">
            <v>3.4548271690193239E-3</v>
          </cell>
          <cell r="Z877">
            <v>0</v>
          </cell>
          <cell r="AB877">
            <v>1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</row>
        <row r="878">
          <cell r="B878">
            <v>497117227</v>
          </cell>
          <cell r="C878" t="str">
            <v>PIONEER VALLEY CHINESE IMMERSION</v>
          </cell>
          <cell r="D878">
            <v>117</v>
          </cell>
          <cell r="E878" t="str">
            <v>HADLEY</v>
          </cell>
          <cell r="F878">
            <v>227</v>
          </cell>
          <cell r="G878" t="str">
            <v>PALMER</v>
          </cell>
          <cell r="I878">
            <v>10519</v>
          </cell>
          <cell r="J878">
            <v>2757</v>
          </cell>
          <cell r="K878">
            <v>0</v>
          </cell>
          <cell r="L878">
            <v>1188</v>
          </cell>
          <cell r="M878">
            <v>14464</v>
          </cell>
          <cell r="O878">
            <v>3</v>
          </cell>
          <cell r="P878">
            <v>0</v>
          </cell>
          <cell r="Q878">
            <v>39828</v>
          </cell>
          <cell r="R878">
            <v>0</v>
          </cell>
          <cell r="S878">
            <v>0</v>
          </cell>
          <cell r="T878">
            <v>3564</v>
          </cell>
          <cell r="U878">
            <v>43392</v>
          </cell>
          <cell r="W878">
            <v>0</v>
          </cell>
          <cell r="X878">
            <v>0.18</v>
          </cell>
          <cell r="Y878">
            <v>2.0744745366700942E-2</v>
          </cell>
          <cell r="Z878">
            <v>0</v>
          </cell>
          <cell r="AB878">
            <v>1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</row>
        <row r="879">
          <cell r="B879">
            <v>497117230</v>
          </cell>
          <cell r="C879" t="str">
            <v>PIONEER VALLEY CHINESE IMMERSION</v>
          </cell>
          <cell r="D879">
            <v>117</v>
          </cell>
          <cell r="E879" t="str">
            <v>HADLEY</v>
          </cell>
          <cell r="F879">
            <v>230</v>
          </cell>
          <cell r="G879" t="str">
            <v>PELHAM</v>
          </cell>
          <cell r="I879">
            <v>13627</v>
          </cell>
          <cell r="J879">
            <v>20731</v>
          </cell>
          <cell r="K879">
            <v>0</v>
          </cell>
          <cell r="L879">
            <v>1188</v>
          </cell>
          <cell r="M879">
            <v>35546</v>
          </cell>
          <cell r="O879">
            <v>1</v>
          </cell>
          <cell r="P879">
            <v>0</v>
          </cell>
          <cell r="Q879">
            <v>34358</v>
          </cell>
          <cell r="R879">
            <v>0</v>
          </cell>
          <cell r="S879">
            <v>0</v>
          </cell>
          <cell r="T879">
            <v>1188</v>
          </cell>
          <cell r="U879">
            <v>35546</v>
          </cell>
          <cell r="W879">
            <v>0</v>
          </cell>
          <cell r="X879">
            <v>0.09</v>
          </cell>
          <cell r="Y879">
            <v>1.6060543734340526E-2</v>
          </cell>
          <cell r="Z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</row>
        <row r="880">
          <cell r="B880">
            <v>497117272</v>
          </cell>
          <cell r="C880" t="str">
            <v>PIONEER VALLEY CHINESE IMMERSION</v>
          </cell>
          <cell r="D880">
            <v>117</v>
          </cell>
          <cell r="E880" t="str">
            <v>HADLEY</v>
          </cell>
          <cell r="F880">
            <v>272</v>
          </cell>
          <cell r="G880" t="str">
            <v>SHUTESBURY</v>
          </cell>
          <cell r="I880">
            <v>10581</v>
          </cell>
          <cell r="J880">
            <v>15577</v>
          </cell>
          <cell r="K880">
            <v>0</v>
          </cell>
          <cell r="L880">
            <v>1188</v>
          </cell>
          <cell r="M880">
            <v>27346</v>
          </cell>
          <cell r="O880">
            <v>3</v>
          </cell>
          <cell r="P880">
            <v>0</v>
          </cell>
          <cell r="Q880">
            <v>78474</v>
          </cell>
          <cell r="R880">
            <v>0</v>
          </cell>
          <cell r="S880">
            <v>0</v>
          </cell>
          <cell r="T880">
            <v>3564</v>
          </cell>
          <cell r="U880">
            <v>82038</v>
          </cell>
          <cell r="W880">
            <v>0</v>
          </cell>
          <cell r="X880">
            <v>0.09</v>
          </cell>
          <cell r="Y880">
            <v>2.5018967727683018E-2</v>
          </cell>
          <cell r="Z880">
            <v>0</v>
          </cell>
          <cell r="AB880">
            <v>1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</row>
        <row r="881">
          <cell r="B881">
            <v>497117275</v>
          </cell>
          <cell r="C881" t="str">
            <v>PIONEER VALLEY CHINESE IMMERSION</v>
          </cell>
          <cell r="D881">
            <v>117</v>
          </cell>
          <cell r="E881" t="str">
            <v>HADLEY</v>
          </cell>
          <cell r="F881">
            <v>275</v>
          </cell>
          <cell r="G881" t="str">
            <v>SOUTHAMPTON</v>
          </cell>
          <cell r="I881">
            <v>11521</v>
          </cell>
          <cell r="J881">
            <v>3358</v>
          </cell>
          <cell r="K881">
            <v>0</v>
          </cell>
          <cell r="L881">
            <v>1188</v>
          </cell>
          <cell r="M881">
            <v>16067</v>
          </cell>
          <cell r="O881">
            <v>4</v>
          </cell>
          <cell r="P881">
            <v>0</v>
          </cell>
          <cell r="Q881">
            <v>59516</v>
          </cell>
          <cell r="R881">
            <v>0</v>
          </cell>
          <cell r="S881">
            <v>0</v>
          </cell>
          <cell r="T881">
            <v>4752</v>
          </cell>
          <cell r="U881">
            <v>64268</v>
          </cell>
          <cell r="W881">
            <v>0</v>
          </cell>
          <cell r="X881">
            <v>0.09</v>
          </cell>
          <cell r="Y881">
            <v>1.977052140588732E-2</v>
          </cell>
          <cell r="Z881">
            <v>0</v>
          </cell>
          <cell r="AB881">
            <v>1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</row>
        <row r="882">
          <cell r="B882">
            <v>497117278</v>
          </cell>
          <cell r="C882" t="str">
            <v>PIONEER VALLEY CHINESE IMMERSION</v>
          </cell>
          <cell r="D882">
            <v>117</v>
          </cell>
          <cell r="E882" t="str">
            <v>HADLEY</v>
          </cell>
          <cell r="F882">
            <v>278</v>
          </cell>
          <cell r="G882" t="str">
            <v>SOUTH HADLEY</v>
          </cell>
          <cell r="I882">
            <v>11677</v>
          </cell>
          <cell r="J882">
            <v>2168</v>
          </cell>
          <cell r="K882">
            <v>0</v>
          </cell>
          <cell r="L882">
            <v>1188</v>
          </cell>
          <cell r="M882">
            <v>15033</v>
          </cell>
          <cell r="O882">
            <v>58</v>
          </cell>
          <cell r="P882">
            <v>0</v>
          </cell>
          <cell r="Q882">
            <v>803010</v>
          </cell>
          <cell r="R882">
            <v>0</v>
          </cell>
          <cell r="S882">
            <v>0</v>
          </cell>
          <cell r="T882">
            <v>68904</v>
          </cell>
          <cell r="U882">
            <v>871914</v>
          </cell>
          <cell r="W882">
            <v>0</v>
          </cell>
          <cell r="X882">
            <v>0.09</v>
          </cell>
          <cell r="Y882">
            <v>7.2989156489209617E-2</v>
          </cell>
          <cell r="Z882">
            <v>0</v>
          </cell>
          <cell r="AB882">
            <v>10.000000000000002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</row>
        <row r="883">
          <cell r="B883">
            <v>497117281</v>
          </cell>
          <cell r="C883" t="str">
            <v>PIONEER VALLEY CHINESE IMMERSION</v>
          </cell>
          <cell r="D883">
            <v>117</v>
          </cell>
          <cell r="E883" t="str">
            <v>HADLEY</v>
          </cell>
          <cell r="F883">
            <v>281</v>
          </cell>
          <cell r="G883" t="str">
            <v>SPRINGFIELD</v>
          </cell>
          <cell r="I883">
            <v>15788</v>
          </cell>
          <cell r="J883">
            <v>8</v>
          </cell>
          <cell r="K883">
            <v>0</v>
          </cell>
          <cell r="L883">
            <v>1188</v>
          </cell>
          <cell r="M883">
            <v>16984</v>
          </cell>
          <cell r="O883">
            <v>79</v>
          </cell>
          <cell r="P883">
            <v>0</v>
          </cell>
          <cell r="Q883">
            <v>1247884</v>
          </cell>
          <cell r="R883">
            <v>0</v>
          </cell>
          <cell r="S883">
            <v>0</v>
          </cell>
          <cell r="T883">
            <v>93852</v>
          </cell>
          <cell r="U883">
            <v>1341736</v>
          </cell>
          <cell r="W883">
            <v>0</v>
          </cell>
          <cell r="X883">
            <v>0.18</v>
          </cell>
          <cell r="Y883">
            <v>0.16010958440689912</v>
          </cell>
          <cell r="Z883">
            <v>0</v>
          </cell>
          <cell r="AB883">
            <v>10.000000000000002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</row>
        <row r="884">
          <cell r="B884">
            <v>497117325</v>
          </cell>
          <cell r="C884" t="str">
            <v>PIONEER VALLEY CHINESE IMMERSION</v>
          </cell>
          <cell r="D884">
            <v>117</v>
          </cell>
          <cell r="E884" t="str">
            <v>HADLEY</v>
          </cell>
          <cell r="F884">
            <v>325</v>
          </cell>
          <cell r="G884" t="str">
            <v>WESTFIELD</v>
          </cell>
          <cell r="I884">
            <v>13347</v>
          </cell>
          <cell r="J884">
            <v>1328</v>
          </cell>
          <cell r="K884">
            <v>0</v>
          </cell>
          <cell r="L884">
            <v>1188</v>
          </cell>
          <cell r="M884">
            <v>15863</v>
          </cell>
          <cell r="O884">
            <v>14</v>
          </cell>
          <cell r="P884">
            <v>0</v>
          </cell>
          <cell r="Q884">
            <v>205450</v>
          </cell>
          <cell r="R884">
            <v>0</v>
          </cell>
          <cell r="S884">
            <v>0</v>
          </cell>
          <cell r="T884">
            <v>16632</v>
          </cell>
          <cell r="U884">
            <v>222082</v>
          </cell>
          <cell r="W884">
            <v>0</v>
          </cell>
          <cell r="X884">
            <v>0.09</v>
          </cell>
          <cell r="Y884">
            <v>1.4554676809439514E-2</v>
          </cell>
          <cell r="Z884">
            <v>0</v>
          </cell>
          <cell r="AB884">
            <v>2.9999999999999996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</row>
        <row r="885">
          <cell r="B885">
            <v>497117332</v>
          </cell>
          <cell r="C885" t="str">
            <v>PIONEER VALLEY CHINESE IMMERSION</v>
          </cell>
          <cell r="D885">
            <v>117</v>
          </cell>
          <cell r="E885" t="str">
            <v>HADLEY</v>
          </cell>
          <cell r="F885">
            <v>332</v>
          </cell>
          <cell r="G885" t="str">
            <v>WEST SPRINGFIELD</v>
          </cell>
          <cell r="I885">
            <v>12897</v>
          </cell>
          <cell r="J885">
            <v>976</v>
          </cell>
          <cell r="K885">
            <v>0</v>
          </cell>
          <cell r="L885">
            <v>1188</v>
          </cell>
          <cell r="M885">
            <v>15061</v>
          </cell>
          <cell r="O885">
            <v>10</v>
          </cell>
          <cell r="P885">
            <v>0</v>
          </cell>
          <cell r="Q885">
            <v>138730</v>
          </cell>
          <cell r="R885">
            <v>0</v>
          </cell>
          <cell r="S885">
            <v>0</v>
          </cell>
          <cell r="T885">
            <v>11880</v>
          </cell>
          <cell r="U885">
            <v>150610</v>
          </cell>
          <cell r="W885">
            <v>0</v>
          </cell>
          <cell r="X885">
            <v>0.09</v>
          </cell>
          <cell r="Y885">
            <v>2.732609643755567E-2</v>
          </cell>
          <cell r="Z885">
            <v>0</v>
          </cell>
          <cell r="AB885">
            <v>2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</row>
        <row r="886">
          <cell r="B886">
            <v>497117340</v>
          </cell>
          <cell r="C886" t="str">
            <v>PIONEER VALLEY CHINESE IMMERSION</v>
          </cell>
          <cell r="D886">
            <v>117</v>
          </cell>
          <cell r="E886" t="str">
            <v>HADLEY</v>
          </cell>
          <cell r="F886">
            <v>340</v>
          </cell>
          <cell r="G886" t="str">
            <v>WILLIAMSBURG</v>
          </cell>
          <cell r="I886">
            <v>13463</v>
          </cell>
          <cell r="J886">
            <v>7841</v>
          </cell>
          <cell r="K886">
            <v>0</v>
          </cell>
          <cell r="L886">
            <v>1188</v>
          </cell>
          <cell r="M886">
            <v>22492</v>
          </cell>
          <cell r="O886">
            <v>2</v>
          </cell>
          <cell r="P886">
            <v>0</v>
          </cell>
          <cell r="Q886">
            <v>42608</v>
          </cell>
          <cell r="R886">
            <v>0</v>
          </cell>
          <cell r="S886">
            <v>0</v>
          </cell>
          <cell r="T886">
            <v>2376</v>
          </cell>
          <cell r="U886">
            <v>44984</v>
          </cell>
          <cell r="W886">
            <v>0</v>
          </cell>
          <cell r="X886">
            <v>0.09</v>
          </cell>
          <cell r="Y886">
            <v>3.0929840488308012E-2</v>
          </cell>
          <cell r="Z886">
            <v>0</v>
          </cell>
          <cell r="AB886">
            <v>1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</row>
        <row r="887">
          <cell r="B887">
            <v>497117605</v>
          </cell>
          <cell r="C887" t="str">
            <v>PIONEER VALLEY CHINESE IMMERSION</v>
          </cell>
          <cell r="D887">
            <v>117</v>
          </cell>
          <cell r="E887" t="str">
            <v>HADLEY</v>
          </cell>
          <cell r="F887">
            <v>605</v>
          </cell>
          <cell r="G887" t="str">
            <v>AMHERST PELHAM</v>
          </cell>
          <cell r="I887">
            <v>12847</v>
          </cell>
          <cell r="J887">
            <v>8851</v>
          </cell>
          <cell r="K887">
            <v>0</v>
          </cell>
          <cell r="L887">
            <v>1188</v>
          </cell>
          <cell r="M887">
            <v>22886</v>
          </cell>
          <cell r="O887">
            <v>58</v>
          </cell>
          <cell r="P887">
            <v>0</v>
          </cell>
          <cell r="Q887">
            <v>1258484</v>
          </cell>
          <cell r="R887">
            <v>0</v>
          </cell>
          <cell r="S887">
            <v>0</v>
          </cell>
          <cell r="T887">
            <v>68904</v>
          </cell>
          <cell r="U887">
            <v>1327388</v>
          </cell>
          <cell r="W887">
            <v>0</v>
          </cell>
          <cell r="X887">
            <v>0.09</v>
          </cell>
          <cell r="Y887">
            <v>6.3066064501083319E-2</v>
          </cell>
          <cell r="Z887">
            <v>0</v>
          </cell>
          <cell r="AB887">
            <v>3.9999999999999996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</row>
        <row r="888">
          <cell r="B888">
            <v>497117615</v>
          </cell>
          <cell r="C888" t="str">
            <v>PIONEER VALLEY CHINESE IMMERSION</v>
          </cell>
          <cell r="D888">
            <v>117</v>
          </cell>
          <cell r="E888" t="str">
            <v>HADLEY</v>
          </cell>
          <cell r="F888">
            <v>615</v>
          </cell>
          <cell r="G888" t="str">
            <v>ATHOL ROYALSTON</v>
          </cell>
          <cell r="I888">
            <v>15899</v>
          </cell>
          <cell r="J888">
            <v>19</v>
          </cell>
          <cell r="K888">
            <v>0</v>
          </cell>
          <cell r="L888">
            <v>1188</v>
          </cell>
          <cell r="M888">
            <v>17106</v>
          </cell>
          <cell r="O888">
            <v>1</v>
          </cell>
          <cell r="P888">
            <v>0</v>
          </cell>
          <cell r="Q888">
            <v>15918</v>
          </cell>
          <cell r="R888">
            <v>0</v>
          </cell>
          <cell r="S888">
            <v>0</v>
          </cell>
          <cell r="T888">
            <v>1188</v>
          </cell>
          <cell r="U888">
            <v>17106</v>
          </cell>
          <cell r="W888">
            <v>0</v>
          </cell>
          <cell r="X888">
            <v>0.09</v>
          </cell>
          <cell r="Y888">
            <v>1.7602942123699286E-3</v>
          </cell>
          <cell r="Z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</row>
        <row r="889">
          <cell r="B889">
            <v>497117632</v>
          </cell>
          <cell r="C889" t="str">
            <v>PIONEER VALLEY CHINESE IMMERSION</v>
          </cell>
          <cell r="D889">
            <v>117</v>
          </cell>
          <cell r="E889" t="str">
            <v>HADLEY</v>
          </cell>
          <cell r="F889">
            <v>632</v>
          </cell>
          <cell r="G889" t="str">
            <v>CHESTERFIELD GOSHEN</v>
          </cell>
          <cell r="I889">
            <v>10652</v>
          </cell>
          <cell r="J889">
            <v>6834</v>
          </cell>
          <cell r="K889">
            <v>0</v>
          </cell>
          <cell r="L889">
            <v>1188</v>
          </cell>
          <cell r="M889">
            <v>18674</v>
          </cell>
          <cell r="O889">
            <v>2</v>
          </cell>
          <cell r="P889">
            <v>0</v>
          </cell>
          <cell r="Q889">
            <v>34972</v>
          </cell>
          <cell r="R889">
            <v>0</v>
          </cell>
          <cell r="S889">
            <v>0</v>
          </cell>
          <cell r="T889">
            <v>2376</v>
          </cell>
          <cell r="U889">
            <v>37348</v>
          </cell>
          <cell r="W889">
            <v>0</v>
          </cell>
          <cell r="X889">
            <v>0.09</v>
          </cell>
          <cell r="Y889">
            <v>1.3244866873673702E-2</v>
          </cell>
          <cell r="Z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</row>
        <row r="890">
          <cell r="B890">
            <v>497117670</v>
          </cell>
          <cell r="C890" t="str">
            <v>PIONEER VALLEY CHINESE IMMERSION</v>
          </cell>
          <cell r="D890">
            <v>117</v>
          </cell>
          <cell r="E890" t="str">
            <v>HADLEY</v>
          </cell>
          <cell r="F890">
            <v>670</v>
          </cell>
          <cell r="G890" t="str">
            <v>FRONTIER</v>
          </cell>
          <cell r="I890">
            <v>11424</v>
          </cell>
          <cell r="J890">
            <v>8532</v>
          </cell>
          <cell r="K890">
            <v>0</v>
          </cell>
          <cell r="L890">
            <v>1188</v>
          </cell>
          <cell r="M890">
            <v>21144</v>
          </cell>
          <cell r="O890">
            <v>4</v>
          </cell>
          <cell r="P890">
            <v>0</v>
          </cell>
          <cell r="Q890">
            <v>79824</v>
          </cell>
          <cell r="R890">
            <v>0</v>
          </cell>
          <cell r="S890">
            <v>0</v>
          </cell>
          <cell r="T890">
            <v>4752</v>
          </cell>
          <cell r="U890">
            <v>84576</v>
          </cell>
          <cell r="W890">
            <v>0</v>
          </cell>
          <cell r="X890">
            <v>0.09</v>
          </cell>
          <cell r="Y890">
            <v>3.5023023600974597E-2</v>
          </cell>
          <cell r="Z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</row>
        <row r="891">
          <cell r="B891">
            <v>497117672</v>
          </cell>
          <cell r="C891" t="str">
            <v>PIONEER VALLEY CHINESE IMMERSION</v>
          </cell>
          <cell r="D891">
            <v>117</v>
          </cell>
          <cell r="E891" t="str">
            <v>HADLEY</v>
          </cell>
          <cell r="F891">
            <v>672</v>
          </cell>
          <cell r="G891" t="str">
            <v>GATEWAY</v>
          </cell>
          <cell r="I891">
            <v>14722</v>
          </cell>
          <cell r="J891">
            <v>5012</v>
          </cell>
          <cell r="K891">
            <v>0</v>
          </cell>
          <cell r="L891">
            <v>1188</v>
          </cell>
          <cell r="M891">
            <v>20922</v>
          </cell>
          <cell r="O891">
            <v>2</v>
          </cell>
          <cell r="P891">
            <v>0</v>
          </cell>
          <cell r="Q891">
            <v>39468</v>
          </cell>
          <cell r="R891">
            <v>0</v>
          </cell>
          <cell r="S891">
            <v>0</v>
          </cell>
          <cell r="T891">
            <v>2376</v>
          </cell>
          <cell r="U891">
            <v>41844</v>
          </cell>
          <cell r="W891">
            <v>0</v>
          </cell>
          <cell r="X891">
            <v>0.09</v>
          </cell>
          <cell r="Y891">
            <v>2.0175348295782731E-2</v>
          </cell>
          <cell r="Z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</row>
        <row r="892">
          <cell r="B892">
            <v>497117674</v>
          </cell>
          <cell r="C892" t="str">
            <v>PIONEER VALLEY CHINESE IMMERSION</v>
          </cell>
          <cell r="D892">
            <v>117</v>
          </cell>
          <cell r="E892" t="str">
            <v>HADLEY</v>
          </cell>
          <cell r="F892">
            <v>674</v>
          </cell>
          <cell r="G892" t="str">
            <v>GILL MONTAGUE</v>
          </cell>
          <cell r="I892">
            <v>13349</v>
          </cell>
          <cell r="J892">
            <v>4814</v>
          </cell>
          <cell r="K892">
            <v>0</v>
          </cell>
          <cell r="L892">
            <v>1188</v>
          </cell>
          <cell r="M892">
            <v>19351</v>
          </cell>
          <cell r="O892">
            <v>6</v>
          </cell>
          <cell r="P892">
            <v>0</v>
          </cell>
          <cell r="Q892">
            <v>108978</v>
          </cell>
          <cell r="R892">
            <v>0</v>
          </cell>
          <cell r="S892">
            <v>0</v>
          </cell>
          <cell r="T892">
            <v>7128</v>
          </cell>
          <cell r="U892">
            <v>116106</v>
          </cell>
          <cell r="W892">
            <v>0</v>
          </cell>
          <cell r="X892">
            <v>0.18</v>
          </cell>
          <cell r="Y892">
            <v>5.3462587101910222E-2</v>
          </cell>
          <cell r="Z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</row>
        <row r="893">
          <cell r="B893">
            <v>497117680</v>
          </cell>
          <cell r="C893" t="str">
            <v>PIONEER VALLEY CHINESE IMMERSION</v>
          </cell>
          <cell r="D893">
            <v>117</v>
          </cell>
          <cell r="E893" t="str">
            <v>HADLEY</v>
          </cell>
          <cell r="F893">
            <v>680</v>
          </cell>
          <cell r="G893" t="str">
            <v>HAMPDEN WILBRAHAM</v>
          </cell>
          <cell r="I893">
            <v>10519</v>
          </cell>
          <cell r="J893">
            <v>3289</v>
          </cell>
          <cell r="K893">
            <v>0</v>
          </cell>
          <cell r="L893">
            <v>1188</v>
          </cell>
          <cell r="M893">
            <v>14996</v>
          </cell>
          <cell r="O893">
            <v>3</v>
          </cell>
          <cell r="P893">
            <v>0</v>
          </cell>
          <cell r="Q893">
            <v>41424</v>
          </cell>
          <cell r="R893">
            <v>0</v>
          </cell>
          <cell r="S893">
            <v>0</v>
          </cell>
          <cell r="T893">
            <v>3564</v>
          </cell>
          <cell r="U893">
            <v>44988</v>
          </cell>
          <cell r="W893">
            <v>0</v>
          </cell>
          <cell r="X893">
            <v>0.09</v>
          </cell>
          <cell r="Y893">
            <v>7.9987921970796454E-3</v>
          </cell>
          <cell r="Z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</row>
        <row r="894">
          <cell r="B894">
            <v>497117683</v>
          </cell>
          <cell r="C894" t="str">
            <v>PIONEER VALLEY CHINESE IMMERSION</v>
          </cell>
          <cell r="D894">
            <v>117</v>
          </cell>
          <cell r="E894" t="str">
            <v>HADLEY</v>
          </cell>
          <cell r="F894">
            <v>683</v>
          </cell>
          <cell r="G894" t="str">
            <v>HAMPSHIRE</v>
          </cell>
          <cell r="I894">
            <v>12905</v>
          </cell>
          <cell r="J894">
            <v>10621</v>
          </cell>
          <cell r="K894">
            <v>0</v>
          </cell>
          <cell r="L894">
            <v>1188</v>
          </cell>
          <cell r="M894">
            <v>24714</v>
          </cell>
          <cell r="O894">
            <v>5</v>
          </cell>
          <cell r="P894">
            <v>0</v>
          </cell>
          <cell r="Q894">
            <v>117630</v>
          </cell>
          <cell r="R894">
            <v>0</v>
          </cell>
          <cell r="S894">
            <v>0</v>
          </cell>
          <cell r="T894">
            <v>5940</v>
          </cell>
          <cell r="U894">
            <v>123570</v>
          </cell>
          <cell r="W894">
            <v>0</v>
          </cell>
          <cell r="X894">
            <v>0.09</v>
          </cell>
          <cell r="Y894">
            <v>2.583901450690711E-2</v>
          </cell>
          <cell r="Z894">
            <v>0</v>
          </cell>
          <cell r="AB894">
            <v>2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</row>
        <row r="895">
          <cell r="B895">
            <v>497117685</v>
          </cell>
          <cell r="C895" t="str">
            <v>PIONEER VALLEY CHINESE IMMERSION</v>
          </cell>
          <cell r="D895">
            <v>117</v>
          </cell>
          <cell r="E895" t="str">
            <v>HADLEY</v>
          </cell>
          <cell r="F895">
            <v>685</v>
          </cell>
          <cell r="G895" t="str">
            <v>HAWLEMONT</v>
          </cell>
          <cell r="I895">
            <v>13622</v>
          </cell>
          <cell r="J895">
            <v>12341</v>
          </cell>
          <cell r="K895">
            <v>0</v>
          </cell>
          <cell r="L895">
            <v>1188</v>
          </cell>
          <cell r="M895">
            <v>27151</v>
          </cell>
          <cell r="O895">
            <v>2</v>
          </cell>
          <cell r="P895">
            <v>0</v>
          </cell>
          <cell r="Q895">
            <v>51926</v>
          </cell>
          <cell r="R895">
            <v>0</v>
          </cell>
          <cell r="S895">
            <v>0</v>
          </cell>
          <cell r="T895">
            <v>2376</v>
          </cell>
          <cell r="U895">
            <v>54302</v>
          </cell>
          <cell r="W895">
            <v>0</v>
          </cell>
          <cell r="X895">
            <v>0.18</v>
          </cell>
          <cell r="Y895">
            <v>2.1796824405935271E-2</v>
          </cell>
          <cell r="Z895">
            <v>0</v>
          </cell>
          <cell r="AB895">
            <v>2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</row>
        <row r="896">
          <cell r="B896">
            <v>497117717</v>
          </cell>
          <cell r="C896" t="str">
            <v>PIONEER VALLEY CHINESE IMMERSION</v>
          </cell>
          <cell r="D896">
            <v>117</v>
          </cell>
          <cell r="E896" t="str">
            <v>HADLEY</v>
          </cell>
          <cell r="F896">
            <v>717</v>
          </cell>
          <cell r="G896" t="str">
            <v>MOHAWK TRAIL</v>
          </cell>
          <cell r="I896">
            <v>14389</v>
          </cell>
          <cell r="J896">
            <v>8997</v>
          </cell>
          <cell r="K896">
            <v>0</v>
          </cell>
          <cell r="L896">
            <v>1188</v>
          </cell>
          <cell r="M896">
            <v>24574</v>
          </cell>
          <cell r="O896">
            <v>2</v>
          </cell>
          <cell r="P896">
            <v>0</v>
          </cell>
          <cell r="Q896">
            <v>46772</v>
          </cell>
          <cell r="R896">
            <v>0</v>
          </cell>
          <cell r="S896">
            <v>0</v>
          </cell>
          <cell r="T896">
            <v>2376</v>
          </cell>
          <cell r="U896">
            <v>49148</v>
          </cell>
          <cell r="W896">
            <v>0</v>
          </cell>
          <cell r="X896">
            <v>0.09</v>
          </cell>
          <cell r="Y896">
            <v>3.5757980707663832E-2</v>
          </cell>
          <cell r="Z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</row>
        <row r="897">
          <cell r="B897">
            <v>497117750</v>
          </cell>
          <cell r="C897" t="str">
            <v>PIONEER VALLEY CHINESE IMMERSION</v>
          </cell>
          <cell r="D897">
            <v>117</v>
          </cell>
          <cell r="E897" t="str">
            <v>HADLEY</v>
          </cell>
          <cell r="F897">
            <v>750</v>
          </cell>
          <cell r="G897" t="str">
            <v>PIONEER</v>
          </cell>
          <cell r="I897">
            <v>10332</v>
          </cell>
          <cell r="J897">
            <v>6298</v>
          </cell>
          <cell r="K897">
            <v>0</v>
          </cell>
          <cell r="L897">
            <v>1188</v>
          </cell>
          <cell r="M897">
            <v>17818</v>
          </cell>
          <cell r="O897">
            <v>1</v>
          </cell>
          <cell r="P897">
            <v>0</v>
          </cell>
          <cell r="Q897">
            <v>16630</v>
          </cell>
          <cell r="R897">
            <v>0</v>
          </cell>
          <cell r="S897">
            <v>0</v>
          </cell>
          <cell r="T897">
            <v>1188</v>
          </cell>
          <cell r="U897">
            <v>17818</v>
          </cell>
          <cell r="W897">
            <v>0</v>
          </cell>
          <cell r="X897">
            <v>0.09</v>
          </cell>
          <cell r="Y897">
            <v>3.6097242145179037E-2</v>
          </cell>
          <cell r="Z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</row>
        <row r="898">
          <cell r="B898">
            <v>497117755</v>
          </cell>
          <cell r="C898" t="str">
            <v>PIONEER VALLEY CHINESE IMMERSION</v>
          </cell>
          <cell r="D898">
            <v>117</v>
          </cell>
          <cell r="E898" t="str">
            <v>HADLEY</v>
          </cell>
          <cell r="F898">
            <v>755</v>
          </cell>
          <cell r="G898" t="str">
            <v>RALPH C MAHAR</v>
          </cell>
          <cell r="I898">
            <v>11606</v>
          </cell>
          <cell r="J898">
            <v>5517</v>
          </cell>
          <cell r="K898">
            <v>0</v>
          </cell>
          <cell r="L898">
            <v>1188</v>
          </cell>
          <cell r="M898">
            <v>18311</v>
          </cell>
          <cell r="O898">
            <v>3</v>
          </cell>
          <cell r="P898">
            <v>0</v>
          </cell>
          <cell r="Q898">
            <v>51369</v>
          </cell>
          <cell r="R898">
            <v>0</v>
          </cell>
          <cell r="S898">
            <v>0</v>
          </cell>
          <cell r="T898">
            <v>3564</v>
          </cell>
          <cell r="U898">
            <v>54933</v>
          </cell>
          <cell r="W898">
            <v>0</v>
          </cell>
          <cell r="X898">
            <v>0.09</v>
          </cell>
          <cell r="Y898">
            <v>3.419272336909359E-2</v>
          </cell>
          <cell r="Z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</row>
        <row r="899">
          <cell r="B899">
            <v>497117766</v>
          </cell>
          <cell r="C899" t="str">
            <v>PIONEER VALLEY CHINESE IMMERSION</v>
          </cell>
          <cell r="D899">
            <v>117</v>
          </cell>
          <cell r="E899" t="str">
            <v>HADLEY</v>
          </cell>
          <cell r="F899">
            <v>766</v>
          </cell>
          <cell r="G899" t="str">
            <v>SOUTHWICK TOLLAND GRANVILLE</v>
          </cell>
          <cell r="I899">
            <v>10563</v>
          </cell>
          <cell r="J899">
            <v>3190</v>
          </cell>
          <cell r="K899">
            <v>0</v>
          </cell>
          <cell r="L899">
            <v>1188</v>
          </cell>
          <cell r="M899">
            <v>14941</v>
          </cell>
          <cell r="O899">
            <v>3</v>
          </cell>
          <cell r="P899">
            <v>0</v>
          </cell>
          <cell r="Q899">
            <v>41259</v>
          </cell>
          <cell r="R899">
            <v>0</v>
          </cell>
          <cell r="S899">
            <v>0</v>
          </cell>
          <cell r="T899">
            <v>3564</v>
          </cell>
          <cell r="U899">
            <v>44823</v>
          </cell>
          <cell r="W899">
            <v>0</v>
          </cell>
          <cell r="X899">
            <v>0.09</v>
          </cell>
          <cell r="Y899">
            <v>2.4865179033505347E-3</v>
          </cell>
          <cell r="Z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</row>
        <row r="900">
          <cell r="B900">
            <v>498281061</v>
          </cell>
          <cell r="C900" t="str">
            <v>VERITAS PREPARATORY</v>
          </cell>
          <cell r="D900">
            <v>281</v>
          </cell>
          <cell r="E900" t="str">
            <v>SPRINGFIELD</v>
          </cell>
          <cell r="F900">
            <v>61</v>
          </cell>
          <cell r="G900" t="str">
            <v>CHICOPEE</v>
          </cell>
          <cell r="I900">
            <v>19320</v>
          </cell>
          <cell r="J900">
            <v>819</v>
          </cell>
          <cell r="K900">
            <v>0</v>
          </cell>
          <cell r="L900">
            <v>1188</v>
          </cell>
          <cell r="M900">
            <v>21327</v>
          </cell>
          <cell r="O900">
            <v>2</v>
          </cell>
          <cell r="P900">
            <v>0</v>
          </cell>
          <cell r="Q900">
            <v>40278</v>
          </cell>
          <cell r="R900">
            <v>0</v>
          </cell>
          <cell r="S900">
            <v>0</v>
          </cell>
          <cell r="T900">
            <v>2376</v>
          </cell>
          <cell r="U900">
            <v>42654</v>
          </cell>
          <cell r="W900">
            <v>0</v>
          </cell>
          <cell r="X900">
            <v>0.09</v>
          </cell>
          <cell r="Y900">
            <v>4.4357959472982419E-2</v>
          </cell>
          <cell r="Z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</row>
        <row r="901">
          <cell r="B901">
            <v>498281087</v>
          </cell>
          <cell r="C901" t="str">
            <v>VERITAS PREPARATORY</v>
          </cell>
          <cell r="D901">
            <v>281</v>
          </cell>
          <cell r="E901" t="str">
            <v>SPRINGFIELD</v>
          </cell>
          <cell r="F901">
            <v>87</v>
          </cell>
          <cell r="G901" t="str">
            <v>EAST LONGMEADOW</v>
          </cell>
          <cell r="I901">
            <v>15491</v>
          </cell>
          <cell r="J901">
            <v>5951</v>
          </cell>
          <cell r="K901">
            <v>0</v>
          </cell>
          <cell r="L901">
            <v>1188</v>
          </cell>
          <cell r="M901">
            <v>22630</v>
          </cell>
          <cell r="O901">
            <v>2</v>
          </cell>
          <cell r="P901">
            <v>0</v>
          </cell>
          <cell r="Q901">
            <v>42884</v>
          </cell>
          <cell r="R901">
            <v>0</v>
          </cell>
          <cell r="S901">
            <v>0</v>
          </cell>
          <cell r="T901">
            <v>2376</v>
          </cell>
          <cell r="U901">
            <v>45260</v>
          </cell>
          <cell r="W901">
            <v>0</v>
          </cell>
          <cell r="X901">
            <v>0.09</v>
          </cell>
          <cell r="Y901">
            <v>5.9238624035842478E-3</v>
          </cell>
          <cell r="Z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</row>
        <row r="902">
          <cell r="B902">
            <v>498281111</v>
          </cell>
          <cell r="C902" t="str">
            <v>VERITAS PREPARATORY</v>
          </cell>
          <cell r="D902">
            <v>281</v>
          </cell>
          <cell r="E902" t="str">
            <v>SPRINGFIELD</v>
          </cell>
          <cell r="F902">
            <v>111</v>
          </cell>
          <cell r="G902" t="str">
            <v>GRANBY</v>
          </cell>
          <cell r="I902">
            <v>16201</v>
          </cell>
          <cell r="J902">
            <v>3888</v>
          </cell>
          <cell r="K902">
            <v>0</v>
          </cell>
          <cell r="L902">
            <v>1188</v>
          </cell>
          <cell r="M902">
            <v>21277</v>
          </cell>
          <cell r="O902">
            <v>2</v>
          </cell>
          <cell r="P902">
            <v>0</v>
          </cell>
          <cell r="Q902">
            <v>40178</v>
          </cell>
          <cell r="R902">
            <v>0</v>
          </cell>
          <cell r="S902">
            <v>0</v>
          </cell>
          <cell r="T902">
            <v>2376</v>
          </cell>
          <cell r="U902">
            <v>42554</v>
          </cell>
          <cell r="W902">
            <v>0</v>
          </cell>
          <cell r="X902">
            <v>0.09</v>
          </cell>
          <cell r="Y902">
            <v>3.6153122233323211E-2</v>
          </cell>
          <cell r="Z902">
            <v>0</v>
          </cell>
          <cell r="AB902">
            <v>1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</row>
        <row r="903">
          <cell r="B903">
            <v>498281137</v>
          </cell>
          <cell r="C903" t="str">
            <v>VERITAS PREPARATORY</v>
          </cell>
          <cell r="D903">
            <v>281</v>
          </cell>
          <cell r="E903" t="str">
            <v>SPRINGFIELD</v>
          </cell>
          <cell r="F903">
            <v>137</v>
          </cell>
          <cell r="G903" t="str">
            <v>HOLYOKE</v>
          </cell>
          <cell r="I903">
            <v>19050</v>
          </cell>
          <cell r="J903">
            <v>0</v>
          </cell>
          <cell r="K903">
            <v>0</v>
          </cell>
          <cell r="L903">
            <v>1188</v>
          </cell>
          <cell r="M903">
            <v>20238</v>
          </cell>
          <cell r="O903">
            <v>4</v>
          </cell>
          <cell r="P903">
            <v>0</v>
          </cell>
          <cell r="Q903">
            <v>76200</v>
          </cell>
          <cell r="R903">
            <v>0</v>
          </cell>
          <cell r="S903">
            <v>0</v>
          </cell>
          <cell r="T903">
            <v>4752</v>
          </cell>
          <cell r="U903">
            <v>80952</v>
          </cell>
          <cell r="W903">
            <v>0</v>
          </cell>
          <cell r="X903">
            <v>0.18</v>
          </cell>
          <cell r="Y903">
            <v>0.10885540473195379</v>
          </cell>
          <cell r="Z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</row>
        <row r="904">
          <cell r="B904">
            <v>498281161</v>
          </cell>
          <cell r="C904" t="str">
            <v>VERITAS PREPARATORY</v>
          </cell>
          <cell r="D904">
            <v>281</v>
          </cell>
          <cell r="E904" t="str">
            <v>SPRINGFIELD</v>
          </cell>
          <cell r="F904">
            <v>161</v>
          </cell>
          <cell r="G904" t="str">
            <v>LUDLOW</v>
          </cell>
          <cell r="I904">
            <v>14514</v>
          </cell>
          <cell r="J904">
            <v>6116</v>
          </cell>
          <cell r="K904">
            <v>0</v>
          </cell>
          <cell r="L904">
            <v>1188</v>
          </cell>
          <cell r="M904">
            <v>21818</v>
          </cell>
          <cell r="O904">
            <v>1</v>
          </cell>
          <cell r="P904">
            <v>0</v>
          </cell>
          <cell r="Q904">
            <v>20630</v>
          </cell>
          <cell r="R904">
            <v>0</v>
          </cell>
          <cell r="S904">
            <v>0</v>
          </cell>
          <cell r="T904">
            <v>1188</v>
          </cell>
          <cell r="U904">
            <v>21818</v>
          </cell>
          <cell r="W904">
            <v>0</v>
          </cell>
          <cell r="X904">
            <v>0.09</v>
          </cell>
          <cell r="Y904">
            <v>8.5089813753324115E-3</v>
          </cell>
          <cell r="Z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</row>
        <row r="905">
          <cell r="B905">
            <v>498281281</v>
          </cell>
          <cell r="C905" t="str">
            <v>VERITAS PREPARATORY</v>
          </cell>
          <cell r="D905">
            <v>281</v>
          </cell>
          <cell r="E905" t="str">
            <v>SPRINGFIELD</v>
          </cell>
          <cell r="F905">
            <v>281</v>
          </cell>
          <cell r="G905" t="str">
            <v>SPRINGFIELD</v>
          </cell>
          <cell r="I905">
            <v>17742</v>
          </cell>
          <cell r="J905">
            <v>9</v>
          </cell>
          <cell r="K905">
            <v>0</v>
          </cell>
          <cell r="L905">
            <v>1188</v>
          </cell>
          <cell r="M905">
            <v>18939</v>
          </cell>
          <cell r="O905">
            <v>592</v>
          </cell>
          <cell r="P905">
            <v>0</v>
          </cell>
          <cell r="Q905">
            <v>10508592</v>
          </cell>
          <cell r="R905">
            <v>0</v>
          </cell>
          <cell r="S905">
            <v>0</v>
          </cell>
          <cell r="T905">
            <v>703296</v>
          </cell>
          <cell r="U905">
            <v>11211888</v>
          </cell>
          <cell r="W905">
            <v>0</v>
          </cell>
          <cell r="X905">
            <v>0.18</v>
          </cell>
          <cell r="Y905">
            <v>0.16010958440689912</v>
          </cell>
          <cell r="Z905">
            <v>0</v>
          </cell>
          <cell r="AB905">
            <v>102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</row>
        <row r="906">
          <cell r="B906">
            <v>498281620</v>
          </cell>
          <cell r="C906" t="str">
            <v>VERITAS PREPARATORY</v>
          </cell>
          <cell r="D906">
            <v>281</v>
          </cell>
          <cell r="E906" t="str">
            <v>SPRINGFIELD</v>
          </cell>
          <cell r="F906">
            <v>620</v>
          </cell>
          <cell r="G906" t="str">
            <v>BERLIN BOYLSTON</v>
          </cell>
          <cell r="I906">
            <v>12430</v>
          </cell>
          <cell r="J906">
            <v>6465</v>
          </cell>
          <cell r="K906">
            <v>0</v>
          </cell>
          <cell r="L906">
            <v>1188</v>
          </cell>
          <cell r="M906">
            <v>20083</v>
          </cell>
          <cell r="O906">
            <v>1</v>
          </cell>
          <cell r="P906">
            <v>0</v>
          </cell>
          <cell r="Q906">
            <v>18895</v>
          </cell>
          <cell r="R906">
            <v>0</v>
          </cell>
          <cell r="S906">
            <v>0</v>
          </cell>
          <cell r="T906">
            <v>1188</v>
          </cell>
          <cell r="U906">
            <v>20083</v>
          </cell>
          <cell r="W906">
            <v>0</v>
          </cell>
          <cell r="X906">
            <v>0.09</v>
          </cell>
          <cell r="Y906">
            <v>1.849664109397383E-2</v>
          </cell>
          <cell r="Z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</row>
        <row r="907">
          <cell r="B907">
            <v>499061024</v>
          </cell>
          <cell r="C907" t="str">
            <v>HAMPDEN CS OF SCIENCE EAST</v>
          </cell>
          <cell r="D907">
            <v>61</v>
          </cell>
          <cell r="E907" t="str">
            <v>CHICOPEE</v>
          </cell>
          <cell r="F907">
            <v>24</v>
          </cell>
          <cell r="G907" t="str">
            <v>BELCHERTOWN</v>
          </cell>
          <cell r="I907">
            <v>12243</v>
          </cell>
          <cell r="J907">
            <v>3158</v>
          </cell>
          <cell r="K907">
            <v>0</v>
          </cell>
          <cell r="L907">
            <v>1188</v>
          </cell>
          <cell r="M907">
            <v>16589</v>
          </cell>
          <cell r="O907">
            <v>1</v>
          </cell>
          <cell r="P907">
            <v>0</v>
          </cell>
          <cell r="Q907">
            <v>15401</v>
          </cell>
          <cell r="R907">
            <v>0</v>
          </cell>
          <cell r="S907">
            <v>0</v>
          </cell>
          <cell r="T907">
            <v>1188</v>
          </cell>
          <cell r="U907">
            <v>16589</v>
          </cell>
          <cell r="W907">
            <v>0</v>
          </cell>
          <cell r="X907">
            <v>0.09</v>
          </cell>
          <cell r="Y907">
            <v>1.6173184958679674E-2</v>
          </cell>
          <cell r="Z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</row>
        <row r="908">
          <cell r="B908">
            <v>499061061</v>
          </cell>
          <cell r="C908" t="str">
            <v>HAMPDEN CS OF SCIENCE EAST</v>
          </cell>
          <cell r="D908">
            <v>61</v>
          </cell>
          <cell r="E908" t="str">
            <v>CHICOPEE</v>
          </cell>
          <cell r="F908">
            <v>61</v>
          </cell>
          <cell r="G908" t="str">
            <v>CHICOPEE</v>
          </cell>
          <cell r="I908">
            <v>15314</v>
          </cell>
          <cell r="J908">
            <v>649</v>
          </cell>
          <cell r="K908">
            <v>0</v>
          </cell>
          <cell r="L908">
            <v>1188</v>
          </cell>
          <cell r="M908">
            <v>17151</v>
          </cell>
          <cell r="O908">
            <v>178</v>
          </cell>
          <cell r="P908">
            <v>0</v>
          </cell>
          <cell r="Q908">
            <v>2841414</v>
          </cell>
          <cell r="R908">
            <v>0</v>
          </cell>
          <cell r="S908">
            <v>0</v>
          </cell>
          <cell r="T908">
            <v>211464</v>
          </cell>
          <cell r="U908">
            <v>3052878</v>
          </cell>
          <cell r="W908">
            <v>0</v>
          </cell>
          <cell r="X908">
            <v>0.09</v>
          </cell>
          <cell r="Y908">
            <v>4.4357959472982419E-2</v>
          </cell>
          <cell r="Z908">
            <v>0</v>
          </cell>
          <cell r="AB908">
            <v>44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</row>
        <row r="909">
          <cell r="B909">
            <v>499061087</v>
          </cell>
          <cell r="C909" t="str">
            <v>HAMPDEN CS OF SCIENCE EAST</v>
          </cell>
          <cell r="D909">
            <v>61</v>
          </cell>
          <cell r="E909" t="str">
            <v>CHICOPEE</v>
          </cell>
          <cell r="F909">
            <v>87</v>
          </cell>
          <cell r="G909" t="str">
            <v>EAST LONGMEADOW</v>
          </cell>
          <cell r="I909">
            <v>12243</v>
          </cell>
          <cell r="J909">
            <v>4704</v>
          </cell>
          <cell r="K909">
            <v>0</v>
          </cell>
          <cell r="L909">
            <v>1188</v>
          </cell>
          <cell r="M909">
            <v>18135</v>
          </cell>
          <cell r="O909">
            <v>1</v>
          </cell>
          <cell r="P909">
            <v>0</v>
          </cell>
          <cell r="Q909">
            <v>16947</v>
          </cell>
          <cell r="R909">
            <v>0</v>
          </cell>
          <cell r="S909">
            <v>0</v>
          </cell>
          <cell r="T909">
            <v>1188</v>
          </cell>
          <cell r="U909">
            <v>18135</v>
          </cell>
          <cell r="W909">
            <v>0</v>
          </cell>
          <cell r="X909">
            <v>0.09</v>
          </cell>
          <cell r="Y909">
            <v>5.9238624035842478E-3</v>
          </cell>
          <cell r="Z909">
            <v>0</v>
          </cell>
          <cell r="AB909">
            <v>1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</row>
        <row r="910">
          <cell r="B910">
            <v>499061111</v>
          </cell>
          <cell r="C910" t="str">
            <v>HAMPDEN CS OF SCIENCE EAST</v>
          </cell>
          <cell r="D910">
            <v>61</v>
          </cell>
          <cell r="E910" t="str">
            <v>CHICOPEE</v>
          </cell>
          <cell r="F910">
            <v>111</v>
          </cell>
          <cell r="G910" t="str">
            <v>GRANBY</v>
          </cell>
          <cell r="I910">
            <v>18112</v>
          </cell>
          <cell r="J910">
            <v>4346</v>
          </cell>
          <cell r="K910">
            <v>0</v>
          </cell>
          <cell r="L910">
            <v>1188</v>
          </cell>
          <cell r="M910">
            <v>23646</v>
          </cell>
          <cell r="O910">
            <v>1</v>
          </cell>
          <cell r="P910">
            <v>0</v>
          </cell>
          <cell r="Q910">
            <v>22458</v>
          </cell>
          <cell r="R910">
            <v>0</v>
          </cell>
          <cell r="S910">
            <v>0</v>
          </cell>
          <cell r="T910">
            <v>1188</v>
          </cell>
          <cell r="U910">
            <v>23646</v>
          </cell>
          <cell r="W910">
            <v>0</v>
          </cell>
          <cell r="X910">
            <v>0.09</v>
          </cell>
          <cell r="Y910">
            <v>3.6153122233323211E-2</v>
          </cell>
          <cell r="Z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</row>
        <row r="911">
          <cell r="B911">
            <v>499061137</v>
          </cell>
          <cell r="C911" t="str">
            <v>HAMPDEN CS OF SCIENCE EAST</v>
          </cell>
          <cell r="D911">
            <v>61</v>
          </cell>
          <cell r="E911" t="str">
            <v>CHICOPEE</v>
          </cell>
          <cell r="F911">
            <v>137</v>
          </cell>
          <cell r="G911" t="str">
            <v>HOLYOKE</v>
          </cell>
          <cell r="I911">
            <v>18863</v>
          </cell>
          <cell r="J911">
            <v>0</v>
          </cell>
          <cell r="K911">
            <v>0</v>
          </cell>
          <cell r="L911">
            <v>1188</v>
          </cell>
          <cell r="M911">
            <v>20051</v>
          </cell>
          <cell r="O911">
            <v>4</v>
          </cell>
          <cell r="P911">
            <v>0</v>
          </cell>
          <cell r="Q911">
            <v>75452</v>
          </cell>
          <cell r="R911">
            <v>0</v>
          </cell>
          <cell r="S911">
            <v>0</v>
          </cell>
          <cell r="T911">
            <v>4752</v>
          </cell>
          <cell r="U911">
            <v>80204</v>
          </cell>
          <cell r="W911">
            <v>0</v>
          </cell>
          <cell r="X911">
            <v>0.18</v>
          </cell>
          <cell r="Y911">
            <v>0.10885540473195379</v>
          </cell>
          <cell r="Z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</row>
        <row r="912">
          <cell r="B912">
            <v>499061161</v>
          </cell>
          <cell r="C912" t="str">
            <v>HAMPDEN CS OF SCIENCE EAST</v>
          </cell>
          <cell r="D912">
            <v>61</v>
          </cell>
          <cell r="E912" t="str">
            <v>CHICOPEE</v>
          </cell>
          <cell r="F912">
            <v>161</v>
          </cell>
          <cell r="G912" t="str">
            <v>LUDLOW</v>
          </cell>
          <cell r="I912">
            <v>12535</v>
          </cell>
          <cell r="J912">
            <v>5282</v>
          </cell>
          <cell r="K912">
            <v>0</v>
          </cell>
          <cell r="L912">
            <v>1188</v>
          </cell>
          <cell r="M912">
            <v>19005</v>
          </cell>
          <cell r="O912">
            <v>3</v>
          </cell>
          <cell r="P912">
            <v>0</v>
          </cell>
          <cell r="Q912">
            <v>53451</v>
          </cell>
          <cell r="R912">
            <v>0</v>
          </cell>
          <cell r="S912">
            <v>0</v>
          </cell>
          <cell r="T912">
            <v>3564</v>
          </cell>
          <cell r="U912">
            <v>57015</v>
          </cell>
          <cell r="W912">
            <v>0</v>
          </cell>
          <cell r="X912">
            <v>0.09</v>
          </cell>
          <cell r="Y912">
            <v>8.5089813753324115E-3</v>
          </cell>
          <cell r="Z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</row>
        <row r="913">
          <cell r="B913">
            <v>499061278</v>
          </cell>
          <cell r="C913" t="str">
            <v>HAMPDEN CS OF SCIENCE EAST</v>
          </cell>
          <cell r="D913">
            <v>61</v>
          </cell>
          <cell r="E913" t="str">
            <v>CHICOPEE</v>
          </cell>
          <cell r="F913">
            <v>278</v>
          </cell>
          <cell r="G913" t="str">
            <v>SOUTH HADLEY</v>
          </cell>
          <cell r="I913">
            <v>13444</v>
          </cell>
          <cell r="J913">
            <v>2496</v>
          </cell>
          <cell r="K913">
            <v>0</v>
          </cell>
          <cell r="L913">
            <v>1188</v>
          </cell>
          <cell r="M913">
            <v>17128</v>
          </cell>
          <cell r="O913">
            <v>1</v>
          </cell>
          <cell r="P913">
            <v>0</v>
          </cell>
          <cell r="Q913">
            <v>15940</v>
          </cell>
          <cell r="R913">
            <v>0</v>
          </cell>
          <cell r="S913">
            <v>0</v>
          </cell>
          <cell r="T913">
            <v>1188</v>
          </cell>
          <cell r="U913">
            <v>17128</v>
          </cell>
          <cell r="W913">
            <v>0</v>
          </cell>
          <cell r="X913">
            <v>0.09</v>
          </cell>
          <cell r="Y913">
            <v>7.2989156489209617E-2</v>
          </cell>
          <cell r="Z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</row>
        <row r="914">
          <cell r="B914">
            <v>499061281</v>
          </cell>
          <cell r="C914" t="str">
            <v>HAMPDEN CS OF SCIENCE EAST</v>
          </cell>
          <cell r="D914">
            <v>61</v>
          </cell>
          <cell r="E914" t="str">
            <v>CHICOPEE</v>
          </cell>
          <cell r="F914">
            <v>281</v>
          </cell>
          <cell r="G914" t="str">
            <v>SPRINGFIELD</v>
          </cell>
          <cell r="I914">
            <v>17175</v>
          </cell>
          <cell r="J914">
            <v>8</v>
          </cell>
          <cell r="K914">
            <v>0</v>
          </cell>
          <cell r="L914">
            <v>1188</v>
          </cell>
          <cell r="M914">
            <v>18371</v>
          </cell>
          <cell r="O914">
            <v>366</v>
          </cell>
          <cell r="P914">
            <v>0</v>
          </cell>
          <cell r="Q914">
            <v>6288978</v>
          </cell>
          <cell r="R914">
            <v>0</v>
          </cell>
          <cell r="S914">
            <v>0</v>
          </cell>
          <cell r="T914">
            <v>434808</v>
          </cell>
          <cell r="U914">
            <v>6723786</v>
          </cell>
          <cell r="W914">
            <v>0</v>
          </cell>
          <cell r="X914">
            <v>0.18</v>
          </cell>
          <cell r="Y914">
            <v>0.16010958440689912</v>
          </cell>
          <cell r="Z914">
            <v>0</v>
          </cell>
          <cell r="AB914">
            <v>98.999999999999986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</row>
        <row r="915">
          <cell r="B915">
            <v>499061332</v>
          </cell>
          <cell r="C915" t="str">
            <v>HAMPDEN CS OF SCIENCE EAST</v>
          </cell>
          <cell r="D915">
            <v>61</v>
          </cell>
          <cell r="E915" t="str">
            <v>CHICOPEE</v>
          </cell>
          <cell r="F915">
            <v>332</v>
          </cell>
          <cell r="G915" t="str">
            <v>WEST SPRINGFIELD</v>
          </cell>
          <cell r="I915">
            <v>18823</v>
          </cell>
          <cell r="J915">
            <v>1425</v>
          </cell>
          <cell r="K915">
            <v>0</v>
          </cell>
          <cell r="L915">
            <v>1188</v>
          </cell>
          <cell r="M915">
            <v>21436</v>
          </cell>
          <cell r="O915">
            <v>3</v>
          </cell>
          <cell r="P915">
            <v>0</v>
          </cell>
          <cell r="Q915">
            <v>60744</v>
          </cell>
          <cell r="R915">
            <v>0</v>
          </cell>
          <cell r="S915">
            <v>0</v>
          </cell>
          <cell r="T915">
            <v>3564</v>
          </cell>
          <cell r="U915">
            <v>64308</v>
          </cell>
          <cell r="W915">
            <v>0</v>
          </cell>
          <cell r="X915">
            <v>0.09</v>
          </cell>
          <cell r="Y915">
            <v>2.732609643755567E-2</v>
          </cell>
          <cell r="Z915">
            <v>0</v>
          </cell>
          <cell r="AB915">
            <v>1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</row>
        <row r="916">
          <cell r="B916">
            <v>499061670</v>
          </cell>
          <cell r="C916" t="str">
            <v>HAMPDEN CS OF SCIENCE EAST</v>
          </cell>
          <cell r="D916">
            <v>61</v>
          </cell>
          <cell r="E916" t="str">
            <v>CHICOPEE</v>
          </cell>
          <cell r="F916">
            <v>670</v>
          </cell>
          <cell r="G916" t="str">
            <v>FRONTIER</v>
          </cell>
          <cell r="I916">
            <v>12243</v>
          </cell>
          <cell r="J916">
            <v>9144</v>
          </cell>
          <cell r="K916">
            <v>0</v>
          </cell>
          <cell r="L916">
            <v>1188</v>
          </cell>
          <cell r="M916">
            <v>22575</v>
          </cell>
          <cell r="O916">
            <v>1</v>
          </cell>
          <cell r="P916">
            <v>0</v>
          </cell>
          <cell r="Q916">
            <v>21387</v>
          </cell>
          <cell r="R916">
            <v>0</v>
          </cell>
          <cell r="S916">
            <v>0</v>
          </cell>
          <cell r="T916">
            <v>1188</v>
          </cell>
          <cell r="U916">
            <v>22575</v>
          </cell>
          <cell r="W916">
            <v>0</v>
          </cell>
          <cell r="X916">
            <v>0.09</v>
          </cell>
          <cell r="Y916">
            <v>3.5023023600974597E-2</v>
          </cell>
          <cell r="Z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</row>
        <row r="917">
          <cell r="B917">
            <v>499061750</v>
          </cell>
          <cell r="C917" t="str">
            <v>HAMPDEN CS OF SCIENCE EAST</v>
          </cell>
          <cell r="D917">
            <v>61</v>
          </cell>
          <cell r="E917" t="str">
            <v>CHICOPEE</v>
          </cell>
          <cell r="F917">
            <v>750</v>
          </cell>
          <cell r="G917" t="str">
            <v>PIONEER</v>
          </cell>
          <cell r="I917">
            <v>17757</v>
          </cell>
          <cell r="J917">
            <v>10825</v>
          </cell>
          <cell r="K917">
            <v>0</v>
          </cell>
          <cell r="L917">
            <v>1188</v>
          </cell>
          <cell r="M917">
            <v>29770</v>
          </cell>
          <cell r="O917">
            <v>1</v>
          </cell>
          <cell r="P917">
            <v>0</v>
          </cell>
          <cell r="Q917">
            <v>28582</v>
          </cell>
          <cell r="R917">
            <v>0</v>
          </cell>
          <cell r="S917">
            <v>0</v>
          </cell>
          <cell r="T917">
            <v>1188</v>
          </cell>
          <cell r="U917">
            <v>29770</v>
          </cell>
          <cell r="W917">
            <v>0</v>
          </cell>
          <cell r="X917">
            <v>0.09</v>
          </cell>
          <cell r="Y917">
            <v>3.6097242145179037E-2</v>
          </cell>
          <cell r="Z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</row>
        <row r="918">
          <cell r="B918">
            <v>3502281281</v>
          </cell>
          <cell r="C918" t="str">
            <v>BAYSTATE ACADEMY</v>
          </cell>
          <cell r="D918">
            <v>281</v>
          </cell>
          <cell r="E918" t="str">
            <v>SPRINGFIELD</v>
          </cell>
          <cell r="F918">
            <v>281</v>
          </cell>
          <cell r="G918" t="str">
            <v>SPRINGFIELD</v>
          </cell>
          <cell r="I918">
            <v>18257</v>
          </cell>
          <cell r="J918">
            <v>9</v>
          </cell>
          <cell r="K918">
            <v>0</v>
          </cell>
          <cell r="L918">
            <v>1188</v>
          </cell>
          <cell r="M918">
            <v>19454</v>
          </cell>
          <cell r="O918">
            <v>400</v>
          </cell>
          <cell r="P918">
            <v>0</v>
          </cell>
          <cell r="Q918">
            <v>7306400</v>
          </cell>
          <cell r="R918">
            <v>0</v>
          </cell>
          <cell r="S918">
            <v>0</v>
          </cell>
          <cell r="T918">
            <v>475200</v>
          </cell>
          <cell r="U918">
            <v>7781600</v>
          </cell>
          <cell r="W918">
            <v>0</v>
          </cell>
          <cell r="X918">
            <v>0.18</v>
          </cell>
          <cell r="Y918">
            <v>0.16010958440689912</v>
          </cell>
          <cell r="Z918">
            <v>0</v>
          </cell>
          <cell r="AB918">
            <v>40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</row>
        <row r="919">
          <cell r="B919">
            <v>3503160160</v>
          </cell>
          <cell r="C919" t="str">
            <v>COLLEGIATE CS OF LOWELL</v>
          </cell>
          <cell r="D919">
            <v>160</v>
          </cell>
          <cell r="E919" t="str">
            <v>LOWELL</v>
          </cell>
          <cell r="F919">
            <v>160</v>
          </cell>
          <cell r="G919" t="str">
            <v>LOWELL</v>
          </cell>
          <cell r="I919">
            <v>16775</v>
          </cell>
          <cell r="J919">
            <v>35</v>
          </cell>
          <cell r="K919">
            <v>0</v>
          </cell>
          <cell r="L919">
            <v>1188</v>
          </cell>
          <cell r="M919">
            <v>17998</v>
          </cell>
          <cell r="O919">
            <v>1200</v>
          </cell>
          <cell r="P919">
            <v>0</v>
          </cell>
          <cell r="Q919">
            <v>20172000</v>
          </cell>
          <cell r="R919">
            <v>0</v>
          </cell>
          <cell r="S919">
            <v>0</v>
          </cell>
          <cell r="T919">
            <v>1425600</v>
          </cell>
          <cell r="U919">
            <v>21597600</v>
          </cell>
          <cell r="W919">
            <v>0</v>
          </cell>
          <cell r="X919">
            <v>0.18</v>
          </cell>
          <cell r="Y919">
            <v>0.13682138571675365</v>
          </cell>
          <cell r="Z919">
            <v>0</v>
          </cell>
          <cell r="AB919">
            <v>59.999999999999979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</row>
        <row r="920">
          <cell r="B920">
            <v>3506262007</v>
          </cell>
          <cell r="C920" t="str">
            <v>PIONEER CS OF SCIENCE II</v>
          </cell>
          <cell r="D920">
            <v>262</v>
          </cell>
          <cell r="E920" t="str">
            <v>SAUGUS</v>
          </cell>
          <cell r="F920">
            <v>7</v>
          </cell>
          <cell r="G920" t="str">
            <v>AMESBURY</v>
          </cell>
          <cell r="I920">
            <v>10332</v>
          </cell>
          <cell r="J920">
            <v>5218</v>
          </cell>
          <cell r="K920">
            <v>0</v>
          </cell>
          <cell r="L920">
            <v>1188</v>
          </cell>
          <cell r="M920">
            <v>16738</v>
          </cell>
          <cell r="O920">
            <v>1</v>
          </cell>
          <cell r="P920">
            <v>0</v>
          </cell>
          <cell r="Q920">
            <v>15550</v>
          </cell>
          <cell r="R920">
            <v>0</v>
          </cell>
          <cell r="S920">
            <v>0</v>
          </cell>
          <cell r="T920">
            <v>1188</v>
          </cell>
          <cell r="U920">
            <v>16738</v>
          </cell>
          <cell r="W920">
            <v>0</v>
          </cell>
          <cell r="X920">
            <v>0.09</v>
          </cell>
          <cell r="Y920">
            <v>4.4294192382270677E-2</v>
          </cell>
          <cell r="Z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</row>
        <row r="921">
          <cell r="B921">
            <v>3506262030</v>
          </cell>
          <cell r="C921" t="str">
            <v>PIONEER CS OF SCIENCE II</v>
          </cell>
          <cell r="D921">
            <v>262</v>
          </cell>
          <cell r="E921" t="str">
            <v>SAUGUS</v>
          </cell>
          <cell r="F921">
            <v>30</v>
          </cell>
          <cell r="G921" t="str">
            <v>BEVERLY</v>
          </cell>
          <cell r="I921">
            <v>17917</v>
          </cell>
          <cell r="J921">
            <v>3972</v>
          </cell>
          <cell r="K921">
            <v>0</v>
          </cell>
          <cell r="L921">
            <v>1188</v>
          </cell>
          <cell r="M921">
            <v>23077</v>
          </cell>
          <cell r="O921">
            <v>2</v>
          </cell>
          <cell r="P921">
            <v>0</v>
          </cell>
          <cell r="Q921">
            <v>43778</v>
          </cell>
          <cell r="R921">
            <v>0</v>
          </cell>
          <cell r="S921">
            <v>0</v>
          </cell>
          <cell r="T921">
            <v>2376</v>
          </cell>
          <cell r="U921">
            <v>46154</v>
          </cell>
          <cell r="W921">
            <v>0</v>
          </cell>
          <cell r="X921">
            <v>0.09</v>
          </cell>
          <cell r="Y921">
            <v>4.4381844028676043E-3</v>
          </cell>
          <cell r="Z921">
            <v>0</v>
          </cell>
          <cell r="AB921">
            <v>1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</row>
        <row r="922">
          <cell r="B922">
            <v>3506262035</v>
          </cell>
          <cell r="C922" t="str">
            <v>PIONEER CS OF SCIENCE II</v>
          </cell>
          <cell r="D922">
            <v>262</v>
          </cell>
          <cell r="E922" t="str">
            <v>SAUGUS</v>
          </cell>
          <cell r="F922">
            <v>35</v>
          </cell>
          <cell r="G922" t="str">
            <v>BOSTON</v>
          </cell>
          <cell r="I922">
            <v>20297</v>
          </cell>
          <cell r="J922">
            <v>8424</v>
          </cell>
          <cell r="K922">
            <v>0</v>
          </cell>
          <cell r="L922">
            <v>1188</v>
          </cell>
          <cell r="M922">
            <v>29909</v>
          </cell>
          <cell r="O922">
            <v>1</v>
          </cell>
          <cell r="P922">
            <v>0</v>
          </cell>
          <cell r="Q922">
            <v>28721</v>
          </cell>
          <cell r="R922">
            <v>0</v>
          </cell>
          <cell r="S922">
            <v>0</v>
          </cell>
          <cell r="T922">
            <v>1188</v>
          </cell>
          <cell r="U922">
            <v>29909</v>
          </cell>
          <cell r="W922">
            <v>0</v>
          </cell>
          <cell r="X922">
            <v>0.18</v>
          </cell>
          <cell r="Y922">
            <v>0.18442807457257207</v>
          </cell>
          <cell r="Z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</row>
        <row r="923">
          <cell r="B923">
            <v>3506262048</v>
          </cell>
          <cell r="C923" t="str">
            <v>PIONEER CS OF SCIENCE II</v>
          </cell>
          <cell r="D923">
            <v>262</v>
          </cell>
          <cell r="E923" t="str">
            <v>SAUGUS</v>
          </cell>
          <cell r="F923">
            <v>48</v>
          </cell>
          <cell r="G923" t="str">
            <v>BURLINGTON</v>
          </cell>
          <cell r="I923">
            <v>13465</v>
          </cell>
          <cell r="J923">
            <v>10896</v>
          </cell>
          <cell r="K923">
            <v>0</v>
          </cell>
          <cell r="L923">
            <v>1188</v>
          </cell>
          <cell r="M923">
            <v>25549</v>
          </cell>
          <cell r="O923">
            <v>1</v>
          </cell>
          <cell r="P923">
            <v>0</v>
          </cell>
          <cell r="Q923">
            <v>24361</v>
          </cell>
          <cell r="R923">
            <v>0</v>
          </cell>
          <cell r="S923">
            <v>0</v>
          </cell>
          <cell r="T923">
            <v>1188</v>
          </cell>
          <cell r="U923">
            <v>25549</v>
          </cell>
          <cell r="W923">
            <v>0</v>
          </cell>
          <cell r="X923">
            <v>0.09</v>
          </cell>
          <cell r="Y923">
            <v>5.1761033128458532E-4</v>
          </cell>
          <cell r="Z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</row>
        <row r="924">
          <cell r="B924">
            <v>3506262056</v>
          </cell>
          <cell r="C924" t="str">
            <v>PIONEER CS OF SCIENCE II</v>
          </cell>
          <cell r="D924">
            <v>262</v>
          </cell>
          <cell r="E924" t="str">
            <v>SAUGUS</v>
          </cell>
          <cell r="F924">
            <v>56</v>
          </cell>
          <cell r="G924" t="str">
            <v>CHELMSFORD</v>
          </cell>
          <cell r="I924">
            <v>12243</v>
          </cell>
          <cell r="J924">
            <v>4021</v>
          </cell>
          <cell r="K924">
            <v>0</v>
          </cell>
          <cell r="L924">
            <v>1188</v>
          </cell>
          <cell r="M924">
            <v>17452</v>
          </cell>
          <cell r="O924">
            <v>1</v>
          </cell>
          <cell r="P924">
            <v>0</v>
          </cell>
          <cell r="Q924">
            <v>16264</v>
          </cell>
          <cell r="R924">
            <v>0</v>
          </cell>
          <cell r="S924">
            <v>0</v>
          </cell>
          <cell r="T924">
            <v>1188</v>
          </cell>
          <cell r="U924">
            <v>17452</v>
          </cell>
          <cell r="W924">
            <v>0</v>
          </cell>
          <cell r="X924">
            <v>0.09</v>
          </cell>
          <cell r="Y924">
            <v>1.8492521864433949E-2</v>
          </cell>
          <cell r="Z924">
            <v>0</v>
          </cell>
          <cell r="AB924">
            <v>1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</row>
        <row r="925">
          <cell r="B925">
            <v>3506262057</v>
          </cell>
          <cell r="C925" t="str">
            <v>PIONEER CS OF SCIENCE II</v>
          </cell>
          <cell r="D925">
            <v>262</v>
          </cell>
          <cell r="E925" t="str">
            <v>SAUGUS</v>
          </cell>
          <cell r="F925">
            <v>57</v>
          </cell>
          <cell r="G925" t="str">
            <v>CHELSEA</v>
          </cell>
          <cell r="I925">
            <v>12981</v>
          </cell>
          <cell r="J925">
            <v>281</v>
          </cell>
          <cell r="K925">
            <v>0</v>
          </cell>
          <cell r="L925">
            <v>1188</v>
          </cell>
          <cell r="M925">
            <v>14450</v>
          </cell>
          <cell r="O925">
            <v>3</v>
          </cell>
          <cell r="P925">
            <v>0</v>
          </cell>
          <cell r="Q925">
            <v>39786</v>
          </cell>
          <cell r="R925">
            <v>0</v>
          </cell>
          <cell r="S925">
            <v>0</v>
          </cell>
          <cell r="T925">
            <v>3564</v>
          </cell>
          <cell r="U925">
            <v>43350</v>
          </cell>
          <cell r="W925">
            <v>0</v>
          </cell>
          <cell r="X925">
            <v>0.18</v>
          </cell>
          <cell r="Y925">
            <v>0.12345956705345312</v>
          </cell>
          <cell r="Z925">
            <v>0</v>
          </cell>
          <cell r="AB925">
            <v>1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</row>
        <row r="926">
          <cell r="B926">
            <v>3506262071</v>
          </cell>
          <cell r="C926" t="str">
            <v>PIONEER CS OF SCIENCE II</v>
          </cell>
          <cell r="D926">
            <v>262</v>
          </cell>
          <cell r="E926" t="str">
            <v>SAUGUS</v>
          </cell>
          <cell r="F926">
            <v>71</v>
          </cell>
          <cell r="G926" t="str">
            <v>DANVERS</v>
          </cell>
          <cell r="I926">
            <v>11584</v>
          </cell>
          <cell r="J926">
            <v>5051</v>
          </cell>
          <cell r="K926">
            <v>0</v>
          </cell>
          <cell r="L926">
            <v>1188</v>
          </cell>
          <cell r="M926">
            <v>17823</v>
          </cell>
          <cell r="O926">
            <v>12</v>
          </cell>
          <cell r="P926">
            <v>0</v>
          </cell>
          <cell r="Q926">
            <v>199620</v>
          </cell>
          <cell r="R926">
            <v>0</v>
          </cell>
          <cell r="S926">
            <v>0</v>
          </cell>
          <cell r="T926">
            <v>14256</v>
          </cell>
          <cell r="U926">
            <v>213876</v>
          </cell>
          <cell r="W926">
            <v>0</v>
          </cell>
          <cell r="X926">
            <v>0.09</v>
          </cell>
          <cell r="Y926">
            <v>8.1278406724978932E-3</v>
          </cell>
          <cell r="Z926">
            <v>0</v>
          </cell>
          <cell r="AB926">
            <v>1.9999999999999998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</row>
        <row r="927">
          <cell r="B927">
            <v>3506262093</v>
          </cell>
          <cell r="C927" t="str">
            <v>PIONEER CS OF SCIENCE II</v>
          </cell>
          <cell r="D927">
            <v>262</v>
          </cell>
          <cell r="E927" t="str">
            <v>SAUGUS</v>
          </cell>
          <cell r="F927">
            <v>93</v>
          </cell>
          <cell r="G927" t="str">
            <v>EVERETT</v>
          </cell>
          <cell r="I927">
            <v>16157</v>
          </cell>
          <cell r="J927">
            <v>208</v>
          </cell>
          <cell r="K927">
            <v>0</v>
          </cell>
          <cell r="L927">
            <v>1188</v>
          </cell>
          <cell r="M927">
            <v>17553</v>
          </cell>
          <cell r="O927">
            <v>20</v>
          </cell>
          <cell r="P927">
            <v>0</v>
          </cell>
          <cell r="Q927">
            <v>327300</v>
          </cell>
          <cell r="R927">
            <v>0</v>
          </cell>
          <cell r="S927">
            <v>0</v>
          </cell>
          <cell r="T927">
            <v>23760</v>
          </cell>
          <cell r="U927">
            <v>351060</v>
          </cell>
          <cell r="W927">
            <v>0</v>
          </cell>
          <cell r="X927">
            <v>0.18</v>
          </cell>
          <cell r="Y927">
            <v>8.9885551686166743E-2</v>
          </cell>
          <cell r="Z927">
            <v>0</v>
          </cell>
          <cell r="AB927">
            <v>3.9999999999999996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</row>
        <row r="928">
          <cell r="B928">
            <v>3506262163</v>
          </cell>
          <cell r="C928" t="str">
            <v>PIONEER CS OF SCIENCE II</v>
          </cell>
          <cell r="D928">
            <v>262</v>
          </cell>
          <cell r="E928" t="str">
            <v>SAUGUS</v>
          </cell>
          <cell r="F928">
            <v>163</v>
          </cell>
          <cell r="G928" t="str">
            <v>LYNN</v>
          </cell>
          <cell r="I928">
            <v>16550</v>
          </cell>
          <cell r="J928">
            <v>110</v>
          </cell>
          <cell r="K928">
            <v>0</v>
          </cell>
          <cell r="L928">
            <v>1188</v>
          </cell>
          <cell r="M928">
            <v>17848</v>
          </cell>
          <cell r="O928">
            <v>238</v>
          </cell>
          <cell r="P928">
            <v>0</v>
          </cell>
          <cell r="Q928">
            <v>3965080</v>
          </cell>
          <cell r="R928">
            <v>0</v>
          </cell>
          <cell r="S928">
            <v>0</v>
          </cell>
          <cell r="T928">
            <v>282744</v>
          </cell>
          <cell r="U928">
            <v>4247824</v>
          </cell>
          <cell r="W928">
            <v>0</v>
          </cell>
          <cell r="X928">
            <v>0.113490033140277</v>
          </cell>
          <cell r="Y928">
            <v>0.10020806784376603</v>
          </cell>
          <cell r="Z928">
            <v>0</v>
          </cell>
          <cell r="AB928">
            <v>65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</row>
        <row r="929">
          <cell r="B929">
            <v>3506262164</v>
          </cell>
          <cell r="C929" t="str">
            <v>PIONEER CS OF SCIENCE II</v>
          </cell>
          <cell r="D929">
            <v>262</v>
          </cell>
          <cell r="E929" t="str">
            <v>SAUGUS</v>
          </cell>
          <cell r="F929">
            <v>164</v>
          </cell>
          <cell r="G929" t="str">
            <v>LYNNFIELD</v>
          </cell>
          <cell r="I929">
            <v>10332</v>
          </cell>
          <cell r="J929">
            <v>4559</v>
          </cell>
          <cell r="K929">
            <v>0</v>
          </cell>
          <cell r="L929">
            <v>1188</v>
          </cell>
          <cell r="M929">
            <v>16079</v>
          </cell>
          <cell r="O929">
            <v>1</v>
          </cell>
          <cell r="P929">
            <v>0</v>
          </cell>
          <cell r="Q929">
            <v>14891</v>
          </cell>
          <cell r="R929">
            <v>0</v>
          </cell>
          <cell r="S929">
            <v>0</v>
          </cell>
          <cell r="T929">
            <v>1188</v>
          </cell>
          <cell r="U929">
            <v>16079</v>
          </cell>
          <cell r="W929">
            <v>0</v>
          </cell>
          <cell r="X929">
            <v>0.09</v>
          </cell>
          <cell r="Y929">
            <v>4.3586291353849517E-3</v>
          </cell>
          <cell r="Z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</row>
        <row r="930">
          <cell r="B930">
            <v>3506262165</v>
          </cell>
          <cell r="C930" t="str">
            <v>PIONEER CS OF SCIENCE II</v>
          </cell>
          <cell r="D930">
            <v>262</v>
          </cell>
          <cell r="E930" t="str">
            <v>SAUGUS</v>
          </cell>
          <cell r="F930">
            <v>165</v>
          </cell>
          <cell r="G930" t="str">
            <v>MALDEN</v>
          </cell>
          <cell r="I930">
            <v>15171</v>
          </cell>
          <cell r="J930">
            <v>0</v>
          </cell>
          <cell r="K930">
            <v>0</v>
          </cell>
          <cell r="L930">
            <v>1188</v>
          </cell>
          <cell r="M930">
            <v>16359</v>
          </cell>
          <cell r="O930">
            <v>40</v>
          </cell>
          <cell r="P930">
            <v>0</v>
          </cell>
          <cell r="Q930">
            <v>606840</v>
          </cell>
          <cell r="R930">
            <v>0</v>
          </cell>
          <cell r="S930">
            <v>0</v>
          </cell>
          <cell r="T930">
            <v>47520</v>
          </cell>
          <cell r="U930">
            <v>654360</v>
          </cell>
          <cell r="W930">
            <v>0</v>
          </cell>
          <cell r="X930">
            <v>9.8299999999999998E-2</v>
          </cell>
          <cell r="Y930">
            <v>8.348768009130407E-2</v>
          </cell>
          <cell r="Z930">
            <v>0</v>
          </cell>
          <cell r="AB930">
            <v>17.333333333333332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</row>
        <row r="931">
          <cell r="B931">
            <v>3506262176</v>
          </cell>
          <cell r="C931" t="str">
            <v>PIONEER CS OF SCIENCE II</v>
          </cell>
          <cell r="D931">
            <v>262</v>
          </cell>
          <cell r="E931" t="str">
            <v>SAUGUS</v>
          </cell>
          <cell r="F931">
            <v>176</v>
          </cell>
          <cell r="G931" t="str">
            <v>MEDFORD</v>
          </cell>
          <cell r="I931">
            <v>14406</v>
          </cell>
          <cell r="J931">
            <v>4899</v>
          </cell>
          <cell r="K931">
            <v>0</v>
          </cell>
          <cell r="L931">
            <v>1188</v>
          </cell>
          <cell r="M931">
            <v>20493</v>
          </cell>
          <cell r="O931">
            <v>6</v>
          </cell>
          <cell r="P931">
            <v>0</v>
          </cell>
          <cell r="Q931">
            <v>115830</v>
          </cell>
          <cell r="R931">
            <v>0</v>
          </cell>
          <cell r="S931">
            <v>0</v>
          </cell>
          <cell r="T931">
            <v>7128</v>
          </cell>
          <cell r="U931">
            <v>122958</v>
          </cell>
          <cell r="W931">
            <v>0</v>
          </cell>
          <cell r="X931">
            <v>0.09</v>
          </cell>
          <cell r="Y931">
            <v>8.7334594973897381E-2</v>
          </cell>
          <cell r="Z931">
            <v>0</v>
          </cell>
          <cell r="AB931">
            <v>1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</row>
        <row r="932">
          <cell r="B932">
            <v>3506262178</v>
          </cell>
          <cell r="C932" t="str">
            <v>PIONEER CS OF SCIENCE II</v>
          </cell>
          <cell r="D932">
            <v>262</v>
          </cell>
          <cell r="E932" t="str">
            <v>SAUGUS</v>
          </cell>
          <cell r="F932">
            <v>178</v>
          </cell>
          <cell r="G932" t="str">
            <v>MELROSE</v>
          </cell>
          <cell r="I932">
            <v>14661</v>
          </cell>
          <cell r="J932">
            <v>1594</v>
          </cell>
          <cell r="K932">
            <v>0</v>
          </cell>
          <cell r="L932">
            <v>1188</v>
          </cell>
          <cell r="M932">
            <v>17443</v>
          </cell>
          <cell r="O932">
            <v>4</v>
          </cell>
          <cell r="P932">
            <v>0</v>
          </cell>
          <cell r="Q932">
            <v>65020</v>
          </cell>
          <cell r="R932">
            <v>0</v>
          </cell>
          <cell r="S932">
            <v>0</v>
          </cell>
          <cell r="T932">
            <v>4752</v>
          </cell>
          <cell r="U932">
            <v>69772</v>
          </cell>
          <cell r="W932">
            <v>0</v>
          </cell>
          <cell r="X932">
            <v>0.09</v>
          </cell>
          <cell r="Y932">
            <v>6.2047928969851042E-2</v>
          </cell>
          <cell r="Z932">
            <v>0</v>
          </cell>
          <cell r="AB932">
            <v>1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</row>
        <row r="933">
          <cell r="B933">
            <v>3506262181</v>
          </cell>
          <cell r="C933" t="str">
            <v>PIONEER CS OF SCIENCE II</v>
          </cell>
          <cell r="D933">
            <v>262</v>
          </cell>
          <cell r="E933" t="str">
            <v>SAUGUS</v>
          </cell>
          <cell r="F933">
            <v>181</v>
          </cell>
          <cell r="G933" t="str">
            <v>METHUEN</v>
          </cell>
          <cell r="I933">
            <v>18823</v>
          </cell>
          <cell r="J933">
            <v>266</v>
          </cell>
          <cell r="K933">
            <v>0</v>
          </cell>
          <cell r="L933">
            <v>1188</v>
          </cell>
          <cell r="M933">
            <v>20277</v>
          </cell>
          <cell r="O933">
            <v>1</v>
          </cell>
          <cell r="P933">
            <v>0</v>
          </cell>
          <cell r="Q933">
            <v>19089</v>
          </cell>
          <cell r="R933">
            <v>0</v>
          </cell>
          <cell r="S933">
            <v>0</v>
          </cell>
          <cell r="T933">
            <v>1188</v>
          </cell>
          <cell r="U933">
            <v>20277</v>
          </cell>
          <cell r="W933">
            <v>0</v>
          </cell>
          <cell r="X933">
            <v>0.09</v>
          </cell>
          <cell r="Y933">
            <v>2.5884168680408944E-2</v>
          </cell>
          <cell r="Z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</row>
        <row r="934">
          <cell r="B934">
            <v>3506262211</v>
          </cell>
          <cell r="C934" t="str">
            <v>PIONEER CS OF SCIENCE II</v>
          </cell>
          <cell r="D934">
            <v>262</v>
          </cell>
          <cell r="E934" t="str">
            <v>SAUGUS</v>
          </cell>
          <cell r="F934">
            <v>211</v>
          </cell>
          <cell r="G934" t="str">
            <v>NORTH ANDOVER</v>
          </cell>
          <cell r="I934">
            <v>12243</v>
          </cell>
          <cell r="J934">
            <v>3021</v>
          </cell>
          <cell r="K934">
            <v>0</v>
          </cell>
          <cell r="L934">
            <v>1188</v>
          </cell>
          <cell r="M934">
            <v>16452</v>
          </cell>
          <cell r="O934">
            <v>2</v>
          </cell>
          <cell r="P934">
            <v>0</v>
          </cell>
          <cell r="Q934">
            <v>30528</v>
          </cell>
          <cell r="R934">
            <v>0</v>
          </cell>
          <cell r="S934">
            <v>0</v>
          </cell>
          <cell r="T934">
            <v>2376</v>
          </cell>
          <cell r="U934">
            <v>32904</v>
          </cell>
          <cell r="W934">
            <v>0</v>
          </cell>
          <cell r="X934">
            <v>0.09</v>
          </cell>
          <cell r="Y934">
            <v>2.1992299723087804E-3</v>
          </cell>
          <cell r="Z934">
            <v>0</v>
          </cell>
          <cell r="AB934">
            <v>1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</row>
        <row r="935">
          <cell r="B935">
            <v>3506262229</v>
          </cell>
          <cell r="C935" t="str">
            <v>PIONEER CS OF SCIENCE II</v>
          </cell>
          <cell r="D935">
            <v>262</v>
          </cell>
          <cell r="E935" t="str">
            <v>SAUGUS</v>
          </cell>
          <cell r="F935">
            <v>229</v>
          </cell>
          <cell r="G935" t="str">
            <v>PEABODY</v>
          </cell>
          <cell r="I935">
            <v>15579</v>
          </cell>
          <cell r="J935">
            <v>1173</v>
          </cell>
          <cell r="K935">
            <v>0</v>
          </cell>
          <cell r="L935">
            <v>1188</v>
          </cell>
          <cell r="M935">
            <v>17940</v>
          </cell>
          <cell r="O935">
            <v>88</v>
          </cell>
          <cell r="P935">
            <v>0</v>
          </cell>
          <cell r="Q935">
            <v>1474176</v>
          </cell>
          <cell r="R935">
            <v>0</v>
          </cell>
          <cell r="S935">
            <v>0</v>
          </cell>
          <cell r="T935">
            <v>104544</v>
          </cell>
          <cell r="U935">
            <v>1578720</v>
          </cell>
          <cell r="W935">
            <v>0</v>
          </cell>
          <cell r="X935">
            <v>0.09</v>
          </cell>
          <cell r="Y935">
            <v>2.6866580203209849E-2</v>
          </cell>
          <cell r="Z935">
            <v>0</v>
          </cell>
          <cell r="AB935">
            <v>16.999999999999996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</row>
        <row r="936">
          <cell r="B936">
            <v>3506262243</v>
          </cell>
          <cell r="C936" t="str">
            <v>PIONEER CS OF SCIENCE II</v>
          </cell>
          <cell r="D936">
            <v>262</v>
          </cell>
          <cell r="E936" t="str">
            <v>SAUGUS</v>
          </cell>
          <cell r="F936">
            <v>243</v>
          </cell>
          <cell r="G936" t="str">
            <v>QUINCY</v>
          </cell>
          <cell r="I936">
            <v>10332</v>
          </cell>
          <cell r="J936">
            <v>1472</v>
          </cell>
          <cell r="K936">
            <v>0</v>
          </cell>
          <cell r="L936">
            <v>1188</v>
          </cell>
          <cell r="M936">
            <v>12992</v>
          </cell>
          <cell r="O936">
            <v>1</v>
          </cell>
          <cell r="P936">
            <v>0</v>
          </cell>
          <cell r="Q936">
            <v>11804</v>
          </cell>
          <cell r="R936">
            <v>0</v>
          </cell>
          <cell r="S936">
            <v>0</v>
          </cell>
          <cell r="T936">
            <v>1188</v>
          </cell>
          <cell r="U936">
            <v>12992</v>
          </cell>
          <cell r="W936">
            <v>0</v>
          </cell>
          <cell r="X936">
            <v>0.09</v>
          </cell>
          <cell r="Y936">
            <v>6.4449431719393047E-3</v>
          </cell>
          <cell r="Z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</row>
        <row r="937">
          <cell r="B937">
            <v>3506262244</v>
          </cell>
          <cell r="C937" t="str">
            <v>PIONEER CS OF SCIENCE II</v>
          </cell>
          <cell r="D937">
            <v>262</v>
          </cell>
          <cell r="E937" t="str">
            <v>SAUGUS</v>
          </cell>
          <cell r="F937">
            <v>244</v>
          </cell>
          <cell r="G937" t="str">
            <v>RANDOLPH</v>
          </cell>
          <cell r="I937">
            <v>12243</v>
          </cell>
          <cell r="J937">
            <v>3485</v>
          </cell>
          <cell r="K937">
            <v>0</v>
          </cell>
          <cell r="L937">
            <v>1188</v>
          </cell>
          <cell r="M937">
            <v>16916</v>
          </cell>
          <cell r="O937">
            <v>1</v>
          </cell>
          <cell r="P937">
            <v>0</v>
          </cell>
          <cell r="Q937">
            <v>15728</v>
          </cell>
          <cell r="R937">
            <v>0</v>
          </cell>
          <cell r="S937">
            <v>0</v>
          </cell>
          <cell r="T937">
            <v>1188</v>
          </cell>
          <cell r="U937">
            <v>16916</v>
          </cell>
          <cell r="W937">
            <v>0</v>
          </cell>
          <cell r="X937">
            <v>0.09</v>
          </cell>
          <cell r="Y937">
            <v>0.10187165835696251</v>
          </cell>
          <cell r="Z937">
            <v>0</v>
          </cell>
          <cell r="AB937">
            <v>1</v>
          </cell>
          <cell r="AC937">
            <v>0.27732799033346223</v>
          </cell>
          <cell r="AD937">
            <v>4690.8146319646939</v>
          </cell>
          <cell r="AE937">
            <v>0</v>
          </cell>
          <cell r="AF937">
            <v>0</v>
          </cell>
        </row>
        <row r="938">
          <cell r="B938">
            <v>3506262246</v>
          </cell>
          <cell r="C938" t="str">
            <v>PIONEER CS OF SCIENCE II</v>
          </cell>
          <cell r="D938">
            <v>262</v>
          </cell>
          <cell r="E938" t="str">
            <v>SAUGUS</v>
          </cell>
          <cell r="F938">
            <v>246</v>
          </cell>
          <cell r="G938" t="str">
            <v>READING</v>
          </cell>
          <cell r="I938">
            <v>10332</v>
          </cell>
          <cell r="J938">
            <v>4006</v>
          </cell>
          <cell r="K938">
            <v>0</v>
          </cell>
          <cell r="L938">
            <v>1188</v>
          </cell>
          <cell r="M938">
            <v>15526</v>
          </cell>
          <cell r="O938">
            <v>1</v>
          </cell>
          <cell r="P938">
            <v>0</v>
          </cell>
          <cell r="Q938">
            <v>14338</v>
          </cell>
          <cell r="R938">
            <v>0</v>
          </cell>
          <cell r="S938">
            <v>0</v>
          </cell>
          <cell r="T938">
            <v>1188</v>
          </cell>
          <cell r="U938">
            <v>15526</v>
          </cell>
          <cell r="W938">
            <v>0</v>
          </cell>
          <cell r="X938">
            <v>0.09</v>
          </cell>
          <cell r="Y938">
            <v>1.0053919790459092E-3</v>
          </cell>
          <cell r="Z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</row>
        <row r="939">
          <cell r="B939">
            <v>3506262248</v>
          </cell>
          <cell r="C939" t="str">
            <v>PIONEER CS OF SCIENCE II</v>
          </cell>
          <cell r="D939">
            <v>262</v>
          </cell>
          <cell r="E939" t="str">
            <v>SAUGUS</v>
          </cell>
          <cell r="F939">
            <v>248</v>
          </cell>
          <cell r="G939" t="str">
            <v>REVERE</v>
          </cell>
          <cell r="I939">
            <v>14572</v>
          </cell>
          <cell r="J939">
            <v>960</v>
          </cell>
          <cell r="K939">
            <v>0</v>
          </cell>
          <cell r="L939">
            <v>1188</v>
          </cell>
          <cell r="M939">
            <v>16720</v>
          </cell>
          <cell r="O939">
            <v>25</v>
          </cell>
          <cell r="P939">
            <v>0</v>
          </cell>
          <cell r="Q939">
            <v>388300</v>
          </cell>
          <cell r="R939">
            <v>0</v>
          </cell>
          <cell r="S939">
            <v>0</v>
          </cell>
          <cell r="T939">
            <v>29700</v>
          </cell>
          <cell r="U939">
            <v>418000</v>
          </cell>
          <cell r="W939">
            <v>0</v>
          </cell>
          <cell r="X939">
            <v>0.09</v>
          </cell>
          <cell r="Y939">
            <v>6.8512801438183821E-2</v>
          </cell>
          <cell r="Z939">
            <v>0</v>
          </cell>
          <cell r="AB939">
            <v>5.9999999999999991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</row>
        <row r="940">
          <cell r="B940">
            <v>3506262258</v>
          </cell>
          <cell r="C940" t="str">
            <v>PIONEER CS OF SCIENCE II</v>
          </cell>
          <cell r="D940">
            <v>262</v>
          </cell>
          <cell r="E940" t="str">
            <v>SAUGUS</v>
          </cell>
          <cell r="F940">
            <v>258</v>
          </cell>
          <cell r="G940" t="str">
            <v>SALEM</v>
          </cell>
          <cell r="I940">
            <v>15773</v>
          </cell>
          <cell r="J940">
            <v>5274</v>
          </cell>
          <cell r="K940">
            <v>0</v>
          </cell>
          <cell r="L940">
            <v>1188</v>
          </cell>
          <cell r="M940">
            <v>22235</v>
          </cell>
          <cell r="O940">
            <v>8</v>
          </cell>
          <cell r="P940">
            <v>0</v>
          </cell>
          <cell r="Q940">
            <v>168376</v>
          </cell>
          <cell r="R940">
            <v>0</v>
          </cell>
          <cell r="S940">
            <v>0</v>
          </cell>
          <cell r="T940">
            <v>9504</v>
          </cell>
          <cell r="U940">
            <v>177880</v>
          </cell>
          <cell r="W940">
            <v>0</v>
          </cell>
          <cell r="X940">
            <v>0.09</v>
          </cell>
          <cell r="Y940">
            <v>0.11216849563303749</v>
          </cell>
          <cell r="Z940">
            <v>0</v>
          </cell>
          <cell r="AB940">
            <v>3</v>
          </cell>
          <cell r="AC940">
            <v>1.5395302648012801</v>
          </cell>
          <cell r="AD940">
            <v>34232.493483272541</v>
          </cell>
          <cell r="AE940">
            <v>0</v>
          </cell>
          <cell r="AF940">
            <v>0</v>
          </cell>
        </row>
        <row r="941">
          <cell r="B941">
            <v>3506262262</v>
          </cell>
          <cell r="C941" t="str">
            <v>PIONEER CS OF SCIENCE II</v>
          </cell>
          <cell r="D941">
            <v>262</v>
          </cell>
          <cell r="E941" t="str">
            <v>SAUGUS</v>
          </cell>
          <cell r="F941">
            <v>262</v>
          </cell>
          <cell r="G941" t="str">
            <v>SAUGUS</v>
          </cell>
          <cell r="I941">
            <v>14494</v>
          </cell>
          <cell r="J941">
            <v>2891</v>
          </cell>
          <cell r="K941">
            <v>0</v>
          </cell>
          <cell r="L941">
            <v>1188</v>
          </cell>
          <cell r="M941">
            <v>18573</v>
          </cell>
          <cell r="O941">
            <v>130</v>
          </cell>
          <cell r="P941">
            <v>0</v>
          </cell>
          <cell r="Q941">
            <v>2260050.0000000005</v>
          </cell>
          <cell r="R941">
            <v>0</v>
          </cell>
          <cell r="S941">
            <v>0</v>
          </cell>
          <cell r="T941">
            <v>154440</v>
          </cell>
          <cell r="U941">
            <v>2414490.0000000005</v>
          </cell>
          <cell r="W941">
            <v>0</v>
          </cell>
          <cell r="X941">
            <v>0.09</v>
          </cell>
          <cell r="Y941">
            <v>0.10202414826885364</v>
          </cell>
          <cell r="Z941">
            <v>0</v>
          </cell>
          <cell r="AB941">
            <v>49.800000000000004</v>
          </cell>
          <cell r="AC941">
            <v>13.732285937536535</v>
          </cell>
          <cell r="AD941">
            <v>255045.79102407262</v>
          </cell>
          <cell r="AE941">
            <v>0</v>
          </cell>
          <cell r="AF941">
            <v>0</v>
          </cell>
        </row>
        <row r="942">
          <cell r="B942">
            <v>3506262284</v>
          </cell>
          <cell r="C942" t="str">
            <v>PIONEER CS OF SCIENCE II</v>
          </cell>
          <cell r="D942">
            <v>262</v>
          </cell>
          <cell r="E942" t="str">
            <v>SAUGUS</v>
          </cell>
          <cell r="F942">
            <v>284</v>
          </cell>
          <cell r="G942" t="str">
            <v>STONEHAM</v>
          </cell>
          <cell r="I942">
            <v>15143</v>
          </cell>
          <cell r="J942">
            <v>6142</v>
          </cell>
          <cell r="K942">
            <v>0</v>
          </cell>
          <cell r="L942">
            <v>1188</v>
          </cell>
          <cell r="M942">
            <v>22473</v>
          </cell>
          <cell r="O942">
            <v>1</v>
          </cell>
          <cell r="P942">
            <v>0</v>
          </cell>
          <cell r="Q942">
            <v>21285</v>
          </cell>
          <cell r="R942">
            <v>0</v>
          </cell>
          <cell r="S942">
            <v>0</v>
          </cell>
          <cell r="T942">
            <v>1188</v>
          </cell>
          <cell r="U942">
            <v>22473</v>
          </cell>
          <cell r="W942">
            <v>0</v>
          </cell>
          <cell r="X942">
            <v>0.09</v>
          </cell>
          <cell r="Y942">
            <v>6.9707443882120523E-2</v>
          </cell>
          <cell r="Z942">
            <v>0</v>
          </cell>
          <cell r="AB942">
            <v>1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</row>
        <row r="943">
          <cell r="B943">
            <v>3506262291</v>
          </cell>
          <cell r="C943" t="str">
            <v>PIONEER CS OF SCIENCE II</v>
          </cell>
          <cell r="D943">
            <v>262</v>
          </cell>
          <cell r="E943" t="str">
            <v>SAUGUS</v>
          </cell>
          <cell r="F943">
            <v>291</v>
          </cell>
          <cell r="G943" t="str">
            <v>SWAMPSCOTT</v>
          </cell>
          <cell r="I943">
            <v>17439</v>
          </cell>
          <cell r="J943">
            <v>6859</v>
          </cell>
          <cell r="K943">
            <v>0</v>
          </cell>
          <cell r="L943">
            <v>1188</v>
          </cell>
          <cell r="M943">
            <v>25486</v>
          </cell>
          <cell r="O943">
            <v>2</v>
          </cell>
          <cell r="P943">
            <v>0</v>
          </cell>
          <cell r="Q943">
            <v>48596</v>
          </cell>
          <cell r="R943">
            <v>0</v>
          </cell>
          <cell r="S943">
            <v>0</v>
          </cell>
          <cell r="T943">
            <v>2376</v>
          </cell>
          <cell r="U943">
            <v>50972</v>
          </cell>
          <cell r="W943">
            <v>0</v>
          </cell>
          <cell r="X943">
            <v>0.09</v>
          </cell>
          <cell r="Y943">
            <v>3.405286133150686E-2</v>
          </cell>
          <cell r="Z943">
            <v>0</v>
          </cell>
          <cell r="AB943">
            <v>1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</row>
        <row r="944">
          <cell r="B944">
            <v>3506262295</v>
          </cell>
          <cell r="C944" t="str">
            <v>PIONEER CS OF SCIENCE II</v>
          </cell>
          <cell r="D944">
            <v>262</v>
          </cell>
          <cell r="E944" t="str">
            <v>SAUGUS</v>
          </cell>
          <cell r="F944">
            <v>295</v>
          </cell>
          <cell r="G944" t="str">
            <v>TEWKSBURY</v>
          </cell>
          <cell r="I944">
            <v>12243</v>
          </cell>
          <cell r="J944">
            <v>6496</v>
          </cell>
          <cell r="K944">
            <v>0</v>
          </cell>
          <cell r="L944">
            <v>1188</v>
          </cell>
          <cell r="M944">
            <v>19927</v>
          </cell>
          <cell r="O944">
            <v>1</v>
          </cell>
          <cell r="P944">
            <v>0</v>
          </cell>
          <cell r="Q944">
            <v>18739</v>
          </cell>
          <cell r="R944">
            <v>0</v>
          </cell>
          <cell r="S944">
            <v>0</v>
          </cell>
          <cell r="T944">
            <v>1188</v>
          </cell>
          <cell r="U944">
            <v>19927</v>
          </cell>
          <cell r="W944">
            <v>0</v>
          </cell>
          <cell r="X944">
            <v>0.09</v>
          </cell>
          <cell r="Y944">
            <v>1.9222399839938814E-2</v>
          </cell>
          <cell r="Z944">
            <v>0</v>
          </cell>
          <cell r="AB944">
            <v>1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</row>
        <row r="945">
          <cell r="B945">
            <v>3506262305</v>
          </cell>
          <cell r="C945" t="str">
            <v>PIONEER CS OF SCIENCE II</v>
          </cell>
          <cell r="D945">
            <v>262</v>
          </cell>
          <cell r="E945" t="str">
            <v>SAUGUS</v>
          </cell>
          <cell r="F945">
            <v>305</v>
          </cell>
          <cell r="G945" t="str">
            <v>WAKEFIELD</v>
          </cell>
          <cell r="I945">
            <v>12243</v>
          </cell>
          <cell r="J945">
            <v>5138</v>
          </cell>
          <cell r="K945">
            <v>0</v>
          </cell>
          <cell r="L945">
            <v>1188</v>
          </cell>
          <cell r="M945">
            <v>18569</v>
          </cell>
          <cell r="O945">
            <v>1</v>
          </cell>
          <cell r="P945">
            <v>0</v>
          </cell>
          <cell r="Q945">
            <v>17381</v>
          </cell>
          <cell r="R945">
            <v>0</v>
          </cell>
          <cell r="S945">
            <v>0</v>
          </cell>
          <cell r="T945">
            <v>1188</v>
          </cell>
          <cell r="U945">
            <v>18569</v>
          </cell>
          <cell r="W945">
            <v>0</v>
          </cell>
          <cell r="X945">
            <v>0.09</v>
          </cell>
          <cell r="Y945">
            <v>2.4824617818245361E-2</v>
          </cell>
          <cell r="Z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</row>
        <row r="946">
          <cell r="B946">
            <v>3506262346</v>
          </cell>
          <cell r="C946" t="str">
            <v>PIONEER CS OF SCIENCE II</v>
          </cell>
          <cell r="D946">
            <v>262</v>
          </cell>
          <cell r="E946" t="str">
            <v>SAUGUS</v>
          </cell>
          <cell r="F946">
            <v>346</v>
          </cell>
          <cell r="G946" t="str">
            <v>WINTHROP</v>
          </cell>
          <cell r="I946">
            <v>18112</v>
          </cell>
          <cell r="J946">
            <v>1778</v>
          </cell>
          <cell r="K946">
            <v>0</v>
          </cell>
          <cell r="L946">
            <v>1188</v>
          </cell>
          <cell r="M946">
            <v>21078</v>
          </cell>
          <cell r="O946">
            <v>2</v>
          </cell>
          <cell r="P946">
            <v>0</v>
          </cell>
          <cell r="Q946">
            <v>39780</v>
          </cell>
          <cell r="R946">
            <v>0</v>
          </cell>
          <cell r="S946">
            <v>0</v>
          </cell>
          <cell r="T946">
            <v>2376</v>
          </cell>
          <cell r="U946">
            <v>42156</v>
          </cell>
          <cell r="W946">
            <v>0</v>
          </cell>
          <cell r="X946">
            <v>0.09</v>
          </cell>
          <cell r="Y946">
            <v>1.51968160714256E-2</v>
          </cell>
          <cell r="Z946">
            <v>0</v>
          </cell>
          <cell r="AB946">
            <v>1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</row>
        <row r="947">
          <cell r="B947">
            <v>3506262347</v>
          </cell>
          <cell r="C947" t="str">
            <v>PIONEER CS OF SCIENCE II</v>
          </cell>
          <cell r="D947">
            <v>262</v>
          </cell>
          <cell r="E947" t="str">
            <v>SAUGUS</v>
          </cell>
          <cell r="F947">
            <v>347</v>
          </cell>
          <cell r="G947" t="str">
            <v>WOBURN</v>
          </cell>
          <cell r="I947">
            <v>15249</v>
          </cell>
          <cell r="J947">
            <v>6816</v>
          </cell>
          <cell r="K947">
            <v>0</v>
          </cell>
          <cell r="L947">
            <v>1188</v>
          </cell>
          <cell r="M947">
            <v>23253</v>
          </cell>
          <cell r="O947">
            <v>5</v>
          </cell>
          <cell r="P947">
            <v>0</v>
          </cell>
          <cell r="Q947">
            <v>110325</v>
          </cell>
          <cell r="R947">
            <v>0</v>
          </cell>
          <cell r="S947">
            <v>0</v>
          </cell>
          <cell r="T947">
            <v>5940</v>
          </cell>
          <cell r="U947">
            <v>116265</v>
          </cell>
          <cell r="W947">
            <v>0</v>
          </cell>
          <cell r="X947">
            <v>0.09</v>
          </cell>
          <cell r="Y947">
            <v>1.265158172736386E-2</v>
          </cell>
          <cell r="Z947">
            <v>0</v>
          </cell>
          <cell r="AB947">
            <v>3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</row>
        <row r="948">
          <cell r="B948">
            <v>3506262705</v>
          </cell>
          <cell r="C948" t="str">
            <v>PIONEER CS OF SCIENCE II</v>
          </cell>
          <cell r="D948">
            <v>262</v>
          </cell>
          <cell r="E948" t="str">
            <v>SAUGUS</v>
          </cell>
          <cell r="F948">
            <v>705</v>
          </cell>
          <cell r="G948" t="str">
            <v>MASCONOMET</v>
          </cell>
          <cell r="I948">
            <v>12243</v>
          </cell>
          <cell r="J948">
            <v>8062</v>
          </cell>
          <cell r="K948">
            <v>0</v>
          </cell>
          <cell r="L948">
            <v>1188</v>
          </cell>
          <cell r="M948">
            <v>21493</v>
          </cell>
          <cell r="O948">
            <v>1</v>
          </cell>
          <cell r="P948">
            <v>0</v>
          </cell>
          <cell r="Q948">
            <v>20305</v>
          </cell>
          <cell r="R948">
            <v>0</v>
          </cell>
          <cell r="S948">
            <v>0</v>
          </cell>
          <cell r="T948">
            <v>1188</v>
          </cell>
          <cell r="U948">
            <v>21493</v>
          </cell>
          <cell r="W948">
            <v>0</v>
          </cell>
          <cell r="X948">
            <v>0.09</v>
          </cell>
          <cell r="Y948">
            <v>1.1148708341037763E-3</v>
          </cell>
          <cell r="Z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</row>
        <row r="949">
          <cell r="B949">
            <v>3508281061</v>
          </cell>
          <cell r="C949" t="str">
            <v>PHOENIX ACADEMY SPRINGFIELD</v>
          </cell>
          <cell r="D949">
            <v>281</v>
          </cell>
          <cell r="E949" t="str">
            <v>SPRINGFIELD</v>
          </cell>
          <cell r="F949">
            <v>61</v>
          </cell>
          <cell r="G949" t="str">
            <v>CHICOPEE</v>
          </cell>
          <cell r="I949">
            <v>15782</v>
          </cell>
          <cell r="J949">
            <v>669</v>
          </cell>
          <cell r="K949">
            <v>0</v>
          </cell>
          <cell r="L949">
            <v>1188</v>
          </cell>
          <cell r="M949">
            <v>17639</v>
          </cell>
          <cell r="O949">
            <v>3</v>
          </cell>
          <cell r="P949">
            <v>0</v>
          </cell>
          <cell r="Q949">
            <v>49353</v>
          </cell>
          <cell r="R949">
            <v>0</v>
          </cell>
          <cell r="S949">
            <v>0</v>
          </cell>
          <cell r="T949">
            <v>3564</v>
          </cell>
          <cell r="U949">
            <v>52917</v>
          </cell>
          <cell r="W949">
            <v>0</v>
          </cell>
          <cell r="X949">
            <v>0.09</v>
          </cell>
          <cell r="Y949">
            <v>4.4357959472982419E-2</v>
          </cell>
          <cell r="Z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</row>
        <row r="950">
          <cell r="B950">
            <v>3508281137</v>
          </cell>
          <cell r="C950" t="str">
            <v>PHOENIX ACADEMY SPRINGFIELD</v>
          </cell>
          <cell r="D950">
            <v>281</v>
          </cell>
          <cell r="E950" t="str">
            <v>SPRINGFIELD</v>
          </cell>
          <cell r="F950">
            <v>137</v>
          </cell>
          <cell r="G950" t="str">
            <v>HOLYOKE</v>
          </cell>
          <cell r="I950">
            <v>20232</v>
          </cell>
          <cell r="J950">
            <v>0</v>
          </cell>
          <cell r="K950">
            <v>0</v>
          </cell>
          <cell r="L950">
            <v>1188</v>
          </cell>
          <cell r="M950">
            <v>21420</v>
          </cell>
          <cell r="O950">
            <v>5</v>
          </cell>
          <cell r="P950">
            <v>0</v>
          </cell>
          <cell r="Q950">
            <v>101160</v>
          </cell>
          <cell r="R950">
            <v>0</v>
          </cell>
          <cell r="S950">
            <v>0</v>
          </cell>
          <cell r="T950">
            <v>5940</v>
          </cell>
          <cell r="U950">
            <v>107100</v>
          </cell>
          <cell r="W950">
            <v>0</v>
          </cell>
          <cell r="X950">
            <v>0.18</v>
          </cell>
          <cell r="Y950">
            <v>0.10885540473195379</v>
          </cell>
          <cell r="Z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</row>
        <row r="951">
          <cell r="B951">
            <v>3508281281</v>
          </cell>
          <cell r="C951" t="str">
            <v>PHOENIX ACADEMY SPRINGFIELD</v>
          </cell>
          <cell r="D951">
            <v>281</v>
          </cell>
          <cell r="E951" t="str">
            <v>SPRINGFIELD</v>
          </cell>
          <cell r="F951">
            <v>281</v>
          </cell>
          <cell r="G951" t="str">
            <v>SPRINGFIELD</v>
          </cell>
          <cell r="I951">
            <v>19667</v>
          </cell>
          <cell r="J951">
            <v>10</v>
          </cell>
          <cell r="K951">
            <v>0</v>
          </cell>
          <cell r="L951">
            <v>1188</v>
          </cell>
          <cell r="M951">
            <v>20865</v>
          </cell>
          <cell r="O951">
            <v>202</v>
          </cell>
          <cell r="P951">
            <v>0</v>
          </cell>
          <cell r="Q951">
            <v>3974754</v>
          </cell>
          <cell r="R951">
            <v>0</v>
          </cell>
          <cell r="S951">
            <v>0</v>
          </cell>
          <cell r="T951">
            <v>239976</v>
          </cell>
          <cell r="U951">
            <v>4214730</v>
          </cell>
          <cell r="W951">
            <v>0</v>
          </cell>
          <cell r="X951">
            <v>0.18</v>
          </cell>
          <cell r="Y951">
            <v>0.16010958440689912</v>
          </cell>
          <cell r="Z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</row>
        <row r="952">
          <cell r="B952">
            <v>3509095095</v>
          </cell>
          <cell r="C952" t="str">
            <v>ARGOSY COLLEGIATE</v>
          </cell>
          <cell r="D952">
            <v>95</v>
          </cell>
          <cell r="E952" t="str">
            <v>FALL RIVER</v>
          </cell>
          <cell r="F952">
            <v>95</v>
          </cell>
          <cell r="G952" t="str">
            <v>FALL RIVER</v>
          </cell>
          <cell r="I952">
            <v>17925</v>
          </cell>
          <cell r="J952">
            <v>48</v>
          </cell>
          <cell r="K952">
            <v>0</v>
          </cell>
          <cell r="L952">
            <v>1188</v>
          </cell>
          <cell r="M952">
            <v>19161</v>
          </cell>
          <cell r="O952">
            <v>587</v>
          </cell>
          <cell r="P952">
            <v>0</v>
          </cell>
          <cell r="Q952">
            <v>10550151</v>
          </cell>
          <cell r="R952">
            <v>0</v>
          </cell>
          <cell r="S952">
            <v>0</v>
          </cell>
          <cell r="T952">
            <v>697356</v>
          </cell>
          <cell r="U952">
            <v>11247507</v>
          </cell>
          <cell r="W952">
            <v>0</v>
          </cell>
          <cell r="X952">
            <v>0.18</v>
          </cell>
          <cell r="Y952">
            <v>0.13742525842313502</v>
          </cell>
          <cell r="Z952">
            <v>0</v>
          </cell>
          <cell r="AB952">
            <v>56.999999999999986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</row>
        <row r="953">
          <cell r="B953">
            <v>3509095201</v>
          </cell>
          <cell r="C953" t="str">
            <v>ARGOSY COLLEGIATE</v>
          </cell>
          <cell r="D953">
            <v>95</v>
          </cell>
          <cell r="E953" t="str">
            <v>FALL RIVER</v>
          </cell>
          <cell r="F953">
            <v>201</v>
          </cell>
          <cell r="G953" t="str">
            <v>NEW BEDFORD</v>
          </cell>
          <cell r="I953">
            <v>18863</v>
          </cell>
          <cell r="J953">
            <v>92</v>
          </cell>
          <cell r="K953">
            <v>0</v>
          </cell>
          <cell r="L953">
            <v>1188</v>
          </cell>
          <cell r="M953">
            <v>20143</v>
          </cell>
          <cell r="O953">
            <v>6</v>
          </cell>
          <cell r="P953">
            <v>0</v>
          </cell>
          <cell r="Q953">
            <v>113730</v>
          </cell>
          <cell r="R953">
            <v>0</v>
          </cell>
          <cell r="S953">
            <v>0</v>
          </cell>
          <cell r="T953">
            <v>7128</v>
          </cell>
          <cell r="U953">
            <v>120858</v>
          </cell>
          <cell r="W953">
            <v>0</v>
          </cell>
          <cell r="X953">
            <v>0.18</v>
          </cell>
          <cell r="Y953">
            <v>0.10679453049705818</v>
          </cell>
          <cell r="Z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</row>
        <row r="954">
          <cell r="B954">
            <v>3509095292</v>
          </cell>
          <cell r="C954" t="str">
            <v>ARGOSY COLLEGIATE</v>
          </cell>
          <cell r="D954">
            <v>95</v>
          </cell>
          <cell r="E954" t="str">
            <v>FALL RIVER</v>
          </cell>
          <cell r="F954">
            <v>292</v>
          </cell>
          <cell r="G954" t="str">
            <v>SWANSEA</v>
          </cell>
          <cell r="I954">
            <v>17649</v>
          </cell>
          <cell r="J954">
            <v>2069</v>
          </cell>
          <cell r="K954">
            <v>0</v>
          </cell>
          <cell r="L954">
            <v>1188</v>
          </cell>
          <cell r="M954">
            <v>20906</v>
          </cell>
          <cell r="O954">
            <v>3</v>
          </cell>
          <cell r="P954">
            <v>0</v>
          </cell>
          <cell r="Q954">
            <v>59154</v>
          </cell>
          <cell r="R954">
            <v>0</v>
          </cell>
          <cell r="S954">
            <v>0</v>
          </cell>
          <cell r="T954">
            <v>3564</v>
          </cell>
          <cell r="U954">
            <v>62718</v>
          </cell>
          <cell r="W954">
            <v>0</v>
          </cell>
          <cell r="X954">
            <v>0.09</v>
          </cell>
          <cell r="Y954">
            <v>1.2330249601569485E-2</v>
          </cell>
          <cell r="Z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</row>
        <row r="955">
          <cell r="B955">
            <v>3509095293</v>
          </cell>
          <cell r="C955" t="str">
            <v>ARGOSY COLLEGIATE</v>
          </cell>
          <cell r="D955">
            <v>95</v>
          </cell>
          <cell r="E955" t="str">
            <v>FALL RIVER</v>
          </cell>
          <cell r="F955">
            <v>293</v>
          </cell>
          <cell r="G955" t="str">
            <v>TAUNTON</v>
          </cell>
          <cell r="I955">
            <v>16272</v>
          </cell>
          <cell r="J955">
            <v>439</v>
          </cell>
          <cell r="K955">
            <v>0</v>
          </cell>
          <cell r="L955">
            <v>1188</v>
          </cell>
          <cell r="M955">
            <v>17899</v>
          </cell>
          <cell r="O955">
            <v>1</v>
          </cell>
          <cell r="P955">
            <v>0</v>
          </cell>
          <cell r="Q955">
            <v>16711</v>
          </cell>
          <cell r="R955">
            <v>0</v>
          </cell>
          <cell r="S955">
            <v>0</v>
          </cell>
          <cell r="T955">
            <v>1188</v>
          </cell>
          <cell r="U955">
            <v>17899</v>
          </cell>
          <cell r="W955">
            <v>0</v>
          </cell>
          <cell r="X955">
            <v>0.18</v>
          </cell>
          <cell r="Y955">
            <v>1.0537741496786417E-2</v>
          </cell>
          <cell r="Z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</row>
        <row r="956">
          <cell r="B956">
            <v>3509095331</v>
          </cell>
          <cell r="C956" t="str">
            <v>ARGOSY COLLEGIATE</v>
          </cell>
          <cell r="D956">
            <v>95</v>
          </cell>
          <cell r="E956" t="str">
            <v>FALL RIVER</v>
          </cell>
          <cell r="F956">
            <v>331</v>
          </cell>
          <cell r="G956" t="str">
            <v>WESTPORT</v>
          </cell>
          <cell r="I956">
            <v>15846</v>
          </cell>
          <cell r="J956">
            <v>3556</v>
          </cell>
          <cell r="K956">
            <v>0</v>
          </cell>
          <cell r="L956">
            <v>1188</v>
          </cell>
          <cell r="M956">
            <v>20590</v>
          </cell>
          <cell r="O956">
            <v>3</v>
          </cell>
          <cell r="P956">
            <v>0</v>
          </cell>
          <cell r="Q956">
            <v>58206</v>
          </cell>
          <cell r="R956">
            <v>0</v>
          </cell>
          <cell r="S956">
            <v>0</v>
          </cell>
          <cell r="T956">
            <v>3564</v>
          </cell>
          <cell r="U956">
            <v>61770</v>
          </cell>
          <cell r="W956">
            <v>0</v>
          </cell>
          <cell r="X956">
            <v>0.09</v>
          </cell>
          <cell r="Y956">
            <v>2.5478260516491637E-2</v>
          </cell>
          <cell r="Z956">
            <v>0</v>
          </cell>
          <cell r="AB956">
            <v>1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</row>
        <row r="957">
          <cell r="B957">
            <v>3510281005</v>
          </cell>
          <cell r="C957" t="str">
            <v>SPRINGFIELD PREPARATORY</v>
          </cell>
          <cell r="D957">
            <v>281</v>
          </cell>
          <cell r="E957" t="str">
            <v>SPRINGFIELD</v>
          </cell>
          <cell r="F957">
            <v>5</v>
          </cell>
          <cell r="G957" t="str">
            <v>AGAWAM</v>
          </cell>
          <cell r="I957">
            <v>14732</v>
          </cell>
          <cell r="J957">
            <v>6292</v>
          </cell>
          <cell r="K957">
            <v>0</v>
          </cell>
          <cell r="L957">
            <v>1188</v>
          </cell>
          <cell r="M957">
            <v>22212</v>
          </cell>
          <cell r="O957">
            <v>1</v>
          </cell>
          <cell r="P957">
            <v>0</v>
          </cell>
          <cell r="Q957">
            <v>21024</v>
          </cell>
          <cell r="R957">
            <v>0</v>
          </cell>
          <cell r="S957">
            <v>0</v>
          </cell>
          <cell r="T957">
            <v>1188</v>
          </cell>
          <cell r="U957">
            <v>22212</v>
          </cell>
          <cell r="W957">
            <v>0</v>
          </cell>
          <cell r="X957">
            <v>0.09</v>
          </cell>
          <cell r="Y957">
            <v>2.0638903271765117E-2</v>
          </cell>
          <cell r="Z957">
            <v>0</v>
          </cell>
          <cell r="AB957">
            <v>1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</row>
        <row r="958">
          <cell r="B958">
            <v>3510281061</v>
          </cell>
          <cell r="C958" t="str">
            <v>SPRINGFIELD PREPARATORY</v>
          </cell>
          <cell r="D958">
            <v>281</v>
          </cell>
          <cell r="E958" t="str">
            <v>SPRINGFIELD</v>
          </cell>
          <cell r="F958">
            <v>61</v>
          </cell>
          <cell r="G958" t="str">
            <v>CHICOPEE</v>
          </cell>
          <cell r="I958">
            <v>15814</v>
          </cell>
          <cell r="J958">
            <v>670</v>
          </cell>
          <cell r="K958">
            <v>0</v>
          </cell>
          <cell r="L958">
            <v>1188</v>
          </cell>
          <cell r="M958">
            <v>17672</v>
          </cell>
          <cell r="O958">
            <v>3</v>
          </cell>
          <cell r="P958">
            <v>0</v>
          </cell>
          <cell r="Q958">
            <v>49452</v>
          </cell>
          <cell r="R958">
            <v>0</v>
          </cell>
          <cell r="S958">
            <v>0</v>
          </cell>
          <cell r="T958">
            <v>3564</v>
          </cell>
          <cell r="U958">
            <v>53016</v>
          </cell>
          <cell r="W958">
            <v>0</v>
          </cell>
          <cell r="X958">
            <v>0.09</v>
          </cell>
          <cell r="Y958">
            <v>4.4357959472982419E-2</v>
          </cell>
          <cell r="Z958">
            <v>0</v>
          </cell>
          <cell r="AB958">
            <v>2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</row>
        <row r="959">
          <cell r="B959">
            <v>3510281137</v>
          </cell>
          <cell r="C959" t="str">
            <v>SPRINGFIELD PREPARATORY</v>
          </cell>
          <cell r="D959">
            <v>281</v>
          </cell>
          <cell r="E959" t="str">
            <v>SPRINGFIELD</v>
          </cell>
          <cell r="F959">
            <v>137</v>
          </cell>
          <cell r="G959" t="str">
            <v>HOLYOKE</v>
          </cell>
          <cell r="I959">
            <v>18131</v>
          </cell>
          <cell r="J959">
            <v>0</v>
          </cell>
          <cell r="K959">
            <v>0</v>
          </cell>
          <cell r="L959">
            <v>1188</v>
          </cell>
          <cell r="M959">
            <v>19319</v>
          </cell>
          <cell r="O959">
            <v>5</v>
          </cell>
          <cell r="P959">
            <v>0</v>
          </cell>
          <cell r="Q959">
            <v>90655</v>
          </cell>
          <cell r="R959">
            <v>0</v>
          </cell>
          <cell r="S959">
            <v>0</v>
          </cell>
          <cell r="T959">
            <v>5940</v>
          </cell>
          <cell r="U959">
            <v>96595</v>
          </cell>
          <cell r="W959">
            <v>0</v>
          </cell>
          <cell r="X959">
            <v>0.18</v>
          </cell>
          <cell r="Y959">
            <v>0.10885540473195379</v>
          </cell>
          <cell r="Z959">
            <v>0</v>
          </cell>
          <cell r="AB959">
            <v>3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</row>
        <row r="960">
          <cell r="B960">
            <v>3510281278</v>
          </cell>
          <cell r="C960" t="str">
            <v>SPRINGFIELD PREPARATORY</v>
          </cell>
          <cell r="D960">
            <v>281</v>
          </cell>
          <cell r="E960" t="str">
            <v>SPRINGFIELD</v>
          </cell>
          <cell r="F960">
            <v>278</v>
          </cell>
          <cell r="G960" t="str">
            <v>SOUTH HADLEY</v>
          </cell>
          <cell r="I960">
            <v>18944</v>
          </cell>
          <cell r="J960">
            <v>3518</v>
          </cell>
          <cell r="K960">
            <v>0</v>
          </cell>
          <cell r="L960">
            <v>1188</v>
          </cell>
          <cell r="M960">
            <v>23650</v>
          </cell>
          <cell r="O960">
            <v>1</v>
          </cell>
          <cell r="P960">
            <v>0</v>
          </cell>
          <cell r="Q960">
            <v>22462</v>
          </cell>
          <cell r="R960">
            <v>0</v>
          </cell>
          <cell r="S960">
            <v>0</v>
          </cell>
          <cell r="T960">
            <v>1188</v>
          </cell>
          <cell r="U960">
            <v>23650</v>
          </cell>
          <cell r="W960">
            <v>0</v>
          </cell>
          <cell r="X960">
            <v>0.09</v>
          </cell>
          <cell r="Y960">
            <v>7.2989156489209617E-2</v>
          </cell>
          <cell r="Z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</row>
        <row r="961">
          <cell r="B961">
            <v>3510281281</v>
          </cell>
          <cell r="C961" t="str">
            <v>SPRINGFIELD PREPARATORY</v>
          </cell>
          <cell r="D961">
            <v>281</v>
          </cell>
          <cell r="E961" t="str">
            <v>SPRINGFIELD</v>
          </cell>
          <cell r="F961">
            <v>281</v>
          </cell>
          <cell r="G961" t="str">
            <v>SPRINGFIELD</v>
          </cell>
          <cell r="I961">
            <v>16844</v>
          </cell>
          <cell r="J961">
            <v>8</v>
          </cell>
          <cell r="K961">
            <v>0</v>
          </cell>
          <cell r="L961">
            <v>1188</v>
          </cell>
          <cell r="M961">
            <v>18040</v>
          </cell>
          <cell r="O961">
            <v>468</v>
          </cell>
          <cell r="P961">
            <v>0</v>
          </cell>
          <cell r="Q961">
            <v>7886736</v>
          </cell>
          <cell r="R961">
            <v>0</v>
          </cell>
          <cell r="S961">
            <v>0</v>
          </cell>
          <cell r="T961">
            <v>555984</v>
          </cell>
          <cell r="U961">
            <v>8442720</v>
          </cell>
          <cell r="W961">
            <v>0</v>
          </cell>
          <cell r="X961">
            <v>0.18</v>
          </cell>
          <cell r="Y961">
            <v>0.16010958440689912</v>
          </cell>
          <cell r="Z961">
            <v>0</v>
          </cell>
          <cell r="AB961">
            <v>127.00000000000001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</row>
        <row r="962">
          <cell r="B962">
            <v>3510281332</v>
          </cell>
          <cell r="C962" t="str">
            <v>SPRINGFIELD PREPARATORY</v>
          </cell>
          <cell r="D962">
            <v>281</v>
          </cell>
          <cell r="E962" t="str">
            <v>SPRINGFIELD</v>
          </cell>
          <cell r="F962">
            <v>332</v>
          </cell>
          <cell r="G962" t="str">
            <v>WEST SPRINGFIELD</v>
          </cell>
          <cell r="I962">
            <v>17098</v>
          </cell>
          <cell r="J962">
            <v>1295</v>
          </cell>
          <cell r="K962">
            <v>0</v>
          </cell>
          <cell r="L962">
            <v>1188</v>
          </cell>
          <cell r="M962">
            <v>19581</v>
          </cell>
          <cell r="O962">
            <v>5</v>
          </cell>
          <cell r="P962">
            <v>0</v>
          </cell>
          <cell r="Q962">
            <v>91965</v>
          </cell>
          <cell r="R962">
            <v>0</v>
          </cell>
          <cell r="S962">
            <v>0</v>
          </cell>
          <cell r="T962">
            <v>5940</v>
          </cell>
          <cell r="U962">
            <v>97905</v>
          </cell>
          <cell r="W962">
            <v>0</v>
          </cell>
          <cell r="X962">
            <v>0.09</v>
          </cell>
          <cell r="Y962">
            <v>2.732609643755567E-2</v>
          </cell>
          <cell r="Z962">
            <v>0</v>
          </cell>
          <cell r="AB962">
            <v>3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</row>
        <row r="963">
          <cell r="B963">
            <v>3510281672</v>
          </cell>
          <cell r="C963" t="str">
            <v>SPRINGFIELD PREPARATORY</v>
          </cell>
          <cell r="D963">
            <v>281</v>
          </cell>
          <cell r="E963" t="str">
            <v>SPRINGFIELD</v>
          </cell>
          <cell r="F963">
            <v>672</v>
          </cell>
          <cell r="G963" t="str">
            <v>GATEWAY</v>
          </cell>
          <cell r="I963">
            <v>14722</v>
          </cell>
          <cell r="J963">
            <v>5012</v>
          </cell>
          <cell r="K963">
            <v>0</v>
          </cell>
          <cell r="L963">
            <v>1188</v>
          </cell>
          <cell r="M963">
            <v>20922</v>
          </cell>
          <cell r="O963">
            <v>1</v>
          </cell>
          <cell r="P963">
            <v>0</v>
          </cell>
          <cell r="Q963">
            <v>19734</v>
          </cell>
          <cell r="R963">
            <v>0</v>
          </cell>
          <cell r="S963">
            <v>0</v>
          </cell>
          <cell r="T963">
            <v>1188</v>
          </cell>
          <cell r="U963">
            <v>20922</v>
          </cell>
          <cell r="W963">
            <v>0</v>
          </cell>
          <cell r="X963">
            <v>0.09</v>
          </cell>
          <cell r="Y963">
            <v>2.0175348295782731E-2</v>
          </cell>
          <cell r="Z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</row>
        <row r="964">
          <cell r="B964">
            <v>3510281680</v>
          </cell>
          <cell r="C964" t="str">
            <v>SPRINGFIELD PREPARATORY</v>
          </cell>
          <cell r="D964">
            <v>281</v>
          </cell>
          <cell r="E964" t="str">
            <v>SPRINGFIELD</v>
          </cell>
          <cell r="F964">
            <v>680</v>
          </cell>
          <cell r="G964" t="str">
            <v>HAMPDEN WILBRAHAM</v>
          </cell>
          <cell r="I964">
            <v>15227</v>
          </cell>
          <cell r="J964">
            <v>4762</v>
          </cell>
          <cell r="K964">
            <v>0</v>
          </cell>
          <cell r="L964">
            <v>1188</v>
          </cell>
          <cell r="M964">
            <v>21177</v>
          </cell>
          <cell r="O964">
            <v>2</v>
          </cell>
          <cell r="P964">
            <v>0</v>
          </cell>
          <cell r="Q964">
            <v>39978</v>
          </cell>
          <cell r="R964">
            <v>0</v>
          </cell>
          <cell r="S964">
            <v>0</v>
          </cell>
          <cell r="T964">
            <v>2376</v>
          </cell>
          <cell r="U964">
            <v>42354</v>
          </cell>
          <cell r="W964">
            <v>0</v>
          </cell>
          <cell r="X964">
            <v>0.09</v>
          </cell>
          <cell r="Y964">
            <v>7.9987921970796454E-3</v>
          </cell>
          <cell r="Z964">
            <v>0</v>
          </cell>
          <cell r="AB964">
            <v>1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</row>
        <row r="965">
          <cell r="B965">
            <v>3513044001</v>
          </cell>
          <cell r="C965" t="str">
            <v>NEW HEIGHTS CS OF BROCKTON</v>
          </cell>
          <cell r="D965">
            <v>44</v>
          </cell>
          <cell r="E965" t="str">
            <v>BROCKTON</v>
          </cell>
          <cell r="F965">
            <v>1</v>
          </cell>
          <cell r="G965" t="str">
            <v>ABINGTON</v>
          </cell>
          <cell r="I965">
            <v>12243</v>
          </cell>
          <cell r="J965">
            <v>1228</v>
          </cell>
          <cell r="K965">
            <v>0</v>
          </cell>
          <cell r="L965">
            <v>1188</v>
          </cell>
          <cell r="M965">
            <v>14659</v>
          </cell>
          <cell r="O965">
            <v>1</v>
          </cell>
          <cell r="P965">
            <v>0</v>
          </cell>
          <cell r="Q965">
            <v>13471</v>
          </cell>
          <cell r="R965">
            <v>0</v>
          </cell>
          <cell r="S965">
            <v>0</v>
          </cell>
          <cell r="T965">
            <v>1188</v>
          </cell>
          <cell r="U965">
            <v>14659</v>
          </cell>
          <cell r="W965">
            <v>0</v>
          </cell>
          <cell r="X965">
            <v>0.09</v>
          </cell>
          <cell r="Y965">
            <v>2.3066391762444214E-2</v>
          </cell>
          <cell r="Z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</row>
        <row r="966">
          <cell r="B966">
            <v>3513044016</v>
          </cell>
          <cell r="C966" t="str">
            <v>NEW HEIGHTS CS OF BROCKTON</v>
          </cell>
          <cell r="D966">
            <v>44</v>
          </cell>
          <cell r="E966" t="str">
            <v>BROCKTON</v>
          </cell>
          <cell r="F966">
            <v>16</v>
          </cell>
          <cell r="G966" t="str">
            <v>ATTLEBORO</v>
          </cell>
          <cell r="I966">
            <v>15177</v>
          </cell>
          <cell r="J966">
            <v>325</v>
          </cell>
          <cell r="K966">
            <v>0</v>
          </cell>
          <cell r="L966">
            <v>1188</v>
          </cell>
          <cell r="M966">
            <v>16690</v>
          </cell>
          <cell r="O966">
            <v>1</v>
          </cell>
          <cell r="P966">
            <v>0</v>
          </cell>
          <cell r="Q966">
            <v>15502</v>
          </cell>
          <cell r="R966">
            <v>0</v>
          </cell>
          <cell r="S966">
            <v>0</v>
          </cell>
          <cell r="T966">
            <v>1188</v>
          </cell>
          <cell r="U966">
            <v>16690</v>
          </cell>
          <cell r="W966">
            <v>0</v>
          </cell>
          <cell r="X966">
            <v>0.09</v>
          </cell>
          <cell r="Y966">
            <v>3.6840640450435481E-2</v>
          </cell>
          <cell r="Z966">
            <v>0</v>
          </cell>
          <cell r="AB966">
            <v>1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</row>
        <row r="967">
          <cell r="B967">
            <v>3513044018</v>
          </cell>
          <cell r="C967" t="str">
            <v>NEW HEIGHTS CS OF BROCKTON</v>
          </cell>
          <cell r="D967">
            <v>44</v>
          </cell>
          <cell r="E967" t="str">
            <v>BROCKTON</v>
          </cell>
          <cell r="F967">
            <v>18</v>
          </cell>
          <cell r="G967" t="str">
            <v>AVON</v>
          </cell>
          <cell r="I967">
            <v>18823</v>
          </cell>
          <cell r="J967">
            <v>9113</v>
          </cell>
          <cell r="K967">
            <v>0</v>
          </cell>
          <cell r="L967">
            <v>1188</v>
          </cell>
          <cell r="M967">
            <v>29124</v>
          </cell>
          <cell r="O967">
            <v>1</v>
          </cell>
          <cell r="P967">
            <v>0</v>
          </cell>
          <cell r="Q967">
            <v>27936</v>
          </cell>
          <cell r="R967">
            <v>0</v>
          </cell>
          <cell r="S967">
            <v>0</v>
          </cell>
          <cell r="T967">
            <v>1188</v>
          </cell>
          <cell r="U967">
            <v>29124</v>
          </cell>
          <cell r="W967">
            <v>0</v>
          </cell>
          <cell r="X967">
            <v>0.09</v>
          </cell>
          <cell r="Y967">
            <v>3.7013636007683336E-2</v>
          </cell>
          <cell r="Z967">
            <v>0</v>
          </cell>
          <cell r="AB967">
            <v>1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</row>
        <row r="968">
          <cell r="B968">
            <v>3513044035</v>
          </cell>
          <cell r="C968" t="str">
            <v>NEW HEIGHTS CS OF BROCKTON</v>
          </cell>
          <cell r="D968">
            <v>44</v>
          </cell>
          <cell r="E968" t="str">
            <v>BROCKTON</v>
          </cell>
          <cell r="F968">
            <v>35</v>
          </cell>
          <cell r="G968" t="str">
            <v>BOSTON</v>
          </cell>
          <cell r="I968">
            <v>18276</v>
          </cell>
          <cell r="J968">
            <v>7586</v>
          </cell>
          <cell r="K968">
            <v>0</v>
          </cell>
          <cell r="L968">
            <v>1188</v>
          </cell>
          <cell r="M968">
            <v>27050</v>
          </cell>
          <cell r="O968">
            <v>1</v>
          </cell>
          <cell r="P968">
            <v>0</v>
          </cell>
          <cell r="Q968">
            <v>25862</v>
          </cell>
          <cell r="R968">
            <v>0</v>
          </cell>
          <cell r="S968">
            <v>0</v>
          </cell>
          <cell r="T968">
            <v>1188</v>
          </cell>
          <cell r="U968">
            <v>27050</v>
          </cell>
          <cell r="W968">
            <v>0</v>
          </cell>
          <cell r="X968">
            <v>0.18</v>
          </cell>
          <cell r="Y968">
            <v>0.18442807457257207</v>
          </cell>
          <cell r="Z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</row>
        <row r="969">
          <cell r="B969">
            <v>3513044044</v>
          </cell>
          <cell r="C969" t="str">
            <v>NEW HEIGHTS CS OF BROCKTON</v>
          </cell>
          <cell r="D969">
            <v>44</v>
          </cell>
          <cell r="E969" t="str">
            <v>BROCKTON</v>
          </cell>
          <cell r="F969">
            <v>44</v>
          </cell>
          <cell r="G969" t="str">
            <v>BROCKTON</v>
          </cell>
          <cell r="I969">
            <v>16814</v>
          </cell>
          <cell r="J969">
            <v>586</v>
          </cell>
          <cell r="K969">
            <v>0</v>
          </cell>
          <cell r="L969">
            <v>1188</v>
          </cell>
          <cell r="M969">
            <v>18588</v>
          </cell>
          <cell r="O969">
            <v>652</v>
          </cell>
          <cell r="P969">
            <v>0</v>
          </cell>
          <cell r="Q969">
            <v>11344800</v>
          </cell>
          <cell r="R969">
            <v>0</v>
          </cell>
          <cell r="S969">
            <v>0</v>
          </cell>
          <cell r="T969">
            <v>774576</v>
          </cell>
          <cell r="U969">
            <v>12119376</v>
          </cell>
          <cell r="W969">
            <v>0</v>
          </cell>
          <cell r="X969">
            <v>0.18</v>
          </cell>
          <cell r="Y969">
            <v>9.3367395584958116E-2</v>
          </cell>
          <cell r="Z969">
            <v>0</v>
          </cell>
          <cell r="AB969">
            <v>124.00000000000003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</row>
        <row r="970">
          <cell r="B970">
            <v>3513044050</v>
          </cell>
          <cell r="C970" t="str">
            <v>NEW HEIGHTS CS OF BROCKTON</v>
          </cell>
          <cell r="D970">
            <v>44</v>
          </cell>
          <cell r="E970" t="str">
            <v>BROCKTON</v>
          </cell>
          <cell r="F970">
            <v>50</v>
          </cell>
          <cell r="G970" t="str">
            <v>CANTON</v>
          </cell>
          <cell r="I970">
            <v>16047</v>
          </cell>
          <cell r="J970">
            <v>7319</v>
          </cell>
          <cell r="K970">
            <v>0</v>
          </cell>
          <cell r="L970">
            <v>1188</v>
          </cell>
          <cell r="M970">
            <v>24554</v>
          </cell>
          <cell r="O970">
            <v>2</v>
          </cell>
          <cell r="P970">
            <v>0</v>
          </cell>
          <cell r="Q970">
            <v>46732</v>
          </cell>
          <cell r="R970">
            <v>0</v>
          </cell>
          <cell r="S970">
            <v>0</v>
          </cell>
          <cell r="T970">
            <v>2376</v>
          </cell>
          <cell r="U970">
            <v>49108</v>
          </cell>
          <cell r="W970">
            <v>0</v>
          </cell>
          <cell r="X970">
            <v>0.09</v>
          </cell>
          <cell r="Y970">
            <v>6.5476157914056725E-3</v>
          </cell>
          <cell r="Z970">
            <v>0</v>
          </cell>
          <cell r="AB970">
            <v>1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</row>
        <row r="971">
          <cell r="B971">
            <v>3513044083</v>
          </cell>
          <cell r="C971" t="str">
            <v>NEW HEIGHTS CS OF BROCKTON</v>
          </cell>
          <cell r="D971">
            <v>44</v>
          </cell>
          <cell r="E971" t="str">
            <v>BROCKTON</v>
          </cell>
          <cell r="F971">
            <v>83</v>
          </cell>
          <cell r="G971" t="str">
            <v>EAST BRIDGEWATER</v>
          </cell>
          <cell r="I971">
            <v>20302</v>
          </cell>
          <cell r="J971">
            <v>3283</v>
          </cell>
          <cell r="K971">
            <v>0</v>
          </cell>
          <cell r="L971">
            <v>1188</v>
          </cell>
          <cell r="M971">
            <v>24773</v>
          </cell>
          <cell r="O971">
            <v>3</v>
          </cell>
          <cell r="P971">
            <v>0</v>
          </cell>
          <cell r="Q971">
            <v>70755</v>
          </cell>
          <cell r="R971">
            <v>0</v>
          </cell>
          <cell r="S971">
            <v>0</v>
          </cell>
          <cell r="T971">
            <v>3564</v>
          </cell>
          <cell r="U971">
            <v>74319</v>
          </cell>
          <cell r="W971">
            <v>0</v>
          </cell>
          <cell r="X971">
            <v>0.09</v>
          </cell>
          <cell r="Y971">
            <v>8.6929540118029138E-3</v>
          </cell>
          <cell r="Z971">
            <v>0</v>
          </cell>
          <cell r="AB971">
            <v>1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</row>
        <row r="972">
          <cell r="B972">
            <v>3513044095</v>
          </cell>
          <cell r="C972" t="str">
            <v>NEW HEIGHTS CS OF BROCKTON</v>
          </cell>
          <cell r="D972">
            <v>44</v>
          </cell>
          <cell r="E972" t="str">
            <v>BROCKTON</v>
          </cell>
          <cell r="F972">
            <v>95</v>
          </cell>
          <cell r="G972" t="str">
            <v>FALL RIVER</v>
          </cell>
          <cell r="I972">
            <v>22718</v>
          </cell>
          <cell r="J972">
            <v>61</v>
          </cell>
          <cell r="K972">
            <v>0</v>
          </cell>
          <cell r="L972">
            <v>1188</v>
          </cell>
          <cell r="M972">
            <v>23967</v>
          </cell>
          <cell r="O972">
            <v>1</v>
          </cell>
          <cell r="P972">
            <v>0</v>
          </cell>
          <cell r="Q972">
            <v>22779</v>
          </cell>
          <cell r="R972">
            <v>0</v>
          </cell>
          <cell r="S972">
            <v>0</v>
          </cell>
          <cell r="T972">
            <v>1188</v>
          </cell>
          <cell r="U972">
            <v>23967</v>
          </cell>
          <cell r="W972">
            <v>0</v>
          </cell>
          <cell r="X972">
            <v>0.18</v>
          </cell>
          <cell r="Y972">
            <v>0.13742525842313502</v>
          </cell>
          <cell r="Z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</row>
        <row r="973">
          <cell r="B973">
            <v>3513044133</v>
          </cell>
          <cell r="C973" t="str">
            <v>NEW HEIGHTS CS OF BROCKTON</v>
          </cell>
          <cell r="D973">
            <v>44</v>
          </cell>
          <cell r="E973" t="str">
            <v>BROCKTON</v>
          </cell>
          <cell r="F973">
            <v>133</v>
          </cell>
          <cell r="G973" t="str">
            <v>HOLBROOK</v>
          </cell>
          <cell r="I973">
            <v>18467</v>
          </cell>
          <cell r="J973">
            <v>2465</v>
          </cell>
          <cell r="K973">
            <v>0</v>
          </cell>
          <cell r="L973">
            <v>1188</v>
          </cell>
          <cell r="M973">
            <v>22120</v>
          </cell>
          <cell r="O973">
            <v>2</v>
          </cell>
          <cell r="P973">
            <v>0</v>
          </cell>
          <cell r="Q973">
            <v>41864</v>
          </cell>
          <cell r="R973">
            <v>0</v>
          </cell>
          <cell r="S973">
            <v>0</v>
          </cell>
          <cell r="T973">
            <v>2376</v>
          </cell>
          <cell r="U973">
            <v>44240</v>
          </cell>
          <cell r="W973">
            <v>0</v>
          </cell>
          <cell r="X973">
            <v>0.09</v>
          </cell>
          <cell r="Y973">
            <v>3.392077105832738E-2</v>
          </cell>
          <cell r="Z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</row>
        <row r="974">
          <cell r="B974">
            <v>3513044167</v>
          </cell>
          <cell r="C974" t="str">
            <v>NEW HEIGHTS CS OF BROCKTON</v>
          </cell>
          <cell r="D974">
            <v>44</v>
          </cell>
          <cell r="E974" t="str">
            <v>BROCKTON</v>
          </cell>
          <cell r="F974">
            <v>167</v>
          </cell>
          <cell r="G974" t="str">
            <v>MANSFIELD</v>
          </cell>
          <cell r="I974">
            <v>13236</v>
          </cell>
          <cell r="J974">
            <v>6354</v>
          </cell>
          <cell r="K974">
            <v>0</v>
          </cell>
          <cell r="L974">
            <v>1188</v>
          </cell>
          <cell r="M974">
            <v>20778</v>
          </cell>
          <cell r="O974">
            <v>1</v>
          </cell>
          <cell r="P974">
            <v>0</v>
          </cell>
          <cell r="Q974">
            <v>19590</v>
          </cell>
          <cell r="R974">
            <v>0</v>
          </cell>
          <cell r="S974">
            <v>0</v>
          </cell>
          <cell r="T974">
            <v>1188</v>
          </cell>
          <cell r="U974">
            <v>20778</v>
          </cell>
          <cell r="W974">
            <v>0</v>
          </cell>
          <cell r="X974">
            <v>0.09</v>
          </cell>
          <cell r="Y974">
            <v>1.834368530815458E-2</v>
          </cell>
          <cell r="Z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</row>
        <row r="975">
          <cell r="B975">
            <v>3513044182</v>
          </cell>
          <cell r="C975" t="str">
            <v>NEW HEIGHTS CS OF BROCKTON</v>
          </cell>
          <cell r="D975">
            <v>44</v>
          </cell>
          <cell r="E975" t="str">
            <v>BROCKTON</v>
          </cell>
          <cell r="F975">
            <v>182</v>
          </cell>
          <cell r="G975" t="str">
            <v>MIDDLEBOROUGH</v>
          </cell>
          <cell r="I975">
            <v>18600</v>
          </cell>
          <cell r="J975">
            <v>3629</v>
          </cell>
          <cell r="K975">
            <v>0</v>
          </cell>
          <cell r="L975">
            <v>1188</v>
          </cell>
          <cell r="M975">
            <v>23417</v>
          </cell>
          <cell r="O975">
            <v>1</v>
          </cell>
          <cell r="P975">
            <v>0</v>
          </cell>
          <cell r="Q975">
            <v>22229</v>
          </cell>
          <cell r="R975">
            <v>0</v>
          </cell>
          <cell r="S975">
            <v>0</v>
          </cell>
          <cell r="T975">
            <v>1188</v>
          </cell>
          <cell r="U975">
            <v>23417</v>
          </cell>
          <cell r="W975">
            <v>0</v>
          </cell>
          <cell r="X975">
            <v>0.09</v>
          </cell>
          <cell r="Y975">
            <v>1.481566567890411E-2</v>
          </cell>
          <cell r="Z975">
            <v>0</v>
          </cell>
          <cell r="AB975">
            <v>1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</row>
        <row r="976">
          <cell r="B976">
            <v>3513044201</v>
          </cell>
          <cell r="C976" t="str">
            <v>NEW HEIGHTS CS OF BROCKTON</v>
          </cell>
          <cell r="D976">
            <v>44</v>
          </cell>
          <cell r="E976" t="str">
            <v>BROCKTON</v>
          </cell>
          <cell r="F976">
            <v>201</v>
          </cell>
          <cell r="G976" t="str">
            <v>NEW BEDFORD</v>
          </cell>
          <cell r="I976">
            <v>17907</v>
          </cell>
          <cell r="J976">
            <v>87</v>
          </cell>
          <cell r="K976">
            <v>0</v>
          </cell>
          <cell r="L976">
            <v>1188</v>
          </cell>
          <cell r="M976">
            <v>19182</v>
          </cell>
          <cell r="O976">
            <v>1</v>
          </cell>
          <cell r="P976">
            <v>0</v>
          </cell>
          <cell r="Q976">
            <v>17994</v>
          </cell>
          <cell r="R976">
            <v>0</v>
          </cell>
          <cell r="S976">
            <v>0</v>
          </cell>
          <cell r="T976">
            <v>1188</v>
          </cell>
          <cell r="U976">
            <v>19182</v>
          </cell>
          <cell r="W976">
            <v>0</v>
          </cell>
          <cell r="X976">
            <v>0.18</v>
          </cell>
          <cell r="Y976">
            <v>0.10679453049705818</v>
          </cell>
          <cell r="Z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</row>
        <row r="977">
          <cell r="B977">
            <v>3513044218</v>
          </cell>
          <cell r="C977" t="str">
            <v>NEW HEIGHTS CS OF BROCKTON</v>
          </cell>
          <cell r="D977">
            <v>44</v>
          </cell>
          <cell r="E977" t="str">
            <v>BROCKTON</v>
          </cell>
          <cell r="F977">
            <v>218</v>
          </cell>
          <cell r="G977" t="str">
            <v>NORTON</v>
          </cell>
          <cell r="I977">
            <v>16446</v>
          </cell>
          <cell r="J977">
            <v>7144</v>
          </cell>
          <cell r="K977">
            <v>0</v>
          </cell>
          <cell r="L977">
            <v>1188</v>
          </cell>
          <cell r="M977">
            <v>24778</v>
          </cell>
          <cell r="O977">
            <v>2</v>
          </cell>
          <cell r="P977">
            <v>0</v>
          </cell>
          <cell r="Q977">
            <v>47180</v>
          </cell>
          <cell r="R977">
            <v>0</v>
          </cell>
          <cell r="S977">
            <v>0</v>
          </cell>
          <cell r="T977">
            <v>2376</v>
          </cell>
          <cell r="U977">
            <v>49556</v>
          </cell>
          <cell r="W977">
            <v>0</v>
          </cell>
          <cell r="X977">
            <v>0.09</v>
          </cell>
          <cell r="Y977">
            <v>2.9889412081604765E-2</v>
          </cell>
          <cell r="Z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</row>
        <row r="978">
          <cell r="B978">
            <v>3513044244</v>
          </cell>
          <cell r="C978" t="str">
            <v>NEW HEIGHTS CS OF BROCKTON</v>
          </cell>
          <cell r="D978">
            <v>44</v>
          </cell>
          <cell r="E978" t="str">
            <v>BROCKTON</v>
          </cell>
          <cell r="F978">
            <v>244</v>
          </cell>
          <cell r="G978" t="str">
            <v>RANDOLPH</v>
          </cell>
          <cell r="I978">
            <v>16645</v>
          </cell>
          <cell r="J978">
            <v>4738</v>
          </cell>
          <cell r="K978">
            <v>0</v>
          </cell>
          <cell r="L978">
            <v>1188</v>
          </cell>
          <cell r="M978">
            <v>22571</v>
          </cell>
          <cell r="O978">
            <v>35</v>
          </cell>
          <cell r="P978">
            <v>0</v>
          </cell>
          <cell r="Q978">
            <v>748405.00000000012</v>
          </cell>
          <cell r="R978">
            <v>0</v>
          </cell>
          <cell r="S978">
            <v>0</v>
          </cell>
          <cell r="T978">
            <v>41580</v>
          </cell>
          <cell r="U978">
            <v>789985.00000000012</v>
          </cell>
          <cell r="W978">
            <v>0</v>
          </cell>
          <cell r="X978">
            <v>0.09</v>
          </cell>
          <cell r="Y978">
            <v>0.10187165835696251</v>
          </cell>
          <cell r="Z978">
            <v>0</v>
          </cell>
          <cell r="AB978">
            <v>11.285714285714285</v>
          </cell>
          <cell r="AC978">
            <v>3.1298444623347881</v>
          </cell>
          <cell r="AD978">
            <v>70644.46413810477</v>
          </cell>
          <cell r="AE978">
            <v>0</v>
          </cell>
          <cell r="AF978">
            <v>0</v>
          </cell>
        </row>
        <row r="979">
          <cell r="B979">
            <v>3513044293</v>
          </cell>
          <cell r="C979" t="str">
            <v>NEW HEIGHTS CS OF BROCKTON</v>
          </cell>
          <cell r="D979">
            <v>44</v>
          </cell>
          <cell r="E979" t="str">
            <v>BROCKTON</v>
          </cell>
          <cell r="F979">
            <v>293</v>
          </cell>
          <cell r="G979" t="str">
            <v>TAUNTON</v>
          </cell>
          <cell r="I979">
            <v>17146</v>
          </cell>
          <cell r="J979">
            <v>463</v>
          </cell>
          <cell r="K979">
            <v>0</v>
          </cell>
          <cell r="L979">
            <v>1188</v>
          </cell>
          <cell r="M979">
            <v>18797</v>
          </cell>
          <cell r="O979">
            <v>25</v>
          </cell>
          <cell r="P979">
            <v>0</v>
          </cell>
          <cell r="Q979">
            <v>440225</v>
          </cell>
          <cell r="R979">
            <v>0</v>
          </cell>
          <cell r="S979">
            <v>0</v>
          </cell>
          <cell r="T979">
            <v>29700</v>
          </cell>
          <cell r="U979">
            <v>469925</v>
          </cell>
          <cell r="W979">
            <v>0</v>
          </cell>
          <cell r="X979">
            <v>0.18</v>
          </cell>
          <cell r="Y979">
            <v>1.0537741496786417E-2</v>
          </cell>
          <cell r="Z979">
            <v>0</v>
          </cell>
          <cell r="AB979">
            <v>5.1428571428571423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</row>
        <row r="980">
          <cell r="B980">
            <v>3513044625</v>
          </cell>
          <cell r="C980" t="str">
            <v>NEW HEIGHTS CS OF BROCKTON</v>
          </cell>
          <cell r="D980">
            <v>44</v>
          </cell>
          <cell r="E980" t="str">
            <v>BROCKTON</v>
          </cell>
          <cell r="F980">
            <v>625</v>
          </cell>
          <cell r="G980" t="str">
            <v>BRIDGEWATER RAYNHAM</v>
          </cell>
          <cell r="I980">
            <v>10332</v>
          </cell>
          <cell r="J980">
            <v>1307</v>
          </cell>
          <cell r="K980">
            <v>0</v>
          </cell>
          <cell r="L980">
            <v>1188</v>
          </cell>
          <cell r="M980">
            <v>12827</v>
          </cell>
          <cell r="O980">
            <v>2</v>
          </cell>
          <cell r="P980">
            <v>0</v>
          </cell>
          <cell r="Q980">
            <v>23278</v>
          </cell>
          <cell r="R980">
            <v>0</v>
          </cell>
          <cell r="S980">
            <v>0</v>
          </cell>
          <cell r="T980">
            <v>2376</v>
          </cell>
          <cell r="U980">
            <v>25654</v>
          </cell>
          <cell r="W980">
            <v>0</v>
          </cell>
          <cell r="X980">
            <v>0.09</v>
          </cell>
          <cell r="Y980">
            <v>5.1844221837652801E-3</v>
          </cell>
          <cell r="Z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</row>
        <row r="981">
          <cell r="B981">
            <v>3513044780</v>
          </cell>
          <cell r="C981" t="str">
            <v>NEW HEIGHTS CS OF BROCKTON</v>
          </cell>
          <cell r="D981">
            <v>44</v>
          </cell>
          <cell r="E981" t="str">
            <v>BROCKTON</v>
          </cell>
          <cell r="F981">
            <v>780</v>
          </cell>
          <cell r="G981" t="str">
            <v>WHITMAN HANSON</v>
          </cell>
          <cell r="I981">
            <v>16165</v>
          </cell>
          <cell r="J981">
            <v>4002</v>
          </cell>
          <cell r="K981">
            <v>0</v>
          </cell>
          <cell r="L981">
            <v>1188</v>
          </cell>
          <cell r="M981">
            <v>21355</v>
          </cell>
          <cell r="O981">
            <v>4</v>
          </cell>
          <cell r="P981">
            <v>0</v>
          </cell>
          <cell r="Q981">
            <v>80668</v>
          </cell>
          <cell r="R981">
            <v>0</v>
          </cell>
          <cell r="S981">
            <v>0</v>
          </cell>
          <cell r="T981">
            <v>4752</v>
          </cell>
          <cell r="U981">
            <v>85420</v>
          </cell>
          <cell r="W981">
            <v>0</v>
          </cell>
          <cell r="X981">
            <v>0.09</v>
          </cell>
          <cell r="Y981">
            <v>2.2996309465011369E-2</v>
          </cell>
          <cell r="Z981">
            <v>0</v>
          </cell>
          <cell r="AB981">
            <v>2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</row>
        <row r="982">
          <cell r="B982">
            <v>3514281281</v>
          </cell>
          <cell r="C982" t="str">
            <v>LIBERTAS ACADEMY</v>
          </cell>
          <cell r="D982">
            <v>281</v>
          </cell>
          <cell r="E982" t="str">
            <v>SPRINGFIELD</v>
          </cell>
          <cell r="F982">
            <v>281</v>
          </cell>
          <cell r="G982" t="str">
            <v>SPRINGFIELD</v>
          </cell>
          <cell r="I982">
            <v>18245</v>
          </cell>
          <cell r="J982">
            <v>9</v>
          </cell>
          <cell r="K982">
            <v>0</v>
          </cell>
          <cell r="L982">
            <v>1188</v>
          </cell>
          <cell r="M982">
            <v>19442</v>
          </cell>
          <cell r="O982">
            <v>540</v>
          </cell>
          <cell r="P982">
            <v>0</v>
          </cell>
          <cell r="Q982">
            <v>9857160</v>
          </cell>
          <cell r="R982">
            <v>0</v>
          </cell>
          <cell r="S982">
            <v>0</v>
          </cell>
          <cell r="T982">
            <v>641520</v>
          </cell>
          <cell r="U982">
            <v>10498680</v>
          </cell>
          <cell r="W982">
            <v>0</v>
          </cell>
          <cell r="X982">
            <v>0.18</v>
          </cell>
          <cell r="Y982">
            <v>0.16010958440689912</v>
          </cell>
          <cell r="Z982">
            <v>0</v>
          </cell>
          <cell r="AB982">
            <v>50.000000000000007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</row>
        <row r="983">
          <cell r="B983">
            <v>3515287043</v>
          </cell>
          <cell r="C983" t="str">
            <v>OLD STURBRIDGE ACADEMY</v>
          </cell>
          <cell r="D983">
            <v>287</v>
          </cell>
          <cell r="E983" t="str">
            <v>STURBRIDGE</v>
          </cell>
          <cell r="F983">
            <v>43</v>
          </cell>
          <cell r="G983" t="str">
            <v>BRIMFIELD</v>
          </cell>
          <cell r="I983">
            <v>10688</v>
          </cell>
          <cell r="J983">
            <v>4369</v>
          </cell>
          <cell r="K983">
            <v>0</v>
          </cell>
          <cell r="L983">
            <v>1188</v>
          </cell>
          <cell r="M983">
            <v>16245</v>
          </cell>
          <cell r="O983">
            <v>4</v>
          </cell>
          <cell r="P983">
            <v>0</v>
          </cell>
          <cell r="Q983">
            <v>60228</v>
          </cell>
          <cell r="R983">
            <v>0</v>
          </cell>
          <cell r="S983">
            <v>0</v>
          </cell>
          <cell r="T983">
            <v>4752</v>
          </cell>
          <cell r="U983">
            <v>64980</v>
          </cell>
          <cell r="W983">
            <v>0</v>
          </cell>
          <cell r="X983">
            <v>0.09</v>
          </cell>
          <cell r="Y983">
            <v>1.244766241049465E-2</v>
          </cell>
          <cell r="Z983">
            <v>0</v>
          </cell>
          <cell r="AB983">
            <v>1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</row>
        <row r="984">
          <cell r="B984">
            <v>3515287045</v>
          </cell>
          <cell r="C984" t="str">
            <v>OLD STURBRIDGE ACADEMY</v>
          </cell>
          <cell r="D984">
            <v>287</v>
          </cell>
          <cell r="E984" t="str">
            <v>STURBRIDGE</v>
          </cell>
          <cell r="F984">
            <v>45</v>
          </cell>
          <cell r="G984" t="str">
            <v>BROOKFIELD</v>
          </cell>
          <cell r="I984">
            <v>13500</v>
          </cell>
          <cell r="J984">
            <v>3404</v>
          </cell>
          <cell r="K984">
            <v>0</v>
          </cell>
          <cell r="L984">
            <v>1188</v>
          </cell>
          <cell r="M984">
            <v>18092</v>
          </cell>
          <cell r="O984">
            <v>5</v>
          </cell>
          <cell r="P984">
            <v>0</v>
          </cell>
          <cell r="Q984">
            <v>84520</v>
          </cell>
          <cell r="R984">
            <v>0</v>
          </cell>
          <cell r="S984">
            <v>0</v>
          </cell>
          <cell r="T984">
            <v>5940</v>
          </cell>
          <cell r="U984">
            <v>90460</v>
          </cell>
          <cell r="W984">
            <v>0</v>
          </cell>
          <cell r="X984">
            <v>0.09</v>
          </cell>
          <cell r="Y984">
            <v>2.1160569583191811E-2</v>
          </cell>
          <cell r="Z984">
            <v>0</v>
          </cell>
          <cell r="AB984">
            <v>2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</row>
        <row r="985">
          <cell r="B985">
            <v>3515287135</v>
          </cell>
          <cell r="C985" t="str">
            <v>OLD STURBRIDGE ACADEMY</v>
          </cell>
          <cell r="D985">
            <v>287</v>
          </cell>
          <cell r="E985" t="str">
            <v>STURBRIDGE</v>
          </cell>
          <cell r="F985">
            <v>135</v>
          </cell>
          <cell r="G985" t="str">
            <v>HOLLAND</v>
          </cell>
          <cell r="I985">
            <v>11879</v>
          </cell>
          <cell r="J985">
            <v>3595</v>
          </cell>
          <cell r="K985">
            <v>0</v>
          </cell>
          <cell r="L985">
            <v>1188</v>
          </cell>
          <cell r="M985">
            <v>16662</v>
          </cell>
          <cell r="O985">
            <v>6</v>
          </cell>
          <cell r="P985">
            <v>0</v>
          </cell>
          <cell r="Q985">
            <v>92844</v>
          </cell>
          <cell r="R985">
            <v>0</v>
          </cell>
          <cell r="S985">
            <v>0</v>
          </cell>
          <cell r="T985">
            <v>7128</v>
          </cell>
          <cell r="U985">
            <v>99972</v>
          </cell>
          <cell r="W985">
            <v>0</v>
          </cell>
          <cell r="X985">
            <v>0.09</v>
          </cell>
          <cell r="Y985">
            <v>2.8154479440268717E-2</v>
          </cell>
          <cell r="Z985">
            <v>0</v>
          </cell>
          <cell r="AB985">
            <v>2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</row>
        <row r="986">
          <cell r="B986">
            <v>3515287151</v>
          </cell>
          <cell r="C986" t="str">
            <v>OLD STURBRIDGE ACADEMY</v>
          </cell>
          <cell r="D986">
            <v>287</v>
          </cell>
          <cell r="E986" t="str">
            <v>STURBRIDGE</v>
          </cell>
          <cell r="F986">
            <v>151</v>
          </cell>
          <cell r="G986" t="str">
            <v>LEICESTER</v>
          </cell>
          <cell r="I986">
            <v>10679</v>
          </cell>
          <cell r="J986">
            <v>842</v>
          </cell>
          <cell r="K986">
            <v>0</v>
          </cell>
          <cell r="L986">
            <v>1188</v>
          </cell>
          <cell r="M986">
            <v>12709</v>
          </cell>
          <cell r="O986">
            <v>2</v>
          </cell>
          <cell r="P986">
            <v>0</v>
          </cell>
          <cell r="Q986">
            <v>23042</v>
          </cell>
          <cell r="R986">
            <v>0</v>
          </cell>
          <cell r="S986">
            <v>0</v>
          </cell>
          <cell r="T986">
            <v>2376</v>
          </cell>
          <cell r="U986">
            <v>25418</v>
          </cell>
          <cell r="W986">
            <v>0</v>
          </cell>
          <cell r="X986">
            <v>0.09</v>
          </cell>
          <cell r="Y986">
            <v>8.3943669783190528E-3</v>
          </cell>
          <cell r="Z986">
            <v>0</v>
          </cell>
          <cell r="AB986">
            <v>1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</row>
        <row r="987">
          <cell r="B987">
            <v>3515287161</v>
          </cell>
          <cell r="C987" t="str">
            <v>OLD STURBRIDGE ACADEMY</v>
          </cell>
          <cell r="D987">
            <v>287</v>
          </cell>
          <cell r="E987" t="str">
            <v>STURBRIDGE</v>
          </cell>
          <cell r="F987">
            <v>161</v>
          </cell>
          <cell r="G987" t="str">
            <v>LUDLOW</v>
          </cell>
          <cell r="I987">
            <v>14514</v>
          </cell>
          <cell r="J987">
            <v>6116</v>
          </cell>
          <cell r="K987">
            <v>0</v>
          </cell>
          <cell r="L987">
            <v>1188</v>
          </cell>
          <cell r="M987">
            <v>21818</v>
          </cell>
          <cell r="O987">
            <v>1</v>
          </cell>
          <cell r="P987">
            <v>0</v>
          </cell>
          <cell r="Q987">
            <v>20630</v>
          </cell>
          <cell r="R987">
            <v>0</v>
          </cell>
          <cell r="S987">
            <v>0</v>
          </cell>
          <cell r="T987">
            <v>1188</v>
          </cell>
          <cell r="U987">
            <v>21818</v>
          </cell>
          <cell r="W987">
            <v>0</v>
          </cell>
          <cell r="X987">
            <v>0.09</v>
          </cell>
          <cell r="Y987">
            <v>8.5089813753324115E-3</v>
          </cell>
          <cell r="Z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</row>
        <row r="988">
          <cell r="B988">
            <v>3515287191</v>
          </cell>
          <cell r="C988" t="str">
            <v>OLD STURBRIDGE ACADEMY</v>
          </cell>
          <cell r="D988">
            <v>287</v>
          </cell>
          <cell r="E988" t="str">
            <v>STURBRIDGE</v>
          </cell>
          <cell r="F988">
            <v>191</v>
          </cell>
          <cell r="G988" t="str">
            <v>MONSON</v>
          </cell>
          <cell r="I988">
            <v>12016</v>
          </cell>
          <cell r="J988">
            <v>3468</v>
          </cell>
          <cell r="K988">
            <v>0</v>
          </cell>
          <cell r="L988">
            <v>1188</v>
          </cell>
          <cell r="M988">
            <v>16672</v>
          </cell>
          <cell r="O988">
            <v>40</v>
          </cell>
          <cell r="P988">
            <v>0</v>
          </cell>
          <cell r="Q988">
            <v>619360</v>
          </cell>
          <cell r="R988">
            <v>0</v>
          </cell>
          <cell r="S988">
            <v>0</v>
          </cell>
          <cell r="T988">
            <v>47520</v>
          </cell>
          <cell r="U988">
            <v>666880</v>
          </cell>
          <cell r="W988">
            <v>0</v>
          </cell>
          <cell r="X988">
            <v>0.09</v>
          </cell>
          <cell r="Y988">
            <v>4.4883767216758234E-2</v>
          </cell>
          <cell r="Z988">
            <v>0</v>
          </cell>
          <cell r="AB988">
            <v>16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</row>
        <row r="989">
          <cell r="B989">
            <v>3515287215</v>
          </cell>
          <cell r="C989" t="str">
            <v>OLD STURBRIDGE ACADEMY</v>
          </cell>
          <cell r="D989">
            <v>287</v>
          </cell>
          <cell r="E989" t="str">
            <v>STURBRIDGE</v>
          </cell>
          <cell r="F989">
            <v>215</v>
          </cell>
          <cell r="G989" t="str">
            <v>NORTH BROOKFIELD</v>
          </cell>
          <cell r="I989">
            <v>13676</v>
          </cell>
          <cell r="J989">
            <v>1027</v>
          </cell>
          <cell r="K989">
            <v>0</v>
          </cell>
          <cell r="L989">
            <v>1188</v>
          </cell>
          <cell r="M989">
            <v>15891</v>
          </cell>
          <cell r="O989">
            <v>15</v>
          </cell>
          <cell r="P989">
            <v>0</v>
          </cell>
          <cell r="Q989">
            <v>220545</v>
          </cell>
          <cell r="R989">
            <v>0</v>
          </cell>
          <cell r="S989">
            <v>0</v>
          </cell>
          <cell r="T989">
            <v>17820</v>
          </cell>
          <cell r="U989">
            <v>238365</v>
          </cell>
          <cell r="W989">
            <v>0</v>
          </cell>
          <cell r="X989">
            <v>0.18</v>
          </cell>
          <cell r="Y989">
            <v>2.884838288150238E-2</v>
          </cell>
          <cell r="Z989">
            <v>0</v>
          </cell>
          <cell r="AB989">
            <v>3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</row>
        <row r="990">
          <cell r="B990">
            <v>3515287226</v>
          </cell>
          <cell r="C990" t="str">
            <v>OLD STURBRIDGE ACADEMY</v>
          </cell>
          <cell r="D990">
            <v>287</v>
          </cell>
          <cell r="E990" t="str">
            <v>STURBRIDGE</v>
          </cell>
          <cell r="F990">
            <v>226</v>
          </cell>
          <cell r="G990" t="str">
            <v>OXFORD</v>
          </cell>
          <cell r="I990">
            <v>10332</v>
          </cell>
          <cell r="J990">
            <v>958</v>
          </cell>
          <cell r="K990">
            <v>0</v>
          </cell>
          <cell r="L990">
            <v>1188</v>
          </cell>
          <cell r="M990">
            <v>12478</v>
          </cell>
          <cell r="O990">
            <v>1</v>
          </cell>
          <cell r="P990">
            <v>0</v>
          </cell>
          <cell r="Q990">
            <v>11290</v>
          </cell>
          <cell r="R990">
            <v>0</v>
          </cell>
          <cell r="S990">
            <v>0</v>
          </cell>
          <cell r="T990">
            <v>1188</v>
          </cell>
          <cell r="U990">
            <v>12478</v>
          </cell>
          <cell r="W990">
            <v>0</v>
          </cell>
          <cell r="X990">
            <v>0.18</v>
          </cell>
          <cell r="Y990">
            <v>1.1631118084344581E-2</v>
          </cell>
          <cell r="Z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</row>
        <row r="991">
          <cell r="B991">
            <v>3515287227</v>
          </cell>
          <cell r="C991" t="str">
            <v>OLD STURBRIDGE ACADEMY</v>
          </cell>
          <cell r="D991">
            <v>287</v>
          </cell>
          <cell r="E991" t="str">
            <v>STURBRIDGE</v>
          </cell>
          <cell r="F991">
            <v>227</v>
          </cell>
          <cell r="G991" t="str">
            <v>PALMER</v>
          </cell>
          <cell r="I991">
            <v>13673</v>
          </cell>
          <cell r="J991">
            <v>3584</v>
          </cell>
          <cell r="K991">
            <v>0</v>
          </cell>
          <cell r="L991">
            <v>1188</v>
          </cell>
          <cell r="M991">
            <v>18445</v>
          </cell>
          <cell r="O991">
            <v>21</v>
          </cell>
          <cell r="P991">
            <v>0</v>
          </cell>
          <cell r="Q991">
            <v>362397</v>
          </cell>
          <cell r="R991">
            <v>0</v>
          </cell>
          <cell r="S991">
            <v>0</v>
          </cell>
          <cell r="T991">
            <v>24948</v>
          </cell>
          <cell r="U991">
            <v>387345</v>
          </cell>
          <cell r="W991">
            <v>0</v>
          </cell>
          <cell r="X991">
            <v>0.18</v>
          </cell>
          <cell r="Y991">
            <v>2.0744745366700942E-2</v>
          </cell>
          <cell r="Z991">
            <v>0</v>
          </cell>
          <cell r="AB991">
            <v>13.666666666666666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</row>
        <row r="992">
          <cell r="B992">
            <v>3515287277</v>
          </cell>
          <cell r="C992" t="str">
            <v>OLD STURBRIDGE ACADEMY</v>
          </cell>
          <cell r="D992">
            <v>287</v>
          </cell>
          <cell r="E992" t="str">
            <v>STURBRIDGE</v>
          </cell>
          <cell r="F992">
            <v>277</v>
          </cell>
          <cell r="G992" t="str">
            <v>SOUTHBRIDGE</v>
          </cell>
          <cell r="I992">
            <v>15374</v>
          </cell>
          <cell r="J992">
            <v>52</v>
          </cell>
          <cell r="K992">
            <v>0</v>
          </cell>
          <cell r="L992">
            <v>1188</v>
          </cell>
          <cell r="M992">
            <v>16614</v>
          </cell>
          <cell r="O992">
            <v>120</v>
          </cell>
          <cell r="P992">
            <v>0</v>
          </cell>
          <cell r="Q992">
            <v>1851120</v>
          </cell>
          <cell r="R992">
            <v>0</v>
          </cell>
          <cell r="S992">
            <v>0</v>
          </cell>
          <cell r="T992">
            <v>142560</v>
          </cell>
          <cell r="U992">
            <v>1993680</v>
          </cell>
          <cell r="W992">
            <v>0</v>
          </cell>
          <cell r="X992">
            <v>0.18</v>
          </cell>
          <cell r="Y992">
            <v>5.3541781526874457E-2</v>
          </cell>
          <cell r="Z992">
            <v>0</v>
          </cell>
          <cell r="AB992">
            <v>38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</row>
        <row r="993">
          <cell r="B993">
            <v>3515287287</v>
          </cell>
          <cell r="C993" t="str">
            <v>OLD STURBRIDGE ACADEMY</v>
          </cell>
          <cell r="D993">
            <v>287</v>
          </cell>
          <cell r="E993" t="str">
            <v>STURBRIDGE</v>
          </cell>
          <cell r="F993">
            <v>287</v>
          </cell>
          <cell r="G993" t="str">
            <v>STURBRIDGE</v>
          </cell>
          <cell r="I993">
            <v>12802</v>
          </cell>
          <cell r="J993">
            <v>4971</v>
          </cell>
          <cell r="K993">
            <v>0</v>
          </cell>
          <cell r="L993">
            <v>1188</v>
          </cell>
          <cell r="M993">
            <v>18961</v>
          </cell>
          <cell r="O993">
            <v>28</v>
          </cell>
          <cell r="P993">
            <v>0</v>
          </cell>
          <cell r="Q993">
            <v>497644</v>
          </cell>
          <cell r="R993">
            <v>0</v>
          </cell>
          <cell r="S993">
            <v>0</v>
          </cell>
          <cell r="T993">
            <v>33264</v>
          </cell>
          <cell r="U993">
            <v>530908</v>
          </cell>
          <cell r="W993">
            <v>0</v>
          </cell>
          <cell r="X993">
            <v>0.09</v>
          </cell>
          <cell r="Y993">
            <v>3.4173641902495659E-2</v>
          </cell>
          <cell r="Z993">
            <v>0</v>
          </cell>
          <cell r="AB993">
            <v>7.8571428571428559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</row>
        <row r="994">
          <cell r="B994">
            <v>3515287306</v>
          </cell>
          <cell r="C994" t="str">
            <v>OLD STURBRIDGE ACADEMY</v>
          </cell>
          <cell r="D994">
            <v>287</v>
          </cell>
          <cell r="E994" t="str">
            <v>STURBRIDGE</v>
          </cell>
          <cell r="F994">
            <v>306</v>
          </cell>
          <cell r="G994" t="str">
            <v>WALES</v>
          </cell>
          <cell r="I994">
            <v>13358</v>
          </cell>
          <cell r="J994">
            <v>3136</v>
          </cell>
          <cell r="K994">
            <v>0</v>
          </cell>
          <cell r="L994">
            <v>1188</v>
          </cell>
          <cell r="M994">
            <v>17682</v>
          </cell>
          <cell r="O994">
            <v>5</v>
          </cell>
          <cell r="P994">
            <v>0</v>
          </cell>
          <cell r="Q994">
            <v>82470</v>
          </cell>
          <cell r="R994">
            <v>0</v>
          </cell>
          <cell r="S994">
            <v>0</v>
          </cell>
          <cell r="T994">
            <v>5940</v>
          </cell>
          <cell r="U994">
            <v>88410</v>
          </cell>
          <cell r="W994">
            <v>0</v>
          </cell>
          <cell r="X994">
            <v>0.09</v>
          </cell>
          <cell r="Y994">
            <v>3.5475688547524149E-2</v>
          </cell>
          <cell r="Z994">
            <v>0</v>
          </cell>
          <cell r="AB994">
            <v>3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</row>
        <row r="995">
          <cell r="B995">
            <v>3515287309</v>
          </cell>
          <cell r="C995" t="str">
            <v>OLD STURBRIDGE ACADEMY</v>
          </cell>
          <cell r="D995">
            <v>287</v>
          </cell>
          <cell r="E995" t="str">
            <v>STURBRIDGE</v>
          </cell>
          <cell r="F995">
            <v>309</v>
          </cell>
          <cell r="G995" t="str">
            <v>WARE</v>
          </cell>
          <cell r="I995">
            <v>16912</v>
          </cell>
          <cell r="J995">
            <v>986</v>
          </cell>
          <cell r="K995">
            <v>0</v>
          </cell>
          <cell r="L995">
            <v>1188</v>
          </cell>
          <cell r="M995">
            <v>19086</v>
          </cell>
          <cell r="O995">
            <v>2</v>
          </cell>
          <cell r="P995">
            <v>0</v>
          </cell>
          <cell r="Q995">
            <v>35796</v>
          </cell>
          <cell r="R995">
            <v>0</v>
          </cell>
          <cell r="S995">
            <v>0</v>
          </cell>
          <cell r="T995">
            <v>2376</v>
          </cell>
          <cell r="U995">
            <v>38172</v>
          </cell>
          <cell r="W995">
            <v>0</v>
          </cell>
          <cell r="X995">
            <v>0.09</v>
          </cell>
          <cell r="Y995">
            <v>4.9466337845092386E-3</v>
          </cell>
          <cell r="Z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</row>
        <row r="996">
          <cell r="B996">
            <v>3515287316</v>
          </cell>
          <cell r="C996" t="str">
            <v>OLD STURBRIDGE ACADEMY</v>
          </cell>
          <cell r="D996">
            <v>287</v>
          </cell>
          <cell r="E996" t="str">
            <v>STURBRIDGE</v>
          </cell>
          <cell r="F996">
            <v>316</v>
          </cell>
          <cell r="G996" t="str">
            <v>WEBSTER</v>
          </cell>
          <cell r="I996">
            <v>15749</v>
          </cell>
          <cell r="J996">
            <v>1254</v>
          </cell>
          <cell r="K996">
            <v>0</v>
          </cell>
          <cell r="L996">
            <v>1188</v>
          </cell>
          <cell r="M996">
            <v>18191</v>
          </cell>
          <cell r="O996">
            <v>19</v>
          </cell>
          <cell r="P996">
            <v>0</v>
          </cell>
          <cell r="Q996">
            <v>323057</v>
          </cell>
          <cell r="R996">
            <v>0</v>
          </cell>
          <cell r="S996">
            <v>0</v>
          </cell>
          <cell r="T996">
            <v>22572</v>
          </cell>
          <cell r="U996">
            <v>345629</v>
          </cell>
          <cell r="W996">
            <v>0</v>
          </cell>
          <cell r="X996">
            <v>0.18</v>
          </cell>
          <cell r="Y996">
            <v>1.4537002742640089E-2</v>
          </cell>
          <cell r="Z996">
            <v>0</v>
          </cell>
          <cell r="AB996">
            <v>7.7142857142857135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</row>
        <row r="997">
          <cell r="B997">
            <v>3515287658</v>
          </cell>
          <cell r="C997" t="str">
            <v>OLD STURBRIDGE ACADEMY</v>
          </cell>
          <cell r="D997">
            <v>287</v>
          </cell>
          <cell r="E997" t="str">
            <v>STURBRIDGE</v>
          </cell>
          <cell r="F997">
            <v>658</v>
          </cell>
          <cell r="G997" t="str">
            <v>DUDLEY CHARLTON</v>
          </cell>
          <cell r="I997">
            <v>12377</v>
          </cell>
          <cell r="J997">
            <v>2021</v>
          </cell>
          <cell r="K997">
            <v>0</v>
          </cell>
          <cell r="L997">
            <v>1188</v>
          </cell>
          <cell r="M997">
            <v>15586</v>
          </cell>
          <cell r="O997">
            <v>4</v>
          </cell>
          <cell r="P997">
            <v>0</v>
          </cell>
          <cell r="Q997">
            <v>57592</v>
          </cell>
          <cell r="R997">
            <v>0</v>
          </cell>
          <cell r="S997">
            <v>0</v>
          </cell>
          <cell r="T997">
            <v>4752</v>
          </cell>
          <cell r="U997">
            <v>62344</v>
          </cell>
          <cell r="W997">
            <v>0</v>
          </cell>
          <cell r="X997">
            <v>0.09</v>
          </cell>
          <cell r="Y997">
            <v>3.517518715987278E-3</v>
          </cell>
          <cell r="Z997">
            <v>0</v>
          </cell>
          <cell r="AB997">
            <v>2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</row>
        <row r="998">
          <cell r="B998">
            <v>3515287767</v>
          </cell>
          <cell r="C998" t="str">
            <v>OLD STURBRIDGE ACADEMY</v>
          </cell>
          <cell r="D998">
            <v>287</v>
          </cell>
          <cell r="E998" t="str">
            <v>STURBRIDGE</v>
          </cell>
          <cell r="F998">
            <v>767</v>
          </cell>
          <cell r="G998" t="str">
            <v>SPENCER EAST BROOKFIELD</v>
          </cell>
          <cell r="I998">
            <v>12048</v>
          </cell>
          <cell r="J998">
            <v>1392</v>
          </cell>
          <cell r="K998">
            <v>0</v>
          </cell>
          <cell r="L998">
            <v>1188</v>
          </cell>
          <cell r="M998">
            <v>14628</v>
          </cell>
          <cell r="O998">
            <v>61</v>
          </cell>
          <cell r="P998">
            <v>0</v>
          </cell>
          <cell r="Q998">
            <v>819840</v>
          </cell>
          <cell r="R998">
            <v>0</v>
          </cell>
          <cell r="S998">
            <v>0</v>
          </cell>
          <cell r="T998">
            <v>72468</v>
          </cell>
          <cell r="U998">
            <v>892308</v>
          </cell>
          <cell r="W998">
            <v>0</v>
          </cell>
          <cell r="X998">
            <v>0.09</v>
          </cell>
          <cell r="Y998">
            <v>3.8357597032711403E-2</v>
          </cell>
          <cell r="Z998">
            <v>0</v>
          </cell>
          <cell r="AB998">
            <v>26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</row>
        <row r="999">
          <cell r="B999">
            <v>3515287770</v>
          </cell>
          <cell r="C999" t="str">
            <v>OLD STURBRIDGE ACADEMY</v>
          </cell>
          <cell r="D999">
            <v>287</v>
          </cell>
          <cell r="E999" t="str">
            <v>STURBRIDGE</v>
          </cell>
          <cell r="F999">
            <v>770</v>
          </cell>
          <cell r="G999" t="str">
            <v>TANTASQUA</v>
          </cell>
          <cell r="I999">
            <v>11806</v>
          </cell>
          <cell r="J999">
            <v>1782</v>
          </cell>
          <cell r="K999">
            <v>0</v>
          </cell>
          <cell r="L999">
            <v>1188</v>
          </cell>
          <cell r="M999">
            <v>14776</v>
          </cell>
          <cell r="O999">
            <v>16</v>
          </cell>
          <cell r="P999">
            <v>0</v>
          </cell>
          <cell r="Q999">
            <v>217408</v>
          </cell>
          <cell r="R999">
            <v>0</v>
          </cell>
          <cell r="S999">
            <v>0</v>
          </cell>
          <cell r="T999">
            <v>19008</v>
          </cell>
          <cell r="U999">
            <v>236416</v>
          </cell>
          <cell r="W999">
            <v>0</v>
          </cell>
          <cell r="X999">
            <v>0.09</v>
          </cell>
          <cell r="Y999">
            <v>8.9889702580456896E-3</v>
          </cell>
          <cell r="Z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</row>
        <row r="1000">
          <cell r="B1000">
            <v>3515287778</v>
          </cell>
          <cell r="C1000" t="str">
            <v>OLD STURBRIDGE ACADEMY</v>
          </cell>
          <cell r="D1000">
            <v>287</v>
          </cell>
          <cell r="E1000" t="str">
            <v>STURBRIDGE</v>
          </cell>
          <cell r="F1000">
            <v>778</v>
          </cell>
          <cell r="G1000" t="str">
            <v>QUABOAG</v>
          </cell>
          <cell r="I1000">
            <v>15051</v>
          </cell>
          <cell r="J1000">
            <v>2491</v>
          </cell>
          <cell r="K1000">
            <v>0</v>
          </cell>
          <cell r="L1000">
            <v>1188</v>
          </cell>
          <cell r="M1000">
            <v>18730</v>
          </cell>
          <cell r="O1000">
            <v>10</v>
          </cell>
          <cell r="P1000">
            <v>0</v>
          </cell>
          <cell r="Q1000">
            <v>175420</v>
          </cell>
          <cell r="R1000">
            <v>0</v>
          </cell>
          <cell r="S1000">
            <v>0</v>
          </cell>
          <cell r="T1000">
            <v>11880</v>
          </cell>
          <cell r="U1000">
            <v>187300</v>
          </cell>
          <cell r="W1000">
            <v>0</v>
          </cell>
          <cell r="X1000">
            <v>0.09</v>
          </cell>
          <cell r="Y1000">
            <v>9.1262060865062583E-3</v>
          </cell>
          <cell r="Z1000">
            <v>0</v>
          </cell>
          <cell r="AB1000">
            <v>5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</row>
        <row r="1001">
          <cell r="B1001">
            <v>3516332005</v>
          </cell>
          <cell r="C1001" t="str">
            <v>HAMPDEN CS OF SCIENCE WEST</v>
          </cell>
          <cell r="D1001">
            <v>332</v>
          </cell>
          <cell r="E1001" t="str">
            <v>WEST SPRINGFIELD</v>
          </cell>
          <cell r="F1001">
            <v>5</v>
          </cell>
          <cell r="G1001" t="str">
            <v>AGAWAM</v>
          </cell>
          <cell r="I1001">
            <v>14687</v>
          </cell>
          <cell r="J1001">
            <v>6272</v>
          </cell>
          <cell r="K1001">
            <v>0</v>
          </cell>
          <cell r="L1001">
            <v>1188</v>
          </cell>
          <cell r="M1001">
            <v>22147</v>
          </cell>
          <cell r="O1001">
            <v>52</v>
          </cell>
          <cell r="P1001">
            <v>0</v>
          </cell>
          <cell r="Q1001">
            <v>1089868</v>
          </cell>
          <cell r="R1001">
            <v>0</v>
          </cell>
          <cell r="S1001">
            <v>0</v>
          </cell>
          <cell r="T1001">
            <v>61776</v>
          </cell>
          <cell r="U1001">
            <v>1151644</v>
          </cell>
          <cell r="W1001">
            <v>0</v>
          </cell>
          <cell r="X1001">
            <v>0.09</v>
          </cell>
          <cell r="Y1001">
            <v>2.0638903271765117E-2</v>
          </cell>
          <cell r="Z1001">
            <v>0</v>
          </cell>
          <cell r="AB1001">
            <v>7.9999999999999982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</row>
        <row r="1002">
          <cell r="B1002">
            <v>3516332061</v>
          </cell>
          <cell r="C1002" t="str">
            <v>HAMPDEN CS OF SCIENCE WEST</v>
          </cell>
          <cell r="D1002">
            <v>332</v>
          </cell>
          <cell r="E1002" t="str">
            <v>WEST SPRINGFIELD</v>
          </cell>
          <cell r="F1002">
            <v>61</v>
          </cell>
          <cell r="G1002" t="str">
            <v>CHICOPEE</v>
          </cell>
          <cell r="I1002">
            <v>17079</v>
          </cell>
          <cell r="J1002">
            <v>724</v>
          </cell>
          <cell r="K1002">
            <v>0</v>
          </cell>
          <cell r="L1002">
            <v>1188</v>
          </cell>
          <cell r="M1002">
            <v>18991</v>
          </cell>
          <cell r="O1002">
            <v>26</v>
          </cell>
          <cell r="P1002">
            <v>0</v>
          </cell>
          <cell r="Q1002">
            <v>462878</v>
          </cell>
          <cell r="R1002">
            <v>0</v>
          </cell>
          <cell r="S1002">
            <v>0</v>
          </cell>
          <cell r="T1002">
            <v>30888</v>
          </cell>
          <cell r="U1002">
            <v>493766</v>
          </cell>
          <cell r="W1002">
            <v>0</v>
          </cell>
          <cell r="X1002">
            <v>0.09</v>
          </cell>
          <cell r="Y1002">
            <v>4.4357959472982419E-2</v>
          </cell>
          <cell r="Z1002">
            <v>0</v>
          </cell>
          <cell r="AB1002">
            <v>1.9999999999999996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</row>
        <row r="1003">
          <cell r="B1003">
            <v>3516332086</v>
          </cell>
          <cell r="C1003" t="str">
            <v>HAMPDEN CS OF SCIENCE WEST</v>
          </cell>
          <cell r="D1003">
            <v>332</v>
          </cell>
          <cell r="E1003" t="str">
            <v>WEST SPRINGFIELD</v>
          </cell>
          <cell r="F1003">
            <v>86</v>
          </cell>
          <cell r="G1003" t="str">
            <v>EASTHAMPTON</v>
          </cell>
          <cell r="I1003">
            <v>10332</v>
          </cell>
          <cell r="J1003">
            <v>1052</v>
          </cell>
          <cell r="K1003">
            <v>0</v>
          </cell>
          <cell r="L1003">
            <v>1188</v>
          </cell>
          <cell r="M1003">
            <v>12572</v>
          </cell>
          <cell r="O1003">
            <v>1</v>
          </cell>
          <cell r="P1003">
            <v>0</v>
          </cell>
          <cell r="Q1003">
            <v>11384</v>
          </cell>
          <cell r="R1003">
            <v>0</v>
          </cell>
          <cell r="S1003">
            <v>0</v>
          </cell>
          <cell r="T1003">
            <v>1188</v>
          </cell>
          <cell r="U1003">
            <v>12572</v>
          </cell>
          <cell r="W1003">
            <v>0</v>
          </cell>
          <cell r="X1003">
            <v>0.09</v>
          </cell>
          <cell r="Y1003">
            <v>6.6268192270618906E-2</v>
          </cell>
          <cell r="Z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</row>
        <row r="1004">
          <cell r="B1004">
            <v>3516332111</v>
          </cell>
          <cell r="C1004" t="str">
            <v>HAMPDEN CS OF SCIENCE WEST</v>
          </cell>
          <cell r="D1004">
            <v>332</v>
          </cell>
          <cell r="E1004" t="str">
            <v>WEST SPRINGFIELD</v>
          </cell>
          <cell r="F1004">
            <v>111</v>
          </cell>
          <cell r="G1004" t="str">
            <v>GRANBY</v>
          </cell>
          <cell r="I1004">
            <v>14269</v>
          </cell>
          <cell r="J1004">
            <v>3424</v>
          </cell>
          <cell r="K1004">
            <v>0</v>
          </cell>
          <cell r="L1004">
            <v>1188</v>
          </cell>
          <cell r="M1004">
            <v>18881</v>
          </cell>
          <cell r="O1004">
            <v>1</v>
          </cell>
          <cell r="P1004">
            <v>0</v>
          </cell>
          <cell r="Q1004">
            <v>17693</v>
          </cell>
          <cell r="R1004">
            <v>0</v>
          </cell>
          <cell r="S1004">
            <v>0</v>
          </cell>
          <cell r="T1004">
            <v>1188</v>
          </cell>
          <cell r="U1004">
            <v>18881</v>
          </cell>
          <cell r="W1004">
            <v>0</v>
          </cell>
          <cell r="X1004">
            <v>0.09</v>
          </cell>
          <cell r="Y1004">
            <v>3.6153122233323211E-2</v>
          </cell>
          <cell r="Z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</row>
        <row r="1005">
          <cell r="B1005">
            <v>3516332137</v>
          </cell>
          <cell r="C1005" t="str">
            <v>HAMPDEN CS OF SCIENCE WEST</v>
          </cell>
          <cell r="D1005">
            <v>332</v>
          </cell>
          <cell r="E1005" t="str">
            <v>WEST SPRINGFIELD</v>
          </cell>
          <cell r="F1005">
            <v>137</v>
          </cell>
          <cell r="G1005" t="str">
            <v>HOLYOKE</v>
          </cell>
          <cell r="I1005">
            <v>15871</v>
          </cell>
          <cell r="J1005">
            <v>0</v>
          </cell>
          <cell r="K1005">
            <v>0</v>
          </cell>
          <cell r="L1005">
            <v>1188</v>
          </cell>
          <cell r="M1005">
            <v>17059</v>
          </cell>
          <cell r="O1005">
            <v>87</v>
          </cell>
          <cell r="P1005">
            <v>0</v>
          </cell>
          <cell r="Q1005">
            <v>1380777</v>
          </cell>
          <cell r="R1005">
            <v>0</v>
          </cell>
          <cell r="S1005">
            <v>0</v>
          </cell>
          <cell r="T1005">
            <v>103356</v>
          </cell>
          <cell r="U1005">
            <v>1484133</v>
          </cell>
          <cell r="W1005">
            <v>0</v>
          </cell>
          <cell r="X1005">
            <v>0.18</v>
          </cell>
          <cell r="Y1005">
            <v>0.10885540473195379</v>
          </cell>
          <cell r="Z1005">
            <v>0</v>
          </cell>
          <cell r="AB1005">
            <v>15.999999999999996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</row>
        <row r="1006">
          <cell r="B1006">
            <v>3516332159</v>
          </cell>
          <cell r="C1006" t="str">
            <v>HAMPDEN CS OF SCIENCE WEST</v>
          </cell>
          <cell r="D1006">
            <v>332</v>
          </cell>
          <cell r="E1006" t="str">
            <v>WEST SPRINGFIELD</v>
          </cell>
          <cell r="F1006">
            <v>159</v>
          </cell>
          <cell r="G1006" t="str">
            <v>LONGMEADOW</v>
          </cell>
          <cell r="I1006">
            <v>12181</v>
          </cell>
          <cell r="J1006">
            <v>5151</v>
          </cell>
          <cell r="K1006">
            <v>0</v>
          </cell>
          <cell r="L1006">
            <v>1188</v>
          </cell>
          <cell r="M1006">
            <v>18520</v>
          </cell>
          <cell r="O1006">
            <v>1</v>
          </cell>
          <cell r="P1006">
            <v>0</v>
          </cell>
          <cell r="Q1006">
            <v>17332</v>
          </cell>
          <cell r="R1006">
            <v>0</v>
          </cell>
          <cell r="S1006">
            <v>0</v>
          </cell>
          <cell r="T1006">
            <v>1188</v>
          </cell>
          <cell r="U1006">
            <v>18520</v>
          </cell>
          <cell r="W1006">
            <v>0</v>
          </cell>
          <cell r="X1006">
            <v>0.09</v>
          </cell>
          <cell r="Y1006">
            <v>2.3151360846484746E-3</v>
          </cell>
          <cell r="Z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</row>
        <row r="1007">
          <cell r="B1007">
            <v>3516332191</v>
          </cell>
          <cell r="C1007" t="str">
            <v>HAMPDEN CS OF SCIENCE WEST</v>
          </cell>
          <cell r="D1007">
            <v>332</v>
          </cell>
          <cell r="E1007" t="str">
            <v>WEST SPRINGFIELD</v>
          </cell>
          <cell r="F1007">
            <v>191</v>
          </cell>
          <cell r="G1007" t="str">
            <v>MONSON</v>
          </cell>
          <cell r="I1007">
            <v>14027</v>
          </cell>
          <cell r="J1007">
            <v>4049</v>
          </cell>
          <cell r="K1007">
            <v>0</v>
          </cell>
          <cell r="L1007">
            <v>1188</v>
          </cell>
          <cell r="M1007">
            <v>19264</v>
          </cell>
          <cell r="O1007">
            <v>1</v>
          </cell>
          <cell r="P1007">
            <v>0</v>
          </cell>
          <cell r="Q1007">
            <v>18076</v>
          </cell>
          <cell r="R1007">
            <v>0</v>
          </cell>
          <cell r="S1007">
            <v>0</v>
          </cell>
          <cell r="T1007">
            <v>1188</v>
          </cell>
          <cell r="U1007">
            <v>19264</v>
          </cell>
          <cell r="W1007">
            <v>0</v>
          </cell>
          <cell r="X1007">
            <v>0.09</v>
          </cell>
          <cell r="Y1007">
            <v>4.4883767216758234E-2</v>
          </cell>
          <cell r="Z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</row>
        <row r="1008">
          <cell r="B1008">
            <v>3516332278</v>
          </cell>
          <cell r="C1008" t="str">
            <v>HAMPDEN CS OF SCIENCE WEST</v>
          </cell>
          <cell r="D1008">
            <v>332</v>
          </cell>
          <cell r="E1008" t="str">
            <v>WEST SPRINGFIELD</v>
          </cell>
          <cell r="F1008">
            <v>278</v>
          </cell>
          <cell r="G1008" t="str">
            <v>SOUTH HADLEY</v>
          </cell>
          <cell r="I1008">
            <v>13444</v>
          </cell>
          <cell r="J1008">
            <v>2496</v>
          </cell>
          <cell r="K1008">
            <v>0</v>
          </cell>
          <cell r="L1008">
            <v>1188</v>
          </cell>
          <cell r="M1008">
            <v>17128</v>
          </cell>
          <cell r="O1008">
            <v>2</v>
          </cell>
          <cell r="P1008">
            <v>0</v>
          </cell>
          <cell r="Q1008">
            <v>31880</v>
          </cell>
          <cell r="R1008">
            <v>0</v>
          </cell>
          <cell r="S1008">
            <v>0</v>
          </cell>
          <cell r="T1008">
            <v>2376</v>
          </cell>
          <cell r="U1008">
            <v>34256</v>
          </cell>
          <cell r="W1008">
            <v>0</v>
          </cell>
          <cell r="X1008">
            <v>0.09</v>
          </cell>
          <cell r="Y1008">
            <v>7.2989156489209617E-2</v>
          </cell>
          <cell r="Z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</row>
        <row r="1009">
          <cell r="B1009">
            <v>3516332281</v>
          </cell>
          <cell r="C1009" t="str">
            <v>HAMPDEN CS OF SCIENCE WEST</v>
          </cell>
          <cell r="D1009">
            <v>332</v>
          </cell>
          <cell r="E1009" t="str">
            <v>WEST SPRINGFIELD</v>
          </cell>
          <cell r="F1009">
            <v>281</v>
          </cell>
          <cell r="G1009" t="str">
            <v>SPRINGFIELD</v>
          </cell>
          <cell r="I1009">
            <v>17596</v>
          </cell>
          <cell r="J1009">
            <v>9</v>
          </cell>
          <cell r="K1009">
            <v>0</v>
          </cell>
          <cell r="L1009">
            <v>1188</v>
          </cell>
          <cell r="M1009">
            <v>18793</v>
          </cell>
          <cell r="O1009">
            <v>149</v>
          </cell>
          <cell r="P1009">
            <v>0</v>
          </cell>
          <cell r="Q1009">
            <v>2623145</v>
          </cell>
          <cell r="R1009">
            <v>0</v>
          </cell>
          <cell r="S1009">
            <v>0</v>
          </cell>
          <cell r="T1009">
            <v>177012</v>
          </cell>
          <cell r="U1009">
            <v>2800157</v>
          </cell>
          <cell r="W1009">
            <v>0</v>
          </cell>
          <cell r="X1009">
            <v>0.18</v>
          </cell>
          <cell r="Y1009">
            <v>0.16010958440689912</v>
          </cell>
          <cell r="Z1009">
            <v>0</v>
          </cell>
          <cell r="AB1009">
            <v>27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</row>
        <row r="1010">
          <cell r="B1010">
            <v>3516332325</v>
          </cell>
          <cell r="C1010" t="str">
            <v>HAMPDEN CS OF SCIENCE WEST</v>
          </cell>
          <cell r="D1010">
            <v>332</v>
          </cell>
          <cell r="E1010" t="str">
            <v>WEST SPRINGFIELD</v>
          </cell>
          <cell r="F1010">
            <v>325</v>
          </cell>
          <cell r="G1010" t="str">
            <v>WESTFIELD</v>
          </cell>
          <cell r="I1010">
            <v>14050</v>
          </cell>
          <cell r="J1010">
            <v>1398</v>
          </cell>
          <cell r="K1010">
            <v>0</v>
          </cell>
          <cell r="L1010">
            <v>1188</v>
          </cell>
          <cell r="M1010">
            <v>16636</v>
          </cell>
          <cell r="O1010">
            <v>38</v>
          </cell>
          <cell r="P1010">
            <v>0</v>
          </cell>
          <cell r="Q1010">
            <v>587024</v>
          </cell>
          <cell r="R1010">
            <v>0</v>
          </cell>
          <cell r="S1010">
            <v>0</v>
          </cell>
          <cell r="T1010">
            <v>45144</v>
          </cell>
          <cell r="U1010">
            <v>632168</v>
          </cell>
          <cell r="W1010">
            <v>0</v>
          </cell>
          <cell r="X1010">
            <v>0.09</v>
          </cell>
          <cell r="Y1010">
            <v>1.4554676809439514E-2</v>
          </cell>
          <cell r="Z1010">
            <v>0</v>
          </cell>
          <cell r="AB1010">
            <v>3.9999999999999991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</row>
        <row r="1011">
          <cell r="B1011">
            <v>3516332332</v>
          </cell>
          <cell r="C1011" t="str">
            <v>HAMPDEN CS OF SCIENCE WEST</v>
          </cell>
          <cell r="D1011">
            <v>332</v>
          </cell>
          <cell r="E1011" t="str">
            <v>WEST SPRINGFIELD</v>
          </cell>
          <cell r="F1011">
            <v>332</v>
          </cell>
          <cell r="G1011" t="str">
            <v>WEST SPRINGFIELD</v>
          </cell>
          <cell r="I1011">
            <v>16312</v>
          </cell>
          <cell r="J1011">
            <v>1235</v>
          </cell>
          <cell r="K1011">
            <v>0</v>
          </cell>
          <cell r="L1011">
            <v>1188</v>
          </cell>
          <cell r="M1011">
            <v>18735</v>
          </cell>
          <cell r="O1011">
            <v>67</v>
          </cell>
          <cell r="P1011">
            <v>0</v>
          </cell>
          <cell r="Q1011">
            <v>1175649</v>
          </cell>
          <cell r="R1011">
            <v>0</v>
          </cell>
          <cell r="S1011">
            <v>0</v>
          </cell>
          <cell r="T1011">
            <v>79596</v>
          </cell>
          <cell r="U1011">
            <v>1255245</v>
          </cell>
          <cell r="W1011">
            <v>0</v>
          </cell>
          <cell r="X1011">
            <v>0.09</v>
          </cell>
          <cell r="Y1011">
            <v>2.732609643755567E-2</v>
          </cell>
          <cell r="Z1011">
            <v>0</v>
          </cell>
          <cell r="AB1011">
            <v>14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</row>
        <row r="1012">
          <cell r="B1012">
            <v>3516332770</v>
          </cell>
          <cell r="C1012" t="str">
            <v>HAMPDEN CS OF SCIENCE WEST</v>
          </cell>
          <cell r="D1012">
            <v>332</v>
          </cell>
          <cell r="E1012" t="str">
            <v>WEST SPRINGFIELD</v>
          </cell>
          <cell r="F1012">
            <v>770</v>
          </cell>
          <cell r="G1012" t="str">
            <v>TANTASQUA</v>
          </cell>
          <cell r="I1012">
            <v>15028</v>
          </cell>
          <cell r="J1012">
            <v>2268</v>
          </cell>
          <cell r="K1012">
            <v>0</v>
          </cell>
          <cell r="L1012">
            <v>1188</v>
          </cell>
          <cell r="M1012">
            <v>18484</v>
          </cell>
          <cell r="O1012">
            <v>1</v>
          </cell>
          <cell r="P1012">
            <v>0</v>
          </cell>
          <cell r="Q1012">
            <v>17296</v>
          </cell>
          <cell r="R1012">
            <v>0</v>
          </cell>
          <cell r="S1012">
            <v>0</v>
          </cell>
          <cell r="T1012">
            <v>1188</v>
          </cell>
          <cell r="U1012">
            <v>18484</v>
          </cell>
          <cell r="W1012">
            <v>0</v>
          </cell>
          <cell r="X1012">
            <v>0.09</v>
          </cell>
          <cell r="Y1012">
            <v>8.9889702580456896E-3</v>
          </cell>
          <cell r="Z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</row>
        <row r="1013">
          <cell r="B1013">
            <v>3517239001</v>
          </cell>
          <cell r="C1013" t="str">
            <v>MAP ACADEMY</v>
          </cell>
          <cell r="D1013">
            <v>239</v>
          </cell>
          <cell r="E1013" t="str">
            <v>PLYMOUTH</v>
          </cell>
          <cell r="F1013">
            <v>1</v>
          </cell>
          <cell r="G1013" t="str">
            <v>ABINGTON</v>
          </cell>
          <cell r="I1013">
            <v>12617</v>
          </cell>
          <cell r="J1013">
            <v>1265</v>
          </cell>
          <cell r="K1013">
            <v>0</v>
          </cell>
          <cell r="L1013">
            <v>1188</v>
          </cell>
          <cell r="M1013">
            <v>15070</v>
          </cell>
          <cell r="O1013">
            <v>1</v>
          </cell>
          <cell r="P1013">
            <v>0</v>
          </cell>
          <cell r="Q1013">
            <v>13882</v>
          </cell>
          <cell r="R1013">
            <v>0</v>
          </cell>
          <cell r="S1013">
            <v>0</v>
          </cell>
          <cell r="T1013">
            <v>1188</v>
          </cell>
          <cell r="U1013">
            <v>15070</v>
          </cell>
          <cell r="W1013">
            <v>0</v>
          </cell>
          <cell r="X1013">
            <v>0.09</v>
          </cell>
          <cell r="Y1013">
            <v>2.3066391762444214E-2</v>
          </cell>
          <cell r="Z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</row>
        <row r="1014">
          <cell r="B1014">
            <v>3517239003</v>
          </cell>
          <cell r="C1014" t="str">
            <v>MAP ACADEMY</v>
          </cell>
          <cell r="D1014">
            <v>239</v>
          </cell>
          <cell r="E1014" t="str">
            <v>PLYMOUTH</v>
          </cell>
          <cell r="F1014">
            <v>3</v>
          </cell>
          <cell r="G1014" t="str">
            <v>ACUSHNET</v>
          </cell>
          <cell r="I1014">
            <v>13031</v>
          </cell>
          <cell r="J1014">
            <v>1764</v>
          </cell>
          <cell r="K1014">
            <v>0</v>
          </cell>
          <cell r="L1014">
            <v>1188</v>
          </cell>
          <cell r="M1014">
            <v>15983</v>
          </cell>
          <cell r="O1014">
            <v>1</v>
          </cell>
          <cell r="P1014">
            <v>0</v>
          </cell>
          <cell r="Q1014">
            <v>14795</v>
          </cell>
          <cell r="R1014">
            <v>0</v>
          </cell>
          <cell r="S1014">
            <v>0</v>
          </cell>
          <cell r="T1014">
            <v>1188</v>
          </cell>
          <cell r="U1014">
            <v>15983</v>
          </cell>
          <cell r="W1014">
            <v>0</v>
          </cell>
          <cell r="X1014">
            <v>0.09</v>
          </cell>
          <cell r="Y1014">
            <v>1.6901069131731875E-3</v>
          </cell>
          <cell r="Z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</row>
        <row r="1015">
          <cell r="B1015">
            <v>3517239036</v>
          </cell>
          <cell r="C1015" t="str">
            <v>MAP ACADEMY</v>
          </cell>
          <cell r="D1015">
            <v>239</v>
          </cell>
          <cell r="E1015" t="str">
            <v>PLYMOUTH</v>
          </cell>
          <cell r="F1015">
            <v>36</v>
          </cell>
          <cell r="G1015" t="str">
            <v>BOURNE</v>
          </cell>
          <cell r="I1015">
            <v>17178</v>
          </cell>
          <cell r="J1015">
            <v>8128</v>
          </cell>
          <cell r="K1015">
            <v>0</v>
          </cell>
          <cell r="L1015">
            <v>1188</v>
          </cell>
          <cell r="M1015">
            <v>26494</v>
          </cell>
          <cell r="O1015">
            <v>6</v>
          </cell>
          <cell r="P1015">
            <v>0</v>
          </cell>
          <cell r="Q1015">
            <v>151836</v>
          </cell>
          <cell r="R1015">
            <v>0</v>
          </cell>
          <cell r="S1015">
            <v>0</v>
          </cell>
          <cell r="T1015">
            <v>7128</v>
          </cell>
          <cell r="U1015">
            <v>158964</v>
          </cell>
          <cell r="W1015">
            <v>0</v>
          </cell>
          <cell r="X1015">
            <v>0.09</v>
          </cell>
          <cell r="Y1015">
            <v>7.1939124877613697E-2</v>
          </cell>
          <cell r="Z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</row>
        <row r="1016">
          <cell r="B1016">
            <v>3517239040</v>
          </cell>
          <cell r="C1016" t="str">
            <v>MAP ACADEMY</v>
          </cell>
          <cell r="D1016">
            <v>239</v>
          </cell>
          <cell r="E1016" t="str">
            <v>PLYMOUTH</v>
          </cell>
          <cell r="F1016">
            <v>40</v>
          </cell>
          <cell r="G1016" t="str">
            <v>BRAINTREE</v>
          </cell>
          <cell r="I1016">
            <v>17951</v>
          </cell>
          <cell r="J1016">
            <v>4288</v>
          </cell>
          <cell r="K1016">
            <v>0</v>
          </cell>
          <cell r="L1016">
            <v>1188</v>
          </cell>
          <cell r="M1016">
            <v>23427</v>
          </cell>
          <cell r="O1016">
            <v>4</v>
          </cell>
          <cell r="P1016">
            <v>0</v>
          </cell>
          <cell r="Q1016">
            <v>88956</v>
          </cell>
          <cell r="R1016">
            <v>0</v>
          </cell>
          <cell r="S1016">
            <v>0</v>
          </cell>
          <cell r="T1016">
            <v>4752</v>
          </cell>
          <cell r="U1016">
            <v>93708</v>
          </cell>
          <cell r="W1016">
            <v>0</v>
          </cell>
          <cell r="X1016">
            <v>0.09</v>
          </cell>
          <cell r="Y1016">
            <v>5.8585931681889103E-3</v>
          </cell>
          <cell r="Z1016">
            <v>0</v>
          </cell>
          <cell r="AB1016">
            <v>1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</row>
        <row r="1017">
          <cell r="B1017">
            <v>3517239044</v>
          </cell>
          <cell r="C1017" t="str">
            <v>MAP ACADEMY</v>
          </cell>
          <cell r="D1017">
            <v>239</v>
          </cell>
          <cell r="E1017" t="str">
            <v>PLYMOUTH</v>
          </cell>
          <cell r="F1017">
            <v>44</v>
          </cell>
          <cell r="G1017" t="str">
            <v>BROCKTON</v>
          </cell>
          <cell r="I1017">
            <v>19935</v>
          </cell>
          <cell r="J1017">
            <v>695</v>
          </cell>
          <cell r="K1017">
            <v>0</v>
          </cell>
          <cell r="L1017">
            <v>1188</v>
          </cell>
          <cell r="M1017">
            <v>21818</v>
          </cell>
          <cell r="O1017">
            <v>2</v>
          </cell>
          <cell r="P1017">
            <v>0</v>
          </cell>
          <cell r="Q1017">
            <v>41260</v>
          </cell>
          <cell r="R1017">
            <v>0</v>
          </cell>
          <cell r="S1017">
            <v>0</v>
          </cell>
          <cell r="T1017">
            <v>2376</v>
          </cell>
          <cell r="U1017">
            <v>43636</v>
          </cell>
          <cell r="W1017">
            <v>0</v>
          </cell>
          <cell r="X1017">
            <v>0.18</v>
          </cell>
          <cell r="Y1017">
            <v>9.3367395584958116E-2</v>
          </cell>
          <cell r="Z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</row>
        <row r="1018">
          <cell r="B1018">
            <v>3517239052</v>
          </cell>
          <cell r="C1018" t="str">
            <v>MAP ACADEMY</v>
          </cell>
          <cell r="D1018">
            <v>239</v>
          </cell>
          <cell r="E1018" t="str">
            <v>PLYMOUTH</v>
          </cell>
          <cell r="F1018">
            <v>52</v>
          </cell>
          <cell r="G1018" t="str">
            <v>CARVER</v>
          </cell>
          <cell r="I1018">
            <v>16728</v>
          </cell>
          <cell r="J1018">
            <v>6655</v>
          </cell>
          <cell r="K1018">
            <v>0</v>
          </cell>
          <cell r="L1018">
            <v>1188</v>
          </cell>
          <cell r="M1018">
            <v>24571</v>
          </cell>
          <cell r="O1018">
            <v>13</v>
          </cell>
          <cell r="P1018">
            <v>0</v>
          </cell>
          <cell r="Q1018">
            <v>303979</v>
          </cell>
          <cell r="R1018">
            <v>0</v>
          </cell>
          <cell r="S1018">
            <v>0</v>
          </cell>
          <cell r="T1018">
            <v>15444</v>
          </cell>
          <cell r="U1018">
            <v>319423</v>
          </cell>
          <cell r="W1018">
            <v>0</v>
          </cell>
          <cell r="X1018">
            <v>0.09</v>
          </cell>
          <cell r="Y1018">
            <v>4.2133949927527239E-2</v>
          </cell>
          <cell r="Z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</row>
        <row r="1019">
          <cell r="B1019">
            <v>3517239072</v>
          </cell>
          <cell r="C1019" t="str">
            <v>MAP ACADEMY</v>
          </cell>
          <cell r="D1019">
            <v>239</v>
          </cell>
          <cell r="E1019" t="str">
            <v>PLYMOUTH</v>
          </cell>
          <cell r="F1019">
            <v>72</v>
          </cell>
          <cell r="G1019" t="str">
            <v>DARTMOUTH</v>
          </cell>
          <cell r="I1019">
            <v>17951</v>
          </cell>
          <cell r="J1019">
            <v>4394</v>
          </cell>
          <cell r="K1019">
            <v>0</v>
          </cell>
          <cell r="L1019">
            <v>1188</v>
          </cell>
          <cell r="M1019">
            <v>23533</v>
          </cell>
          <cell r="O1019">
            <v>2</v>
          </cell>
          <cell r="P1019">
            <v>0</v>
          </cell>
          <cell r="Q1019">
            <v>44690</v>
          </cell>
          <cell r="R1019">
            <v>0</v>
          </cell>
          <cell r="S1019">
            <v>0</v>
          </cell>
          <cell r="T1019">
            <v>2376</v>
          </cell>
          <cell r="U1019">
            <v>47066</v>
          </cell>
          <cell r="W1019">
            <v>0</v>
          </cell>
          <cell r="X1019">
            <v>0.09</v>
          </cell>
          <cell r="Y1019">
            <v>2.341129462865175E-3</v>
          </cell>
          <cell r="Z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</row>
        <row r="1020">
          <cell r="B1020">
            <v>3517239073</v>
          </cell>
          <cell r="C1020" t="str">
            <v>MAP ACADEMY</v>
          </cell>
          <cell r="D1020">
            <v>239</v>
          </cell>
          <cell r="E1020" t="str">
            <v>PLYMOUTH</v>
          </cell>
          <cell r="F1020">
            <v>73</v>
          </cell>
          <cell r="G1020" t="str">
            <v>DEDHAM</v>
          </cell>
          <cell r="I1020">
            <v>12617</v>
          </cell>
          <cell r="J1020">
            <v>9269</v>
          </cell>
          <cell r="K1020">
            <v>0</v>
          </cell>
          <cell r="L1020">
            <v>1188</v>
          </cell>
          <cell r="M1020">
            <v>23074</v>
          </cell>
          <cell r="O1020">
            <v>1</v>
          </cell>
          <cell r="P1020">
            <v>0</v>
          </cell>
          <cell r="Q1020">
            <v>21886</v>
          </cell>
          <cell r="R1020">
            <v>0</v>
          </cell>
          <cell r="S1020">
            <v>0</v>
          </cell>
          <cell r="T1020">
            <v>1188</v>
          </cell>
          <cell r="U1020">
            <v>23074</v>
          </cell>
          <cell r="W1020">
            <v>0</v>
          </cell>
          <cell r="X1020">
            <v>0.09</v>
          </cell>
          <cell r="Y1020">
            <v>1.245437118714759E-2</v>
          </cell>
          <cell r="Z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</row>
        <row r="1021">
          <cell r="B1021">
            <v>3517239082</v>
          </cell>
          <cell r="C1021" t="str">
            <v>MAP ACADEMY</v>
          </cell>
          <cell r="D1021">
            <v>239</v>
          </cell>
          <cell r="E1021" t="str">
            <v>PLYMOUTH</v>
          </cell>
          <cell r="F1021">
            <v>82</v>
          </cell>
          <cell r="G1021" t="str">
            <v>DUXBURY</v>
          </cell>
          <cell r="I1021">
            <v>12617</v>
          </cell>
          <cell r="J1021">
            <v>5790</v>
          </cell>
          <cell r="K1021">
            <v>0</v>
          </cell>
          <cell r="L1021">
            <v>1188</v>
          </cell>
          <cell r="M1021">
            <v>19595</v>
          </cell>
          <cell r="O1021">
            <v>1</v>
          </cell>
          <cell r="P1021">
            <v>0</v>
          </cell>
          <cell r="Q1021">
            <v>18407</v>
          </cell>
          <cell r="R1021">
            <v>0</v>
          </cell>
          <cell r="S1021">
            <v>0</v>
          </cell>
          <cell r="T1021">
            <v>1188</v>
          </cell>
          <cell r="U1021">
            <v>19595</v>
          </cell>
          <cell r="W1021">
            <v>0</v>
          </cell>
          <cell r="X1021">
            <v>0.09</v>
          </cell>
          <cell r="Y1021">
            <v>6.0996355076768701E-3</v>
          </cell>
          <cell r="Z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</row>
        <row r="1022">
          <cell r="B1022">
            <v>3517239083</v>
          </cell>
          <cell r="C1022" t="str">
            <v>MAP ACADEMY</v>
          </cell>
          <cell r="D1022">
            <v>239</v>
          </cell>
          <cell r="E1022" t="str">
            <v>PLYMOUTH</v>
          </cell>
          <cell r="F1022">
            <v>83</v>
          </cell>
          <cell r="G1022" t="str">
            <v>EAST BRIDGEWATER</v>
          </cell>
          <cell r="I1022">
            <v>12617</v>
          </cell>
          <cell r="J1022">
            <v>2040</v>
          </cell>
          <cell r="K1022">
            <v>0</v>
          </cell>
          <cell r="L1022">
            <v>1188</v>
          </cell>
          <cell r="M1022">
            <v>15845</v>
          </cell>
          <cell r="O1022">
            <v>1</v>
          </cell>
          <cell r="P1022">
            <v>0</v>
          </cell>
          <cell r="Q1022">
            <v>14657</v>
          </cell>
          <cell r="R1022">
            <v>0</v>
          </cell>
          <cell r="S1022">
            <v>0</v>
          </cell>
          <cell r="T1022">
            <v>1188</v>
          </cell>
          <cell r="U1022">
            <v>15845</v>
          </cell>
          <cell r="W1022">
            <v>0</v>
          </cell>
          <cell r="X1022">
            <v>0.09</v>
          </cell>
          <cell r="Y1022">
            <v>8.6929540118029138E-3</v>
          </cell>
          <cell r="Z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</row>
        <row r="1023">
          <cell r="B1023">
            <v>3517239094</v>
          </cell>
          <cell r="C1023" t="str">
            <v>MAP ACADEMY</v>
          </cell>
          <cell r="D1023">
            <v>239</v>
          </cell>
          <cell r="E1023" t="str">
            <v>PLYMOUTH</v>
          </cell>
          <cell r="F1023">
            <v>94</v>
          </cell>
          <cell r="G1023" t="str">
            <v>FAIRHAVEN</v>
          </cell>
          <cell r="I1023">
            <v>18685</v>
          </cell>
          <cell r="J1023">
            <v>900</v>
          </cell>
          <cell r="K1023">
            <v>0</v>
          </cell>
          <cell r="L1023">
            <v>1188</v>
          </cell>
          <cell r="M1023">
            <v>20773</v>
          </cell>
          <cell r="O1023">
            <v>2</v>
          </cell>
          <cell r="P1023">
            <v>0</v>
          </cell>
          <cell r="Q1023">
            <v>39170</v>
          </cell>
          <cell r="R1023">
            <v>0</v>
          </cell>
          <cell r="S1023">
            <v>0</v>
          </cell>
          <cell r="T1023">
            <v>2376</v>
          </cell>
          <cell r="U1023">
            <v>41546</v>
          </cell>
          <cell r="W1023">
            <v>0</v>
          </cell>
          <cell r="X1023">
            <v>0.09</v>
          </cell>
          <cell r="Y1023">
            <v>1.5988874333143482E-3</v>
          </cell>
          <cell r="Z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</row>
        <row r="1024">
          <cell r="B1024">
            <v>3517239095</v>
          </cell>
          <cell r="C1024" t="str">
            <v>MAP ACADEMY</v>
          </cell>
          <cell r="D1024">
            <v>239</v>
          </cell>
          <cell r="E1024" t="str">
            <v>PLYMOUTH</v>
          </cell>
          <cell r="F1024">
            <v>95</v>
          </cell>
          <cell r="G1024" t="str">
            <v>FALL RIVER</v>
          </cell>
          <cell r="I1024">
            <v>20449</v>
          </cell>
          <cell r="J1024">
            <v>55</v>
          </cell>
          <cell r="K1024">
            <v>0</v>
          </cell>
          <cell r="L1024">
            <v>1188</v>
          </cell>
          <cell r="M1024">
            <v>21692</v>
          </cell>
          <cell r="O1024">
            <v>2</v>
          </cell>
          <cell r="P1024">
            <v>0</v>
          </cell>
          <cell r="Q1024">
            <v>41008</v>
          </cell>
          <cell r="R1024">
            <v>0</v>
          </cell>
          <cell r="S1024">
            <v>0</v>
          </cell>
          <cell r="T1024">
            <v>2376</v>
          </cell>
          <cell r="U1024">
            <v>43384</v>
          </cell>
          <cell r="W1024">
            <v>0</v>
          </cell>
          <cell r="X1024">
            <v>0.18</v>
          </cell>
          <cell r="Y1024">
            <v>0.13742525842313502</v>
          </cell>
          <cell r="Z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</row>
        <row r="1025">
          <cell r="B1025">
            <v>3517239096</v>
          </cell>
          <cell r="C1025" t="str">
            <v>MAP ACADEMY</v>
          </cell>
          <cell r="D1025">
            <v>239</v>
          </cell>
          <cell r="E1025" t="str">
            <v>PLYMOUTH</v>
          </cell>
          <cell r="F1025">
            <v>96</v>
          </cell>
          <cell r="G1025" t="str">
            <v>FALMOUTH</v>
          </cell>
          <cell r="I1025">
            <v>18685</v>
          </cell>
          <cell r="J1025">
            <v>10601</v>
          </cell>
          <cell r="K1025">
            <v>0</v>
          </cell>
          <cell r="L1025">
            <v>1188</v>
          </cell>
          <cell r="M1025">
            <v>30474</v>
          </cell>
          <cell r="O1025">
            <v>8</v>
          </cell>
          <cell r="P1025">
            <v>0</v>
          </cell>
          <cell r="Q1025">
            <v>234288</v>
          </cell>
          <cell r="R1025">
            <v>0</v>
          </cell>
          <cell r="S1025">
            <v>0</v>
          </cell>
          <cell r="T1025">
            <v>9504</v>
          </cell>
          <cell r="U1025">
            <v>243792</v>
          </cell>
          <cell r="W1025">
            <v>0</v>
          </cell>
          <cell r="X1025">
            <v>0.09</v>
          </cell>
          <cell r="Y1025">
            <v>3.9181317034834288E-2</v>
          </cell>
          <cell r="Z1025">
            <v>0</v>
          </cell>
          <cell r="AB1025">
            <v>1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</row>
        <row r="1026">
          <cell r="B1026">
            <v>3517239131</v>
          </cell>
          <cell r="C1026" t="str">
            <v>MAP ACADEMY</v>
          </cell>
          <cell r="D1026">
            <v>239</v>
          </cell>
          <cell r="E1026" t="str">
            <v>PLYMOUTH</v>
          </cell>
          <cell r="F1026">
            <v>131</v>
          </cell>
          <cell r="G1026" t="str">
            <v>HINGHAM</v>
          </cell>
          <cell r="I1026">
            <v>17026</v>
          </cell>
          <cell r="J1026">
            <v>8019</v>
          </cell>
          <cell r="K1026">
            <v>0</v>
          </cell>
          <cell r="L1026">
            <v>1188</v>
          </cell>
          <cell r="M1026">
            <v>26233</v>
          </cell>
          <cell r="O1026">
            <v>1</v>
          </cell>
          <cell r="P1026">
            <v>0</v>
          </cell>
          <cell r="Q1026">
            <v>25045</v>
          </cell>
          <cell r="R1026">
            <v>0</v>
          </cell>
          <cell r="S1026">
            <v>0</v>
          </cell>
          <cell r="T1026">
            <v>1188</v>
          </cell>
          <cell r="U1026">
            <v>26233</v>
          </cell>
          <cell r="W1026">
            <v>0</v>
          </cell>
          <cell r="X1026">
            <v>0.09</v>
          </cell>
          <cell r="Y1026">
            <v>2.9597027375609071E-3</v>
          </cell>
          <cell r="Z1026">
            <v>0</v>
          </cell>
          <cell r="AB1026">
            <v>1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</row>
        <row r="1027">
          <cell r="B1027">
            <v>3517239171</v>
          </cell>
          <cell r="C1027" t="str">
            <v>MAP ACADEMY</v>
          </cell>
          <cell r="D1027">
            <v>239</v>
          </cell>
          <cell r="E1027" t="str">
            <v>PLYMOUTH</v>
          </cell>
          <cell r="F1027">
            <v>171</v>
          </cell>
          <cell r="G1027" t="str">
            <v>MARSHFIELD</v>
          </cell>
          <cell r="I1027">
            <v>15269</v>
          </cell>
          <cell r="J1027">
            <v>4230</v>
          </cell>
          <cell r="K1027">
            <v>0</v>
          </cell>
          <cell r="L1027">
            <v>1188</v>
          </cell>
          <cell r="M1027">
            <v>20687</v>
          </cell>
          <cell r="O1027">
            <v>15</v>
          </cell>
          <cell r="P1027">
            <v>0</v>
          </cell>
          <cell r="Q1027">
            <v>292485</v>
          </cell>
          <cell r="R1027">
            <v>0</v>
          </cell>
          <cell r="S1027">
            <v>0</v>
          </cell>
          <cell r="T1027">
            <v>17820</v>
          </cell>
          <cell r="U1027">
            <v>310305</v>
          </cell>
          <cell r="W1027">
            <v>0</v>
          </cell>
          <cell r="X1027">
            <v>0.09</v>
          </cell>
          <cell r="Y1027">
            <v>1.3194065878979153E-2</v>
          </cell>
          <cell r="Z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</row>
        <row r="1028">
          <cell r="B1028">
            <v>3517239172</v>
          </cell>
          <cell r="C1028" t="str">
            <v>MAP ACADEMY</v>
          </cell>
          <cell r="D1028">
            <v>239</v>
          </cell>
          <cell r="E1028" t="str">
            <v>PLYMOUTH</v>
          </cell>
          <cell r="F1028">
            <v>172</v>
          </cell>
          <cell r="G1028" t="str">
            <v>MASHPEE</v>
          </cell>
          <cell r="I1028">
            <v>14414</v>
          </cell>
          <cell r="J1028">
            <v>12226</v>
          </cell>
          <cell r="K1028">
            <v>0</v>
          </cell>
          <cell r="L1028">
            <v>1188</v>
          </cell>
          <cell r="M1028">
            <v>27828</v>
          </cell>
          <cell r="O1028">
            <v>2</v>
          </cell>
          <cell r="P1028">
            <v>0</v>
          </cell>
          <cell r="Q1028">
            <v>53280</v>
          </cell>
          <cell r="R1028">
            <v>0</v>
          </cell>
          <cell r="S1028">
            <v>0</v>
          </cell>
          <cell r="T1028">
            <v>2376</v>
          </cell>
          <cell r="U1028">
            <v>55656</v>
          </cell>
          <cell r="W1028">
            <v>0</v>
          </cell>
          <cell r="X1028">
            <v>0.09</v>
          </cell>
          <cell r="Y1028">
            <v>3.1697581889260487E-2</v>
          </cell>
          <cell r="Z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</row>
        <row r="1029">
          <cell r="B1029">
            <v>3517239182</v>
          </cell>
          <cell r="C1029" t="str">
            <v>MAP ACADEMY</v>
          </cell>
          <cell r="D1029">
            <v>239</v>
          </cell>
          <cell r="E1029" t="str">
            <v>PLYMOUTH</v>
          </cell>
          <cell r="F1029">
            <v>182</v>
          </cell>
          <cell r="G1029" t="str">
            <v>MIDDLEBOROUGH</v>
          </cell>
          <cell r="I1029">
            <v>17927</v>
          </cell>
          <cell r="J1029">
            <v>3498</v>
          </cell>
          <cell r="K1029">
            <v>0</v>
          </cell>
          <cell r="L1029">
            <v>1188</v>
          </cell>
          <cell r="M1029">
            <v>22613</v>
          </cell>
          <cell r="O1029">
            <v>6</v>
          </cell>
          <cell r="P1029">
            <v>0</v>
          </cell>
          <cell r="Q1029">
            <v>128550</v>
          </cell>
          <cell r="R1029">
            <v>0</v>
          </cell>
          <cell r="S1029">
            <v>0</v>
          </cell>
          <cell r="T1029">
            <v>7128</v>
          </cell>
          <cell r="U1029">
            <v>135678</v>
          </cell>
          <cell r="W1029">
            <v>0</v>
          </cell>
          <cell r="X1029">
            <v>0.09</v>
          </cell>
          <cell r="Y1029">
            <v>1.481566567890411E-2</v>
          </cell>
          <cell r="Z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</row>
        <row r="1030">
          <cell r="B1030">
            <v>3517239201</v>
          </cell>
          <cell r="C1030" t="str">
            <v>MAP ACADEMY</v>
          </cell>
          <cell r="D1030">
            <v>239</v>
          </cell>
          <cell r="E1030" t="str">
            <v>PLYMOUTH</v>
          </cell>
          <cell r="F1030">
            <v>201</v>
          </cell>
          <cell r="G1030" t="str">
            <v>NEW BEDFORD</v>
          </cell>
          <cell r="I1030">
            <v>18371</v>
          </cell>
          <cell r="J1030">
            <v>90</v>
          </cell>
          <cell r="K1030">
            <v>0</v>
          </cell>
          <cell r="L1030">
            <v>1188</v>
          </cell>
          <cell r="M1030">
            <v>19649</v>
          </cell>
          <cell r="O1030">
            <v>5</v>
          </cell>
          <cell r="P1030">
            <v>0</v>
          </cell>
          <cell r="Q1030">
            <v>92305</v>
          </cell>
          <cell r="R1030">
            <v>0</v>
          </cell>
          <cell r="S1030">
            <v>0</v>
          </cell>
          <cell r="T1030">
            <v>5940</v>
          </cell>
          <cell r="U1030">
            <v>98245</v>
          </cell>
          <cell r="W1030">
            <v>0</v>
          </cell>
          <cell r="X1030">
            <v>0.18</v>
          </cell>
          <cell r="Y1030">
            <v>0.10679453049705818</v>
          </cell>
          <cell r="Z1030">
            <v>0</v>
          </cell>
          <cell r="AB1030">
            <v>1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</row>
        <row r="1031">
          <cell r="B1031">
            <v>3517239219</v>
          </cell>
          <cell r="C1031" t="str">
            <v>MAP ACADEMY</v>
          </cell>
          <cell r="D1031">
            <v>239</v>
          </cell>
          <cell r="E1031" t="str">
            <v>PLYMOUTH</v>
          </cell>
          <cell r="F1031">
            <v>219</v>
          </cell>
          <cell r="G1031" t="str">
            <v>NORWELL</v>
          </cell>
          <cell r="I1031">
            <v>12360</v>
          </cell>
          <cell r="J1031">
            <v>6063</v>
          </cell>
          <cell r="K1031">
            <v>0</v>
          </cell>
          <cell r="L1031">
            <v>1188</v>
          </cell>
          <cell r="M1031">
            <v>19611</v>
          </cell>
          <cell r="O1031">
            <v>1</v>
          </cell>
          <cell r="P1031">
            <v>0</v>
          </cell>
          <cell r="Q1031">
            <v>18423</v>
          </cell>
          <cell r="R1031">
            <v>0</v>
          </cell>
          <cell r="S1031">
            <v>0</v>
          </cell>
          <cell r="T1031">
            <v>1188</v>
          </cell>
          <cell r="U1031">
            <v>19611</v>
          </cell>
          <cell r="W1031">
            <v>0</v>
          </cell>
          <cell r="X1031">
            <v>0.09</v>
          </cell>
          <cell r="Y1031">
            <v>5.181245123266098E-3</v>
          </cell>
          <cell r="Z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</row>
        <row r="1032">
          <cell r="B1032">
            <v>3517239231</v>
          </cell>
          <cell r="C1032" t="str">
            <v>MAP ACADEMY</v>
          </cell>
          <cell r="D1032">
            <v>239</v>
          </cell>
          <cell r="E1032" t="str">
            <v>PLYMOUTH</v>
          </cell>
          <cell r="F1032">
            <v>231</v>
          </cell>
          <cell r="G1032" t="str">
            <v>PEMBROKE</v>
          </cell>
          <cell r="I1032">
            <v>16321</v>
          </cell>
          <cell r="J1032">
            <v>4409</v>
          </cell>
          <cell r="K1032">
            <v>0</v>
          </cell>
          <cell r="L1032">
            <v>1188</v>
          </cell>
          <cell r="M1032">
            <v>21918</v>
          </cell>
          <cell r="O1032">
            <v>13</v>
          </cell>
          <cell r="P1032">
            <v>0</v>
          </cell>
          <cell r="Q1032">
            <v>269490</v>
          </cell>
          <cell r="R1032">
            <v>0</v>
          </cell>
          <cell r="S1032">
            <v>0</v>
          </cell>
          <cell r="T1032">
            <v>15444</v>
          </cell>
          <cell r="U1032">
            <v>284934</v>
          </cell>
          <cell r="W1032">
            <v>0</v>
          </cell>
          <cell r="X1032">
            <v>0.09</v>
          </cell>
          <cell r="Y1032">
            <v>1.978902283081815E-2</v>
          </cell>
          <cell r="Z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</row>
        <row r="1033">
          <cell r="B1033">
            <v>3517239239</v>
          </cell>
          <cell r="C1033" t="str">
            <v>MAP ACADEMY</v>
          </cell>
          <cell r="D1033">
            <v>239</v>
          </cell>
          <cell r="E1033" t="str">
            <v>PLYMOUTH</v>
          </cell>
          <cell r="F1033">
            <v>239</v>
          </cell>
          <cell r="G1033" t="str">
            <v>PLYMOUTH</v>
          </cell>
          <cell r="I1033">
            <v>16631</v>
          </cell>
          <cell r="J1033">
            <v>5649</v>
          </cell>
          <cell r="K1033">
            <v>0</v>
          </cell>
          <cell r="L1033">
            <v>1188</v>
          </cell>
          <cell r="M1033">
            <v>23468</v>
          </cell>
          <cell r="O1033">
            <v>108</v>
          </cell>
          <cell r="P1033">
            <v>0</v>
          </cell>
          <cell r="Q1033">
            <v>2406240</v>
          </cell>
          <cell r="R1033">
            <v>0</v>
          </cell>
          <cell r="S1033">
            <v>0</v>
          </cell>
          <cell r="T1033">
            <v>128304</v>
          </cell>
          <cell r="U1033">
            <v>2534544</v>
          </cell>
          <cell r="W1033">
            <v>0</v>
          </cell>
          <cell r="X1033">
            <v>0.09</v>
          </cell>
          <cell r="Y1033">
            <v>5.8901033918469896E-2</v>
          </cell>
          <cell r="Z1033">
            <v>0</v>
          </cell>
          <cell r="AB1033">
            <v>13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</row>
        <row r="1034">
          <cell r="B1034">
            <v>3517239261</v>
          </cell>
          <cell r="C1034" t="str">
            <v>MAP ACADEMY</v>
          </cell>
          <cell r="D1034">
            <v>239</v>
          </cell>
          <cell r="E1034" t="str">
            <v>PLYMOUTH</v>
          </cell>
          <cell r="F1034">
            <v>261</v>
          </cell>
          <cell r="G1034" t="str">
            <v>SANDWICH</v>
          </cell>
          <cell r="I1034">
            <v>12617</v>
          </cell>
          <cell r="J1034">
            <v>8838</v>
          </cell>
          <cell r="K1034">
            <v>0</v>
          </cell>
          <cell r="L1034">
            <v>1188</v>
          </cell>
          <cell r="M1034">
            <v>22643</v>
          </cell>
          <cell r="O1034">
            <v>3</v>
          </cell>
          <cell r="P1034">
            <v>0</v>
          </cell>
          <cell r="Q1034">
            <v>64365</v>
          </cell>
          <cell r="R1034">
            <v>0</v>
          </cell>
          <cell r="S1034">
            <v>0</v>
          </cell>
          <cell r="T1034">
            <v>3564</v>
          </cell>
          <cell r="U1034">
            <v>67929</v>
          </cell>
          <cell r="W1034">
            <v>0</v>
          </cell>
          <cell r="X1034">
            <v>0.09</v>
          </cell>
          <cell r="Y1034">
            <v>7.6391982458951679E-2</v>
          </cell>
          <cell r="Z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</row>
        <row r="1035">
          <cell r="B1035">
            <v>3517239264</v>
          </cell>
          <cell r="C1035" t="str">
            <v>MAP ACADEMY</v>
          </cell>
          <cell r="D1035">
            <v>239</v>
          </cell>
          <cell r="E1035" t="str">
            <v>PLYMOUTH</v>
          </cell>
          <cell r="F1035">
            <v>264</v>
          </cell>
          <cell r="G1035" t="str">
            <v>SCITUATE</v>
          </cell>
          <cell r="I1035">
            <v>14898</v>
          </cell>
          <cell r="J1035">
            <v>7311</v>
          </cell>
          <cell r="K1035">
            <v>0</v>
          </cell>
          <cell r="L1035">
            <v>1188</v>
          </cell>
          <cell r="M1035">
            <v>23397</v>
          </cell>
          <cell r="O1035">
            <v>2</v>
          </cell>
          <cell r="P1035">
            <v>0</v>
          </cell>
          <cell r="Q1035">
            <v>44418</v>
          </cell>
          <cell r="R1035">
            <v>0</v>
          </cell>
          <cell r="S1035">
            <v>0</v>
          </cell>
          <cell r="T1035">
            <v>2376</v>
          </cell>
          <cell r="U1035">
            <v>46794</v>
          </cell>
          <cell r="W1035">
            <v>0</v>
          </cell>
          <cell r="X1035">
            <v>0.09</v>
          </cell>
          <cell r="Y1035">
            <v>6.8693594380906083E-3</v>
          </cell>
          <cell r="Z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</row>
        <row r="1036">
          <cell r="B1036">
            <v>3517239293</v>
          </cell>
          <cell r="C1036" t="str">
            <v>MAP ACADEMY</v>
          </cell>
          <cell r="D1036">
            <v>239</v>
          </cell>
          <cell r="E1036" t="str">
            <v>PLYMOUTH</v>
          </cell>
          <cell r="F1036">
            <v>293</v>
          </cell>
          <cell r="G1036" t="str">
            <v>TAUNTON</v>
          </cell>
          <cell r="I1036">
            <v>14885</v>
          </cell>
          <cell r="J1036">
            <v>402</v>
          </cell>
          <cell r="K1036">
            <v>0</v>
          </cell>
          <cell r="L1036">
            <v>1188</v>
          </cell>
          <cell r="M1036">
            <v>16475</v>
          </cell>
          <cell r="O1036">
            <v>6</v>
          </cell>
          <cell r="P1036">
            <v>0</v>
          </cell>
          <cell r="Q1036">
            <v>91722</v>
          </cell>
          <cell r="R1036">
            <v>0</v>
          </cell>
          <cell r="S1036">
            <v>0</v>
          </cell>
          <cell r="T1036">
            <v>7128</v>
          </cell>
          <cell r="U1036">
            <v>98850</v>
          </cell>
          <cell r="W1036">
            <v>0</v>
          </cell>
          <cell r="X1036">
            <v>0.18</v>
          </cell>
          <cell r="Y1036">
            <v>1.0537741496786417E-2</v>
          </cell>
          <cell r="Z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</row>
        <row r="1037">
          <cell r="B1037">
            <v>3517239310</v>
          </cell>
          <cell r="C1037" t="str">
            <v>MAP ACADEMY</v>
          </cell>
          <cell r="D1037">
            <v>239</v>
          </cell>
          <cell r="E1037" t="str">
            <v>PLYMOUTH</v>
          </cell>
          <cell r="F1037">
            <v>310</v>
          </cell>
          <cell r="G1037" t="str">
            <v>WAREHAM</v>
          </cell>
          <cell r="I1037">
            <v>18695</v>
          </cell>
          <cell r="J1037">
            <v>3961</v>
          </cell>
          <cell r="K1037">
            <v>0</v>
          </cell>
          <cell r="L1037">
            <v>1188</v>
          </cell>
          <cell r="M1037">
            <v>23844</v>
          </cell>
          <cell r="O1037">
            <v>31</v>
          </cell>
          <cell r="P1037">
            <v>0</v>
          </cell>
          <cell r="Q1037">
            <v>702336</v>
          </cell>
          <cell r="R1037">
            <v>0</v>
          </cell>
          <cell r="S1037">
            <v>0</v>
          </cell>
          <cell r="T1037">
            <v>36828</v>
          </cell>
          <cell r="U1037">
            <v>739164</v>
          </cell>
          <cell r="W1037">
            <v>0</v>
          </cell>
          <cell r="X1037">
            <v>0.09</v>
          </cell>
          <cell r="Y1037">
            <v>5.1275113760107321E-2</v>
          </cell>
          <cell r="Z1037">
            <v>0</v>
          </cell>
          <cell r="AB1037">
            <v>5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</row>
        <row r="1038">
          <cell r="B1038">
            <v>3517239331</v>
          </cell>
          <cell r="C1038" t="str">
            <v>MAP ACADEMY</v>
          </cell>
          <cell r="D1038">
            <v>239</v>
          </cell>
          <cell r="E1038" t="str">
            <v>PLYMOUTH</v>
          </cell>
          <cell r="F1038">
            <v>331</v>
          </cell>
          <cell r="G1038" t="str">
            <v>WESTPORT</v>
          </cell>
          <cell r="I1038">
            <v>18318</v>
          </cell>
          <cell r="J1038">
            <v>4111</v>
          </cell>
          <cell r="K1038">
            <v>0</v>
          </cell>
          <cell r="L1038">
            <v>1188</v>
          </cell>
          <cell r="M1038">
            <v>23617</v>
          </cell>
          <cell r="O1038">
            <v>1</v>
          </cell>
          <cell r="P1038">
            <v>0</v>
          </cell>
          <cell r="Q1038">
            <v>22429</v>
          </cell>
          <cell r="R1038">
            <v>0</v>
          </cell>
          <cell r="S1038">
            <v>0</v>
          </cell>
          <cell r="T1038">
            <v>1188</v>
          </cell>
          <cell r="U1038">
            <v>23617</v>
          </cell>
          <cell r="W1038">
            <v>0</v>
          </cell>
          <cell r="X1038">
            <v>0.09</v>
          </cell>
          <cell r="Y1038">
            <v>2.5478260516491637E-2</v>
          </cell>
          <cell r="Z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</row>
        <row r="1039">
          <cell r="B1039">
            <v>3517239336</v>
          </cell>
          <cell r="C1039" t="str">
            <v>MAP ACADEMY</v>
          </cell>
          <cell r="D1039">
            <v>239</v>
          </cell>
          <cell r="E1039" t="str">
            <v>PLYMOUTH</v>
          </cell>
          <cell r="F1039">
            <v>336</v>
          </cell>
          <cell r="G1039" t="str">
            <v>WEYMOUTH</v>
          </cell>
          <cell r="I1039">
            <v>15044</v>
          </cell>
          <cell r="J1039">
            <v>2014</v>
          </cell>
          <cell r="K1039">
            <v>0</v>
          </cell>
          <cell r="L1039">
            <v>1188</v>
          </cell>
          <cell r="M1039">
            <v>18246</v>
          </cell>
          <cell r="O1039">
            <v>5</v>
          </cell>
          <cell r="P1039">
            <v>0</v>
          </cell>
          <cell r="Q1039">
            <v>85290</v>
          </cell>
          <cell r="R1039">
            <v>0</v>
          </cell>
          <cell r="S1039">
            <v>0</v>
          </cell>
          <cell r="T1039">
            <v>5940</v>
          </cell>
          <cell r="U1039">
            <v>91230</v>
          </cell>
          <cell r="W1039">
            <v>0</v>
          </cell>
          <cell r="X1039">
            <v>0.09</v>
          </cell>
          <cell r="Y1039">
            <v>4.8588345715660924E-2</v>
          </cell>
          <cell r="Z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</row>
        <row r="1040">
          <cell r="B1040">
            <v>3517239625</v>
          </cell>
          <cell r="C1040" t="str">
            <v>MAP ACADEMY</v>
          </cell>
          <cell r="D1040">
            <v>239</v>
          </cell>
          <cell r="E1040" t="str">
            <v>PLYMOUTH</v>
          </cell>
          <cell r="F1040">
            <v>625</v>
          </cell>
          <cell r="G1040" t="str">
            <v>BRIDGEWATER RAYNHAM</v>
          </cell>
          <cell r="I1040">
            <v>17951</v>
          </cell>
          <cell r="J1040">
            <v>2270</v>
          </cell>
          <cell r="K1040">
            <v>0</v>
          </cell>
          <cell r="L1040">
            <v>1188</v>
          </cell>
          <cell r="M1040">
            <v>21409</v>
          </cell>
          <cell r="O1040">
            <v>3</v>
          </cell>
          <cell r="P1040">
            <v>0</v>
          </cell>
          <cell r="Q1040">
            <v>60663</v>
          </cell>
          <cell r="R1040">
            <v>0</v>
          </cell>
          <cell r="S1040">
            <v>0</v>
          </cell>
          <cell r="T1040">
            <v>3564</v>
          </cell>
          <cell r="U1040">
            <v>64227</v>
          </cell>
          <cell r="W1040">
            <v>0</v>
          </cell>
          <cell r="X1040">
            <v>0.09</v>
          </cell>
          <cell r="Y1040">
            <v>5.1844221837652801E-3</v>
          </cell>
          <cell r="Z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</row>
        <row r="1041">
          <cell r="B1041">
            <v>3517239665</v>
          </cell>
          <cell r="C1041" t="str">
            <v>MAP ACADEMY</v>
          </cell>
          <cell r="D1041">
            <v>239</v>
          </cell>
          <cell r="E1041" t="str">
            <v>PLYMOUTH</v>
          </cell>
          <cell r="F1041">
            <v>665</v>
          </cell>
          <cell r="G1041" t="str">
            <v>FREETOWN LAKEVILLE</v>
          </cell>
          <cell r="I1041">
            <v>15051</v>
          </cell>
          <cell r="J1041">
            <v>1848</v>
          </cell>
          <cell r="K1041">
            <v>0</v>
          </cell>
          <cell r="L1041">
            <v>1188</v>
          </cell>
          <cell r="M1041">
            <v>18087</v>
          </cell>
          <cell r="O1041">
            <v>1</v>
          </cell>
          <cell r="P1041">
            <v>0</v>
          </cell>
          <cell r="Q1041">
            <v>16899</v>
          </cell>
          <cell r="R1041">
            <v>0</v>
          </cell>
          <cell r="S1041">
            <v>0</v>
          </cell>
          <cell r="T1041">
            <v>1188</v>
          </cell>
          <cell r="U1041">
            <v>18087</v>
          </cell>
          <cell r="W1041">
            <v>0</v>
          </cell>
          <cell r="X1041">
            <v>0.09</v>
          </cell>
          <cell r="Y1041">
            <v>6.4788433257017873E-3</v>
          </cell>
          <cell r="Z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</row>
        <row r="1042">
          <cell r="B1042">
            <v>3517239740</v>
          </cell>
          <cell r="C1042" t="str">
            <v>MAP ACADEMY</v>
          </cell>
          <cell r="D1042">
            <v>239</v>
          </cell>
          <cell r="E1042" t="str">
            <v>PLYMOUTH</v>
          </cell>
          <cell r="F1042">
            <v>740</v>
          </cell>
          <cell r="G1042" t="str">
            <v>OLD ROCHESTER</v>
          </cell>
          <cell r="I1042">
            <v>13834</v>
          </cell>
          <cell r="J1042">
            <v>7286</v>
          </cell>
          <cell r="K1042">
            <v>0</v>
          </cell>
          <cell r="L1042">
            <v>1188</v>
          </cell>
          <cell r="M1042">
            <v>22308</v>
          </cell>
          <cell r="O1042">
            <v>4</v>
          </cell>
          <cell r="P1042">
            <v>0</v>
          </cell>
          <cell r="Q1042">
            <v>84480</v>
          </cell>
          <cell r="R1042">
            <v>0</v>
          </cell>
          <cell r="S1042">
            <v>0</v>
          </cell>
          <cell r="T1042">
            <v>4752</v>
          </cell>
          <cell r="U1042">
            <v>89232</v>
          </cell>
          <cell r="W1042">
            <v>0</v>
          </cell>
          <cell r="X1042">
            <v>0.09</v>
          </cell>
          <cell r="Y1042">
            <v>1.3667739993861467E-2</v>
          </cell>
          <cell r="Z1042">
            <v>0</v>
          </cell>
          <cell r="AB1042">
            <v>1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</row>
        <row r="1043">
          <cell r="B1043">
            <v>3517239760</v>
          </cell>
          <cell r="C1043" t="str">
            <v>MAP ACADEMY</v>
          </cell>
          <cell r="D1043">
            <v>239</v>
          </cell>
          <cell r="E1043" t="str">
            <v>PLYMOUTH</v>
          </cell>
          <cell r="F1043">
            <v>760</v>
          </cell>
          <cell r="G1043" t="str">
            <v>SILVER LAKE</v>
          </cell>
          <cell r="I1043">
            <v>15179</v>
          </cell>
          <cell r="J1043">
            <v>3234</v>
          </cell>
          <cell r="K1043">
            <v>0</v>
          </cell>
          <cell r="L1043">
            <v>1188</v>
          </cell>
          <cell r="M1043">
            <v>19601</v>
          </cell>
          <cell r="O1043">
            <v>20</v>
          </cell>
          <cell r="P1043">
            <v>0</v>
          </cell>
          <cell r="Q1043">
            <v>368260</v>
          </cell>
          <cell r="R1043">
            <v>0</v>
          </cell>
          <cell r="S1043">
            <v>0</v>
          </cell>
          <cell r="T1043">
            <v>23760</v>
          </cell>
          <cell r="U1043">
            <v>392020</v>
          </cell>
          <cell r="W1043">
            <v>0</v>
          </cell>
          <cell r="X1043">
            <v>0.09</v>
          </cell>
          <cell r="Y1043">
            <v>4.1020518352446488E-2</v>
          </cell>
          <cell r="Z1043">
            <v>0</v>
          </cell>
          <cell r="AB1043">
            <v>5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</row>
        <row r="1044">
          <cell r="B1044">
            <v>3517239780</v>
          </cell>
          <cell r="C1044" t="str">
            <v>MAP ACADEMY</v>
          </cell>
          <cell r="D1044">
            <v>239</v>
          </cell>
          <cell r="E1044" t="str">
            <v>PLYMOUTH</v>
          </cell>
          <cell r="F1044">
            <v>780</v>
          </cell>
          <cell r="G1044" t="str">
            <v>WHITMAN HANSON</v>
          </cell>
          <cell r="I1044">
            <v>15284</v>
          </cell>
          <cell r="J1044">
            <v>3784</v>
          </cell>
          <cell r="K1044">
            <v>0</v>
          </cell>
          <cell r="L1044">
            <v>1188</v>
          </cell>
          <cell r="M1044">
            <v>20256</v>
          </cell>
          <cell r="O1044">
            <v>4</v>
          </cell>
          <cell r="P1044">
            <v>0</v>
          </cell>
          <cell r="Q1044">
            <v>76272</v>
          </cell>
          <cell r="R1044">
            <v>0</v>
          </cell>
          <cell r="S1044">
            <v>0</v>
          </cell>
          <cell r="T1044">
            <v>4752</v>
          </cell>
          <cell r="U1044">
            <v>81024</v>
          </cell>
          <cell r="W1044">
            <v>0</v>
          </cell>
          <cell r="X1044">
            <v>0.09</v>
          </cell>
          <cell r="Y1044">
            <v>2.2996309465011369E-2</v>
          </cell>
          <cell r="Z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</row>
        <row r="1045">
          <cell r="B1045">
            <v>3518149128</v>
          </cell>
          <cell r="C1045" t="str">
            <v>PHOENIX ACADEMY LAWRENCE</v>
          </cell>
          <cell r="D1045">
            <v>149</v>
          </cell>
          <cell r="E1045" t="str">
            <v>LAWRENCE</v>
          </cell>
          <cell r="F1045">
            <v>128</v>
          </cell>
          <cell r="G1045" t="str">
            <v>HAVERHILL</v>
          </cell>
          <cell r="I1045">
            <v>17569</v>
          </cell>
          <cell r="J1045">
            <v>1825</v>
          </cell>
          <cell r="K1045">
            <v>0</v>
          </cell>
          <cell r="L1045">
            <v>1188</v>
          </cell>
          <cell r="M1045">
            <v>20582</v>
          </cell>
          <cell r="O1045">
            <v>26</v>
          </cell>
          <cell r="P1045">
            <v>0</v>
          </cell>
          <cell r="Q1045">
            <v>504244</v>
          </cell>
          <cell r="R1045">
            <v>0</v>
          </cell>
          <cell r="S1045">
            <v>0</v>
          </cell>
          <cell r="T1045">
            <v>30888</v>
          </cell>
          <cell r="U1045">
            <v>535132</v>
          </cell>
          <cell r="W1045">
            <v>0</v>
          </cell>
          <cell r="X1045">
            <v>0.09</v>
          </cell>
          <cell r="Y1045">
            <v>4.2494669676569306E-2</v>
          </cell>
          <cell r="Z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</row>
        <row r="1046">
          <cell r="B1046">
            <v>3518149149</v>
          </cell>
          <cell r="C1046" t="str">
            <v>PHOENIX ACADEMY LAWRENCE</v>
          </cell>
          <cell r="D1046">
            <v>149</v>
          </cell>
          <cell r="E1046" t="str">
            <v>LAWRENCE</v>
          </cell>
          <cell r="F1046">
            <v>149</v>
          </cell>
          <cell r="G1046" t="str">
            <v>LAWRENCE</v>
          </cell>
          <cell r="I1046">
            <v>20152</v>
          </cell>
          <cell r="J1046">
            <v>151</v>
          </cell>
          <cell r="K1046">
            <v>0</v>
          </cell>
          <cell r="L1046">
            <v>1188</v>
          </cell>
          <cell r="M1046">
            <v>21491</v>
          </cell>
          <cell r="O1046">
            <v>143</v>
          </cell>
          <cell r="P1046">
            <v>0</v>
          </cell>
          <cell r="Q1046">
            <v>2903329</v>
          </cell>
          <cell r="R1046">
            <v>0</v>
          </cell>
          <cell r="S1046">
            <v>0</v>
          </cell>
          <cell r="T1046">
            <v>169884</v>
          </cell>
          <cell r="U1046">
            <v>3073213</v>
          </cell>
          <cell r="W1046">
            <v>0</v>
          </cell>
          <cell r="X1046">
            <v>0.18</v>
          </cell>
          <cell r="Y1046">
            <v>0.12927866425186785</v>
          </cell>
          <cell r="Z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</row>
        <row r="1047">
          <cell r="B1047">
            <v>3518149181</v>
          </cell>
          <cell r="C1047" t="str">
            <v>PHOENIX ACADEMY LAWRENCE</v>
          </cell>
          <cell r="D1047">
            <v>149</v>
          </cell>
          <cell r="E1047" t="str">
            <v>LAWRENCE</v>
          </cell>
          <cell r="F1047">
            <v>181</v>
          </cell>
          <cell r="G1047" t="str">
            <v>METHUEN</v>
          </cell>
          <cell r="I1047">
            <v>18165</v>
          </cell>
          <cell r="J1047">
            <v>257</v>
          </cell>
          <cell r="K1047">
            <v>0</v>
          </cell>
          <cell r="L1047">
            <v>1188</v>
          </cell>
          <cell r="M1047">
            <v>19610</v>
          </cell>
          <cell r="O1047">
            <v>11</v>
          </cell>
          <cell r="P1047">
            <v>0</v>
          </cell>
          <cell r="Q1047">
            <v>202642</v>
          </cell>
          <cell r="R1047">
            <v>0</v>
          </cell>
          <cell r="S1047">
            <v>0</v>
          </cell>
          <cell r="T1047">
            <v>13068</v>
          </cell>
          <cell r="U1047">
            <v>215710</v>
          </cell>
          <cell r="W1047">
            <v>0</v>
          </cell>
          <cell r="X1047">
            <v>0.09</v>
          </cell>
          <cell r="Y1047">
            <v>2.5884168680408944E-2</v>
          </cell>
          <cell r="Z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</row>
        <row r="1048">
          <cell r="B1048">
            <v>3519348017</v>
          </cell>
          <cell r="C1048" t="str">
            <v>WORCESTER CULTURAL ACADEMY</v>
          </cell>
          <cell r="D1048">
            <v>348</v>
          </cell>
          <cell r="E1048" t="str">
            <v>WORCESTER</v>
          </cell>
          <cell r="F1048">
            <v>17</v>
          </cell>
          <cell r="G1048" t="str">
            <v>AUBURN</v>
          </cell>
          <cell r="I1048">
            <v>13285</v>
          </cell>
          <cell r="J1048">
            <v>2949</v>
          </cell>
          <cell r="K1048">
            <v>0</v>
          </cell>
          <cell r="L1048">
            <v>1188</v>
          </cell>
          <cell r="M1048">
            <v>17422</v>
          </cell>
          <cell r="O1048">
            <v>1</v>
          </cell>
          <cell r="P1048">
            <v>0</v>
          </cell>
          <cell r="Q1048">
            <v>16234</v>
          </cell>
          <cell r="R1048">
            <v>0</v>
          </cell>
          <cell r="S1048">
            <v>0</v>
          </cell>
          <cell r="T1048">
            <v>1188</v>
          </cell>
          <cell r="U1048">
            <v>17422</v>
          </cell>
          <cell r="W1048">
            <v>0</v>
          </cell>
          <cell r="X1048">
            <v>0.09</v>
          </cell>
          <cell r="Y1048">
            <v>3.1317615401160437E-3</v>
          </cell>
          <cell r="Z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</row>
        <row r="1049">
          <cell r="B1049">
            <v>3519348049</v>
          </cell>
          <cell r="C1049" t="str">
            <v>WORCESTER CULTURAL ACADEMY</v>
          </cell>
          <cell r="D1049">
            <v>348</v>
          </cell>
          <cell r="E1049" t="str">
            <v>WORCESTER</v>
          </cell>
          <cell r="F1049">
            <v>49</v>
          </cell>
          <cell r="G1049" t="str">
            <v>CAMBRIDGE</v>
          </cell>
          <cell r="I1049">
            <v>16036</v>
          </cell>
          <cell r="J1049">
            <v>20259</v>
          </cell>
          <cell r="K1049">
            <v>0</v>
          </cell>
          <cell r="L1049">
            <v>1188</v>
          </cell>
          <cell r="M1049">
            <v>37483</v>
          </cell>
          <cell r="O1049">
            <v>2</v>
          </cell>
          <cell r="P1049">
            <v>0</v>
          </cell>
          <cell r="Q1049">
            <v>72590</v>
          </cell>
          <cell r="R1049">
            <v>0</v>
          </cell>
          <cell r="S1049">
            <v>0</v>
          </cell>
          <cell r="T1049">
            <v>2376</v>
          </cell>
          <cell r="U1049">
            <v>74966</v>
          </cell>
          <cell r="W1049">
            <v>0</v>
          </cell>
          <cell r="X1049">
            <v>0.09</v>
          </cell>
          <cell r="Y1049">
            <v>8.9527889506742675E-2</v>
          </cell>
          <cell r="Z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</row>
        <row r="1050">
          <cell r="B1050">
            <v>3519348100</v>
          </cell>
          <cell r="C1050" t="str">
            <v>WORCESTER CULTURAL ACADEMY</v>
          </cell>
          <cell r="D1050">
            <v>348</v>
          </cell>
          <cell r="E1050" t="str">
            <v>WORCESTER</v>
          </cell>
          <cell r="F1050">
            <v>100</v>
          </cell>
          <cell r="G1050" t="str">
            <v>FRAMINGHAM</v>
          </cell>
          <cell r="I1050">
            <v>16329</v>
          </cell>
          <cell r="J1050">
            <v>5396</v>
          </cell>
          <cell r="K1050">
            <v>0</v>
          </cell>
          <cell r="L1050">
            <v>1188</v>
          </cell>
          <cell r="M1050">
            <v>22913</v>
          </cell>
          <cell r="O1050">
            <v>2</v>
          </cell>
          <cell r="P1050">
            <v>0</v>
          </cell>
          <cell r="Q1050">
            <v>43450</v>
          </cell>
          <cell r="R1050">
            <v>0</v>
          </cell>
          <cell r="S1050">
            <v>0</v>
          </cell>
          <cell r="T1050">
            <v>2376</v>
          </cell>
          <cell r="U1050">
            <v>45826</v>
          </cell>
          <cell r="W1050">
            <v>0</v>
          </cell>
          <cell r="X1050">
            <v>0.09</v>
          </cell>
          <cell r="Y1050">
            <v>3.0670388893343184E-2</v>
          </cell>
          <cell r="Z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</row>
        <row r="1051">
          <cell r="B1051">
            <v>3519348141</v>
          </cell>
          <cell r="C1051" t="str">
            <v>WORCESTER CULTURAL ACADEMY</v>
          </cell>
          <cell r="D1051">
            <v>348</v>
          </cell>
          <cell r="E1051" t="str">
            <v>WORCESTER</v>
          </cell>
          <cell r="F1051">
            <v>141</v>
          </cell>
          <cell r="G1051" t="str">
            <v>HUDSON</v>
          </cell>
          <cell r="I1051">
            <v>14153</v>
          </cell>
          <cell r="J1051">
            <v>6950</v>
          </cell>
          <cell r="K1051">
            <v>0</v>
          </cell>
          <cell r="L1051">
            <v>1188</v>
          </cell>
          <cell r="M1051">
            <v>22291</v>
          </cell>
          <cell r="O1051">
            <v>1</v>
          </cell>
          <cell r="P1051">
            <v>0</v>
          </cell>
          <cell r="Q1051">
            <v>21103</v>
          </cell>
          <cell r="R1051">
            <v>0</v>
          </cell>
          <cell r="S1051">
            <v>0</v>
          </cell>
          <cell r="T1051">
            <v>1188</v>
          </cell>
          <cell r="U1051">
            <v>22291</v>
          </cell>
          <cell r="W1051">
            <v>0</v>
          </cell>
          <cell r="X1051">
            <v>0.09</v>
          </cell>
          <cell r="Y1051">
            <v>7.671273967781711E-2</v>
          </cell>
          <cell r="Z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</row>
        <row r="1052">
          <cell r="B1052">
            <v>3519348151</v>
          </cell>
          <cell r="C1052" t="str">
            <v>WORCESTER CULTURAL ACADEMY</v>
          </cell>
          <cell r="D1052">
            <v>348</v>
          </cell>
          <cell r="E1052" t="str">
            <v>WORCESTER</v>
          </cell>
          <cell r="F1052">
            <v>151</v>
          </cell>
          <cell r="G1052" t="str">
            <v>LEICESTER</v>
          </cell>
          <cell r="I1052">
            <v>14386</v>
          </cell>
          <cell r="J1052">
            <v>1134</v>
          </cell>
          <cell r="K1052">
            <v>0</v>
          </cell>
          <cell r="L1052">
            <v>1188</v>
          </cell>
          <cell r="M1052">
            <v>16708</v>
          </cell>
          <cell r="O1052">
            <v>2</v>
          </cell>
          <cell r="P1052">
            <v>0</v>
          </cell>
          <cell r="Q1052">
            <v>31040</v>
          </cell>
          <cell r="R1052">
            <v>0</v>
          </cell>
          <cell r="S1052">
            <v>0</v>
          </cell>
          <cell r="T1052">
            <v>2376</v>
          </cell>
          <cell r="U1052">
            <v>33416</v>
          </cell>
          <cell r="W1052">
            <v>0</v>
          </cell>
          <cell r="X1052">
            <v>0.09</v>
          </cell>
          <cell r="Y1052">
            <v>8.3943669783190528E-3</v>
          </cell>
          <cell r="Z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</row>
        <row r="1053">
          <cell r="B1053">
            <v>3519348153</v>
          </cell>
          <cell r="C1053" t="str">
            <v>WORCESTER CULTURAL ACADEMY</v>
          </cell>
          <cell r="D1053">
            <v>348</v>
          </cell>
          <cell r="E1053" t="str">
            <v>WORCESTER</v>
          </cell>
          <cell r="F1053">
            <v>153</v>
          </cell>
          <cell r="G1053" t="str">
            <v>LEOMINSTER</v>
          </cell>
          <cell r="I1053">
            <v>16545</v>
          </cell>
          <cell r="J1053">
            <v>0</v>
          </cell>
          <cell r="K1053">
            <v>0</v>
          </cell>
          <cell r="L1053">
            <v>1188</v>
          </cell>
          <cell r="M1053">
            <v>17733</v>
          </cell>
          <cell r="O1053">
            <v>2</v>
          </cell>
          <cell r="P1053">
            <v>0</v>
          </cell>
          <cell r="Q1053">
            <v>33090</v>
          </cell>
          <cell r="R1053">
            <v>0</v>
          </cell>
          <cell r="S1053">
            <v>0</v>
          </cell>
          <cell r="T1053">
            <v>2376</v>
          </cell>
          <cell r="U1053">
            <v>35466</v>
          </cell>
          <cell r="W1053">
            <v>0</v>
          </cell>
          <cell r="X1053">
            <v>0.09</v>
          </cell>
          <cell r="Y1053">
            <v>1.3961385014293469E-2</v>
          </cell>
          <cell r="Z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</row>
        <row r="1054">
          <cell r="B1054">
            <v>3519348213</v>
          </cell>
          <cell r="C1054" t="str">
            <v>WORCESTER CULTURAL ACADEMY</v>
          </cell>
          <cell r="D1054">
            <v>348</v>
          </cell>
          <cell r="E1054" t="str">
            <v>WORCESTER</v>
          </cell>
          <cell r="F1054">
            <v>213</v>
          </cell>
          <cell r="G1054" t="str">
            <v>NORTHBOROUGH</v>
          </cell>
          <cell r="I1054">
            <v>12076</v>
          </cell>
          <cell r="J1054">
            <v>8658</v>
          </cell>
          <cell r="K1054">
            <v>0</v>
          </cell>
          <cell r="L1054">
            <v>1188</v>
          </cell>
          <cell r="M1054">
            <v>21922</v>
          </cell>
          <cell r="O1054">
            <v>1</v>
          </cell>
          <cell r="P1054">
            <v>0</v>
          </cell>
          <cell r="Q1054">
            <v>20734</v>
          </cell>
          <cell r="R1054">
            <v>0</v>
          </cell>
          <cell r="S1054">
            <v>0</v>
          </cell>
          <cell r="T1054">
            <v>1188</v>
          </cell>
          <cell r="U1054">
            <v>21922</v>
          </cell>
          <cell r="W1054">
            <v>0</v>
          </cell>
          <cell r="X1054">
            <v>0.09</v>
          </cell>
          <cell r="Y1054">
            <v>1.1946368142141429E-3</v>
          </cell>
          <cell r="Z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</row>
        <row r="1055">
          <cell r="B1055">
            <v>3519348215</v>
          </cell>
          <cell r="C1055" t="str">
            <v>WORCESTER CULTURAL ACADEMY</v>
          </cell>
          <cell r="D1055">
            <v>348</v>
          </cell>
          <cell r="E1055" t="str">
            <v>WORCESTER</v>
          </cell>
          <cell r="F1055">
            <v>215</v>
          </cell>
          <cell r="G1055" t="str">
            <v>NORTH BROOKFIELD</v>
          </cell>
          <cell r="I1055">
            <v>14427</v>
          </cell>
          <cell r="J1055">
            <v>1083</v>
          </cell>
          <cell r="K1055">
            <v>0</v>
          </cell>
          <cell r="L1055">
            <v>1188</v>
          </cell>
          <cell r="M1055">
            <v>16698</v>
          </cell>
          <cell r="O1055">
            <v>1</v>
          </cell>
          <cell r="P1055">
            <v>0</v>
          </cell>
          <cell r="Q1055">
            <v>15510</v>
          </cell>
          <cell r="R1055">
            <v>0</v>
          </cell>
          <cell r="S1055">
            <v>0</v>
          </cell>
          <cell r="T1055">
            <v>1188</v>
          </cell>
          <cell r="U1055">
            <v>16698</v>
          </cell>
          <cell r="W1055">
            <v>0</v>
          </cell>
          <cell r="X1055">
            <v>0.18</v>
          </cell>
          <cell r="Y1055">
            <v>2.884838288150238E-2</v>
          </cell>
          <cell r="Z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</row>
        <row r="1056">
          <cell r="B1056">
            <v>3519348226</v>
          </cell>
          <cell r="C1056" t="str">
            <v>WORCESTER CULTURAL ACADEMY</v>
          </cell>
          <cell r="D1056">
            <v>348</v>
          </cell>
          <cell r="E1056" t="str">
            <v>WORCESTER</v>
          </cell>
          <cell r="F1056">
            <v>226</v>
          </cell>
          <cell r="G1056" t="str">
            <v>OXFORD</v>
          </cell>
          <cell r="I1056">
            <v>14384</v>
          </cell>
          <cell r="J1056">
            <v>1333</v>
          </cell>
          <cell r="K1056">
            <v>0</v>
          </cell>
          <cell r="L1056">
            <v>1188</v>
          </cell>
          <cell r="M1056">
            <v>16905</v>
          </cell>
          <cell r="O1056">
            <v>1</v>
          </cell>
          <cell r="P1056">
            <v>0</v>
          </cell>
          <cell r="Q1056">
            <v>15717</v>
          </cell>
          <cell r="R1056">
            <v>0</v>
          </cell>
          <cell r="S1056">
            <v>0</v>
          </cell>
          <cell r="T1056">
            <v>1188</v>
          </cell>
          <cell r="U1056">
            <v>16905</v>
          </cell>
          <cell r="W1056">
            <v>0</v>
          </cell>
          <cell r="X1056">
            <v>0.18</v>
          </cell>
          <cell r="Y1056">
            <v>1.1631118084344581E-2</v>
          </cell>
          <cell r="Z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</row>
        <row r="1057">
          <cell r="B1057">
            <v>3519348271</v>
          </cell>
          <cell r="C1057" t="str">
            <v>WORCESTER CULTURAL ACADEMY</v>
          </cell>
          <cell r="D1057">
            <v>348</v>
          </cell>
          <cell r="E1057" t="str">
            <v>WORCESTER</v>
          </cell>
          <cell r="F1057">
            <v>271</v>
          </cell>
          <cell r="G1057" t="str">
            <v>SHREWSBURY</v>
          </cell>
          <cell r="I1057">
            <v>12497</v>
          </cell>
          <cell r="J1057">
            <v>3591</v>
          </cell>
          <cell r="K1057">
            <v>0</v>
          </cell>
          <cell r="L1057">
            <v>1188</v>
          </cell>
          <cell r="M1057">
            <v>17276</v>
          </cell>
          <cell r="O1057">
            <v>1</v>
          </cell>
          <cell r="P1057">
            <v>0</v>
          </cell>
          <cell r="Q1057">
            <v>16088</v>
          </cell>
          <cell r="R1057">
            <v>0</v>
          </cell>
          <cell r="S1057">
            <v>0</v>
          </cell>
          <cell r="T1057">
            <v>1188</v>
          </cell>
          <cell r="U1057">
            <v>17276</v>
          </cell>
          <cell r="W1057">
            <v>0</v>
          </cell>
          <cell r="X1057">
            <v>0.09</v>
          </cell>
          <cell r="Y1057">
            <v>3.4672901700399635E-3</v>
          </cell>
          <cell r="Z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</row>
        <row r="1058">
          <cell r="B1058">
            <v>3519348277</v>
          </cell>
          <cell r="C1058" t="str">
            <v>WORCESTER CULTURAL ACADEMY</v>
          </cell>
          <cell r="D1058">
            <v>348</v>
          </cell>
          <cell r="E1058" t="str">
            <v>WORCESTER</v>
          </cell>
          <cell r="F1058">
            <v>277</v>
          </cell>
          <cell r="G1058" t="str">
            <v>SOUTHBRIDGE</v>
          </cell>
          <cell r="I1058">
            <v>17596</v>
          </cell>
          <cell r="J1058">
            <v>59</v>
          </cell>
          <cell r="K1058">
            <v>0</v>
          </cell>
          <cell r="L1058">
            <v>1188</v>
          </cell>
          <cell r="M1058">
            <v>18843</v>
          </cell>
          <cell r="O1058">
            <v>1</v>
          </cell>
          <cell r="P1058">
            <v>0</v>
          </cell>
          <cell r="Q1058">
            <v>17655</v>
          </cell>
          <cell r="R1058">
            <v>0</v>
          </cell>
          <cell r="S1058">
            <v>0</v>
          </cell>
          <cell r="T1058">
            <v>1188</v>
          </cell>
          <cell r="U1058">
            <v>18843</v>
          </cell>
          <cell r="W1058">
            <v>0</v>
          </cell>
          <cell r="X1058">
            <v>0.18</v>
          </cell>
          <cell r="Y1058">
            <v>5.3541781526874457E-2</v>
          </cell>
          <cell r="Z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</row>
        <row r="1059">
          <cell r="B1059">
            <v>3519348348</v>
          </cell>
          <cell r="C1059" t="str">
            <v>WORCESTER CULTURAL ACADEMY</v>
          </cell>
          <cell r="D1059">
            <v>348</v>
          </cell>
          <cell r="E1059" t="str">
            <v>WORCESTER</v>
          </cell>
          <cell r="F1059">
            <v>348</v>
          </cell>
          <cell r="G1059" t="str">
            <v>WORCESTER</v>
          </cell>
          <cell r="I1059">
            <v>17279.830000000002</v>
          </cell>
          <cell r="J1059">
            <v>0</v>
          </cell>
          <cell r="K1059">
            <v>0</v>
          </cell>
          <cell r="L1059">
            <v>1188</v>
          </cell>
          <cell r="M1059">
            <v>18467.830000000002</v>
          </cell>
          <cell r="O1059">
            <v>111</v>
          </cell>
          <cell r="P1059">
            <v>0</v>
          </cell>
          <cell r="Q1059">
            <v>1918080</v>
          </cell>
          <cell r="R1059">
            <v>0</v>
          </cell>
          <cell r="S1059">
            <v>0</v>
          </cell>
          <cell r="T1059">
            <v>131868</v>
          </cell>
          <cell r="U1059">
            <v>2049948</v>
          </cell>
          <cell r="W1059">
            <v>0</v>
          </cell>
          <cell r="X1059">
            <v>0.18</v>
          </cell>
          <cell r="Y1059">
            <v>7.3533914739481523E-2</v>
          </cell>
          <cell r="Z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</row>
        <row r="1060">
          <cell r="B1060">
            <v>3519348775</v>
          </cell>
          <cell r="C1060" t="str">
            <v>WORCESTER CULTURAL ACADEMY</v>
          </cell>
          <cell r="D1060">
            <v>348</v>
          </cell>
          <cell r="E1060" t="str">
            <v>WORCESTER</v>
          </cell>
          <cell r="F1060">
            <v>775</v>
          </cell>
          <cell r="G1060" t="str">
            <v>WACHUSETT</v>
          </cell>
          <cell r="I1060">
            <v>12369</v>
          </cell>
          <cell r="J1060">
            <v>2882</v>
          </cell>
          <cell r="K1060">
            <v>0</v>
          </cell>
          <cell r="L1060">
            <v>1188</v>
          </cell>
          <cell r="M1060">
            <v>16439</v>
          </cell>
          <cell r="O1060">
            <v>1</v>
          </cell>
          <cell r="P1060">
            <v>0</v>
          </cell>
          <cell r="Q1060">
            <v>15251</v>
          </cell>
          <cell r="R1060">
            <v>0</v>
          </cell>
          <cell r="S1060">
            <v>0</v>
          </cell>
          <cell r="T1060">
            <v>1188</v>
          </cell>
          <cell r="U1060">
            <v>16439</v>
          </cell>
          <cell r="W1060">
            <v>0</v>
          </cell>
          <cell r="X1060">
            <v>0.09</v>
          </cell>
          <cell r="Y1060">
            <v>7.609439759529938E-3</v>
          </cell>
          <cell r="Z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</row>
      </sheetData>
      <sheetData sheetId="8">
        <row r="10">
          <cell r="B10">
            <v>409201003</v>
          </cell>
          <cell r="C10" t="str">
            <v>ALMA DEL MAR</v>
          </cell>
          <cell r="D10">
            <v>201</v>
          </cell>
          <cell r="E10" t="str">
            <v>NEW BEDFORD</v>
          </cell>
          <cell r="F10">
            <v>3</v>
          </cell>
          <cell r="G10" t="str">
            <v>ACUSHNET</v>
          </cell>
          <cell r="I10">
            <v>10705</v>
          </cell>
          <cell r="J10">
            <v>1449</v>
          </cell>
          <cell r="K10">
            <v>0</v>
          </cell>
          <cell r="L10">
            <v>1188</v>
          </cell>
          <cell r="M10">
            <v>13342</v>
          </cell>
          <cell r="O10">
            <v>1</v>
          </cell>
          <cell r="P10">
            <v>0</v>
          </cell>
          <cell r="Q10">
            <v>12154</v>
          </cell>
          <cell r="R10">
            <v>0</v>
          </cell>
          <cell r="S10">
            <v>0</v>
          </cell>
          <cell r="T10">
            <v>1188</v>
          </cell>
          <cell r="U10">
            <v>13342</v>
          </cell>
          <cell r="W10">
            <v>0</v>
          </cell>
          <cell r="X10">
            <v>0.09</v>
          </cell>
          <cell r="Y10">
            <v>0.09</v>
          </cell>
          <cell r="Z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>
            <v>409201072</v>
          </cell>
          <cell r="C11" t="str">
            <v>ALMA DEL MAR</v>
          </cell>
          <cell r="D11">
            <v>201</v>
          </cell>
          <cell r="E11" t="str">
            <v>NEW BEDFORD</v>
          </cell>
          <cell r="F11">
            <v>72</v>
          </cell>
          <cell r="G11" t="str">
            <v>DARTMOUTH</v>
          </cell>
          <cell r="I11">
            <v>13296</v>
          </cell>
          <cell r="J11">
            <v>3367</v>
          </cell>
          <cell r="K11">
            <v>0</v>
          </cell>
          <cell r="L11">
            <v>1188</v>
          </cell>
          <cell r="M11">
            <v>17851</v>
          </cell>
          <cell r="O11">
            <v>2</v>
          </cell>
          <cell r="P11">
            <v>0</v>
          </cell>
          <cell r="Q11">
            <v>33326</v>
          </cell>
          <cell r="R11">
            <v>0</v>
          </cell>
          <cell r="S11">
            <v>0</v>
          </cell>
          <cell r="T11">
            <v>2376</v>
          </cell>
          <cell r="U11">
            <v>35702</v>
          </cell>
          <cell r="W11">
            <v>0</v>
          </cell>
          <cell r="X11">
            <v>0.09</v>
          </cell>
          <cell r="Y11">
            <v>0.09</v>
          </cell>
          <cell r="Z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B12">
            <v>409201095</v>
          </cell>
          <cell r="C12" t="str">
            <v>ALMA DEL MAR</v>
          </cell>
          <cell r="D12">
            <v>201</v>
          </cell>
          <cell r="E12" t="str">
            <v>NEW BEDFORD</v>
          </cell>
          <cell r="F12">
            <v>95</v>
          </cell>
          <cell r="G12" t="str">
            <v>FALL RIVER</v>
          </cell>
          <cell r="I12">
            <v>18281</v>
          </cell>
          <cell r="J12">
            <v>199</v>
          </cell>
          <cell r="K12">
            <v>0</v>
          </cell>
          <cell r="L12">
            <v>1188</v>
          </cell>
          <cell r="M12">
            <v>19668</v>
          </cell>
          <cell r="O12">
            <v>1</v>
          </cell>
          <cell r="P12">
            <v>0</v>
          </cell>
          <cell r="Q12">
            <v>18480</v>
          </cell>
          <cell r="R12">
            <v>0</v>
          </cell>
          <cell r="S12">
            <v>0</v>
          </cell>
          <cell r="T12">
            <v>1188</v>
          </cell>
          <cell r="U12">
            <v>19668</v>
          </cell>
          <cell r="W12">
            <v>0</v>
          </cell>
          <cell r="X12">
            <v>0.18</v>
          </cell>
          <cell r="Y12">
            <v>0.18</v>
          </cell>
          <cell r="Z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>
            <v>409201201</v>
          </cell>
          <cell r="C13" t="str">
            <v>ALMA DEL MAR</v>
          </cell>
          <cell r="D13">
            <v>201</v>
          </cell>
          <cell r="E13" t="str">
            <v>NEW BEDFORD</v>
          </cell>
          <cell r="F13">
            <v>201</v>
          </cell>
          <cell r="G13" t="str">
            <v>NEW BEDFORD</v>
          </cell>
          <cell r="I13">
            <v>17636</v>
          </cell>
          <cell r="J13">
            <v>147</v>
          </cell>
          <cell r="K13">
            <v>0</v>
          </cell>
          <cell r="L13">
            <v>1188</v>
          </cell>
          <cell r="M13">
            <v>18971</v>
          </cell>
          <cell r="O13">
            <v>1035</v>
          </cell>
          <cell r="P13">
            <v>0</v>
          </cell>
          <cell r="Q13">
            <v>18405405</v>
          </cell>
          <cell r="R13">
            <v>0</v>
          </cell>
          <cell r="S13">
            <v>0</v>
          </cell>
          <cell r="T13">
            <v>1229580</v>
          </cell>
          <cell r="U13">
            <v>19634985</v>
          </cell>
          <cell r="W13">
            <v>0</v>
          </cell>
          <cell r="X13">
            <v>0.18</v>
          </cell>
          <cell r="Y13">
            <v>0.18</v>
          </cell>
          <cell r="Z13">
            <v>0</v>
          </cell>
          <cell r="AB13">
            <v>111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B14">
            <v>409201331</v>
          </cell>
          <cell r="C14" t="str">
            <v>ALMA DEL MAR</v>
          </cell>
          <cell r="D14">
            <v>201</v>
          </cell>
          <cell r="E14" t="str">
            <v>NEW BEDFORD</v>
          </cell>
          <cell r="F14">
            <v>331</v>
          </cell>
          <cell r="G14" t="str">
            <v>WESTPORT</v>
          </cell>
          <cell r="I14">
            <v>10332</v>
          </cell>
          <cell r="J14">
            <v>2087</v>
          </cell>
          <cell r="K14">
            <v>0</v>
          </cell>
          <cell r="L14">
            <v>1188</v>
          </cell>
          <cell r="M14">
            <v>13607</v>
          </cell>
          <cell r="O14">
            <v>2</v>
          </cell>
          <cell r="P14">
            <v>0</v>
          </cell>
          <cell r="Q14">
            <v>24838</v>
          </cell>
          <cell r="R14">
            <v>0</v>
          </cell>
          <cell r="S14">
            <v>0</v>
          </cell>
          <cell r="T14">
            <v>2376</v>
          </cell>
          <cell r="U14">
            <v>27214</v>
          </cell>
          <cell r="W14">
            <v>0</v>
          </cell>
          <cell r="X14">
            <v>0.09</v>
          </cell>
          <cell r="Y14">
            <v>0.09</v>
          </cell>
          <cell r="Z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>
            <v>410035035</v>
          </cell>
          <cell r="C15" t="str">
            <v>EXCEL ACADEMY</v>
          </cell>
          <cell r="D15">
            <v>35</v>
          </cell>
          <cell r="E15" t="str">
            <v>BOSTON</v>
          </cell>
          <cell r="F15">
            <v>35</v>
          </cell>
          <cell r="G15" t="str">
            <v>BOSTON</v>
          </cell>
          <cell r="I15">
            <v>18563</v>
          </cell>
          <cell r="J15">
            <v>7705</v>
          </cell>
          <cell r="K15">
            <v>0</v>
          </cell>
          <cell r="L15">
            <v>1188</v>
          </cell>
          <cell r="M15">
            <v>27456</v>
          </cell>
          <cell r="O15">
            <v>665</v>
          </cell>
          <cell r="P15">
            <v>0</v>
          </cell>
          <cell r="Q15">
            <v>17468220</v>
          </cell>
          <cell r="R15">
            <v>0</v>
          </cell>
          <cell r="S15">
            <v>0</v>
          </cell>
          <cell r="T15">
            <v>790020</v>
          </cell>
          <cell r="U15">
            <v>18258240</v>
          </cell>
          <cell r="W15">
            <v>0</v>
          </cell>
          <cell r="X15">
            <v>0.18</v>
          </cell>
          <cell r="Y15">
            <v>0.18</v>
          </cell>
          <cell r="Z15">
            <v>0</v>
          </cell>
          <cell r="AB15">
            <v>174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>
            <v>410035044</v>
          </cell>
          <cell r="C16" t="str">
            <v>EXCEL ACADEMY</v>
          </cell>
          <cell r="D16">
            <v>35</v>
          </cell>
          <cell r="E16" t="str">
            <v>BOSTON</v>
          </cell>
          <cell r="F16">
            <v>44</v>
          </cell>
          <cell r="G16" t="str">
            <v>BROCKTON</v>
          </cell>
          <cell r="I16">
            <v>19740</v>
          </cell>
          <cell r="J16">
            <v>688</v>
          </cell>
          <cell r="K16">
            <v>0</v>
          </cell>
          <cell r="L16">
            <v>1188</v>
          </cell>
          <cell r="M16">
            <v>21616</v>
          </cell>
          <cell r="O16">
            <v>2</v>
          </cell>
          <cell r="P16">
            <v>0</v>
          </cell>
          <cell r="Q16">
            <v>40856</v>
          </cell>
          <cell r="R16">
            <v>0</v>
          </cell>
          <cell r="S16">
            <v>0</v>
          </cell>
          <cell r="T16">
            <v>2376</v>
          </cell>
          <cell r="U16">
            <v>43232</v>
          </cell>
          <cell r="W16">
            <v>0</v>
          </cell>
          <cell r="X16">
            <v>0.18</v>
          </cell>
          <cell r="Y16">
            <v>0.18</v>
          </cell>
          <cell r="Z16">
            <v>0</v>
          </cell>
          <cell r="AB16">
            <v>1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B17">
            <v>410035057</v>
          </cell>
          <cell r="C17" t="str">
            <v>EXCEL ACADEMY</v>
          </cell>
          <cell r="D17">
            <v>35</v>
          </cell>
          <cell r="E17" t="str">
            <v>BOSTON</v>
          </cell>
          <cell r="F17">
            <v>57</v>
          </cell>
          <cell r="G17" t="str">
            <v>CHELSEA</v>
          </cell>
          <cell r="I17">
            <v>19106</v>
          </cell>
          <cell r="J17">
            <v>414</v>
          </cell>
          <cell r="K17">
            <v>0</v>
          </cell>
          <cell r="L17">
            <v>1188</v>
          </cell>
          <cell r="M17">
            <v>20708</v>
          </cell>
          <cell r="O17">
            <v>310</v>
          </cell>
          <cell r="P17">
            <v>0</v>
          </cell>
          <cell r="Q17">
            <v>6051200</v>
          </cell>
          <cell r="R17">
            <v>0</v>
          </cell>
          <cell r="S17">
            <v>0</v>
          </cell>
          <cell r="T17">
            <v>368280</v>
          </cell>
          <cell r="U17">
            <v>6419480</v>
          </cell>
          <cell r="W17">
            <v>0</v>
          </cell>
          <cell r="X17">
            <v>0.18</v>
          </cell>
          <cell r="Y17">
            <v>0.18</v>
          </cell>
          <cell r="Z17">
            <v>0</v>
          </cell>
          <cell r="AB17">
            <v>109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</row>
        <row r="18">
          <cell r="B18">
            <v>410035093</v>
          </cell>
          <cell r="C18" t="str">
            <v>EXCEL ACADEMY</v>
          </cell>
          <cell r="D18">
            <v>35</v>
          </cell>
          <cell r="E18" t="str">
            <v>BOSTON</v>
          </cell>
          <cell r="F18">
            <v>93</v>
          </cell>
          <cell r="G18" t="str">
            <v>EVERETT</v>
          </cell>
          <cell r="I18">
            <v>19870</v>
          </cell>
          <cell r="J18">
            <v>55</v>
          </cell>
          <cell r="K18">
            <v>0</v>
          </cell>
          <cell r="L18">
            <v>1188</v>
          </cell>
          <cell r="M18">
            <v>21113</v>
          </cell>
          <cell r="O18">
            <v>15</v>
          </cell>
          <cell r="P18">
            <v>0</v>
          </cell>
          <cell r="Q18">
            <v>298875</v>
          </cell>
          <cell r="R18">
            <v>0</v>
          </cell>
          <cell r="S18">
            <v>0</v>
          </cell>
          <cell r="T18">
            <v>17820</v>
          </cell>
          <cell r="U18">
            <v>316695</v>
          </cell>
          <cell r="W18">
            <v>0</v>
          </cell>
          <cell r="X18">
            <v>0.18</v>
          </cell>
          <cell r="Y18">
            <v>0.18</v>
          </cell>
          <cell r="Z18">
            <v>0</v>
          </cell>
          <cell r="AB18">
            <v>7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19">
          <cell r="B19">
            <v>410035153</v>
          </cell>
          <cell r="C19" t="str">
            <v>EXCEL ACADEMY</v>
          </cell>
          <cell r="D19">
            <v>35</v>
          </cell>
          <cell r="E19" t="str">
            <v>BOSTON</v>
          </cell>
          <cell r="F19">
            <v>153</v>
          </cell>
          <cell r="G19" t="str">
            <v>LEOMINSTER</v>
          </cell>
          <cell r="I19">
            <v>16545</v>
          </cell>
          <cell r="J19">
            <v>46</v>
          </cell>
          <cell r="K19">
            <v>0</v>
          </cell>
          <cell r="L19">
            <v>1188</v>
          </cell>
          <cell r="M19">
            <v>17779</v>
          </cell>
          <cell r="O19">
            <v>2</v>
          </cell>
          <cell r="P19">
            <v>0</v>
          </cell>
          <cell r="Q19">
            <v>33182</v>
          </cell>
          <cell r="R19">
            <v>0</v>
          </cell>
          <cell r="S19">
            <v>0</v>
          </cell>
          <cell r="T19">
            <v>2376</v>
          </cell>
          <cell r="U19">
            <v>35558</v>
          </cell>
          <cell r="W19">
            <v>0</v>
          </cell>
          <cell r="X19">
            <v>0.09</v>
          </cell>
          <cell r="Y19">
            <v>0.09</v>
          </cell>
          <cell r="Z19">
            <v>0</v>
          </cell>
          <cell r="AB19">
            <v>1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B20">
            <v>410035160</v>
          </cell>
          <cell r="C20" t="str">
            <v>EXCEL ACADEMY</v>
          </cell>
          <cell r="D20">
            <v>35</v>
          </cell>
          <cell r="E20" t="str">
            <v>BOSTON</v>
          </cell>
          <cell r="F20">
            <v>160</v>
          </cell>
          <cell r="G20" t="str">
            <v>LOWELL</v>
          </cell>
          <cell r="I20">
            <v>18226</v>
          </cell>
          <cell r="J20">
            <v>38</v>
          </cell>
          <cell r="K20">
            <v>0</v>
          </cell>
          <cell r="L20">
            <v>1188</v>
          </cell>
          <cell r="M20">
            <v>19452</v>
          </cell>
          <cell r="O20">
            <v>1</v>
          </cell>
          <cell r="P20">
            <v>0</v>
          </cell>
          <cell r="Q20">
            <v>18264</v>
          </cell>
          <cell r="R20">
            <v>0</v>
          </cell>
          <cell r="S20">
            <v>0</v>
          </cell>
          <cell r="T20">
            <v>1188</v>
          </cell>
          <cell r="U20">
            <v>19452</v>
          </cell>
          <cell r="W20">
            <v>0</v>
          </cell>
          <cell r="X20">
            <v>0.18</v>
          </cell>
          <cell r="Y20">
            <v>0.18</v>
          </cell>
          <cell r="Z20">
            <v>0</v>
          </cell>
          <cell r="AB20">
            <v>1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>
            <v>410035163</v>
          </cell>
          <cell r="C21" t="str">
            <v>EXCEL ACADEMY</v>
          </cell>
          <cell r="D21">
            <v>35</v>
          </cell>
          <cell r="E21" t="str">
            <v>BOSTON</v>
          </cell>
          <cell r="F21">
            <v>163</v>
          </cell>
          <cell r="G21" t="str">
            <v>LYNN</v>
          </cell>
          <cell r="I21">
            <v>18474</v>
          </cell>
          <cell r="J21">
            <v>0</v>
          </cell>
          <cell r="K21">
            <v>0</v>
          </cell>
          <cell r="L21">
            <v>1188</v>
          </cell>
          <cell r="M21">
            <v>19662</v>
          </cell>
          <cell r="O21">
            <v>34</v>
          </cell>
          <cell r="P21">
            <v>0</v>
          </cell>
          <cell r="Q21">
            <v>628116</v>
          </cell>
          <cell r="R21">
            <v>0</v>
          </cell>
          <cell r="S21">
            <v>0</v>
          </cell>
          <cell r="T21">
            <v>40392</v>
          </cell>
          <cell r="U21">
            <v>668508</v>
          </cell>
          <cell r="W21">
            <v>0</v>
          </cell>
          <cell r="X21">
            <v>0.113490033140277</v>
          </cell>
          <cell r="Y21">
            <v>0.113490033140277</v>
          </cell>
          <cell r="Z21">
            <v>0</v>
          </cell>
          <cell r="AB21">
            <v>11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>
            <v>410035165</v>
          </cell>
          <cell r="C22" t="str">
            <v>EXCEL ACADEMY</v>
          </cell>
          <cell r="D22">
            <v>35</v>
          </cell>
          <cell r="E22" t="str">
            <v>BOSTON</v>
          </cell>
          <cell r="F22">
            <v>165</v>
          </cell>
          <cell r="G22" t="str">
            <v>MALDEN</v>
          </cell>
          <cell r="I22">
            <v>17523</v>
          </cell>
          <cell r="J22">
            <v>0</v>
          </cell>
          <cell r="K22">
            <v>0</v>
          </cell>
          <cell r="L22">
            <v>1188</v>
          </cell>
          <cell r="M22">
            <v>18711</v>
          </cell>
          <cell r="O22">
            <v>7</v>
          </cell>
          <cell r="P22">
            <v>0</v>
          </cell>
          <cell r="Q22">
            <v>122661</v>
          </cell>
          <cell r="R22">
            <v>0</v>
          </cell>
          <cell r="S22">
            <v>0</v>
          </cell>
          <cell r="T22">
            <v>8316</v>
          </cell>
          <cell r="U22">
            <v>130977</v>
          </cell>
          <cell r="W22">
            <v>0</v>
          </cell>
          <cell r="X22">
            <v>9.8299999999999998E-2</v>
          </cell>
          <cell r="Y22">
            <v>9.8299999999999998E-2</v>
          </cell>
          <cell r="Z22">
            <v>0</v>
          </cell>
          <cell r="AB22">
            <v>3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>
            <v>410035176</v>
          </cell>
          <cell r="C23" t="str">
            <v>EXCEL ACADEMY</v>
          </cell>
          <cell r="D23">
            <v>35</v>
          </cell>
          <cell r="E23" t="str">
            <v>BOSTON</v>
          </cell>
          <cell r="F23">
            <v>176</v>
          </cell>
          <cell r="G23" t="str">
            <v>MEDFORD</v>
          </cell>
          <cell r="I23">
            <v>19470</v>
          </cell>
          <cell r="J23">
            <v>6621</v>
          </cell>
          <cell r="K23">
            <v>0</v>
          </cell>
          <cell r="L23">
            <v>1188</v>
          </cell>
          <cell r="M23">
            <v>27279</v>
          </cell>
          <cell r="O23">
            <v>1</v>
          </cell>
          <cell r="P23">
            <v>0</v>
          </cell>
          <cell r="Q23">
            <v>26091</v>
          </cell>
          <cell r="R23">
            <v>0</v>
          </cell>
          <cell r="S23">
            <v>0</v>
          </cell>
          <cell r="T23">
            <v>1188</v>
          </cell>
          <cell r="U23">
            <v>27279</v>
          </cell>
          <cell r="W23">
            <v>0</v>
          </cell>
          <cell r="X23">
            <v>0.09</v>
          </cell>
          <cell r="Y23">
            <v>0.09</v>
          </cell>
          <cell r="Z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>
            <v>410035229</v>
          </cell>
          <cell r="C24" t="str">
            <v>EXCEL ACADEMY</v>
          </cell>
          <cell r="D24">
            <v>35</v>
          </cell>
          <cell r="E24" t="str">
            <v>BOSTON</v>
          </cell>
          <cell r="F24">
            <v>229</v>
          </cell>
          <cell r="G24" t="str">
            <v>PEABODY</v>
          </cell>
          <cell r="I24">
            <v>19853</v>
          </cell>
          <cell r="J24">
            <v>1495</v>
          </cell>
          <cell r="K24">
            <v>0</v>
          </cell>
          <cell r="L24">
            <v>1188</v>
          </cell>
          <cell r="M24">
            <v>22536</v>
          </cell>
          <cell r="O24">
            <v>1</v>
          </cell>
          <cell r="P24">
            <v>0</v>
          </cell>
          <cell r="Q24">
            <v>21348</v>
          </cell>
          <cell r="R24">
            <v>0</v>
          </cell>
          <cell r="S24">
            <v>0</v>
          </cell>
          <cell r="T24">
            <v>1188</v>
          </cell>
          <cell r="U24">
            <v>22536</v>
          </cell>
          <cell r="W24">
            <v>0</v>
          </cell>
          <cell r="X24">
            <v>0.09</v>
          </cell>
          <cell r="Y24">
            <v>0.09</v>
          </cell>
          <cell r="Z24">
            <v>0</v>
          </cell>
          <cell r="AB24">
            <v>1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>
            <v>410035244</v>
          </cell>
          <cell r="C25" t="str">
            <v>EXCEL ACADEMY</v>
          </cell>
          <cell r="D25">
            <v>35</v>
          </cell>
          <cell r="E25" t="str">
            <v>BOSTON</v>
          </cell>
          <cell r="F25">
            <v>244</v>
          </cell>
          <cell r="G25" t="str">
            <v>RANDOLPH</v>
          </cell>
          <cell r="I25">
            <v>20237</v>
          </cell>
          <cell r="J25">
            <v>5821</v>
          </cell>
          <cell r="K25">
            <v>0</v>
          </cell>
          <cell r="L25">
            <v>1188</v>
          </cell>
          <cell r="M25">
            <v>27246</v>
          </cell>
          <cell r="O25">
            <v>2</v>
          </cell>
          <cell r="P25">
            <v>0</v>
          </cell>
          <cell r="Q25">
            <v>52116</v>
          </cell>
          <cell r="R25">
            <v>0</v>
          </cell>
          <cell r="S25">
            <v>0</v>
          </cell>
          <cell r="T25">
            <v>2376</v>
          </cell>
          <cell r="U25">
            <v>54492</v>
          </cell>
          <cell r="W25">
            <v>0</v>
          </cell>
          <cell r="X25">
            <v>0.09</v>
          </cell>
          <cell r="Y25">
            <v>0.09</v>
          </cell>
          <cell r="Z25">
            <v>0</v>
          </cell>
          <cell r="AB25">
            <v>0</v>
          </cell>
          <cell r="AC25">
            <v>0.22287092352968754</v>
          </cell>
          <cell r="AD25">
            <v>6071.5705253365977</v>
          </cell>
          <cell r="AE25">
            <v>0</v>
          </cell>
          <cell r="AF25">
            <v>0</v>
          </cell>
        </row>
        <row r="26">
          <cell r="B26">
            <v>410035248</v>
          </cell>
          <cell r="C26" t="str">
            <v>EXCEL ACADEMY</v>
          </cell>
          <cell r="D26">
            <v>35</v>
          </cell>
          <cell r="E26" t="str">
            <v>BOSTON</v>
          </cell>
          <cell r="F26">
            <v>248</v>
          </cell>
          <cell r="G26" t="str">
            <v>REVERE</v>
          </cell>
          <cell r="I26">
            <v>17958</v>
          </cell>
          <cell r="J26">
            <v>567</v>
          </cell>
          <cell r="K26">
            <v>0</v>
          </cell>
          <cell r="L26">
            <v>1188</v>
          </cell>
          <cell r="M26">
            <v>19713</v>
          </cell>
          <cell r="O26">
            <v>71</v>
          </cell>
          <cell r="P26">
            <v>0</v>
          </cell>
          <cell r="Q26">
            <v>1315275</v>
          </cell>
          <cell r="R26">
            <v>0</v>
          </cell>
          <cell r="S26">
            <v>0</v>
          </cell>
          <cell r="T26">
            <v>84348</v>
          </cell>
          <cell r="U26">
            <v>1399623</v>
          </cell>
          <cell r="W26">
            <v>0</v>
          </cell>
          <cell r="X26">
            <v>0.09</v>
          </cell>
          <cell r="Y26">
            <v>0.09</v>
          </cell>
          <cell r="Z26">
            <v>0</v>
          </cell>
          <cell r="AB26">
            <v>27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B27">
            <v>410035262</v>
          </cell>
          <cell r="C27" t="str">
            <v>EXCEL ACADEMY</v>
          </cell>
          <cell r="D27">
            <v>35</v>
          </cell>
          <cell r="E27" t="str">
            <v>BOSTON</v>
          </cell>
          <cell r="F27">
            <v>262</v>
          </cell>
          <cell r="G27" t="str">
            <v>SAUGUS</v>
          </cell>
          <cell r="I27">
            <v>16491</v>
          </cell>
          <cell r="J27">
            <v>2134</v>
          </cell>
          <cell r="K27">
            <v>0</v>
          </cell>
          <cell r="L27">
            <v>1188</v>
          </cell>
          <cell r="M27">
            <v>19813</v>
          </cell>
          <cell r="O27">
            <v>4</v>
          </cell>
          <cell r="P27">
            <v>0</v>
          </cell>
          <cell r="Q27">
            <v>74500</v>
          </cell>
          <cell r="R27">
            <v>0</v>
          </cell>
          <cell r="S27">
            <v>0</v>
          </cell>
          <cell r="T27">
            <v>4752</v>
          </cell>
          <cell r="U27">
            <v>79252</v>
          </cell>
          <cell r="W27">
            <v>0</v>
          </cell>
          <cell r="X27">
            <v>0.09</v>
          </cell>
          <cell r="Y27">
            <v>0.09</v>
          </cell>
          <cell r="Z27">
            <v>0</v>
          </cell>
          <cell r="AB27">
            <v>2</v>
          </cell>
          <cell r="AC27">
            <v>0.46734665685356203</v>
          </cell>
          <cell r="AD27">
            <v>9260.331483897593</v>
          </cell>
          <cell r="AE27">
            <v>0</v>
          </cell>
          <cell r="AF27">
            <v>0</v>
          </cell>
        </row>
        <row r="28">
          <cell r="B28">
            <v>410035346</v>
          </cell>
          <cell r="C28" t="str">
            <v>EXCEL ACADEMY</v>
          </cell>
          <cell r="D28">
            <v>35</v>
          </cell>
          <cell r="E28" t="str">
            <v>BOSTON</v>
          </cell>
          <cell r="F28">
            <v>346</v>
          </cell>
          <cell r="G28" t="str">
            <v>WINTHROP</v>
          </cell>
          <cell r="I28">
            <v>15888</v>
          </cell>
          <cell r="J28">
            <v>1905</v>
          </cell>
          <cell r="K28">
            <v>0</v>
          </cell>
          <cell r="L28">
            <v>1188</v>
          </cell>
          <cell r="M28">
            <v>18981</v>
          </cell>
          <cell r="O28">
            <v>16</v>
          </cell>
          <cell r="P28">
            <v>0</v>
          </cell>
          <cell r="Q28">
            <v>284688</v>
          </cell>
          <cell r="R28">
            <v>0</v>
          </cell>
          <cell r="S28">
            <v>0</v>
          </cell>
          <cell r="T28">
            <v>19008</v>
          </cell>
          <cell r="U28">
            <v>303696</v>
          </cell>
          <cell r="W28">
            <v>0</v>
          </cell>
          <cell r="X28">
            <v>0.09</v>
          </cell>
          <cell r="Y28">
            <v>0.09</v>
          </cell>
          <cell r="Z28">
            <v>0</v>
          </cell>
          <cell r="AB28">
            <v>6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>
            <v>410057035</v>
          </cell>
          <cell r="C29" t="str">
            <v>EXCEL ACADEMY</v>
          </cell>
          <cell r="D29">
            <v>57</v>
          </cell>
          <cell r="E29" t="str">
            <v>CHELSEA</v>
          </cell>
          <cell r="F29">
            <v>35</v>
          </cell>
          <cell r="G29" t="str">
            <v>BOSTON</v>
          </cell>
          <cell r="I29">
            <v>17456</v>
          </cell>
          <cell r="J29">
            <v>7245</v>
          </cell>
          <cell r="K29">
            <v>0</v>
          </cell>
          <cell r="L29">
            <v>1188</v>
          </cell>
          <cell r="M29">
            <v>25889</v>
          </cell>
          <cell r="O29">
            <v>10</v>
          </cell>
          <cell r="P29">
            <v>0</v>
          </cell>
          <cell r="Q29">
            <v>247010</v>
          </cell>
          <cell r="R29">
            <v>0</v>
          </cell>
          <cell r="S29">
            <v>0</v>
          </cell>
          <cell r="T29">
            <v>11880</v>
          </cell>
          <cell r="U29">
            <v>258890</v>
          </cell>
          <cell r="W29">
            <v>0</v>
          </cell>
          <cell r="X29">
            <v>0.18</v>
          </cell>
          <cell r="Y29">
            <v>0.18</v>
          </cell>
          <cell r="Z29">
            <v>0</v>
          </cell>
          <cell r="AB29">
            <v>1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>
            <v>410057057</v>
          </cell>
          <cell r="C30" t="str">
            <v>EXCEL ACADEMY</v>
          </cell>
          <cell r="D30">
            <v>57</v>
          </cell>
          <cell r="E30" t="str">
            <v>CHELSEA</v>
          </cell>
          <cell r="F30">
            <v>57</v>
          </cell>
          <cell r="G30" t="str">
            <v>CHELSEA</v>
          </cell>
          <cell r="I30">
            <v>17401</v>
          </cell>
          <cell r="J30">
            <v>377</v>
          </cell>
          <cell r="K30">
            <v>0</v>
          </cell>
          <cell r="L30">
            <v>1188</v>
          </cell>
          <cell r="M30">
            <v>18966</v>
          </cell>
          <cell r="O30">
            <v>193</v>
          </cell>
          <cell r="P30">
            <v>0</v>
          </cell>
          <cell r="Q30">
            <v>3431154</v>
          </cell>
          <cell r="R30">
            <v>0</v>
          </cell>
          <cell r="S30">
            <v>0</v>
          </cell>
          <cell r="T30">
            <v>229284</v>
          </cell>
          <cell r="U30">
            <v>3660438</v>
          </cell>
          <cell r="W30">
            <v>0</v>
          </cell>
          <cell r="X30">
            <v>0.18</v>
          </cell>
          <cell r="Y30">
            <v>0.18</v>
          </cell>
          <cell r="Z30">
            <v>0</v>
          </cell>
          <cell r="AB30">
            <v>57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>
            <v>410057093</v>
          </cell>
          <cell r="C31" t="str">
            <v>EXCEL ACADEMY</v>
          </cell>
          <cell r="D31">
            <v>57</v>
          </cell>
          <cell r="E31" t="str">
            <v>CHELSEA</v>
          </cell>
          <cell r="F31">
            <v>93</v>
          </cell>
          <cell r="G31" t="str">
            <v>EVERETT</v>
          </cell>
          <cell r="I31">
            <v>15867</v>
          </cell>
          <cell r="J31">
            <v>44</v>
          </cell>
          <cell r="K31">
            <v>0</v>
          </cell>
          <cell r="L31">
            <v>1188</v>
          </cell>
          <cell r="M31">
            <v>17099</v>
          </cell>
          <cell r="O31">
            <v>9</v>
          </cell>
          <cell r="P31">
            <v>0</v>
          </cell>
          <cell r="Q31">
            <v>143199</v>
          </cell>
          <cell r="R31">
            <v>0</v>
          </cell>
          <cell r="S31">
            <v>0</v>
          </cell>
          <cell r="T31">
            <v>10692</v>
          </cell>
          <cell r="U31">
            <v>153891</v>
          </cell>
          <cell r="W31">
            <v>0</v>
          </cell>
          <cell r="X31">
            <v>0.18</v>
          </cell>
          <cell r="Y31">
            <v>0.18</v>
          </cell>
          <cell r="Z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>
            <v>410057160</v>
          </cell>
          <cell r="C32" t="str">
            <v>EXCEL ACADEMY</v>
          </cell>
          <cell r="D32">
            <v>57</v>
          </cell>
          <cell r="E32" t="str">
            <v>CHELSEA</v>
          </cell>
          <cell r="F32">
            <v>160</v>
          </cell>
          <cell r="G32" t="str">
            <v>LOWELL</v>
          </cell>
          <cell r="I32">
            <v>17692</v>
          </cell>
          <cell r="J32">
            <v>37</v>
          </cell>
          <cell r="K32">
            <v>0</v>
          </cell>
          <cell r="L32">
            <v>1188</v>
          </cell>
          <cell r="M32">
            <v>18917</v>
          </cell>
          <cell r="O32">
            <v>1</v>
          </cell>
          <cell r="P32">
            <v>0</v>
          </cell>
          <cell r="Q32">
            <v>17729</v>
          </cell>
          <cell r="R32">
            <v>0</v>
          </cell>
          <cell r="S32">
            <v>0</v>
          </cell>
          <cell r="T32">
            <v>1188</v>
          </cell>
          <cell r="U32">
            <v>18917</v>
          </cell>
          <cell r="W32">
            <v>0</v>
          </cell>
          <cell r="X32">
            <v>0.18</v>
          </cell>
          <cell r="Y32">
            <v>0.18</v>
          </cell>
          <cell r="Z32">
            <v>0</v>
          </cell>
          <cell r="AB32">
            <v>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>
            <v>410057163</v>
          </cell>
          <cell r="C33" t="str">
            <v>EXCEL ACADEMY</v>
          </cell>
          <cell r="D33">
            <v>57</v>
          </cell>
          <cell r="E33" t="str">
            <v>CHELSEA</v>
          </cell>
          <cell r="F33">
            <v>163</v>
          </cell>
          <cell r="G33" t="str">
            <v>LYNN</v>
          </cell>
          <cell r="I33">
            <v>18000</v>
          </cell>
          <cell r="J33">
            <v>0</v>
          </cell>
          <cell r="K33">
            <v>0</v>
          </cell>
          <cell r="L33">
            <v>1188</v>
          </cell>
          <cell r="M33">
            <v>19188</v>
          </cell>
          <cell r="O33">
            <v>2</v>
          </cell>
          <cell r="P33">
            <v>0</v>
          </cell>
          <cell r="Q33">
            <v>36000</v>
          </cell>
          <cell r="R33">
            <v>0</v>
          </cell>
          <cell r="S33">
            <v>0</v>
          </cell>
          <cell r="T33">
            <v>2376</v>
          </cell>
          <cell r="U33">
            <v>38376</v>
          </cell>
          <cell r="W33">
            <v>0</v>
          </cell>
          <cell r="X33">
            <v>0.113490033140277</v>
          </cell>
          <cell r="Y33">
            <v>0.113490033140277</v>
          </cell>
          <cell r="Z33">
            <v>0</v>
          </cell>
          <cell r="AB33">
            <v>1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>
            <v>410057248</v>
          </cell>
          <cell r="C34" t="str">
            <v>EXCEL ACADEMY</v>
          </cell>
          <cell r="D34">
            <v>57</v>
          </cell>
          <cell r="E34" t="str">
            <v>CHELSEA</v>
          </cell>
          <cell r="F34">
            <v>248</v>
          </cell>
          <cell r="G34" t="str">
            <v>REVERE</v>
          </cell>
          <cell r="I34">
            <v>16867</v>
          </cell>
          <cell r="J34">
            <v>532</v>
          </cell>
          <cell r="K34">
            <v>0</v>
          </cell>
          <cell r="L34">
            <v>1188</v>
          </cell>
          <cell r="M34">
            <v>18587</v>
          </cell>
          <cell r="O34">
            <v>17</v>
          </cell>
          <cell r="P34">
            <v>0</v>
          </cell>
          <cell r="Q34">
            <v>295783</v>
          </cell>
          <cell r="R34">
            <v>0</v>
          </cell>
          <cell r="S34">
            <v>0</v>
          </cell>
          <cell r="T34">
            <v>20196</v>
          </cell>
          <cell r="U34">
            <v>315979</v>
          </cell>
          <cell r="W34">
            <v>0</v>
          </cell>
          <cell r="X34">
            <v>0.09</v>
          </cell>
          <cell r="Y34">
            <v>0.09</v>
          </cell>
          <cell r="Z34">
            <v>0</v>
          </cell>
          <cell r="AB34">
            <v>4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B35">
            <v>412035035</v>
          </cell>
          <cell r="C35" t="str">
            <v>ACADEMY OF THE PACIFIC RIM</v>
          </cell>
          <cell r="D35">
            <v>35</v>
          </cell>
          <cell r="E35" t="str">
            <v>BOSTON</v>
          </cell>
          <cell r="F35">
            <v>35</v>
          </cell>
          <cell r="G35" t="str">
            <v>BOSTON</v>
          </cell>
          <cell r="I35">
            <v>18041</v>
          </cell>
          <cell r="J35">
            <v>7488</v>
          </cell>
          <cell r="K35">
            <v>0</v>
          </cell>
          <cell r="L35">
            <v>1188</v>
          </cell>
          <cell r="M35">
            <v>26717</v>
          </cell>
          <cell r="O35">
            <v>400</v>
          </cell>
          <cell r="P35">
            <v>0</v>
          </cell>
          <cell r="Q35">
            <v>10211600</v>
          </cell>
          <cell r="R35">
            <v>0</v>
          </cell>
          <cell r="S35">
            <v>0</v>
          </cell>
          <cell r="T35">
            <v>475200</v>
          </cell>
          <cell r="U35">
            <v>10686800</v>
          </cell>
          <cell r="W35">
            <v>0</v>
          </cell>
          <cell r="X35">
            <v>0.18</v>
          </cell>
          <cell r="Y35">
            <v>0.18</v>
          </cell>
          <cell r="Z35">
            <v>0</v>
          </cell>
          <cell r="AB35">
            <v>73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B36">
            <v>412035044</v>
          </cell>
          <cell r="C36" t="str">
            <v>ACADEMY OF THE PACIFIC RIM</v>
          </cell>
          <cell r="D36">
            <v>35</v>
          </cell>
          <cell r="E36" t="str">
            <v>BOSTON</v>
          </cell>
          <cell r="F36">
            <v>44</v>
          </cell>
          <cell r="G36" t="str">
            <v>BROCKTON</v>
          </cell>
          <cell r="I36">
            <v>14098</v>
          </cell>
          <cell r="J36">
            <v>492</v>
          </cell>
          <cell r="K36">
            <v>0</v>
          </cell>
          <cell r="L36">
            <v>1188</v>
          </cell>
          <cell r="M36">
            <v>15778</v>
          </cell>
          <cell r="O36">
            <v>14</v>
          </cell>
          <cell r="P36">
            <v>0</v>
          </cell>
          <cell r="Q36">
            <v>204260</v>
          </cell>
          <cell r="R36">
            <v>0</v>
          </cell>
          <cell r="S36">
            <v>0</v>
          </cell>
          <cell r="T36">
            <v>16632</v>
          </cell>
          <cell r="U36">
            <v>220892</v>
          </cell>
          <cell r="W36">
            <v>0</v>
          </cell>
          <cell r="X36">
            <v>0.18</v>
          </cell>
          <cell r="Y36">
            <v>0.18</v>
          </cell>
          <cell r="Z36">
            <v>0</v>
          </cell>
          <cell r="AB36">
            <v>5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>
            <v>412035050</v>
          </cell>
          <cell r="C37" t="str">
            <v>ACADEMY OF THE PACIFIC RIM</v>
          </cell>
          <cell r="D37">
            <v>35</v>
          </cell>
          <cell r="E37" t="str">
            <v>BOSTON</v>
          </cell>
          <cell r="F37">
            <v>50</v>
          </cell>
          <cell r="G37" t="str">
            <v>CANTON</v>
          </cell>
          <cell r="I37">
            <v>13298</v>
          </cell>
          <cell r="J37">
            <v>5615</v>
          </cell>
          <cell r="K37">
            <v>0</v>
          </cell>
          <cell r="L37">
            <v>1188</v>
          </cell>
          <cell r="M37">
            <v>20101</v>
          </cell>
          <cell r="O37">
            <v>2</v>
          </cell>
          <cell r="P37">
            <v>0</v>
          </cell>
          <cell r="Q37">
            <v>37826</v>
          </cell>
          <cell r="R37">
            <v>0</v>
          </cell>
          <cell r="S37">
            <v>0</v>
          </cell>
          <cell r="T37">
            <v>2376</v>
          </cell>
          <cell r="U37">
            <v>40202</v>
          </cell>
          <cell r="W37">
            <v>0</v>
          </cell>
          <cell r="X37">
            <v>0.09</v>
          </cell>
          <cell r="Y37">
            <v>0.09</v>
          </cell>
          <cell r="Z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B38">
            <v>412035073</v>
          </cell>
          <cell r="C38" t="str">
            <v>ACADEMY OF THE PACIFIC RIM</v>
          </cell>
          <cell r="D38">
            <v>35</v>
          </cell>
          <cell r="E38" t="str">
            <v>BOSTON</v>
          </cell>
          <cell r="F38">
            <v>73</v>
          </cell>
          <cell r="G38" t="str">
            <v>DEDHAM</v>
          </cell>
          <cell r="I38">
            <v>13700</v>
          </cell>
          <cell r="J38">
            <v>10390</v>
          </cell>
          <cell r="K38">
            <v>0</v>
          </cell>
          <cell r="L38">
            <v>1188</v>
          </cell>
          <cell r="M38">
            <v>25278</v>
          </cell>
          <cell r="O38">
            <v>3</v>
          </cell>
          <cell r="P38">
            <v>0</v>
          </cell>
          <cell r="Q38">
            <v>72270</v>
          </cell>
          <cell r="R38">
            <v>0</v>
          </cell>
          <cell r="S38">
            <v>0</v>
          </cell>
          <cell r="T38">
            <v>3564</v>
          </cell>
          <cell r="U38">
            <v>75834</v>
          </cell>
          <cell r="W38">
            <v>0</v>
          </cell>
          <cell r="X38">
            <v>0.09</v>
          </cell>
          <cell r="Y38">
            <v>0.09</v>
          </cell>
          <cell r="Z38">
            <v>0</v>
          </cell>
          <cell r="AB38">
            <v>1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B39">
            <v>412035095</v>
          </cell>
          <cell r="C39" t="str">
            <v>ACADEMY OF THE PACIFIC RIM</v>
          </cell>
          <cell r="D39">
            <v>35</v>
          </cell>
          <cell r="E39" t="str">
            <v>BOSTON</v>
          </cell>
          <cell r="F39">
            <v>95</v>
          </cell>
          <cell r="G39" t="str">
            <v>FALL RIVER</v>
          </cell>
          <cell r="I39">
            <v>18512</v>
          </cell>
          <cell r="J39">
            <v>202</v>
          </cell>
          <cell r="K39">
            <v>0</v>
          </cell>
          <cell r="L39">
            <v>1188</v>
          </cell>
          <cell r="M39">
            <v>19902</v>
          </cell>
          <cell r="O39">
            <v>1</v>
          </cell>
          <cell r="P39">
            <v>0</v>
          </cell>
          <cell r="Q39">
            <v>18714</v>
          </cell>
          <cell r="R39">
            <v>0</v>
          </cell>
          <cell r="S39">
            <v>0</v>
          </cell>
          <cell r="T39">
            <v>1188</v>
          </cell>
          <cell r="U39">
            <v>19902</v>
          </cell>
          <cell r="W39">
            <v>0</v>
          </cell>
          <cell r="X39">
            <v>0.18</v>
          </cell>
          <cell r="Y39">
            <v>0.18</v>
          </cell>
          <cell r="Z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B40">
            <v>412035189</v>
          </cell>
          <cell r="C40" t="str">
            <v>ACADEMY OF THE PACIFIC RIM</v>
          </cell>
          <cell r="D40">
            <v>35</v>
          </cell>
          <cell r="E40" t="str">
            <v>BOSTON</v>
          </cell>
          <cell r="F40">
            <v>189</v>
          </cell>
          <cell r="G40" t="str">
            <v>MILTON</v>
          </cell>
          <cell r="I40">
            <v>17587</v>
          </cell>
          <cell r="J40">
            <v>5981</v>
          </cell>
          <cell r="K40">
            <v>0</v>
          </cell>
          <cell r="L40">
            <v>1188</v>
          </cell>
          <cell r="M40">
            <v>24756</v>
          </cell>
          <cell r="O40">
            <v>2</v>
          </cell>
          <cell r="P40">
            <v>0</v>
          </cell>
          <cell r="Q40">
            <v>47136</v>
          </cell>
          <cell r="R40">
            <v>0</v>
          </cell>
          <cell r="S40">
            <v>0</v>
          </cell>
          <cell r="T40">
            <v>2376</v>
          </cell>
          <cell r="U40">
            <v>49512</v>
          </cell>
          <cell r="W40">
            <v>0</v>
          </cell>
          <cell r="X40">
            <v>0.09</v>
          </cell>
          <cell r="Y40">
            <v>0.09</v>
          </cell>
          <cell r="Z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B41">
            <v>412035207</v>
          </cell>
          <cell r="C41" t="str">
            <v>ACADEMY OF THE PACIFIC RIM</v>
          </cell>
          <cell r="D41">
            <v>35</v>
          </cell>
          <cell r="E41" t="str">
            <v>BOSTON</v>
          </cell>
          <cell r="F41">
            <v>207</v>
          </cell>
          <cell r="G41" t="str">
            <v>NEWTON</v>
          </cell>
          <cell r="I41">
            <v>13190</v>
          </cell>
          <cell r="J41">
            <v>9537</v>
          </cell>
          <cell r="K41">
            <v>0</v>
          </cell>
          <cell r="L41">
            <v>1188</v>
          </cell>
          <cell r="M41">
            <v>23915</v>
          </cell>
          <cell r="O41">
            <v>1</v>
          </cell>
          <cell r="P41">
            <v>0</v>
          </cell>
          <cell r="Q41">
            <v>22727</v>
          </cell>
          <cell r="R41">
            <v>0</v>
          </cell>
          <cell r="S41">
            <v>0</v>
          </cell>
          <cell r="T41">
            <v>1188</v>
          </cell>
          <cell r="U41">
            <v>23915</v>
          </cell>
          <cell r="W41">
            <v>0</v>
          </cell>
          <cell r="X41">
            <v>0.09</v>
          </cell>
          <cell r="Y41">
            <v>0.09</v>
          </cell>
          <cell r="Z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>
            <v>412035220</v>
          </cell>
          <cell r="C42" t="str">
            <v>ACADEMY OF THE PACIFIC RIM</v>
          </cell>
          <cell r="D42">
            <v>35</v>
          </cell>
          <cell r="E42" t="str">
            <v>BOSTON</v>
          </cell>
          <cell r="F42">
            <v>220</v>
          </cell>
          <cell r="G42" t="str">
            <v>NORWOOD</v>
          </cell>
          <cell r="I42">
            <v>16666</v>
          </cell>
          <cell r="J42">
            <v>5534</v>
          </cell>
          <cell r="K42">
            <v>0</v>
          </cell>
          <cell r="L42">
            <v>1188</v>
          </cell>
          <cell r="M42">
            <v>23388</v>
          </cell>
          <cell r="O42">
            <v>4</v>
          </cell>
          <cell r="P42">
            <v>0</v>
          </cell>
          <cell r="Q42">
            <v>88800</v>
          </cell>
          <cell r="R42">
            <v>0</v>
          </cell>
          <cell r="S42">
            <v>0</v>
          </cell>
          <cell r="T42">
            <v>4752</v>
          </cell>
          <cell r="U42">
            <v>93552</v>
          </cell>
          <cell r="W42">
            <v>0</v>
          </cell>
          <cell r="X42">
            <v>0.09</v>
          </cell>
          <cell r="Y42">
            <v>0.09</v>
          </cell>
          <cell r="Z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B43">
            <v>412035243</v>
          </cell>
          <cell r="C43" t="str">
            <v>ACADEMY OF THE PACIFIC RIM</v>
          </cell>
          <cell r="D43">
            <v>35</v>
          </cell>
          <cell r="E43" t="str">
            <v>BOSTON</v>
          </cell>
          <cell r="F43">
            <v>243</v>
          </cell>
          <cell r="G43" t="str">
            <v>QUINCY</v>
          </cell>
          <cell r="I43">
            <v>11267</v>
          </cell>
          <cell r="J43">
            <v>1206</v>
          </cell>
          <cell r="K43">
            <v>0</v>
          </cell>
          <cell r="L43">
            <v>1188</v>
          </cell>
          <cell r="M43">
            <v>13661</v>
          </cell>
          <cell r="O43">
            <v>1</v>
          </cell>
          <cell r="P43">
            <v>0</v>
          </cell>
          <cell r="Q43">
            <v>12473</v>
          </cell>
          <cell r="R43">
            <v>0</v>
          </cell>
          <cell r="S43">
            <v>0</v>
          </cell>
          <cell r="T43">
            <v>1188</v>
          </cell>
          <cell r="U43">
            <v>13661</v>
          </cell>
          <cell r="W43">
            <v>0</v>
          </cell>
          <cell r="X43">
            <v>0.09</v>
          </cell>
          <cell r="Y43">
            <v>0.09</v>
          </cell>
          <cell r="Z43">
            <v>0</v>
          </cell>
          <cell r="AB43">
            <v>1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>
            <v>412035244</v>
          </cell>
          <cell r="C44" t="str">
            <v>ACADEMY OF THE PACIFIC RIM</v>
          </cell>
          <cell r="D44">
            <v>35</v>
          </cell>
          <cell r="E44" t="str">
            <v>BOSTON</v>
          </cell>
          <cell r="F44">
            <v>244</v>
          </cell>
          <cell r="G44" t="str">
            <v>RANDOLPH</v>
          </cell>
          <cell r="I44">
            <v>15821</v>
          </cell>
          <cell r="J44">
            <v>4551</v>
          </cell>
          <cell r="K44">
            <v>0</v>
          </cell>
          <cell r="L44">
            <v>1188</v>
          </cell>
          <cell r="M44">
            <v>21560</v>
          </cell>
          <cell r="O44">
            <v>4</v>
          </cell>
          <cell r="P44">
            <v>0</v>
          </cell>
          <cell r="Q44">
            <v>81488</v>
          </cell>
          <cell r="R44">
            <v>0</v>
          </cell>
          <cell r="S44">
            <v>0</v>
          </cell>
          <cell r="T44">
            <v>4752</v>
          </cell>
          <cell r="U44">
            <v>86240</v>
          </cell>
          <cell r="W44">
            <v>0</v>
          </cell>
          <cell r="X44">
            <v>0.09</v>
          </cell>
          <cell r="Y44">
            <v>0.09</v>
          </cell>
          <cell r="Z44">
            <v>0</v>
          </cell>
          <cell r="AB44">
            <v>0</v>
          </cell>
          <cell r="AC44">
            <v>0.44574184705937508</v>
          </cell>
          <cell r="AD44">
            <v>9608.6529082935886</v>
          </cell>
          <cell r="AE44">
            <v>0</v>
          </cell>
          <cell r="AF44">
            <v>0</v>
          </cell>
        </row>
        <row r="45">
          <cell r="B45">
            <v>412035274</v>
          </cell>
          <cell r="C45" t="str">
            <v>ACADEMY OF THE PACIFIC RIM</v>
          </cell>
          <cell r="D45">
            <v>35</v>
          </cell>
          <cell r="E45" t="str">
            <v>BOSTON</v>
          </cell>
          <cell r="F45">
            <v>274</v>
          </cell>
          <cell r="G45" t="str">
            <v>SOMERVILLE</v>
          </cell>
          <cell r="I45">
            <v>17269</v>
          </cell>
          <cell r="J45">
            <v>7665</v>
          </cell>
          <cell r="K45">
            <v>0</v>
          </cell>
          <cell r="L45">
            <v>1188</v>
          </cell>
          <cell r="M45">
            <v>26122</v>
          </cell>
          <cell r="O45">
            <v>1</v>
          </cell>
          <cell r="P45">
            <v>0</v>
          </cell>
          <cell r="Q45">
            <v>24934</v>
          </cell>
          <cell r="R45">
            <v>0</v>
          </cell>
          <cell r="S45">
            <v>0</v>
          </cell>
          <cell r="T45">
            <v>1188</v>
          </cell>
          <cell r="U45">
            <v>26122</v>
          </cell>
          <cell r="W45">
            <v>0</v>
          </cell>
          <cell r="X45">
            <v>0.09</v>
          </cell>
          <cell r="Y45">
            <v>0.09</v>
          </cell>
          <cell r="Z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B46">
            <v>412035285</v>
          </cell>
          <cell r="C46" t="str">
            <v>ACADEMY OF THE PACIFIC RIM</v>
          </cell>
          <cell r="D46">
            <v>35</v>
          </cell>
          <cell r="E46" t="str">
            <v>BOSTON</v>
          </cell>
          <cell r="F46">
            <v>285</v>
          </cell>
          <cell r="G46" t="str">
            <v>STOUGHTON</v>
          </cell>
          <cell r="I46">
            <v>14681</v>
          </cell>
          <cell r="J46">
            <v>3538</v>
          </cell>
          <cell r="K46">
            <v>0</v>
          </cell>
          <cell r="L46">
            <v>1188</v>
          </cell>
          <cell r="M46">
            <v>19407</v>
          </cell>
          <cell r="O46">
            <v>2</v>
          </cell>
          <cell r="P46">
            <v>0</v>
          </cell>
          <cell r="Q46">
            <v>36438</v>
          </cell>
          <cell r="R46">
            <v>0</v>
          </cell>
          <cell r="S46">
            <v>0</v>
          </cell>
          <cell r="T46">
            <v>2376</v>
          </cell>
          <cell r="U46">
            <v>38814</v>
          </cell>
          <cell r="W46">
            <v>0</v>
          </cell>
          <cell r="X46">
            <v>0.09</v>
          </cell>
          <cell r="Y46">
            <v>0.09</v>
          </cell>
          <cell r="Z46">
            <v>0</v>
          </cell>
          <cell r="AB46">
            <v>1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B47">
            <v>412035293</v>
          </cell>
          <cell r="C47" t="str">
            <v>ACADEMY OF THE PACIFIC RIM</v>
          </cell>
          <cell r="D47">
            <v>35</v>
          </cell>
          <cell r="E47" t="str">
            <v>BOSTON</v>
          </cell>
          <cell r="F47">
            <v>293</v>
          </cell>
          <cell r="G47" t="str">
            <v>TAUNTON</v>
          </cell>
          <cell r="I47">
            <v>13129</v>
          </cell>
          <cell r="J47">
            <v>377</v>
          </cell>
          <cell r="K47">
            <v>0</v>
          </cell>
          <cell r="L47">
            <v>1188</v>
          </cell>
          <cell r="M47">
            <v>14694</v>
          </cell>
          <cell r="O47">
            <v>4</v>
          </cell>
          <cell r="P47">
            <v>0</v>
          </cell>
          <cell r="Q47">
            <v>54024</v>
          </cell>
          <cell r="R47">
            <v>0</v>
          </cell>
          <cell r="S47">
            <v>0</v>
          </cell>
          <cell r="T47">
            <v>4752</v>
          </cell>
          <cell r="U47">
            <v>58776</v>
          </cell>
          <cell r="W47">
            <v>0</v>
          </cell>
          <cell r="X47">
            <v>0.18</v>
          </cell>
          <cell r="Y47">
            <v>0.18</v>
          </cell>
          <cell r="Z47">
            <v>0</v>
          </cell>
          <cell r="AB47">
            <v>2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B48">
            <v>412035625</v>
          </cell>
          <cell r="C48" t="str">
            <v>ACADEMY OF THE PACIFIC RIM</v>
          </cell>
          <cell r="D48">
            <v>35</v>
          </cell>
          <cell r="E48" t="str">
            <v>BOSTON</v>
          </cell>
          <cell r="F48">
            <v>625</v>
          </cell>
          <cell r="G48" t="str">
            <v>BRIDGEWATER RAYNHAM</v>
          </cell>
          <cell r="I48">
            <v>13059</v>
          </cell>
          <cell r="J48">
            <v>1160</v>
          </cell>
          <cell r="K48">
            <v>0</v>
          </cell>
          <cell r="L48">
            <v>1188</v>
          </cell>
          <cell r="M48">
            <v>15407</v>
          </cell>
          <cell r="O48">
            <v>1</v>
          </cell>
          <cell r="P48">
            <v>0</v>
          </cell>
          <cell r="Q48">
            <v>14219</v>
          </cell>
          <cell r="R48">
            <v>0</v>
          </cell>
          <cell r="S48">
            <v>0</v>
          </cell>
          <cell r="T48">
            <v>1188</v>
          </cell>
          <cell r="U48">
            <v>15407</v>
          </cell>
          <cell r="W48">
            <v>0</v>
          </cell>
          <cell r="X48">
            <v>0.09</v>
          </cell>
          <cell r="Y48">
            <v>0.09</v>
          </cell>
          <cell r="Z48">
            <v>0</v>
          </cell>
          <cell r="AB48">
            <v>1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B49">
            <v>413114091</v>
          </cell>
          <cell r="C49" t="str">
            <v>FOUR RIVERS</v>
          </cell>
          <cell r="D49">
            <v>114</v>
          </cell>
          <cell r="E49" t="str">
            <v>GREENFIELD</v>
          </cell>
          <cell r="F49">
            <v>91</v>
          </cell>
          <cell r="G49" t="str">
            <v>ERVING</v>
          </cell>
          <cell r="I49">
            <v>12243</v>
          </cell>
          <cell r="J49">
            <v>13846</v>
          </cell>
          <cell r="K49">
            <v>0</v>
          </cell>
          <cell r="L49">
            <v>1188</v>
          </cell>
          <cell r="M49">
            <v>27277</v>
          </cell>
          <cell r="O49">
            <v>1</v>
          </cell>
          <cell r="P49">
            <v>0</v>
          </cell>
          <cell r="Q49">
            <v>26089</v>
          </cell>
          <cell r="R49">
            <v>0</v>
          </cell>
          <cell r="S49">
            <v>0</v>
          </cell>
          <cell r="T49">
            <v>1188</v>
          </cell>
          <cell r="U49">
            <v>27277</v>
          </cell>
          <cell r="W49">
            <v>0</v>
          </cell>
          <cell r="X49">
            <v>0.09</v>
          </cell>
          <cell r="Y49">
            <v>0.09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B50">
            <v>413114114</v>
          </cell>
          <cell r="C50" t="str">
            <v>FOUR RIVERS</v>
          </cell>
          <cell r="D50">
            <v>114</v>
          </cell>
          <cell r="E50" t="str">
            <v>GREENFIELD</v>
          </cell>
          <cell r="F50">
            <v>114</v>
          </cell>
          <cell r="G50" t="str">
            <v>GREENFIELD</v>
          </cell>
          <cell r="I50">
            <v>14077</v>
          </cell>
          <cell r="J50">
            <v>2899</v>
          </cell>
          <cell r="K50">
            <v>0</v>
          </cell>
          <cell r="L50">
            <v>1188</v>
          </cell>
          <cell r="M50">
            <v>18164</v>
          </cell>
          <cell r="O50">
            <v>91</v>
          </cell>
          <cell r="P50">
            <v>0</v>
          </cell>
          <cell r="Q50">
            <v>1544816</v>
          </cell>
          <cell r="R50">
            <v>0</v>
          </cell>
          <cell r="S50">
            <v>0</v>
          </cell>
          <cell r="T50">
            <v>108108</v>
          </cell>
          <cell r="U50">
            <v>1652924</v>
          </cell>
          <cell r="W50">
            <v>0</v>
          </cell>
          <cell r="X50">
            <v>0.18</v>
          </cell>
          <cell r="Y50">
            <v>0.18</v>
          </cell>
          <cell r="Z50">
            <v>0</v>
          </cell>
          <cell r="AB50">
            <v>17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B51">
            <v>413114127</v>
          </cell>
          <cell r="C51" t="str">
            <v>FOUR RIVERS</v>
          </cell>
          <cell r="D51">
            <v>114</v>
          </cell>
          <cell r="E51" t="str">
            <v>GREENFIELD</v>
          </cell>
          <cell r="F51">
            <v>127</v>
          </cell>
          <cell r="G51" t="str">
            <v>HATFIELD</v>
          </cell>
          <cell r="I51">
            <v>12243</v>
          </cell>
          <cell r="J51">
            <v>6401</v>
          </cell>
          <cell r="K51">
            <v>0</v>
          </cell>
          <cell r="L51">
            <v>1188</v>
          </cell>
          <cell r="M51">
            <v>19832</v>
          </cell>
          <cell r="O51">
            <v>1</v>
          </cell>
          <cell r="P51">
            <v>0</v>
          </cell>
          <cell r="Q51">
            <v>18644</v>
          </cell>
          <cell r="R51">
            <v>0</v>
          </cell>
          <cell r="S51">
            <v>0</v>
          </cell>
          <cell r="T51">
            <v>1188</v>
          </cell>
          <cell r="U51">
            <v>19832</v>
          </cell>
          <cell r="W51">
            <v>0</v>
          </cell>
          <cell r="X51">
            <v>0.09</v>
          </cell>
          <cell r="Y51">
            <v>0.09</v>
          </cell>
          <cell r="Z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B52">
            <v>413114210</v>
          </cell>
          <cell r="C52" t="str">
            <v>FOUR RIVERS</v>
          </cell>
          <cell r="D52">
            <v>114</v>
          </cell>
          <cell r="E52" t="str">
            <v>GREENFIELD</v>
          </cell>
          <cell r="F52">
            <v>210</v>
          </cell>
          <cell r="G52" t="str">
            <v>NORTHAMPTON</v>
          </cell>
          <cell r="I52">
            <v>10332</v>
          </cell>
          <cell r="J52">
            <v>3233</v>
          </cell>
          <cell r="K52">
            <v>0</v>
          </cell>
          <cell r="L52">
            <v>1188</v>
          </cell>
          <cell r="M52">
            <v>14753</v>
          </cell>
          <cell r="O52">
            <v>2</v>
          </cell>
          <cell r="P52">
            <v>0</v>
          </cell>
          <cell r="Q52">
            <v>27130</v>
          </cell>
          <cell r="R52">
            <v>0</v>
          </cell>
          <cell r="S52">
            <v>0</v>
          </cell>
          <cell r="T52">
            <v>2376</v>
          </cell>
          <cell r="U52">
            <v>29506</v>
          </cell>
          <cell r="W52">
            <v>0</v>
          </cell>
          <cell r="X52">
            <v>0.09</v>
          </cell>
          <cell r="Y52">
            <v>0.09</v>
          </cell>
          <cell r="Z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B53">
            <v>413114253</v>
          </cell>
          <cell r="C53" t="str">
            <v>FOUR RIVERS</v>
          </cell>
          <cell r="D53">
            <v>114</v>
          </cell>
          <cell r="E53" t="str">
            <v>GREENFIELD</v>
          </cell>
          <cell r="F53">
            <v>253</v>
          </cell>
          <cell r="G53" t="str">
            <v>ROWE</v>
          </cell>
          <cell r="I53">
            <v>12243</v>
          </cell>
          <cell r="J53">
            <v>22933</v>
          </cell>
          <cell r="K53">
            <v>0</v>
          </cell>
          <cell r="L53">
            <v>1188</v>
          </cell>
          <cell r="M53">
            <v>36364</v>
          </cell>
          <cell r="O53">
            <v>1</v>
          </cell>
          <cell r="P53">
            <v>0</v>
          </cell>
          <cell r="Q53">
            <v>35176</v>
          </cell>
          <cell r="R53">
            <v>0</v>
          </cell>
          <cell r="S53">
            <v>0</v>
          </cell>
          <cell r="T53">
            <v>1188</v>
          </cell>
          <cell r="U53">
            <v>36364</v>
          </cell>
          <cell r="W53">
            <v>0</v>
          </cell>
          <cell r="X53">
            <v>0.09</v>
          </cell>
          <cell r="Y53">
            <v>0.09</v>
          </cell>
          <cell r="Z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B54">
            <v>413114312</v>
          </cell>
          <cell r="C54" t="str">
            <v>FOUR RIVERS</v>
          </cell>
          <cell r="D54">
            <v>114</v>
          </cell>
          <cell r="E54" t="str">
            <v>GREENFIELD</v>
          </cell>
          <cell r="F54">
            <v>312</v>
          </cell>
          <cell r="G54" t="str">
            <v>WARWICK</v>
          </cell>
          <cell r="I54">
            <v>15533</v>
          </cell>
          <cell r="J54">
            <v>0</v>
          </cell>
          <cell r="K54">
            <v>0</v>
          </cell>
          <cell r="L54">
            <v>1188</v>
          </cell>
          <cell r="M54">
            <v>16721</v>
          </cell>
          <cell r="O54">
            <v>2</v>
          </cell>
          <cell r="P54">
            <v>0</v>
          </cell>
          <cell r="Q54">
            <v>31066</v>
          </cell>
          <cell r="R54">
            <v>0</v>
          </cell>
          <cell r="S54">
            <v>0</v>
          </cell>
          <cell r="T54">
            <v>2376</v>
          </cell>
          <cell r="U54">
            <v>33442</v>
          </cell>
          <cell r="W54">
            <v>0</v>
          </cell>
          <cell r="X54">
            <v>0.09</v>
          </cell>
          <cell r="Y54">
            <v>0.09</v>
          </cell>
          <cell r="Z54">
            <v>0</v>
          </cell>
          <cell r="AB54">
            <v>1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B55">
            <v>413114605</v>
          </cell>
          <cell r="C55" t="str">
            <v>FOUR RIVERS</v>
          </cell>
          <cell r="D55">
            <v>114</v>
          </cell>
          <cell r="E55" t="str">
            <v>GREENFIELD</v>
          </cell>
          <cell r="F55">
            <v>605</v>
          </cell>
          <cell r="G55" t="str">
            <v>AMHERST PELHAM</v>
          </cell>
          <cell r="I55">
            <v>15491</v>
          </cell>
          <cell r="J55">
            <v>10024</v>
          </cell>
          <cell r="K55">
            <v>0</v>
          </cell>
          <cell r="L55">
            <v>1188</v>
          </cell>
          <cell r="M55">
            <v>26703</v>
          </cell>
          <cell r="O55">
            <v>1</v>
          </cell>
          <cell r="P55">
            <v>0</v>
          </cell>
          <cell r="Q55">
            <v>25515</v>
          </cell>
          <cell r="R55">
            <v>0</v>
          </cell>
          <cell r="S55">
            <v>0</v>
          </cell>
          <cell r="T55">
            <v>1188</v>
          </cell>
          <cell r="U55">
            <v>26703</v>
          </cell>
          <cell r="W55">
            <v>0</v>
          </cell>
          <cell r="X55">
            <v>0.09</v>
          </cell>
          <cell r="Y55">
            <v>0.09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B56">
            <v>413114618</v>
          </cell>
          <cell r="C56" t="str">
            <v>FOUR RIVERS</v>
          </cell>
          <cell r="D56">
            <v>114</v>
          </cell>
          <cell r="E56" t="str">
            <v>GREENFIELD</v>
          </cell>
          <cell r="F56">
            <v>618</v>
          </cell>
          <cell r="G56" t="str">
            <v>BERKSHIRE HILLS</v>
          </cell>
          <cell r="I56">
            <v>15281</v>
          </cell>
          <cell r="J56">
            <v>15468</v>
          </cell>
          <cell r="K56">
            <v>0</v>
          </cell>
          <cell r="L56">
            <v>1188</v>
          </cell>
          <cell r="M56">
            <v>31937</v>
          </cell>
          <cell r="O56">
            <v>1</v>
          </cell>
          <cell r="P56">
            <v>0</v>
          </cell>
          <cell r="Q56">
            <v>30749</v>
          </cell>
          <cell r="R56">
            <v>0</v>
          </cell>
          <cell r="S56">
            <v>0</v>
          </cell>
          <cell r="T56">
            <v>1188</v>
          </cell>
          <cell r="U56">
            <v>31937</v>
          </cell>
          <cell r="W56">
            <v>0</v>
          </cell>
          <cell r="X56">
            <v>0.09</v>
          </cell>
          <cell r="Y56">
            <v>0.09</v>
          </cell>
          <cell r="Z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B57">
            <v>413114670</v>
          </cell>
          <cell r="C57" t="str">
            <v>FOUR RIVERS</v>
          </cell>
          <cell r="D57">
            <v>114</v>
          </cell>
          <cell r="E57" t="str">
            <v>GREENFIELD</v>
          </cell>
          <cell r="F57">
            <v>670</v>
          </cell>
          <cell r="G57" t="str">
            <v>FRONTIER</v>
          </cell>
          <cell r="I57">
            <v>13236</v>
          </cell>
          <cell r="J57">
            <v>9976</v>
          </cell>
          <cell r="K57">
            <v>0</v>
          </cell>
          <cell r="L57">
            <v>1188</v>
          </cell>
          <cell r="M57">
            <v>24400</v>
          </cell>
          <cell r="O57">
            <v>16</v>
          </cell>
          <cell r="P57">
            <v>0</v>
          </cell>
          <cell r="Q57">
            <v>371392</v>
          </cell>
          <cell r="R57">
            <v>0</v>
          </cell>
          <cell r="S57">
            <v>0</v>
          </cell>
          <cell r="T57">
            <v>19008</v>
          </cell>
          <cell r="U57">
            <v>390400</v>
          </cell>
          <cell r="W57">
            <v>0</v>
          </cell>
          <cell r="X57">
            <v>0.09</v>
          </cell>
          <cell r="Y57">
            <v>0.09</v>
          </cell>
          <cell r="Z57">
            <v>0</v>
          </cell>
          <cell r="AB57">
            <v>5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B58">
            <v>413114674</v>
          </cell>
          <cell r="C58" t="str">
            <v>FOUR RIVERS</v>
          </cell>
          <cell r="D58">
            <v>114</v>
          </cell>
          <cell r="E58" t="str">
            <v>GREENFIELD</v>
          </cell>
          <cell r="F58">
            <v>674</v>
          </cell>
          <cell r="G58" t="str">
            <v>GILL MONTAGUE</v>
          </cell>
          <cell r="I58">
            <v>14131</v>
          </cell>
          <cell r="J58">
            <v>5703</v>
          </cell>
          <cell r="K58">
            <v>0</v>
          </cell>
          <cell r="L58">
            <v>1188</v>
          </cell>
          <cell r="M58">
            <v>21022</v>
          </cell>
          <cell r="O58">
            <v>41</v>
          </cell>
          <cell r="P58">
            <v>0</v>
          </cell>
          <cell r="Q58">
            <v>813194</v>
          </cell>
          <cell r="R58">
            <v>0</v>
          </cell>
          <cell r="S58">
            <v>0</v>
          </cell>
          <cell r="T58">
            <v>48708</v>
          </cell>
          <cell r="U58">
            <v>861902</v>
          </cell>
          <cell r="W58">
            <v>0</v>
          </cell>
          <cell r="X58">
            <v>0.18</v>
          </cell>
          <cell r="Y58">
            <v>0.18</v>
          </cell>
          <cell r="Z58">
            <v>0</v>
          </cell>
          <cell r="AB58">
            <v>9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B59">
            <v>413114717</v>
          </cell>
          <cell r="C59" t="str">
            <v>FOUR RIVERS</v>
          </cell>
          <cell r="D59">
            <v>114</v>
          </cell>
          <cell r="E59" t="str">
            <v>GREENFIELD</v>
          </cell>
          <cell r="F59">
            <v>717</v>
          </cell>
          <cell r="G59" t="str">
            <v>MOHAWK TRAIL</v>
          </cell>
          <cell r="I59">
            <v>14655</v>
          </cell>
          <cell r="J59">
            <v>9163</v>
          </cell>
          <cell r="K59">
            <v>0</v>
          </cell>
          <cell r="L59">
            <v>1188</v>
          </cell>
          <cell r="M59">
            <v>25006</v>
          </cell>
          <cell r="O59">
            <v>21</v>
          </cell>
          <cell r="P59">
            <v>0</v>
          </cell>
          <cell r="Q59">
            <v>500178</v>
          </cell>
          <cell r="R59">
            <v>0</v>
          </cell>
          <cell r="S59">
            <v>0</v>
          </cell>
          <cell r="T59">
            <v>24948</v>
          </cell>
          <cell r="U59">
            <v>525126</v>
          </cell>
          <cell r="W59">
            <v>0</v>
          </cell>
          <cell r="X59">
            <v>0.09</v>
          </cell>
          <cell r="Y59">
            <v>0.09</v>
          </cell>
          <cell r="Z59">
            <v>0</v>
          </cell>
          <cell r="AB59">
            <v>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B60">
            <v>413114750</v>
          </cell>
          <cell r="C60" t="str">
            <v>FOUR RIVERS</v>
          </cell>
          <cell r="D60">
            <v>114</v>
          </cell>
          <cell r="E60" t="str">
            <v>GREENFIELD</v>
          </cell>
          <cell r="F60">
            <v>750</v>
          </cell>
          <cell r="G60" t="str">
            <v>PIONEER</v>
          </cell>
          <cell r="I60">
            <v>13753</v>
          </cell>
          <cell r="J60">
            <v>8384</v>
          </cell>
          <cell r="K60">
            <v>0</v>
          </cell>
          <cell r="L60">
            <v>1188</v>
          </cell>
          <cell r="M60">
            <v>23325</v>
          </cell>
          <cell r="O60">
            <v>18</v>
          </cell>
          <cell r="P60">
            <v>0</v>
          </cell>
          <cell r="Q60">
            <v>398466</v>
          </cell>
          <cell r="R60">
            <v>0</v>
          </cell>
          <cell r="S60">
            <v>0</v>
          </cell>
          <cell r="T60">
            <v>21384</v>
          </cell>
          <cell r="U60">
            <v>419850</v>
          </cell>
          <cell r="W60">
            <v>0</v>
          </cell>
          <cell r="X60">
            <v>0.09</v>
          </cell>
          <cell r="Y60">
            <v>0.09</v>
          </cell>
          <cell r="Z60">
            <v>0</v>
          </cell>
          <cell r="AB60">
            <v>5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B61">
            <v>413114755</v>
          </cell>
          <cell r="C61" t="str">
            <v>FOUR RIVERS</v>
          </cell>
          <cell r="D61">
            <v>114</v>
          </cell>
          <cell r="E61" t="str">
            <v>GREENFIELD</v>
          </cell>
          <cell r="F61">
            <v>755</v>
          </cell>
          <cell r="G61" t="str">
            <v>RALPH C MAHAR</v>
          </cell>
          <cell r="I61">
            <v>12397</v>
          </cell>
          <cell r="J61">
            <v>6363</v>
          </cell>
          <cell r="K61">
            <v>0</v>
          </cell>
          <cell r="L61">
            <v>1188</v>
          </cell>
          <cell r="M61">
            <v>19948</v>
          </cell>
          <cell r="O61">
            <v>18</v>
          </cell>
          <cell r="P61">
            <v>0</v>
          </cell>
          <cell r="Q61">
            <v>337680</v>
          </cell>
          <cell r="R61">
            <v>0</v>
          </cell>
          <cell r="S61">
            <v>0</v>
          </cell>
          <cell r="T61">
            <v>21384</v>
          </cell>
          <cell r="U61">
            <v>359064</v>
          </cell>
          <cell r="W61">
            <v>0</v>
          </cell>
          <cell r="X61">
            <v>0.09</v>
          </cell>
          <cell r="Y61">
            <v>0.09</v>
          </cell>
          <cell r="Z61">
            <v>0</v>
          </cell>
          <cell r="AB61">
            <v>3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B62">
            <v>414603063</v>
          </cell>
          <cell r="C62" t="str">
            <v>BERKSHIRE ARTS AND TECHNOLOGY</v>
          </cell>
          <cell r="D62">
            <v>603</v>
          </cell>
          <cell r="E62" t="str">
            <v>HOOSAC VALLEY</v>
          </cell>
          <cell r="F62">
            <v>63</v>
          </cell>
          <cell r="G62" t="str">
            <v>CLARKSBURG</v>
          </cell>
          <cell r="I62">
            <v>11287</v>
          </cell>
          <cell r="J62">
            <v>4076</v>
          </cell>
          <cell r="K62">
            <v>0</v>
          </cell>
          <cell r="L62">
            <v>1188</v>
          </cell>
          <cell r="M62">
            <v>16551</v>
          </cell>
          <cell r="O62">
            <v>3</v>
          </cell>
          <cell r="P62">
            <v>0</v>
          </cell>
          <cell r="Q62">
            <v>45837</v>
          </cell>
          <cell r="R62">
            <v>0</v>
          </cell>
          <cell r="S62">
            <v>0</v>
          </cell>
          <cell r="T62">
            <v>3543</v>
          </cell>
          <cell r="U62">
            <v>49380</v>
          </cell>
          <cell r="W62">
            <v>1.6438356164383564E-2</v>
          </cell>
          <cell r="X62">
            <v>0.09</v>
          </cell>
          <cell r="Y62">
            <v>0.09</v>
          </cell>
          <cell r="Z62">
            <v>0</v>
          </cell>
          <cell r="AB62">
            <v>1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B63">
            <v>414603098</v>
          </cell>
          <cell r="C63" t="str">
            <v>BERKSHIRE ARTS AND TECHNOLOGY</v>
          </cell>
          <cell r="D63">
            <v>603</v>
          </cell>
          <cell r="E63" t="str">
            <v>HOOSAC VALLEY</v>
          </cell>
          <cell r="F63">
            <v>98</v>
          </cell>
          <cell r="G63" t="str">
            <v>FLORIDA</v>
          </cell>
          <cell r="I63">
            <v>16556</v>
          </cell>
          <cell r="J63">
            <v>11837</v>
          </cell>
          <cell r="K63">
            <v>0</v>
          </cell>
          <cell r="L63">
            <v>1188</v>
          </cell>
          <cell r="M63">
            <v>29581</v>
          </cell>
          <cell r="O63">
            <v>1</v>
          </cell>
          <cell r="P63">
            <v>0</v>
          </cell>
          <cell r="Q63">
            <v>28237</v>
          </cell>
          <cell r="R63">
            <v>0</v>
          </cell>
          <cell r="S63">
            <v>0</v>
          </cell>
          <cell r="T63">
            <v>1181</v>
          </cell>
          <cell r="U63">
            <v>29418</v>
          </cell>
          <cell r="W63">
            <v>5.4794520547945206E-3</v>
          </cell>
          <cell r="X63">
            <v>0.18</v>
          </cell>
          <cell r="Y63">
            <v>0.18</v>
          </cell>
          <cell r="Z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B64">
            <v>414603121</v>
          </cell>
          <cell r="C64" t="str">
            <v>BERKSHIRE ARTS AND TECHNOLOGY</v>
          </cell>
          <cell r="D64">
            <v>603</v>
          </cell>
          <cell r="E64" t="str">
            <v>HOOSAC VALLEY</v>
          </cell>
          <cell r="F64">
            <v>121</v>
          </cell>
          <cell r="G64" t="str">
            <v>HANCOCK</v>
          </cell>
          <cell r="I64">
            <v>14145</v>
          </cell>
          <cell r="J64">
            <v>10129</v>
          </cell>
          <cell r="K64">
            <v>0</v>
          </cell>
          <cell r="L64">
            <v>1188</v>
          </cell>
          <cell r="M64">
            <v>25462</v>
          </cell>
          <cell r="O64">
            <v>1</v>
          </cell>
          <cell r="P64">
            <v>0</v>
          </cell>
          <cell r="Q64">
            <v>24141</v>
          </cell>
          <cell r="R64">
            <v>0</v>
          </cell>
          <cell r="S64">
            <v>0</v>
          </cell>
          <cell r="T64">
            <v>1181</v>
          </cell>
          <cell r="U64">
            <v>25322</v>
          </cell>
          <cell r="W64">
            <v>5.4794520547945206E-3</v>
          </cell>
          <cell r="X64">
            <v>0.09</v>
          </cell>
          <cell r="Y64">
            <v>0.09</v>
          </cell>
          <cell r="Z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B65">
            <v>414603150</v>
          </cell>
          <cell r="C65" t="str">
            <v>BERKSHIRE ARTS AND TECHNOLOGY</v>
          </cell>
          <cell r="D65">
            <v>603</v>
          </cell>
          <cell r="E65" t="str">
            <v>HOOSAC VALLEY</v>
          </cell>
          <cell r="F65">
            <v>150</v>
          </cell>
          <cell r="G65" t="str">
            <v>LEE</v>
          </cell>
          <cell r="I65">
            <v>15333</v>
          </cell>
          <cell r="J65">
            <v>8333</v>
          </cell>
          <cell r="K65">
            <v>0</v>
          </cell>
          <cell r="L65">
            <v>1188</v>
          </cell>
          <cell r="M65">
            <v>24854</v>
          </cell>
          <cell r="O65">
            <v>1</v>
          </cell>
          <cell r="P65">
            <v>0</v>
          </cell>
          <cell r="Q65">
            <v>23536</v>
          </cell>
          <cell r="R65">
            <v>0</v>
          </cell>
          <cell r="S65">
            <v>0</v>
          </cell>
          <cell r="T65">
            <v>1181</v>
          </cell>
          <cell r="U65">
            <v>24717</v>
          </cell>
          <cell r="W65">
            <v>5.4794520547945206E-3</v>
          </cell>
          <cell r="X65">
            <v>0.09</v>
          </cell>
          <cell r="Y65">
            <v>0.09</v>
          </cell>
          <cell r="Z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B66">
            <v>414603209</v>
          </cell>
          <cell r="C66" t="str">
            <v>BERKSHIRE ARTS AND TECHNOLOGY</v>
          </cell>
          <cell r="D66">
            <v>603</v>
          </cell>
          <cell r="E66" t="str">
            <v>HOOSAC VALLEY</v>
          </cell>
          <cell r="F66">
            <v>209</v>
          </cell>
          <cell r="G66" t="str">
            <v>NORTH ADAMS</v>
          </cell>
          <cell r="I66">
            <v>16387</v>
          </cell>
          <cell r="J66">
            <v>3178</v>
          </cell>
          <cell r="K66">
            <v>0</v>
          </cell>
          <cell r="L66">
            <v>1188</v>
          </cell>
          <cell r="M66">
            <v>20753</v>
          </cell>
          <cell r="O66">
            <v>82</v>
          </cell>
          <cell r="P66">
            <v>0</v>
          </cell>
          <cell r="Q66">
            <v>1595556</v>
          </cell>
          <cell r="R66">
            <v>0</v>
          </cell>
          <cell r="S66">
            <v>0</v>
          </cell>
          <cell r="T66">
            <v>96842</v>
          </cell>
          <cell r="U66">
            <v>1692398</v>
          </cell>
          <cell r="W66">
            <v>0.44931506849315</v>
          </cell>
          <cell r="X66">
            <v>0.18</v>
          </cell>
          <cell r="Y66">
            <v>0.18</v>
          </cell>
          <cell r="Z66">
            <v>0</v>
          </cell>
          <cell r="AB66">
            <v>19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B67">
            <v>414603236</v>
          </cell>
          <cell r="C67" t="str">
            <v>BERKSHIRE ARTS AND TECHNOLOGY</v>
          </cell>
          <cell r="D67">
            <v>603</v>
          </cell>
          <cell r="E67" t="str">
            <v>HOOSAC VALLEY</v>
          </cell>
          <cell r="F67">
            <v>236</v>
          </cell>
          <cell r="G67" t="str">
            <v>PITTSFIELD</v>
          </cell>
          <cell r="I67">
            <v>16118</v>
          </cell>
          <cell r="J67">
            <v>2163</v>
          </cell>
          <cell r="K67">
            <v>0</v>
          </cell>
          <cell r="L67">
            <v>1188</v>
          </cell>
          <cell r="M67">
            <v>19469</v>
          </cell>
          <cell r="O67">
            <v>169</v>
          </cell>
          <cell r="P67">
            <v>0</v>
          </cell>
          <cell r="Q67">
            <v>3072589</v>
          </cell>
          <cell r="R67">
            <v>0</v>
          </cell>
          <cell r="S67">
            <v>0</v>
          </cell>
          <cell r="T67">
            <v>199589</v>
          </cell>
          <cell r="U67">
            <v>3272178</v>
          </cell>
          <cell r="W67">
            <v>0.92602739726027139</v>
          </cell>
          <cell r="X67">
            <v>0.18</v>
          </cell>
          <cell r="Y67">
            <v>0.18</v>
          </cell>
          <cell r="Z67">
            <v>0</v>
          </cell>
          <cell r="AB67">
            <v>46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B68">
            <v>414603263</v>
          </cell>
          <cell r="C68" t="str">
            <v>BERKSHIRE ARTS AND TECHNOLOGY</v>
          </cell>
          <cell r="D68">
            <v>603</v>
          </cell>
          <cell r="E68" t="str">
            <v>HOOSAC VALLEY</v>
          </cell>
          <cell r="F68">
            <v>263</v>
          </cell>
          <cell r="G68" t="str">
            <v>SAVOY</v>
          </cell>
          <cell r="I68">
            <v>12243</v>
          </cell>
          <cell r="J68">
            <v>9110</v>
          </cell>
          <cell r="K68">
            <v>0</v>
          </cell>
          <cell r="L68">
            <v>1188</v>
          </cell>
          <cell r="M68">
            <v>22541</v>
          </cell>
          <cell r="O68">
            <v>1</v>
          </cell>
          <cell r="P68">
            <v>0</v>
          </cell>
          <cell r="Q68">
            <v>21236</v>
          </cell>
          <cell r="R68">
            <v>0</v>
          </cell>
          <cell r="S68">
            <v>0</v>
          </cell>
          <cell r="T68">
            <v>1181</v>
          </cell>
          <cell r="U68">
            <v>22417</v>
          </cell>
          <cell r="W68">
            <v>5.4794520547945206E-3</v>
          </cell>
          <cell r="X68">
            <v>0.09</v>
          </cell>
          <cell r="Y68">
            <v>0.09</v>
          </cell>
          <cell r="Z68">
            <v>0</v>
          </cell>
          <cell r="AB68">
            <v>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B69">
            <v>414603603</v>
          </cell>
          <cell r="C69" t="str">
            <v>BERKSHIRE ARTS AND TECHNOLOGY</v>
          </cell>
          <cell r="D69">
            <v>603</v>
          </cell>
          <cell r="E69" t="str">
            <v>HOOSAC VALLEY</v>
          </cell>
          <cell r="F69">
            <v>603</v>
          </cell>
          <cell r="G69" t="str">
            <v>HOOSAC VALLEY</v>
          </cell>
          <cell r="I69">
            <v>14640</v>
          </cell>
          <cell r="J69">
            <v>1741</v>
          </cell>
          <cell r="K69">
            <v>0</v>
          </cell>
          <cell r="L69">
            <v>1188</v>
          </cell>
          <cell r="M69">
            <v>17569</v>
          </cell>
          <cell r="O69">
            <v>76</v>
          </cell>
          <cell r="P69">
            <v>0</v>
          </cell>
          <cell r="Q69">
            <v>1238116</v>
          </cell>
          <cell r="R69">
            <v>0</v>
          </cell>
          <cell r="S69">
            <v>0</v>
          </cell>
          <cell r="T69">
            <v>89756</v>
          </cell>
          <cell r="U69">
            <v>1327872</v>
          </cell>
          <cell r="W69">
            <v>0.41643835616438302</v>
          </cell>
          <cell r="X69">
            <v>0.18</v>
          </cell>
          <cell r="Y69">
            <v>0.18</v>
          </cell>
          <cell r="Z69">
            <v>0</v>
          </cell>
          <cell r="AB69">
            <v>18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B70">
            <v>414603635</v>
          </cell>
          <cell r="C70" t="str">
            <v>BERKSHIRE ARTS AND TECHNOLOGY</v>
          </cell>
          <cell r="D70">
            <v>603</v>
          </cell>
          <cell r="E70" t="str">
            <v>HOOSAC VALLEY</v>
          </cell>
          <cell r="F70">
            <v>635</v>
          </cell>
          <cell r="G70" t="str">
            <v>CENTRAL BERKSHIRE</v>
          </cell>
          <cell r="I70">
            <v>13591</v>
          </cell>
          <cell r="J70">
            <v>3689</v>
          </cell>
          <cell r="K70">
            <v>0</v>
          </cell>
          <cell r="L70">
            <v>1188</v>
          </cell>
          <cell r="M70">
            <v>18468</v>
          </cell>
          <cell r="O70">
            <v>19</v>
          </cell>
          <cell r="P70">
            <v>0</v>
          </cell>
          <cell r="Q70">
            <v>326515</v>
          </cell>
          <cell r="R70">
            <v>0</v>
          </cell>
          <cell r="S70">
            <v>0</v>
          </cell>
          <cell r="T70">
            <v>22439</v>
          </cell>
          <cell r="U70">
            <v>348954</v>
          </cell>
          <cell r="W70">
            <v>0.10410958904109592</v>
          </cell>
          <cell r="X70">
            <v>0.09</v>
          </cell>
          <cell r="Y70">
            <v>0.09</v>
          </cell>
          <cell r="Z70">
            <v>0</v>
          </cell>
          <cell r="AB70">
            <v>7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B71">
            <v>414603715</v>
          </cell>
          <cell r="C71" t="str">
            <v>BERKSHIRE ARTS AND TECHNOLOGY</v>
          </cell>
          <cell r="D71">
            <v>603</v>
          </cell>
          <cell r="E71" t="str">
            <v>HOOSAC VALLEY</v>
          </cell>
          <cell r="F71">
            <v>715</v>
          </cell>
          <cell r="G71" t="str">
            <v>MOUNT GREYLOCK</v>
          </cell>
          <cell r="I71">
            <v>12034</v>
          </cell>
          <cell r="J71">
            <v>5961</v>
          </cell>
          <cell r="K71">
            <v>0</v>
          </cell>
          <cell r="L71">
            <v>1188</v>
          </cell>
          <cell r="M71">
            <v>19183</v>
          </cell>
          <cell r="O71">
            <v>12</v>
          </cell>
          <cell r="P71">
            <v>0</v>
          </cell>
          <cell r="Q71">
            <v>214752</v>
          </cell>
          <cell r="R71">
            <v>0</v>
          </cell>
          <cell r="S71">
            <v>0</v>
          </cell>
          <cell r="T71">
            <v>14172</v>
          </cell>
          <cell r="U71">
            <v>228924</v>
          </cell>
          <cell r="W71">
            <v>6.575342465753424E-2</v>
          </cell>
          <cell r="X71">
            <v>0.09</v>
          </cell>
          <cell r="Y71">
            <v>0.09</v>
          </cell>
          <cell r="Z71">
            <v>0</v>
          </cell>
          <cell r="AB71">
            <v>2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B72">
            <v>416035018</v>
          </cell>
          <cell r="C72" t="str">
            <v>BOSTON PREPARATORY</v>
          </cell>
          <cell r="D72">
            <v>35</v>
          </cell>
          <cell r="E72" t="str">
            <v>BOSTON</v>
          </cell>
          <cell r="F72">
            <v>18</v>
          </cell>
          <cell r="G72" t="str">
            <v>AVON</v>
          </cell>
          <cell r="I72">
            <v>20237</v>
          </cell>
          <cell r="J72">
            <v>7070</v>
          </cell>
          <cell r="K72">
            <v>0</v>
          </cell>
          <cell r="L72">
            <v>1188</v>
          </cell>
          <cell r="M72">
            <v>28495</v>
          </cell>
          <cell r="O72">
            <v>1</v>
          </cell>
          <cell r="P72">
            <v>0</v>
          </cell>
          <cell r="Q72">
            <v>27307</v>
          </cell>
          <cell r="R72">
            <v>0</v>
          </cell>
          <cell r="S72">
            <v>0</v>
          </cell>
          <cell r="T72">
            <v>1188</v>
          </cell>
          <cell r="U72">
            <v>28495</v>
          </cell>
          <cell r="W72">
            <v>0</v>
          </cell>
          <cell r="X72">
            <v>0.09</v>
          </cell>
          <cell r="Y72">
            <v>0.09</v>
          </cell>
          <cell r="Z72">
            <v>0</v>
          </cell>
          <cell r="AB72">
            <v>1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B73">
            <v>416035030</v>
          </cell>
          <cell r="C73" t="str">
            <v>BOSTON PREPARATORY</v>
          </cell>
          <cell r="D73">
            <v>35</v>
          </cell>
          <cell r="E73" t="str">
            <v>BOSTON</v>
          </cell>
          <cell r="F73">
            <v>30</v>
          </cell>
          <cell r="G73" t="str">
            <v>BEVERLY</v>
          </cell>
          <cell r="I73">
            <v>17017</v>
          </cell>
          <cell r="J73">
            <v>3162</v>
          </cell>
          <cell r="K73">
            <v>0</v>
          </cell>
          <cell r="L73">
            <v>1188</v>
          </cell>
          <cell r="M73">
            <v>21367</v>
          </cell>
          <cell r="O73">
            <v>1</v>
          </cell>
          <cell r="P73">
            <v>0</v>
          </cell>
          <cell r="Q73">
            <v>20179</v>
          </cell>
          <cell r="R73">
            <v>0</v>
          </cell>
          <cell r="S73">
            <v>0</v>
          </cell>
          <cell r="T73">
            <v>1188</v>
          </cell>
          <cell r="U73">
            <v>21367</v>
          </cell>
          <cell r="W73">
            <v>0</v>
          </cell>
          <cell r="X73">
            <v>0.09</v>
          </cell>
          <cell r="Y73">
            <v>0.09</v>
          </cell>
          <cell r="Z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B74">
            <v>416035035</v>
          </cell>
          <cell r="C74" t="str">
            <v>BOSTON PREPARATORY</v>
          </cell>
          <cell r="D74">
            <v>35</v>
          </cell>
          <cell r="E74" t="str">
            <v>BOSTON</v>
          </cell>
          <cell r="F74">
            <v>35</v>
          </cell>
          <cell r="G74" t="str">
            <v>BOSTON</v>
          </cell>
          <cell r="I74">
            <v>18795</v>
          </cell>
          <cell r="J74">
            <v>7801</v>
          </cell>
          <cell r="K74">
            <v>0</v>
          </cell>
          <cell r="L74">
            <v>1188</v>
          </cell>
          <cell r="M74">
            <v>27784</v>
          </cell>
          <cell r="O74">
            <v>673</v>
          </cell>
          <cell r="P74">
            <v>0</v>
          </cell>
          <cell r="Q74">
            <v>17899108</v>
          </cell>
          <cell r="R74">
            <v>0</v>
          </cell>
          <cell r="S74">
            <v>0</v>
          </cell>
          <cell r="T74">
            <v>799524</v>
          </cell>
          <cell r="U74">
            <v>18698632</v>
          </cell>
          <cell r="W74">
            <v>0</v>
          </cell>
          <cell r="X74">
            <v>0.18</v>
          </cell>
          <cell r="Y74">
            <v>0.18</v>
          </cell>
          <cell r="Z74">
            <v>0</v>
          </cell>
          <cell r="AB74">
            <v>184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B75">
            <v>416035044</v>
          </cell>
          <cell r="C75" t="str">
            <v>BOSTON PREPARATORY</v>
          </cell>
          <cell r="D75">
            <v>35</v>
          </cell>
          <cell r="E75" t="str">
            <v>BOSTON</v>
          </cell>
          <cell r="F75">
            <v>44</v>
          </cell>
          <cell r="G75" t="str">
            <v>BROCKTON</v>
          </cell>
          <cell r="I75">
            <v>13129</v>
          </cell>
          <cell r="J75">
            <v>458</v>
          </cell>
          <cell r="K75">
            <v>0</v>
          </cell>
          <cell r="L75">
            <v>1188</v>
          </cell>
          <cell r="M75">
            <v>14775</v>
          </cell>
          <cell r="O75">
            <v>4</v>
          </cell>
          <cell r="P75">
            <v>0</v>
          </cell>
          <cell r="Q75">
            <v>54348</v>
          </cell>
          <cell r="R75">
            <v>0</v>
          </cell>
          <cell r="S75">
            <v>0</v>
          </cell>
          <cell r="T75">
            <v>4752</v>
          </cell>
          <cell r="U75">
            <v>59100</v>
          </cell>
          <cell r="W75">
            <v>0</v>
          </cell>
          <cell r="X75">
            <v>0.18</v>
          </cell>
          <cell r="Y75">
            <v>0.18</v>
          </cell>
          <cell r="Z75">
            <v>0</v>
          </cell>
          <cell r="AB75">
            <v>1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B76">
            <v>416035050</v>
          </cell>
          <cell r="C76" t="str">
            <v>BOSTON PREPARATORY</v>
          </cell>
          <cell r="D76">
            <v>35</v>
          </cell>
          <cell r="E76" t="str">
            <v>BOSTON</v>
          </cell>
          <cell r="F76">
            <v>50</v>
          </cell>
          <cell r="G76" t="str">
            <v>CANTON</v>
          </cell>
          <cell r="I76">
            <v>13298</v>
          </cell>
          <cell r="J76">
            <v>5615</v>
          </cell>
          <cell r="K76">
            <v>0</v>
          </cell>
          <cell r="L76">
            <v>1188</v>
          </cell>
          <cell r="M76">
            <v>20101</v>
          </cell>
          <cell r="O76">
            <v>1</v>
          </cell>
          <cell r="P76">
            <v>0</v>
          </cell>
          <cell r="Q76">
            <v>18913</v>
          </cell>
          <cell r="R76">
            <v>0</v>
          </cell>
          <cell r="S76">
            <v>0</v>
          </cell>
          <cell r="T76">
            <v>1188</v>
          </cell>
          <cell r="U76">
            <v>20101</v>
          </cell>
          <cell r="W76">
            <v>0</v>
          </cell>
          <cell r="X76">
            <v>0.09</v>
          </cell>
          <cell r="Y76">
            <v>0.09</v>
          </cell>
          <cell r="Z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B77">
            <v>416035073</v>
          </cell>
          <cell r="C77" t="str">
            <v>BOSTON PREPARATORY</v>
          </cell>
          <cell r="D77">
            <v>35</v>
          </cell>
          <cell r="E77" t="str">
            <v>BOSTON</v>
          </cell>
          <cell r="F77">
            <v>73</v>
          </cell>
          <cell r="G77" t="str">
            <v>DEDHAM</v>
          </cell>
          <cell r="I77">
            <v>13129</v>
          </cell>
          <cell r="J77">
            <v>9957</v>
          </cell>
          <cell r="K77">
            <v>0</v>
          </cell>
          <cell r="L77">
            <v>1188</v>
          </cell>
          <cell r="M77">
            <v>24274</v>
          </cell>
          <cell r="O77">
            <v>1</v>
          </cell>
          <cell r="P77">
            <v>0</v>
          </cell>
          <cell r="Q77">
            <v>23086</v>
          </cell>
          <cell r="R77">
            <v>0</v>
          </cell>
          <cell r="S77">
            <v>0</v>
          </cell>
          <cell r="T77">
            <v>1188</v>
          </cell>
          <cell r="U77">
            <v>24274</v>
          </cell>
          <cell r="W77">
            <v>0</v>
          </cell>
          <cell r="X77">
            <v>0.09</v>
          </cell>
          <cell r="Y77">
            <v>0.09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B78">
            <v>416035133</v>
          </cell>
          <cell r="C78" t="str">
            <v>BOSTON PREPARATORY</v>
          </cell>
          <cell r="D78">
            <v>35</v>
          </cell>
          <cell r="E78" t="str">
            <v>BOSTON</v>
          </cell>
          <cell r="F78">
            <v>133</v>
          </cell>
          <cell r="G78" t="str">
            <v>HOLBROOK</v>
          </cell>
          <cell r="I78">
            <v>15158</v>
          </cell>
          <cell r="J78">
            <v>664</v>
          </cell>
          <cell r="K78">
            <v>0</v>
          </cell>
          <cell r="L78">
            <v>1188</v>
          </cell>
          <cell r="M78">
            <v>17010</v>
          </cell>
          <cell r="O78">
            <v>1</v>
          </cell>
          <cell r="P78">
            <v>0</v>
          </cell>
          <cell r="Q78">
            <v>15822</v>
          </cell>
          <cell r="R78">
            <v>0</v>
          </cell>
          <cell r="S78">
            <v>0</v>
          </cell>
          <cell r="T78">
            <v>1188</v>
          </cell>
          <cell r="U78">
            <v>17010</v>
          </cell>
          <cell r="W78">
            <v>0</v>
          </cell>
          <cell r="X78">
            <v>0.09</v>
          </cell>
          <cell r="Y78">
            <v>0.09</v>
          </cell>
          <cell r="Z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>
            <v>416035189</v>
          </cell>
          <cell r="C79" t="str">
            <v>BOSTON PREPARATORY</v>
          </cell>
          <cell r="D79">
            <v>35</v>
          </cell>
          <cell r="E79" t="str">
            <v>BOSTON</v>
          </cell>
          <cell r="F79">
            <v>189</v>
          </cell>
          <cell r="G79" t="str">
            <v>MILTON</v>
          </cell>
          <cell r="I79">
            <v>17896</v>
          </cell>
          <cell r="J79">
            <v>6086</v>
          </cell>
          <cell r="K79">
            <v>0</v>
          </cell>
          <cell r="L79">
            <v>1188</v>
          </cell>
          <cell r="M79">
            <v>25170</v>
          </cell>
          <cell r="O79">
            <v>2</v>
          </cell>
          <cell r="P79">
            <v>0</v>
          </cell>
          <cell r="Q79">
            <v>47964</v>
          </cell>
          <cell r="R79">
            <v>0</v>
          </cell>
          <cell r="S79">
            <v>0</v>
          </cell>
          <cell r="T79">
            <v>2376</v>
          </cell>
          <cell r="U79">
            <v>50340</v>
          </cell>
          <cell r="W79">
            <v>0</v>
          </cell>
          <cell r="X79">
            <v>0.09</v>
          </cell>
          <cell r="Y79">
            <v>0.09</v>
          </cell>
          <cell r="Z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B80">
            <v>416035243</v>
          </cell>
          <cell r="C80" t="str">
            <v>BOSTON PREPARATORY</v>
          </cell>
          <cell r="D80">
            <v>35</v>
          </cell>
          <cell r="E80" t="str">
            <v>BOSTON</v>
          </cell>
          <cell r="F80">
            <v>243</v>
          </cell>
          <cell r="G80" t="str">
            <v>QUINCY</v>
          </cell>
          <cell r="I80">
            <v>16888</v>
          </cell>
          <cell r="J80">
            <v>1807</v>
          </cell>
          <cell r="K80">
            <v>0</v>
          </cell>
          <cell r="L80">
            <v>1188</v>
          </cell>
          <cell r="M80">
            <v>19883</v>
          </cell>
          <cell r="O80">
            <v>2</v>
          </cell>
          <cell r="P80">
            <v>0</v>
          </cell>
          <cell r="Q80">
            <v>37390</v>
          </cell>
          <cell r="R80">
            <v>0</v>
          </cell>
          <cell r="S80">
            <v>0</v>
          </cell>
          <cell r="T80">
            <v>2376</v>
          </cell>
          <cell r="U80">
            <v>39766</v>
          </cell>
          <cell r="W80">
            <v>0</v>
          </cell>
          <cell r="X80">
            <v>0.09</v>
          </cell>
          <cell r="Y80">
            <v>0.09</v>
          </cell>
          <cell r="Z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>
            <v>416035244</v>
          </cell>
          <cell r="C81" t="str">
            <v>BOSTON PREPARATORY</v>
          </cell>
          <cell r="D81">
            <v>35</v>
          </cell>
          <cell r="E81" t="str">
            <v>BOSTON</v>
          </cell>
          <cell r="F81">
            <v>244</v>
          </cell>
          <cell r="G81" t="str">
            <v>RANDOLPH</v>
          </cell>
          <cell r="I81">
            <v>16618</v>
          </cell>
          <cell r="J81">
            <v>4780</v>
          </cell>
          <cell r="K81">
            <v>0</v>
          </cell>
          <cell r="L81">
            <v>1188</v>
          </cell>
          <cell r="M81">
            <v>22586</v>
          </cell>
          <cell r="O81">
            <v>7</v>
          </cell>
          <cell r="P81">
            <v>0</v>
          </cell>
          <cell r="Q81">
            <v>149786</v>
          </cell>
          <cell r="R81">
            <v>0</v>
          </cell>
          <cell r="S81">
            <v>0</v>
          </cell>
          <cell r="T81">
            <v>8316</v>
          </cell>
          <cell r="U81">
            <v>158102</v>
          </cell>
          <cell r="W81">
            <v>0</v>
          </cell>
          <cell r="X81">
            <v>0.09</v>
          </cell>
          <cell r="Y81">
            <v>0.09</v>
          </cell>
          <cell r="Z81">
            <v>0</v>
          </cell>
          <cell r="AB81">
            <v>2</v>
          </cell>
          <cell r="AC81">
            <v>0.78004823235390641</v>
          </cell>
          <cell r="AD81">
            <v>17615.472075908889</v>
          </cell>
          <cell r="AE81">
            <v>0</v>
          </cell>
          <cell r="AF81">
            <v>0</v>
          </cell>
        </row>
        <row r="82">
          <cell r="B82">
            <v>416035274</v>
          </cell>
          <cell r="C82" t="str">
            <v>BOSTON PREPARATORY</v>
          </cell>
          <cell r="D82">
            <v>35</v>
          </cell>
          <cell r="E82" t="str">
            <v>BOSTON</v>
          </cell>
          <cell r="F82">
            <v>274</v>
          </cell>
          <cell r="G82" t="str">
            <v>SOMERVILLE</v>
          </cell>
          <cell r="I82">
            <v>20755</v>
          </cell>
          <cell r="J82">
            <v>9212</v>
          </cell>
          <cell r="K82">
            <v>0</v>
          </cell>
          <cell r="L82">
            <v>1188</v>
          </cell>
          <cell r="M82">
            <v>31155</v>
          </cell>
          <cell r="O82">
            <v>1</v>
          </cell>
          <cell r="P82">
            <v>0</v>
          </cell>
          <cell r="Q82">
            <v>29967</v>
          </cell>
          <cell r="R82">
            <v>0</v>
          </cell>
          <cell r="S82">
            <v>0</v>
          </cell>
          <cell r="T82">
            <v>1188</v>
          </cell>
          <cell r="U82">
            <v>31155</v>
          </cell>
          <cell r="W82">
            <v>0</v>
          </cell>
          <cell r="X82">
            <v>0.09</v>
          </cell>
          <cell r="Y82">
            <v>0.09</v>
          </cell>
          <cell r="Z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B83">
            <v>416035285</v>
          </cell>
          <cell r="C83" t="str">
            <v>BOSTON PREPARATORY</v>
          </cell>
          <cell r="D83">
            <v>35</v>
          </cell>
          <cell r="E83" t="str">
            <v>BOSTON</v>
          </cell>
          <cell r="F83">
            <v>285</v>
          </cell>
          <cell r="G83" t="str">
            <v>STOUGHTON</v>
          </cell>
          <cell r="I83">
            <v>15457</v>
          </cell>
          <cell r="J83">
            <v>3725</v>
          </cell>
          <cell r="K83">
            <v>0</v>
          </cell>
          <cell r="L83">
            <v>1188</v>
          </cell>
          <cell r="M83">
            <v>20370</v>
          </cell>
          <cell r="O83">
            <v>1</v>
          </cell>
          <cell r="P83">
            <v>0</v>
          </cell>
          <cell r="Q83">
            <v>19182</v>
          </cell>
          <cell r="R83">
            <v>0</v>
          </cell>
          <cell r="S83">
            <v>0</v>
          </cell>
          <cell r="T83">
            <v>1188</v>
          </cell>
          <cell r="U83">
            <v>20370</v>
          </cell>
          <cell r="W83">
            <v>0</v>
          </cell>
          <cell r="X83">
            <v>0.09</v>
          </cell>
          <cell r="Y83">
            <v>0.09</v>
          </cell>
          <cell r="Z83">
            <v>0</v>
          </cell>
          <cell r="AB83">
            <v>1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B84">
            <v>417035035</v>
          </cell>
          <cell r="C84" t="str">
            <v>BRIDGE BOSTON</v>
          </cell>
          <cell r="D84">
            <v>35</v>
          </cell>
          <cell r="E84" t="str">
            <v>BOSTON</v>
          </cell>
          <cell r="F84">
            <v>35</v>
          </cell>
          <cell r="G84" t="str">
            <v>BOSTON</v>
          </cell>
          <cell r="I84">
            <v>18343</v>
          </cell>
          <cell r="J84">
            <v>7613</v>
          </cell>
          <cell r="K84">
            <v>0</v>
          </cell>
          <cell r="L84">
            <v>1188</v>
          </cell>
          <cell r="M84">
            <v>27144</v>
          </cell>
          <cell r="O84">
            <v>317</v>
          </cell>
          <cell r="P84">
            <v>0</v>
          </cell>
          <cell r="Q84">
            <v>8228052</v>
          </cell>
          <cell r="R84">
            <v>0</v>
          </cell>
          <cell r="S84">
            <v>0</v>
          </cell>
          <cell r="T84">
            <v>376596</v>
          </cell>
          <cell r="U84">
            <v>8604648</v>
          </cell>
          <cell r="W84">
            <v>0</v>
          </cell>
          <cell r="X84">
            <v>0.18</v>
          </cell>
          <cell r="Y84">
            <v>0.18</v>
          </cell>
          <cell r="Z84">
            <v>0</v>
          </cell>
          <cell r="AB84">
            <v>121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B85">
            <v>417035040</v>
          </cell>
          <cell r="C85" t="str">
            <v>BRIDGE BOSTON</v>
          </cell>
          <cell r="D85">
            <v>35</v>
          </cell>
          <cell r="E85" t="str">
            <v>BOSTON</v>
          </cell>
          <cell r="F85">
            <v>40</v>
          </cell>
          <cell r="G85" t="str">
            <v>BRAINTREE</v>
          </cell>
          <cell r="I85">
            <v>17048</v>
          </cell>
          <cell r="J85">
            <v>4421</v>
          </cell>
          <cell r="K85">
            <v>0</v>
          </cell>
          <cell r="L85">
            <v>1188</v>
          </cell>
          <cell r="M85">
            <v>22657</v>
          </cell>
          <cell r="O85">
            <v>1</v>
          </cell>
          <cell r="P85">
            <v>0</v>
          </cell>
          <cell r="Q85">
            <v>21469</v>
          </cell>
          <cell r="R85">
            <v>0</v>
          </cell>
          <cell r="S85">
            <v>0</v>
          </cell>
          <cell r="T85">
            <v>1188</v>
          </cell>
          <cell r="U85">
            <v>22657</v>
          </cell>
          <cell r="W85">
            <v>0</v>
          </cell>
          <cell r="X85">
            <v>0.09</v>
          </cell>
          <cell r="Y85">
            <v>0.09</v>
          </cell>
          <cell r="Z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B86">
            <v>417035044</v>
          </cell>
          <cell r="C86" t="str">
            <v>BRIDGE BOSTON</v>
          </cell>
          <cell r="D86">
            <v>35</v>
          </cell>
          <cell r="E86" t="str">
            <v>BOSTON</v>
          </cell>
          <cell r="F86">
            <v>44</v>
          </cell>
          <cell r="G86" t="str">
            <v>BROCKTON</v>
          </cell>
          <cell r="I86">
            <v>19121</v>
          </cell>
          <cell r="J86">
            <v>667</v>
          </cell>
          <cell r="K86">
            <v>0</v>
          </cell>
          <cell r="L86">
            <v>1188</v>
          </cell>
          <cell r="M86">
            <v>20976</v>
          </cell>
          <cell r="O86">
            <v>1</v>
          </cell>
          <cell r="P86">
            <v>0</v>
          </cell>
          <cell r="Q86">
            <v>19788</v>
          </cell>
          <cell r="R86">
            <v>0</v>
          </cell>
          <cell r="S86">
            <v>0</v>
          </cell>
          <cell r="T86">
            <v>1188</v>
          </cell>
          <cell r="U86">
            <v>20976</v>
          </cell>
          <cell r="W86">
            <v>0</v>
          </cell>
          <cell r="X86">
            <v>0.18</v>
          </cell>
          <cell r="Y86">
            <v>0.18</v>
          </cell>
          <cell r="Z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B87">
            <v>417035100</v>
          </cell>
          <cell r="C87" t="str">
            <v>BRIDGE BOSTON</v>
          </cell>
          <cell r="D87">
            <v>35</v>
          </cell>
          <cell r="E87" t="str">
            <v>BOSTON</v>
          </cell>
          <cell r="F87">
            <v>100</v>
          </cell>
          <cell r="G87" t="str">
            <v>FRAMINGHAM</v>
          </cell>
          <cell r="I87">
            <v>18375</v>
          </cell>
          <cell r="J87">
            <v>6072</v>
          </cell>
          <cell r="K87">
            <v>0</v>
          </cell>
          <cell r="L87">
            <v>1188</v>
          </cell>
          <cell r="M87">
            <v>25635</v>
          </cell>
          <cell r="O87">
            <v>3</v>
          </cell>
          <cell r="P87">
            <v>0</v>
          </cell>
          <cell r="Q87">
            <v>73341</v>
          </cell>
          <cell r="R87">
            <v>0</v>
          </cell>
          <cell r="S87">
            <v>0</v>
          </cell>
          <cell r="T87">
            <v>3564</v>
          </cell>
          <cell r="U87">
            <v>76905</v>
          </cell>
          <cell r="W87">
            <v>0</v>
          </cell>
          <cell r="X87">
            <v>0.09</v>
          </cell>
          <cell r="Y87">
            <v>0.09</v>
          </cell>
          <cell r="Z87">
            <v>0</v>
          </cell>
          <cell r="AB87">
            <v>3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B88">
            <v>417035133</v>
          </cell>
          <cell r="C88" t="str">
            <v>BRIDGE BOSTON</v>
          </cell>
          <cell r="D88">
            <v>35</v>
          </cell>
          <cell r="E88" t="str">
            <v>BOSTON</v>
          </cell>
          <cell r="F88">
            <v>133</v>
          </cell>
          <cell r="G88" t="str">
            <v>HOLBROOK</v>
          </cell>
          <cell r="I88">
            <v>13559</v>
          </cell>
          <cell r="J88">
            <v>594</v>
          </cell>
          <cell r="K88">
            <v>0</v>
          </cell>
          <cell r="L88">
            <v>1188</v>
          </cell>
          <cell r="M88">
            <v>15341</v>
          </cell>
          <cell r="O88">
            <v>3</v>
          </cell>
          <cell r="P88">
            <v>0</v>
          </cell>
          <cell r="Q88">
            <v>42459</v>
          </cell>
          <cell r="R88">
            <v>0</v>
          </cell>
          <cell r="S88">
            <v>0</v>
          </cell>
          <cell r="T88">
            <v>3564</v>
          </cell>
          <cell r="U88">
            <v>46023</v>
          </cell>
          <cell r="W88">
            <v>0</v>
          </cell>
          <cell r="X88">
            <v>0.09</v>
          </cell>
          <cell r="Y88">
            <v>0.09</v>
          </cell>
          <cell r="Z88">
            <v>0</v>
          </cell>
          <cell r="AB88">
            <v>2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B89">
            <v>417035244</v>
          </cell>
          <cell r="C89" t="str">
            <v>BRIDGE BOSTON</v>
          </cell>
          <cell r="D89">
            <v>35</v>
          </cell>
          <cell r="E89" t="str">
            <v>BOSTON</v>
          </cell>
          <cell r="F89">
            <v>244</v>
          </cell>
          <cell r="G89" t="str">
            <v>RANDOLPH</v>
          </cell>
          <cell r="I89">
            <v>18836</v>
          </cell>
          <cell r="J89">
            <v>5418</v>
          </cell>
          <cell r="K89">
            <v>0</v>
          </cell>
          <cell r="L89">
            <v>1188</v>
          </cell>
          <cell r="M89">
            <v>25442</v>
          </cell>
          <cell r="O89">
            <v>5</v>
          </cell>
          <cell r="P89">
            <v>0</v>
          </cell>
          <cell r="Q89">
            <v>121270</v>
          </cell>
          <cell r="R89">
            <v>0</v>
          </cell>
          <cell r="S89">
            <v>0</v>
          </cell>
          <cell r="T89">
            <v>5940</v>
          </cell>
          <cell r="U89">
            <v>127210</v>
          </cell>
          <cell r="W89">
            <v>0</v>
          </cell>
          <cell r="X89">
            <v>0.09</v>
          </cell>
          <cell r="Y89">
            <v>0.09</v>
          </cell>
          <cell r="Z89">
            <v>0</v>
          </cell>
          <cell r="AB89">
            <v>2</v>
          </cell>
          <cell r="AC89">
            <v>0.5571773088242189</v>
          </cell>
          <cell r="AD89">
            <v>14173.778448222603</v>
          </cell>
          <cell r="AE89">
            <v>0</v>
          </cell>
          <cell r="AF89">
            <v>0</v>
          </cell>
        </row>
        <row r="90">
          <cell r="B90">
            <v>417035285</v>
          </cell>
          <cell r="C90" t="str">
            <v>BRIDGE BOSTON</v>
          </cell>
          <cell r="D90">
            <v>35</v>
          </cell>
          <cell r="E90" t="str">
            <v>BOSTON</v>
          </cell>
          <cell r="F90">
            <v>285</v>
          </cell>
          <cell r="G90" t="str">
            <v>STOUGHTON</v>
          </cell>
          <cell r="I90">
            <v>16012</v>
          </cell>
          <cell r="J90">
            <v>3859</v>
          </cell>
          <cell r="K90">
            <v>0</v>
          </cell>
          <cell r="L90">
            <v>1188</v>
          </cell>
          <cell r="M90">
            <v>21059</v>
          </cell>
          <cell r="O90">
            <v>4</v>
          </cell>
          <cell r="P90">
            <v>0</v>
          </cell>
          <cell r="Q90">
            <v>79484</v>
          </cell>
          <cell r="R90">
            <v>0</v>
          </cell>
          <cell r="S90">
            <v>0</v>
          </cell>
          <cell r="T90">
            <v>4752</v>
          </cell>
          <cell r="U90">
            <v>84236</v>
          </cell>
          <cell r="W90">
            <v>0</v>
          </cell>
          <cell r="X90">
            <v>0.09</v>
          </cell>
          <cell r="Y90">
            <v>0.09</v>
          </cell>
          <cell r="Z90">
            <v>0</v>
          </cell>
          <cell r="AB90">
            <v>1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B91">
            <v>418100014</v>
          </cell>
          <cell r="C91" t="str">
            <v>CHRISTA MCAULIFFE</v>
          </cell>
          <cell r="D91">
            <v>100</v>
          </cell>
          <cell r="E91" t="str">
            <v>FRAMINGHAM</v>
          </cell>
          <cell r="F91">
            <v>14</v>
          </cell>
          <cell r="G91" t="str">
            <v>ASHLAND</v>
          </cell>
          <cell r="I91">
            <v>12788</v>
          </cell>
          <cell r="J91">
            <v>2931</v>
          </cell>
          <cell r="K91">
            <v>0</v>
          </cell>
          <cell r="L91">
            <v>1188</v>
          </cell>
          <cell r="M91">
            <v>16907</v>
          </cell>
          <cell r="O91">
            <v>1</v>
          </cell>
          <cell r="P91">
            <v>0</v>
          </cell>
          <cell r="Q91">
            <v>15719</v>
          </cell>
          <cell r="R91">
            <v>0</v>
          </cell>
          <cell r="S91">
            <v>0</v>
          </cell>
          <cell r="T91">
            <v>1188</v>
          </cell>
          <cell r="U91">
            <v>16907</v>
          </cell>
          <cell r="W91">
            <v>0</v>
          </cell>
          <cell r="X91">
            <v>0.09</v>
          </cell>
          <cell r="Y91">
            <v>0.09</v>
          </cell>
          <cell r="Z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B92">
            <v>418100100</v>
          </cell>
          <cell r="C92" t="str">
            <v>CHRISTA MCAULIFFE</v>
          </cell>
          <cell r="D92">
            <v>100</v>
          </cell>
          <cell r="E92" t="str">
            <v>FRAMINGHAM</v>
          </cell>
          <cell r="F92">
            <v>100</v>
          </cell>
          <cell r="G92" t="str">
            <v>FRAMINGHAM</v>
          </cell>
          <cell r="I92">
            <v>14619</v>
          </cell>
          <cell r="J92">
            <v>4831</v>
          </cell>
          <cell r="K92">
            <v>0</v>
          </cell>
          <cell r="L92">
            <v>1188</v>
          </cell>
          <cell r="M92">
            <v>20638</v>
          </cell>
          <cell r="O92">
            <v>263</v>
          </cell>
          <cell r="P92">
            <v>0</v>
          </cell>
          <cell r="Q92">
            <v>5115350</v>
          </cell>
          <cell r="R92">
            <v>0</v>
          </cell>
          <cell r="S92">
            <v>0</v>
          </cell>
          <cell r="T92">
            <v>312444</v>
          </cell>
          <cell r="U92">
            <v>5427794</v>
          </cell>
          <cell r="W92">
            <v>0</v>
          </cell>
          <cell r="X92">
            <v>0.09</v>
          </cell>
          <cell r="Y92">
            <v>0.09</v>
          </cell>
          <cell r="Z92">
            <v>0</v>
          </cell>
          <cell r="AB92">
            <v>1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>
            <v>418100136</v>
          </cell>
          <cell r="C93" t="str">
            <v>CHRISTA MCAULIFFE</v>
          </cell>
          <cell r="D93">
            <v>100</v>
          </cell>
          <cell r="E93" t="str">
            <v>FRAMINGHAM</v>
          </cell>
          <cell r="F93">
            <v>136</v>
          </cell>
          <cell r="G93" t="str">
            <v>HOLLISTON</v>
          </cell>
          <cell r="I93">
            <v>11684</v>
          </cell>
          <cell r="J93">
            <v>3738</v>
          </cell>
          <cell r="K93">
            <v>0</v>
          </cell>
          <cell r="L93">
            <v>1188</v>
          </cell>
          <cell r="M93">
            <v>16610</v>
          </cell>
          <cell r="O93">
            <v>4</v>
          </cell>
          <cell r="P93">
            <v>0</v>
          </cell>
          <cell r="Q93">
            <v>61688</v>
          </cell>
          <cell r="R93">
            <v>0</v>
          </cell>
          <cell r="S93">
            <v>0</v>
          </cell>
          <cell r="T93">
            <v>4752</v>
          </cell>
          <cell r="U93">
            <v>66440</v>
          </cell>
          <cell r="W93">
            <v>0</v>
          </cell>
          <cell r="X93">
            <v>0.09</v>
          </cell>
          <cell r="Y93">
            <v>0.09</v>
          </cell>
          <cell r="Z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B94">
            <v>418100170</v>
          </cell>
          <cell r="C94" t="str">
            <v>CHRISTA MCAULIFFE</v>
          </cell>
          <cell r="D94">
            <v>100</v>
          </cell>
          <cell r="E94" t="str">
            <v>FRAMINGHAM</v>
          </cell>
          <cell r="F94">
            <v>170</v>
          </cell>
          <cell r="G94" t="str">
            <v>MARLBOROUGH</v>
          </cell>
          <cell r="I94">
            <v>12625</v>
          </cell>
          <cell r="J94">
            <v>671</v>
          </cell>
          <cell r="K94">
            <v>0</v>
          </cell>
          <cell r="L94">
            <v>1188</v>
          </cell>
          <cell r="M94">
            <v>14484</v>
          </cell>
          <cell r="O94">
            <v>5</v>
          </cell>
          <cell r="P94">
            <v>0</v>
          </cell>
          <cell r="Q94">
            <v>66480</v>
          </cell>
          <cell r="R94">
            <v>0</v>
          </cell>
          <cell r="S94">
            <v>0</v>
          </cell>
          <cell r="T94">
            <v>5940</v>
          </cell>
          <cell r="U94">
            <v>72420</v>
          </cell>
          <cell r="W94">
            <v>0</v>
          </cell>
          <cell r="X94">
            <v>0.09</v>
          </cell>
          <cell r="Y94">
            <v>0.09</v>
          </cell>
          <cell r="Z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B95">
            <v>418100198</v>
          </cell>
          <cell r="C95" t="str">
            <v>CHRISTA MCAULIFFE</v>
          </cell>
          <cell r="D95">
            <v>100</v>
          </cell>
          <cell r="E95" t="str">
            <v>FRAMINGHAM</v>
          </cell>
          <cell r="F95">
            <v>198</v>
          </cell>
          <cell r="G95" t="str">
            <v>NATICK</v>
          </cell>
          <cell r="I95">
            <v>10413</v>
          </cell>
          <cell r="J95">
            <v>5405</v>
          </cell>
          <cell r="K95">
            <v>0</v>
          </cell>
          <cell r="L95">
            <v>1188</v>
          </cell>
          <cell r="M95">
            <v>17006</v>
          </cell>
          <cell r="O95">
            <v>7</v>
          </cell>
          <cell r="P95">
            <v>0</v>
          </cell>
          <cell r="Q95">
            <v>110726</v>
          </cell>
          <cell r="R95">
            <v>0</v>
          </cell>
          <cell r="S95">
            <v>0</v>
          </cell>
          <cell r="T95">
            <v>8316</v>
          </cell>
          <cell r="U95">
            <v>119042</v>
          </cell>
          <cell r="W95">
            <v>0</v>
          </cell>
          <cell r="X95">
            <v>0.09</v>
          </cell>
          <cell r="Y95">
            <v>0.09</v>
          </cell>
          <cell r="Z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>
            <v>418100276</v>
          </cell>
          <cell r="C96" t="str">
            <v>CHRISTA MCAULIFFE</v>
          </cell>
          <cell r="D96">
            <v>100</v>
          </cell>
          <cell r="E96" t="str">
            <v>FRAMINGHAM</v>
          </cell>
          <cell r="F96">
            <v>276</v>
          </cell>
          <cell r="G96" t="str">
            <v>SOUTHBOROUGH</v>
          </cell>
          <cell r="I96">
            <v>10413</v>
          </cell>
          <cell r="J96">
            <v>9554</v>
          </cell>
          <cell r="K96">
            <v>0</v>
          </cell>
          <cell r="L96">
            <v>1188</v>
          </cell>
          <cell r="M96">
            <v>21155</v>
          </cell>
          <cell r="O96">
            <v>1</v>
          </cell>
          <cell r="P96">
            <v>0</v>
          </cell>
          <cell r="Q96">
            <v>19967</v>
          </cell>
          <cell r="R96">
            <v>0</v>
          </cell>
          <cell r="S96">
            <v>0</v>
          </cell>
          <cell r="T96">
            <v>1188</v>
          </cell>
          <cell r="U96">
            <v>21155</v>
          </cell>
          <cell r="W96">
            <v>0</v>
          </cell>
          <cell r="X96">
            <v>0.09</v>
          </cell>
          <cell r="Y96">
            <v>0.09</v>
          </cell>
          <cell r="Z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>
            <v>418100308</v>
          </cell>
          <cell r="C97" t="str">
            <v>CHRISTA MCAULIFFE</v>
          </cell>
          <cell r="D97">
            <v>100</v>
          </cell>
          <cell r="E97" t="str">
            <v>FRAMINGHAM</v>
          </cell>
          <cell r="F97">
            <v>308</v>
          </cell>
          <cell r="G97" t="str">
            <v>WALTHAM</v>
          </cell>
          <cell r="I97">
            <v>10413</v>
          </cell>
          <cell r="J97">
            <v>2802</v>
          </cell>
          <cell r="K97">
            <v>0</v>
          </cell>
          <cell r="L97">
            <v>1188</v>
          </cell>
          <cell r="M97">
            <v>14403</v>
          </cell>
          <cell r="O97">
            <v>2</v>
          </cell>
          <cell r="P97">
            <v>0</v>
          </cell>
          <cell r="Q97">
            <v>26430</v>
          </cell>
          <cell r="R97">
            <v>0</v>
          </cell>
          <cell r="S97">
            <v>0</v>
          </cell>
          <cell r="T97">
            <v>2376</v>
          </cell>
          <cell r="U97">
            <v>28806</v>
          </cell>
          <cell r="W97">
            <v>0</v>
          </cell>
          <cell r="X97">
            <v>0.09</v>
          </cell>
          <cell r="Y97">
            <v>0.09</v>
          </cell>
          <cell r="Z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B98">
            <v>418100315</v>
          </cell>
          <cell r="C98" t="str">
            <v>CHRISTA MCAULIFFE</v>
          </cell>
          <cell r="D98">
            <v>100</v>
          </cell>
          <cell r="E98" t="str">
            <v>FRAMINGHAM</v>
          </cell>
          <cell r="F98">
            <v>315</v>
          </cell>
          <cell r="G98" t="str">
            <v>WAYLAND</v>
          </cell>
          <cell r="I98">
            <v>10413</v>
          </cell>
          <cell r="J98">
            <v>6818</v>
          </cell>
          <cell r="K98">
            <v>0</v>
          </cell>
          <cell r="L98">
            <v>1188</v>
          </cell>
          <cell r="M98">
            <v>18419</v>
          </cell>
          <cell r="O98">
            <v>1</v>
          </cell>
          <cell r="P98">
            <v>0</v>
          </cell>
          <cell r="Q98">
            <v>17231</v>
          </cell>
          <cell r="R98">
            <v>0</v>
          </cell>
          <cell r="S98">
            <v>0</v>
          </cell>
          <cell r="T98">
            <v>1188</v>
          </cell>
          <cell r="U98">
            <v>18419</v>
          </cell>
          <cell r="W98">
            <v>0</v>
          </cell>
          <cell r="X98">
            <v>0.09</v>
          </cell>
          <cell r="Y98">
            <v>0.09</v>
          </cell>
          <cell r="Z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>
            <v>418100321</v>
          </cell>
          <cell r="C99" t="str">
            <v>CHRISTA MCAULIFFE</v>
          </cell>
          <cell r="D99">
            <v>100</v>
          </cell>
          <cell r="E99" t="str">
            <v>FRAMINGHAM</v>
          </cell>
          <cell r="F99">
            <v>321</v>
          </cell>
          <cell r="G99" t="str">
            <v>WESTBOROUGH</v>
          </cell>
          <cell r="I99">
            <v>10413</v>
          </cell>
          <cell r="J99">
            <v>5356</v>
          </cell>
          <cell r="K99">
            <v>0</v>
          </cell>
          <cell r="L99">
            <v>1188</v>
          </cell>
          <cell r="M99">
            <v>16957</v>
          </cell>
          <cell r="O99">
            <v>1</v>
          </cell>
          <cell r="P99">
            <v>0</v>
          </cell>
          <cell r="Q99">
            <v>15769</v>
          </cell>
          <cell r="R99">
            <v>0</v>
          </cell>
          <cell r="S99">
            <v>0</v>
          </cell>
          <cell r="T99">
            <v>1188</v>
          </cell>
          <cell r="U99">
            <v>16957</v>
          </cell>
          <cell r="W99">
            <v>0</v>
          </cell>
          <cell r="X99">
            <v>0.09</v>
          </cell>
          <cell r="Y99">
            <v>0.09</v>
          </cell>
          <cell r="Z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>
            <v>418100348</v>
          </cell>
          <cell r="C100" t="str">
            <v>CHRISTA MCAULIFFE</v>
          </cell>
          <cell r="D100">
            <v>100</v>
          </cell>
          <cell r="E100" t="str">
            <v>FRAMINGHAM</v>
          </cell>
          <cell r="F100">
            <v>348</v>
          </cell>
          <cell r="G100" t="str">
            <v>WORCESTER</v>
          </cell>
          <cell r="I100">
            <v>10413</v>
          </cell>
          <cell r="J100">
            <v>54</v>
          </cell>
          <cell r="K100">
            <v>0</v>
          </cell>
          <cell r="L100">
            <v>1188</v>
          </cell>
          <cell r="M100">
            <v>11655</v>
          </cell>
          <cell r="O100">
            <v>2</v>
          </cell>
          <cell r="P100">
            <v>0</v>
          </cell>
          <cell r="Q100">
            <v>20934</v>
          </cell>
          <cell r="R100">
            <v>0</v>
          </cell>
          <cell r="S100">
            <v>0</v>
          </cell>
          <cell r="T100">
            <v>2376</v>
          </cell>
          <cell r="U100">
            <v>23310</v>
          </cell>
          <cell r="W100">
            <v>0</v>
          </cell>
          <cell r="X100">
            <v>0.18</v>
          </cell>
          <cell r="Y100">
            <v>0.18</v>
          </cell>
          <cell r="Z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>
            <v>418100690</v>
          </cell>
          <cell r="C101" t="str">
            <v>CHRISTA MCAULIFFE</v>
          </cell>
          <cell r="D101">
            <v>100</v>
          </cell>
          <cell r="E101" t="str">
            <v>FRAMINGHAM</v>
          </cell>
          <cell r="F101">
            <v>690</v>
          </cell>
          <cell r="G101" t="str">
            <v>KING PHILIP</v>
          </cell>
          <cell r="I101">
            <v>13117</v>
          </cell>
          <cell r="J101">
            <v>6581</v>
          </cell>
          <cell r="K101">
            <v>0</v>
          </cell>
          <cell r="L101">
            <v>1188</v>
          </cell>
          <cell r="M101">
            <v>20886</v>
          </cell>
          <cell r="O101">
            <v>2</v>
          </cell>
          <cell r="P101">
            <v>0</v>
          </cell>
          <cell r="Q101">
            <v>39396</v>
          </cell>
          <cell r="R101">
            <v>0</v>
          </cell>
          <cell r="S101">
            <v>0</v>
          </cell>
          <cell r="T101">
            <v>2376</v>
          </cell>
          <cell r="U101">
            <v>41772</v>
          </cell>
          <cell r="W101">
            <v>0</v>
          </cell>
          <cell r="X101">
            <v>0.09</v>
          </cell>
          <cell r="Y101">
            <v>0.09</v>
          </cell>
          <cell r="Z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</row>
        <row r="102">
          <cell r="B102">
            <v>419035035</v>
          </cell>
          <cell r="C102" t="str">
            <v>HELEN Y. DAVIS LEADERSHIP ACADEMY</v>
          </cell>
          <cell r="D102">
            <v>35</v>
          </cell>
          <cell r="E102" t="str">
            <v>BOSTON</v>
          </cell>
          <cell r="F102">
            <v>35</v>
          </cell>
          <cell r="G102" t="str">
            <v>BOSTON</v>
          </cell>
          <cell r="I102">
            <v>17874</v>
          </cell>
          <cell r="J102">
            <v>7419</v>
          </cell>
          <cell r="K102">
            <v>0</v>
          </cell>
          <cell r="L102">
            <v>1188</v>
          </cell>
          <cell r="M102">
            <v>26481</v>
          </cell>
          <cell r="O102">
            <v>90</v>
          </cell>
          <cell r="P102">
            <v>0</v>
          </cell>
          <cell r="Q102">
            <v>2276370</v>
          </cell>
          <cell r="R102">
            <v>0</v>
          </cell>
          <cell r="S102">
            <v>0</v>
          </cell>
          <cell r="T102">
            <v>106920</v>
          </cell>
          <cell r="U102">
            <v>2383290</v>
          </cell>
          <cell r="W102">
            <v>0</v>
          </cell>
          <cell r="X102">
            <v>0.18</v>
          </cell>
          <cell r="Y102">
            <v>0.18</v>
          </cell>
          <cell r="Z102">
            <v>0</v>
          </cell>
          <cell r="AB102">
            <v>6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B103">
            <v>419035044</v>
          </cell>
          <cell r="C103" t="str">
            <v>HELEN Y. DAVIS LEADERSHIP ACADEMY</v>
          </cell>
          <cell r="D103">
            <v>35</v>
          </cell>
          <cell r="E103" t="str">
            <v>BOSTON</v>
          </cell>
          <cell r="F103">
            <v>44</v>
          </cell>
          <cell r="G103" t="str">
            <v>BROCKTON</v>
          </cell>
          <cell r="I103">
            <v>14883</v>
          </cell>
          <cell r="J103">
            <v>519</v>
          </cell>
          <cell r="K103">
            <v>0</v>
          </cell>
          <cell r="L103">
            <v>1188</v>
          </cell>
          <cell r="M103">
            <v>16590</v>
          </cell>
          <cell r="O103">
            <v>1</v>
          </cell>
          <cell r="P103">
            <v>0</v>
          </cell>
          <cell r="Q103">
            <v>15402</v>
          </cell>
          <cell r="R103">
            <v>0</v>
          </cell>
          <cell r="S103">
            <v>0</v>
          </cell>
          <cell r="T103">
            <v>1188</v>
          </cell>
          <cell r="U103">
            <v>16590</v>
          </cell>
          <cell r="W103">
            <v>0</v>
          </cell>
          <cell r="X103">
            <v>0.18</v>
          </cell>
          <cell r="Y103">
            <v>0.18</v>
          </cell>
          <cell r="Z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</row>
        <row r="104">
          <cell r="B104">
            <v>419035189</v>
          </cell>
          <cell r="C104" t="str">
            <v>HELEN Y. DAVIS LEADERSHIP ACADEMY</v>
          </cell>
          <cell r="D104">
            <v>35</v>
          </cell>
          <cell r="E104" t="str">
            <v>BOSTON</v>
          </cell>
          <cell r="F104">
            <v>189</v>
          </cell>
          <cell r="G104" t="str">
            <v>MILTON</v>
          </cell>
          <cell r="I104">
            <v>15826</v>
          </cell>
          <cell r="J104">
            <v>5382</v>
          </cell>
          <cell r="K104">
            <v>0</v>
          </cell>
          <cell r="L104">
            <v>1188</v>
          </cell>
          <cell r="M104">
            <v>22396</v>
          </cell>
          <cell r="O104">
            <v>2</v>
          </cell>
          <cell r="P104">
            <v>0</v>
          </cell>
          <cell r="Q104">
            <v>42416</v>
          </cell>
          <cell r="R104">
            <v>0</v>
          </cell>
          <cell r="S104">
            <v>0</v>
          </cell>
          <cell r="T104">
            <v>2376</v>
          </cell>
          <cell r="U104">
            <v>44792</v>
          </cell>
          <cell r="W104">
            <v>0</v>
          </cell>
          <cell r="X104">
            <v>0.09</v>
          </cell>
          <cell r="Y104">
            <v>0.09</v>
          </cell>
          <cell r="Z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</row>
        <row r="105">
          <cell r="B105">
            <v>419035244</v>
          </cell>
          <cell r="C105" t="str">
            <v>HELEN Y. DAVIS LEADERSHIP ACADEMY</v>
          </cell>
          <cell r="D105">
            <v>35</v>
          </cell>
          <cell r="E105" t="str">
            <v>BOSTON</v>
          </cell>
          <cell r="F105">
            <v>244</v>
          </cell>
          <cell r="G105" t="str">
            <v>RANDOLPH</v>
          </cell>
          <cell r="I105">
            <v>14614</v>
          </cell>
          <cell r="J105">
            <v>4204</v>
          </cell>
          <cell r="K105">
            <v>0</v>
          </cell>
          <cell r="L105">
            <v>1188</v>
          </cell>
          <cell r="M105">
            <v>20006</v>
          </cell>
          <cell r="O105">
            <v>2</v>
          </cell>
          <cell r="P105">
            <v>0</v>
          </cell>
          <cell r="Q105">
            <v>37636</v>
          </cell>
          <cell r="R105">
            <v>0</v>
          </cell>
          <cell r="S105">
            <v>0</v>
          </cell>
          <cell r="T105">
            <v>2376</v>
          </cell>
          <cell r="U105">
            <v>40012</v>
          </cell>
          <cell r="W105">
            <v>0</v>
          </cell>
          <cell r="X105">
            <v>0.09</v>
          </cell>
          <cell r="Y105">
            <v>0.09</v>
          </cell>
          <cell r="Z105">
            <v>0</v>
          </cell>
          <cell r="AB105">
            <v>0</v>
          </cell>
          <cell r="AC105">
            <v>0.22287092352968754</v>
          </cell>
          <cell r="AD105">
            <v>4457.9850389816602</v>
          </cell>
          <cell r="AE105">
            <v>0</v>
          </cell>
          <cell r="AF105">
            <v>0</v>
          </cell>
        </row>
        <row r="106">
          <cell r="B106">
            <v>420049010</v>
          </cell>
          <cell r="C106" t="str">
            <v>BENJAMIN BANNEKER</v>
          </cell>
          <cell r="D106">
            <v>49</v>
          </cell>
          <cell r="E106" t="str">
            <v>CAMBRIDGE</v>
          </cell>
          <cell r="F106">
            <v>10</v>
          </cell>
          <cell r="G106" t="str">
            <v>ARLINGTON</v>
          </cell>
          <cell r="I106">
            <v>14919</v>
          </cell>
          <cell r="J106">
            <v>6449</v>
          </cell>
          <cell r="K106">
            <v>0</v>
          </cell>
          <cell r="L106">
            <v>1188</v>
          </cell>
          <cell r="M106">
            <v>22556</v>
          </cell>
          <cell r="O106">
            <v>7</v>
          </cell>
          <cell r="P106">
            <v>0</v>
          </cell>
          <cell r="Q106">
            <v>149576</v>
          </cell>
          <cell r="R106">
            <v>0</v>
          </cell>
          <cell r="S106">
            <v>0</v>
          </cell>
          <cell r="T106">
            <v>8316</v>
          </cell>
          <cell r="U106">
            <v>157892</v>
          </cell>
          <cell r="W106">
            <v>0</v>
          </cell>
          <cell r="X106">
            <v>0.09</v>
          </cell>
          <cell r="Y106">
            <v>0.09</v>
          </cell>
          <cell r="Z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</row>
        <row r="107">
          <cell r="B107">
            <v>420049016</v>
          </cell>
          <cell r="C107" t="str">
            <v>BENJAMIN BANNEKER</v>
          </cell>
          <cell r="D107">
            <v>49</v>
          </cell>
          <cell r="E107" t="str">
            <v>CAMBRIDGE</v>
          </cell>
          <cell r="F107">
            <v>16</v>
          </cell>
          <cell r="G107" t="str">
            <v>ATTLEBORO</v>
          </cell>
          <cell r="I107">
            <v>15567</v>
          </cell>
          <cell r="J107">
            <v>228</v>
          </cell>
          <cell r="K107">
            <v>0</v>
          </cell>
          <cell r="L107">
            <v>1188</v>
          </cell>
          <cell r="M107">
            <v>16983</v>
          </cell>
          <cell r="O107">
            <v>2</v>
          </cell>
          <cell r="P107">
            <v>0</v>
          </cell>
          <cell r="Q107">
            <v>31590</v>
          </cell>
          <cell r="R107">
            <v>0</v>
          </cell>
          <cell r="S107">
            <v>0</v>
          </cell>
          <cell r="T107">
            <v>2376</v>
          </cell>
          <cell r="U107">
            <v>33966</v>
          </cell>
          <cell r="W107">
            <v>0</v>
          </cell>
          <cell r="X107">
            <v>0.09</v>
          </cell>
          <cell r="Y107">
            <v>0.09</v>
          </cell>
          <cell r="Z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</row>
        <row r="108">
          <cell r="B108">
            <v>420049026</v>
          </cell>
          <cell r="C108" t="str">
            <v>BENJAMIN BANNEKER</v>
          </cell>
          <cell r="D108">
            <v>49</v>
          </cell>
          <cell r="E108" t="str">
            <v>CAMBRIDGE</v>
          </cell>
          <cell r="F108">
            <v>26</v>
          </cell>
          <cell r="G108" t="str">
            <v>BELMONT</v>
          </cell>
          <cell r="I108">
            <v>13646</v>
          </cell>
          <cell r="J108">
            <v>4383</v>
          </cell>
          <cell r="K108">
            <v>0</v>
          </cell>
          <cell r="L108">
            <v>1188</v>
          </cell>
          <cell r="M108">
            <v>19217</v>
          </cell>
          <cell r="O108">
            <v>4</v>
          </cell>
          <cell r="P108">
            <v>0</v>
          </cell>
          <cell r="Q108">
            <v>72116</v>
          </cell>
          <cell r="R108">
            <v>0</v>
          </cell>
          <cell r="S108">
            <v>0</v>
          </cell>
          <cell r="T108">
            <v>4752</v>
          </cell>
          <cell r="U108">
            <v>76868</v>
          </cell>
          <cell r="W108">
            <v>0</v>
          </cell>
          <cell r="X108">
            <v>0.09</v>
          </cell>
          <cell r="Y108">
            <v>0.09</v>
          </cell>
          <cell r="Z108">
            <v>0</v>
          </cell>
          <cell r="AB108">
            <v>1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</row>
        <row r="109">
          <cell r="B109">
            <v>420049031</v>
          </cell>
          <cell r="C109" t="str">
            <v>BENJAMIN BANNEKER</v>
          </cell>
          <cell r="D109">
            <v>49</v>
          </cell>
          <cell r="E109" t="str">
            <v>CAMBRIDGE</v>
          </cell>
          <cell r="F109">
            <v>31</v>
          </cell>
          <cell r="G109" t="str">
            <v>BILLERICA</v>
          </cell>
          <cell r="I109">
            <v>11791</v>
          </cell>
          <cell r="J109">
            <v>5292</v>
          </cell>
          <cell r="K109">
            <v>0</v>
          </cell>
          <cell r="L109">
            <v>1188</v>
          </cell>
          <cell r="M109">
            <v>18271</v>
          </cell>
          <cell r="O109">
            <v>1</v>
          </cell>
          <cell r="P109">
            <v>0</v>
          </cell>
          <cell r="Q109">
            <v>17083</v>
          </cell>
          <cell r="R109">
            <v>0</v>
          </cell>
          <cell r="S109">
            <v>0</v>
          </cell>
          <cell r="T109">
            <v>1188</v>
          </cell>
          <cell r="U109">
            <v>18271</v>
          </cell>
          <cell r="W109">
            <v>0</v>
          </cell>
          <cell r="X109">
            <v>0.09</v>
          </cell>
          <cell r="Y109">
            <v>0.09</v>
          </cell>
          <cell r="Z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</row>
        <row r="110">
          <cell r="B110">
            <v>420049035</v>
          </cell>
          <cell r="C110" t="str">
            <v>BENJAMIN BANNEKER</v>
          </cell>
          <cell r="D110">
            <v>49</v>
          </cell>
          <cell r="E110" t="str">
            <v>CAMBRIDGE</v>
          </cell>
          <cell r="F110">
            <v>35</v>
          </cell>
          <cell r="G110" t="str">
            <v>BOSTON</v>
          </cell>
          <cell r="I110">
            <v>16253</v>
          </cell>
          <cell r="J110">
            <v>6746</v>
          </cell>
          <cell r="K110">
            <v>0</v>
          </cell>
          <cell r="L110">
            <v>1188</v>
          </cell>
          <cell r="M110">
            <v>24187</v>
          </cell>
          <cell r="O110">
            <v>29</v>
          </cell>
          <cell r="P110">
            <v>0</v>
          </cell>
          <cell r="Q110">
            <v>666971</v>
          </cell>
          <cell r="R110">
            <v>0</v>
          </cell>
          <cell r="S110">
            <v>0</v>
          </cell>
          <cell r="T110">
            <v>34452</v>
          </cell>
          <cell r="U110">
            <v>701423</v>
          </cell>
          <cell r="W110">
            <v>0</v>
          </cell>
          <cell r="X110">
            <v>0.18</v>
          </cell>
          <cell r="Y110">
            <v>0.18</v>
          </cell>
          <cell r="Z110">
            <v>0</v>
          </cell>
          <cell r="AB110">
            <v>6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</row>
        <row r="111">
          <cell r="B111">
            <v>420049044</v>
          </cell>
          <cell r="C111" t="str">
            <v>BENJAMIN BANNEKER</v>
          </cell>
          <cell r="D111">
            <v>49</v>
          </cell>
          <cell r="E111" t="str">
            <v>CAMBRIDGE</v>
          </cell>
          <cell r="F111">
            <v>44</v>
          </cell>
          <cell r="G111" t="str">
            <v>BROCKTON</v>
          </cell>
          <cell r="I111">
            <v>16962</v>
          </cell>
          <cell r="J111">
            <v>592</v>
          </cell>
          <cell r="K111">
            <v>0</v>
          </cell>
          <cell r="L111">
            <v>1188</v>
          </cell>
          <cell r="M111">
            <v>18742</v>
          </cell>
          <cell r="O111">
            <v>8</v>
          </cell>
          <cell r="P111">
            <v>0</v>
          </cell>
          <cell r="Q111">
            <v>140432</v>
          </cell>
          <cell r="R111">
            <v>0</v>
          </cell>
          <cell r="S111">
            <v>0</v>
          </cell>
          <cell r="T111">
            <v>9504</v>
          </cell>
          <cell r="U111">
            <v>149936</v>
          </cell>
          <cell r="W111">
            <v>0</v>
          </cell>
          <cell r="X111">
            <v>0.18</v>
          </cell>
          <cell r="Y111">
            <v>0.18</v>
          </cell>
          <cell r="Z111">
            <v>0</v>
          </cell>
          <cell r="AB111">
            <v>1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</row>
        <row r="112">
          <cell r="B112">
            <v>420049049</v>
          </cell>
          <cell r="C112" t="str">
            <v>BENJAMIN BANNEKER</v>
          </cell>
          <cell r="D112">
            <v>49</v>
          </cell>
          <cell r="E112" t="str">
            <v>CAMBRIDGE</v>
          </cell>
          <cell r="F112">
            <v>49</v>
          </cell>
          <cell r="G112" t="str">
            <v>CAMBRIDGE</v>
          </cell>
          <cell r="I112">
            <v>17366</v>
          </cell>
          <cell r="J112">
            <v>21791</v>
          </cell>
          <cell r="K112">
            <v>0</v>
          </cell>
          <cell r="L112">
            <v>1188</v>
          </cell>
          <cell r="M112">
            <v>40345</v>
          </cell>
          <cell r="O112">
            <v>219</v>
          </cell>
          <cell r="P112">
            <v>0</v>
          </cell>
          <cell r="Q112">
            <v>8575383</v>
          </cell>
          <cell r="R112">
            <v>0</v>
          </cell>
          <cell r="S112">
            <v>0</v>
          </cell>
          <cell r="T112">
            <v>260172</v>
          </cell>
          <cell r="U112">
            <v>8835555</v>
          </cell>
          <cell r="W112">
            <v>0</v>
          </cell>
          <cell r="X112">
            <v>0.09</v>
          </cell>
          <cell r="Y112">
            <v>0.09</v>
          </cell>
          <cell r="Z112">
            <v>0</v>
          </cell>
          <cell r="AB112">
            <v>10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</row>
        <row r="113">
          <cell r="B113">
            <v>420049057</v>
          </cell>
          <cell r="C113" t="str">
            <v>BENJAMIN BANNEKER</v>
          </cell>
          <cell r="D113">
            <v>49</v>
          </cell>
          <cell r="E113" t="str">
            <v>CAMBRIDGE</v>
          </cell>
          <cell r="F113">
            <v>57</v>
          </cell>
          <cell r="G113" t="str">
            <v>CHELSEA</v>
          </cell>
          <cell r="I113">
            <v>11791</v>
          </cell>
          <cell r="J113">
            <v>256</v>
          </cell>
          <cell r="K113">
            <v>0</v>
          </cell>
          <cell r="L113">
            <v>1188</v>
          </cell>
          <cell r="M113">
            <v>13235</v>
          </cell>
          <cell r="O113">
            <v>3</v>
          </cell>
          <cell r="P113">
            <v>0</v>
          </cell>
          <cell r="Q113">
            <v>36141</v>
          </cell>
          <cell r="R113">
            <v>0</v>
          </cell>
          <cell r="S113">
            <v>0</v>
          </cell>
          <cell r="T113">
            <v>3564</v>
          </cell>
          <cell r="U113">
            <v>39705</v>
          </cell>
          <cell r="W113">
            <v>0</v>
          </cell>
          <cell r="X113">
            <v>0.18</v>
          </cell>
          <cell r="Y113">
            <v>0.18</v>
          </cell>
          <cell r="Z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</row>
        <row r="114">
          <cell r="B114">
            <v>420049093</v>
          </cell>
          <cell r="C114" t="str">
            <v>BENJAMIN BANNEKER</v>
          </cell>
          <cell r="D114">
            <v>49</v>
          </cell>
          <cell r="E114" t="str">
            <v>CAMBRIDGE</v>
          </cell>
          <cell r="F114">
            <v>93</v>
          </cell>
          <cell r="G114" t="str">
            <v>EVERETT</v>
          </cell>
          <cell r="I114">
            <v>16473</v>
          </cell>
          <cell r="J114">
            <v>46</v>
          </cell>
          <cell r="K114">
            <v>0</v>
          </cell>
          <cell r="L114">
            <v>1188</v>
          </cell>
          <cell r="M114">
            <v>17707</v>
          </cell>
          <cell r="O114">
            <v>12</v>
          </cell>
          <cell r="P114">
            <v>0</v>
          </cell>
          <cell r="Q114">
            <v>198228</v>
          </cell>
          <cell r="R114">
            <v>0</v>
          </cell>
          <cell r="S114">
            <v>0</v>
          </cell>
          <cell r="T114">
            <v>14256</v>
          </cell>
          <cell r="U114">
            <v>212484</v>
          </cell>
          <cell r="W114">
            <v>0</v>
          </cell>
          <cell r="X114">
            <v>0.18</v>
          </cell>
          <cell r="Y114">
            <v>0.18</v>
          </cell>
          <cell r="Z114">
            <v>0</v>
          </cell>
          <cell r="AB114">
            <v>1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</row>
        <row r="115">
          <cell r="B115">
            <v>420049097</v>
          </cell>
          <cell r="C115" t="str">
            <v>BENJAMIN BANNEKER</v>
          </cell>
          <cell r="D115">
            <v>49</v>
          </cell>
          <cell r="E115" t="str">
            <v>CAMBRIDGE</v>
          </cell>
          <cell r="F115">
            <v>97</v>
          </cell>
          <cell r="G115" t="str">
            <v>FITCHBURG</v>
          </cell>
          <cell r="I115">
            <v>16375</v>
          </cell>
          <cell r="J115">
            <v>0</v>
          </cell>
          <cell r="K115">
            <v>0</v>
          </cell>
          <cell r="L115">
            <v>1188</v>
          </cell>
          <cell r="M115">
            <v>17563</v>
          </cell>
          <cell r="O115">
            <v>1</v>
          </cell>
          <cell r="P115">
            <v>0</v>
          </cell>
          <cell r="Q115">
            <v>16375</v>
          </cell>
          <cell r="R115">
            <v>0</v>
          </cell>
          <cell r="S115">
            <v>0</v>
          </cell>
          <cell r="T115">
            <v>1188</v>
          </cell>
          <cell r="U115">
            <v>17563</v>
          </cell>
          <cell r="W115">
            <v>0</v>
          </cell>
          <cell r="X115">
            <v>0.18</v>
          </cell>
          <cell r="Y115">
            <v>0.18</v>
          </cell>
          <cell r="Z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</row>
        <row r="116">
          <cell r="B116">
            <v>420049128</v>
          </cell>
          <cell r="C116" t="str">
            <v>BENJAMIN BANNEKER</v>
          </cell>
          <cell r="D116">
            <v>49</v>
          </cell>
          <cell r="E116" t="str">
            <v>CAMBRIDGE</v>
          </cell>
          <cell r="F116">
            <v>128</v>
          </cell>
          <cell r="G116" t="str">
            <v>HAVERHILL</v>
          </cell>
          <cell r="I116">
            <v>19116</v>
          </cell>
          <cell r="J116">
            <v>712</v>
          </cell>
          <cell r="K116">
            <v>0</v>
          </cell>
          <cell r="L116">
            <v>1188</v>
          </cell>
          <cell r="M116">
            <v>21016</v>
          </cell>
          <cell r="O116">
            <v>1</v>
          </cell>
          <cell r="P116">
            <v>0</v>
          </cell>
          <cell r="Q116">
            <v>19828</v>
          </cell>
          <cell r="R116">
            <v>0</v>
          </cell>
          <cell r="S116">
            <v>0</v>
          </cell>
          <cell r="T116">
            <v>1188</v>
          </cell>
          <cell r="U116">
            <v>21016</v>
          </cell>
          <cell r="W116">
            <v>0</v>
          </cell>
          <cell r="X116">
            <v>0.09</v>
          </cell>
          <cell r="Y116">
            <v>0.09</v>
          </cell>
          <cell r="Z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B117">
            <v>420049153</v>
          </cell>
          <cell r="C117" t="str">
            <v>BENJAMIN BANNEKER</v>
          </cell>
          <cell r="D117">
            <v>49</v>
          </cell>
          <cell r="E117" t="str">
            <v>CAMBRIDGE</v>
          </cell>
          <cell r="F117">
            <v>153</v>
          </cell>
          <cell r="G117" t="str">
            <v>LEOMINSTER</v>
          </cell>
          <cell r="I117">
            <v>16545</v>
          </cell>
          <cell r="J117">
            <v>46</v>
          </cell>
          <cell r="K117">
            <v>0</v>
          </cell>
          <cell r="L117">
            <v>1188</v>
          </cell>
          <cell r="M117">
            <v>17779</v>
          </cell>
          <cell r="O117">
            <v>3</v>
          </cell>
          <cell r="P117">
            <v>0</v>
          </cell>
          <cell r="Q117">
            <v>49773</v>
          </cell>
          <cell r="R117">
            <v>0</v>
          </cell>
          <cell r="S117">
            <v>0</v>
          </cell>
          <cell r="T117">
            <v>3564</v>
          </cell>
          <cell r="U117">
            <v>53337</v>
          </cell>
          <cell r="W117">
            <v>0</v>
          </cell>
          <cell r="X117">
            <v>0.09</v>
          </cell>
          <cell r="Y117">
            <v>0.09</v>
          </cell>
          <cell r="Z117">
            <v>0</v>
          </cell>
          <cell r="AB117">
            <v>1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</row>
        <row r="118">
          <cell r="B118">
            <v>420049155</v>
          </cell>
          <cell r="C118" t="str">
            <v>BENJAMIN BANNEKER</v>
          </cell>
          <cell r="D118">
            <v>49</v>
          </cell>
          <cell r="E118" t="str">
            <v>CAMBRIDGE</v>
          </cell>
          <cell r="F118">
            <v>155</v>
          </cell>
          <cell r="G118" t="str">
            <v>LEXINGTON</v>
          </cell>
          <cell r="I118">
            <v>13151</v>
          </cell>
          <cell r="J118">
            <v>10486</v>
          </cell>
          <cell r="K118">
            <v>0</v>
          </cell>
          <cell r="L118">
            <v>1188</v>
          </cell>
          <cell r="M118">
            <v>24825</v>
          </cell>
          <cell r="O118">
            <v>1</v>
          </cell>
          <cell r="P118">
            <v>0</v>
          </cell>
          <cell r="Q118">
            <v>23637</v>
          </cell>
          <cell r="R118">
            <v>0</v>
          </cell>
          <cell r="S118">
            <v>0</v>
          </cell>
          <cell r="T118">
            <v>1188</v>
          </cell>
          <cell r="U118">
            <v>24825</v>
          </cell>
          <cell r="W118">
            <v>0</v>
          </cell>
          <cell r="X118">
            <v>0.09</v>
          </cell>
          <cell r="Y118">
            <v>0.09</v>
          </cell>
          <cell r="Z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</row>
        <row r="119">
          <cell r="B119">
            <v>420049163</v>
          </cell>
          <cell r="C119" t="str">
            <v>BENJAMIN BANNEKER</v>
          </cell>
          <cell r="D119">
            <v>49</v>
          </cell>
          <cell r="E119" t="str">
            <v>CAMBRIDGE</v>
          </cell>
          <cell r="F119">
            <v>163</v>
          </cell>
          <cell r="G119" t="str">
            <v>LYNN</v>
          </cell>
          <cell r="I119">
            <v>19238</v>
          </cell>
          <cell r="J119">
            <v>0</v>
          </cell>
          <cell r="K119">
            <v>0</v>
          </cell>
          <cell r="L119">
            <v>1188</v>
          </cell>
          <cell r="M119">
            <v>20426</v>
          </cell>
          <cell r="O119">
            <v>1</v>
          </cell>
          <cell r="P119">
            <v>0</v>
          </cell>
          <cell r="Q119">
            <v>19238</v>
          </cell>
          <cell r="R119">
            <v>0</v>
          </cell>
          <cell r="S119">
            <v>0</v>
          </cell>
          <cell r="T119">
            <v>1188</v>
          </cell>
          <cell r="U119">
            <v>20426</v>
          </cell>
          <cell r="W119">
            <v>0</v>
          </cell>
          <cell r="X119">
            <v>0.113490033140277</v>
          </cell>
          <cell r="Y119">
            <v>0.113490033140277</v>
          </cell>
          <cell r="Z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</row>
        <row r="120">
          <cell r="B120">
            <v>420049165</v>
          </cell>
          <cell r="C120" t="str">
            <v>BENJAMIN BANNEKER</v>
          </cell>
          <cell r="D120">
            <v>49</v>
          </cell>
          <cell r="E120" t="str">
            <v>CAMBRIDGE</v>
          </cell>
          <cell r="F120">
            <v>165</v>
          </cell>
          <cell r="G120" t="str">
            <v>MALDEN</v>
          </cell>
          <cell r="I120">
            <v>17553</v>
          </cell>
          <cell r="J120">
            <v>0</v>
          </cell>
          <cell r="K120">
            <v>0</v>
          </cell>
          <cell r="L120">
            <v>1188</v>
          </cell>
          <cell r="M120">
            <v>18741</v>
          </cell>
          <cell r="O120">
            <v>11</v>
          </cell>
          <cell r="P120">
            <v>0</v>
          </cell>
          <cell r="Q120">
            <v>193083</v>
          </cell>
          <cell r="R120">
            <v>0</v>
          </cell>
          <cell r="S120">
            <v>0</v>
          </cell>
          <cell r="T120">
            <v>13068</v>
          </cell>
          <cell r="U120">
            <v>206151</v>
          </cell>
          <cell r="W120">
            <v>0</v>
          </cell>
          <cell r="X120">
            <v>9.8299999999999998E-2</v>
          </cell>
          <cell r="Y120">
            <v>9.8299999999999998E-2</v>
          </cell>
          <cell r="Z120">
            <v>0</v>
          </cell>
          <cell r="AB120">
            <v>3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B121">
            <v>420049174</v>
          </cell>
          <cell r="C121" t="str">
            <v>BENJAMIN BANNEKER</v>
          </cell>
          <cell r="D121">
            <v>49</v>
          </cell>
          <cell r="E121" t="str">
            <v>CAMBRIDGE</v>
          </cell>
          <cell r="F121">
            <v>174</v>
          </cell>
          <cell r="G121" t="str">
            <v>MAYNARD</v>
          </cell>
          <cell r="I121">
            <v>11791</v>
          </cell>
          <cell r="J121">
            <v>6925</v>
          </cell>
          <cell r="K121">
            <v>0</v>
          </cell>
          <cell r="L121">
            <v>1188</v>
          </cell>
          <cell r="M121">
            <v>19904</v>
          </cell>
          <cell r="O121">
            <v>2</v>
          </cell>
          <cell r="P121">
            <v>0</v>
          </cell>
          <cell r="Q121">
            <v>37432</v>
          </cell>
          <cell r="R121">
            <v>0</v>
          </cell>
          <cell r="S121">
            <v>0</v>
          </cell>
          <cell r="T121">
            <v>2376</v>
          </cell>
          <cell r="U121">
            <v>39808</v>
          </cell>
          <cell r="W121">
            <v>0</v>
          </cell>
          <cell r="X121">
            <v>0.09</v>
          </cell>
          <cell r="Y121">
            <v>0.09</v>
          </cell>
          <cell r="Z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</row>
        <row r="122">
          <cell r="B122">
            <v>420049176</v>
          </cell>
          <cell r="C122" t="str">
            <v>BENJAMIN BANNEKER</v>
          </cell>
          <cell r="D122">
            <v>49</v>
          </cell>
          <cell r="E122" t="str">
            <v>CAMBRIDGE</v>
          </cell>
          <cell r="F122">
            <v>176</v>
          </cell>
          <cell r="G122" t="str">
            <v>MEDFORD</v>
          </cell>
          <cell r="I122">
            <v>13985</v>
          </cell>
          <cell r="J122">
            <v>4756</v>
          </cell>
          <cell r="K122">
            <v>0</v>
          </cell>
          <cell r="L122">
            <v>1188</v>
          </cell>
          <cell r="M122">
            <v>19929</v>
          </cell>
          <cell r="O122">
            <v>13</v>
          </cell>
          <cell r="P122">
            <v>0</v>
          </cell>
          <cell r="Q122">
            <v>243633</v>
          </cell>
          <cell r="R122">
            <v>0</v>
          </cell>
          <cell r="S122">
            <v>0</v>
          </cell>
          <cell r="T122">
            <v>15444</v>
          </cell>
          <cell r="U122">
            <v>259077</v>
          </cell>
          <cell r="W122">
            <v>0</v>
          </cell>
          <cell r="X122">
            <v>0.09</v>
          </cell>
          <cell r="Y122">
            <v>0.09</v>
          </cell>
          <cell r="Z122">
            <v>0</v>
          </cell>
          <cell r="AB122">
            <v>2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</row>
        <row r="123">
          <cell r="B123">
            <v>420049181</v>
          </cell>
          <cell r="C123" t="str">
            <v>BENJAMIN BANNEKER</v>
          </cell>
          <cell r="D123">
            <v>49</v>
          </cell>
          <cell r="E123" t="str">
            <v>CAMBRIDGE</v>
          </cell>
          <cell r="F123">
            <v>181</v>
          </cell>
          <cell r="G123" t="str">
            <v>METHUEN</v>
          </cell>
          <cell r="I123">
            <v>16133</v>
          </cell>
          <cell r="J123">
            <v>242</v>
          </cell>
          <cell r="K123">
            <v>0</v>
          </cell>
          <cell r="L123">
            <v>1188</v>
          </cell>
          <cell r="M123">
            <v>17563</v>
          </cell>
          <cell r="O123">
            <v>1</v>
          </cell>
          <cell r="P123">
            <v>0</v>
          </cell>
          <cell r="Q123">
            <v>16375</v>
          </cell>
          <cell r="R123">
            <v>0</v>
          </cell>
          <cell r="S123">
            <v>0</v>
          </cell>
          <cell r="T123">
            <v>1188</v>
          </cell>
          <cell r="U123">
            <v>17563</v>
          </cell>
          <cell r="W123">
            <v>0</v>
          </cell>
          <cell r="X123">
            <v>0.09</v>
          </cell>
          <cell r="Y123">
            <v>0.09</v>
          </cell>
          <cell r="Z123">
            <v>0</v>
          </cell>
          <cell r="AB123">
            <v>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</row>
        <row r="124">
          <cell r="B124">
            <v>420049199</v>
          </cell>
          <cell r="C124" t="str">
            <v>BENJAMIN BANNEKER</v>
          </cell>
          <cell r="D124">
            <v>49</v>
          </cell>
          <cell r="E124" t="str">
            <v>CAMBRIDGE</v>
          </cell>
          <cell r="F124">
            <v>199</v>
          </cell>
          <cell r="G124" t="str">
            <v>NEEDHAM</v>
          </cell>
          <cell r="I124">
            <v>17890</v>
          </cell>
          <cell r="J124">
            <v>13156</v>
          </cell>
          <cell r="K124">
            <v>0</v>
          </cell>
          <cell r="L124">
            <v>1188</v>
          </cell>
          <cell r="M124">
            <v>32234</v>
          </cell>
          <cell r="O124">
            <v>1</v>
          </cell>
          <cell r="P124">
            <v>0</v>
          </cell>
          <cell r="Q124">
            <v>31046</v>
          </cell>
          <cell r="R124">
            <v>0</v>
          </cell>
          <cell r="S124">
            <v>0</v>
          </cell>
          <cell r="T124">
            <v>1188</v>
          </cell>
          <cell r="U124">
            <v>32234</v>
          </cell>
          <cell r="W124">
            <v>0</v>
          </cell>
          <cell r="X124">
            <v>0.09</v>
          </cell>
          <cell r="Y124">
            <v>0.09</v>
          </cell>
          <cell r="Z124">
            <v>0</v>
          </cell>
          <cell r="AB124">
            <v>1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B125">
            <v>420049207</v>
          </cell>
          <cell r="C125" t="str">
            <v>BENJAMIN BANNEKER</v>
          </cell>
          <cell r="D125">
            <v>49</v>
          </cell>
          <cell r="E125" t="str">
            <v>CAMBRIDGE</v>
          </cell>
          <cell r="F125">
            <v>207</v>
          </cell>
          <cell r="G125" t="str">
            <v>NEWTON</v>
          </cell>
          <cell r="I125">
            <v>13190</v>
          </cell>
          <cell r="J125">
            <v>9537</v>
          </cell>
          <cell r="K125">
            <v>0</v>
          </cell>
          <cell r="L125">
            <v>1188</v>
          </cell>
          <cell r="M125">
            <v>23915</v>
          </cell>
          <cell r="O125">
            <v>1</v>
          </cell>
          <cell r="P125">
            <v>0</v>
          </cell>
          <cell r="Q125">
            <v>22727</v>
          </cell>
          <cell r="R125">
            <v>0</v>
          </cell>
          <cell r="S125">
            <v>0</v>
          </cell>
          <cell r="T125">
            <v>1188</v>
          </cell>
          <cell r="U125">
            <v>23915</v>
          </cell>
          <cell r="W125">
            <v>0</v>
          </cell>
          <cell r="X125">
            <v>0.09</v>
          </cell>
          <cell r="Y125">
            <v>0.09</v>
          </cell>
          <cell r="Z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B126">
            <v>420049243</v>
          </cell>
          <cell r="C126" t="str">
            <v>BENJAMIN BANNEKER</v>
          </cell>
          <cell r="D126">
            <v>49</v>
          </cell>
          <cell r="E126" t="str">
            <v>CAMBRIDGE</v>
          </cell>
          <cell r="F126">
            <v>243</v>
          </cell>
          <cell r="G126" t="str">
            <v>QUINCY</v>
          </cell>
          <cell r="I126">
            <v>5200</v>
          </cell>
          <cell r="J126">
            <v>556</v>
          </cell>
          <cell r="K126">
            <v>0</v>
          </cell>
          <cell r="L126">
            <v>1188</v>
          </cell>
          <cell r="M126">
            <v>6944</v>
          </cell>
          <cell r="O126">
            <v>1</v>
          </cell>
          <cell r="P126">
            <v>0</v>
          </cell>
          <cell r="Q126">
            <v>5756</v>
          </cell>
          <cell r="R126">
            <v>0</v>
          </cell>
          <cell r="S126">
            <v>0</v>
          </cell>
          <cell r="T126">
            <v>1188</v>
          </cell>
          <cell r="U126">
            <v>6944</v>
          </cell>
          <cell r="W126">
            <v>0</v>
          </cell>
          <cell r="X126">
            <v>0.09</v>
          </cell>
          <cell r="Y126">
            <v>0.09</v>
          </cell>
          <cell r="Z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B127">
            <v>420049248</v>
          </cell>
          <cell r="C127" t="str">
            <v>BENJAMIN BANNEKER</v>
          </cell>
          <cell r="D127">
            <v>49</v>
          </cell>
          <cell r="E127" t="str">
            <v>CAMBRIDGE</v>
          </cell>
          <cell r="F127">
            <v>248</v>
          </cell>
          <cell r="G127" t="str">
            <v>REVERE</v>
          </cell>
          <cell r="I127">
            <v>14218</v>
          </cell>
          <cell r="J127">
            <v>449</v>
          </cell>
          <cell r="K127">
            <v>0</v>
          </cell>
          <cell r="L127">
            <v>1188</v>
          </cell>
          <cell r="M127">
            <v>15855</v>
          </cell>
          <cell r="O127">
            <v>7</v>
          </cell>
          <cell r="P127">
            <v>0</v>
          </cell>
          <cell r="Q127">
            <v>102669</v>
          </cell>
          <cell r="R127">
            <v>0</v>
          </cell>
          <cell r="S127">
            <v>0</v>
          </cell>
          <cell r="T127">
            <v>8316</v>
          </cell>
          <cell r="U127">
            <v>110985</v>
          </cell>
          <cell r="W127">
            <v>0</v>
          </cell>
          <cell r="X127">
            <v>0.09</v>
          </cell>
          <cell r="Y127">
            <v>0.09</v>
          </cell>
          <cell r="Z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B128">
            <v>420049262</v>
          </cell>
          <cell r="C128" t="str">
            <v>BENJAMIN BANNEKER</v>
          </cell>
          <cell r="D128">
            <v>49</v>
          </cell>
          <cell r="E128" t="str">
            <v>CAMBRIDGE</v>
          </cell>
          <cell r="F128">
            <v>262</v>
          </cell>
          <cell r="G128" t="str">
            <v>SAUGUS</v>
          </cell>
          <cell r="I128">
            <v>15226</v>
          </cell>
          <cell r="J128">
            <v>1971</v>
          </cell>
          <cell r="K128">
            <v>0</v>
          </cell>
          <cell r="L128">
            <v>1188</v>
          </cell>
          <cell r="M128">
            <v>18385</v>
          </cell>
          <cell r="O128">
            <v>4</v>
          </cell>
          <cell r="P128">
            <v>0</v>
          </cell>
          <cell r="Q128">
            <v>68788</v>
          </cell>
          <cell r="R128">
            <v>0</v>
          </cell>
          <cell r="S128">
            <v>0</v>
          </cell>
          <cell r="T128">
            <v>4752</v>
          </cell>
          <cell r="U128">
            <v>73540</v>
          </cell>
          <cell r="W128">
            <v>0</v>
          </cell>
          <cell r="X128">
            <v>0.09</v>
          </cell>
          <cell r="Y128">
            <v>0.09</v>
          </cell>
          <cell r="Z128">
            <v>0</v>
          </cell>
          <cell r="AB128">
            <v>2</v>
          </cell>
          <cell r="AC128">
            <v>0.46734665685356203</v>
          </cell>
          <cell r="AD128">
            <v>8592.9604579107072</v>
          </cell>
          <cell r="AE128">
            <v>0</v>
          </cell>
          <cell r="AF128">
            <v>0</v>
          </cell>
        </row>
        <row r="129">
          <cell r="B129">
            <v>420049284</v>
          </cell>
          <cell r="C129" t="str">
            <v>BENJAMIN BANNEKER</v>
          </cell>
          <cell r="D129">
            <v>49</v>
          </cell>
          <cell r="E129" t="str">
            <v>CAMBRIDGE</v>
          </cell>
          <cell r="F129">
            <v>284</v>
          </cell>
          <cell r="G129" t="str">
            <v>STONEHAM</v>
          </cell>
          <cell r="I129">
            <v>11761</v>
          </cell>
          <cell r="J129">
            <v>4944</v>
          </cell>
          <cell r="K129">
            <v>0</v>
          </cell>
          <cell r="L129">
            <v>1188</v>
          </cell>
          <cell r="M129">
            <v>17893</v>
          </cell>
          <cell r="O129">
            <v>2</v>
          </cell>
          <cell r="P129">
            <v>0</v>
          </cell>
          <cell r="Q129">
            <v>33410</v>
          </cell>
          <cell r="R129">
            <v>0</v>
          </cell>
          <cell r="S129">
            <v>0</v>
          </cell>
          <cell r="T129">
            <v>2376</v>
          </cell>
          <cell r="U129">
            <v>35786</v>
          </cell>
          <cell r="W129">
            <v>0</v>
          </cell>
          <cell r="X129">
            <v>0.09</v>
          </cell>
          <cell r="Y129">
            <v>0.09</v>
          </cell>
          <cell r="Z129">
            <v>0</v>
          </cell>
          <cell r="AB129">
            <v>1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B130">
            <v>420049295</v>
          </cell>
          <cell r="C130" t="str">
            <v>BENJAMIN BANNEKER</v>
          </cell>
          <cell r="D130">
            <v>49</v>
          </cell>
          <cell r="E130" t="str">
            <v>CAMBRIDGE</v>
          </cell>
          <cell r="F130">
            <v>295</v>
          </cell>
          <cell r="G130" t="str">
            <v>TEWKSBURY</v>
          </cell>
          <cell r="I130">
            <v>17033</v>
          </cell>
          <cell r="J130">
            <v>8444</v>
          </cell>
          <cell r="K130">
            <v>0</v>
          </cell>
          <cell r="L130">
            <v>1188</v>
          </cell>
          <cell r="M130">
            <v>26665</v>
          </cell>
          <cell r="O130">
            <v>2</v>
          </cell>
          <cell r="P130">
            <v>0</v>
          </cell>
          <cell r="Q130">
            <v>50954</v>
          </cell>
          <cell r="R130">
            <v>0</v>
          </cell>
          <cell r="S130">
            <v>0</v>
          </cell>
          <cell r="T130">
            <v>2376</v>
          </cell>
          <cell r="U130">
            <v>53330</v>
          </cell>
          <cell r="W130">
            <v>0</v>
          </cell>
          <cell r="X130">
            <v>0.09</v>
          </cell>
          <cell r="Y130">
            <v>0.09</v>
          </cell>
          <cell r="Z130">
            <v>0</v>
          </cell>
          <cell r="AB130">
            <v>1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B131">
            <v>420049305</v>
          </cell>
          <cell r="C131" t="str">
            <v>BENJAMIN BANNEKER</v>
          </cell>
          <cell r="D131">
            <v>49</v>
          </cell>
          <cell r="E131" t="str">
            <v>CAMBRIDGE</v>
          </cell>
          <cell r="F131">
            <v>305</v>
          </cell>
          <cell r="G131" t="str">
            <v>WAKEFIELD</v>
          </cell>
          <cell r="I131">
            <v>11731</v>
          </cell>
          <cell r="J131">
            <v>4847</v>
          </cell>
          <cell r="K131">
            <v>0</v>
          </cell>
          <cell r="L131">
            <v>1188</v>
          </cell>
          <cell r="M131">
            <v>17766</v>
          </cell>
          <cell r="O131">
            <v>1</v>
          </cell>
          <cell r="P131">
            <v>0</v>
          </cell>
          <cell r="Q131">
            <v>16578</v>
          </cell>
          <cell r="R131">
            <v>0</v>
          </cell>
          <cell r="S131">
            <v>0</v>
          </cell>
          <cell r="T131">
            <v>1188</v>
          </cell>
          <cell r="U131">
            <v>17766</v>
          </cell>
          <cell r="W131">
            <v>0</v>
          </cell>
          <cell r="X131">
            <v>0.09</v>
          </cell>
          <cell r="Y131">
            <v>0.09</v>
          </cell>
          <cell r="Z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B132">
            <v>420049344</v>
          </cell>
          <cell r="C132" t="str">
            <v>BENJAMIN BANNEKER</v>
          </cell>
          <cell r="D132">
            <v>49</v>
          </cell>
          <cell r="E132" t="str">
            <v>CAMBRIDGE</v>
          </cell>
          <cell r="F132">
            <v>344</v>
          </cell>
          <cell r="G132" t="str">
            <v>WINCHESTER</v>
          </cell>
          <cell r="I132">
            <v>16539</v>
          </cell>
          <cell r="J132">
            <v>6257</v>
          </cell>
          <cell r="K132">
            <v>0</v>
          </cell>
          <cell r="L132">
            <v>1188</v>
          </cell>
          <cell r="M132">
            <v>23984</v>
          </cell>
          <cell r="O132">
            <v>1</v>
          </cell>
          <cell r="P132">
            <v>0</v>
          </cell>
          <cell r="Q132">
            <v>22796</v>
          </cell>
          <cell r="R132">
            <v>0</v>
          </cell>
          <cell r="S132">
            <v>0</v>
          </cell>
          <cell r="T132">
            <v>1188</v>
          </cell>
          <cell r="U132">
            <v>23984</v>
          </cell>
          <cell r="W132">
            <v>0</v>
          </cell>
          <cell r="X132">
            <v>0.09</v>
          </cell>
          <cell r="Y132">
            <v>0.09</v>
          </cell>
          <cell r="Z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3">
          <cell r="B133">
            <v>420049346</v>
          </cell>
          <cell r="C133" t="str">
            <v>BENJAMIN BANNEKER</v>
          </cell>
          <cell r="D133">
            <v>49</v>
          </cell>
          <cell r="E133" t="str">
            <v>CAMBRIDGE</v>
          </cell>
          <cell r="F133">
            <v>346</v>
          </cell>
          <cell r="G133" t="str">
            <v>WINTHROP</v>
          </cell>
          <cell r="I133">
            <v>14675</v>
          </cell>
          <cell r="J133">
            <v>1760</v>
          </cell>
          <cell r="K133">
            <v>0</v>
          </cell>
          <cell r="L133">
            <v>1188</v>
          </cell>
          <cell r="M133">
            <v>17623</v>
          </cell>
          <cell r="O133">
            <v>1</v>
          </cell>
          <cell r="P133">
            <v>0</v>
          </cell>
          <cell r="Q133">
            <v>16435</v>
          </cell>
          <cell r="R133">
            <v>0</v>
          </cell>
          <cell r="S133">
            <v>0</v>
          </cell>
          <cell r="T133">
            <v>1188</v>
          </cell>
          <cell r="U133">
            <v>17623</v>
          </cell>
          <cell r="W133">
            <v>0</v>
          </cell>
          <cell r="X133">
            <v>0.09</v>
          </cell>
          <cell r="Y133">
            <v>0.09</v>
          </cell>
          <cell r="Z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</row>
        <row r="134">
          <cell r="B134">
            <v>420049347</v>
          </cell>
          <cell r="C134" t="str">
            <v>BENJAMIN BANNEKER</v>
          </cell>
          <cell r="D134">
            <v>49</v>
          </cell>
          <cell r="E134" t="str">
            <v>CAMBRIDGE</v>
          </cell>
          <cell r="F134">
            <v>347</v>
          </cell>
          <cell r="G134" t="str">
            <v>WOBURN</v>
          </cell>
          <cell r="I134">
            <v>14925</v>
          </cell>
          <cell r="J134">
            <v>6301</v>
          </cell>
          <cell r="K134">
            <v>0</v>
          </cell>
          <cell r="L134">
            <v>1188</v>
          </cell>
          <cell r="M134">
            <v>22414</v>
          </cell>
          <cell r="O134">
            <v>3</v>
          </cell>
          <cell r="P134">
            <v>0</v>
          </cell>
          <cell r="Q134">
            <v>63678</v>
          </cell>
          <cell r="R134">
            <v>0</v>
          </cell>
          <cell r="S134">
            <v>0</v>
          </cell>
          <cell r="T134">
            <v>3564</v>
          </cell>
          <cell r="U134">
            <v>67242</v>
          </cell>
          <cell r="W134">
            <v>0</v>
          </cell>
          <cell r="X134">
            <v>0.09</v>
          </cell>
          <cell r="Y134">
            <v>0.09</v>
          </cell>
          <cell r="Z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</row>
        <row r="135">
          <cell r="B135">
            <v>420049616</v>
          </cell>
          <cell r="C135" t="str">
            <v>BENJAMIN BANNEKER</v>
          </cell>
          <cell r="D135">
            <v>49</v>
          </cell>
          <cell r="E135" t="str">
            <v>CAMBRIDGE</v>
          </cell>
          <cell r="F135">
            <v>616</v>
          </cell>
          <cell r="G135" t="str">
            <v>AYER SHIRLEY</v>
          </cell>
          <cell r="I135">
            <v>16174</v>
          </cell>
          <cell r="J135">
            <v>3259</v>
          </cell>
          <cell r="K135">
            <v>0</v>
          </cell>
          <cell r="L135">
            <v>1188</v>
          </cell>
          <cell r="M135">
            <v>20621</v>
          </cell>
          <cell r="O135">
            <v>2</v>
          </cell>
          <cell r="P135">
            <v>0</v>
          </cell>
          <cell r="Q135">
            <v>38866</v>
          </cell>
          <cell r="R135">
            <v>0</v>
          </cell>
          <cell r="S135">
            <v>0</v>
          </cell>
          <cell r="T135">
            <v>2376</v>
          </cell>
          <cell r="U135">
            <v>41242</v>
          </cell>
          <cell r="W135">
            <v>0</v>
          </cell>
          <cell r="X135">
            <v>0.09</v>
          </cell>
          <cell r="Y135">
            <v>0.09</v>
          </cell>
          <cell r="Z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</row>
        <row r="136">
          <cell r="B136">
            <v>420049625</v>
          </cell>
          <cell r="C136" t="str">
            <v>BENJAMIN BANNEKER</v>
          </cell>
          <cell r="D136">
            <v>49</v>
          </cell>
          <cell r="E136" t="str">
            <v>CAMBRIDGE</v>
          </cell>
          <cell r="F136">
            <v>625</v>
          </cell>
          <cell r="G136" t="str">
            <v>BRIDGEWATER RAYNHAM</v>
          </cell>
          <cell r="I136">
            <v>13059</v>
          </cell>
          <cell r="J136">
            <v>1160</v>
          </cell>
          <cell r="K136">
            <v>0</v>
          </cell>
          <cell r="L136">
            <v>1188</v>
          </cell>
          <cell r="M136">
            <v>15407</v>
          </cell>
          <cell r="O136">
            <v>1</v>
          </cell>
          <cell r="P136">
            <v>0</v>
          </cell>
          <cell r="Q136">
            <v>14219</v>
          </cell>
          <cell r="R136">
            <v>0</v>
          </cell>
          <cell r="S136">
            <v>0</v>
          </cell>
          <cell r="T136">
            <v>1188</v>
          </cell>
          <cell r="U136">
            <v>15407</v>
          </cell>
          <cell r="W136">
            <v>0</v>
          </cell>
          <cell r="X136">
            <v>0.09</v>
          </cell>
          <cell r="Y136">
            <v>0.09</v>
          </cell>
          <cell r="Z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B137">
            <v>428035016</v>
          </cell>
          <cell r="C137" t="str">
            <v>BROOKE</v>
          </cell>
          <cell r="D137">
            <v>35</v>
          </cell>
          <cell r="E137" t="str">
            <v>BOSTON</v>
          </cell>
          <cell r="F137">
            <v>16</v>
          </cell>
          <cell r="G137" t="str">
            <v>ATTLEBORO</v>
          </cell>
          <cell r="I137">
            <v>13652</v>
          </cell>
          <cell r="J137">
            <v>200</v>
          </cell>
          <cell r="K137">
            <v>0</v>
          </cell>
          <cell r="L137">
            <v>1188</v>
          </cell>
          <cell r="M137">
            <v>15040</v>
          </cell>
          <cell r="O137">
            <v>3</v>
          </cell>
          <cell r="P137">
            <v>0</v>
          </cell>
          <cell r="Q137">
            <v>41556</v>
          </cell>
          <cell r="R137">
            <v>0</v>
          </cell>
          <cell r="S137">
            <v>0</v>
          </cell>
          <cell r="T137">
            <v>3564</v>
          </cell>
          <cell r="U137">
            <v>45120</v>
          </cell>
          <cell r="W137">
            <v>0</v>
          </cell>
          <cell r="X137">
            <v>0.09</v>
          </cell>
          <cell r="Y137">
            <v>0.09</v>
          </cell>
          <cell r="Z137">
            <v>0</v>
          </cell>
          <cell r="AB137">
            <v>1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</row>
        <row r="138">
          <cell r="B138">
            <v>428035018</v>
          </cell>
          <cell r="C138" t="str">
            <v>BROOKE</v>
          </cell>
          <cell r="D138">
            <v>35</v>
          </cell>
          <cell r="E138" t="str">
            <v>BOSTON</v>
          </cell>
          <cell r="F138">
            <v>18</v>
          </cell>
          <cell r="G138" t="str">
            <v>AVON</v>
          </cell>
          <cell r="I138">
            <v>18525</v>
          </cell>
          <cell r="J138">
            <v>6472</v>
          </cell>
          <cell r="K138">
            <v>0</v>
          </cell>
          <cell r="L138">
            <v>1188</v>
          </cell>
          <cell r="M138">
            <v>26185</v>
          </cell>
          <cell r="O138">
            <v>1</v>
          </cell>
          <cell r="P138">
            <v>0</v>
          </cell>
          <cell r="Q138">
            <v>24997</v>
          </cell>
          <cell r="R138">
            <v>0</v>
          </cell>
          <cell r="S138">
            <v>0</v>
          </cell>
          <cell r="T138">
            <v>1188</v>
          </cell>
          <cell r="U138">
            <v>26185</v>
          </cell>
          <cell r="W138">
            <v>0</v>
          </cell>
          <cell r="X138">
            <v>0.09</v>
          </cell>
          <cell r="Y138">
            <v>0.09</v>
          </cell>
          <cell r="Z138">
            <v>0</v>
          </cell>
          <cell r="AB138">
            <v>1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</row>
        <row r="139">
          <cell r="B139">
            <v>428035035</v>
          </cell>
          <cell r="C139" t="str">
            <v>BROOKE</v>
          </cell>
          <cell r="D139">
            <v>35</v>
          </cell>
          <cell r="E139" t="str">
            <v>BOSTON</v>
          </cell>
          <cell r="F139">
            <v>35</v>
          </cell>
          <cell r="G139" t="str">
            <v>BOSTON</v>
          </cell>
          <cell r="I139">
            <v>17523</v>
          </cell>
          <cell r="J139">
            <v>7273</v>
          </cell>
          <cell r="K139">
            <v>0</v>
          </cell>
          <cell r="L139">
            <v>1188</v>
          </cell>
          <cell r="M139">
            <v>25984</v>
          </cell>
          <cell r="O139">
            <v>1865</v>
          </cell>
          <cell r="P139">
            <v>0</v>
          </cell>
          <cell r="Q139">
            <v>46244540</v>
          </cell>
          <cell r="R139">
            <v>0</v>
          </cell>
          <cell r="S139">
            <v>0</v>
          </cell>
          <cell r="T139">
            <v>2215620</v>
          </cell>
          <cell r="U139">
            <v>48460160</v>
          </cell>
          <cell r="W139">
            <v>0</v>
          </cell>
          <cell r="X139">
            <v>0.18</v>
          </cell>
          <cell r="Y139">
            <v>0.18</v>
          </cell>
          <cell r="Z139">
            <v>0</v>
          </cell>
          <cell r="AB139">
            <v>781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B140">
            <v>428035044</v>
          </cell>
          <cell r="C140" t="str">
            <v>BROOKE</v>
          </cell>
          <cell r="D140">
            <v>35</v>
          </cell>
          <cell r="E140" t="str">
            <v>BOSTON</v>
          </cell>
          <cell r="F140">
            <v>44</v>
          </cell>
          <cell r="G140" t="str">
            <v>BROCKTON</v>
          </cell>
          <cell r="I140">
            <v>16881</v>
          </cell>
          <cell r="J140">
            <v>589</v>
          </cell>
          <cell r="K140">
            <v>0</v>
          </cell>
          <cell r="L140">
            <v>1188</v>
          </cell>
          <cell r="M140">
            <v>18658</v>
          </cell>
          <cell r="O140">
            <v>31</v>
          </cell>
          <cell r="P140">
            <v>0</v>
          </cell>
          <cell r="Q140">
            <v>541570</v>
          </cell>
          <cell r="R140">
            <v>0</v>
          </cell>
          <cell r="S140">
            <v>0</v>
          </cell>
          <cell r="T140">
            <v>36828</v>
          </cell>
          <cell r="U140">
            <v>578398</v>
          </cell>
          <cell r="W140">
            <v>0</v>
          </cell>
          <cell r="X140">
            <v>0.18</v>
          </cell>
          <cell r="Y140">
            <v>0.18</v>
          </cell>
          <cell r="Z140">
            <v>0</v>
          </cell>
          <cell r="AB140">
            <v>15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</row>
        <row r="141">
          <cell r="B141">
            <v>428035057</v>
          </cell>
          <cell r="C141" t="str">
            <v>BROOKE</v>
          </cell>
          <cell r="D141">
            <v>35</v>
          </cell>
          <cell r="E141" t="str">
            <v>BOSTON</v>
          </cell>
          <cell r="F141">
            <v>57</v>
          </cell>
          <cell r="G141" t="str">
            <v>CHELSEA</v>
          </cell>
          <cell r="I141">
            <v>18405</v>
          </cell>
          <cell r="J141">
            <v>399</v>
          </cell>
          <cell r="K141">
            <v>0</v>
          </cell>
          <cell r="L141">
            <v>1188</v>
          </cell>
          <cell r="M141">
            <v>19992</v>
          </cell>
          <cell r="O141">
            <v>179</v>
          </cell>
          <cell r="P141">
            <v>0</v>
          </cell>
          <cell r="Q141">
            <v>3365916</v>
          </cell>
          <cell r="R141">
            <v>0</v>
          </cell>
          <cell r="S141">
            <v>0</v>
          </cell>
          <cell r="T141">
            <v>212652</v>
          </cell>
          <cell r="U141">
            <v>3578568</v>
          </cell>
          <cell r="W141">
            <v>0</v>
          </cell>
          <cell r="X141">
            <v>0.18</v>
          </cell>
          <cell r="Y141">
            <v>0.18</v>
          </cell>
          <cell r="Z141">
            <v>0</v>
          </cell>
          <cell r="AB141">
            <v>77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2">
          <cell r="B142">
            <v>428035073</v>
          </cell>
          <cell r="C142" t="str">
            <v>BROOKE</v>
          </cell>
          <cell r="D142">
            <v>35</v>
          </cell>
          <cell r="E142" t="str">
            <v>BOSTON</v>
          </cell>
          <cell r="F142">
            <v>73</v>
          </cell>
          <cell r="G142" t="str">
            <v>DEDHAM</v>
          </cell>
          <cell r="I142">
            <v>14038</v>
          </cell>
          <cell r="J142">
            <v>10646</v>
          </cell>
          <cell r="K142">
            <v>0</v>
          </cell>
          <cell r="L142">
            <v>1188</v>
          </cell>
          <cell r="M142">
            <v>25872</v>
          </cell>
          <cell r="O142">
            <v>17</v>
          </cell>
          <cell r="P142">
            <v>0</v>
          </cell>
          <cell r="Q142">
            <v>419628</v>
          </cell>
          <cell r="R142">
            <v>0</v>
          </cell>
          <cell r="S142">
            <v>0</v>
          </cell>
          <cell r="T142">
            <v>20196</v>
          </cell>
          <cell r="U142">
            <v>439824</v>
          </cell>
          <cell r="W142">
            <v>0</v>
          </cell>
          <cell r="X142">
            <v>0.09</v>
          </cell>
          <cell r="Y142">
            <v>0.09</v>
          </cell>
          <cell r="Z142">
            <v>0</v>
          </cell>
          <cell r="AB142">
            <v>8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B143">
            <v>428035093</v>
          </cell>
          <cell r="C143" t="str">
            <v>BROOKE</v>
          </cell>
          <cell r="D143">
            <v>35</v>
          </cell>
          <cell r="E143" t="str">
            <v>BOSTON</v>
          </cell>
          <cell r="F143">
            <v>93</v>
          </cell>
          <cell r="G143" t="str">
            <v>EVERETT</v>
          </cell>
          <cell r="I143">
            <v>18860</v>
          </cell>
          <cell r="J143">
            <v>53</v>
          </cell>
          <cell r="K143">
            <v>0</v>
          </cell>
          <cell r="L143">
            <v>1188</v>
          </cell>
          <cell r="M143">
            <v>20101</v>
          </cell>
          <cell r="O143">
            <v>7</v>
          </cell>
          <cell r="P143">
            <v>0</v>
          </cell>
          <cell r="Q143">
            <v>132391</v>
          </cell>
          <cell r="R143">
            <v>0</v>
          </cell>
          <cell r="S143">
            <v>0</v>
          </cell>
          <cell r="T143">
            <v>8316</v>
          </cell>
          <cell r="U143">
            <v>140707</v>
          </cell>
          <cell r="W143">
            <v>0</v>
          </cell>
          <cell r="X143">
            <v>0.18</v>
          </cell>
          <cell r="Y143">
            <v>0.18</v>
          </cell>
          <cell r="Z143">
            <v>0</v>
          </cell>
          <cell r="AB143">
            <v>6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</row>
        <row r="144">
          <cell r="B144">
            <v>428035128</v>
          </cell>
          <cell r="C144" t="str">
            <v>BROOKE</v>
          </cell>
          <cell r="D144">
            <v>35</v>
          </cell>
          <cell r="E144" t="str">
            <v>BOSTON</v>
          </cell>
          <cell r="F144">
            <v>128</v>
          </cell>
          <cell r="G144" t="str">
            <v>HAVERHILL</v>
          </cell>
          <cell r="I144">
            <v>18583</v>
          </cell>
          <cell r="J144">
            <v>692</v>
          </cell>
          <cell r="K144">
            <v>0</v>
          </cell>
          <cell r="L144">
            <v>1188</v>
          </cell>
          <cell r="M144">
            <v>20463</v>
          </cell>
          <cell r="O144">
            <v>1</v>
          </cell>
          <cell r="P144">
            <v>0</v>
          </cell>
          <cell r="Q144">
            <v>19275</v>
          </cell>
          <cell r="R144">
            <v>0</v>
          </cell>
          <cell r="S144">
            <v>0</v>
          </cell>
          <cell r="T144">
            <v>1188</v>
          </cell>
          <cell r="U144">
            <v>20463</v>
          </cell>
          <cell r="W144">
            <v>0</v>
          </cell>
          <cell r="X144">
            <v>0.09</v>
          </cell>
          <cell r="Y144">
            <v>0.09</v>
          </cell>
          <cell r="Z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</row>
        <row r="145">
          <cell r="B145">
            <v>428035133</v>
          </cell>
          <cell r="C145" t="str">
            <v>BROOKE</v>
          </cell>
          <cell r="D145">
            <v>35</v>
          </cell>
          <cell r="E145" t="str">
            <v>BOSTON</v>
          </cell>
          <cell r="F145">
            <v>133</v>
          </cell>
          <cell r="G145" t="str">
            <v>HOLBROOK</v>
          </cell>
          <cell r="I145">
            <v>15457</v>
          </cell>
          <cell r="J145">
            <v>677</v>
          </cell>
          <cell r="K145">
            <v>0</v>
          </cell>
          <cell r="L145">
            <v>1188</v>
          </cell>
          <cell r="M145">
            <v>17322</v>
          </cell>
          <cell r="O145">
            <v>2</v>
          </cell>
          <cell r="P145">
            <v>0</v>
          </cell>
          <cell r="Q145">
            <v>32268</v>
          </cell>
          <cell r="R145">
            <v>0</v>
          </cell>
          <cell r="S145">
            <v>0</v>
          </cell>
          <cell r="T145">
            <v>2376</v>
          </cell>
          <cell r="U145">
            <v>34644</v>
          </cell>
          <cell r="W145">
            <v>0</v>
          </cell>
          <cell r="X145">
            <v>0.09</v>
          </cell>
          <cell r="Y145">
            <v>0.09</v>
          </cell>
          <cell r="Z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46">
          <cell r="B146">
            <v>428035163</v>
          </cell>
          <cell r="C146" t="str">
            <v>BROOKE</v>
          </cell>
          <cell r="D146">
            <v>35</v>
          </cell>
          <cell r="E146" t="str">
            <v>BOSTON</v>
          </cell>
          <cell r="F146">
            <v>163</v>
          </cell>
          <cell r="G146" t="str">
            <v>LYNN</v>
          </cell>
          <cell r="I146">
            <v>16460</v>
          </cell>
          <cell r="J146">
            <v>0</v>
          </cell>
          <cell r="K146">
            <v>0</v>
          </cell>
          <cell r="L146">
            <v>1188</v>
          </cell>
          <cell r="M146">
            <v>17648</v>
          </cell>
          <cell r="O146">
            <v>14</v>
          </cell>
          <cell r="P146">
            <v>0</v>
          </cell>
          <cell r="Q146">
            <v>230440</v>
          </cell>
          <cell r="R146">
            <v>0</v>
          </cell>
          <cell r="S146">
            <v>0</v>
          </cell>
          <cell r="T146">
            <v>16632</v>
          </cell>
          <cell r="U146">
            <v>247072</v>
          </cell>
          <cell r="W146">
            <v>0</v>
          </cell>
          <cell r="X146">
            <v>0.113490033140277</v>
          </cell>
          <cell r="Y146">
            <v>0.113490033140277</v>
          </cell>
          <cell r="Z146">
            <v>0</v>
          </cell>
          <cell r="AB146">
            <v>8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</row>
        <row r="147">
          <cell r="B147">
            <v>428035165</v>
          </cell>
          <cell r="C147" t="str">
            <v>BROOKE</v>
          </cell>
          <cell r="D147">
            <v>35</v>
          </cell>
          <cell r="E147" t="str">
            <v>BOSTON</v>
          </cell>
          <cell r="F147">
            <v>165</v>
          </cell>
          <cell r="G147" t="str">
            <v>MALDEN</v>
          </cell>
          <cell r="I147">
            <v>17531</v>
          </cell>
          <cell r="J147">
            <v>0</v>
          </cell>
          <cell r="K147">
            <v>0</v>
          </cell>
          <cell r="L147">
            <v>1188</v>
          </cell>
          <cell r="M147">
            <v>18719</v>
          </cell>
          <cell r="O147">
            <v>8</v>
          </cell>
          <cell r="P147">
            <v>0</v>
          </cell>
          <cell r="Q147">
            <v>140248</v>
          </cell>
          <cell r="R147">
            <v>0</v>
          </cell>
          <cell r="S147">
            <v>0</v>
          </cell>
          <cell r="T147">
            <v>9504</v>
          </cell>
          <cell r="U147">
            <v>149752</v>
          </cell>
          <cell r="W147">
            <v>0</v>
          </cell>
          <cell r="X147">
            <v>9.8299999999999998E-2</v>
          </cell>
          <cell r="Y147">
            <v>9.8299999999999998E-2</v>
          </cell>
          <cell r="Z147">
            <v>0</v>
          </cell>
          <cell r="AB147">
            <v>4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</row>
        <row r="148">
          <cell r="B148">
            <v>428035220</v>
          </cell>
          <cell r="C148" t="str">
            <v>BROOKE</v>
          </cell>
          <cell r="D148">
            <v>35</v>
          </cell>
          <cell r="E148" t="str">
            <v>BOSTON</v>
          </cell>
          <cell r="F148">
            <v>220</v>
          </cell>
          <cell r="G148" t="str">
            <v>NORWOOD</v>
          </cell>
          <cell r="I148">
            <v>15925</v>
          </cell>
          <cell r="J148">
            <v>5288</v>
          </cell>
          <cell r="K148">
            <v>0</v>
          </cell>
          <cell r="L148">
            <v>1188</v>
          </cell>
          <cell r="M148">
            <v>22401</v>
          </cell>
          <cell r="O148">
            <v>9</v>
          </cell>
          <cell r="P148">
            <v>0</v>
          </cell>
          <cell r="Q148">
            <v>190917</v>
          </cell>
          <cell r="R148">
            <v>0</v>
          </cell>
          <cell r="S148">
            <v>0</v>
          </cell>
          <cell r="T148">
            <v>10692</v>
          </cell>
          <cell r="U148">
            <v>201609</v>
          </cell>
          <cell r="W148">
            <v>0</v>
          </cell>
          <cell r="X148">
            <v>0.09</v>
          </cell>
          <cell r="Y148">
            <v>0.09</v>
          </cell>
          <cell r="Z148">
            <v>0</v>
          </cell>
          <cell r="AB148">
            <v>5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</row>
        <row r="149">
          <cell r="B149">
            <v>428035243</v>
          </cell>
          <cell r="C149" t="str">
            <v>BROOKE</v>
          </cell>
          <cell r="D149">
            <v>35</v>
          </cell>
          <cell r="E149" t="str">
            <v>BOSTON</v>
          </cell>
          <cell r="F149">
            <v>243</v>
          </cell>
          <cell r="G149" t="str">
            <v>QUINCY</v>
          </cell>
          <cell r="I149">
            <v>18893</v>
          </cell>
          <cell r="J149">
            <v>2022</v>
          </cell>
          <cell r="K149">
            <v>0</v>
          </cell>
          <cell r="L149">
            <v>1188</v>
          </cell>
          <cell r="M149">
            <v>22103</v>
          </cell>
          <cell r="O149">
            <v>3</v>
          </cell>
          <cell r="P149">
            <v>0</v>
          </cell>
          <cell r="Q149">
            <v>62745</v>
          </cell>
          <cell r="R149">
            <v>0</v>
          </cell>
          <cell r="S149">
            <v>0</v>
          </cell>
          <cell r="T149">
            <v>3564</v>
          </cell>
          <cell r="U149">
            <v>66309</v>
          </cell>
          <cell r="W149">
            <v>0</v>
          </cell>
          <cell r="X149">
            <v>0.09</v>
          </cell>
          <cell r="Y149">
            <v>0.09</v>
          </cell>
          <cell r="Z149">
            <v>0</v>
          </cell>
          <cell r="AB149">
            <v>1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</row>
        <row r="150">
          <cell r="B150">
            <v>428035244</v>
          </cell>
          <cell r="C150" t="str">
            <v>BROOKE</v>
          </cell>
          <cell r="D150">
            <v>35</v>
          </cell>
          <cell r="E150" t="str">
            <v>BOSTON</v>
          </cell>
          <cell r="F150">
            <v>244</v>
          </cell>
          <cell r="G150" t="str">
            <v>RANDOLPH</v>
          </cell>
          <cell r="I150">
            <v>14601</v>
          </cell>
          <cell r="J150">
            <v>4200</v>
          </cell>
          <cell r="K150">
            <v>0</v>
          </cell>
          <cell r="L150">
            <v>1188</v>
          </cell>
          <cell r="M150">
            <v>19989</v>
          </cell>
          <cell r="O150">
            <v>24</v>
          </cell>
          <cell r="P150">
            <v>0</v>
          </cell>
          <cell r="Q150">
            <v>451224</v>
          </cell>
          <cell r="R150">
            <v>0</v>
          </cell>
          <cell r="S150">
            <v>0</v>
          </cell>
          <cell r="T150">
            <v>28512</v>
          </cell>
          <cell r="U150">
            <v>479736</v>
          </cell>
          <cell r="W150">
            <v>0</v>
          </cell>
          <cell r="X150">
            <v>0.09</v>
          </cell>
          <cell r="Y150">
            <v>0.09</v>
          </cell>
          <cell r="Z150">
            <v>0</v>
          </cell>
          <cell r="AB150">
            <v>10</v>
          </cell>
          <cell r="AC150">
            <v>2.674451082356252</v>
          </cell>
          <cell r="AD150">
            <v>53450.354799379893</v>
          </cell>
          <cell r="AE150">
            <v>0</v>
          </cell>
          <cell r="AF150">
            <v>0</v>
          </cell>
        </row>
        <row r="151">
          <cell r="B151">
            <v>428035248</v>
          </cell>
          <cell r="C151" t="str">
            <v>BROOKE</v>
          </cell>
          <cell r="D151">
            <v>35</v>
          </cell>
          <cell r="E151" t="str">
            <v>BOSTON</v>
          </cell>
          <cell r="F151">
            <v>248</v>
          </cell>
          <cell r="G151" t="str">
            <v>REVERE</v>
          </cell>
          <cell r="I151">
            <v>16469</v>
          </cell>
          <cell r="J151">
            <v>520</v>
          </cell>
          <cell r="K151">
            <v>0</v>
          </cell>
          <cell r="L151">
            <v>1188</v>
          </cell>
          <cell r="M151">
            <v>18177</v>
          </cell>
          <cell r="O151">
            <v>21</v>
          </cell>
          <cell r="P151">
            <v>0</v>
          </cell>
          <cell r="Q151">
            <v>356769</v>
          </cell>
          <cell r="R151">
            <v>0</v>
          </cell>
          <cell r="S151">
            <v>0</v>
          </cell>
          <cell r="T151">
            <v>24948</v>
          </cell>
          <cell r="U151">
            <v>381717</v>
          </cell>
          <cell r="W151">
            <v>0</v>
          </cell>
          <cell r="X151">
            <v>0.09</v>
          </cell>
          <cell r="Y151">
            <v>0.09</v>
          </cell>
          <cell r="Z151">
            <v>0</v>
          </cell>
          <cell r="AB151">
            <v>9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</row>
        <row r="152">
          <cell r="B152">
            <v>428035258</v>
          </cell>
          <cell r="C152" t="str">
            <v>BROOKE</v>
          </cell>
          <cell r="D152">
            <v>35</v>
          </cell>
          <cell r="E152" t="str">
            <v>BOSTON</v>
          </cell>
          <cell r="F152">
            <v>258</v>
          </cell>
          <cell r="G152" t="str">
            <v>SALEM</v>
          </cell>
          <cell r="I152">
            <v>18375</v>
          </cell>
          <cell r="J152">
            <v>4465</v>
          </cell>
          <cell r="K152">
            <v>0</v>
          </cell>
          <cell r="L152">
            <v>1188</v>
          </cell>
          <cell r="M152">
            <v>24028</v>
          </cell>
          <cell r="O152">
            <v>2</v>
          </cell>
          <cell r="P152">
            <v>0</v>
          </cell>
          <cell r="Q152">
            <v>45680</v>
          </cell>
          <cell r="R152">
            <v>0</v>
          </cell>
          <cell r="S152">
            <v>0</v>
          </cell>
          <cell r="T152">
            <v>2376</v>
          </cell>
          <cell r="U152">
            <v>48056</v>
          </cell>
          <cell r="W152">
            <v>0</v>
          </cell>
          <cell r="X152">
            <v>0.09</v>
          </cell>
          <cell r="Y152">
            <v>0.09</v>
          </cell>
          <cell r="Z152">
            <v>0</v>
          </cell>
          <cell r="AB152">
            <v>1</v>
          </cell>
          <cell r="AC152">
            <v>0.2768424427883191</v>
          </cell>
          <cell r="AD152">
            <v>6651.0813932852079</v>
          </cell>
          <cell r="AE152">
            <v>0</v>
          </cell>
          <cell r="AF152">
            <v>0</v>
          </cell>
        </row>
        <row r="153">
          <cell r="B153">
            <v>428035262</v>
          </cell>
          <cell r="C153" t="str">
            <v>BROOKE</v>
          </cell>
          <cell r="D153">
            <v>35</v>
          </cell>
          <cell r="E153" t="str">
            <v>BOSTON</v>
          </cell>
          <cell r="F153">
            <v>262</v>
          </cell>
          <cell r="G153" t="str">
            <v>SAUGUS</v>
          </cell>
          <cell r="I153">
            <v>18612</v>
          </cell>
          <cell r="J153">
            <v>2409</v>
          </cell>
          <cell r="K153">
            <v>0</v>
          </cell>
          <cell r="L153">
            <v>1188</v>
          </cell>
          <cell r="M153">
            <v>22209</v>
          </cell>
          <cell r="O153">
            <v>3</v>
          </cell>
          <cell r="P153">
            <v>0</v>
          </cell>
          <cell r="Q153">
            <v>63063</v>
          </cell>
          <cell r="R153">
            <v>0</v>
          </cell>
          <cell r="S153">
            <v>0</v>
          </cell>
          <cell r="T153">
            <v>3564</v>
          </cell>
          <cell r="U153">
            <v>66627</v>
          </cell>
          <cell r="W153">
            <v>0</v>
          </cell>
          <cell r="X153">
            <v>0.09</v>
          </cell>
          <cell r="Y153">
            <v>0.09</v>
          </cell>
          <cell r="Z153">
            <v>0</v>
          </cell>
          <cell r="AB153">
            <v>2</v>
          </cell>
          <cell r="AC153">
            <v>0.35050999264017152</v>
          </cell>
          <cell r="AD153">
            <v>7785.0705552890449</v>
          </cell>
          <cell r="AE153">
            <v>0</v>
          </cell>
          <cell r="AF153">
            <v>0</v>
          </cell>
        </row>
        <row r="154">
          <cell r="B154">
            <v>428035285</v>
          </cell>
          <cell r="C154" t="str">
            <v>BROOKE</v>
          </cell>
          <cell r="D154">
            <v>35</v>
          </cell>
          <cell r="E154" t="str">
            <v>BOSTON</v>
          </cell>
          <cell r="F154">
            <v>285</v>
          </cell>
          <cell r="G154" t="str">
            <v>STOUGHTON</v>
          </cell>
          <cell r="I154">
            <v>16922</v>
          </cell>
          <cell r="J154">
            <v>4078</v>
          </cell>
          <cell r="K154">
            <v>0</v>
          </cell>
          <cell r="L154">
            <v>1188</v>
          </cell>
          <cell r="M154">
            <v>22188</v>
          </cell>
          <cell r="O154">
            <v>2</v>
          </cell>
          <cell r="P154">
            <v>0</v>
          </cell>
          <cell r="Q154">
            <v>42000</v>
          </cell>
          <cell r="R154">
            <v>0</v>
          </cell>
          <cell r="S154">
            <v>0</v>
          </cell>
          <cell r="T154">
            <v>2376</v>
          </cell>
          <cell r="U154">
            <v>44376</v>
          </cell>
          <cell r="W154">
            <v>0</v>
          </cell>
          <cell r="X154">
            <v>0.09</v>
          </cell>
          <cell r="Y154">
            <v>0.09</v>
          </cell>
          <cell r="Z154">
            <v>0</v>
          </cell>
          <cell r="AB154">
            <v>1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</row>
        <row r="155">
          <cell r="B155">
            <v>428035293</v>
          </cell>
          <cell r="C155" t="str">
            <v>BROOKE</v>
          </cell>
          <cell r="D155">
            <v>35</v>
          </cell>
          <cell r="E155" t="str">
            <v>BOSTON</v>
          </cell>
          <cell r="F155">
            <v>293</v>
          </cell>
          <cell r="G155" t="str">
            <v>TAUNTON</v>
          </cell>
          <cell r="I155">
            <v>19161</v>
          </cell>
          <cell r="J155">
            <v>551</v>
          </cell>
          <cell r="K155">
            <v>0</v>
          </cell>
          <cell r="L155">
            <v>1188</v>
          </cell>
          <cell r="M155">
            <v>20900</v>
          </cell>
          <cell r="O155">
            <v>2</v>
          </cell>
          <cell r="P155">
            <v>0</v>
          </cell>
          <cell r="Q155">
            <v>39424</v>
          </cell>
          <cell r="R155">
            <v>0</v>
          </cell>
          <cell r="S155">
            <v>0</v>
          </cell>
          <cell r="T155">
            <v>2376</v>
          </cell>
          <cell r="U155">
            <v>41800</v>
          </cell>
          <cell r="W155">
            <v>0</v>
          </cell>
          <cell r="X155">
            <v>0.18</v>
          </cell>
          <cell r="Y155">
            <v>0.18</v>
          </cell>
          <cell r="Z155">
            <v>0</v>
          </cell>
          <cell r="AB155">
            <v>1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</row>
        <row r="156">
          <cell r="B156">
            <v>428035314</v>
          </cell>
          <cell r="C156" t="str">
            <v>BROOKE</v>
          </cell>
          <cell r="D156">
            <v>35</v>
          </cell>
          <cell r="E156" t="str">
            <v>BOSTON</v>
          </cell>
          <cell r="F156">
            <v>314</v>
          </cell>
          <cell r="G156" t="str">
            <v>WATERTOWN</v>
          </cell>
          <cell r="I156">
            <v>11475</v>
          </cell>
          <cell r="J156">
            <v>6762</v>
          </cell>
          <cell r="K156">
            <v>0</v>
          </cell>
          <cell r="L156">
            <v>1188</v>
          </cell>
          <cell r="M156">
            <v>19425</v>
          </cell>
          <cell r="O156">
            <v>2</v>
          </cell>
          <cell r="P156">
            <v>0</v>
          </cell>
          <cell r="Q156">
            <v>36474</v>
          </cell>
          <cell r="R156">
            <v>0</v>
          </cell>
          <cell r="S156">
            <v>0</v>
          </cell>
          <cell r="T156">
            <v>2376</v>
          </cell>
          <cell r="U156">
            <v>38850</v>
          </cell>
          <cell r="W156">
            <v>0</v>
          </cell>
          <cell r="X156">
            <v>0.09</v>
          </cell>
          <cell r="Y156">
            <v>0.09</v>
          </cell>
          <cell r="Z156">
            <v>0</v>
          </cell>
          <cell r="AB156">
            <v>1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</row>
        <row r="157">
          <cell r="B157">
            <v>428035336</v>
          </cell>
          <cell r="C157" t="str">
            <v>BROOKE</v>
          </cell>
          <cell r="D157">
            <v>35</v>
          </cell>
          <cell r="E157" t="str">
            <v>BOSTON</v>
          </cell>
          <cell r="F157">
            <v>336</v>
          </cell>
          <cell r="G157" t="str">
            <v>WEYMOUTH</v>
          </cell>
          <cell r="I157">
            <v>11336</v>
          </cell>
          <cell r="J157">
            <v>1038</v>
          </cell>
          <cell r="K157">
            <v>0</v>
          </cell>
          <cell r="L157">
            <v>1188</v>
          </cell>
          <cell r="M157">
            <v>13562</v>
          </cell>
          <cell r="O157">
            <v>2</v>
          </cell>
          <cell r="P157">
            <v>0</v>
          </cell>
          <cell r="Q157">
            <v>24748</v>
          </cell>
          <cell r="R157">
            <v>0</v>
          </cell>
          <cell r="S157">
            <v>0</v>
          </cell>
          <cell r="T157">
            <v>2376</v>
          </cell>
          <cell r="U157">
            <v>27124</v>
          </cell>
          <cell r="W157">
            <v>0</v>
          </cell>
          <cell r="X157">
            <v>0.09</v>
          </cell>
          <cell r="Y157">
            <v>0.09</v>
          </cell>
          <cell r="Z157">
            <v>0</v>
          </cell>
          <cell r="AB157">
            <v>1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</row>
        <row r="158">
          <cell r="B158">
            <v>428035346</v>
          </cell>
          <cell r="C158" t="str">
            <v>BROOKE</v>
          </cell>
          <cell r="D158">
            <v>35</v>
          </cell>
          <cell r="E158" t="str">
            <v>BOSTON</v>
          </cell>
          <cell r="F158">
            <v>346</v>
          </cell>
          <cell r="G158" t="str">
            <v>WINTHROP</v>
          </cell>
          <cell r="I158">
            <v>15739</v>
          </cell>
          <cell r="J158">
            <v>1887</v>
          </cell>
          <cell r="K158">
            <v>0</v>
          </cell>
          <cell r="L158">
            <v>1188</v>
          </cell>
          <cell r="M158">
            <v>18814</v>
          </cell>
          <cell r="O158">
            <v>9</v>
          </cell>
          <cell r="P158">
            <v>0</v>
          </cell>
          <cell r="Q158">
            <v>158634</v>
          </cell>
          <cell r="R158">
            <v>0</v>
          </cell>
          <cell r="S158">
            <v>0</v>
          </cell>
          <cell r="T158">
            <v>10692</v>
          </cell>
          <cell r="U158">
            <v>169326</v>
          </cell>
          <cell r="W158">
            <v>0</v>
          </cell>
          <cell r="X158">
            <v>0.09</v>
          </cell>
          <cell r="Y158">
            <v>0.09</v>
          </cell>
          <cell r="Z158">
            <v>0</v>
          </cell>
          <cell r="AB158">
            <v>4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B159">
            <v>428035350</v>
          </cell>
          <cell r="C159" t="str">
            <v>BROOKE</v>
          </cell>
          <cell r="D159">
            <v>35</v>
          </cell>
          <cell r="E159" t="str">
            <v>BOSTON</v>
          </cell>
          <cell r="F159">
            <v>350</v>
          </cell>
          <cell r="G159" t="str">
            <v>WRENTHAM</v>
          </cell>
          <cell r="I159">
            <v>16241</v>
          </cell>
          <cell r="J159">
            <v>11597</v>
          </cell>
          <cell r="K159">
            <v>0</v>
          </cell>
          <cell r="L159">
            <v>1188</v>
          </cell>
          <cell r="M159">
            <v>29026</v>
          </cell>
          <cell r="O159">
            <v>1</v>
          </cell>
          <cell r="P159">
            <v>0</v>
          </cell>
          <cell r="Q159">
            <v>27838</v>
          </cell>
          <cell r="R159">
            <v>0</v>
          </cell>
          <cell r="S159">
            <v>0</v>
          </cell>
          <cell r="T159">
            <v>1188</v>
          </cell>
          <cell r="U159">
            <v>29026</v>
          </cell>
          <cell r="W159">
            <v>0</v>
          </cell>
          <cell r="X159">
            <v>0.09</v>
          </cell>
          <cell r="Y159">
            <v>0.09</v>
          </cell>
          <cell r="Z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</row>
        <row r="160">
          <cell r="B160">
            <v>429163030</v>
          </cell>
          <cell r="C160" t="str">
            <v>KIPP ACADEMY LYNN</v>
          </cell>
          <cell r="D160">
            <v>163</v>
          </cell>
          <cell r="E160" t="str">
            <v>LYNN</v>
          </cell>
          <cell r="F160">
            <v>30</v>
          </cell>
          <cell r="G160" t="str">
            <v>BEVERLY</v>
          </cell>
          <cell r="I160">
            <v>17757</v>
          </cell>
          <cell r="J160">
            <v>3299</v>
          </cell>
          <cell r="K160">
            <v>0</v>
          </cell>
          <cell r="L160">
            <v>1188</v>
          </cell>
          <cell r="M160">
            <v>22244</v>
          </cell>
          <cell r="O160">
            <v>2</v>
          </cell>
          <cell r="P160">
            <v>0</v>
          </cell>
          <cell r="Q160">
            <v>41356</v>
          </cell>
          <cell r="R160">
            <v>0</v>
          </cell>
          <cell r="S160">
            <v>0</v>
          </cell>
          <cell r="T160">
            <v>2334</v>
          </cell>
          <cell r="U160">
            <v>43690</v>
          </cell>
          <cell r="W160">
            <v>3.5913312693498449E-2</v>
          </cell>
          <cell r="X160">
            <v>0.09</v>
          </cell>
          <cell r="Y160">
            <v>0.09</v>
          </cell>
          <cell r="Z160">
            <v>0</v>
          </cell>
          <cell r="AB160">
            <v>1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</row>
        <row r="161">
          <cell r="B161">
            <v>429163035</v>
          </cell>
          <cell r="C161" t="str">
            <v>KIPP ACADEMY LYNN</v>
          </cell>
          <cell r="D161">
            <v>163</v>
          </cell>
          <cell r="E161" t="str">
            <v>LYNN</v>
          </cell>
          <cell r="F161">
            <v>35</v>
          </cell>
          <cell r="G161" t="str">
            <v>BOSTON</v>
          </cell>
          <cell r="I161">
            <v>11287</v>
          </cell>
          <cell r="J161">
            <v>4685</v>
          </cell>
          <cell r="K161">
            <v>0</v>
          </cell>
          <cell r="L161">
            <v>1188</v>
          </cell>
          <cell r="M161">
            <v>17160</v>
          </cell>
          <cell r="O161">
            <v>1</v>
          </cell>
          <cell r="P161">
            <v>0</v>
          </cell>
          <cell r="Q161">
            <v>15685</v>
          </cell>
          <cell r="R161">
            <v>0</v>
          </cell>
          <cell r="S161">
            <v>0</v>
          </cell>
          <cell r="T161">
            <v>1167</v>
          </cell>
          <cell r="U161">
            <v>16852</v>
          </cell>
          <cell r="W161">
            <v>1.7956656346749224E-2</v>
          </cell>
          <cell r="X161">
            <v>0.18</v>
          </cell>
          <cell r="Y161">
            <v>0.18</v>
          </cell>
          <cell r="Z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</row>
        <row r="162">
          <cell r="B162">
            <v>429163057</v>
          </cell>
          <cell r="C162" t="str">
            <v>KIPP ACADEMY LYNN</v>
          </cell>
          <cell r="D162">
            <v>163</v>
          </cell>
          <cell r="E162" t="str">
            <v>LYNN</v>
          </cell>
          <cell r="F162">
            <v>57</v>
          </cell>
          <cell r="G162" t="str">
            <v>CHELSEA</v>
          </cell>
          <cell r="I162">
            <v>21268</v>
          </cell>
          <cell r="J162">
            <v>461</v>
          </cell>
          <cell r="K162">
            <v>0</v>
          </cell>
          <cell r="L162">
            <v>1188</v>
          </cell>
          <cell r="M162">
            <v>22917</v>
          </cell>
          <cell r="O162">
            <v>1</v>
          </cell>
          <cell r="P162">
            <v>0</v>
          </cell>
          <cell r="Q162">
            <v>21339</v>
          </cell>
          <cell r="R162">
            <v>0</v>
          </cell>
          <cell r="S162">
            <v>0</v>
          </cell>
          <cell r="T162">
            <v>1167</v>
          </cell>
          <cell r="U162">
            <v>22506</v>
          </cell>
          <cell r="W162">
            <v>1.7956656346749224E-2</v>
          </cell>
          <cell r="X162">
            <v>0.18</v>
          </cell>
          <cell r="Y162">
            <v>0.18</v>
          </cell>
          <cell r="Z162">
            <v>0</v>
          </cell>
          <cell r="AB162">
            <v>1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</row>
        <row r="163">
          <cell r="B163">
            <v>429163071</v>
          </cell>
          <cell r="C163" t="str">
            <v>KIPP ACADEMY LYNN</v>
          </cell>
          <cell r="D163">
            <v>163</v>
          </cell>
          <cell r="E163" t="str">
            <v>LYNN</v>
          </cell>
          <cell r="F163">
            <v>71</v>
          </cell>
          <cell r="G163" t="str">
            <v>DANVERS</v>
          </cell>
          <cell r="I163">
            <v>14760</v>
          </cell>
          <cell r="J163">
            <v>6120</v>
          </cell>
          <cell r="K163">
            <v>0</v>
          </cell>
          <cell r="L163">
            <v>1188</v>
          </cell>
          <cell r="M163">
            <v>22068</v>
          </cell>
          <cell r="O163">
            <v>4</v>
          </cell>
          <cell r="P163">
            <v>0</v>
          </cell>
          <cell r="Q163">
            <v>82020</v>
          </cell>
          <cell r="R163">
            <v>0</v>
          </cell>
          <cell r="S163">
            <v>0</v>
          </cell>
          <cell r="T163">
            <v>4668</v>
          </cell>
          <cell r="U163">
            <v>86688</v>
          </cell>
          <cell r="W163">
            <v>7.1826625386996898E-2</v>
          </cell>
          <cell r="X163">
            <v>0.09</v>
          </cell>
          <cell r="Y163">
            <v>0.09</v>
          </cell>
          <cell r="Z163">
            <v>0</v>
          </cell>
          <cell r="AB163">
            <v>3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</row>
        <row r="164">
          <cell r="B164">
            <v>429163128</v>
          </cell>
          <cell r="C164" t="str">
            <v>KIPP ACADEMY LYNN</v>
          </cell>
          <cell r="D164">
            <v>163</v>
          </cell>
          <cell r="E164" t="str">
            <v>LYNN</v>
          </cell>
          <cell r="F164">
            <v>128</v>
          </cell>
          <cell r="G164" t="str">
            <v>HAVERHILL</v>
          </cell>
          <cell r="I164">
            <v>15995</v>
          </cell>
          <cell r="J164">
            <v>596</v>
          </cell>
          <cell r="K164">
            <v>0</v>
          </cell>
          <cell r="L164">
            <v>1188</v>
          </cell>
          <cell r="M164">
            <v>17779</v>
          </cell>
          <cell r="O164">
            <v>1</v>
          </cell>
          <cell r="P164">
            <v>0</v>
          </cell>
          <cell r="Q164">
            <v>16293</v>
          </cell>
          <cell r="R164">
            <v>0</v>
          </cell>
          <cell r="S164">
            <v>0</v>
          </cell>
          <cell r="T164">
            <v>1167</v>
          </cell>
          <cell r="U164">
            <v>17460</v>
          </cell>
          <cell r="W164">
            <v>1.7956656346749224E-2</v>
          </cell>
          <cell r="X164">
            <v>0.09</v>
          </cell>
          <cell r="Y164">
            <v>0.09</v>
          </cell>
          <cell r="Z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</row>
        <row r="165">
          <cell r="B165">
            <v>429163160</v>
          </cell>
          <cell r="C165" t="str">
            <v>KIPP ACADEMY LYNN</v>
          </cell>
          <cell r="D165">
            <v>163</v>
          </cell>
          <cell r="E165" t="str">
            <v>LYNN</v>
          </cell>
          <cell r="F165">
            <v>160</v>
          </cell>
          <cell r="G165" t="str">
            <v>LOWELL</v>
          </cell>
          <cell r="I165">
            <v>12243</v>
          </cell>
          <cell r="J165">
            <v>25</v>
          </cell>
          <cell r="K165">
            <v>0</v>
          </cell>
          <cell r="L165">
            <v>1188</v>
          </cell>
          <cell r="M165">
            <v>13456</v>
          </cell>
          <cell r="O165">
            <v>2</v>
          </cell>
          <cell r="P165">
            <v>0</v>
          </cell>
          <cell r="Q165">
            <v>24096</v>
          </cell>
          <cell r="R165">
            <v>0</v>
          </cell>
          <cell r="S165">
            <v>0</v>
          </cell>
          <cell r="T165">
            <v>2334</v>
          </cell>
          <cell r="U165">
            <v>26430</v>
          </cell>
          <cell r="W165">
            <v>3.5913312693498449E-2</v>
          </cell>
          <cell r="X165">
            <v>0.18</v>
          </cell>
          <cell r="Y165">
            <v>0.18</v>
          </cell>
          <cell r="Z165">
            <v>0</v>
          </cell>
          <cell r="AB165">
            <v>2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</row>
        <row r="166">
          <cell r="B166">
            <v>429163163</v>
          </cell>
          <cell r="C166" t="str">
            <v>KIPP ACADEMY LYNN</v>
          </cell>
          <cell r="D166">
            <v>163</v>
          </cell>
          <cell r="E166" t="str">
            <v>LYNN</v>
          </cell>
          <cell r="F166">
            <v>163</v>
          </cell>
          <cell r="G166" t="str">
            <v>LYNN</v>
          </cell>
          <cell r="I166">
            <v>16914</v>
          </cell>
          <cell r="J166">
            <v>0</v>
          </cell>
          <cell r="K166">
            <v>0</v>
          </cell>
          <cell r="L166">
            <v>1188</v>
          </cell>
          <cell r="M166">
            <v>18102</v>
          </cell>
          <cell r="O166">
            <v>1541</v>
          </cell>
          <cell r="P166">
            <v>0</v>
          </cell>
          <cell r="Q166">
            <v>25596010</v>
          </cell>
          <cell r="R166">
            <v>0</v>
          </cell>
          <cell r="S166">
            <v>0</v>
          </cell>
          <cell r="T166">
            <v>1798347</v>
          </cell>
          <cell r="U166">
            <v>27394357</v>
          </cell>
          <cell r="W166">
            <v>27.671207430339965</v>
          </cell>
          <cell r="X166">
            <v>0.113490033140277</v>
          </cell>
          <cell r="Y166">
            <v>0.113490033140277</v>
          </cell>
          <cell r="Z166">
            <v>0</v>
          </cell>
          <cell r="AB166">
            <v>600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</row>
        <row r="167">
          <cell r="B167">
            <v>429163165</v>
          </cell>
          <cell r="C167" t="str">
            <v>KIPP ACADEMY LYNN</v>
          </cell>
          <cell r="D167">
            <v>163</v>
          </cell>
          <cell r="E167" t="str">
            <v>LYNN</v>
          </cell>
          <cell r="F167">
            <v>165</v>
          </cell>
          <cell r="G167" t="str">
            <v>MALDEN</v>
          </cell>
          <cell r="I167">
            <v>16912</v>
          </cell>
          <cell r="J167">
            <v>0</v>
          </cell>
          <cell r="K167">
            <v>0</v>
          </cell>
          <cell r="L167">
            <v>1188</v>
          </cell>
          <cell r="M167">
            <v>18100</v>
          </cell>
          <cell r="O167">
            <v>1</v>
          </cell>
          <cell r="P167">
            <v>0</v>
          </cell>
          <cell r="Q167">
            <v>16608</v>
          </cell>
          <cell r="R167">
            <v>0</v>
          </cell>
          <cell r="S167">
            <v>0</v>
          </cell>
          <cell r="T167">
            <v>1167</v>
          </cell>
          <cell r="U167">
            <v>17775</v>
          </cell>
          <cell r="W167">
            <v>1.7956656346749224E-2</v>
          </cell>
          <cell r="X167">
            <v>9.8299999999999998E-2</v>
          </cell>
          <cell r="Y167">
            <v>9.8299999999999998E-2</v>
          </cell>
          <cell r="Z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</row>
        <row r="168">
          <cell r="B168">
            <v>429163168</v>
          </cell>
          <cell r="C168" t="str">
            <v>KIPP ACADEMY LYNN</v>
          </cell>
          <cell r="D168">
            <v>163</v>
          </cell>
          <cell r="E168" t="str">
            <v>LYNN</v>
          </cell>
          <cell r="F168">
            <v>168</v>
          </cell>
          <cell r="G168" t="str">
            <v>MARBLEHEAD</v>
          </cell>
          <cell r="I168">
            <v>15883</v>
          </cell>
          <cell r="J168">
            <v>10744</v>
          </cell>
          <cell r="K168">
            <v>0</v>
          </cell>
          <cell r="L168">
            <v>1188</v>
          </cell>
          <cell r="M168">
            <v>27815</v>
          </cell>
          <cell r="O168">
            <v>3</v>
          </cell>
          <cell r="P168">
            <v>0</v>
          </cell>
          <cell r="Q168">
            <v>78447</v>
          </cell>
          <cell r="R168">
            <v>0</v>
          </cell>
          <cell r="S168">
            <v>0</v>
          </cell>
          <cell r="T168">
            <v>3501</v>
          </cell>
          <cell r="U168">
            <v>81948</v>
          </cell>
          <cell r="W168">
            <v>5.386996904024767E-2</v>
          </cell>
          <cell r="X168">
            <v>0.09</v>
          </cell>
          <cell r="Y168">
            <v>0.09</v>
          </cell>
          <cell r="Z168">
            <v>0</v>
          </cell>
          <cell r="AB168">
            <v>1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69">
          <cell r="B169">
            <v>429163181</v>
          </cell>
          <cell r="C169" t="str">
            <v>KIPP ACADEMY LYNN</v>
          </cell>
          <cell r="D169">
            <v>163</v>
          </cell>
          <cell r="E169" t="str">
            <v>LYNN</v>
          </cell>
          <cell r="F169">
            <v>181</v>
          </cell>
          <cell r="G169" t="str">
            <v>METHUEN</v>
          </cell>
          <cell r="I169">
            <v>16133</v>
          </cell>
          <cell r="J169">
            <v>242</v>
          </cell>
          <cell r="K169">
            <v>0</v>
          </cell>
          <cell r="L169">
            <v>1188</v>
          </cell>
          <cell r="M169">
            <v>17563</v>
          </cell>
          <cell r="O169">
            <v>2</v>
          </cell>
          <cell r="P169">
            <v>0</v>
          </cell>
          <cell r="Q169">
            <v>32162</v>
          </cell>
          <cell r="R169">
            <v>0</v>
          </cell>
          <cell r="S169">
            <v>0</v>
          </cell>
          <cell r="T169">
            <v>2334</v>
          </cell>
          <cell r="U169">
            <v>34496</v>
          </cell>
          <cell r="W169">
            <v>3.5913312693498449E-2</v>
          </cell>
          <cell r="X169">
            <v>0.09</v>
          </cell>
          <cell r="Y169">
            <v>0.09</v>
          </cell>
          <cell r="Z169">
            <v>0</v>
          </cell>
          <cell r="AB169">
            <v>1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B170">
            <v>429163229</v>
          </cell>
          <cell r="C170" t="str">
            <v>KIPP ACADEMY LYNN</v>
          </cell>
          <cell r="D170">
            <v>163</v>
          </cell>
          <cell r="E170" t="str">
            <v>LYNN</v>
          </cell>
          <cell r="F170">
            <v>229</v>
          </cell>
          <cell r="G170" t="str">
            <v>PEABODY</v>
          </cell>
          <cell r="I170">
            <v>16588</v>
          </cell>
          <cell r="J170">
            <v>1249</v>
          </cell>
          <cell r="K170">
            <v>0</v>
          </cell>
          <cell r="L170">
            <v>1188</v>
          </cell>
          <cell r="M170">
            <v>19025</v>
          </cell>
          <cell r="O170">
            <v>9</v>
          </cell>
          <cell r="P170">
            <v>0</v>
          </cell>
          <cell r="Q170">
            <v>157653</v>
          </cell>
          <cell r="R170">
            <v>0</v>
          </cell>
          <cell r="S170">
            <v>0</v>
          </cell>
          <cell r="T170">
            <v>10503</v>
          </cell>
          <cell r="U170">
            <v>168156</v>
          </cell>
          <cell r="W170">
            <v>0.16160990712074302</v>
          </cell>
          <cell r="X170">
            <v>0.09</v>
          </cell>
          <cell r="Y170">
            <v>0.09</v>
          </cell>
          <cell r="Z170">
            <v>0</v>
          </cell>
          <cell r="AB170">
            <v>2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1">
          <cell r="B171">
            <v>429163246</v>
          </cell>
          <cell r="C171" t="str">
            <v>KIPP ACADEMY LYNN</v>
          </cell>
          <cell r="D171">
            <v>163</v>
          </cell>
          <cell r="E171" t="str">
            <v>LYNN</v>
          </cell>
          <cell r="F171">
            <v>246</v>
          </cell>
          <cell r="G171" t="str">
            <v>READING</v>
          </cell>
          <cell r="I171">
            <v>12243</v>
          </cell>
          <cell r="J171">
            <v>4452</v>
          </cell>
          <cell r="K171">
            <v>0</v>
          </cell>
          <cell r="L171">
            <v>1188</v>
          </cell>
          <cell r="M171">
            <v>17883</v>
          </cell>
          <cell r="O171">
            <v>1</v>
          </cell>
          <cell r="P171">
            <v>0</v>
          </cell>
          <cell r="Q171">
            <v>16395</v>
          </cell>
          <cell r="R171">
            <v>0</v>
          </cell>
          <cell r="S171">
            <v>0</v>
          </cell>
          <cell r="T171">
            <v>1167</v>
          </cell>
          <cell r="U171">
            <v>17562</v>
          </cell>
          <cell r="W171">
            <v>1.7956656346749224E-2</v>
          </cell>
          <cell r="X171">
            <v>0.09</v>
          </cell>
          <cell r="Y171">
            <v>0.09</v>
          </cell>
          <cell r="Z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</row>
        <row r="172">
          <cell r="B172">
            <v>429163248</v>
          </cell>
          <cell r="C172" t="str">
            <v>KIPP ACADEMY LYNN</v>
          </cell>
          <cell r="D172">
            <v>163</v>
          </cell>
          <cell r="E172" t="str">
            <v>LYNN</v>
          </cell>
          <cell r="F172">
            <v>248</v>
          </cell>
          <cell r="G172" t="str">
            <v>REVERE</v>
          </cell>
          <cell r="I172">
            <v>17596</v>
          </cell>
          <cell r="J172">
            <v>555</v>
          </cell>
          <cell r="K172">
            <v>0</v>
          </cell>
          <cell r="L172">
            <v>1188</v>
          </cell>
          <cell r="M172">
            <v>19339</v>
          </cell>
          <cell r="O172">
            <v>3</v>
          </cell>
          <cell r="P172">
            <v>0</v>
          </cell>
          <cell r="Q172">
            <v>53475</v>
          </cell>
          <cell r="R172">
            <v>0</v>
          </cell>
          <cell r="S172">
            <v>0</v>
          </cell>
          <cell r="T172">
            <v>3501</v>
          </cell>
          <cell r="U172">
            <v>56976</v>
          </cell>
          <cell r="W172">
            <v>5.386996904024767E-2</v>
          </cell>
          <cell r="X172">
            <v>0.09</v>
          </cell>
          <cell r="Y172">
            <v>0.09</v>
          </cell>
          <cell r="Z172">
            <v>0</v>
          </cell>
          <cell r="AB172">
            <v>1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</row>
        <row r="173">
          <cell r="B173">
            <v>429163258</v>
          </cell>
          <cell r="C173" t="str">
            <v>KIPP ACADEMY LYNN</v>
          </cell>
          <cell r="D173">
            <v>163</v>
          </cell>
          <cell r="E173" t="str">
            <v>LYNN</v>
          </cell>
          <cell r="F173">
            <v>258</v>
          </cell>
          <cell r="G173" t="str">
            <v>SALEM</v>
          </cell>
          <cell r="I173">
            <v>16466</v>
          </cell>
          <cell r="J173">
            <v>4002</v>
          </cell>
          <cell r="K173">
            <v>0</v>
          </cell>
          <cell r="L173">
            <v>1188</v>
          </cell>
          <cell r="M173">
            <v>21656</v>
          </cell>
          <cell r="O173">
            <v>24</v>
          </cell>
          <cell r="P173">
            <v>0</v>
          </cell>
          <cell r="Q173">
            <v>482400</v>
          </cell>
          <cell r="R173">
            <v>0</v>
          </cell>
          <cell r="S173">
            <v>0</v>
          </cell>
          <cell r="T173">
            <v>27984</v>
          </cell>
          <cell r="U173">
            <v>510384</v>
          </cell>
          <cell r="W173">
            <v>0.43095975232198114</v>
          </cell>
          <cell r="X173">
            <v>0.09</v>
          </cell>
          <cell r="Y173">
            <v>0.09</v>
          </cell>
          <cell r="Z173">
            <v>0</v>
          </cell>
          <cell r="AB173">
            <v>11</v>
          </cell>
          <cell r="AC173">
            <v>3.2624553381716943</v>
          </cell>
          <cell r="AD173">
            <v>70638.397200542575</v>
          </cell>
          <cell r="AE173">
            <v>0</v>
          </cell>
          <cell r="AF173">
            <v>0</v>
          </cell>
        </row>
        <row r="174">
          <cell r="B174">
            <v>429163262</v>
          </cell>
          <cell r="C174" t="str">
            <v>KIPP ACADEMY LYNN</v>
          </cell>
          <cell r="D174">
            <v>163</v>
          </cell>
          <cell r="E174" t="str">
            <v>LYNN</v>
          </cell>
          <cell r="F174">
            <v>262</v>
          </cell>
          <cell r="G174" t="str">
            <v>SAUGUS</v>
          </cell>
          <cell r="I174">
            <v>17863</v>
          </cell>
          <cell r="J174">
            <v>2312</v>
          </cell>
          <cell r="K174">
            <v>0</v>
          </cell>
          <cell r="L174">
            <v>1188</v>
          </cell>
          <cell r="M174">
            <v>21363</v>
          </cell>
          <cell r="O174">
            <v>14</v>
          </cell>
          <cell r="P174">
            <v>0</v>
          </cell>
          <cell r="Q174">
            <v>277382</v>
          </cell>
          <cell r="R174">
            <v>0</v>
          </cell>
          <cell r="S174">
            <v>0</v>
          </cell>
          <cell r="T174">
            <v>16324</v>
          </cell>
          <cell r="U174">
            <v>293706</v>
          </cell>
          <cell r="W174">
            <v>0.25139318885448914</v>
          </cell>
          <cell r="X174">
            <v>0.09</v>
          </cell>
          <cell r="Y174">
            <v>0.09</v>
          </cell>
          <cell r="Z174">
            <v>0</v>
          </cell>
          <cell r="AB174">
            <v>8</v>
          </cell>
          <cell r="AC174">
            <v>1.6063413573957417</v>
          </cell>
          <cell r="AD174">
            <v>34312.38759283867</v>
          </cell>
          <cell r="AE174">
            <v>0</v>
          </cell>
          <cell r="AF174">
            <v>0</v>
          </cell>
        </row>
        <row r="175">
          <cell r="B175">
            <v>429163291</v>
          </cell>
          <cell r="C175" t="str">
            <v>KIPP ACADEMY LYNN</v>
          </cell>
          <cell r="D175">
            <v>163</v>
          </cell>
          <cell r="E175" t="str">
            <v>LYNN</v>
          </cell>
          <cell r="F175">
            <v>291</v>
          </cell>
          <cell r="G175" t="str">
            <v>SWAMPSCOTT</v>
          </cell>
          <cell r="I175">
            <v>16082</v>
          </cell>
          <cell r="J175">
            <v>5603</v>
          </cell>
          <cell r="K175">
            <v>0</v>
          </cell>
          <cell r="L175">
            <v>1188</v>
          </cell>
          <cell r="M175">
            <v>22873</v>
          </cell>
          <cell r="O175">
            <v>4</v>
          </cell>
          <cell r="P175">
            <v>0</v>
          </cell>
          <cell r="Q175">
            <v>85184</v>
          </cell>
          <cell r="R175">
            <v>0</v>
          </cell>
          <cell r="S175">
            <v>0</v>
          </cell>
          <cell r="T175">
            <v>4668</v>
          </cell>
          <cell r="U175">
            <v>89852</v>
          </cell>
          <cell r="W175">
            <v>7.1826625386996898E-2</v>
          </cell>
          <cell r="X175">
            <v>0.09</v>
          </cell>
          <cell r="Y175">
            <v>0.09</v>
          </cell>
          <cell r="Z175">
            <v>0</v>
          </cell>
          <cell r="AB175">
            <v>2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</row>
        <row r="176">
          <cell r="B176">
            <v>429163305</v>
          </cell>
          <cell r="C176" t="str">
            <v>KIPP ACADEMY LYNN</v>
          </cell>
          <cell r="D176">
            <v>163</v>
          </cell>
          <cell r="E176" t="str">
            <v>LYNN</v>
          </cell>
          <cell r="F176">
            <v>305</v>
          </cell>
          <cell r="G176" t="str">
            <v>WAKEFIELD</v>
          </cell>
          <cell r="I176">
            <v>12982</v>
          </cell>
          <cell r="J176">
            <v>5364</v>
          </cell>
          <cell r="K176">
            <v>0</v>
          </cell>
          <cell r="L176">
            <v>1188</v>
          </cell>
          <cell r="M176">
            <v>19534</v>
          </cell>
          <cell r="O176">
            <v>1</v>
          </cell>
          <cell r="P176">
            <v>0</v>
          </cell>
          <cell r="Q176">
            <v>18017</v>
          </cell>
          <cell r="R176">
            <v>0</v>
          </cell>
          <cell r="S176">
            <v>0</v>
          </cell>
          <cell r="T176">
            <v>1167</v>
          </cell>
          <cell r="U176">
            <v>19184</v>
          </cell>
          <cell r="W176">
            <v>1.7956656346749224E-2</v>
          </cell>
          <cell r="X176">
            <v>0.09</v>
          </cell>
          <cell r="Y176">
            <v>0.09</v>
          </cell>
          <cell r="Z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</row>
        <row r="177">
          <cell r="B177">
            <v>429163347</v>
          </cell>
          <cell r="C177" t="str">
            <v>KIPP ACADEMY LYNN</v>
          </cell>
          <cell r="D177">
            <v>163</v>
          </cell>
          <cell r="E177" t="str">
            <v>LYNN</v>
          </cell>
          <cell r="F177">
            <v>347</v>
          </cell>
          <cell r="G177" t="str">
            <v>WOBURN</v>
          </cell>
          <cell r="I177">
            <v>14925</v>
          </cell>
          <cell r="J177">
            <v>6301</v>
          </cell>
          <cell r="K177">
            <v>0</v>
          </cell>
          <cell r="L177">
            <v>1188</v>
          </cell>
          <cell r="M177">
            <v>22414</v>
          </cell>
          <cell r="O177">
            <v>1</v>
          </cell>
          <cell r="P177">
            <v>0</v>
          </cell>
          <cell r="Q177">
            <v>20845</v>
          </cell>
          <cell r="R177">
            <v>0</v>
          </cell>
          <cell r="S177">
            <v>0</v>
          </cell>
          <cell r="T177">
            <v>1167</v>
          </cell>
          <cell r="U177">
            <v>22012</v>
          </cell>
          <cell r="W177">
            <v>1.7956656346749224E-2</v>
          </cell>
          <cell r="X177">
            <v>0.09</v>
          </cell>
          <cell r="Y177">
            <v>0.09</v>
          </cell>
          <cell r="Z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</row>
        <row r="178">
          <cell r="B178">
            <v>430170025</v>
          </cell>
          <cell r="C178" t="str">
            <v>ADVANCED MATH AND SCIENCE ACADEMY</v>
          </cell>
          <cell r="D178">
            <v>170</v>
          </cell>
          <cell r="E178" t="str">
            <v>MARLBOROUGH</v>
          </cell>
          <cell r="F178">
            <v>25</v>
          </cell>
          <cell r="G178" t="str">
            <v>BELLINGHAM</v>
          </cell>
          <cell r="I178">
            <v>11458</v>
          </cell>
          <cell r="J178">
            <v>4871</v>
          </cell>
          <cell r="K178">
            <v>0</v>
          </cell>
          <cell r="L178">
            <v>1188</v>
          </cell>
          <cell r="M178">
            <v>17517</v>
          </cell>
          <cell r="O178">
            <v>1</v>
          </cell>
          <cell r="P178">
            <v>0</v>
          </cell>
          <cell r="Q178">
            <v>16329</v>
          </cell>
          <cell r="R178">
            <v>0</v>
          </cell>
          <cell r="S178">
            <v>0</v>
          </cell>
          <cell r="T178">
            <v>1188</v>
          </cell>
          <cell r="U178">
            <v>17517</v>
          </cell>
          <cell r="W178">
            <v>0</v>
          </cell>
          <cell r="X178">
            <v>0.09</v>
          </cell>
          <cell r="Y178">
            <v>0.09</v>
          </cell>
          <cell r="Z178">
            <v>0</v>
          </cell>
          <cell r="AB178">
            <v>1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</row>
        <row r="179">
          <cell r="B179">
            <v>430170064</v>
          </cell>
          <cell r="C179" t="str">
            <v>ADVANCED MATH AND SCIENCE ACADEMY</v>
          </cell>
          <cell r="D179">
            <v>170</v>
          </cell>
          <cell r="E179" t="str">
            <v>MARLBOROUGH</v>
          </cell>
          <cell r="F179">
            <v>64</v>
          </cell>
          <cell r="G179" t="str">
            <v>CLINTON</v>
          </cell>
          <cell r="I179">
            <v>13273</v>
          </cell>
          <cell r="J179">
            <v>1308</v>
          </cell>
          <cell r="K179">
            <v>0</v>
          </cell>
          <cell r="L179">
            <v>1188</v>
          </cell>
          <cell r="M179">
            <v>15769</v>
          </cell>
          <cell r="O179">
            <v>75</v>
          </cell>
          <cell r="P179">
            <v>0</v>
          </cell>
          <cell r="Q179">
            <v>1093575</v>
          </cell>
          <cell r="R179">
            <v>0</v>
          </cell>
          <cell r="S179">
            <v>0</v>
          </cell>
          <cell r="T179">
            <v>89100</v>
          </cell>
          <cell r="U179">
            <v>1182675</v>
          </cell>
          <cell r="W179">
            <v>0</v>
          </cell>
          <cell r="X179">
            <v>0.18</v>
          </cell>
          <cell r="Y179">
            <v>0.18</v>
          </cell>
          <cell r="Z179">
            <v>0</v>
          </cell>
          <cell r="AB179">
            <v>26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</row>
        <row r="180">
          <cell r="B180">
            <v>430170100</v>
          </cell>
          <cell r="C180" t="str">
            <v>ADVANCED MATH AND SCIENCE ACADEMY</v>
          </cell>
          <cell r="D180">
            <v>170</v>
          </cell>
          <cell r="E180" t="str">
            <v>MARLBOROUGH</v>
          </cell>
          <cell r="F180">
            <v>100</v>
          </cell>
          <cell r="G180" t="str">
            <v>FRAMINGHAM</v>
          </cell>
          <cell r="I180">
            <v>12041</v>
          </cell>
          <cell r="J180">
            <v>3979</v>
          </cell>
          <cell r="K180">
            <v>0</v>
          </cell>
          <cell r="L180">
            <v>1188</v>
          </cell>
          <cell r="M180">
            <v>17208</v>
          </cell>
          <cell r="O180">
            <v>9</v>
          </cell>
          <cell r="P180">
            <v>0</v>
          </cell>
          <cell r="Q180">
            <v>144180</v>
          </cell>
          <cell r="R180">
            <v>0</v>
          </cell>
          <cell r="S180">
            <v>0</v>
          </cell>
          <cell r="T180">
            <v>10692</v>
          </cell>
          <cell r="U180">
            <v>154872</v>
          </cell>
          <cell r="W180">
            <v>0</v>
          </cell>
          <cell r="X180">
            <v>0.09</v>
          </cell>
          <cell r="Y180">
            <v>0.09</v>
          </cell>
          <cell r="Z180">
            <v>0</v>
          </cell>
          <cell r="AB180">
            <v>6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</row>
        <row r="181">
          <cell r="B181">
            <v>430170101</v>
          </cell>
          <cell r="C181" t="str">
            <v>ADVANCED MATH AND SCIENCE ACADEMY</v>
          </cell>
          <cell r="D181">
            <v>170</v>
          </cell>
          <cell r="E181" t="str">
            <v>MARLBOROUGH</v>
          </cell>
          <cell r="F181">
            <v>101</v>
          </cell>
          <cell r="G181" t="str">
            <v>FRANKLIN</v>
          </cell>
          <cell r="I181">
            <v>11133</v>
          </cell>
          <cell r="J181">
            <v>4291</v>
          </cell>
          <cell r="K181">
            <v>0</v>
          </cell>
          <cell r="L181">
            <v>1188</v>
          </cell>
          <cell r="M181">
            <v>16612</v>
          </cell>
          <cell r="O181">
            <v>2</v>
          </cell>
          <cell r="P181">
            <v>0</v>
          </cell>
          <cell r="Q181">
            <v>30848</v>
          </cell>
          <cell r="R181">
            <v>0</v>
          </cell>
          <cell r="S181">
            <v>0</v>
          </cell>
          <cell r="T181">
            <v>2376</v>
          </cell>
          <cell r="U181">
            <v>33224</v>
          </cell>
          <cell r="W181">
            <v>0</v>
          </cell>
          <cell r="X181">
            <v>0.09</v>
          </cell>
          <cell r="Y181">
            <v>0.09</v>
          </cell>
          <cell r="Z181">
            <v>0</v>
          </cell>
          <cell r="AB181">
            <v>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</row>
        <row r="182">
          <cell r="B182">
            <v>430170110</v>
          </cell>
          <cell r="C182" t="str">
            <v>ADVANCED MATH AND SCIENCE ACADEMY</v>
          </cell>
          <cell r="D182">
            <v>170</v>
          </cell>
          <cell r="E182" t="str">
            <v>MARLBOROUGH</v>
          </cell>
          <cell r="F182">
            <v>110</v>
          </cell>
          <cell r="G182" t="str">
            <v>GRAFTON</v>
          </cell>
          <cell r="I182">
            <v>12513</v>
          </cell>
          <cell r="J182">
            <v>3915</v>
          </cell>
          <cell r="K182">
            <v>0</v>
          </cell>
          <cell r="L182">
            <v>1188</v>
          </cell>
          <cell r="M182">
            <v>17616</v>
          </cell>
          <cell r="O182">
            <v>8</v>
          </cell>
          <cell r="P182">
            <v>0</v>
          </cell>
          <cell r="Q182">
            <v>131424</v>
          </cell>
          <cell r="R182">
            <v>0</v>
          </cell>
          <cell r="S182">
            <v>0</v>
          </cell>
          <cell r="T182">
            <v>9504</v>
          </cell>
          <cell r="U182">
            <v>140928</v>
          </cell>
          <cell r="W182">
            <v>0</v>
          </cell>
          <cell r="X182">
            <v>0.09</v>
          </cell>
          <cell r="Y182">
            <v>0.09</v>
          </cell>
          <cell r="Z182">
            <v>0</v>
          </cell>
          <cell r="AB182">
            <v>6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83">
          <cell r="B183">
            <v>430170136</v>
          </cell>
          <cell r="C183" t="str">
            <v>ADVANCED MATH AND SCIENCE ACADEMY</v>
          </cell>
          <cell r="D183">
            <v>170</v>
          </cell>
          <cell r="E183" t="str">
            <v>MARLBOROUGH</v>
          </cell>
          <cell r="F183">
            <v>136</v>
          </cell>
          <cell r="G183" t="str">
            <v>HOLLISTON</v>
          </cell>
          <cell r="I183">
            <v>11458</v>
          </cell>
          <cell r="J183">
            <v>3665</v>
          </cell>
          <cell r="K183">
            <v>0</v>
          </cell>
          <cell r="L183">
            <v>1188</v>
          </cell>
          <cell r="M183">
            <v>16311</v>
          </cell>
          <cell r="O183">
            <v>2</v>
          </cell>
          <cell r="P183">
            <v>0</v>
          </cell>
          <cell r="Q183">
            <v>30246</v>
          </cell>
          <cell r="R183">
            <v>0</v>
          </cell>
          <cell r="S183">
            <v>0</v>
          </cell>
          <cell r="T183">
            <v>2376</v>
          </cell>
          <cell r="U183">
            <v>32622</v>
          </cell>
          <cell r="W183">
            <v>0</v>
          </cell>
          <cell r="X183">
            <v>0.09</v>
          </cell>
          <cell r="Y183">
            <v>0.09</v>
          </cell>
          <cell r="Z183">
            <v>0</v>
          </cell>
          <cell r="AB183">
            <v>1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</row>
        <row r="184">
          <cell r="B184">
            <v>430170139</v>
          </cell>
          <cell r="C184" t="str">
            <v>ADVANCED MATH AND SCIENCE ACADEMY</v>
          </cell>
          <cell r="D184">
            <v>170</v>
          </cell>
          <cell r="E184" t="str">
            <v>MARLBOROUGH</v>
          </cell>
          <cell r="F184">
            <v>139</v>
          </cell>
          <cell r="G184" t="str">
            <v>HOPKINTON</v>
          </cell>
          <cell r="I184">
            <v>12430</v>
          </cell>
          <cell r="J184">
            <v>3878</v>
          </cell>
          <cell r="K184">
            <v>0</v>
          </cell>
          <cell r="L184">
            <v>1188</v>
          </cell>
          <cell r="M184">
            <v>17496</v>
          </cell>
          <cell r="O184">
            <v>3</v>
          </cell>
          <cell r="P184">
            <v>0</v>
          </cell>
          <cell r="Q184">
            <v>48924</v>
          </cell>
          <cell r="R184">
            <v>0</v>
          </cell>
          <cell r="S184">
            <v>0</v>
          </cell>
          <cell r="T184">
            <v>3564</v>
          </cell>
          <cell r="U184">
            <v>52488</v>
          </cell>
          <cell r="W184">
            <v>0</v>
          </cell>
          <cell r="X184">
            <v>0.09</v>
          </cell>
          <cell r="Y184">
            <v>0.09</v>
          </cell>
          <cell r="Z184">
            <v>0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</row>
        <row r="185">
          <cell r="B185">
            <v>430170141</v>
          </cell>
          <cell r="C185" t="str">
            <v>ADVANCED MATH AND SCIENCE ACADEMY</v>
          </cell>
          <cell r="D185">
            <v>170</v>
          </cell>
          <cell r="E185" t="str">
            <v>MARLBOROUGH</v>
          </cell>
          <cell r="F185">
            <v>141</v>
          </cell>
          <cell r="G185" t="str">
            <v>HUDSON</v>
          </cell>
          <cell r="I185">
            <v>12307</v>
          </cell>
          <cell r="J185">
            <v>6043</v>
          </cell>
          <cell r="K185">
            <v>0</v>
          </cell>
          <cell r="L185">
            <v>1188</v>
          </cell>
          <cell r="M185">
            <v>19538</v>
          </cell>
          <cell r="O185">
            <v>201</v>
          </cell>
          <cell r="P185">
            <v>0</v>
          </cell>
          <cell r="Q185">
            <v>3688350</v>
          </cell>
          <cell r="R185">
            <v>0</v>
          </cell>
          <cell r="S185">
            <v>0</v>
          </cell>
          <cell r="T185">
            <v>238788</v>
          </cell>
          <cell r="U185">
            <v>3927138</v>
          </cell>
          <cell r="W185">
            <v>0</v>
          </cell>
          <cell r="X185">
            <v>0.09</v>
          </cell>
          <cell r="Y185">
            <v>0.09</v>
          </cell>
          <cell r="Z185">
            <v>0</v>
          </cell>
          <cell r="AB185">
            <v>72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</row>
        <row r="186">
          <cell r="B186">
            <v>430170153</v>
          </cell>
          <cell r="C186" t="str">
            <v>ADVANCED MATH AND SCIENCE ACADEMY</v>
          </cell>
          <cell r="D186">
            <v>170</v>
          </cell>
          <cell r="E186" t="str">
            <v>MARLBOROUGH</v>
          </cell>
          <cell r="F186">
            <v>153</v>
          </cell>
          <cell r="G186" t="str">
            <v>LEOMINSTER</v>
          </cell>
          <cell r="I186">
            <v>15594</v>
          </cell>
          <cell r="J186">
            <v>43</v>
          </cell>
          <cell r="K186">
            <v>0</v>
          </cell>
          <cell r="L186">
            <v>1188</v>
          </cell>
          <cell r="M186">
            <v>16825</v>
          </cell>
          <cell r="O186">
            <v>3</v>
          </cell>
          <cell r="P186">
            <v>0</v>
          </cell>
          <cell r="Q186">
            <v>46911</v>
          </cell>
          <cell r="R186">
            <v>0</v>
          </cell>
          <cell r="S186">
            <v>0</v>
          </cell>
          <cell r="T186">
            <v>3564</v>
          </cell>
          <cell r="U186">
            <v>50475</v>
          </cell>
          <cell r="W186">
            <v>0</v>
          </cell>
          <cell r="X186">
            <v>0.09</v>
          </cell>
          <cell r="Y186">
            <v>0.09</v>
          </cell>
          <cell r="Z186">
            <v>0</v>
          </cell>
          <cell r="AB186">
            <v>1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</row>
        <row r="187">
          <cell r="B187">
            <v>430170162</v>
          </cell>
          <cell r="C187" t="str">
            <v>ADVANCED MATH AND SCIENCE ACADEMY</v>
          </cell>
          <cell r="D187">
            <v>170</v>
          </cell>
          <cell r="E187" t="str">
            <v>MARLBOROUGH</v>
          </cell>
          <cell r="F187">
            <v>162</v>
          </cell>
          <cell r="G187" t="str">
            <v>LUNENBURG</v>
          </cell>
          <cell r="I187">
            <v>12430</v>
          </cell>
          <cell r="J187">
            <v>2579</v>
          </cell>
          <cell r="K187">
            <v>0</v>
          </cell>
          <cell r="L187">
            <v>1188</v>
          </cell>
          <cell r="M187">
            <v>16197</v>
          </cell>
          <cell r="O187">
            <v>1</v>
          </cell>
          <cell r="P187">
            <v>0</v>
          </cell>
          <cell r="Q187">
            <v>15009</v>
          </cell>
          <cell r="R187">
            <v>0</v>
          </cell>
          <cell r="S187">
            <v>0</v>
          </cell>
          <cell r="T187">
            <v>1188</v>
          </cell>
          <cell r="U187">
            <v>16197</v>
          </cell>
          <cell r="W187">
            <v>0</v>
          </cell>
          <cell r="X187">
            <v>0.09</v>
          </cell>
          <cell r="Y187">
            <v>0.09</v>
          </cell>
          <cell r="Z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</row>
        <row r="188">
          <cell r="B188">
            <v>430170170</v>
          </cell>
          <cell r="C188" t="str">
            <v>ADVANCED MATH AND SCIENCE ACADEMY</v>
          </cell>
          <cell r="D188">
            <v>170</v>
          </cell>
          <cell r="E188" t="str">
            <v>MARLBOROUGH</v>
          </cell>
          <cell r="F188">
            <v>170</v>
          </cell>
          <cell r="G188" t="str">
            <v>MARLBOROUGH</v>
          </cell>
          <cell r="I188">
            <v>13309</v>
          </cell>
          <cell r="J188">
            <v>708</v>
          </cell>
          <cell r="K188">
            <v>0</v>
          </cell>
          <cell r="L188">
            <v>1188</v>
          </cell>
          <cell r="M188">
            <v>15205</v>
          </cell>
          <cell r="O188">
            <v>524</v>
          </cell>
          <cell r="P188">
            <v>0</v>
          </cell>
          <cell r="Q188">
            <v>7344908</v>
          </cell>
          <cell r="R188">
            <v>0</v>
          </cell>
          <cell r="S188">
            <v>0</v>
          </cell>
          <cell r="T188">
            <v>622512</v>
          </cell>
          <cell r="U188">
            <v>7967420</v>
          </cell>
          <cell r="W188">
            <v>0</v>
          </cell>
          <cell r="X188">
            <v>0.09</v>
          </cell>
          <cell r="Y188">
            <v>0.09</v>
          </cell>
          <cell r="Z188">
            <v>0</v>
          </cell>
          <cell r="AB188">
            <v>201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</row>
        <row r="189">
          <cell r="B189">
            <v>430170174</v>
          </cell>
          <cell r="C189" t="str">
            <v>ADVANCED MATH AND SCIENCE ACADEMY</v>
          </cell>
          <cell r="D189">
            <v>170</v>
          </cell>
          <cell r="E189" t="str">
            <v>MARLBOROUGH</v>
          </cell>
          <cell r="F189">
            <v>174</v>
          </cell>
          <cell r="G189" t="str">
            <v>MAYNARD</v>
          </cell>
          <cell r="I189">
            <v>11553</v>
          </cell>
          <cell r="J189">
            <v>6785</v>
          </cell>
          <cell r="K189">
            <v>0</v>
          </cell>
          <cell r="L189">
            <v>1188</v>
          </cell>
          <cell r="M189">
            <v>19526</v>
          </cell>
          <cell r="O189">
            <v>62</v>
          </cell>
          <cell r="P189">
            <v>0</v>
          </cell>
          <cell r="Q189">
            <v>1136956</v>
          </cell>
          <cell r="R189">
            <v>0</v>
          </cell>
          <cell r="S189">
            <v>0</v>
          </cell>
          <cell r="T189">
            <v>73656</v>
          </cell>
          <cell r="U189">
            <v>1210612</v>
          </cell>
          <cell r="W189">
            <v>0</v>
          </cell>
          <cell r="X189">
            <v>0.09</v>
          </cell>
          <cell r="Y189">
            <v>0.09</v>
          </cell>
          <cell r="Z189">
            <v>0</v>
          </cell>
          <cell r="AB189">
            <v>21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</row>
        <row r="190">
          <cell r="B190">
            <v>430170185</v>
          </cell>
          <cell r="C190" t="str">
            <v>ADVANCED MATH AND SCIENCE ACADEMY</v>
          </cell>
          <cell r="D190">
            <v>170</v>
          </cell>
          <cell r="E190" t="str">
            <v>MARLBOROUGH</v>
          </cell>
          <cell r="F190">
            <v>185</v>
          </cell>
          <cell r="G190" t="str">
            <v>MILFORD</v>
          </cell>
          <cell r="I190">
            <v>16037</v>
          </cell>
          <cell r="J190">
            <v>1986</v>
          </cell>
          <cell r="K190">
            <v>0</v>
          </cell>
          <cell r="L190">
            <v>1188</v>
          </cell>
          <cell r="M190">
            <v>19211</v>
          </cell>
          <cell r="O190">
            <v>2</v>
          </cell>
          <cell r="P190">
            <v>0</v>
          </cell>
          <cell r="Q190">
            <v>36046</v>
          </cell>
          <cell r="R190">
            <v>0</v>
          </cell>
          <cell r="S190">
            <v>0</v>
          </cell>
          <cell r="T190">
            <v>2376</v>
          </cell>
          <cell r="U190">
            <v>38422</v>
          </cell>
          <cell r="W190">
            <v>0</v>
          </cell>
          <cell r="X190">
            <v>0.09</v>
          </cell>
          <cell r="Y190">
            <v>0.09</v>
          </cell>
          <cell r="Z190">
            <v>0</v>
          </cell>
          <cell r="AB190">
            <v>1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</row>
        <row r="191">
          <cell r="B191">
            <v>430170186</v>
          </cell>
          <cell r="C191" t="str">
            <v>ADVANCED MATH AND SCIENCE ACADEMY</v>
          </cell>
          <cell r="D191">
            <v>170</v>
          </cell>
          <cell r="E191" t="str">
            <v>MARLBOROUGH</v>
          </cell>
          <cell r="F191">
            <v>186</v>
          </cell>
          <cell r="G191" t="str">
            <v>MILLBURY</v>
          </cell>
          <cell r="I191">
            <v>13696</v>
          </cell>
          <cell r="J191">
            <v>4233</v>
          </cell>
          <cell r="K191">
            <v>0</v>
          </cell>
          <cell r="L191">
            <v>1188</v>
          </cell>
          <cell r="M191">
            <v>19117</v>
          </cell>
          <cell r="O191">
            <v>1</v>
          </cell>
          <cell r="P191">
            <v>0</v>
          </cell>
          <cell r="Q191">
            <v>17929</v>
          </cell>
          <cell r="R191">
            <v>0</v>
          </cell>
          <cell r="S191">
            <v>0</v>
          </cell>
          <cell r="T191">
            <v>1188</v>
          </cell>
          <cell r="U191">
            <v>19117</v>
          </cell>
          <cell r="W191">
            <v>0</v>
          </cell>
          <cell r="X191">
            <v>0.09</v>
          </cell>
          <cell r="Y191">
            <v>0.09</v>
          </cell>
          <cell r="Z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</row>
        <row r="192">
          <cell r="B192">
            <v>430170198</v>
          </cell>
          <cell r="C192" t="str">
            <v>ADVANCED MATH AND SCIENCE ACADEMY</v>
          </cell>
          <cell r="D192">
            <v>170</v>
          </cell>
          <cell r="E192" t="str">
            <v>MARLBOROUGH</v>
          </cell>
          <cell r="F192">
            <v>198</v>
          </cell>
          <cell r="G192" t="str">
            <v>NATICK</v>
          </cell>
          <cell r="I192">
            <v>11133</v>
          </cell>
          <cell r="J192">
            <v>5779</v>
          </cell>
          <cell r="K192">
            <v>0</v>
          </cell>
          <cell r="L192">
            <v>1188</v>
          </cell>
          <cell r="M192">
            <v>18100</v>
          </cell>
          <cell r="O192">
            <v>3</v>
          </cell>
          <cell r="P192">
            <v>0</v>
          </cell>
          <cell r="Q192">
            <v>50736</v>
          </cell>
          <cell r="R192">
            <v>0</v>
          </cell>
          <cell r="S192">
            <v>0</v>
          </cell>
          <cell r="T192">
            <v>3564</v>
          </cell>
          <cell r="U192">
            <v>54300</v>
          </cell>
          <cell r="W192">
            <v>0</v>
          </cell>
          <cell r="X192">
            <v>0.09</v>
          </cell>
          <cell r="Y192">
            <v>0.09</v>
          </cell>
          <cell r="Z192">
            <v>0</v>
          </cell>
          <cell r="AB192">
            <v>2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</row>
        <row r="193">
          <cell r="B193">
            <v>430170271</v>
          </cell>
          <cell r="C193" t="str">
            <v>ADVANCED MATH AND SCIENCE ACADEMY</v>
          </cell>
          <cell r="D193">
            <v>170</v>
          </cell>
          <cell r="E193" t="str">
            <v>MARLBOROUGH</v>
          </cell>
          <cell r="F193">
            <v>271</v>
          </cell>
          <cell r="G193" t="str">
            <v>SHREWSBURY</v>
          </cell>
          <cell r="I193">
            <v>11336</v>
          </cell>
          <cell r="J193">
            <v>3373</v>
          </cell>
          <cell r="K193">
            <v>0</v>
          </cell>
          <cell r="L193">
            <v>1188</v>
          </cell>
          <cell r="M193">
            <v>15897</v>
          </cell>
          <cell r="O193">
            <v>15</v>
          </cell>
          <cell r="P193">
            <v>0</v>
          </cell>
          <cell r="Q193">
            <v>220635</v>
          </cell>
          <cell r="R193">
            <v>0</v>
          </cell>
          <cell r="S193">
            <v>0</v>
          </cell>
          <cell r="T193">
            <v>17820</v>
          </cell>
          <cell r="U193">
            <v>238455</v>
          </cell>
          <cell r="W193">
            <v>0</v>
          </cell>
          <cell r="X193">
            <v>0.09</v>
          </cell>
          <cell r="Y193">
            <v>0.09</v>
          </cell>
          <cell r="Z193">
            <v>0</v>
          </cell>
          <cell r="AB193">
            <v>7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</row>
        <row r="194">
          <cell r="B194">
            <v>430170314</v>
          </cell>
          <cell r="C194" t="str">
            <v>ADVANCED MATH AND SCIENCE ACADEMY</v>
          </cell>
          <cell r="D194">
            <v>170</v>
          </cell>
          <cell r="E194" t="str">
            <v>MARLBOROUGH</v>
          </cell>
          <cell r="F194">
            <v>314</v>
          </cell>
          <cell r="G194" t="str">
            <v>WATERTOWN</v>
          </cell>
          <cell r="I194">
            <v>10485</v>
          </cell>
          <cell r="J194">
            <v>6178</v>
          </cell>
          <cell r="K194">
            <v>0</v>
          </cell>
          <cell r="L194">
            <v>1188</v>
          </cell>
          <cell r="M194">
            <v>17851</v>
          </cell>
          <cell r="O194">
            <v>1</v>
          </cell>
          <cell r="P194">
            <v>0</v>
          </cell>
          <cell r="Q194">
            <v>16663</v>
          </cell>
          <cell r="R194">
            <v>0</v>
          </cell>
          <cell r="S194">
            <v>0</v>
          </cell>
          <cell r="T194">
            <v>1188</v>
          </cell>
          <cell r="U194">
            <v>17851</v>
          </cell>
          <cell r="W194">
            <v>0</v>
          </cell>
          <cell r="X194">
            <v>0.09</v>
          </cell>
          <cell r="Y194">
            <v>0.09</v>
          </cell>
          <cell r="Z194">
            <v>0</v>
          </cell>
          <cell r="AB194">
            <v>1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</row>
        <row r="195">
          <cell r="B195">
            <v>430170321</v>
          </cell>
          <cell r="C195" t="str">
            <v>ADVANCED MATH AND SCIENCE ACADEMY</v>
          </cell>
          <cell r="D195">
            <v>170</v>
          </cell>
          <cell r="E195" t="str">
            <v>MARLBOROUGH</v>
          </cell>
          <cell r="F195">
            <v>321</v>
          </cell>
          <cell r="G195" t="str">
            <v>WESTBOROUGH</v>
          </cell>
          <cell r="I195">
            <v>14823</v>
          </cell>
          <cell r="J195">
            <v>7624</v>
          </cell>
          <cell r="K195">
            <v>0</v>
          </cell>
          <cell r="L195">
            <v>1188</v>
          </cell>
          <cell r="M195">
            <v>23635</v>
          </cell>
          <cell r="O195">
            <v>8</v>
          </cell>
          <cell r="P195">
            <v>0</v>
          </cell>
          <cell r="Q195">
            <v>179576</v>
          </cell>
          <cell r="R195">
            <v>0</v>
          </cell>
          <cell r="S195">
            <v>0</v>
          </cell>
          <cell r="T195">
            <v>9504</v>
          </cell>
          <cell r="U195">
            <v>189080</v>
          </cell>
          <cell r="W195">
            <v>0</v>
          </cell>
          <cell r="X195">
            <v>0.09</v>
          </cell>
          <cell r="Y195">
            <v>0.09</v>
          </cell>
          <cell r="Z195">
            <v>0</v>
          </cell>
          <cell r="AB195">
            <v>4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</row>
        <row r="196">
          <cell r="B196">
            <v>430170348</v>
          </cell>
          <cell r="C196" t="str">
            <v>ADVANCED MATH AND SCIENCE ACADEMY</v>
          </cell>
          <cell r="D196">
            <v>170</v>
          </cell>
          <cell r="E196" t="str">
            <v>MARLBOROUGH</v>
          </cell>
          <cell r="F196">
            <v>348</v>
          </cell>
          <cell r="G196" t="str">
            <v>WORCESTER</v>
          </cell>
          <cell r="I196">
            <v>14829</v>
          </cell>
          <cell r="J196">
            <v>76</v>
          </cell>
          <cell r="K196">
            <v>0</v>
          </cell>
          <cell r="L196">
            <v>1188</v>
          </cell>
          <cell r="M196">
            <v>16093</v>
          </cell>
          <cell r="O196">
            <v>6</v>
          </cell>
          <cell r="P196">
            <v>0</v>
          </cell>
          <cell r="Q196">
            <v>89430</v>
          </cell>
          <cell r="R196">
            <v>0</v>
          </cell>
          <cell r="S196">
            <v>0</v>
          </cell>
          <cell r="T196">
            <v>7128</v>
          </cell>
          <cell r="U196">
            <v>96558</v>
          </cell>
          <cell r="W196">
            <v>0</v>
          </cell>
          <cell r="X196">
            <v>0.18</v>
          </cell>
          <cell r="Y196">
            <v>0.18</v>
          </cell>
          <cell r="Z196">
            <v>0</v>
          </cell>
          <cell r="AB196">
            <v>3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</row>
        <row r="197">
          <cell r="B197">
            <v>430170600</v>
          </cell>
          <cell r="C197" t="str">
            <v>ADVANCED MATH AND SCIENCE ACADEMY</v>
          </cell>
          <cell r="D197">
            <v>170</v>
          </cell>
          <cell r="E197" t="str">
            <v>MARLBOROUGH</v>
          </cell>
          <cell r="F197">
            <v>600</v>
          </cell>
          <cell r="G197" t="str">
            <v>ACTON BOXBOROUGH</v>
          </cell>
          <cell r="I197">
            <v>14972</v>
          </cell>
          <cell r="J197">
            <v>6456</v>
          </cell>
          <cell r="K197">
            <v>0</v>
          </cell>
          <cell r="L197">
            <v>1188</v>
          </cell>
          <cell r="M197">
            <v>22616</v>
          </cell>
          <cell r="O197">
            <v>1</v>
          </cell>
          <cell r="P197">
            <v>0</v>
          </cell>
          <cell r="Q197">
            <v>21428</v>
          </cell>
          <cell r="R197">
            <v>0</v>
          </cell>
          <cell r="S197">
            <v>0</v>
          </cell>
          <cell r="T197">
            <v>1188</v>
          </cell>
          <cell r="U197">
            <v>22616</v>
          </cell>
          <cell r="W197">
            <v>0</v>
          </cell>
          <cell r="X197">
            <v>0.09</v>
          </cell>
          <cell r="Y197">
            <v>0.09</v>
          </cell>
          <cell r="Z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</row>
        <row r="198">
          <cell r="B198">
            <v>430170616</v>
          </cell>
          <cell r="C198" t="str">
            <v>ADVANCED MATH AND SCIENCE ACADEMY</v>
          </cell>
          <cell r="D198">
            <v>170</v>
          </cell>
          <cell r="E198" t="str">
            <v>MARLBOROUGH</v>
          </cell>
          <cell r="F198">
            <v>616</v>
          </cell>
          <cell r="G198" t="str">
            <v>AYER SHIRLEY</v>
          </cell>
          <cell r="I198">
            <v>12430</v>
          </cell>
          <cell r="J198">
            <v>2504</v>
          </cell>
          <cell r="K198">
            <v>0</v>
          </cell>
          <cell r="L198">
            <v>1188</v>
          </cell>
          <cell r="M198">
            <v>16122</v>
          </cell>
          <cell r="O198">
            <v>2</v>
          </cell>
          <cell r="P198">
            <v>0</v>
          </cell>
          <cell r="Q198">
            <v>29868</v>
          </cell>
          <cell r="R198">
            <v>0</v>
          </cell>
          <cell r="S198">
            <v>0</v>
          </cell>
          <cell r="T198">
            <v>2376</v>
          </cell>
          <cell r="U198">
            <v>32244</v>
          </cell>
          <cell r="W198">
            <v>0</v>
          </cell>
          <cell r="X198">
            <v>0.09</v>
          </cell>
          <cell r="Y198">
            <v>0.09</v>
          </cell>
          <cell r="Z198">
            <v>0</v>
          </cell>
          <cell r="AB198">
            <v>1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</row>
        <row r="199">
          <cell r="B199">
            <v>430170620</v>
          </cell>
          <cell r="C199" t="str">
            <v>ADVANCED MATH AND SCIENCE ACADEMY</v>
          </cell>
          <cell r="D199">
            <v>170</v>
          </cell>
          <cell r="E199" t="str">
            <v>MARLBOROUGH</v>
          </cell>
          <cell r="F199">
            <v>620</v>
          </cell>
          <cell r="G199" t="str">
            <v>BERLIN BOYLSTON</v>
          </cell>
          <cell r="I199">
            <v>13760</v>
          </cell>
          <cell r="J199">
            <v>7157</v>
          </cell>
          <cell r="K199">
            <v>0</v>
          </cell>
          <cell r="L199">
            <v>1188</v>
          </cell>
          <cell r="M199">
            <v>22105</v>
          </cell>
          <cell r="O199">
            <v>10</v>
          </cell>
          <cell r="P199">
            <v>0</v>
          </cell>
          <cell r="Q199">
            <v>209170</v>
          </cell>
          <cell r="R199">
            <v>0</v>
          </cell>
          <cell r="S199">
            <v>0</v>
          </cell>
          <cell r="T199">
            <v>11880</v>
          </cell>
          <cell r="U199">
            <v>221050</v>
          </cell>
          <cell r="W199">
            <v>0</v>
          </cell>
          <cell r="X199">
            <v>0.09</v>
          </cell>
          <cell r="Y199">
            <v>0.09</v>
          </cell>
          <cell r="Z199">
            <v>0</v>
          </cell>
          <cell r="AB199">
            <v>5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</row>
        <row r="200">
          <cell r="B200">
            <v>430170673</v>
          </cell>
          <cell r="C200" t="str">
            <v>ADVANCED MATH AND SCIENCE ACADEMY</v>
          </cell>
          <cell r="D200">
            <v>170</v>
          </cell>
          <cell r="E200" t="str">
            <v>MARLBOROUGH</v>
          </cell>
          <cell r="F200">
            <v>673</v>
          </cell>
          <cell r="G200" t="str">
            <v>GROTON DUNSTABLE</v>
          </cell>
          <cell r="I200">
            <v>12430</v>
          </cell>
          <cell r="J200">
            <v>7123</v>
          </cell>
          <cell r="K200">
            <v>0</v>
          </cell>
          <cell r="L200">
            <v>1188</v>
          </cell>
          <cell r="M200">
            <v>20741</v>
          </cell>
          <cell r="O200">
            <v>1</v>
          </cell>
          <cell r="P200">
            <v>0</v>
          </cell>
          <cell r="Q200">
            <v>19553</v>
          </cell>
          <cell r="R200">
            <v>0</v>
          </cell>
          <cell r="S200">
            <v>0</v>
          </cell>
          <cell r="T200">
            <v>1188</v>
          </cell>
          <cell r="U200">
            <v>20741</v>
          </cell>
          <cell r="W200">
            <v>0</v>
          </cell>
          <cell r="X200">
            <v>0.09</v>
          </cell>
          <cell r="Y200">
            <v>0.09</v>
          </cell>
          <cell r="Z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</row>
        <row r="201">
          <cell r="B201">
            <v>430170690</v>
          </cell>
          <cell r="C201" t="str">
            <v>ADVANCED MATH AND SCIENCE ACADEMY</v>
          </cell>
          <cell r="D201">
            <v>170</v>
          </cell>
          <cell r="E201" t="str">
            <v>MARLBOROUGH</v>
          </cell>
          <cell r="F201">
            <v>690</v>
          </cell>
          <cell r="G201" t="str">
            <v>KING PHILIP</v>
          </cell>
          <cell r="I201">
            <v>11458</v>
          </cell>
          <cell r="J201">
            <v>5749</v>
          </cell>
          <cell r="K201">
            <v>0</v>
          </cell>
          <cell r="L201">
            <v>1188</v>
          </cell>
          <cell r="M201">
            <v>18395</v>
          </cell>
          <cell r="O201">
            <v>2</v>
          </cell>
          <cell r="P201">
            <v>0</v>
          </cell>
          <cell r="Q201">
            <v>34414</v>
          </cell>
          <cell r="R201">
            <v>0</v>
          </cell>
          <cell r="S201">
            <v>0</v>
          </cell>
          <cell r="T201">
            <v>2376</v>
          </cell>
          <cell r="U201">
            <v>36790</v>
          </cell>
          <cell r="W201">
            <v>0</v>
          </cell>
          <cell r="X201">
            <v>0.09</v>
          </cell>
          <cell r="Y201">
            <v>0.09</v>
          </cell>
          <cell r="Z201">
            <v>0</v>
          </cell>
          <cell r="AB201">
            <v>1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</row>
        <row r="202">
          <cell r="B202">
            <v>430170710</v>
          </cell>
          <cell r="C202" t="str">
            <v>ADVANCED MATH AND SCIENCE ACADEMY</v>
          </cell>
          <cell r="D202">
            <v>170</v>
          </cell>
          <cell r="E202" t="str">
            <v>MARLBOROUGH</v>
          </cell>
          <cell r="F202">
            <v>710</v>
          </cell>
          <cell r="G202" t="str">
            <v>MENDON UPTON</v>
          </cell>
          <cell r="I202">
            <v>11944</v>
          </cell>
          <cell r="J202">
            <v>5214</v>
          </cell>
          <cell r="K202">
            <v>0</v>
          </cell>
          <cell r="L202">
            <v>1188</v>
          </cell>
          <cell r="M202">
            <v>18346</v>
          </cell>
          <cell r="O202">
            <v>2</v>
          </cell>
          <cell r="P202">
            <v>0</v>
          </cell>
          <cell r="Q202">
            <v>34316</v>
          </cell>
          <cell r="R202">
            <v>0</v>
          </cell>
          <cell r="S202">
            <v>0</v>
          </cell>
          <cell r="T202">
            <v>2376</v>
          </cell>
          <cell r="U202">
            <v>36692</v>
          </cell>
          <cell r="W202">
            <v>0</v>
          </cell>
          <cell r="X202">
            <v>0.09</v>
          </cell>
          <cell r="Y202">
            <v>0.09</v>
          </cell>
          <cell r="Z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</row>
        <row r="203">
          <cell r="B203">
            <v>430170725</v>
          </cell>
          <cell r="C203" t="str">
            <v>ADVANCED MATH AND SCIENCE ACADEMY</v>
          </cell>
          <cell r="D203">
            <v>170</v>
          </cell>
          <cell r="E203" t="str">
            <v>MARLBOROUGH</v>
          </cell>
          <cell r="F203">
            <v>725</v>
          </cell>
          <cell r="G203" t="str">
            <v>NASHOBA</v>
          </cell>
          <cell r="I203">
            <v>11951</v>
          </cell>
          <cell r="J203">
            <v>3277</v>
          </cell>
          <cell r="K203">
            <v>0</v>
          </cell>
          <cell r="L203">
            <v>1188</v>
          </cell>
          <cell r="M203">
            <v>16416</v>
          </cell>
          <cell r="O203">
            <v>9</v>
          </cell>
          <cell r="P203">
            <v>0</v>
          </cell>
          <cell r="Q203">
            <v>137052</v>
          </cell>
          <cell r="R203">
            <v>0</v>
          </cell>
          <cell r="S203">
            <v>0</v>
          </cell>
          <cell r="T203">
            <v>10692</v>
          </cell>
          <cell r="U203">
            <v>147744</v>
          </cell>
          <cell r="W203">
            <v>0</v>
          </cell>
          <cell r="X203">
            <v>0.09</v>
          </cell>
          <cell r="Y203">
            <v>0.09</v>
          </cell>
          <cell r="Z203">
            <v>0</v>
          </cell>
          <cell r="AB203">
            <v>4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</row>
        <row r="204">
          <cell r="B204">
            <v>430170730</v>
          </cell>
          <cell r="C204" t="str">
            <v>ADVANCED MATH AND SCIENCE ACADEMY</v>
          </cell>
          <cell r="D204">
            <v>170</v>
          </cell>
          <cell r="E204" t="str">
            <v>MARLBOROUGH</v>
          </cell>
          <cell r="F204">
            <v>730</v>
          </cell>
          <cell r="G204" t="str">
            <v>NORTHBORO SOUTHBORO</v>
          </cell>
          <cell r="I204">
            <v>12430</v>
          </cell>
          <cell r="J204">
            <v>5885</v>
          </cell>
          <cell r="K204">
            <v>0</v>
          </cell>
          <cell r="L204">
            <v>1188</v>
          </cell>
          <cell r="M204">
            <v>19503</v>
          </cell>
          <cell r="O204">
            <v>5</v>
          </cell>
          <cell r="P204">
            <v>0</v>
          </cell>
          <cell r="Q204">
            <v>91575</v>
          </cell>
          <cell r="R204">
            <v>0</v>
          </cell>
          <cell r="S204">
            <v>0</v>
          </cell>
          <cell r="T204">
            <v>5940</v>
          </cell>
          <cell r="U204">
            <v>97515</v>
          </cell>
          <cell r="W204">
            <v>0</v>
          </cell>
          <cell r="X204">
            <v>0.09</v>
          </cell>
          <cell r="Y204">
            <v>0.09</v>
          </cell>
          <cell r="Z204">
            <v>0</v>
          </cell>
          <cell r="AB204">
            <v>3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</row>
        <row r="205">
          <cell r="B205">
            <v>430170735</v>
          </cell>
          <cell r="C205" t="str">
            <v>ADVANCED MATH AND SCIENCE ACADEMY</v>
          </cell>
          <cell r="D205">
            <v>170</v>
          </cell>
          <cell r="E205" t="str">
            <v>MARLBOROUGH</v>
          </cell>
          <cell r="F205">
            <v>735</v>
          </cell>
          <cell r="G205" t="str">
            <v>NORTH MIDDLESEX</v>
          </cell>
          <cell r="I205">
            <v>11458</v>
          </cell>
          <cell r="J205">
            <v>3458</v>
          </cell>
          <cell r="K205">
            <v>0</v>
          </cell>
          <cell r="L205">
            <v>1188</v>
          </cell>
          <cell r="M205">
            <v>16104</v>
          </cell>
          <cell r="O205">
            <v>2</v>
          </cell>
          <cell r="P205">
            <v>0</v>
          </cell>
          <cell r="Q205">
            <v>29832</v>
          </cell>
          <cell r="R205">
            <v>0</v>
          </cell>
          <cell r="S205">
            <v>0</v>
          </cell>
          <cell r="T205">
            <v>2376</v>
          </cell>
          <cell r="U205">
            <v>32208</v>
          </cell>
          <cell r="W205">
            <v>0</v>
          </cell>
          <cell r="X205">
            <v>0.09</v>
          </cell>
          <cell r="Y205">
            <v>0.09</v>
          </cell>
          <cell r="Z205">
            <v>0</v>
          </cell>
          <cell r="AB205">
            <v>2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</row>
        <row r="206">
          <cell r="B206">
            <v>430170775</v>
          </cell>
          <cell r="C206" t="str">
            <v>ADVANCED MATH AND SCIENCE ACADEMY</v>
          </cell>
          <cell r="D206">
            <v>170</v>
          </cell>
          <cell r="E206" t="str">
            <v>MARLBOROUGH</v>
          </cell>
          <cell r="F206">
            <v>775</v>
          </cell>
          <cell r="G206" t="str">
            <v>WACHUSETT</v>
          </cell>
          <cell r="I206">
            <v>12679</v>
          </cell>
          <cell r="J206">
            <v>2954</v>
          </cell>
          <cell r="K206">
            <v>0</v>
          </cell>
          <cell r="L206">
            <v>1188</v>
          </cell>
          <cell r="M206">
            <v>16821</v>
          </cell>
          <cell r="O206">
            <v>5</v>
          </cell>
          <cell r="P206">
            <v>0</v>
          </cell>
          <cell r="Q206">
            <v>78165</v>
          </cell>
          <cell r="R206">
            <v>0</v>
          </cell>
          <cell r="S206">
            <v>0</v>
          </cell>
          <cell r="T206">
            <v>5940</v>
          </cell>
          <cell r="U206">
            <v>84105</v>
          </cell>
          <cell r="W206">
            <v>0</v>
          </cell>
          <cell r="X206">
            <v>0.09</v>
          </cell>
          <cell r="Y206">
            <v>0.09</v>
          </cell>
          <cell r="Z206">
            <v>0</v>
          </cell>
          <cell r="AB206">
            <v>3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</row>
        <row r="207">
          <cell r="B207">
            <v>432712020</v>
          </cell>
          <cell r="C207" t="str">
            <v>CAPE COD LIGHTHOUSE</v>
          </cell>
          <cell r="D207">
            <v>712</v>
          </cell>
          <cell r="E207" t="str">
            <v>MONOMOY</v>
          </cell>
          <cell r="F207">
            <v>20</v>
          </cell>
          <cell r="G207" t="str">
            <v>BARNSTABLE</v>
          </cell>
          <cell r="I207">
            <v>11556</v>
          </cell>
          <cell r="J207">
            <v>1876</v>
          </cell>
          <cell r="K207">
            <v>0</v>
          </cell>
          <cell r="L207">
            <v>1188</v>
          </cell>
          <cell r="M207">
            <v>14620</v>
          </cell>
          <cell r="O207">
            <v>93</v>
          </cell>
          <cell r="P207">
            <v>0</v>
          </cell>
          <cell r="Q207">
            <v>1234203</v>
          </cell>
          <cell r="R207">
            <v>0</v>
          </cell>
          <cell r="S207">
            <v>0</v>
          </cell>
          <cell r="T207">
            <v>109182</v>
          </cell>
          <cell r="U207">
            <v>1343385</v>
          </cell>
          <cell r="W207">
            <v>1.111553784860557</v>
          </cell>
          <cell r="X207">
            <v>0.09</v>
          </cell>
          <cell r="Y207">
            <v>0.09</v>
          </cell>
          <cell r="Z207">
            <v>0</v>
          </cell>
          <cell r="AB207">
            <v>26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</row>
        <row r="208">
          <cell r="B208">
            <v>432712172</v>
          </cell>
          <cell r="C208" t="str">
            <v>CAPE COD LIGHTHOUSE</v>
          </cell>
          <cell r="D208">
            <v>712</v>
          </cell>
          <cell r="E208" t="str">
            <v>MONOMOY</v>
          </cell>
          <cell r="F208">
            <v>172</v>
          </cell>
          <cell r="G208" t="str">
            <v>MASHPEE</v>
          </cell>
          <cell r="I208">
            <v>10332</v>
          </cell>
          <cell r="J208">
            <v>8763</v>
          </cell>
          <cell r="K208">
            <v>0</v>
          </cell>
          <cell r="L208">
            <v>1188</v>
          </cell>
          <cell r="M208">
            <v>20283</v>
          </cell>
          <cell r="O208">
            <v>1</v>
          </cell>
          <cell r="P208">
            <v>0</v>
          </cell>
          <cell r="Q208">
            <v>18867</v>
          </cell>
          <cell r="R208">
            <v>0</v>
          </cell>
          <cell r="S208">
            <v>0</v>
          </cell>
          <cell r="T208">
            <v>1174</v>
          </cell>
          <cell r="U208">
            <v>20041</v>
          </cell>
          <cell r="W208">
            <v>1.1952191235059761E-2</v>
          </cell>
          <cell r="X208">
            <v>0.09</v>
          </cell>
          <cell r="Y208">
            <v>0.09</v>
          </cell>
          <cell r="Z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</row>
        <row r="209">
          <cell r="B209">
            <v>432712201</v>
          </cell>
          <cell r="C209" t="str">
            <v>CAPE COD LIGHTHOUSE</v>
          </cell>
          <cell r="D209">
            <v>712</v>
          </cell>
          <cell r="E209" t="str">
            <v>MONOMOY</v>
          </cell>
          <cell r="F209">
            <v>201</v>
          </cell>
          <cell r="G209" t="str">
            <v>NEW BEDFORD</v>
          </cell>
          <cell r="I209">
            <v>18371</v>
          </cell>
          <cell r="J209">
            <v>153</v>
          </cell>
          <cell r="K209">
            <v>0</v>
          </cell>
          <cell r="L209">
            <v>1188</v>
          </cell>
          <cell r="M209">
            <v>19712</v>
          </cell>
          <cell r="O209">
            <v>1</v>
          </cell>
          <cell r="P209">
            <v>0</v>
          </cell>
          <cell r="Q209">
            <v>18303</v>
          </cell>
          <cell r="R209">
            <v>0</v>
          </cell>
          <cell r="S209">
            <v>0</v>
          </cell>
          <cell r="T209">
            <v>1174</v>
          </cell>
          <cell r="U209">
            <v>19477</v>
          </cell>
          <cell r="W209">
            <v>1.1952191235059761E-2</v>
          </cell>
          <cell r="X209">
            <v>0.18</v>
          </cell>
          <cell r="Y209">
            <v>0.18</v>
          </cell>
          <cell r="Z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</row>
        <row r="210">
          <cell r="B210">
            <v>432712242</v>
          </cell>
          <cell r="C210" t="str">
            <v>CAPE COD LIGHTHOUSE</v>
          </cell>
          <cell r="D210">
            <v>712</v>
          </cell>
          <cell r="E210" t="str">
            <v>MONOMOY</v>
          </cell>
          <cell r="F210">
            <v>242</v>
          </cell>
          <cell r="G210" t="str">
            <v>PROVINCETOWN</v>
          </cell>
          <cell r="I210">
            <v>17437</v>
          </cell>
          <cell r="J210">
            <v>46595</v>
          </cell>
          <cell r="K210">
            <v>0</v>
          </cell>
          <cell r="L210">
            <v>1188</v>
          </cell>
          <cell r="M210">
            <v>65220</v>
          </cell>
          <cell r="O210">
            <v>1</v>
          </cell>
          <cell r="P210">
            <v>0</v>
          </cell>
          <cell r="Q210">
            <v>63267</v>
          </cell>
          <cell r="R210">
            <v>0</v>
          </cell>
          <cell r="S210">
            <v>0</v>
          </cell>
          <cell r="T210">
            <v>1174</v>
          </cell>
          <cell r="U210">
            <v>64441</v>
          </cell>
          <cell r="W210">
            <v>1.1952191235059761E-2</v>
          </cell>
          <cell r="X210">
            <v>0.09</v>
          </cell>
          <cell r="Y210">
            <v>0.09</v>
          </cell>
          <cell r="Z210">
            <v>0</v>
          </cell>
          <cell r="AB210">
            <v>1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</row>
        <row r="211">
          <cell r="B211">
            <v>432712261</v>
          </cell>
          <cell r="C211" t="str">
            <v>CAPE COD LIGHTHOUSE</v>
          </cell>
          <cell r="D211">
            <v>712</v>
          </cell>
          <cell r="E211" t="str">
            <v>MONOMOY</v>
          </cell>
          <cell r="F211">
            <v>261</v>
          </cell>
          <cell r="G211" t="str">
            <v>SANDWICH</v>
          </cell>
          <cell r="I211">
            <v>11075</v>
          </cell>
          <cell r="J211">
            <v>8488</v>
          </cell>
          <cell r="K211">
            <v>0</v>
          </cell>
          <cell r="L211">
            <v>1188</v>
          </cell>
          <cell r="M211">
            <v>20751</v>
          </cell>
          <cell r="O211">
            <v>15</v>
          </cell>
          <cell r="P211">
            <v>0</v>
          </cell>
          <cell r="Q211">
            <v>289935</v>
          </cell>
          <cell r="R211">
            <v>0</v>
          </cell>
          <cell r="S211">
            <v>0</v>
          </cell>
          <cell r="T211">
            <v>17610</v>
          </cell>
          <cell r="U211">
            <v>307545</v>
          </cell>
          <cell r="W211">
            <v>0.17928286852589639</v>
          </cell>
          <cell r="X211">
            <v>0.09</v>
          </cell>
          <cell r="Y211">
            <v>0.09</v>
          </cell>
          <cell r="Z211">
            <v>0</v>
          </cell>
          <cell r="AB211">
            <v>4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</row>
        <row r="212">
          <cell r="B212">
            <v>432712300</v>
          </cell>
          <cell r="C212" t="str">
            <v>CAPE COD LIGHTHOUSE</v>
          </cell>
          <cell r="D212">
            <v>712</v>
          </cell>
          <cell r="E212" t="str">
            <v>MONOMOY</v>
          </cell>
          <cell r="F212">
            <v>300</v>
          </cell>
          <cell r="G212" t="str">
            <v>TRURO</v>
          </cell>
          <cell r="I212">
            <v>16912</v>
          </cell>
          <cell r="J212">
            <v>30386</v>
          </cell>
          <cell r="K212">
            <v>0</v>
          </cell>
          <cell r="L212">
            <v>1188</v>
          </cell>
          <cell r="M212">
            <v>48486</v>
          </cell>
          <cell r="O212">
            <v>1</v>
          </cell>
          <cell r="P212">
            <v>0</v>
          </cell>
          <cell r="Q212">
            <v>46733</v>
          </cell>
          <cell r="R212">
            <v>0</v>
          </cell>
          <cell r="S212">
            <v>0</v>
          </cell>
          <cell r="T212">
            <v>1174</v>
          </cell>
          <cell r="U212">
            <v>47907</v>
          </cell>
          <cell r="W212">
            <v>1.1952191235059761E-2</v>
          </cell>
          <cell r="X212">
            <v>0.09</v>
          </cell>
          <cell r="Y212">
            <v>0.09</v>
          </cell>
          <cell r="Z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</row>
        <row r="213">
          <cell r="B213">
            <v>432712645</v>
          </cell>
          <cell r="C213" t="str">
            <v>CAPE COD LIGHTHOUSE</v>
          </cell>
          <cell r="D213">
            <v>712</v>
          </cell>
          <cell r="E213" t="str">
            <v>MONOMOY</v>
          </cell>
          <cell r="F213">
            <v>645</v>
          </cell>
          <cell r="G213" t="str">
            <v>DENNIS YARMOUTH</v>
          </cell>
          <cell r="I213">
            <v>12525</v>
          </cell>
          <cell r="J213">
            <v>3981</v>
          </cell>
          <cell r="K213">
            <v>0</v>
          </cell>
          <cell r="L213">
            <v>1188</v>
          </cell>
          <cell r="M213">
            <v>17694</v>
          </cell>
          <cell r="O213">
            <v>42</v>
          </cell>
          <cell r="P213">
            <v>0</v>
          </cell>
          <cell r="Q213">
            <v>684978</v>
          </cell>
          <cell r="R213">
            <v>0</v>
          </cell>
          <cell r="S213">
            <v>0</v>
          </cell>
          <cell r="T213">
            <v>49308</v>
          </cell>
          <cell r="U213">
            <v>734286</v>
          </cell>
          <cell r="W213">
            <v>0.50199203187250974</v>
          </cell>
          <cell r="X213">
            <v>0.09</v>
          </cell>
          <cell r="Y213">
            <v>0.09</v>
          </cell>
          <cell r="Z213">
            <v>0</v>
          </cell>
          <cell r="AB213">
            <v>7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</row>
        <row r="214">
          <cell r="B214">
            <v>432712660</v>
          </cell>
          <cell r="C214" t="str">
            <v>CAPE COD LIGHTHOUSE</v>
          </cell>
          <cell r="D214">
            <v>712</v>
          </cell>
          <cell r="E214" t="str">
            <v>MONOMOY</v>
          </cell>
          <cell r="F214">
            <v>660</v>
          </cell>
          <cell r="G214" t="str">
            <v>NAUSET</v>
          </cell>
          <cell r="I214">
            <v>11973</v>
          </cell>
          <cell r="J214">
            <v>11245</v>
          </cell>
          <cell r="K214">
            <v>0</v>
          </cell>
          <cell r="L214">
            <v>1188</v>
          </cell>
          <cell r="M214">
            <v>24406</v>
          </cell>
          <cell r="O214">
            <v>76</v>
          </cell>
          <cell r="P214">
            <v>0</v>
          </cell>
          <cell r="Q214">
            <v>1743440</v>
          </cell>
          <cell r="R214">
            <v>0</v>
          </cell>
          <cell r="S214">
            <v>0</v>
          </cell>
          <cell r="T214">
            <v>89224</v>
          </cell>
          <cell r="U214">
            <v>1832664</v>
          </cell>
          <cell r="W214">
            <v>0.90836653386454125</v>
          </cell>
          <cell r="X214">
            <v>0.09</v>
          </cell>
          <cell r="Y214">
            <v>0.09</v>
          </cell>
          <cell r="Z214">
            <v>0</v>
          </cell>
          <cell r="AB214">
            <v>26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</row>
        <row r="215">
          <cell r="B215">
            <v>432712712</v>
          </cell>
          <cell r="C215" t="str">
            <v>CAPE COD LIGHTHOUSE</v>
          </cell>
          <cell r="D215">
            <v>712</v>
          </cell>
          <cell r="E215" t="str">
            <v>MONOMOY</v>
          </cell>
          <cell r="F215">
            <v>712</v>
          </cell>
          <cell r="G215" t="str">
            <v>MONOMOY</v>
          </cell>
          <cell r="I215">
            <v>12589</v>
          </cell>
          <cell r="J215">
            <v>8533</v>
          </cell>
          <cell r="K215">
            <v>0</v>
          </cell>
          <cell r="L215">
            <v>1188</v>
          </cell>
          <cell r="M215">
            <v>22310</v>
          </cell>
          <cell r="O215">
            <v>21</v>
          </cell>
          <cell r="P215">
            <v>0</v>
          </cell>
          <cell r="Q215">
            <v>438270</v>
          </cell>
          <cell r="R215">
            <v>0</v>
          </cell>
          <cell r="S215">
            <v>0</v>
          </cell>
          <cell r="T215">
            <v>24654</v>
          </cell>
          <cell r="U215">
            <v>462924</v>
          </cell>
          <cell r="W215">
            <v>0.25099601593625492</v>
          </cell>
          <cell r="X215">
            <v>0.09</v>
          </cell>
          <cell r="Y215">
            <v>0.09</v>
          </cell>
          <cell r="Z215">
            <v>0</v>
          </cell>
          <cell r="AB215">
            <v>7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</row>
        <row r="216">
          <cell r="B216">
            <v>435301009</v>
          </cell>
          <cell r="C216" t="str">
            <v>INNOVATION ACADEMY</v>
          </cell>
          <cell r="D216">
            <v>301</v>
          </cell>
          <cell r="E216" t="str">
            <v>TYNGSBOROUGH</v>
          </cell>
          <cell r="F216">
            <v>9</v>
          </cell>
          <cell r="G216" t="str">
            <v>ANDOVER</v>
          </cell>
          <cell r="I216">
            <v>12243</v>
          </cell>
          <cell r="J216">
            <v>7902</v>
          </cell>
          <cell r="K216">
            <v>0</v>
          </cell>
          <cell r="L216">
            <v>1188</v>
          </cell>
          <cell r="M216">
            <v>21333</v>
          </cell>
          <cell r="O216">
            <v>2</v>
          </cell>
          <cell r="P216">
            <v>0</v>
          </cell>
          <cell r="Q216">
            <v>40290</v>
          </cell>
          <cell r="R216">
            <v>0</v>
          </cell>
          <cell r="S216">
            <v>0</v>
          </cell>
          <cell r="T216">
            <v>2376</v>
          </cell>
          <cell r="U216">
            <v>42666</v>
          </cell>
          <cell r="W216">
            <v>0</v>
          </cell>
          <cell r="X216">
            <v>0.09</v>
          </cell>
          <cell r="Y216">
            <v>0.09</v>
          </cell>
          <cell r="Z216">
            <v>0</v>
          </cell>
          <cell r="AB216">
            <v>1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</row>
        <row r="217">
          <cell r="B217">
            <v>435301031</v>
          </cell>
          <cell r="C217" t="str">
            <v>INNOVATION ACADEMY</v>
          </cell>
          <cell r="D217">
            <v>301</v>
          </cell>
          <cell r="E217" t="str">
            <v>TYNGSBOROUGH</v>
          </cell>
          <cell r="F217">
            <v>31</v>
          </cell>
          <cell r="G217" t="str">
            <v>BILLERICA</v>
          </cell>
          <cell r="I217">
            <v>12566</v>
          </cell>
          <cell r="J217">
            <v>5640</v>
          </cell>
          <cell r="K217">
            <v>0</v>
          </cell>
          <cell r="L217">
            <v>1188</v>
          </cell>
          <cell r="M217">
            <v>19394</v>
          </cell>
          <cell r="O217">
            <v>65</v>
          </cell>
          <cell r="P217">
            <v>0</v>
          </cell>
          <cell r="Q217">
            <v>1183390</v>
          </cell>
          <cell r="R217">
            <v>0</v>
          </cell>
          <cell r="S217">
            <v>0</v>
          </cell>
          <cell r="T217">
            <v>77220</v>
          </cell>
          <cell r="U217">
            <v>1260610</v>
          </cell>
          <cell r="W217">
            <v>0</v>
          </cell>
          <cell r="X217">
            <v>0.09</v>
          </cell>
          <cell r="Y217">
            <v>0.09</v>
          </cell>
          <cell r="Z217">
            <v>0</v>
          </cell>
          <cell r="AB217">
            <v>15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</row>
        <row r="218">
          <cell r="B218">
            <v>435301056</v>
          </cell>
          <cell r="C218" t="str">
            <v>INNOVATION ACADEMY</v>
          </cell>
          <cell r="D218">
            <v>301</v>
          </cell>
          <cell r="E218" t="str">
            <v>TYNGSBOROUGH</v>
          </cell>
          <cell r="F218">
            <v>56</v>
          </cell>
          <cell r="G218" t="str">
            <v>CHELMSFORD</v>
          </cell>
          <cell r="I218">
            <v>11958</v>
          </cell>
          <cell r="J218">
            <v>3527</v>
          </cell>
          <cell r="K218">
            <v>0</v>
          </cell>
          <cell r="L218">
            <v>1188</v>
          </cell>
          <cell r="M218">
            <v>16673</v>
          </cell>
          <cell r="O218">
            <v>79</v>
          </cell>
          <cell r="P218">
            <v>0</v>
          </cell>
          <cell r="Q218">
            <v>1223315</v>
          </cell>
          <cell r="R218">
            <v>0</v>
          </cell>
          <cell r="S218">
            <v>0</v>
          </cell>
          <cell r="T218">
            <v>93852</v>
          </cell>
          <cell r="U218">
            <v>1317167</v>
          </cell>
          <cell r="W218">
            <v>0</v>
          </cell>
          <cell r="X218">
            <v>0.09</v>
          </cell>
          <cell r="Y218">
            <v>0.09</v>
          </cell>
          <cell r="Z218">
            <v>0</v>
          </cell>
          <cell r="AB218">
            <v>14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</row>
        <row r="219">
          <cell r="B219">
            <v>435301079</v>
          </cell>
          <cell r="C219" t="str">
            <v>INNOVATION ACADEMY</v>
          </cell>
          <cell r="D219">
            <v>301</v>
          </cell>
          <cell r="E219" t="str">
            <v>TYNGSBOROUGH</v>
          </cell>
          <cell r="F219">
            <v>79</v>
          </cell>
          <cell r="G219" t="str">
            <v>DRACUT</v>
          </cell>
          <cell r="I219">
            <v>13136</v>
          </cell>
          <cell r="J219">
            <v>0</v>
          </cell>
          <cell r="K219">
            <v>0</v>
          </cell>
          <cell r="L219">
            <v>1188</v>
          </cell>
          <cell r="M219">
            <v>14324</v>
          </cell>
          <cell r="O219">
            <v>147</v>
          </cell>
          <cell r="P219">
            <v>0</v>
          </cell>
          <cell r="Q219">
            <v>1930992</v>
          </cell>
          <cell r="R219">
            <v>0</v>
          </cell>
          <cell r="S219">
            <v>0</v>
          </cell>
          <cell r="T219">
            <v>174636</v>
          </cell>
          <cell r="U219">
            <v>2105628</v>
          </cell>
          <cell r="W219">
            <v>0</v>
          </cell>
          <cell r="X219">
            <v>0.09</v>
          </cell>
          <cell r="Y219">
            <v>0.09</v>
          </cell>
          <cell r="Z219">
            <v>0</v>
          </cell>
          <cell r="AB219">
            <v>31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B220">
            <v>435301149</v>
          </cell>
          <cell r="C220" t="str">
            <v>INNOVATION ACADEMY</v>
          </cell>
          <cell r="D220">
            <v>301</v>
          </cell>
          <cell r="E220" t="str">
            <v>TYNGSBOROUGH</v>
          </cell>
          <cell r="F220">
            <v>149</v>
          </cell>
          <cell r="G220" t="str">
            <v>LAWRENCE</v>
          </cell>
          <cell r="I220">
            <v>18237</v>
          </cell>
          <cell r="J220">
            <v>219</v>
          </cell>
          <cell r="K220">
            <v>0</v>
          </cell>
          <cell r="L220">
            <v>1188</v>
          </cell>
          <cell r="M220">
            <v>19644</v>
          </cell>
          <cell r="O220">
            <v>7</v>
          </cell>
          <cell r="P220">
            <v>0</v>
          </cell>
          <cell r="Q220">
            <v>129192</v>
          </cell>
          <cell r="R220">
            <v>0</v>
          </cell>
          <cell r="S220">
            <v>0</v>
          </cell>
          <cell r="T220">
            <v>8316</v>
          </cell>
          <cell r="U220">
            <v>137508</v>
          </cell>
          <cell r="W220">
            <v>0</v>
          </cell>
          <cell r="X220">
            <v>0.18</v>
          </cell>
          <cell r="Y220">
            <v>0.18</v>
          </cell>
          <cell r="Z220">
            <v>0</v>
          </cell>
          <cell r="AB220">
            <v>1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</row>
        <row r="221">
          <cell r="B221">
            <v>435301160</v>
          </cell>
          <cell r="C221" t="str">
            <v>INNOVATION ACADEMY</v>
          </cell>
          <cell r="D221">
            <v>301</v>
          </cell>
          <cell r="E221" t="str">
            <v>TYNGSBOROUGH</v>
          </cell>
          <cell r="F221">
            <v>160</v>
          </cell>
          <cell r="G221" t="str">
            <v>LOWELL</v>
          </cell>
          <cell r="I221">
            <v>14588</v>
          </cell>
          <cell r="J221">
            <v>30</v>
          </cell>
          <cell r="K221">
            <v>0</v>
          </cell>
          <cell r="L221">
            <v>1188</v>
          </cell>
          <cell r="M221">
            <v>15806</v>
          </cell>
          <cell r="O221">
            <v>340</v>
          </cell>
          <cell r="P221">
            <v>0</v>
          </cell>
          <cell r="Q221">
            <v>4970120</v>
          </cell>
          <cell r="R221">
            <v>0</v>
          </cell>
          <cell r="S221">
            <v>0</v>
          </cell>
          <cell r="T221">
            <v>403920</v>
          </cell>
          <cell r="U221">
            <v>5374040</v>
          </cell>
          <cell r="W221">
            <v>0</v>
          </cell>
          <cell r="X221">
            <v>0.18</v>
          </cell>
          <cell r="Y221">
            <v>0.18</v>
          </cell>
          <cell r="Z221">
            <v>0</v>
          </cell>
          <cell r="AB221">
            <v>61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</row>
        <row r="222">
          <cell r="B222">
            <v>435301181</v>
          </cell>
          <cell r="C222" t="str">
            <v>INNOVATION ACADEMY</v>
          </cell>
          <cell r="D222">
            <v>301</v>
          </cell>
          <cell r="E222" t="str">
            <v>TYNGSBOROUGH</v>
          </cell>
          <cell r="F222">
            <v>181</v>
          </cell>
          <cell r="G222" t="str">
            <v>METHUEN</v>
          </cell>
          <cell r="I222">
            <v>16133</v>
          </cell>
          <cell r="J222">
            <v>242</v>
          </cell>
          <cell r="K222">
            <v>0</v>
          </cell>
          <cell r="L222">
            <v>1188</v>
          </cell>
          <cell r="M222">
            <v>17563</v>
          </cell>
          <cell r="O222">
            <v>1</v>
          </cell>
          <cell r="P222">
            <v>0</v>
          </cell>
          <cell r="Q222">
            <v>16375</v>
          </cell>
          <cell r="R222">
            <v>0</v>
          </cell>
          <cell r="S222">
            <v>0</v>
          </cell>
          <cell r="T222">
            <v>1188</v>
          </cell>
          <cell r="U222">
            <v>17563</v>
          </cell>
          <cell r="W222">
            <v>0</v>
          </cell>
          <cell r="X222">
            <v>0.09</v>
          </cell>
          <cell r="Y222">
            <v>0.09</v>
          </cell>
          <cell r="Z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</row>
        <row r="223">
          <cell r="B223">
            <v>435301211</v>
          </cell>
          <cell r="C223" t="str">
            <v>INNOVATION ACADEMY</v>
          </cell>
          <cell r="D223">
            <v>301</v>
          </cell>
          <cell r="E223" t="str">
            <v>TYNGSBOROUGH</v>
          </cell>
          <cell r="F223">
            <v>211</v>
          </cell>
          <cell r="G223" t="str">
            <v>NORTH ANDOVER</v>
          </cell>
          <cell r="I223">
            <v>15995</v>
          </cell>
          <cell r="J223">
            <v>3837</v>
          </cell>
          <cell r="K223">
            <v>0</v>
          </cell>
          <cell r="L223">
            <v>1188</v>
          </cell>
          <cell r="M223">
            <v>21020</v>
          </cell>
          <cell r="O223">
            <v>2</v>
          </cell>
          <cell r="P223">
            <v>0</v>
          </cell>
          <cell r="Q223">
            <v>39664</v>
          </cell>
          <cell r="R223">
            <v>0</v>
          </cell>
          <cell r="S223">
            <v>0</v>
          </cell>
          <cell r="T223">
            <v>2376</v>
          </cell>
          <cell r="U223">
            <v>42040</v>
          </cell>
          <cell r="W223">
            <v>0</v>
          </cell>
          <cell r="X223">
            <v>0.09</v>
          </cell>
          <cell r="Y223">
            <v>0.09</v>
          </cell>
          <cell r="Z223">
            <v>0</v>
          </cell>
          <cell r="AB223">
            <v>1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</row>
        <row r="224">
          <cell r="B224">
            <v>435301295</v>
          </cell>
          <cell r="C224" t="str">
            <v>INNOVATION ACADEMY</v>
          </cell>
          <cell r="D224">
            <v>301</v>
          </cell>
          <cell r="E224" t="str">
            <v>TYNGSBOROUGH</v>
          </cell>
          <cell r="F224">
            <v>295</v>
          </cell>
          <cell r="G224" t="str">
            <v>TEWKSBURY</v>
          </cell>
          <cell r="I224">
            <v>12322</v>
          </cell>
          <cell r="J224">
            <v>6108</v>
          </cell>
          <cell r="K224">
            <v>0</v>
          </cell>
          <cell r="L224">
            <v>1188</v>
          </cell>
          <cell r="M224">
            <v>19618</v>
          </cell>
          <cell r="O224">
            <v>33</v>
          </cell>
          <cell r="P224">
            <v>0</v>
          </cell>
          <cell r="Q224">
            <v>608190</v>
          </cell>
          <cell r="R224">
            <v>0</v>
          </cell>
          <cell r="S224">
            <v>0</v>
          </cell>
          <cell r="T224">
            <v>39204</v>
          </cell>
          <cell r="U224">
            <v>647394</v>
          </cell>
          <cell r="W224">
            <v>0</v>
          </cell>
          <cell r="X224">
            <v>0.09</v>
          </cell>
          <cell r="Y224">
            <v>0.09</v>
          </cell>
          <cell r="Z224">
            <v>0</v>
          </cell>
          <cell r="AB224">
            <v>9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B225">
            <v>435301301</v>
          </cell>
          <cell r="C225" t="str">
            <v>INNOVATION ACADEMY</v>
          </cell>
          <cell r="D225">
            <v>301</v>
          </cell>
          <cell r="E225" t="str">
            <v>TYNGSBOROUGH</v>
          </cell>
          <cell r="F225">
            <v>301</v>
          </cell>
          <cell r="G225" t="str">
            <v>TYNGSBOROUGH</v>
          </cell>
          <cell r="I225">
            <v>13492</v>
          </cell>
          <cell r="J225">
            <v>3809</v>
          </cell>
          <cell r="K225">
            <v>0</v>
          </cell>
          <cell r="L225">
            <v>1188</v>
          </cell>
          <cell r="M225">
            <v>18489</v>
          </cell>
          <cell r="O225">
            <v>80</v>
          </cell>
          <cell r="P225">
            <v>0</v>
          </cell>
          <cell r="Q225">
            <v>1384080</v>
          </cell>
          <cell r="R225">
            <v>0</v>
          </cell>
          <cell r="S225">
            <v>0</v>
          </cell>
          <cell r="T225">
            <v>95040</v>
          </cell>
          <cell r="U225">
            <v>1479120</v>
          </cell>
          <cell r="W225">
            <v>0</v>
          </cell>
          <cell r="X225">
            <v>0.09</v>
          </cell>
          <cell r="Y225">
            <v>0.09</v>
          </cell>
          <cell r="Z225">
            <v>0</v>
          </cell>
          <cell r="AB225">
            <v>13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</row>
        <row r="226">
          <cell r="B226">
            <v>435301308</v>
          </cell>
          <cell r="C226" t="str">
            <v>INNOVATION ACADEMY</v>
          </cell>
          <cell r="D226">
            <v>301</v>
          </cell>
          <cell r="E226" t="str">
            <v>TYNGSBOROUGH</v>
          </cell>
          <cell r="F226">
            <v>308</v>
          </cell>
          <cell r="G226" t="str">
            <v>WALTHAM</v>
          </cell>
          <cell r="I226">
            <v>12243</v>
          </cell>
          <cell r="J226">
            <v>3294</v>
          </cell>
          <cell r="K226">
            <v>0</v>
          </cell>
          <cell r="L226">
            <v>1188</v>
          </cell>
          <cell r="M226">
            <v>16725</v>
          </cell>
          <cell r="O226">
            <v>1</v>
          </cell>
          <cell r="P226">
            <v>0</v>
          </cell>
          <cell r="Q226">
            <v>15537</v>
          </cell>
          <cell r="R226">
            <v>0</v>
          </cell>
          <cell r="S226">
            <v>0</v>
          </cell>
          <cell r="T226">
            <v>1188</v>
          </cell>
          <cell r="U226">
            <v>16725</v>
          </cell>
          <cell r="W226">
            <v>0</v>
          </cell>
          <cell r="X226">
            <v>0.09</v>
          </cell>
          <cell r="Y226">
            <v>0.09</v>
          </cell>
          <cell r="Z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</row>
        <row r="227">
          <cell r="B227">
            <v>435301326</v>
          </cell>
          <cell r="C227" t="str">
            <v>INNOVATION ACADEMY</v>
          </cell>
          <cell r="D227">
            <v>301</v>
          </cell>
          <cell r="E227" t="str">
            <v>TYNGSBOROUGH</v>
          </cell>
          <cell r="F227">
            <v>326</v>
          </cell>
          <cell r="G227" t="str">
            <v>WESTFORD</v>
          </cell>
          <cell r="I227">
            <v>11530</v>
          </cell>
          <cell r="J227">
            <v>3691</v>
          </cell>
          <cell r="K227">
            <v>0</v>
          </cell>
          <cell r="L227">
            <v>1188</v>
          </cell>
          <cell r="M227">
            <v>16409</v>
          </cell>
          <cell r="O227">
            <v>7</v>
          </cell>
          <cell r="P227">
            <v>0</v>
          </cell>
          <cell r="Q227">
            <v>106547</v>
          </cell>
          <cell r="R227">
            <v>0</v>
          </cell>
          <cell r="S227">
            <v>0</v>
          </cell>
          <cell r="T227">
            <v>8316</v>
          </cell>
          <cell r="U227">
            <v>114863</v>
          </cell>
          <cell r="W227">
            <v>0</v>
          </cell>
          <cell r="X227">
            <v>0.09</v>
          </cell>
          <cell r="Y227">
            <v>0.09</v>
          </cell>
          <cell r="Z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</row>
        <row r="228">
          <cell r="B228">
            <v>435301342</v>
          </cell>
          <cell r="C228" t="str">
            <v>INNOVATION ACADEMY</v>
          </cell>
          <cell r="D228">
            <v>301</v>
          </cell>
          <cell r="E228" t="str">
            <v>TYNGSBOROUGH</v>
          </cell>
          <cell r="F228">
            <v>342</v>
          </cell>
          <cell r="G228" t="str">
            <v>WILMINGTON</v>
          </cell>
          <cell r="I228">
            <v>10332</v>
          </cell>
          <cell r="J228">
            <v>7460</v>
          </cell>
          <cell r="K228">
            <v>0</v>
          </cell>
          <cell r="L228">
            <v>1188</v>
          </cell>
          <cell r="M228">
            <v>18980</v>
          </cell>
          <cell r="O228">
            <v>1</v>
          </cell>
          <cell r="P228">
            <v>0</v>
          </cell>
          <cell r="Q228">
            <v>17792</v>
          </cell>
          <cell r="R228">
            <v>0</v>
          </cell>
          <cell r="S228">
            <v>0</v>
          </cell>
          <cell r="T228">
            <v>1188</v>
          </cell>
          <cell r="U228">
            <v>18980</v>
          </cell>
          <cell r="W228">
            <v>0</v>
          </cell>
          <cell r="X228">
            <v>0.09</v>
          </cell>
          <cell r="Y228">
            <v>0.09</v>
          </cell>
          <cell r="Z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</row>
        <row r="229">
          <cell r="B229">
            <v>435301616</v>
          </cell>
          <cell r="C229" t="str">
            <v>INNOVATION ACADEMY</v>
          </cell>
          <cell r="D229">
            <v>301</v>
          </cell>
          <cell r="E229" t="str">
            <v>TYNGSBOROUGH</v>
          </cell>
          <cell r="F229">
            <v>616</v>
          </cell>
          <cell r="G229" t="str">
            <v>AYER SHIRLEY</v>
          </cell>
          <cell r="I229">
            <v>15846</v>
          </cell>
          <cell r="J229">
            <v>3192</v>
          </cell>
          <cell r="K229">
            <v>0</v>
          </cell>
          <cell r="L229">
            <v>1188</v>
          </cell>
          <cell r="M229">
            <v>20226</v>
          </cell>
          <cell r="O229">
            <v>1</v>
          </cell>
          <cell r="P229">
            <v>0</v>
          </cell>
          <cell r="Q229">
            <v>19038</v>
          </cell>
          <cell r="R229">
            <v>0</v>
          </cell>
          <cell r="S229">
            <v>0</v>
          </cell>
          <cell r="T229">
            <v>1188</v>
          </cell>
          <cell r="U229">
            <v>20226</v>
          </cell>
          <cell r="W229">
            <v>0</v>
          </cell>
          <cell r="X229">
            <v>0.09</v>
          </cell>
          <cell r="Y229">
            <v>0.09</v>
          </cell>
          <cell r="Z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</row>
        <row r="230">
          <cell r="B230">
            <v>435301673</v>
          </cell>
          <cell r="C230" t="str">
            <v>INNOVATION ACADEMY</v>
          </cell>
          <cell r="D230">
            <v>301</v>
          </cell>
          <cell r="E230" t="str">
            <v>TYNGSBOROUGH</v>
          </cell>
          <cell r="F230">
            <v>673</v>
          </cell>
          <cell r="G230" t="str">
            <v>GROTON DUNSTABLE</v>
          </cell>
          <cell r="I230">
            <v>12382</v>
          </cell>
          <cell r="J230">
            <v>7096</v>
          </cell>
          <cell r="K230">
            <v>0</v>
          </cell>
          <cell r="L230">
            <v>1188</v>
          </cell>
          <cell r="M230">
            <v>20666</v>
          </cell>
          <cell r="O230">
            <v>14</v>
          </cell>
          <cell r="P230">
            <v>0</v>
          </cell>
          <cell r="Q230">
            <v>272692</v>
          </cell>
          <cell r="R230">
            <v>0</v>
          </cell>
          <cell r="S230">
            <v>0</v>
          </cell>
          <cell r="T230">
            <v>16632</v>
          </cell>
          <cell r="U230">
            <v>289324</v>
          </cell>
          <cell r="W230">
            <v>0</v>
          </cell>
          <cell r="X230">
            <v>0.09</v>
          </cell>
          <cell r="Y230">
            <v>0.09</v>
          </cell>
          <cell r="Z230">
            <v>0</v>
          </cell>
          <cell r="AB230">
            <v>3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</row>
        <row r="231">
          <cell r="B231">
            <v>435301725</v>
          </cell>
          <cell r="C231" t="str">
            <v>INNOVATION ACADEMY</v>
          </cell>
          <cell r="D231">
            <v>301</v>
          </cell>
          <cell r="E231" t="str">
            <v>TYNGSBOROUGH</v>
          </cell>
          <cell r="F231">
            <v>725</v>
          </cell>
          <cell r="G231" t="str">
            <v>NASHOBA</v>
          </cell>
          <cell r="I231">
            <v>16655</v>
          </cell>
          <cell r="J231">
            <v>4567</v>
          </cell>
          <cell r="K231">
            <v>0</v>
          </cell>
          <cell r="L231">
            <v>1188</v>
          </cell>
          <cell r="M231">
            <v>22410</v>
          </cell>
          <cell r="O231">
            <v>1</v>
          </cell>
          <cell r="P231">
            <v>0</v>
          </cell>
          <cell r="Q231">
            <v>21222</v>
          </cell>
          <cell r="R231">
            <v>0</v>
          </cell>
          <cell r="S231">
            <v>0</v>
          </cell>
          <cell r="T231">
            <v>1188</v>
          </cell>
          <cell r="U231">
            <v>22410</v>
          </cell>
          <cell r="W231">
            <v>0</v>
          </cell>
          <cell r="X231">
            <v>0.09</v>
          </cell>
          <cell r="Y231">
            <v>0.09</v>
          </cell>
          <cell r="Z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</row>
        <row r="232">
          <cell r="B232">
            <v>435301735</v>
          </cell>
          <cell r="C232" t="str">
            <v>INNOVATION ACADEMY</v>
          </cell>
          <cell r="D232">
            <v>301</v>
          </cell>
          <cell r="E232" t="str">
            <v>TYNGSBOROUGH</v>
          </cell>
          <cell r="F232">
            <v>735</v>
          </cell>
          <cell r="G232" t="str">
            <v>NORTH MIDDLESEX</v>
          </cell>
          <cell r="I232">
            <v>12494</v>
          </cell>
          <cell r="J232">
            <v>3771</v>
          </cell>
          <cell r="K232">
            <v>0</v>
          </cell>
          <cell r="L232">
            <v>1188</v>
          </cell>
          <cell r="M232">
            <v>17453</v>
          </cell>
          <cell r="O232">
            <v>7</v>
          </cell>
          <cell r="P232">
            <v>0</v>
          </cell>
          <cell r="Q232">
            <v>113855</v>
          </cell>
          <cell r="R232">
            <v>0</v>
          </cell>
          <cell r="S232">
            <v>0</v>
          </cell>
          <cell r="T232">
            <v>8316</v>
          </cell>
          <cell r="U232">
            <v>122171</v>
          </cell>
          <cell r="W232">
            <v>0</v>
          </cell>
          <cell r="X232">
            <v>0.09</v>
          </cell>
          <cell r="Y232">
            <v>0.09</v>
          </cell>
          <cell r="Z232">
            <v>0</v>
          </cell>
          <cell r="AB232">
            <v>1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</row>
        <row r="233">
          <cell r="B233">
            <v>436049010</v>
          </cell>
          <cell r="C233" t="str">
            <v>COMMUNITY CS OF CAMBRIDGE</v>
          </cell>
          <cell r="D233">
            <v>49</v>
          </cell>
          <cell r="E233" t="str">
            <v>CAMBRIDGE</v>
          </cell>
          <cell r="F233">
            <v>10</v>
          </cell>
          <cell r="G233" t="str">
            <v>ARLINGTON</v>
          </cell>
          <cell r="I233">
            <v>17338</v>
          </cell>
          <cell r="J233">
            <v>7495</v>
          </cell>
          <cell r="K233">
            <v>0</v>
          </cell>
          <cell r="L233">
            <v>1188</v>
          </cell>
          <cell r="M233">
            <v>26021</v>
          </cell>
          <cell r="O233">
            <v>2</v>
          </cell>
          <cell r="P233">
            <v>0</v>
          </cell>
          <cell r="Q233">
            <v>49666</v>
          </cell>
          <cell r="R233">
            <v>0</v>
          </cell>
          <cell r="S233">
            <v>0</v>
          </cell>
          <cell r="T233">
            <v>2376</v>
          </cell>
          <cell r="U233">
            <v>52042</v>
          </cell>
          <cell r="W233">
            <v>0</v>
          </cell>
          <cell r="X233">
            <v>0.09</v>
          </cell>
          <cell r="Y233">
            <v>0.09</v>
          </cell>
          <cell r="Z233">
            <v>0</v>
          </cell>
          <cell r="AB233">
            <v>1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</row>
        <row r="234">
          <cell r="B234">
            <v>436049026</v>
          </cell>
          <cell r="C234" t="str">
            <v>COMMUNITY CS OF CAMBRIDGE</v>
          </cell>
          <cell r="D234">
            <v>49</v>
          </cell>
          <cell r="E234" t="str">
            <v>CAMBRIDGE</v>
          </cell>
          <cell r="F234">
            <v>26</v>
          </cell>
          <cell r="G234" t="str">
            <v>BELMONT</v>
          </cell>
          <cell r="I234">
            <v>16271</v>
          </cell>
          <cell r="J234">
            <v>5226</v>
          </cell>
          <cell r="K234">
            <v>0</v>
          </cell>
          <cell r="L234">
            <v>1188</v>
          </cell>
          <cell r="M234">
            <v>22685</v>
          </cell>
          <cell r="O234">
            <v>1</v>
          </cell>
          <cell r="P234">
            <v>0</v>
          </cell>
          <cell r="Q234">
            <v>21497</v>
          </cell>
          <cell r="R234">
            <v>0</v>
          </cell>
          <cell r="S234">
            <v>0</v>
          </cell>
          <cell r="T234">
            <v>1188</v>
          </cell>
          <cell r="U234">
            <v>22685</v>
          </cell>
          <cell r="W234">
            <v>0</v>
          </cell>
          <cell r="X234">
            <v>0.09</v>
          </cell>
          <cell r="Y234">
            <v>0.09</v>
          </cell>
          <cell r="Z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B235">
            <v>436049035</v>
          </cell>
          <cell r="C235" t="str">
            <v>COMMUNITY CS OF CAMBRIDGE</v>
          </cell>
          <cell r="D235">
            <v>49</v>
          </cell>
          <cell r="E235" t="str">
            <v>CAMBRIDGE</v>
          </cell>
          <cell r="F235">
            <v>35</v>
          </cell>
          <cell r="G235" t="str">
            <v>BOSTON</v>
          </cell>
          <cell r="I235">
            <v>16762</v>
          </cell>
          <cell r="J235">
            <v>6957</v>
          </cell>
          <cell r="K235">
            <v>0</v>
          </cell>
          <cell r="L235">
            <v>1188</v>
          </cell>
          <cell r="M235">
            <v>24907</v>
          </cell>
          <cell r="O235">
            <v>17</v>
          </cell>
          <cell r="P235">
            <v>0</v>
          </cell>
          <cell r="Q235">
            <v>403223</v>
          </cell>
          <cell r="R235">
            <v>0</v>
          </cell>
          <cell r="S235">
            <v>0</v>
          </cell>
          <cell r="T235">
            <v>20196</v>
          </cell>
          <cell r="U235">
            <v>423419</v>
          </cell>
          <cell r="W235">
            <v>0</v>
          </cell>
          <cell r="X235">
            <v>0.18</v>
          </cell>
          <cell r="Y235">
            <v>0.18</v>
          </cell>
          <cell r="Z235">
            <v>0</v>
          </cell>
          <cell r="AB235">
            <v>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</row>
        <row r="236">
          <cell r="B236">
            <v>436049049</v>
          </cell>
          <cell r="C236" t="str">
            <v>COMMUNITY CS OF CAMBRIDGE</v>
          </cell>
          <cell r="D236">
            <v>49</v>
          </cell>
          <cell r="E236" t="str">
            <v>CAMBRIDGE</v>
          </cell>
          <cell r="F236">
            <v>49</v>
          </cell>
          <cell r="G236" t="str">
            <v>CAMBRIDGE</v>
          </cell>
          <cell r="I236">
            <v>17946</v>
          </cell>
          <cell r="J236">
            <v>22519</v>
          </cell>
          <cell r="K236">
            <v>0</v>
          </cell>
          <cell r="L236">
            <v>1188</v>
          </cell>
          <cell r="M236">
            <v>41653</v>
          </cell>
          <cell r="O236">
            <v>178</v>
          </cell>
          <cell r="P236">
            <v>0</v>
          </cell>
          <cell r="Q236">
            <v>7202770</v>
          </cell>
          <cell r="R236">
            <v>0</v>
          </cell>
          <cell r="S236">
            <v>0</v>
          </cell>
          <cell r="T236">
            <v>211464</v>
          </cell>
          <cell r="U236">
            <v>7414234</v>
          </cell>
          <cell r="W236">
            <v>0</v>
          </cell>
          <cell r="X236">
            <v>0.09</v>
          </cell>
          <cell r="Y236">
            <v>0.09</v>
          </cell>
          <cell r="Z236">
            <v>0</v>
          </cell>
          <cell r="AB236">
            <v>28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</row>
        <row r="237">
          <cell r="B237">
            <v>436049057</v>
          </cell>
          <cell r="C237" t="str">
            <v>COMMUNITY CS OF CAMBRIDGE</v>
          </cell>
          <cell r="D237">
            <v>49</v>
          </cell>
          <cell r="E237" t="str">
            <v>CAMBRIDGE</v>
          </cell>
          <cell r="F237">
            <v>57</v>
          </cell>
          <cell r="G237" t="str">
            <v>CHELSEA</v>
          </cell>
          <cell r="I237">
            <v>19116</v>
          </cell>
          <cell r="J237">
            <v>414</v>
          </cell>
          <cell r="K237">
            <v>0</v>
          </cell>
          <cell r="L237">
            <v>1188</v>
          </cell>
          <cell r="M237">
            <v>20718</v>
          </cell>
          <cell r="O237">
            <v>5</v>
          </cell>
          <cell r="P237">
            <v>0</v>
          </cell>
          <cell r="Q237">
            <v>97650</v>
          </cell>
          <cell r="R237">
            <v>0</v>
          </cell>
          <cell r="S237">
            <v>0</v>
          </cell>
          <cell r="T237">
            <v>5940</v>
          </cell>
          <cell r="U237">
            <v>103590</v>
          </cell>
          <cell r="W237">
            <v>0</v>
          </cell>
          <cell r="X237">
            <v>0.18</v>
          </cell>
          <cell r="Y237">
            <v>0.18</v>
          </cell>
          <cell r="Z237">
            <v>0</v>
          </cell>
          <cell r="AB237">
            <v>1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</row>
        <row r="238">
          <cell r="B238">
            <v>436049093</v>
          </cell>
          <cell r="C238" t="str">
            <v>COMMUNITY CS OF CAMBRIDGE</v>
          </cell>
          <cell r="D238">
            <v>49</v>
          </cell>
          <cell r="E238" t="str">
            <v>CAMBRIDGE</v>
          </cell>
          <cell r="F238">
            <v>93</v>
          </cell>
          <cell r="G238" t="str">
            <v>EVERETT</v>
          </cell>
          <cell r="I238">
            <v>20252</v>
          </cell>
          <cell r="J238">
            <v>57</v>
          </cell>
          <cell r="K238">
            <v>0</v>
          </cell>
          <cell r="L238">
            <v>1188</v>
          </cell>
          <cell r="M238">
            <v>21497</v>
          </cell>
          <cell r="O238">
            <v>13</v>
          </cell>
          <cell r="P238">
            <v>0</v>
          </cell>
          <cell r="Q238">
            <v>264017</v>
          </cell>
          <cell r="R238">
            <v>0</v>
          </cell>
          <cell r="S238">
            <v>0</v>
          </cell>
          <cell r="T238">
            <v>15444</v>
          </cell>
          <cell r="U238">
            <v>279461</v>
          </cell>
          <cell r="W238">
            <v>0</v>
          </cell>
          <cell r="X238">
            <v>0.18</v>
          </cell>
          <cell r="Y238">
            <v>0.18</v>
          </cell>
          <cell r="Z238">
            <v>0</v>
          </cell>
          <cell r="AB238">
            <v>3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</row>
        <row r="239">
          <cell r="B239">
            <v>436049095</v>
          </cell>
          <cell r="C239" t="str">
            <v>COMMUNITY CS OF CAMBRIDGE</v>
          </cell>
          <cell r="D239">
            <v>49</v>
          </cell>
          <cell r="E239" t="str">
            <v>CAMBRIDGE</v>
          </cell>
          <cell r="F239">
            <v>95</v>
          </cell>
          <cell r="G239" t="str">
            <v>FALL RIVER</v>
          </cell>
          <cell r="I239">
            <v>21927</v>
          </cell>
          <cell r="J239">
            <v>239</v>
          </cell>
          <cell r="K239">
            <v>0</v>
          </cell>
          <cell r="L239">
            <v>1188</v>
          </cell>
          <cell r="M239">
            <v>23354</v>
          </cell>
          <cell r="O239">
            <v>1</v>
          </cell>
          <cell r="P239">
            <v>0</v>
          </cell>
          <cell r="Q239">
            <v>22166</v>
          </cell>
          <cell r="R239">
            <v>0</v>
          </cell>
          <cell r="S239">
            <v>0</v>
          </cell>
          <cell r="T239">
            <v>1188</v>
          </cell>
          <cell r="U239">
            <v>23354</v>
          </cell>
          <cell r="W239">
            <v>0</v>
          </cell>
          <cell r="X239">
            <v>0.18</v>
          </cell>
          <cell r="Y239">
            <v>0.18</v>
          </cell>
          <cell r="Z239">
            <v>0</v>
          </cell>
          <cell r="AB239">
            <v>1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</row>
        <row r="240">
          <cell r="B240">
            <v>436049133</v>
          </cell>
          <cell r="C240" t="str">
            <v>COMMUNITY CS OF CAMBRIDGE</v>
          </cell>
          <cell r="D240">
            <v>49</v>
          </cell>
          <cell r="E240" t="str">
            <v>CAMBRIDGE</v>
          </cell>
          <cell r="F240">
            <v>133</v>
          </cell>
          <cell r="G240" t="str">
            <v>HOLBROOK</v>
          </cell>
          <cell r="I240">
            <v>11359</v>
          </cell>
          <cell r="J240">
            <v>498</v>
          </cell>
          <cell r="K240">
            <v>0</v>
          </cell>
          <cell r="L240">
            <v>1188</v>
          </cell>
          <cell r="M240">
            <v>13045</v>
          </cell>
          <cell r="O240">
            <v>1</v>
          </cell>
          <cell r="P240">
            <v>0</v>
          </cell>
          <cell r="Q240">
            <v>11857</v>
          </cell>
          <cell r="R240">
            <v>0</v>
          </cell>
          <cell r="S240">
            <v>0</v>
          </cell>
          <cell r="T240">
            <v>1188</v>
          </cell>
          <cell r="U240">
            <v>13045</v>
          </cell>
          <cell r="W240">
            <v>0</v>
          </cell>
          <cell r="X240">
            <v>0.09</v>
          </cell>
          <cell r="Y240">
            <v>0.09</v>
          </cell>
          <cell r="Z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</row>
        <row r="241">
          <cell r="B241">
            <v>436049149</v>
          </cell>
          <cell r="C241" t="str">
            <v>COMMUNITY CS OF CAMBRIDGE</v>
          </cell>
          <cell r="D241">
            <v>49</v>
          </cell>
          <cell r="E241" t="str">
            <v>CAMBRIDGE</v>
          </cell>
          <cell r="F241">
            <v>149</v>
          </cell>
          <cell r="G241" t="str">
            <v>LAWRENCE</v>
          </cell>
          <cell r="I241">
            <v>20539</v>
          </cell>
          <cell r="J241">
            <v>246</v>
          </cell>
          <cell r="K241">
            <v>0</v>
          </cell>
          <cell r="L241">
            <v>1188</v>
          </cell>
          <cell r="M241">
            <v>21973</v>
          </cell>
          <cell r="O241">
            <v>2</v>
          </cell>
          <cell r="P241">
            <v>0</v>
          </cell>
          <cell r="Q241">
            <v>41570</v>
          </cell>
          <cell r="R241">
            <v>0</v>
          </cell>
          <cell r="S241">
            <v>0</v>
          </cell>
          <cell r="T241">
            <v>2376</v>
          </cell>
          <cell r="U241">
            <v>43946</v>
          </cell>
          <cell r="W241">
            <v>0</v>
          </cell>
          <cell r="X241">
            <v>0.18</v>
          </cell>
          <cell r="Y241">
            <v>0.18</v>
          </cell>
          <cell r="Z241">
            <v>0</v>
          </cell>
          <cell r="AB241">
            <v>1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</row>
        <row r="242">
          <cell r="B242">
            <v>436049153</v>
          </cell>
          <cell r="C242" t="str">
            <v>COMMUNITY CS OF CAMBRIDGE</v>
          </cell>
          <cell r="D242">
            <v>49</v>
          </cell>
          <cell r="E242" t="str">
            <v>CAMBRIDGE</v>
          </cell>
          <cell r="F242">
            <v>153</v>
          </cell>
          <cell r="G242" t="str">
            <v>LEOMINSTER</v>
          </cell>
          <cell r="I242">
            <v>20819</v>
          </cell>
          <cell r="J242">
            <v>58</v>
          </cell>
          <cell r="K242">
            <v>0</v>
          </cell>
          <cell r="L242">
            <v>1188</v>
          </cell>
          <cell r="M242">
            <v>22065</v>
          </cell>
          <cell r="O242">
            <v>1</v>
          </cell>
          <cell r="P242">
            <v>0</v>
          </cell>
          <cell r="Q242">
            <v>20877</v>
          </cell>
          <cell r="R242">
            <v>0</v>
          </cell>
          <cell r="S242">
            <v>0</v>
          </cell>
          <cell r="T242">
            <v>1188</v>
          </cell>
          <cell r="U242">
            <v>22065</v>
          </cell>
          <cell r="W242">
            <v>0</v>
          </cell>
          <cell r="X242">
            <v>0.09</v>
          </cell>
          <cell r="Y242">
            <v>0.09</v>
          </cell>
          <cell r="Z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</row>
        <row r="243">
          <cell r="B243">
            <v>436049155</v>
          </cell>
          <cell r="C243" t="str">
            <v>COMMUNITY CS OF CAMBRIDGE</v>
          </cell>
          <cell r="D243">
            <v>49</v>
          </cell>
          <cell r="E243" t="str">
            <v>CAMBRIDGE</v>
          </cell>
          <cell r="F243">
            <v>155</v>
          </cell>
          <cell r="G243" t="str">
            <v>LEXINGTON</v>
          </cell>
          <cell r="I243">
            <v>13493</v>
          </cell>
          <cell r="J243">
            <v>10759</v>
          </cell>
          <cell r="K243">
            <v>0</v>
          </cell>
          <cell r="L243">
            <v>1188</v>
          </cell>
          <cell r="M243">
            <v>25440</v>
          </cell>
          <cell r="O243">
            <v>1</v>
          </cell>
          <cell r="P243">
            <v>0</v>
          </cell>
          <cell r="Q243">
            <v>24252</v>
          </cell>
          <cell r="R243">
            <v>0</v>
          </cell>
          <cell r="S243">
            <v>0</v>
          </cell>
          <cell r="T243">
            <v>1188</v>
          </cell>
          <cell r="U243">
            <v>25440</v>
          </cell>
          <cell r="W243">
            <v>0</v>
          </cell>
          <cell r="X243">
            <v>0.09</v>
          </cell>
          <cell r="Y243">
            <v>0.09</v>
          </cell>
          <cell r="Z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</row>
        <row r="244">
          <cell r="B244">
            <v>436049163</v>
          </cell>
          <cell r="C244" t="str">
            <v>COMMUNITY CS OF CAMBRIDGE</v>
          </cell>
          <cell r="D244">
            <v>49</v>
          </cell>
          <cell r="E244" t="str">
            <v>CAMBRIDGE</v>
          </cell>
          <cell r="F244">
            <v>163</v>
          </cell>
          <cell r="G244" t="str">
            <v>LYNN</v>
          </cell>
          <cell r="I244">
            <v>16004</v>
          </cell>
          <cell r="J244">
            <v>0</v>
          </cell>
          <cell r="K244">
            <v>0</v>
          </cell>
          <cell r="L244">
            <v>1188</v>
          </cell>
          <cell r="M244">
            <v>17192</v>
          </cell>
          <cell r="O244">
            <v>1</v>
          </cell>
          <cell r="P244">
            <v>0</v>
          </cell>
          <cell r="Q244">
            <v>16004</v>
          </cell>
          <cell r="R244">
            <v>0</v>
          </cell>
          <cell r="S244">
            <v>0</v>
          </cell>
          <cell r="T244">
            <v>1188</v>
          </cell>
          <cell r="U244">
            <v>17192</v>
          </cell>
          <cell r="W244">
            <v>0</v>
          </cell>
          <cell r="X244">
            <v>0.113490033140277</v>
          </cell>
          <cell r="Y244">
            <v>0.113490033140277</v>
          </cell>
          <cell r="Z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</row>
        <row r="245">
          <cell r="B245">
            <v>436049165</v>
          </cell>
          <cell r="C245" t="str">
            <v>COMMUNITY CS OF CAMBRIDGE</v>
          </cell>
          <cell r="D245">
            <v>49</v>
          </cell>
          <cell r="E245" t="str">
            <v>CAMBRIDGE</v>
          </cell>
          <cell r="F245">
            <v>165</v>
          </cell>
          <cell r="G245" t="str">
            <v>MALDEN</v>
          </cell>
          <cell r="I245">
            <v>17684</v>
          </cell>
          <cell r="J245">
            <v>0</v>
          </cell>
          <cell r="K245">
            <v>0</v>
          </cell>
          <cell r="L245">
            <v>1188</v>
          </cell>
          <cell r="M245">
            <v>18872</v>
          </cell>
          <cell r="O245">
            <v>7</v>
          </cell>
          <cell r="P245">
            <v>0</v>
          </cell>
          <cell r="Q245">
            <v>123788</v>
          </cell>
          <cell r="R245">
            <v>0</v>
          </cell>
          <cell r="S245">
            <v>0</v>
          </cell>
          <cell r="T245">
            <v>8316</v>
          </cell>
          <cell r="U245">
            <v>132104</v>
          </cell>
          <cell r="W245">
            <v>0</v>
          </cell>
          <cell r="X245">
            <v>9.8299999999999998E-2</v>
          </cell>
          <cell r="Y245">
            <v>9.8299999999999998E-2</v>
          </cell>
          <cell r="Z245">
            <v>0</v>
          </cell>
          <cell r="AB245">
            <v>3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</row>
        <row r="246">
          <cell r="B246">
            <v>436049170</v>
          </cell>
          <cell r="C246" t="str">
            <v>COMMUNITY CS OF CAMBRIDGE</v>
          </cell>
          <cell r="D246">
            <v>49</v>
          </cell>
          <cell r="E246" t="str">
            <v>CAMBRIDGE</v>
          </cell>
          <cell r="F246">
            <v>170</v>
          </cell>
          <cell r="G246" t="str">
            <v>MARLBOROUGH</v>
          </cell>
          <cell r="I246">
            <v>16242</v>
          </cell>
          <cell r="J246">
            <v>864</v>
          </cell>
          <cell r="K246">
            <v>0</v>
          </cell>
          <cell r="L246">
            <v>1188</v>
          </cell>
          <cell r="M246">
            <v>18294</v>
          </cell>
          <cell r="O246">
            <v>1</v>
          </cell>
          <cell r="P246">
            <v>0</v>
          </cell>
          <cell r="Q246">
            <v>17106</v>
          </cell>
          <cell r="R246">
            <v>0</v>
          </cell>
          <cell r="S246">
            <v>0</v>
          </cell>
          <cell r="T246">
            <v>1188</v>
          </cell>
          <cell r="U246">
            <v>18294</v>
          </cell>
          <cell r="W246">
            <v>0</v>
          </cell>
          <cell r="X246">
            <v>0.09</v>
          </cell>
          <cell r="Y246">
            <v>0.09</v>
          </cell>
          <cell r="Z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B247">
            <v>436049176</v>
          </cell>
          <cell r="C247" t="str">
            <v>COMMUNITY CS OF CAMBRIDGE</v>
          </cell>
          <cell r="D247">
            <v>49</v>
          </cell>
          <cell r="E247" t="str">
            <v>CAMBRIDGE</v>
          </cell>
          <cell r="F247">
            <v>176</v>
          </cell>
          <cell r="G247" t="str">
            <v>MEDFORD</v>
          </cell>
          <cell r="I247">
            <v>16142</v>
          </cell>
          <cell r="J247">
            <v>5489</v>
          </cell>
          <cell r="K247">
            <v>0</v>
          </cell>
          <cell r="L247">
            <v>1188</v>
          </cell>
          <cell r="M247">
            <v>22819</v>
          </cell>
          <cell r="O247">
            <v>8</v>
          </cell>
          <cell r="P247">
            <v>0</v>
          </cell>
          <cell r="Q247">
            <v>173048</v>
          </cell>
          <cell r="R247">
            <v>0</v>
          </cell>
          <cell r="S247">
            <v>0</v>
          </cell>
          <cell r="T247">
            <v>9504</v>
          </cell>
          <cell r="U247">
            <v>182552</v>
          </cell>
          <cell r="W247">
            <v>0</v>
          </cell>
          <cell r="X247">
            <v>0.09</v>
          </cell>
          <cell r="Y247">
            <v>0.09</v>
          </cell>
          <cell r="Z247">
            <v>0</v>
          </cell>
          <cell r="AB247">
            <v>5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</row>
        <row r="248">
          <cell r="B248">
            <v>436049229</v>
          </cell>
          <cell r="C248" t="str">
            <v>COMMUNITY CS OF CAMBRIDGE</v>
          </cell>
          <cell r="D248">
            <v>49</v>
          </cell>
          <cell r="E248" t="str">
            <v>CAMBRIDGE</v>
          </cell>
          <cell r="F248">
            <v>229</v>
          </cell>
          <cell r="G248" t="str">
            <v>PEABODY</v>
          </cell>
          <cell r="I248">
            <v>15301</v>
          </cell>
          <cell r="J248">
            <v>1152</v>
          </cell>
          <cell r="K248">
            <v>0</v>
          </cell>
          <cell r="L248">
            <v>1188</v>
          </cell>
          <cell r="M248">
            <v>17641</v>
          </cell>
          <cell r="O248">
            <v>1</v>
          </cell>
          <cell r="P248">
            <v>0</v>
          </cell>
          <cell r="Q248">
            <v>16453</v>
          </cell>
          <cell r="R248">
            <v>0</v>
          </cell>
          <cell r="S248">
            <v>0</v>
          </cell>
          <cell r="T248">
            <v>1188</v>
          </cell>
          <cell r="U248">
            <v>17641</v>
          </cell>
          <cell r="W248">
            <v>0</v>
          </cell>
          <cell r="X248">
            <v>0.09</v>
          </cell>
          <cell r="Y248">
            <v>0.09</v>
          </cell>
          <cell r="Z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</row>
        <row r="249">
          <cell r="B249">
            <v>436049243</v>
          </cell>
          <cell r="C249" t="str">
            <v>COMMUNITY CS OF CAMBRIDGE</v>
          </cell>
          <cell r="D249">
            <v>49</v>
          </cell>
          <cell r="E249" t="str">
            <v>CAMBRIDGE</v>
          </cell>
          <cell r="F249">
            <v>243</v>
          </cell>
          <cell r="G249" t="str">
            <v>QUINCY</v>
          </cell>
          <cell r="I249">
            <v>16888</v>
          </cell>
          <cell r="J249">
            <v>1807</v>
          </cell>
          <cell r="K249">
            <v>0</v>
          </cell>
          <cell r="L249">
            <v>1188</v>
          </cell>
          <cell r="M249">
            <v>19883</v>
          </cell>
          <cell r="O249">
            <v>1</v>
          </cell>
          <cell r="P249">
            <v>0</v>
          </cell>
          <cell r="Q249">
            <v>18695</v>
          </cell>
          <cell r="R249">
            <v>0</v>
          </cell>
          <cell r="S249">
            <v>0</v>
          </cell>
          <cell r="T249">
            <v>1188</v>
          </cell>
          <cell r="U249">
            <v>19883</v>
          </cell>
          <cell r="W249">
            <v>0</v>
          </cell>
          <cell r="X249">
            <v>0.09</v>
          </cell>
          <cell r="Y249">
            <v>0.09</v>
          </cell>
          <cell r="Z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</row>
        <row r="250">
          <cell r="B250">
            <v>436049244</v>
          </cell>
          <cell r="C250" t="str">
            <v>COMMUNITY CS OF CAMBRIDGE</v>
          </cell>
          <cell r="D250">
            <v>49</v>
          </cell>
          <cell r="E250" t="str">
            <v>CAMBRIDGE</v>
          </cell>
          <cell r="F250">
            <v>244</v>
          </cell>
          <cell r="G250" t="str">
            <v>RANDOLPH</v>
          </cell>
          <cell r="I250">
            <v>12426</v>
          </cell>
          <cell r="J250">
            <v>3574</v>
          </cell>
          <cell r="K250">
            <v>0</v>
          </cell>
          <cell r="L250">
            <v>1188</v>
          </cell>
          <cell r="M250">
            <v>17188</v>
          </cell>
          <cell r="O250">
            <v>2</v>
          </cell>
          <cell r="P250">
            <v>0</v>
          </cell>
          <cell r="Q250">
            <v>32000</v>
          </cell>
          <cell r="R250">
            <v>0</v>
          </cell>
          <cell r="S250">
            <v>0</v>
          </cell>
          <cell r="T250">
            <v>2376</v>
          </cell>
          <cell r="U250">
            <v>34376</v>
          </cell>
          <cell r="W250">
            <v>0</v>
          </cell>
          <cell r="X250">
            <v>0.09</v>
          </cell>
          <cell r="Y250">
            <v>0.09</v>
          </cell>
          <cell r="Z250">
            <v>0</v>
          </cell>
          <cell r="AB250">
            <v>2</v>
          </cell>
          <cell r="AC250">
            <v>0.22287092352968754</v>
          </cell>
          <cell r="AD250">
            <v>3829.9347764750005</v>
          </cell>
          <cell r="AE250">
            <v>0</v>
          </cell>
          <cell r="AF250">
            <v>0</v>
          </cell>
        </row>
        <row r="251">
          <cell r="B251">
            <v>436049248</v>
          </cell>
          <cell r="C251" t="str">
            <v>COMMUNITY CS OF CAMBRIDGE</v>
          </cell>
          <cell r="D251">
            <v>49</v>
          </cell>
          <cell r="E251" t="str">
            <v>CAMBRIDGE</v>
          </cell>
          <cell r="F251">
            <v>248</v>
          </cell>
          <cell r="G251" t="str">
            <v>REVERE</v>
          </cell>
          <cell r="I251">
            <v>18943</v>
          </cell>
          <cell r="J251">
            <v>598</v>
          </cell>
          <cell r="K251">
            <v>0</v>
          </cell>
          <cell r="L251">
            <v>1188</v>
          </cell>
          <cell r="M251">
            <v>20729</v>
          </cell>
          <cell r="O251">
            <v>9</v>
          </cell>
          <cell r="P251">
            <v>0</v>
          </cell>
          <cell r="Q251">
            <v>175869</v>
          </cell>
          <cell r="R251">
            <v>0</v>
          </cell>
          <cell r="S251">
            <v>0</v>
          </cell>
          <cell r="T251">
            <v>10692</v>
          </cell>
          <cell r="U251">
            <v>186561</v>
          </cell>
          <cell r="W251">
            <v>0</v>
          </cell>
          <cell r="X251">
            <v>0.09</v>
          </cell>
          <cell r="Y251">
            <v>0.09</v>
          </cell>
          <cell r="Z251">
            <v>0</v>
          </cell>
          <cell r="AB251">
            <v>2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</row>
        <row r="252">
          <cell r="B252">
            <v>436049274</v>
          </cell>
          <cell r="C252" t="str">
            <v>COMMUNITY CS OF CAMBRIDGE</v>
          </cell>
          <cell r="D252">
            <v>49</v>
          </cell>
          <cell r="E252" t="str">
            <v>CAMBRIDGE</v>
          </cell>
          <cell r="F252">
            <v>274</v>
          </cell>
          <cell r="G252" t="str">
            <v>SOMERVILLE</v>
          </cell>
          <cell r="I252">
            <v>20819</v>
          </cell>
          <cell r="J252">
            <v>9241</v>
          </cell>
          <cell r="K252">
            <v>0</v>
          </cell>
          <cell r="L252">
            <v>1188</v>
          </cell>
          <cell r="M252">
            <v>31248</v>
          </cell>
          <cell r="O252">
            <v>5</v>
          </cell>
          <cell r="P252">
            <v>0</v>
          </cell>
          <cell r="Q252">
            <v>150300</v>
          </cell>
          <cell r="R252">
            <v>0</v>
          </cell>
          <cell r="S252">
            <v>0</v>
          </cell>
          <cell r="T252">
            <v>5940</v>
          </cell>
          <cell r="U252">
            <v>156240</v>
          </cell>
          <cell r="W252">
            <v>0</v>
          </cell>
          <cell r="X252">
            <v>0.09</v>
          </cell>
          <cell r="Y252">
            <v>0.09</v>
          </cell>
          <cell r="Z252">
            <v>0</v>
          </cell>
          <cell r="AB252">
            <v>1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</row>
        <row r="253">
          <cell r="B253">
            <v>436049308</v>
          </cell>
          <cell r="C253" t="str">
            <v>COMMUNITY CS OF CAMBRIDGE</v>
          </cell>
          <cell r="D253">
            <v>49</v>
          </cell>
          <cell r="E253" t="str">
            <v>CAMBRIDGE</v>
          </cell>
          <cell r="F253">
            <v>308</v>
          </cell>
          <cell r="G253" t="str">
            <v>WALTHAM</v>
          </cell>
          <cell r="I253">
            <v>18373</v>
          </cell>
          <cell r="J253">
            <v>4943</v>
          </cell>
          <cell r="K253">
            <v>0</v>
          </cell>
          <cell r="L253">
            <v>1188</v>
          </cell>
          <cell r="M253">
            <v>24504</v>
          </cell>
          <cell r="O253">
            <v>1</v>
          </cell>
          <cell r="P253">
            <v>0</v>
          </cell>
          <cell r="Q253">
            <v>23316</v>
          </cell>
          <cell r="R253">
            <v>0</v>
          </cell>
          <cell r="S253">
            <v>0</v>
          </cell>
          <cell r="T253">
            <v>1188</v>
          </cell>
          <cell r="U253">
            <v>24504</v>
          </cell>
          <cell r="W253">
            <v>0</v>
          </cell>
          <cell r="X253">
            <v>0.09</v>
          </cell>
          <cell r="Y253">
            <v>0.09</v>
          </cell>
          <cell r="Z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</row>
        <row r="254">
          <cell r="B254">
            <v>436049314</v>
          </cell>
          <cell r="C254" t="str">
            <v>COMMUNITY CS OF CAMBRIDGE</v>
          </cell>
          <cell r="D254">
            <v>49</v>
          </cell>
          <cell r="E254" t="str">
            <v>CAMBRIDGE</v>
          </cell>
          <cell r="F254">
            <v>314</v>
          </cell>
          <cell r="G254" t="str">
            <v>WATERTOWN</v>
          </cell>
          <cell r="I254">
            <v>19632</v>
          </cell>
          <cell r="J254">
            <v>11568</v>
          </cell>
          <cell r="K254">
            <v>0</v>
          </cell>
          <cell r="L254">
            <v>1188</v>
          </cell>
          <cell r="M254">
            <v>32388</v>
          </cell>
          <cell r="O254">
            <v>1</v>
          </cell>
          <cell r="P254">
            <v>0</v>
          </cell>
          <cell r="Q254">
            <v>31200</v>
          </cell>
          <cell r="R254">
            <v>0</v>
          </cell>
          <cell r="S254">
            <v>0</v>
          </cell>
          <cell r="T254">
            <v>1188</v>
          </cell>
          <cell r="U254">
            <v>32388</v>
          </cell>
          <cell r="W254">
            <v>0</v>
          </cell>
          <cell r="X254">
            <v>0.09</v>
          </cell>
          <cell r="Y254">
            <v>0.09</v>
          </cell>
          <cell r="Z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</row>
        <row r="255">
          <cell r="B255">
            <v>436049347</v>
          </cell>
          <cell r="C255" t="str">
            <v>COMMUNITY CS OF CAMBRIDGE</v>
          </cell>
          <cell r="D255">
            <v>49</v>
          </cell>
          <cell r="E255" t="str">
            <v>CAMBRIDGE</v>
          </cell>
          <cell r="F255">
            <v>347</v>
          </cell>
          <cell r="G255" t="str">
            <v>WOBURN</v>
          </cell>
          <cell r="I255">
            <v>14925</v>
          </cell>
          <cell r="J255">
            <v>6301</v>
          </cell>
          <cell r="K255">
            <v>0</v>
          </cell>
          <cell r="L255">
            <v>1188</v>
          </cell>
          <cell r="M255">
            <v>22414</v>
          </cell>
          <cell r="O255">
            <v>1</v>
          </cell>
          <cell r="P255">
            <v>0</v>
          </cell>
          <cell r="Q255">
            <v>21226</v>
          </cell>
          <cell r="R255">
            <v>0</v>
          </cell>
          <cell r="S255">
            <v>0</v>
          </cell>
          <cell r="T255">
            <v>1188</v>
          </cell>
          <cell r="U255">
            <v>22414</v>
          </cell>
          <cell r="W255">
            <v>0</v>
          </cell>
          <cell r="X255">
            <v>0.09</v>
          </cell>
          <cell r="Y255">
            <v>0.09</v>
          </cell>
          <cell r="Z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</row>
        <row r="256">
          <cell r="B256">
            <v>436049616</v>
          </cell>
          <cell r="C256" t="str">
            <v>COMMUNITY CS OF CAMBRIDGE</v>
          </cell>
          <cell r="D256">
            <v>49</v>
          </cell>
          <cell r="E256" t="str">
            <v>CAMBRIDGE</v>
          </cell>
          <cell r="F256">
            <v>616</v>
          </cell>
          <cell r="G256" t="str">
            <v>AYER SHIRLEY</v>
          </cell>
          <cell r="I256">
            <v>13504</v>
          </cell>
          <cell r="J256">
            <v>2721</v>
          </cell>
          <cell r="K256">
            <v>0</v>
          </cell>
          <cell r="L256">
            <v>1188</v>
          </cell>
          <cell r="M256">
            <v>17413</v>
          </cell>
          <cell r="O256">
            <v>1</v>
          </cell>
          <cell r="P256">
            <v>0</v>
          </cell>
          <cell r="Q256">
            <v>16225</v>
          </cell>
          <cell r="R256">
            <v>0</v>
          </cell>
          <cell r="S256">
            <v>0</v>
          </cell>
          <cell r="T256">
            <v>1188</v>
          </cell>
          <cell r="U256">
            <v>17413</v>
          </cell>
          <cell r="W256">
            <v>0</v>
          </cell>
          <cell r="X256">
            <v>0.09</v>
          </cell>
          <cell r="Y256">
            <v>0.09</v>
          </cell>
          <cell r="Z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</row>
        <row r="257">
          <cell r="B257">
            <v>437035035</v>
          </cell>
          <cell r="C257" t="str">
            <v>CITY ON A HILL</v>
          </cell>
          <cell r="D257">
            <v>35</v>
          </cell>
          <cell r="E257" t="str">
            <v>BOSTON</v>
          </cell>
          <cell r="F257">
            <v>35</v>
          </cell>
          <cell r="G257" t="str">
            <v>BOSTON</v>
          </cell>
          <cell r="I257">
            <v>20287</v>
          </cell>
          <cell r="J257">
            <v>8420</v>
          </cell>
          <cell r="K257">
            <v>0</v>
          </cell>
          <cell r="L257">
            <v>1188</v>
          </cell>
          <cell r="M257">
            <v>29895</v>
          </cell>
          <cell r="O257">
            <v>188</v>
          </cell>
          <cell r="P257">
            <v>0</v>
          </cell>
          <cell r="Q257">
            <v>5396916</v>
          </cell>
          <cell r="R257">
            <v>0</v>
          </cell>
          <cell r="S257">
            <v>0</v>
          </cell>
          <cell r="T257">
            <v>223344</v>
          </cell>
          <cell r="U257">
            <v>5620260</v>
          </cell>
          <cell r="W257">
            <v>0</v>
          </cell>
          <cell r="X257">
            <v>0.18</v>
          </cell>
          <cell r="Y257">
            <v>0.18</v>
          </cell>
          <cell r="Z257">
            <v>0</v>
          </cell>
          <cell r="AB257">
            <v>15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B258">
            <v>437035044</v>
          </cell>
          <cell r="C258" t="str">
            <v>CITY ON A HILL</v>
          </cell>
          <cell r="D258">
            <v>35</v>
          </cell>
          <cell r="E258" t="str">
            <v>BOSTON</v>
          </cell>
          <cell r="F258">
            <v>44</v>
          </cell>
          <cell r="G258" t="str">
            <v>BROCKTON</v>
          </cell>
          <cell r="I258">
            <v>13129</v>
          </cell>
          <cell r="J258">
            <v>458</v>
          </cell>
          <cell r="K258">
            <v>0</v>
          </cell>
          <cell r="L258">
            <v>1188</v>
          </cell>
          <cell r="M258">
            <v>14775</v>
          </cell>
          <cell r="O258">
            <v>1</v>
          </cell>
          <cell r="P258">
            <v>0</v>
          </cell>
          <cell r="Q258">
            <v>13587</v>
          </cell>
          <cell r="R258">
            <v>0</v>
          </cell>
          <cell r="S258">
            <v>0</v>
          </cell>
          <cell r="T258">
            <v>1188</v>
          </cell>
          <cell r="U258">
            <v>14775</v>
          </cell>
          <cell r="W258">
            <v>0</v>
          </cell>
          <cell r="X258">
            <v>0.18</v>
          </cell>
          <cell r="Y258">
            <v>0.18</v>
          </cell>
          <cell r="Z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</row>
        <row r="259">
          <cell r="B259">
            <v>437035088</v>
          </cell>
          <cell r="C259" t="str">
            <v>CITY ON A HILL</v>
          </cell>
          <cell r="D259">
            <v>35</v>
          </cell>
          <cell r="E259" t="str">
            <v>BOSTON</v>
          </cell>
          <cell r="F259">
            <v>88</v>
          </cell>
          <cell r="G259" t="str">
            <v>EASTON</v>
          </cell>
          <cell r="I259">
            <v>12637</v>
          </cell>
          <cell r="J259">
            <v>4079</v>
          </cell>
          <cell r="K259">
            <v>0</v>
          </cell>
          <cell r="L259">
            <v>1188</v>
          </cell>
          <cell r="M259">
            <v>17904</v>
          </cell>
          <cell r="O259">
            <v>1</v>
          </cell>
          <cell r="P259">
            <v>0</v>
          </cell>
          <cell r="Q259">
            <v>16716</v>
          </cell>
          <cell r="R259">
            <v>0</v>
          </cell>
          <cell r="S259">
            <v>0</v>
          </cell>
          <cell r="T259">
            <v>1188</v>
          </cell>
          <cell r="U259">
            <v>17904</v>
          </cell>
          <cell r="W259">
            <v>0</v>
          </cell>
          <cell r="X259">
            <v>0.09</v>
          </cell>
          <cell r="Y259">
            <v>0.09</v>
          </cell>
          <cell r="Z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</row>
        <row r="260">
          <cell r="B260">
            <v>437035093</v>
          </cell>
          <cell r="C260" t="str">
            <v>CITY ON A HILL</v>
          </cell>
          <cell r="D260">
            <v>35</v>
          </cell>
          <cell r="E260" t="str">
            <v>BOSTON</v>
          </cell>
          <cell r="F260">
            <v>93</v>
          </cell>
          <cell r="G260" t="str">
            <v>EVERETT</v>
          </cell>
          <cell r="I260">
            <v>20775</v>
          </cell>
          <cell r="J260">
            <v>58</v>
          </cell>
          <cell r="K260">
            <v>0</v>
          </cell>
          <cell r="L260">
            <v>1188</v>
          </cell>
          <cell r="M260">
            <v>22021</v>
          </cell>
          <cell r="O260">
            <v>1</v>
          </cell>
          <cell r="P260">
            <v>0</v>
          </cell>
          <cell r="Q260">
            <v>20833</v>
          </cell>
          <cell r="R260">
            <v>0</v>
          </cell>
          <cell r="S260">
            <v>0</v>
          </cell>
          <cell r="T260">
            <v>1188</v>
          </cell>
          <cell r="U260">
            <v>22021</v>
          </cell>
          <cell r="W260">
            <v>0</v>
          </cell>
          <cell r="X260">
            <v>0.18</v>
          </cell>
          <cell r="Y260">
            <v>0.18</v>
          </cell>
          <cell r="Z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B261">
            <v>437035100</v>
          </cell>
          <cell r="C261" t="str">
            <v>CITY ON A HILL</v>
          </cell>
          <cell r="D261">
            <v>35</v>
          </cell>
          <cell r="E261" t="str">
            <v>BOSTON</v>
          </cell>
          <cell r="F261">
            <v>100</v>
          </cell>
          <cell r="G261" t="str">
            <v>FRAMINGHAM</v>
          </cell>
          <cell r="I261">
            <v>16329</v>
          </cell>
          <cell r="J261">
            <v>5396</v>
          </cell>
          <cell r="K261">
            <v>0</v>
          </cell>
          <cell r="L261">
            <v>1188</v>
          </cell>
          <cell r="M261">
            <v>22913</v>
          </cell>
          <cell r="O261">
            <v>1</v>
          </cell>
          <cell r="P261">
            <v>0</v>
          </cell>
          <cell r="Q261">
            <v>21725</v>
          </cell>
          <cell r="R261">
            <v>0</v>
          </cell>
          <cell r="S261">
            <v>0</v>
          </cell>
          <cell r="T261">
            <v>1188</v>
          </cell>
          <cell r="U261">
            <v>22913</v>
          </cell>
          <cell r="W261">
            <v>0</v>
          </cell>
          <cell r="X261">
            <v>0.09</v>
          </cell>
          <cell r="Y261">
            <v>0.09</v>
          </cell>
          <cell r="Z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</row>
        <row r="262">
          <cell r="B262">
            <v>437035176</v>
          </cell>
          <cell r="C262" t="str">
            <v>CITY ON A HILL</v>
          </cell>
          <cell r="D262">
            <v>35</v>
          </cell>
          <cell r="E262" t="str">
            <v>BOSTON</v>
          </cell>
          <cell r="F262">
            <v>176</v>
          </cell>
          <cell r="G262" t="str">
            <v>MEDFORD</v>
          </cell>
          <cell r="I262">
            <v>15768</v>
          </cell>
          <cell r="J262">
            <v>5362</v>
          </cell>
          <cell r="K262">
            <v>0</v>
          </cell>
          <cell r="L262">
            <v>1188</v>
          </cell>
          <cell r="M262">
            <v>22318</v>
          </cell>
          <cell r="O262">
            <v>1</v>
          </cell>
          <cell r="P262">
            <v>0</v>
          </cell>
          <cell r="Q262">
            <v>21130</v>
          </cell>
          <cell r="R262">
            <v>0</v>
          </cell>
          <cell r="S262">
            <v>0</v>
          </cell>
          <cell r="T262">
            <v>1188</v>
          </cell>
          <cell r="U262">
            <v>22318</v>
          </cell>
          <cell r="W262">
            <v>0</v>
          </cell>
          <cell r="X262">
            <v>0.09</v>
          </cell>
          <cell r="Y262">
            <v>0.09</v>
          </cell>
          <cell r="Z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</row>
        <row r="263">
          <cell r="B263">
            <v>437035243</v>
          </cell>
          <cell r="C263" t="str">
            <v>CITY ON A HILL</v>
          </cell>
          <cell r="D263">
            <v>35</v>
          </cell>
          <cell r="E263" t="str">
            <v>BOSTON</v>
          </cell>
          <cell r="F263">
            <v>243</v>
          </cell>
          <cell r="G263" t="str">
            <v>QUINCY</v>
          </cell>
          <cell r="I263">
            <v>16888</v>
          </cell>
          <cell r="J263">
            <v>1807</v>
          </cell>
          <cell r="K263">
            <v>0</v>
          </cell>
          <cell r="L263">
            <v>1188</v>
          </cell>
          <cell r="M263">
            <v>19883</v>
          </cell>
          <cell r="O263">
            <v>1</v>
          </cell>
          <cell r="P263">
            <v>0</v>
          </cell>
          <cell r="Q263">
            <v>18695</v>
          </cell>
          <cell r="R263">
            <v>0</v>
          </cell>
          <cell r="S263">
            <v>0</v>
          </cell>
          <cell r="T263">
            <v>1188</v>
          </cell>
          <cell r="U263">
            <v>19883</v>
          </cell>
          <cell r="W263">
            <v>0</v>
          </cell>
          <cell r="X263">
            <v>0.09</v>
          </cell>
          <cell r="Y263">
            <v>0.09</v>
          </cell>
          <cell r="Z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</row>
        <row r="264">
          <cell r="B264">
            <v>437035244</v>
          </cell>
          <cell r="C264" t="str">
            <v>CITY ON A HILL</v>
          </cell>
          <cell r="D264">
            <v>35</v>
          </cell>
          <cell r="E264" t="str">
            <v>BOSTON</v>
          </cell>
          <cell r="F264">
            <v>244</v>
          </cell>
          <cell r="G264" t="str">
            <v>RANDOLPH</v>
          </cell>
          <cell r="I264">
            <v>20237</v>
          </cell>
          <cell r="J264">
            <v>5821</v>
          </cell>
          <cell r="K264">
            <v>0</v>
          </cell>
          <cell r="L264">
            <v>1188</v>
          </cell>
          <cell r="M264">
            <v>27246</v>
          </cell>
          <cell r="O264">
            <v>3</v>
          </cell>
          <cell r="P264">
            <v>0</v>
          </cell>
          <cell r="Q264">
            <v>78174</v>
          </cell>
          <cell r="R264">
            <v>0</v>
          </cell>
          <cell r="S264">
            <v>0</v>
          </cell>
          <cell r="T264">
            <v>3564</v>
          </cell>
          <cell r="U264">
            <v>81738</v>
          </cell>
          <cell r="W264">
            <v>0</v>
          </cell>
          <cell r="X264">
            <v>0.09</v>
          </cell>
          <cell r="Y264">
            <v>0.09</v>
          </cell>
          <cell r="Z264">
            <v>0</v>
          </cell>
          <cell r="AB264">
            <v>0</v>
          </cell>
          <cell r="AC264">
            <v>0.33430638529453133</v>
          </cell>
          <cell r="AD264">
            <v>9107.3557880048975</v>
          </cell>
          <cell r="AE264">
            <v>0</v>
          </cell>
          <cell r="AF264">
            <v>0</v>
          </cell>
        </row>
        <row r="265">
          <cell r="B265">
            <v>437035336</v>
          </cell>
          <cell r="C265" t="str">
            <v>CITY ON A HILL</v>
          </cell>
          <cell r="D265">
            <v>35</v>
          </cell>
          <cell r="E265" t="str">
            <v>BOSTON</v>
          </cell>
          <cell r="F265">
            <v>336</v>
          </cell>
          <cell r="G265" t="str">
            <v>WEYMOUTH</v>
          </cell>
          <cell r="I265">
            <v>19470</v>
          </cell>
          <cell r="J265">
            <v>1782</v>
          </cell>
          <cell r="K265">
            <v>0</v>
          </cell>
          <cell r="L265">
            <v>1188</v>
          </cell>
          <cell r="M265">
            <v>22440</v>
          </cell>
          <cell r="O265">
            <v>2</v>
          </cell>
          <cell r="P265">
            <v>0</v>
          </cell>
          <cell r="Q265">
            <v>42504</v>
          </cell>
          <cell r="R265">
            <v>0</v>
          </cell>
          <cell r="S265">
            <v>0</v>
          </cell>
          <cell r="T265">
            <v>2376</v>
          </cell>
          <cell r="U265">
            <v>44880</v>
          </cell>
          <cell r="W265">
            <v>0</v>
          </cell>
          <cell r="X265">
            <v>0.09</v>
          </cell>
          <cell r="Y265">
            <v>0.09</v>
          </cell>
          <cell r="Z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</row>
        <row r="266">
          <cell r="B266">
            <v>438035035</v>
          </cell>
          <cell r="C266" t="str">
            <v>CODMAN ACADEMY</v>
          </cell>
          <cell r="D266">
            <v>35</v>
          </cell>
          <cell r="E266" t="str">
            <v>BOSTON</v>
          </cell>
          <cell r="F266">
            <v>35</v>
          </cell>
          <cell r="G266" t="str">
            <v>BOSTON</v>
          </cell>
          <cell r="I266">
            <v>19096</v>
          </cell>
          <cell r="J266">
            <v>7926</v>
          </cell>
          <cell r="K266">
            <v>0</v>
          </cell>
          <cell r="L266">
            <v>1188</v>
          </cell>
          <cell r="M266">
            <v>28210</v>
          </cell>
          <cell r="O266">
            <v>319</v>
          </cell>
          <cell r="P266">
            <v>0</v>
          </cell>
          <cell r="Q266">
            <v>8620018</v>
          </cell>
          <cell r="R266">
            <v>0</v>
          </cell>
          <cell r="S266">
            <v>0</v>
          </cell>
          <cell r="T266">
            <v>378972</v>
          </cell>
          <cell r="U266">
            <v>8998990</v>
          </cell>
          <cell r="W266">
            <v>0</v>
          </cell>
          <cell r="X266">
            <v>0.18</v>
          </cell>
          <cell r="Y266">
            <v>0.18</v>
          </cell>
          <cell r="Z266">
            <v>0</v>
          </cell>
          <cell r="AB266">
            <v>75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</row>
        <row r="267">
          <cell r="B267">
            <v>438035044</v>
          </cell>
          <cell r="C267" t="str">
            <v>CODMAN ACADEMY</v>
          </cell>
          <cell r="D267">
            <v>35</v>
          </cell>
          <cell r="E267" t="str">
            <v>BOSTON</v>
          </cell>
          <cell r="F267">
            <v>44</v>
          </cell>
          <cell r="G267" t="str">
            <v>BROCKTON</v>
          </cell>
          <cell r="I267">
            <v>20113</v>
          </cell>
          <cell r="J267">
            <v>701</v>
          </cell>
          <cell r="K267">
            <v>0</v>
          </cell>
          <cell r="L267">
            <v>1188</v>
          </cell>
          <cell r="M267">
            <v>22002</v>
          </cell>
          <cell r="O267">
            <v>6</v>
          </cell>
          <cell r="P267">
            <v>0</v>
          </cell>
          <cell r="Q267">
            <v>124884</v>
          </cell>
          <cell r="R267">
            <v>0</v>
          </cell>
          <cell r="S267">
            <v>0</v>
          </cell>
          <cell r="T267">
            <v>7128</v>
          </cell>
          <cell r="U267">
            <v>132012</v>
          </cell>
          <cell r="W267">
            <v>0</v>
          </cell>
          <cell r="X267">
            <v>0.18</v>
          </cell>
          <cell r="Y267">
            <v>0.18</v>
          </cell>
          <cell r="Z267">
            <v>0</v>
          </cell>
          <cell r="AB267">
            <v>3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</row>
        <row r="268">
          <cell r="B268">
            <v>438035220</v>
          </cell>
          <cell r="C268" t="str">
            <v>CODMAN ACADEMY</v>
          </cell>
          <cell r="D268">
            <v>35</v>
          </cell>
          <cell r="E268" t="str">
            <v>BOSTON</v>
          </cell>
          <cell r="F268">
            <v>220</v>
          </cell>
          <cell r="G268" t="str">
            <v>NORWOOD</v>
          </cell>
          <cell r="I268">
            <v>19470</v>
          </cell>
          <cell r="J268">
            <v>6465</v>
          </cell>
          <cell r="K268">
            <v>0</v>
          </cell>
          <cell r="L268">
            <v>1188</v>
          </cell>
          <cell r="M268">
            <v>27123</v>
          </cell>
          <cell r="O268">
            <v>1</v>
          </cell>
          <cell r="P268">
            <v>0</v>
          </cell>
          <cell r="Q268">
            <v>25935</v>
          </cell>
          <cell r="R268">
            <v>0</v>
          </cell>
          <cell r="S268">
            <v>0</v>
          </cell>
          <cell r="T268">
            <v>1188</v>
          </cell>
          <cell r="U268">
            <v>27123</v>
          </cell>
          <cell r="W268">
            <v>0</v>
          </cell>
          <cell r="X268">
            <v>0.09</v>
          </cell>
          <cell r="Y268">
            <v>0.09</v>
          </cell>
          <cell r="Z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</row>
        <row r="269">
          <cell r="B269">
            <v>438035243</v>
          </cell>
          <cell r="C269" t="str">
            <v>CODMAN ACADEMY</v>
          </cell>
          <cell r="D269">
            <v>35</v>
          </cell>
          <cell r="E269" t="str">
            <v>BOSTON</v>
          </cell>
          <cell r="F269">
            <v>243</v>
          </cell>
          <cell r="G269" t="str">
            <v>QUINCY</v>
          </cell>
          <cell r="I269">
            <v>18554</v>
          </cell>
          <cell r="J269">
            <v>1985</v>
          </cell>
          <cell r="K269">
            <v>0</v>
          </cell>
          <cell r="L269">
            <v>1188</v>
          </cell>
          <cell r="M269">
            <v>21727</v>
          </cell>
          <cell r="O269">
            <v>3</v>
          </cell>
          <cell r="P269">
            <v>0</v>
          </cell>
          <cell r="Q269">
            <v>61617</v>
          </cell>
          <cell r="R269">
            <v>0</v>
          </cell>
          <cell r="S269">
            <v>0</v>
          </cell>
          <cell r="T269">
            <v>3564</v>
          </cell>
          <cell r="U269">
            <v>65181</v>
          </cell>
          <cell r="W269">
            <v>0</v>
          </cell>
          <cell r="X269">
            <v>0.09</v>
          </cell>
          <cell r="Y269">
            <v>0.09</v>
          </cell>
          <cell r="Z269">
            <v>0</v>
          </cell>
          <cell r="AB269">
            <v>2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</row>
        <row r="270">
          <cell r="B270">
            <v>438035244</v>
          </cell>
          <cell r="C270" t="str">
            <v>CODMAN ACADEMY</v>
          </cell>
          <cell r="D270">
            <v>35</v>
          </cell>
          <cell r="E270" t="str">
            <v>BOSTON</v>
          </cell>
          <cell r="F270">
            <v>244</v>
          </cell>
          <cell r="G270" t="str">
            <v>RANDOLPH</v>
          </cell>
          <cell r="I270">
            <v>20083</v>
          </cell>
          <cell r="J270">
            <v>5777</v>
          </cell>
          <cell r="K270">
            <v>0</v>
          </cell>
          <cell r="L270">
            <v>1188</v>
          </cell>
          <cell r="M270">
            <v>27048</v>
          </cell>
          <cell r="O270">
            <v>5</v>
          </cell>
          <cell r="P270">
            <v>0</v>
          </cell>
          <cell r="Q270">
            <v>129300</v>
          </cell>
          <cell r="R270">
            <v>0</v>
          </cell>
          <cell r="S270">
            <v>0</v>
          </cell>
          <cell r="T270">
            <v>5940</v>
          </cell>
          <cell r="U270">
            <v>135240</v>
          </cell>
          <cell r="W270">
            <v>0</v>
          </cell>
          <cell r="X270">
            <v>0.09</v>
          </cell>
          <cell r="Y270">
            <v>0.09</v>
          </cell>
          <cell r="Z270">
            <v>0</v>
          </cell>
          <cell r="AB270">
            <v>2</v>
          </cell>
          <cell r="AC270">
            <v>0.5571773088242189</v>
          </cell>
          <cell r="AD270">
            <v>15068.605206194299</v>
          </cell>
          <cell r="AE270">
            <v>0</v>
          </cell>
          <cell r="AF270">
            <v>0</v>
          </cell>
        </row>
        <row r="271">
          <cell r="B271">
            <v>438035293</v>
          </cell>
          <cell r="C271" t="str">
            <v>CODMAN ACADEMY</v>
          </cell>
          <cell r="D271">
            <v>35</v>
          </cell>
          <cell r="E271" t="str">
            <v>BOSTON</v>
          </cell>
          <cell r="F271">
            <v>293</v>
          </cell>
          <cell r="G271" t="str">
            <v>TAUNTON</v>
          </cell>
          <cell r="I271">
            <v>20237</v>
          </cell>
          <cell r="J271">
            <v>582</v>
          </cell>
          <cell r="K271">
            <v>0</v>
          </cell>
          <cell r="L271">
            <v>1188</v>
          </cell>
          <cell r="M271">
            <v>22007</v>
          </cell>
          <cell r="O271">
            <v>1</v>
          </cell>
          <cell r="P271">
            <v>0</v>
          </cell>
          <cell r="Q271">
            <v>20819</v>
          </cell>
          <cell r="R271">
            <v>0</v>
          </cell>
          <cell r="S271">
            <v>0</v>
          </cell>
          <cell r="T271">
            <v>1188</v>
          </cell>
          <cell r="U271">
            <v>22007</v>
          </cell>
          <cell r="W271">
            <v>0</v>
          </cell>
          <cell r="X271">
            <v>0.18</v>
          </cell>
          <cell r="Y271">
            <v>0.18</v>
          </cell>
          <cell r="Z271">
            <v>0</v>
          </cell>
          <cell r="AB271">
            <v>1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</row>
        <row r="272">
          <cell r="B272">
            <v>438035780</v>
          </cell>
          <cell r="C272" t="str">
            <v>CODMAN ACADEMY</v>
          </cell>
          <cell r="D272">
            <v>35</v>
          </cell>
          <cell r="E272" t="str">
            <v>BOSTON</v>
          </cell>
          <cell r="F272">
            <v>780</v>
          </cell>
          <cell r="G272" t="str">
            <v>WHITMAN HANSON</v>
          </cell>
          <cell r="I272">
            <v>13360</v>
          </cell>
          <cell r="J272">
            <v>3307</v>
          </cell>
          <cell r="K272">
            <v>0</v>
          </cell>
          <cell r="L272">
            <v>1188</v>
          </cell>
          <cell r="M272">
            <v>17855</v>
          </cell>
          <cell r="O272">
            <v>1</v>
          </cell>
          <cell r="P272">
            <v>0</v>
          </cell>
          <cell r="Q272">
            <v>16667</v>
          </cell>
          <cell r="R272">
            <v>0</v>
          </cell>
          <cell r="S272">
            <v>0</v>
          </cell>
          <cell r="T272">
            <v>1188</v>
          </cell>
          <cell r="U272">
            <v>17855</v>
          </cell>
          <cell r="W272">
            <v>0</v>
          </cell>
          <cell r="X272">
            <v>0.09</v>
          </cell>
          <cell r="Y272">
            <v>0.09</v>
          </cell>
          <cell r="Z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</row>
        <row r="273">
          <cell r="B273">
            <v>439035035</v>
          </cell>
          <cell r="C273" t="str">
            <v>CONSERVATORY LAB</v>
          </cell>
          <cell r="D273">
            <v>35</v>
          </cell>
          <cell r="E273" t="str">
            <v>BOSTON</v>
          </cell>
          <cell r="F273">
            <v>35</v>
          </cell>
          <cell r="G273" t="str">
            <v>BOSTON</v>
          </cell>
          <cell r="I273">
            <v>17456</v>
          </cell>
          <cell r="J273">
            <v>7245</v>
          </cell>
          <cell r="K273">
            <v>0</v>
          </cell>
          <cell r="L273">
            <v>1188</v>
          </cell>
          <cell r="M273">
            <v>25889</v>
          </cell>
          <cell r="O273">
            <v>430</v>
          </cell>
          <cell r="P273">
            <v>0</v>
          </cell>
          <cell r="Q273">
            <v>10621430</v>
          </cell>
          <cell r="R273">
            <v>0</v>
          </cell>
          <cell r="S273">
            <v>0</v>
          </cell>
          <cell r="T273">
            <v>510840</v>
          </cell>
          <cell r="U273">
            <v>11132270</v>
          </cell>
          <cell r="W273">
            <v>0</v>
          </cell>
          <cell r="X273">
            <v>0.18</v>
          </cell>
          <cell r="Y273">
            <v>0.18</v>
          </cell>
          <cell r="Z273">
            <v>0</v>
          </cell>
          <cell r="AB273">
            <v>109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</row>
        <row r="274">
          <cell r="B274">
            <v>439035044</v>
          </cell>
          <cell r="C274" t="str">
            <v>CONSERVATORY LAB</v>
          </cell>
          <cell r="D274">
            <v>35</v>
          </cell>
          <cell r="E274" t="str">
            <v>BOSTON</v>
          </cell>
          <cell r="F274">
            <v>44</v>
          </cell>
          <cell r="G274" t="str">
            <v>BROCKTON</v>
          </cell>
          <cell r="I274">
            <v>15090</v>
          </cell>
          <cell r="J274">
            <v>526</v>
          </cell>
          <cell r="K274">
            <v>0</v>
          </cell>
          <cell r="L274">
            <v>1188</v>
          </cell>
          <cell r="M274">
            <v>16804</v>
          </cell>
          <cell r="O274">
            <v>2</v>
          </cell>
          <cell r="P274">
            <v>0</v>
          </cell>
          <cell r="Q274">
            <v>31232</v>
          </cell>
          <cell r="R274">
            <v>0</v>
          </cell>
          <cell r="S274">
            <v>0</v>
          </cell>
          <cell r="T274">
            <v>2376</v>
          </cell>
          <cell r="U274">
            <v>33608</v>
          </cell>
          <cell r="W274">
            <v>0</v>
          </cell>
          <cell r="X274">
            <v>0.18</v>
          </cell>
          <cell r="Y274">
            <v>0.18</v>
          </cell>
          <cell r="Z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B275">
            <v>439035073</v>
          </cell>
          <cell r="C275" t="str">
            <v>CONSERVATORY LAB</v>
          </cell>
          <cell r="D275">
            <v>35</v>
          </cell>
          <cell r="E275" t="str">
            <v>BOSTON</v>
          </cell>
          <cell r="F275">
            <v>73</v>
          </cell>
          <cell r="G275" t="str">
            <v>DEDHAM</v>
          </cell>
          <cell r="I275">
            <v>14261</v>
          </cell>
          <cell r="J275">
            <v>10816</v>
          </cell>
          <cell r="K275">
            <v>0</v>
          </cell>
          <cell r="L275">
            <v>1188</v>
          </cell>
          <cell r="M275">
            <v>26265</v>
          </cell>
          <cell r="O275">
            <v>2</v>
          </cell>
          <cell r="P275">
            <v>0</v>
          </cell>
          <cell r="Q275">
            <v>50154</v>
          </cell>
          <cell r="R275">
            <v>0</v>
          </cell>
          <cell r="S275">
            <v>0</v>
          </cell>
          <cell r="T275">
            <v>2376</v>
          </cell>
          <cell r="U275">
            <v>52530</v>
          </cell>
          <cell r="W275">
            <v>0</v>
          </cell>
          <cell r="X275">
            <v>0.09</v>
          </cell>
          <cell r="Y275">
            <v>0.09</v>
          </cell>
          <cell r="Z275">
            <v>0</v>
          </cell>
          <cell r="AB275">
            <v>1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</row>
        <row r="276">
          <cell r="B276">
            <v>439035088</v>
          </cell>
          <cell r="C276" t="str">
            <v>CONSERVATORY LAB</v>
          </cell>
          <cell r="D276">
            <v>35</v>
          </cell>
          <cell r="E276" t="str">
            <v>BOSTON</v>
          </cell>
          <cell r="F276">
            <v>88</v>
          </cell>
          <cell r="G276" t="str">
            <v>EASTON</v>
          </cell>
          <cell r="I276">
            <v>11475</v>
          </cell>
          <cell r="J276">
            <v>3704</v>
          </cell>
          <cell r="K276">
            <v>0</v>
          </cell>
          <cell r="L276">
            <v>1188</v>
          </cell>
          <cell r="M276">
            <v>16367</v>
          </cell>
          <cell r="O276">
            <v>1</v>
          </cell>
          <cell r="P276">
            <v>0</v>
          </cell>
          <cell r="Q276">
            <v>15179</v>
          </cell>
          <cell r="R276">
            <v>0</v>
          </cell>
          <cell r="S276">
            <v>0</v>
          </cell>
          <cell r="T276">
            <v>1188</v>
          </cell>
          <cell r="U276">
            <v>16367</v>
          </cell>
          <cell r="W276">
            <v>0</v>
          </cell>
          <cell r="X276">
            <v>0.09</v>
          </cell>
          <cell r="Y276">
            <v>0.09</v>
          </cell>
          <cell r="Z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</row>
        <row r="277">
          <cell r="B277">
            <v>439035220</v>
          </cell>
          <cell r="C277" t="str">
            <v>CONSERVATORY LAB</v>
          </cell>
          <cell r="D277">
            <v>35</v>
          </cell>
          <cell r="E277" t="str">
            <v>BOSTON</v>
          </cell>
          <cell r="F277">
            <v>220</v>
          </cell>
          <cell r="G277" t="str">
            <v>NORWOOD</v>
          </cell>
          <cell r="I277">
            <v>15079</v>
          </cell>
          <cell r="J277">
            <v>5007</v>
          </cell>
          <cell r="K277">
            <v>0</v>
          </cell>
          <cell r="L277">
            <v>1188</v>
          </cell>
          <cell r="M277">
            <v>21274</v>
          </cell>
          <cell r="O277">
            <v>2</v>
          </cell>
          <cell r="P277">
            <v>0</v>
          </cell>
          <cell r="Q277">
            <v>40172</v>
          </cell>
          <cell r="R277">
            <v>0</v>
          </cell>
          <cell r="S277">
            <v>0</v>
          </cell>
          <cell r="T277">
            <v>2376</v>
          </cell>
          <cell r="U277">
            <v>42548</v>
          </cell>
          <cell r="W277">
            <v>0</v>
          </cell>
          <cell r="X277">
            <v>0.09</v>
          </cell>
          <cell r="Y277">
            <v>0.09</v>
          </cell>
          <cell r="Z277">
            <v>0</v>
          </cell>
          <cell r="AB277">
            <v>1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</row>
        <row r="278">
          <cell r="B278">
            <v>439035243</v>
          </cell>
          <cell r="C278" t="str">
            <v>CONSERVATORY LAB</v>
          </cell>
          <cell r="D278">
            <v>35</v>
          </cell>
          <cell r="E278" t="str">
            <v>BOSTON</v>
          </cell>
          <cell r="F278">
            <v>243</v>
          </cell>
          <cell r="G278" t="str">
            <v>QUINCY</v>
          </cell>
          <cell r="I278">
            <v>12170</v>
          </cell>
          <cell r="J278">
            <v>1302</v>
          </cell>
          <cell r="K278">
            <v>0</v>
          </cell>
          <cell r="L278">
            <v>1188</v>
          </cell>
          <cell r="M278">
            <v>14660</v>
          </cell>
          <cell r="O278">
            <v>1</v>
          </cell>
          <cell r="P278">
            <v>0</v>
          </cell>
          <cell r="Q278">
            <v>13472</v>
          </cell>
          <cell r="R278">
            <v>0</v>
          </cell>
          <cell r="S278">
            <v>0</v>
          </cell>
          <cell r="T278">
            <v>1188</v>
          </cell>
          <cell r="U278">
            <v>14660</v>
          </cell>
          <cell r="W278">
            <v>0</v>
          </cell>
          <cell r="X278">
            <v>0.09</v>
          </cell>
          <cell r="Y278">
            <v>0.09</v>
          </cell>
          <cell r="Z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</row>
        <row r="279">
          <cell r="B279">
            <v>439035244</v>
          </cell>
          <cell r="C279" t="str">
            <v>CONSERVATORY LAB</v>
          </cell>
          <cell r="D279">
            <v>35</v>
          </cell>
          <cell r="E279" t="str">
            <v>BOSTON</v>
          </cell>
          <cell r="F279">
            <v>244</v>
          </cell>
          <cell r="G279" t="str">
            <v>RANDOLPH</v>
          </cell>
          <cell r="I279">
            <v>15761</v>
          </cell>
          <cell r="J279">
            <v>4534</v>
          </cell>
          <cell r="K279">
            <v>0</v>
          </cell>
          <cell r="L279">
            <v>1188</v>
          </cell>
          <cell r="M279">
            <v>21483</v>
          </cell>
          <cell r="O279">
            <v>4</v>
          </cell>
          <cell r="P279">
            <v>0</v>
          </cell>
          <cell r="Q279">
            <v>81180</v>
          </cell>
          <cell r="R279">
            <v>0</v>
          </cell>
          <cell r="S279">
            <v>0</v>
          </cell>
          <cell r="T279">
            <v>4752</v>
          </cell>
          <cell r="U279">
            <v>85932</v>
          </cell>
          <cell r="W279">
            <v>0</v>
          </cell>
          <cell r="X279">
            <v>0.09</v>
          </cell>
          <cell r="Y279">
            <v>0.09</v>
          </cell>
          <cell r="Z279">
            <v>0</v>
          </cell>
          <cell r="AB279">
            <v>2</v>
          </cell>
          <cell r="AC279">
            <v>0.44574184705937508</v>
          </cell>
          <cell r="AD279">
            <v>9574.330786070017</v>
          </cell>
          <cell r="AE279">
            <v>0</v>
          </cell>
          <cell r="AF279">
            <v>0</v>
          </cell>
        </row>
        <row r="280">
          <cell r="B280">
            <v>439035285</v>
          </cell>
          <cell r="C280" t="str">
            <v>CONSERVATORY LAB</v>
          </cell>
          <cell r="D280">
            <v>35</v>
          </cell>
          <cell r="E280" t="str">
            <v>BOSTON</v>
          </cell>
          <cell r="F280">
            <v>285</v>
          </cell>
          <cell r="G280" t="str">
            <v>STOUGHTON</v>
          </cell>
          <cell r="I280">
            <v>14837</v>
          </cell>
          <cell r="J280">
            <v>3575</v>
          </cell>
          <cell r="K280">
            <v>0</v>
          </cell>
          <cell r="L280">
            <v>1188</v>
          </cell>
          <cell r="M280">
            <v>19600</v>
          </cell>
          <cell r="O280">
            <v>2</v>
          </cell>
          <cell r="P280">
            <v>0</v>
          </cell>
          <cell r="Q280">
            <v>36824</v>
          </cell>
          <cell r="R280">
            <v>0</v>
          </cell>
          <cell r="S280">
            <v>0</v>
          </cell>
          <cell r="T280">
            <v>2376</v>
          </cell>
          <cell r="U280">
            <v>39200</v>
          </cell>
          <cell r="W280">
            <v>0</v>
          </cell>
          <cell r="X280">
            <v>0.09</v>
          </cell>
          <cell r="Y280">
            <v>0.09</v>
          </cell>
          <cell r="Z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</row>
        <row r="281">
          <cell r="B281">
            <v>440149009</v>
          </cell>
          <cell r="C281" t="str">
            <v>COMMUNITY DAY</v>
          </cell>
          <cell r="D281">
            <v>149</v>
          </cell>
          <cell r="E281" t="str">
            <v>LAWRENCE</v>
          </cell>
          <cell r="F281">
            <v>9</v>
          </cell>
          <cell r="G281" t="str">
            <v>ANDOVER</v>
          </cell>
          <cell r="I281">
            <v>15118</v>
          </cell>
          <cell r="J281">
            <v>9758</v>
          </cell>
          <cell r="K281">
            <v>0</v>
          </cell>
          <cell r="L281">
            <v>1188</v>
          </cell>
          <cell r="M281">
            <v>26064</v>
          </cell>
          <cell r="O281">
            <v>2</v>
          </cell>
          <cell r="P281">
            <v>0</v>
          </cell>
          <cell r="Q281">
            <v>49752</v>
          </cell>
          <cell r="R281">
            <v>0</v>
          </cell>
          <cell r="S281">
            <v>0</v>
          </cell>
          <cell r="T281">
            <v>2376</v>
          </cell>
          <cell r="U281">
            <v>52128</v>
          </cell>
          <cell r="W281">
            <v>0</v>
          </cell>
          <cell r="X281">
            <v>0.09</v>
          </cell>
          <cell r="Y281">
            <v>0.09</v>
          </cell>
          <cell r="Z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</row>
        <row r="282">
          <cell r="B282">
            <v>440149079</v>
          </cell>
          <cell r="C282" t="str">
            <v>COMMUNITY DAY</v>
          </cell>
          <cell r="D282">
            <v>149</v>
          </cell>
          <cell r="E282" t="str">
            <v>LAWRENCE</v>
          </cell>
          <cell r="F282">
            <v>79</v>
          </cell>
          <cell r="G282" t="str">
            <v>DRACUT</v>
          </cell>
          <cell r="I282">
            <v>17272</v>
          </cell>
          <cell r="J282">
            <v>0</v>
          </cell>
          <cell r="K282">
            <v>0</v>
          </cell>
          <cell r="L282">
            <v>1188</v>
          </cell>
          <cell r="M282">
            <v>18460</v>
          </cell>
          <cell r="O282">
            <v>4</v>
          </cell>
          <cell r="P282">
            <v>0</v>
          </cell>
          <cell r="Q282">
            <v>69088</v>
          </cell>
          <cell r="R282">
            <v>0</v>
          </cell>
          <cell r="S282">
            <v>0</v>
          </cell>
          <cell r="T282">
            <v>4752</v>
          </cell>
          <cell r="U282">
            <v>73840</v>
          </cell>
          <cell r="W282">
            <v>0</v>
          </cell>
          <cell r="X282">
            <v>0.09</v>
          </cell>
          <cell r="Y282">
            <v>0.09</v>
          </cell>
          <cell r="Z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B283">
            <v>440149128</v>
          </cell>
          <cell r="C283" t="str">
            <v>COMMUNITY DAY</v>
          </cell>
          <cell r="D283">
            <v>149</v>
          </cell>
          <cell r="E283" t="str">
            <v>LAWRENCE</v>
          </cell>
          <cell r="F283">
            <v>128</v>
          </cell>
          <cell r="G283" t="str">
            <v>HAVERHILL</v>
          </cell>
          <cell r="I283">
            <v>16068</v>
          </cell>
          <cell r="J283">
            <v>599</v>
          </cell>
          <cell r="K283">
            <v>0</v>
          </cell>
          <cell r="L283">
            <v>1188</v>
          </cell>
          <cell r="M283">
            <v>17855</v>
          </cell>
          <cell r="O283">
            <v>38</v>
          </cell>
          <cell r="P283">
            <v>0</v>
          </cell>
          <cell r="Q283">
            <v>633346</v>
          </cell>
          <cell r="R283">
            <v>0</v>
          </cell>
          <cell r="S283">
            <v>0</v>
          </cell>
          <cell r="T283">
            <v>45144</v>
          </cell>
          <cell r="U283">
            <v>678490</v>
          </cell>
          <cell r="W283">
            <v>0</v>
          </cell>
          <cell r="X283">
            <v>0.09</v>
          </cell>
          <cell r="Y283">
            <v>0.09</v>
          </cell>
          <cell r="Z283">
            <v>0</v>
          </cell>
          <cell r="AB283">
            <v>11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</row>
        <row r="284">
          <cell r="B284">
            <v>440149149</v>
          </cell>
          <cell r="C284" t="str">
            <v>COMMUNITY DAY</v>
          </cell>
          <cell r="D284">
            <v>149</v>
          </cell>
          <cell r="E284" t="str">
            <v>LAWRENCE</v>
          </cell>
          <cell r="F284">
            <v>149</v>
          </cell>
          <cell r="G284" t="str">
            <v>LAWRENCE</v>
          </cell>
          <cell r="I284">
            <v>17464</v>
          </cell>
          <cell r="J284">
            <v>209</v>
          </cell>
          <cell r="K284">
            <v>0</v>
          </cell>
          <cell r="L284">
            <v>1188</v>
          </cell>
          <cell r="M284">
            <v>18861</v>
          </cell>
          <cell r="O284">
            <v>1110</v>
          </cell>
          <cell r="P284">
            <v>0</v>
          </cell>
          <cell r="Q284">
            <v>19617030</v>
          </cell>
          <cell r="R284">
            <v>0</v>
          </cell>
          <cell r="S284">
            <v>0</v>
          </cell>
          <cell r="T284">
            <v>1318680</v>
          </cell>
          <cell r="U284">
            <v>20935710</v>
          </cell>
          <cell r="W284">
            <v>0</v>
          </cell>
          <cell r="X284">
            <v>0.18</v>
          </cell>
          <cell r="Y284">
            <v>0.18</v>
          </cell>
          <cell r="Z284">
            <v>0</v>
          </cell>
          <cell r="AB284">
            <v>168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</row>
        <row r="285">
          <cell r="B285">
            <v>440149160</v>
          </cell>
          <cell r="C285" t="str">
            <v>COMMUNITY DAY</v>
          </cell>
          <cell r="D285">
            <v>149</v>
          </cell>
          <cell r="E285" t="str">
            <v>LAWRENCE</v>
          </cell>
          <cell r="F285">
            <v>160</v>
          </cell>
          <cell r="G285" t="str">
            <v>LOWELL</v>
          </cell>
          <cell r="I285">
            <v>14031</v>
          </cell>
          <cell r="J285">
            <v>29</v>
          </cell>
          <cell r="K285">
            <v>0</v>
          </cell>
          <cell r="L285">
            <v>1188</v>
          </cell>
          <cell r="M285">
            <v>15248</v>
          </cell>
          <cell r="O285">
            <v>2</v>
          </cell>
          <cell r="P285">
            <v>0</v>
          </cell>
          <cell r="Q285">
            <v>28120</v>
          </cell>
          <cell r="R285">
            <v>0</v>
          </cell>
          <cell r="S285">
            <v>0</v>
          </cell>
          <cell r="T285">
            <v>2376</v>
          </cell>
          <cell r="U285">
            <v>30496</v>
          </cell>
          <cell r="W285">
            <v>0</v>
          </cell>
          <cell r="X285">
            <v>0.18</v>
          </cell>
          <cell r="Y285">
            <v>0.18</v>
          </cell>
          <cell r="Z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</row>
        <row r="286">
          <cell r="B286">
            <v>440149181</v>
          </cell>
          <cell r="C286" t="str">
            <v>COMMUNITY DAY</v>
          </cell>
          <cell r="D286">
            <v>149</v>
          </cell>
          <cell r="E286" t="str">
            <v>LAWRENCE</v>
          </cell>
          <cell r="F286">
            <v>181</v>
          </cell>
          <cell r="G286" t="str">
            <v>METHUEN</v>
          </cell>
          <cell r="I286">
            <v>14907</v>
          </cell>
          <cell r="J286">
            <v>223</v>
          </cell>
          <cell r="K286">
            <v>0</v>
          </cell>
          <cell r="L286">
            <v>1188</v>
          </cell>
          <cell r="M286">
            <v>16318</v>
          </cell>
          <cell r="O286">
            <v>41</v>
          </cell>
          <cell r="P286">
            <v>0</v>
          </cell>
          <cell r="Q286">
            <v>620330</v>
          </cell>
          <cell r="R286">
            <v>0</v>
          </cell>
          <cell r="S286">
            <v>0</v>
          </cell>
          <cell r="T286">
            <v>48708</v>
          </cell>
          <cell r="U286">
            <v>669038</v>
          </cell>
          <cell r="W286">
            <v>0</v>
          </cell>
          <cell r="X286">
            <v>0.09</v>
          </cell>
          <cell r="Y286">
            <v>0.09</v>
          </cell>
          <cell r="Z286">
            <v>0</v>
          </cell>
          <cell r="AB286">
            <v>12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</row>
        <row r="287">
          <cell r="B287">
            <v>440149211</v>
          </cell>
          <cell r="C287" t="str">
            <v>COMMUNITY DAY</v>
          </cell>
          <cell r="D287">
            <v>149</v>
          </cell>
          <cell r="E287" t="str">
            <v>LAWRENCE</v>
          </cell>
          <cell r="F287">
            <v>211</v>
          </cell>
          <cell r="G287" t="str">
            <v>NORTH ANDOVER</v>
          </cell>
          <cell r="I287">
            <v>12026</v>
          </cell>
          <cell r="J287">
            <v>2885</v>
          </cell>
          <cell r="K287">
            <v>0</v>
          </cell>
          <cell r="L287">
            <v>1188</v>
          </cell>
          <cell r="M287">
            <v>16099</v>
          </cell>
          <cell r="O287">
            <v>2</v>
          </cell>
          <cell r="P287">
            <v>0</v>
          </cell>
          <cell r="Q287">
            <v>29822</v>
          </cell>
          <cell r="R287">
            <v>0</v>
          </cell>
          <cell r="S287">
            <v>0</v>
          </cell>
          <cell r="T287">
            <v>2376</v>
          </cell>
          <cell r="U287">
            <v>32198</v>
          </cell>
          <cell r="W287">
            <v>0</v>
          </cell>
          <cell r="X287">
            <v>0.09</v>
          </cell>
          <cell r="Y287">
            <v>0.09</v>
          </cell>
          <cell r="Z287">
            <v>0</v>
          </cell>
          <cell r="AB287">
            <v>1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</row>
        <row r="288">
          <cell r="B288">
            <v>440149745</v>
          </cell>
          <cell r="C288" t="str">
            <v>COMMUNITY DAY</v>
          </cell>
          <cell r="D288">
            <v>149</v>
          </cell>
          <cell r="E288" t="str">
            <v>LAWRENCE</v>
          </cell>
          <cell r="F288">
            <v>745</v>
          </cell>
          <cell r="G288" t="str">
            <v>PENTUCKET</v>
          </cell>
          <cell r="I288">
            <v>10705</v>
          </cell>
          <cell r="J288">
            <v>4490</v>
          </cell>
          <cell r="K288">
            <v>0</v>
          </cell>
          <cell r="L288">
            <v>1188</v>
          </cell>
          <cell r="M288">
            <v>16383</v>
          </cell>
          <cell r="O288">
            <v>1</v>
          </cell>
          <cell r="P288">
            <v>0</v>
          </cell>
          <cell r="Q288">
            <v>15195</v>
          </cell>
          <cell r="R288">
            <v>0</v>
          </cell>
          <cell r="S288">
            <v>0</v>
          </cell>
          <cell r="T288">
            <v>1188</v>
          </cell>
          <cell r="U288">
            <v>16383</v>
          </cell>
          <cell r="W288">
            <v>0</v>
          </cell>
          <cell r="X288">
            <v>0.09</v>
          </cell>
          <cell r="Y288">
            <v>0.09</v>
          </cell>
          <cell r="Z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</row>
        <row r="289">
          <cell r="B289">
            <v>441281005</v>
          </cell>
          <cell r="C289" t="str">
            <v>SPRINGFIELD INTERNATIONAL</v>
          </cell>
          <cell r="D289">
            <v>281</v>
          </cell>
          <cell r="E289" t="str">
            <v>SPRINGFIELD</v>
          </cell>
          <cell r="F289">
            <v>5</v>
          </cell>
          <cell r="G289" t="str">
            <v>AGAWAM</v>
          </cell>
          <cell r="I289">
            <v>16201</v>
          </cell>
          <cell r="J289">
            <v>5705</v>
          </cell>
          <cell r="K289">
            <v>0</v>
          </cell>
          <cell r="L289">
            <v>1188</v>
          </cell>
          <cell r="M289">
            <v>23094</v>
          </cell>
          <cell r="O289">
            <v>1</v>
          </cell>
          <cell r="P289">
            <v>0</v>
          </cell>
          <cell r="Q289">
            <v>21906</v>
          </cell>
          <cell r="R289">
            <v>0</v>
          </cell>
          <cell r="S289">
            <v>0</v>
          </cell>
          <cell r="T289">
            <v>1188</v>
          </cell>
          <cell r="U289">
            <v>23094</v>
          </cell>
          <cell r="W289">
            <v>0</v>
          </cell>
          <cell r="X289">
            <v>0.09</v>
          </cell>
          <cell r="Y289">
            <v>0.09</v>
          </cell>
          <cell r="Z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</row>
        <row r="290">
          <cell r="B290">
            <v>441281024</v>
          </cell>
          <cell r="C290" t="str">
            <v>SPRINGFIELD INTERNATIONAL</v>
          </cell>
          <cell r="D290">
            <v>281</v>
          </cell>
          <cell r="E290" t="str">
            <v>SPRINGFIELD</v>
          </cell>
          <cell r="F290">
            <v>24</v>
          </cell>
          <cell r="G290" t="str">
            <v>BELCHERTOWN</v>
          </cell>
          <cell r="I290">
            <v>12878</v>
          </cell>
          <cell r="J290">
            <v>2458</v>
          </cell>
          <cell r="K290">
            <v>0</v>
          </cell>
          <cell r="L290">
            <v>1188</v>
          </cell>
          <cell r="M290">
            <v>16524</v>
          </cell>
          <cell r="O290">
            <v>1</v>
          </cell>
          <cell r="P290">
            <v>0</v>
          </cell>
          <cell r="Q290">
            <v>15336</v>
          </cell>
          <cell r="R290">
            <v>0</v>
          </cell>
          <cell r="S290">
            <v>0</v>
          </cell>
          <cell r="T290">
            <v>1188</v>
          </cell>
          <cell r="U290">
            <v>16524</v>
          </cell>
          <cell r="W290">
            <v>0</v>
          </cell>
          <cell r="X290">
            <v>0.09</v>
          </cell>
          <cell r="Y290">
            <v>0.09</v>
          </cell>
          <cell r="Z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</row>
        <row r="291">
          <cell r="B291">
            <v>441281061</v>
          </cell>
          <cell r="C291" t="str">
            <v>SPRINGFIELD INTERNATIONAL</v>
          </cell>
          <cell r="D291">
            <v>281</v>
          </cell>
          <cell r="E291" t="str">
            <v>SPRINGFIELD</v>
          </cell>
          <cell r="F291">
            <v>61</v>
          </cell>
          <cell r="G291" t="str">
            <v>CHICOPEE</v>
          </cell>
          <cell r="I291">
            <v>17783</v>
          </cell>
          <cell r="J291">
            <v>0</v>
          </cell>
          <cell r="K291">
            <v>0</v>
          </cell>
          <cell r="L291">
            <v>1188</v>
          </cell>
          <cell r="M291">
            <v>18971</v>
          </cell>
          <cell r="O291">
            <v>2</v>
          </cell>
          <cell r="P291">
            <v>0</v>
          </cell>
          <cell r="Q291">
            <v>35566</v>
          </cell>
          <cell r="R291">
            <v>0</v>
          </cell>
          <cell r="S291">
            <v>0</v>
          </cell>
          <cell r="T291">
            <v>2376</v>
          </cell>
          <cell r="U291">
            <v>37942</v>
          </cell>
          <cell r="W291">
            <v>0</v>
          </cell>
          <cell r="X291">
            <v>0.09</v>
          </cell>
          <cell r="Y291">
            <v>0.09</v>
          </cell>
          <cell r="Z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</row>
        <row r="292">
          <cell r="B292">
            <v>441281087</v>
          </cell>
          <cell r="C292" t="str">
            <v>SPRINGFIELD INTERNATIONAL</v>
          </cell>
          <cell r="D292">
            <v>281</v>
          </cell>
          <cell r="E292" t="str">
            <v>SPRINGFIELD</v>
          </cell>
          <cell r="F292">
            <v>87</v>
          </cell>
          <cell r="G292" t="str">
            <v>EAST LONGMEADOW</v>
          </cell>
          <cell r="I292">
            <v>16446</v>
          </cell>
          <cell r="J292">
            <v>5449</v>
          </cell>
          <cell r="K292">
            <v>0</v>
          </cell>
          <cell r="L292">
            <v>1188</v>
          </cell>
          <cell r="M292">
            <v>23083</v>
          </cell>
          <cell r="O292">
            <v>5</v>
          </cell>
          <cell r="P292">
            <v>0</v>
          </cell>
          <cell r="Q292">
            <v>109475</v>
          </cell>
          <cell r="R292">
            <v>0</v>
          </cell>
          <cell r="S292">
            <v>0</v>
          </cell>
          <cell r="T292">
            <v>5940</v>
          </cell>
          <cell r="U292">
            <v>115415</v>
          </cell>
          <cell r="W292">
            <v>0</v>
          </cell>
          <cell r="X292">
            <v>0.09</v>
          </cell>
          <cell r="Y292">
            <v>0.09</v>
          </cell>
          <cell r="Z292">
            <v>0</v>
          </cell>
          <cell r="AB292">
            <v>3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</row>
        <row r="293">
          <cell r="B293">
            <v>441281111</v>
          </cell>
          <cell r="C293" t="str">
            <v>SPRINGFIELD INTERNATIONAL</v>
          </cell>
          <cell r="D293">
            <v>281</v>
          </cell>
          <cell r="E293" t="str">
            <v>SPRINGFIELD</v>
          </cell>
          <cell r="F293">
            <v>111</v>
          </cell>
          <cell r="G293" t="str">
            <v>GRANBY</v>
          </cell>
          <cell r="I293">
            <v>14269</v>
          </cell>
          <cell r="J293">
            <v>3424</v>
          </cell>
          <cell r="K293">
            <v>0</v>
          </cell>
          <cell r="L293">
            <v>1188</v>
          </cell>
          <cell r="M293">
            <v>18881</v>
          </cell>
          <cell r="O293">
            <v>2</v>
          </cell>
          <cell r="P293">
            <v>0</v>
          </cell>
          <cell r="Q293">
            <v>35386</v>
          </cell>
          <cell r="R293">
            <v>0</v>
          </cell>
          <cell r="S293">
            <v>0</v>
          </cell>
          <cell r="T293">
            <v>2376</v>
          </cell>
          <cell r="U293">
            <v>37762</v>
          </cell>
          <cell r="W293">
            <v>0</v>
          </cell>
          <cell r="X293">
            <v>0.09</v>
          </cell>
          <cell r="Y293">
            <v>0.09</v>
          </cell>
          <cell r="Z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</row>
        <row r="294">
          <cell r="B294">
            <v>441281161</v>
          </cell>
          <cell r="C294" t="str">
            <v>SPRINGFIELD INTERNATIONAL</v>
          </cell>
          <cell r="D294">
            <v>281</v>
          </cell>
          <cell r="E294" t="str">
            <v>SPRINGFIELD</v>
          </cell>
          <cell r="F294">
            <v>161</v>
          </cell>
          <cell r="G294" t="str">
            <v>LUDLOW</v>
          </cell>
          <cell r="I294">
            <v>16702</v>
          </cell>
          <cell r="J294">
            <v>5760</v>
          </cell>
          <cell r="K294">
            <v>0</v>
          </cell>
          <cell r="L294">
            <v>1188</v>
          </cell>
          <cell r="M294">
            <v>23650</v>
          </cell>
          <cell r="O294">
            <v>1</v>
          </cell>
          <cell r="P294">
            <v>0</v>
          </cell>
          <cell r="Q294">
            <v>22462</v>
          </cell>
          <cell r="R294">
            <v>0</v>
          </cell>
          <cell r="S294">
            <v>0</v>
          </cell>
          <cell r="T294">
            <v>1188</v>
          </cell>
          <cell r="U294">
            <v>23650</v>
          </cell>
          <cell r="W294">
            <v>0</v>
          </cell>
          <cell r="X294">
            <v>0.09</v>
          </cell>
          <cell r="Y294">
            <v>0.09</v>
          </cell>
          <cell r="Z294">
            <v>0</v>
          </cell>
          <cell r="AB294">
            <v>1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</row>
        <row r="295">
          <cell r="B295">
            <v>441281191</v>
          </cell>
          <cell r="C295" t="str">
            <v>SPRINGFIELD INTERNATIONAL</v>
          </cell>
          <cell r="D295">
            <v>281</v>
          </cell>
          <cell r="E295" t="str">
            <v>SPRINGFIELD</v>
          </cell>
          <cell r="F295">
            <v>191</v>
          </cell>
          <cell r="G295" t="str">
            <v>MONSON</v>
          </cell>
          <cell r="I295">
            <v>10705</v>
          </cell>
          <cell r="J295">
            <v>3090</v>
          </cell>
          <cell r="K295">
            <v>0</v>
          </cell>
          <cell r="L295">
            <v>1188</v>
          </cell>
          <cell r="M295">
            <v>14983</v>
          </cell>
          <cell r="O295">
            <v>1</v>
          </cell>
          <cell r="P295">
            <v>0</v>
          </cell>
          <cell r="Q295">
            <v>13795</v>
          </cell>
          <cell r="R295">
            <v>0</v>
          </cell>
          <cell r="S295">
            <v>0</v>
          </cell>
          <cell r="T295">
            <v>1188</v>
          </cell>
          <cell r="U295">
            <v>14983</v>
          </cell>
          <cell r="W295">
            <v>0</v>
          </cell>
          <cell r="X295">
            <v>0.09</v>
          </cell>
          <cell r="Y295">
            <v>0.09</v>
          </cell>
          <cell r="Z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</row>
        <row r="296">
          <cell r="B296">
            <v>441281210</v>
          </cell>
          <cell r="C296" t="str">
            <v>SPRINGFIELD INTERNATIONAL</v>
          </cell>
          <cell r="D296">
            <v>281</v>
          </cell>
          <cell r="E296" t="str">
            <v>SPRINGFIELD</v>
          </cell>
          <cell r="F296">
            <v>210</v>
          </cell>
          <cell r="G296" t="str">
            <v>NORTHAMPTON</v>
          </cell>
          <cell r="I296">
            <v>15865</v>
          </cell>
          <cell r="J296">
            <v>4964</v>
          </cell>
          <cell r="K296">
            <v>0</v>
          </cell>
          <cell r="L296">
            <v>1188</v>
          </cell>
          <cell r="M296">
            <v>22017</v>
          </cell>
          <cell r="O296">
            <v>1</v>
          </cell>
          <cell r="P296">
            <v>0</v>
          </cell>
          <cell r="Q296">
            <v>20829</v>
          </cell>
          <cell r="R296">
            <v>0</v>
          </cell>
          <cell r="S296">
            <v>0</v>
          </cell>
          <cell r="T296">
            <v>1188</v>
          </cell>
          <cell r="U296">
            <v>22017</v>
          </cell>
          <cell r="W296">
            <v>0</v>
          </cell>
          <cell r="X296">
            <v>0.09</v>
          </cell>
          <cell r="Y296">
            <v>0.09</v>
          </cell>
          <cell r="Z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</row>
        <row r="297">
          <cell r="B297">
            <v>441281227</v>
          </cell>
          <cell r="C297" t="str">
            <v>SPRINGFIELD INTERNATIONAL</v>
          </cell>
          <cell r="D297">
            <v>281</v>
          </cell>
          <cell r="E297" t="str">
            <v>SPRINGFIELD</v>
          </cell>
          <cell r="F297">
            <v>227</v>
          </cell>
          <cell r="G297" t="str">
            <v>PALMER</v>
          </cell>
          <cell r="I297">
            <v>18054</v>
          </cell>
          <cell r="J297">
            <v>4732</v>
          </cell>
          <cell r="K297">
            <v>0</v>
          </cell>
          <cell r="L297">
            <v>1188</v>
          </cell>
          <cell r="M297">
            <v>23974</v>
          </cell>
          <cell r="O297">
            <v>2</v>
          </cell>
          <cell r="P297">
            <v>0</v>
          </cell>
          <cell r="Q297">
            <v>45572</v>
          </cell>
          <cell r="R297">
            <v>0</v>
          </cell>
          <cell r="S297">
            <v>0</v>
          </cell>
          <cell r="T297">
            <v>2376</v>
          </cell>
          <cell r="U297">
            <v>47948</v>
          </cell>
          <cell r="W297">
            <v>0</v>
          </cell>
          <cell r="X297">
            <v>0.18</v>
          </cell>
          <cell r="Y297">
            <v>0.18</v>
          </cell>
          <cell r="Z297">
            <v>0</v>
          </cell>
          <cell r="AB297">
            <v>1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</row>
        <row r="298">
          <cell r="B298">
            <v>441281281</v>
          </cell>
          <cell r="C298" t="str">
            <v>SPRINGFIELD INTERNATIONAL</v>
          </cell>
          <cell r="D298">
            <v>281</v>
          </cell>
          <cell r="E298" t="str">
            <v>SPRINGFIELD</v>
          </cell>
          <cell r="F298">
            <v>281</v>
          </cell>
          <cell r="G298" t="str">
            <v>SPRINGFIELD</v>
          </cell>
          <cell r="I298">
            <v>16437</v>
          </cell>
          <cell r="J298">
            <v>0</v>
          </cell>
          <cell r="K298">
            <v>0</v>
          </cell>
          <cell r="L298">
            <v>1188</v>
          </cell>
          <cell r="M298">
            <v>17625</v>
          </cell>
          <cell r="O298">
            <v>1447</v>
          </cell>
          <cell r="P298">
            <v>0</v>
          </cell>
          <cell r="Q298">
            <v>23784339</v>
          </cell>
          <cell r="R298">
            <v>0</v>
          </cell>
          <cell r="S298">
            <v>0</v>
          </cell>
          <cell r="T298">
            <v>1719036</v>
          </cell>
          <cell r="U298">
            <v>25503375</v>
          </cell>
          <cell r="W298">
            <v>0</v>
          </cell>
          <cell r="X298">
            <v>0.18</v>
          </cell>
          <cell r="Y298">
            <v>0.18</v>
          </cell>
          <cell r="Z298">
            <v>0</v>
          </cell>
          <cell r="AB298">
            <v>453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</row>
        <row r="299">
          <cell r="B299">
            <v>441281325</v>
          </cell>
          <cell r="C299" t="str">
            <v>SPRINGFIELD INTERNATIONAL</v>
          </cell>
          <cell r="D299">
            <v>281</v>
          </cell>
          <cell r="E299" t="str">
            <v>SPRINGFIELD</v>
          </cell>
          <cell r="F299">
            <v>325</v>
          </cell>
          <cell r="G299" t="str">
            <v>WESTFIELD</v>
          </cell>
          <cell r="I299">
            <v>15469</v>
          </cell>
          <cell r="J299">
            <v>1127</v>
          </cell>
          <cell r="K299">
            <v>0</v>
          </cell>
          <cell r="L299">
            <v>1188</v>
          </cell>
          <cell r="M299">
            <v>17784</v>
          </cell>
          <cell r="O299">
            <v>2</v>
          </cell>
          <cell r="P299">
            <v>0</v>
          </cell>
          <cell r="Q299">
            <v>33192</v>
          </cell>
          <cell r="R299">
            <v>0</v>
          </cell>
          <cell r="S299">
            <v>0</v>
          </cell>
          <cell r="T299">
            <v>2376</v>
          </cell>
          <cell r="U299">
            <v>35568</v>
          </cell>
          <cell r="W299">
            <v>0</v>
          </cell>
          <cell r="X299">
            <v>0.09</v>
          </cell>
          <cell r="Y299">
            <v>0.09</v>
          </cell>
          <cell r="Z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</row>
        <row r="300">
          <cell r="B300">
            <v>441281332</v>
          </cell>
          <cell r="C300" t="str">
            <v>SPRINGFIELD INTERNATIONAL</v>
          </cell>
          <cell r="D300">
            <v>281</v>
          </cell>
          <cell r="E300" t="str">
            <v>SPRINGFIELD</v>
          </cell>
          <cell r="F300">
            <v>332</v>
          </cell>
          <cell r="G300" t="str">
            <v>WEST SPRINGFIELD</v>
          </cell>
          <cell r="I300">
            <v>18054</v>
          </cell>
          <cell r="J300">
            <v>611</v>
          </cell>
          <cell r="K300">
            <v>0</v>
          </cell>
          <cell r="L300">
            <v>1188</v>
          </cell>
          <cell r="M300">
            <v>19853</v>
          </cell>
          <cell r="O300">
            <v>1</v>
          </cell>
          <cell r="P300">
            <v>0</v>
          </cell>
          <cell r="Q300">
            <v>18665</v>
          </cell>
          <cell r="R300">
            <v>0</v>
          </cell>
          <cell r="S300">
            <v>0</v>
          </cell>
          <cell r="T300">
            <v>1188</v>
          </cell>
          <cell r="U300">
            <v>19853</v>
          </cell>
          <cell r="W300">
            <v>0</v>
          </cell>
          <cell r="X300">
            <v>0.09</v>
          </cell>
          <cell r="Y300">
            <v>0.09</v>
          </cell>
          <cell r="Z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</row>
        <row r="301">
          <cell r="B301">
            <v>441281672</v>
          </cell>
          <cell r="C301" t="str">
            <v>SPRINGFIELD INTERNATIONAL</v>
          </cell>
          <cell r="D301">
            <v>281</v>
          </cell>
          <cell r="E301" t="str">
            <v>SPRINGFIELD</v>
          </cell>
          <cell r="F301">
            <v>672</v>
          </cell>
          <cell r="G301" t="str">
            <v>GATEWAY</v>
          </cell>
          <cell r="I301">
            <v>17778</v>
          </cell>
          <cell r="J301">
            <v>3997</v>
          </cell>
          <cell r="K301">
            <v>0</v>
          </cell>
          <cell r="L301">
            <v>1188</v>
          </cell>
          <cell r="M301">
            <v>22963</v>
          </cell>
          <cell r="O301">
            <v>5</v>
          </cell>
          <cell r="P301">
            <v>0</v>
          </cell>
          <cell r="Q301">
            <v>108875</v>
          </cell>
          <cell r="R301">
            <v>0</v>
          </cell>
          <cell r="S301">
            <v>0</v>
          </cell>
          <cell r="T301">
            <v>5940</v>
          </cell>
          <cell r="U301">
            <v>114815</v>
          </cell>
          <cell r="W301">
            <v>0</v>
          </cell>
          <cell r="X301">
            <v>0.09</v>
          </cell>
          <cell r="Y301">
            <v>0.09</v>
          </cell>
          <cell r="Z301">
            <v>0</v>
          </cell>
          <cell r="AB301">
            <v>4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B302">
            <v>441281680</v>
          </cell>
          <cell r="C302" t="str">
            <v>SPRINGFIELD INTERNATIONAL</v>
          </cell>
          <cell r="D302">
            <v>281</v>
          </cell>
          <cell r="E302" t="str">
            <v>SPRINGFIELD</v>
          </cell>
          <cell r="F302">
            <v>680</v>
          </cell>
          <cell r="G302" t="str">
            <v>HAMPDEN WILBRAHAM</v>
          </cell>
          <cell r="I302">
            <v>14232</v>
          </cell>
          <cell r="J302">
            <v>4214</v>
          </cell>
          <cell r="K302">
            <v>0</v>
          </cell>
          <cell r="L302">
            <v>1188</v>
          </cell>
          <cell r="M302">
            <v>19634</v>
          </cell>
          <cell r="O302">
            <v>7</v>
          </cell>
          <cell r="P302">
            <v>0</v>
          </cell>
          <cell r="Q302">
            <v>129122</v>
          </cell>
          <cell r="R302">
            <v>0</v>
          </cell>
          <cell r="S302">
            <v>0</v>
          </cell>
          <cell r="T302">
            <v>8316</v>
          </cell>
          <cell r="U302">
            <v>137438</v>
          </cell>
          <cell r="W302">
            <v>0</v>
          </cell>
          <cell r="X302">
            <v>0.09</v>
          </cell>
          <cell r="Y302">
            <v>0.09</v>
          </cell>
          <cell r="Z302">
            <v>0</v>
          </cell>
          <cell r="AB302">
            <v>1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</row>
        <row r="303">
          <cell r="B303">
            <v>444035016</v>
          </cell>
          <cell r="C303" t="str">
            <v>NEIGHBORHOOD HOUSE</v>
          </cell>
          <cell r="D303">
            <v>35</v>
          </cell>
          <cell r="E303" t="str">
            <v>BOSTON</v>
          </cell>
          <cell r="F303">
            <v>16</v>
          </cell>
          <cell r="G303" t="str">
            <v>ATTLEBORO</v>
          </cell>
          <cell r="I303">
            <v>19470</v>
          </cell>
          <cell r="J303">
            <v>286</v>
          </cell>
          <cell r="K303">
            <v>0</v>
          </cell>
          <cell r="L303">
            <v>1188</v>
          </cell>
          <cell r="M303">
            <v>20944</v>
          </cell>
          <cell r="O303">
            <v>1</v>
          </cell>
          <cell r="P303">
            <v>0</v>
          </cell>
          <cell r="Q303">
            <v>19064</v>
          </cell>
          <cell r="R303">
            <v>0</v>
          </cell>
          <cell r="S303">
            <v>0</v>
          </cell>
          <cell r="T303">
            <v>1146</v>
          </cell>
          <cell r="U303">
            <v>20210</v>
          </cell>
          <cell r="W303">
            <v>3.5046728971962614E-2</v>
          </cell>
          <cell r="X303">
            <v>0.09</v>
          </cell>
          <cell r="Y303">
            <v>0.09</v>
          </cell>
          <cell r="Z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</row>
        <row r="304">
          <cell r="B304">
            <v>444035035</v>
          </cell>
          <cell r="C304" t="str">
            <v>NEIGHBORHOOD HOUSE</v>
          </cell>
          <cell r="D304">
            <v>35</v>
          </cell>
          <cell r="E304" t="str">
            <v>BOSTON</v>
          </cell>
          <cell r="F304">
            <v>35</v>
          </cell>
          <cell r="G304" t="str">
            <v>BOSTON</v>
          </cell>
          <cell r="I304">
            <v>17506</v>
          </cell>
          <cell r="J304">
            <v>7266</v>
          </cell>
          <cell r="K304">
            <v>0</v>
          </cell>
          <cell r="L304">
            <v>1188</v>
          </cell>
          <cell r="M304">
            <v>25960</v>
          </cell>
          <cell r="O304">
            <v>816</v>
          </cell>
          <cell r="P304">
            <v>0</v>
          </cell>
          <cell r="Q304">
            <v>19505664</v>
          </cell>
          <cell r="R304">
            <v>0</v>
          </cell>
          <cell r="S304">
            <v>0</v>
          </cell>
          <cell r="T304">
            <v>935136</v>
          </cell>
          <cell r="U304">
            <v>20440800</v>
          </cell>
          <cell r="W304">
            <v>28.598130841121709</v>
          </cell>
          <cell r="X304">
            <v>0.18</v>
          </cell>
          <cell r="Y304">
            <v>0.18</v>
          </cell>
          <cell r="Z304">
            <v>0</v>
          </cell>
          <cell r="AB304">
            <v>119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</row>
        <row r="305">
          <cell r="B305">
            <v>444035040</v>
          </cell>
          <cell r="C305" t="str">
            <v>NEIGHBORHOOD HOUSE</v>
          </cell>
          <cell r="D305">
            <v>35</v>
          </cell>
          <cell r="E305" t="str">
            <v>BOSTON</v>
          </cell>
          <cell r="F305">
            <v>40</v>
          </cell>
          <cell r="G305" t="str">
            <v>BRAINTREE</v>
          </cell>
          <cell r="I305">
            <v>13129</v>
          </cell>
          <cell r="J305">
            <v>3405</v>
          </cell>
          <cell r="K305">
            <v>0</v>
          </cell>
          <cell r="L305">
            <v>1188</v>
          </cell>
          <cell r="M305">
            <v>17722</v>
          </cell>
          <cell r="O305">
            <v>2</v>
          </cell>
          <cell r="P305">
            <v>0</v>
          </cell>
          <cell r="Q305">
            <v>31910</v>
          </cell>
          <cell r="R305">
            <v>0</v>
          </cell>
          <cell r="S305">
            <v>0</v>
          </cell>
          <cell r="T305">
            <v>2292</v>
          </cell>
          <cell r="U305">
            <v>34202</v>
          </cell>
          <cell r="W305">
            <v>7.0093457943925228E-2</v>
          </cell>
          <cell r="X305">
            <v>0.09</v>
          </cell>
          <cell r="Y305">
            <v>0.09</v>
          </cell>
          <cell r="Z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</row>
        <row r="306">
          <cell r="B306">
            <v>444035044</v>
          </cell>
          <cell r="C306" t="str">
            <v>NEIGHBORHOOD HOUSE</v>
          </cell>
          <cell r="D306">
            <v>35</v>
          </cell>
          <cell r="E306" t="str">
            <v>BOSTON</v>
          </cell>
          <cell r="F306">
            <v>44</v>
          </cell>
          <cell r="G306" t="str">
            <v>BROCKTON</v>
          </cell>
          <cell r="I306">
            <v>16894</v>
          </cell>
          <cell r="J306">
            <v>589</v>
          </cell>
          <cell r="K306">
            <v>0</v>
          </cell>
          <cell r="L306">
            <v>1188</v>
          </cell>
          <cell r="M306">
            <v>18671</v>
          </cell>
          <cell r="O306">
            <v>11</v>
          </cell>
          <cell r="P306">
            <v>0</v>
          </cell>
          <cell r="Q306">
            <v>185570</v>
          </cell>
          <cell r="R306">
            <v>0</v>
          </cell>
          <cell r="S306">
            <v>0</v>
          </cell>
          <cell r="T306">
            <v>12606</v>
          </cell>
          <cell r="U306">
            <v>198176</v>
          </cell>
          <cell r="W306">
            <v>0.38551401869158869</v>
          </cell>
          <cell r="X306">
            <v>0.18</v>
          </cell>
          <cell r="Y306">
            <v>0.18</v>
          </cell>
          <cell r="Z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</row>
        <row r="307">
          <cell r="B307">
            <v>444035073</v>
          </cell>
          <cell r="C307" t="str">
            <v>NEIGHBORHOOD HOUSE</v>
          </cell>
          <cell r="D307">
            <v>35</v>
          </cell>
          <cell r="E307" t="str">
            <v>BOSTON</v>
          </cell>
          <cell r="F307">
            <v>73</v>
          </cell>
          <cell r="G307" t="str">
            <v>DEDHAM</v>
          </cell>
          <cell r="I307">
            <v>13700</v>
          </cell>
          <cell r="J307">
            <v>10390</v>
          </cell>
          <cell r="K307">
            <v>0</v>
          </cell>
          <cell r="L307">
            <v>1188</v>
          </cell>
          <cell r="M307">
            <v>25278</v>
          </cell>
          <cell r="O307">
            <v>2</v>
          </cell>
          <cell r="P307">
            <v>0</v>
          </cell>
          <cell r="Q307">
            <v>46492</v>
          </cell>
          <cell r="R307">
            <v>0</v>
          </cell>
          <cell r="S307">
            <v>0</v>
          </cell>
          <cell r="T307">
            <v>2292</v>
          </cell>
          <cell r="U307">
            <v>48784</v>
          </cell>
          <cell r="W307">
            <v>7.0093457943925228E-2</v>
          </cell>
          <cell r="X307">
            <v>0.09</v>
          </cell>
          <cell r="Y307">
            <v>0.09</v>
          </cell>
          <cell r="Z307">
            <v>0</v>
          </cell>
          <cell r="AB307">
            <v>1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</row>
        <row r="308">
          <cell r="B308">
            <v>444035100</v>
          </cell>
          <cell r="C308" t="str">
            <v>NEIGHBORHOOD HOUSE</v>
          </cell>
          <cell r="D308">
            <v>35</v>
          </cell>
          <cell r="E308" t="str">
            <v>BOSTON</v>
          </cell>
          <cell r="F308">
            <v>100</v>
          </cell>
          <cell r="G308" t="str">
            <v>FRAMINGHAM</v>
          </cell>
          <cell r="I308">
            <v>16329</v>
          </cell>
          <cell r="J308">
            <v>5396</v>
          </cell>
          <cell r="K308">
            <v>0</v>
          </cell>
          <cell r="L308">
            <v>1188</v>
          </cell>
          <cell r="M308">
            <v>22913</v>
          </cell>
          <cell r="O308">
            <v>1</v>
          </cell>
          <cell r="P308">
            <v>0</v>
          </cell>
          <cell r="Q308">
            <v>20964</v>
          </cell>
          <cell r="R308">
            <v>0</v>
          </cell>
          <cell r="S308">
            <v>0</v>
          </cell>
          <cell r="T308">
            <v>1146</v>
          </cell>
          <cell r="U308">
            <v>22110</v>
          </cell>
          <cell r="W308">
            <v>3.5046728971962614E-2</v>
          </cell>
          <cell r="X308">
            <v>0.09</v>
          </cell>
          <cell r="Y308">
            <v>0.09</v>
          </cell>
          <cell r="Z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</row>
        <row r="309">
          <cell r="B309">
            <v>444035133</v>
          </cell>
          <cell r="C309" t="str">
            <v>NEIGHBORHOOD HOUSE</v>
          </cell>
          <cell r="D309">
            <v>35</v>
          </cell>
          <cell r="E309" t="str">
            <v>BOSTON</v>
          </cell>
          <cell r="F309">
            <v>133</v>
          </cell>
          <cell r="G309" t="str">
            <v>HOLBROOK</v>
          </cell>
          <cell r="I309">
            <v>18899</v>
          </cell>
          <cell r="J309">
            <v>828</v>
          </cell>
          <cell r="K309">
            <v>0</v>
          </cell>
          <cell r="L309">
            <v>1188</v>
          </cell>
          <cell r="M309">
            <v>20915</v>
          </cell>
          <cell r="O309">
            <v>1</v>
          </cell>
          <cell r="P309">
            <v>0</v>
          </cell>
          <cell r="Q309">
            <v>19036</v>
          </cell>
          <cell r="R309">
            <v>0</v>
          </cell>
          <cell r="S309">
            <v>0</v>
          </cell>
          <cell r="T309">
            <v>1146</v>
          </cell>
          <cell r="U309">
            <v>20182</v>
          </cell>
          <cell r="W309">
            <v>3.5046728971962614E-2</v>
          </cell>
          <cell r="X309">
            <v>0.09</v>
          </cell>
          <cell r="Y309">
            <v>0.09</v>
          </cell>
          <cell r="Z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</row>
        <row r="310">
          <cell r="B310">
            <v>444035189</v>
          </cell>
          <cell r="C310" t="str">
            <v>NEIGHBORHOOD HOUSE</v>
          </cell>
          <cell r="D310">
            <v>35</v>
          </cell>
          <cell r="E310" t="str">
            <v>BOSTON</v>
          </cell>
          <cell r="F310">
            <v>189</v>
          </cell>
          <cell r="G310" t="str">
            <v>MILTON</v>
          </cell>
          <cell r="I310">
            <v>17896</v>
          </cell>
          <cell r="J310">
            <v>6086</v>
          </cell>
          <cell r="K310">
            <v>0</v>
          </cell>
          <cell r="L310">
            <v>1188</v>
          </cell>
          <cell r="M310">
            <v>25170</v>
          </cell>
          <cell r="O310">
            <v>2</v>
          </cell>
          <cell r="P310">
            <v>0</v>
          </cell>
          <cell r="Q310">
            <v>46284</v>
          </cell>
          <cell r="R310">
            <v>0</v>
          </cell>
          <cell r="S310">
            <v>0</v>
          </cell>
          <cell r="T310">
            <v>2292</v>
          </cell>
          <cell r="U310">
            <v>48576</v>
          </cell>
          <cell r="W310">
            <v>7.0093457943925228E-2</v>
          </cell>
          <cell r="X310">
            <v>0.09</v>
          </cell>
          <cell r="Y310">
            <v>0.09</v>
          </cell>
          <cell r="Z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</row>
        <row r="311">
          <cell r="B311">
            <v>444035220</v>
          </cell>
          <cell r="C311" t="str">
            <v>NEIGHBORHOOD HOUSE</v>
          </cell>
          <cell r="D311">
            <v>35</v>
          </cell>
          <cell r="E311" t="str">
            <v>BOSTON</v>
          </cell>
          <cell r="F311">
            <v>220</v>
          </cell>
          <cell r="G311" t="str">
            <v>NORWOOD</v>
          </cell>
          <cell r="I311">
            <v>11475</v>
          </cell>
          <cell r="J311">
            <v>3810</v>
          </cell>
          <cell r="K311">
            <v>0</v>
          </cell>
          <cell r="L311">
            <v>1188</v>
          </cell>
          <cell r="M311">
            <v>16473</v>
          </cell>
          <cell r="O311">
            <v>1</v>
          </cell>
          <cell r="P311">
            <v>0</v>
          </cell>
          <cell r="Q311">
            <v>14749</v>
          </cell>
          <cell r="R311">
            <v>0</v>
          </cell>
          <cell r="S311">
            <v>0</v>
          </cell>
          <cell r="T311">
            <v>1146</v>
          </cell>
          <cell r="U311">
            <v>15895</v>
          </cell>
          <cell r="W311">
            <v>3.5046728971962614E-2</v>
          </cell>
          <cell r="X311">
            <v>0.09</v>
          </cell>
          <cell r="Y311">
            <v>0.09</v>
          </cell>
          <cell r="Z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</row>
        <row r="312">
          <cell r="B312">
            <v>444035243</v>
          </cell>
          <cell r="C312" t="str">
            <v>NEIGHBORHOOD HOUSE</v>
          </cell>
          <cell r="D312">
            <v>35</v>
          </cell>
          <cell r="E312" t="str">
            <v>BOSTON</v>
          </cell>
          <cell r="F312">
            <v>243</v>
          </cell>
          <cell r="G312" t="str">
            <v>QUINCY</v>
          </cell>
          <cell r="I312">
            <v>21068</v>
          </cell>
          <cell r="J312">
            <v>2254</v>
          </cell>
          <cell r="K312">
            <v>0</v>
          </cell>
          <cell r="L312">
            <v>1188</v>
          </cell>
          <cell r="M312">
            <v>24510</v>
          </cell>
          <cell r="O312">
            <v>4</v>
          </cell>
          <cell r="P312">
            <v>0</v>
          </cell>
          <cell r="Q312">
            <v>90020</v>
          </cell>
          <cell r="R312">
            <v>0</v>
          </cell>
          <cell r="S312">
            <v>0</v>
          </cell>
          <cell r="T312">
            <v>4584</v>
          </cell>
          <cell r="U312">
            <v>94604</v>
          </cell>
          <cell r="W312">
            <v>0.14018691588785046</v>
          </cell>
          <cell r="X312">
            <v>0.09</v>
          </cell>
          <cell r="Y312">
            <v>0.09</v>
          </cell>
          <cell r="Z312">
            <v>0</v>
          </cell>
          <cell r="AB312">
            <v>1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</row>
        <row r="313">
          <cell r="B313">
            <v>444035244</v>
          </cell>
          <cell r="C313" t="str">
            <v>NEIGHBORHOOD HOUSE</v>
          </cell>
          <cell r="D313">
            <v>35</v>
          </cell>
          <cell r="E313" t="str">
            <v>BOSTON</v>
          </cell>
          <cell r="F313">
            <v>244</v>
          </cell>
          <cell r="G313" t="str">
            <v>RANDOLPH</v>
          </cell>
          <cell r="I313">
            <v>16445</v>
          </cell>
          <cell r="J313">
            <v>4731</v>
          </cell>
          <cell r="K313">
            <v>0</v>
          </cell>
          <cell r="L313">
            <v>1188</v>
          </cell>
          <cell r="M313">
            <v>22364</v>
          </cell>
          <cell r="O313">
            <v>11</v>
          </cell>
          <cell r="P313">
            <v>0</v>
          </cell>
          <cell r="Q313">
            <v>224774</v>
          </cell>
          <cell r="R313">
            <v>0</v>
          </cell>
          <cell r="S313">
            <v>0</v>
          </cell>
          <cell r="T313">
            <v>12617</v>
          </cell>
          <cell r="U313">
            <v>237391</v>
          </cell>
          <cell r="W313">
            <v>0.38551401869158869</v>
          </cell>
          <cell r="X313">
            <v>0.09</v>
          </cell>
          <cell r="Y313">
            <v>0.09</v>
          </cell>
          <cell r="Z313">
            <v>0</v>
          </cell>
          <cell r="AB313">
            <v>4</v>
          </cell>
          <cell r="AC313">
            <v>1.1828301467235636</v>
          </cell>
          <cell r="AD313">
            <v>26455.794482730995</v>
          </cell>
          <cell r="AE313">
            <v>0</v>
          </cell>
          <cell r="AF313">
            <v>0</v>
          </cell>
        </row>
        <row r="314">
          <cell r="B314">
            <v>444035285</v>
          </cell>
          <cell r="C314" t="str">
            <v>NEIGHBORHOOD HOUSE</v>
          </cell>
          <cell r="D314">
            <v>35</v>
          </cell>
          <cell r="E314" t="str">
            <v>BOSTON</v>
          </cell>
          <cell r="F314">
            <v>285</v>
          </cell>
          <cell r="G314" t="str">
            <v>STOUGHTON</v>
          </cell>
          <cell r="I314">
            <v>15431</v>
          </cell>
          <cell r="J314">
            <v>3719</v>
          </cell>
          <cell r="K314">
            <v>0</v>
          </cell>
          <cell r="L314">
            <v>1188</v>
          </cell>
          <cell r="M314">
            <v>20338</v>
          </cell>
          <cell r="O314">
            <v>2</v>
          </cell>
          <cell r="P314">
            <v>0</v>
          </cell>
          <cell r="Q314">
            <v>36958</v>
          </cell>
          <cell r="R314">
            <v>0</v>
          </cell>
          <cell r="S314">
            <v>0</v>
          </cell>
          <cell r="T314">
            <v>2292</v>
          </cell>
          <cell r="U314">
            <v>39250</v>
          </cell>
          <cell r="W314">
            <v>7.0093457943925228E-2</v>
          </cell>
          <cell r="X314">
            <v>0.09</v>
          </cell>
          <cell r="Y314">
            <v>0.09</v>
          </cell>
          <cell r="Z314">
            <v>0</v>
          </cell>
          <cell r="AB314">
            <v>1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</row>
        <row r="315">
          <cell r="B315">
            <v>444035336</v>
          </cell>
          <cell r="C315" t="str">
            <v>NEIGHBORHOOD HOUSE</v>
          </cell>
          <cell r="D315">
            <v>35</v>
          </cell>
          <cell r="E315" t="str">
            <v>BOSTON</v>
          </cell>
          <cell r="F315">
            <v>336</v>
          </cell>
          <cell r="G315" t="str">
            <v>WEYMOUTH</v>
          </cell>
          <cell r="I315">
            <v>11681</v>
          </cell>
          <cell r="J315">
            <v>1069</v>
          </cell>
          <cell r="K315">
            <v>0</v>
          </cell>
          <cell r="L315">
            <v>1188</v>
          </cell>
          <cell r="M315">
            <v>13938</v>
          </cell>
          <cell r="O315">
            <v>2</v>
          </cell>
          <cell r="P315">
            <v>0</v>
          </cell>
          <cell r="Q315">
            <v>24606</v>
          </cell>
          <cell r="R315">
            <v>0</v>
          </cell>
          <cell r="S315">
            <v>0</v>
          </cell>
          <cell r="T315">
            <v>2292</v>
          </cell>
          <cell r="U315">
            <v>26898</v>
          </cell>
          <cell r="W315">
            <v>7.0093457943925228E-2</v>
          </cell>
          <cell r="X315">
            <v>0.09</v>
          </cell>
          <cell r="Y315">
            <v>0.09</v>
          </cell>
          <cell r="Z315">
            <v>0</v>
          </cell>
          <cell r="AB315">
            <v>1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</row>
        <row r="316">
          <cell r="B316">
            <v>445348017</v>
          </cell>
          <cell r="C316" t="str">
            <v>ABBY KELLEY FOSTER</v>
          </cell>
          <cell r="D316">
            <v>348</v>
          </cell>
          <cell r="E316" t="str">
            <v>WORCESTER</v>
          </cell>
          <cell r="F316">
            <v>17</v>
          </cell>
          <cell r="G316" t="str">
            <v>AUBURN</v>
          </cell>
          <cell r="I316">
            <v>17518</v>
          </cell>
          <cell r="J316">
            <v>3221</v>
          </cell>
          <cell r="K316">
            <v>0</v>
          </cell>
          <cell r="L316">
            <v>1188</v>
          </cell>
          <cell r="M316">
            <v>21927</v>
          </cell>
          <cell r="O316">
            <v>5</v>
          </cell>
          <cell r="P316">
            <v>0</v>
          </cell>
          <cell r="Q316">
            <v>103695</v>
          </cell>
          <cell r="R316">
            <v>0</v>
          </cell>
          <cell r="S316">
            <v>0</v>
          </cell>
          <cell r="T316">
            <v>5940</v>
          </cell>
          <cell r="U316">
            <v>109635</v>
          </cell>
          <cell r="W316">
            <v>0</v>
          </cell>
          <cell r="X316">
            <v>0.09</v>
          </cell>
          <cell r="Y316">
            <v>0.09</v>
          </cell>
          <cell r="Z316">
            <v>0</v>
          </cell>
          <cell r="AB316">
            <v>2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</row>
        <row r="317">
          <cell r="B317">
            <v>445348097</v>
          </cell>
          <cell r="C317" t="str">
            <v>ABBY KELLEY FOSTER</v>
          </cell>
          <cell r="D317">
            <v>348</v>
          </cell>
          <cell r="E317" t="str">
            <v>WORCESTER</v>
          </cell>
          <cell r="F317">
            <v>97</v>
          </cell>
          <cell r="G317" t="str">
            <v>FITCHBURG</v>
          </cell>
          <cell r="I317">
            <v>20481</v>
          </cell>
          <cell r="J317">
            <v>0</v>
          </cell>
          <cell r="K317">
            <v>0</v>
          </cell>
          <cell r="L317">
            <v>1188</v>
          </cell>
          <cell r="M317">
            <v>21669</v>
          </cell>
          <cell r="O317">
            <v>2</v>
          </cell>
          <cell r="P317">
            <v>0</v>
          </cell>
          <cell r="Q317">
            <v>40962</v>
          </cell>
          <cell r="R317">
            <v>0</v>
          </cell>
          <cell r="S317">
            <v>0</v>
          </cell>
          <cell r="T317">
            <v>2376</v>
          </cell>
          <cell r="U317">
            <v>43338</v>
          </cell>
          <cell r="W317">
            <v>0</v>
          </cell>
          <cell r="X317">
            <v>0.18</v>
          </cell>
          <cell r="Y317">
            <v>0.18</v>
          </cell>
          <cell r="Z317">
            <v>0</v>
          </cell>
          <cell r="AB317">
            <v>1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</row>
        <row r="318">
          <cell r="B318">
            <v>445348110</v>
          </cell>
          <cell r="C318" t="str">
            <v>ABBY KELLEY FOSTER</v>
          </cell>
          <cell r="D318">
            <v>348</v>
          </cell>
          <cell r="E318" t="str">
            <v>WORCESTER</v>
          </cell>
          <cell r="F318">
            <v>110</v>
          </cell>
          <cell r="G318" t="str">
            <v>GRAFTON</v>
          </cell>
          <cell r="I318">
            <v>15847</v>
          </cell>
          <cell r="J318">
            <v>4958</v>
          </cell>
          <cell r="K318">
            <v>0</v>
          </cell>
          <cell r="L318">
            <v>1188</v>
          </cell>
          <cell r="M318">
            <v>21993</v>
          </cell>
          <cell r="O318">
            <v>3</v>
          </cell>
          <cell r="P318">
            <v>0</v>
          </cell>
          <cell r="Q318">
            <v>62415</v>
          </cell>
          <cell r="R318">
            <v>0</v>
          </cell>
          <cell r="S318">
            <v>0</v>
          </cell>
          <cell r="T318">
            <v>3564</v>
          </cell>
          <cell r="U318">
            <v>65979</v>
          </cell>
          <cell r="W318">
            <v>0</v>
          </cell>
          <cell r="X318">
            <v>0.09</v>
          </cell>
          <cell r="Y318">
            <v>0.09</v>
          </cell>
          <cell r="Z318">
            <v>0</v>
          </cell>
          <cell r="AB318">
            <v>2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</row>
        <row r="319">
          <cell r="B319">
            <v>445348151</v>
          </cell>
          <cell r="C319" t="str">
            <v>ABBY KELLEY FOSTER</v>
          </cell>
          <cell r="D319">
            <v>348</v>
          </cell>
          <cell r="E319" t="str">
            <v>WORCESTER</v>
          </cell>
          <cell r="F319">
            <v>151</v>
          </cell>
          <cell r="G319" t="str">
            <v>LEICESTER</v>
          </cell>
          <cell r="I319">
            <v>14873</v>
          </cell>
          <cell r="J319">
            <v>2158</v>
          </cell>
          <cell r="K319">
            <v>0</v>
          </cell>
          <cell r="L319">
            <v>1188</v>
          </cell>
          <cell r="M319">
            <v>18219</v>
          </cell>
          <cell r="O319">
            <v>19</v>
          </cell>
          <cell r="P319">
            <v>0</v>
          </cell>
          <cell r="Q319">
            <v>323589</v>
          </cell>
          <cell r="R319">
            <v>0</v>
          </cell>
          <cell r="S319">
            <v>0</v>
          </cell>
          <cell r="T319">
            <v>22572</v>
          </cell>
          <cell r="U319">
            <v>346161</v>
          </cell>
          <cell r="W319">
            <v>0</v>
          </cell>
          <cell r="X319">
            <v>0.09</v>
          </cell>
          <cell r="Y319">
            <v>0.09</v>
          </cell>
          <cell r="Z319">
            <v>0</v>
          </cell>
          <cell r="AB319">
            <v>6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</row>
        <row r="320">
          <cell r="B320">
            <v>445348153</v>
          </cell>
          <cell r="C320" t="str">
            <v>ABBY KELLEY FOSTER</v>
          </cell>
          <cell r="D320">
            <v>348</v>
          </cell>
          <cell r="E320" t="str">
            <v>WORCESTER</v>
          </cell>
          <cell r="F320">
            <v>153</v>
          </cell>
          <cell r="G320" t="str">
            <v>LEOMINSTER</v>
          </cell>
          <cell r="I320">
            <v>17780</v>
          </cell>
          <cell r="J320">
            <v>49</v>
          </cell>
          <cell r="K320">
            <v>0</v>
          </cell>
          <cell r="L320">
            <v>1188</v>
          </cell>
          <cell r="M320">
            <v>19017</v>
          </cell>
          <cell r="O320">
            <v>3</v>
          </cell>
          <cell r="P320">
            <v>0</v>
          </cell>
          <cell r="Q320">
            <v>53487</v>
          </cell>
          <cell r="R320">
            <v>0</v>
          </cell>
          <cell r="S320">
            <v>0</v>
          </cell>
          <cell r="T320">
            <v>3564</v>
          </cell>
          <cell r="U320">
            <v>57051</v>
          </cell>
          <cell r="W320">
            <v>0</v>
          </cell>
          <cell r="X320">
            <v>0.09</v>
          </cell>
          <cell r="Y320">
            <v>0.09</v>
          </cell>
          <cell r="Z320">
            <v>0</v>
          </cell>
          <cell r="AB320">
            <v>1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</row>
        <row r="321">
          <cell r="B321">
            <v>445348170</v>
          </cell>
          <cell r="C321" t="str">
            <v>ABBY KELLEY FOSTER</v>
          </cell>
          <cell r="D321">
            <v>348</v>
          </cell>
          <cell r="E321" t="str">
            <v>WORCESTER</v>
          </cell>
          <cell r="F321">
            <v>170</v>
          </cell>
          <cell r="G321" t="str">
            <v>MARLBOROUGH</v>
          </cell>
          <cell r="I321">
            <v>10332</v>
          </cell>
          <cell r="J321">
            <v>549</v>
          </cell>
          <cell r="K321">
            <v>0</v>
          </cell>
          <cell r="L321">
            <v>1188</v>
          </cell>
          <cell r="M321">
            <v>12069</v>
          </cell>
          <cell r="O321">
            <v>1</v>
          </cell>
          <cell r="P321">
            <v>0</v>
          </cell>
          <cell r="Q321">
            <v>10881</v>
          </cell>
          <cell r="R321">
            <v>0</v>
          </cell>
          <cell r="S321">
            <v>0</v>
          </cell>
          <cell r="T321">
            <v>1188</v>
          </cell>
          <cell r="U321">
            <v>12069</v>
          </cell>
          <cell r="W321">
            <v>0</v>
          </cell>
          <cell r="X321">
            <v>0.09</v>
          </cell>
          <cell r="Y321">
            <v>0.09</v>
          </cell>
          <cell r="Z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</row>
        <row r="322">
          <cell r="B322">
            <v>445348186</v>
          </cell>
          <cell r="C322" t="str">
            <v>ABBY KELLEY FOSTER</v>
          </cell>
          <cell r="D322">
            <v>348</v>
          </cell>
          <cell r="E322" t="str">
            <v>WORCESTER</v>
          </cell>
          <cell r="F322">
            <v>186</v>
          </cell>
          <cell r="G322" t="str">
            <v>MILLBURY</v>
          </cell>
          <cell r="I322">
            <v>14291</v>
          </cell>
          <cell r="J322">
            <v>4417</v>
          </cell>
          <cell r="K322">
            <v>0</v>
          </cell>
          <cell r="L322">
            <v>1188</v>
          </cell>
          <cell r="M322">
            <v>19896</v>
          </cell>
          <cell r="O322">
            <v>9</v>
          </cell>
          <cell r="P322">
            <v>0</v>
          </cell>
          <cell r="Q322">
            <v>168372</v>
          </cell>
          <cell r="R322">
            <v>0</v>
          </cell>
          <cell r="S322">
            <v>0</v>
          </cell>
          <cell r="T322">
            <v>10692</v>
          </cell>
          <cell r="U322">
            <v>179064</v>
          </cell>
          <cell r="W322">
            <v>0</v>
          </cell>
          <cell r="X322">
            <v>0.09</v>
          </cell>
          <cell r="Y322">
            <v>0.09</v>
          </cell>
          <cell r="Z322">
            <v>0</v>
          </cell>
          <cell r="AB322">
            <v>4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</row>
        <row r="323">
          <cell r="B323">
            <v>445348226</v>
          </cell>
          <cell r="C323" t="str">
            <v>ABBY KELLEY FOSTER</v>
          </cell>
          <cell r="D323">
            <v>348</v>
          </cell>
          <cell r="E323" t="str">
            <v>WORCESTER</v>
          </cell>
          <cell r="F323">
            <v>226</v>
          </cell>
          <cell r="G323" t="str">
            <v>OXFORD</v>
          </cell>
          <cell r="I323">
            <v>13404</v>
          </cell>
          <cell r="J323">
            <v>1156</v>
          </cell>
          <cell r="K323">
            <v>0</v>
          </cell>
          <cell r="L323">
            <v>1188</v>
          </cell>
          <cell r="M323">
            <v>15748</v>
          </cell>
          <cell r="O323">
            <v>25</v>
          </cell>
          <cell r="P323">
            <v>0</v>
          </cell>
          <cell r="Q323">
            <v>364000</v>
          </cell>
          <cell r="R323">
            <v>0</v>
          </cell>
          <cell r="S323">
            <v>0</v>
          </cell>
          <cell r="T323">
            <v>29700</v>
          </cell>
          <cell r="U323">
            <v>393700</v>
          </cell>
          <cell r="W323">
            <v>0</v>
          </cell>
          <cell r="X323">
            <v>0.18</v>
          </cell>
          <cell r="Y323">
            <v>0.18</v>
          </cell>
          <cell r="Z323">
            <v>0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</row>
        <row r="324">
          <cell r="B324">
            <v>445348227</v>
          </cell>
          <cell r="C324" t="str">
            <v>ABBY KELLEY FOSTER</v>
          </cell>
          <cell r="D324">
            <v>348</v>
          </cell>
          <cell r="E324" t="str">
            <v>WORCESTER</v>
          </cell>
          <cell r="F324">
            <v>227</v>
          </cell>
          <cell r="G324" t="str">
            <v>PALMER</v>
          </cell>
          <cell r="I324">
            <v>15274</v>
          </cell>
          <cell r="J324">
            <v>4003</v>
          </cell>
          <cell r="K324">
            <v>0</v>
          </cell>
          <cell r="L324">
            <v>1188</v>
          </cell>
          <cell r="M324">
            <v>20465</v>
          </cell>
          <cell r="O324">
            <v>1</v>
          </cell>
          <cell r="P324">
            <v>0</v>
          </cell>
          <cell r="Q324">
            <v>19277</v>
          </cell>
          <cell r="R324">
            <v>0</v>
          </cell>
          <cell r="S324">
            <v>0</v>
          </cell>
          <cell r="T324">
            <v>1188</v>
          </cell>
          <cell r="U324">
            <v>20465</v>
          </cell>
          <cell r="W324">
            <v>0</v>
          </cell>
          <cell r="X324">
            <v>0.18</v>
          </cell>
          <cell r="Y324">
            <v>0.18</v>
          </cell>
          <cell r="Z324">
            <v>0</v>
          </cell>
          <cell r="AB324">
            <v>1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</row>
        <row r="325">
          <cell r="B325">
            <v>445348271</v>
          </cell>
          <cell r="C325" t="str">
            <v>ABBY KELLEY FOSTER</v>
          </cell>
          <cell r="D325">
            <v>348</v>
          </cell>
          <cell r="E325" t="str">
            <v>WORCESTER</v>
          </cell>
          <cell r="F325">
            <v>271</v>
          </cell>
          <cell r="G325" t="str">
            <v>SHREWSBURY</v>
          </cell>
          <cell r="I325">
            <v>15437</v>
          </cell>
          <cell r="J325">
            <v>4594</v>
          </cell>
          <cell r="K325">
            <v>0</v>
          </cell>
          <cell r="L325">
            <v>1188</v>
          </cell>
          <cell r="M325">
            <v>21219</v>
          </cell>
          <cell r="O325">
            <v>5</v>
          </cell>
          <cell r="P325">
            <v>0</v>
          </cell>
          <cell r="Q325">
            <v>100155</v>
          </cell>
          <cell r="R325">
            <v>0</v>
          </cell>
          <cell r="S325">
            <v>0</v>
          </cell>
          <cell r="T325">
            <v>5940</v>
          </cell>
          <cell r="U325">
            <v>106095</v>
          </cell>
          <cell r="W325">
            <v>0</v>
          </cell>
          <cell r="X325">
            <v>0.09</v>
          </cell>
          <cell r="Y325">
            <v>0.09</v>
          </cell>
          <cell r="Z325">
            <v>0</v>
          </cell>
          <cell r="AB325">
            <v>2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</row>
        <row r="326">
          <cell r="B326">
            <v>445348316</v>
          </cell>
          <cell r="C326" t="str">
            <v>ABBY KELLEY FOSTER</v>
          </cell>
          <cell r="D326">
            <v>348</v>
          </cell>
          <cell r="E326" t="str">
            <v>WORCESTER</v>
          </cell>
          <cell r="F326">
            <v>316</v>
          </cell>
          <cell r="G326" t="str">
            <v>WEBSTER</v>
          </cell>
          <cell r="I326">
            <v>18085</v>
          </cell>
          <cell r="J326">
            <v>992</v>
          </cell>
          <cell r="K326">
            <v>0</v>
          </cell>
          <cell r="L326">
            <v>1188</v>
          </cell>
          <cell r="M326">
            <v>20265</v>
          </cell>
          <cell r="O326">
            <v>10</v>
          </cell>
          <cell r="P326">
            <v>0</v>
          </cell>
          <cell r="Q326">
            <v>190770</v>
          </cell>
          <cell r="R326">
            <v>0</v>
          </cell>
          <cell r="S326">
            <v>0</v>
          </cell>
          <cell r="T326">
            <v>11880</v>
          </cell>
          <cell r="U326">
            <v>202650</v>
          </cell>
          <cell r="W326">
            <v>0</v>
          </cell>
          <cell r="X326">
            <v>0.18</v>
          </cell>
          <cell r="Y326">
            <v>0.18</v>
          </cell>
          <cell r="Z326">
            <v>0</v>
          </cell>
          <cell r="AB326">
            <v>6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</row>
        <row r="327">
          <cell r="B327">
            <v>445348322</v>
          </cell>
          <cell r="C327" t="str">
            <v>ABBY KELLEY FOSTER</v>
          </cell>
          <cell r="D327">
            <v>348</v>
          </cell>
          <cell r="E327" t="str">
            <v>WORCESTER</v>
          </cell>
          <cell r="F327">
            <v>322</v>
          </cell>
          <cell r="G327" t="str">
            <v>WEST BOYLSTON</v>
          </cell>
          <cell r="I327">
            <v>17402</v>
          </cell>
          <cell r="J327">
            <v>8148</v>
          </cell>
          <cell r="K327">
            <v>0</v>
          </cell>
          <cell r="L327">
            <v>1188</v>
          </cell>
          <cell r="M327">
            <v>26738</v>
          </cell>
          <cell r="O327">
            <v>1</v>
          </cell>
          <cell r="P327">
            <v>0</v>
          </cell>
          <cell r="Q327">
            <v>25550</v>
          </cell>
          <cell r="R327">
            <v>0</v>
          </cell>
          <cell r="S327">
            <v>0</v>
          </cell>
          <cell r="T327">
            <v>1188</v>
          </cell>
          <cell r="U327">
            <v>26738</v>
          </cell>
          <cell r="W327">
            <v>0</v>
          </cell>
          <cell r="X327">
            <v>0.09</v>
          </cell>
          <cell r="Y327">
            <v>0.09</v>
          </cell>
          <cell r="Z327">
            <v>0</v>
          </cell>
          <cell r="AB327">
            <v>1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</row>
        <row r="328">
          <cell r="B328">
            <v>445348348</v>
          </cell>
          <cell r="C328" t="str">
            <v>ABBY KELLEY FOSTER</v>
          </cell>
          <cell r="D328">
            <v>348</v>
          </cell>
          <cell r="E328" t="str">
            <v>WORCESTER</v>
          </cell>
          <cell r="F328">
            <v>348</v>
          </cell>
          <cell r="G328" t="str">
            <v>WORCESTER</v>
          </cell>
          <cell r="I328">
            <v>16329</v>
          </cell>
          <cell r="J328">
            <v>84</v>
          </cell>
          <cell r="K328">
            <v>0</v>
          </cell>
          <cell r="L328">
            <v>1188</v>
          </cell>
          <cell r="M328">
            <v>17601</v>
          </cell>
          <cell r="O328">
            <v>1307</v>
          </cell>
          <cell r="P328">
            <v>0</v>
          </cell>
          <cell r="Q328">
            <v>21451791</v>
          </cell>
          <cell r="R328">
            <v>0</v>
          </cell>
          <cell r="S328">
            <v>0</v>
          </cell>
          <cell r="T328">
            <v>1552716</v>
          </cell>
          <cell r="U328">
            <v>23004507</v>
          </cell>
          <cell r="W328">
            <v>0</v>
          </cell>
          <cell r="X328">
            <v>0.18</v>
          </cell>
          <cell r="Y328">
            <v>0.18</v>
          </cell>
          <cell r="Z328">
            <v>0</v>
          </cell>
          <cell r="AB328">
            <v>591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</row>
        <row r="329">
          <cell r="B329">
            <v>445348620</v>
          </cell>
          <cell r="C329" t="str">
            <v>ABBY KELLEY FOSTER</v>
          </cell>
          <cell r="D329">
            <v>348</v>
          </cell>
          <cell r="E329" t="str">
            <v>WORCESTER</v>
          </cell>
          <cell r="F329">
            <v>620</v>
          </cell>
          <cell r="G329" t="str">
            <v>BERLIN BOYLSTON</v>
          </cell>
          <cell r="I329">
            <v>10705</v>
          </cell>
          <cell r="J329">
            <v>5568</v>
          </cell>
          <cell r="K329">
            <v>0</v>
          </cell>
          <cell r="L329">
            <v>1188</v>
          </cell>
          <cell r="M329">
            <v>17461</v>
          </cell>
          <cell r="O329">
            <v>1</v>
          </cell>
          <cell r="P329">
            <v>0</v>
          </cell>
          <cell r="Q329">
            <v>16273</v>
          </cell>
          <cell r="R329">
            <v>0</v>
          </cell>
          <cell r="S329">
            <v>0</v>
          </cell>
          <cell r="T329">
            <v>1188</v>
          </cell>
          <cell r="U329">
            <v>17461</v>
          </cell>
          <cell r="W329">
            <v>0</v>
          </cell>
          <cell r="X329">
            <v>0.09</v>
          </cell>
          <cell r="Y329">
            <v>0.09</v>
          </cell>
          <cell r="Z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</row>
        <row r="330">
          <cell r="B330">
            <v>445348658</v>
          </cell>
          <cell r="C330" t="str">
            <v>ABBY KELLEY FOSTER</v>
          </cell>
          <cell r="D330">
            <v>348</v>
          </cell>
          <cell r="E330" t="str">
            <v>WORCESTER</v>
          </cell>
          <cell r="F330">
            <v>658</v>
          </cell>
          <cell r="G330" t="str">
            <v>DUDLEY CHARLTON</v>
          </cell>
          <cell r="I330">
            <v>17067</v>
          </cell>
          <cell r="J330">
            <v>2787</v>
          </cell>
          <cell r="K330">
            <v>0</v>
          </cell>
          <cell r="L330">
            <v>1188</v>
          </cell>
          <cell r="M330">
            <v>21042</v>
          </cell>
          <cell r="O330">
            <v>6</v>
          </cell>
          <cell r="P330">
            <v>0</v>
          </cell>
          <cell r="Q330">
            <v>119124</v>
          </cell>
          <cell r="R330">
            <v>0</v>
          </cell>
          <cell r="S330">
            <v>0</v>
          </cell>
          <cell r="T330">
            <v>7128</v>
          </cell>
          <cell r="U330">
            <v>126252</v>
          </cell>
          <cell r="W330">
            <v>0</v>
          </cell>
          <cell r="X330">
            <v>0.09</v>
          </cell>
          <cell r="Y330">
            <v>0.09</v>
          </cell>
          <cell r="Z330">
            <v>0</v>
          </cell>
          <cell r="AB330">
            <v>4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</row>
        <row r="331">
          <cell r="B331">
            <v>445348753</v>
          </cell>
          <cell r="C331" t="str">
            <v>ABBY KELLEY FOSTER</v>
          </cell>
          <cell r="D331">
            <v>348</v>
          </cell>
          <cell r="E331" t="str">
            <v>WORCESTER</v>
          </cell>
          <cell r="F331">
            <v>753</v>
          </cell>
          <cell r="G331" t="str">
            <v>QUABBIN</v>
          </cell>
          <cell r="I331">
            <v>11461</v>
          </cell>
          <cell r="J331">
            <v>3022</v>
          </cell>
          <cell r="K331">
            <v>0</v>
          </cell>
          <cell r="L331">
            <v>1188</v>
          </cell>
          <cell r="M331">
            <v>15671</v>
          </cell>
          <cell r="O331">
            <v>3</v>
          </cell>
          <cell r="P331">
            <v>0</v>
          </cell>
          <cell r="Q331">
            <v>43449</v>
          </cell>
          <cell r="R331">
            <v>0</v>
          </cell>
          <cell r="S331">
            <v>0</v>
          </cell>
          <cell r="T331">
            <v>3564</v>
          </cell>
          <cell r="U331">
            <v>47013</v>
          </cell>
          <cell r="W331">
            <v>0</v>
          </cell>
          <cell r="X331">
            <v>0.09</v>
          </cell>
          <cell r="Y331">
            <v>0.09</v>
          </cell>
          <cell r="Z331">
            <v>0</v>
          </cell>
          <cell r="AB331">
            <v>3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</row>
        <row r="332">
          <cell r="B332">
            <v>445348767</v>
          </cell>
          <cell r="C332" t="str">
            <v>ABBY KELLEY FOSTER</v>
          </cell>
          <cell r="D332">
            <v>348</v>
          </cell>
          <cell r="E332" t="str">
            <v>WORCESTER</v>
          </cell>
          <cell r="F332">
            <v>767</v>
          </cell>
          <cell r="G332" t="str">
            <v>SPENCER EAST BROOKFIELD</v>
          </cell>
          <cell r="I332">
            <v>14696</v>
          </cell>
          <cell r="J332">
            <v>1426</v>
          </cell>
          <cell r="K332">
            <v>0</v>
          </cell>
          <cell r="L332">
            <v>1188</v>
          </cell>
          <cell r="M332">
            <v>17310</v>
          </cell>
          <cell r="O332">
            <v>2</v>
          </cell>
          <cell r="P332">
            <v>0</v>
          </cell>
          <cell r="Q332">
            <v>32244</v>
          </cell>
          <cell r="R332">
            <v>0</v>
          </cell>
          <cell r="S332">
            <v>0</v>
          </cell>
          <cell r="T332">
            <v>2376</v>
          </cell>
          <cell r="U332">
            <v>34620</v>
          </cell>
          <cell r="W332">
            <v>0</v>
          </cell>
          <cell r="X332">
            <v>0.09</v>
          </cell>
          <cell r="Y332">
            <v>0.09</v>
          </cell>
          <cell r="Z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</row>
        <row r="333">
          <cell r="B333">
            <v>445348775</v>
          </cell>
          <cell r="C333" t="str">
            <v>ABBY KELLEY FOSTER</v>
          </cell>
          <cell r="D333">
            <v>348</v>
          </cell>
          <cell r="E333" t="str">
            <v>WORCESTER</v>
          </cell>
          <cell r="F333">
            <v>775</v>
          </cell>
          <cell r="G333" t="str">
            <v>WACHUSETT</v>
          </cell>
          <cell r="I333">
            <v>12141</v>
          </cell>
          <cell r="J333">
            <v>2829</v>
          </cell>
          <cell r="K333">
            <v>0</v>
          </cell>
          <cell r="L333">
            <v>1188</v>
          </cell>
          <cell r="M333">
            <v>16158</v>
          </cell>
          <cell r="O333">
            <v>18</v>
          </cell>
          <cell r="P333">
            <v>0</v>
          </cell>
          <cell r="Q333">
            <v>269460</v>
          </cell>
          <cell r="R333">
            <v>0</v>
          </cell>
          <cell r="S333">
            <v>0</v>
          </cell>
          <cell r="T333">
            <v>21384</v>
          </cell>
          <cell r="U333">
            <v>290844</v>
          </cell>
          <cell r="W333">
            <v>0</v>
          </cell>
          <cell r="X333">
            <v>0.09</v>
          </cell>
          <cell r="Y333">
            <v>0.09</v>
          </cell>
          <cell r="Z333">
            <v>0</v>
          </cell>
          <cell r="AB333">
            <v>8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</row>
        <row r="334">
          <cell r="B334">
            <v>446099001</v>
          </cell>
          <cell r="C334" t="str">
            <v>FOXBOROUGH REGIONAL</v>
          </cell>
          <cell r="D334">
            <v>99</v>
          </cell>
          <cell r="E334" t="str">
            <v>FOXBOROUGH</v>
          </cell>
          <cell r="F334">
            <v>1</v>
          </cell>
          <cell r="G334" t="str">
            <v>ABINGTON</v>
          </cell>
          <cell r="I334">
            <v>16652</v>
          </cell>
          <cell r="J334">
            <v>1670</v>
          </cell>
          <cell r="K334">
            <v>0</v>
          </cell>
          <cell r="L334">
            <v>1188</v>
          </cell>
          <cell r="M334">
            <v>19510</v>
          </cell>
          <cell r="O334">
            <v>1</v>
          </cell>
          <cell r="P334">
            <v>0</v>
          </cell>
          <cell r="Q334">
            <v>18322</v>
          </cell>
          <cell r="R334">
            <v>0</v>
          </cell>
          <cell r="S334">
            <v>0</v>
          </cell>
          <cell r="T334">
            <v>1188</v>
          </cell>
          <cell r="U334">
            <v>19510</v>
          </cell>
          <cell r="W334">
            <v>0</v>
          </cell>
          <cell r="X334">
            <v>0.09</v>
          </cell>
          <cell r="Y334">
            <v>0.09</v>
          </cell>
          <cell r="Z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</row>
        <row r="335">
          <cell r="B335">
            <v>446099016</v>
          </cell>
          <cell r="C335" t="str">
            <v>FOXBOROUGH REGIONAL</v>
          </cell>
          <cell r="D335">
            <v>99</v>
          </cell>
          <cell r="E335" t="str">
            <v>FOXBOROUGH</v>
          </cell>
          <cell r="F335">
            <v>16</v>
          </cell>
          <cell r="G335" t="str">
            <v>ATTLEBORO</v>
          </cell>
          <cell r="I335">
            <v>13968</v>
          </cell>
          <cell r="J335">
            <v>205</v>
          </cell>
          <cell r="K335">
            <v>0</v>
          </cell>
          <cell r="L335">
            <v>1188</v>
          </cell>
          <cell r="M335">
            <v>15361</v>
          </cell>
          <cell r="O335">
            <v>200</v>
          </cell>
          <cell r="P335">
            <v>0</v>
          </cell>
          <cell r="Q335">
            <v>2834600</v>
          </cell>
          <cell r="R335">
            <v>0</v>
          </cell>
          <cell r="S335">
            <v>0</v>
          </cell>
          <cell r="T335">
            <v>237600</v>
          </cell>
          <cell r="U335">
            <v>3072200</v>
          </cell>
          <cell r="W335">
            <v>0</v>
          </cell>
          <cell r="X335">
            <v>0.09</v>
          </cell>
          <cell r="Y335">
            <v>0.09</v>
          </cell>
          <cell r="Z335">
            <v>0</v>
          </cell>
          <cell r="AB335">
            <v>25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</row>
        <row r="336">
          <cell r="B336">
            <v>446099018</v>
          </cell>
          <cell r="C336" t="str">
            <v>FOXBOROUGH REGIONAL</v>
          </cell>
          <cell r="D336">
            <v>99</v>
          </cell>
          <cell r="E336" t="str">
            <v>FOXBOROUGH</v>
          </cell>
          <cell r="F336">
            <v>18</v>
          </cell>
          <cell r="G336" t="str">
            <v>AVON</v>
          </cell>
          <cell r="I336">
            <v>15706</v>
          </cell>
          <cell r="J336">
            <v>5487</v>
          </cell>
          <cell r="K336">
            <v>0</v>
          </cell>
          <cell r="L336">
            <v>1188</v>
          </cell>
          <cell r="M336">
            <v>22381</v>
          </cell>
          <cell r="O336">
            <v>5</v>
          </cell>
          <cell r="P336">
            <v>0</v>
          </cell>
          <cell r="Q336">
            <v>105965</v>
          </cell>
          <cell r="R336">
            <v>0</v>
          </cell>
          <cell r="S336">
            <v>0</v>
          </cell>
          <cell r="T336">
            <v>5940</v>
          </cell>
          <cell r="U336">
            <v>111905</v>
          </cell>
          <cell r="W336">
            <v>0</v>
          </cell>
          <cell r="X336">
            <v>0.09</v>
          </cell>
          <cell r="Y336">
            <v>0.09</v>
          </cell>
          <cell r="Z336">
            <v>0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</row>
        <row r="337">
          <cell r="B337">
            <v>446099025</v>
          </cell>
          <cell r="C337" t="str">
            <v>FOXBOROUGH REGIONAL</v>
          </cell>
          <cell r="D337">
            <v>99</v>
          </cell>
          <cell r="E337" t="str">
            <v>FOXBOROUGH</v>
          </cell>
          <cell r="F337">
            <v>25</v>
          </cell>
          <cell r="G337" t="str">
            <v>BELLINGHAM</v>
          </cell>
          <cell r="I337">
            <v>12530</v>
          </cell>
          <cell r="J337">
            <v>5326</v>
          </cell>
          <cell r="K337">
            <v>0</v>
          </cell>
          <cell r="L337">
            <v>1188</v>
          </cell>
          <cell r="M337">
            <v>19044</v>
          </cell>
          <cell r="O337">
            <v>4</v>
          </cell>
          <cell r="P337">
            <v>0</v>
          </cell>
          <cell r="Q337">
            <v>71424</v>
          </cell>
          <cell r="R337">
            <v>0</v>
          </cell>
          <cell r="S337">
            <v>0</v>
          </cell>
          <cell r="T337">
            <v>4752</v>
          </cell>
          <cell r="U337">
            <v>76176</v>
          </cell>
          <cell r="W337">
            <v>0</v>
          </cell>
          <cell r="X337">
            <v>0.09</v>
          </cell>
          <cell r="Y337">
            <v>0.09</v>
          </cell>
          <cell r="Z337">
            <v>0</v>
          </cell>
          <cell r="AB337">
            <v>1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</row>
        <row r="338">
          <cell r="B338">
            <v>446099044</v>
          </cell>
          <cell r="C338" t="str">
            <v>FOXBOROUGH REGIONAL</v>
          </cell>
          <cell r="D338">
            <v>99</v>
          </cell>
          <cell r="E338" t="str">
            <v>FOXBOROUGH</v>
          </cell>
          <cell r="F338">
            <v>44</v>
          </cell>
          <cell r="G338" t="str">
            <v>BROCKTON</v>
          </cell>
          <cell r="I338">
            <v>16797</v>
          </cell>
          <cell r="J338">
            <v>586</v>
          </cell>
          <cell r="K338">
            <v>0</v>
          </cell>
          <cell r="L338">
            <v>1188</v>
          </cell>
          <cell r="M338">
            <v>18571</v>
          </cell>
          <cell r="O338">
            <v>733</v>
          </cell>
          <cell r="P338">
            <v>0</v>
          </cell>
          <cell r="Q338">
            <v>12741739</v>
          </cell>
          <cell r="R338">
            <v>0</v>
          </cell>
          <cell r="S338">
            <v>0</v>
          </cell>
          <cell r="T338">
            <v>870804</v>
          </cell>
          <cell r="U338">
            <v>13612543</v>
          </cell>
          <cell r="W338">
            <v>0</v>
          </cell>
          <cell r="X338">
            <v>0.18</v>
          </cell>
          <cell r="Y338">
            <v>0.18</v>
          </cell>
          <cell r="Z338">
            <v>0</v>
          </cell>
          <cell r="AB338">
            <v>119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</row>
        <row r="339">
          <cell r="B339">
            <v>446099050</v>
          </cell>
          <cell r="C339" t="str">
            <v>FOXBOROUGH REGIONAL</v>
          </cell>
          <cell r="D339">
            <v>99</v>
          </cell>
          <cell r="E339" t="str">
            <v>FOXBOROUGH</v>
          </cell>
          <cell r="F339">
            <v>50</v>
          </cell>
          <cell r="G339" t="str">
            <v>CANTON</v>
          </cell>
          <cell r="I339">
            <v>16550</v>
          </cell>
          <cell r="J339">
            <v>6989</v>
          </cell>
          <cell r="K339">
            <v>0</v>
          </cell>
          <cell r="L339">
            <v>1188</v>
          </cell>
          <cell r="M339">
            <v>24727</v>
          </cell>
          <cell r="O339">
            <v>9</v>
          </cell>
          <cell r="P339">
            <v>0</v>
          </cell>
          <cell r="Q339">
            <v>211851</v>
          </cell>
          <cell r="R339">
            <v>0</v>
          </cell>
          <cell r="S339">
            <v>0</v>
          </cell>
          <cell r="T339">
            <v>10692</v>
          </cell>
          <cell r="U339">
            <v>222543</v>
          </cell>
          <cell r="W339">
            <v>0</v>
          </cell>
          <cell r="X339">
            <v>0.09</v>
          </cell>
          <cell r="Y339">
            <v>0.09</v>
          </cell>
          <cell r="Z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</row>
        <row r="340">
          <cell r="B340">
            <v>446099083</v>
          </cell>
          <cell r="C340" t="str">
            <v>FOXBOROUGH REGIONAL</v>
          </cell>
          <cell r="D340">
            <v>99</v>
          </cell>
          <cell r="E340" t="str">
            <v>FOXBOROUGH</v>
          </cell>
          <cell r="F340">
            <v>83</v>
          </cell>
          <cell r="G340" t="str">
            <v>EAST BRIDGEWATER</v>
          </cell>
          <cell r="I340">
            <v>12853</v>
          </cell>
          <cell r="J340">
            <v>1222</v>
          </cell>
          <cell r="K340">
            <v>0</v>
          </cell>
          <cell r="L340">
            <v>1188</v>
          </cell>
          <cell r="M340">
            <v>15263</v>
          </cell>
          <cell r="O340">
            <v>2</v>
          </cell>
          <cell r="P340">
            <v>0</v>
          </cell>
          <cell r="Q340">
            <v>28150</v>
          </cell>
          <cell r="R340">
            <v>0</v>
          </cell>
          <cell r="S340">
            <v>0</v>
          </cell>
          <cell r="T340">
            <v>2376</v>
          </cell>
          <cell r="U340">
            <v>30526</v>
          </cell>
          <cell r="W340">
            <v>0</v>
          </cell>
          <cell r="X340">
            <v>0.09</v>
          </cell>
          <cell r="Y340">
            <v>0.09</v>
          </cell>
          <cell r="Z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</row>
        <row r="341">
          <cell r="B341">
            <v>446099088</v>
          </cell>
          <cell r="C341" t="str">
            <v>FOXBOROUGH REGIONAL</v>
          </cell>
          <cell r="D341">
            <v>99</v>
          </cell>
          <cell r="E341" t="str">
            <v>FOXBOROUGH</v>
          </cell>
          <cell r="F341">
            <v>88</v>
          </cell>
          <cell r="G341" t="str">
            <v>EASTON</v>
          </cell>
          <cell r="I341">
            <v>13607</v>
          </cell>
          <cell r="J341">
            <v>4392</v>
          </cell>
          <cell r="K341">
            <v>0</v>
          </cell>
          <cell r="L341">
            <v>1188</v>
          </cell>
          <cell r="M341">
            <v>19187</v>
          </cell>
          <cell r="O341">
            <v>23</v>
          </cell>
          <cell r="P341">
            <v>0</v>
          </cell>
          <cell r="Q341">
            <v>413977</v>
          </cell>
          <cell r="R341">
            <v>0</v>
          </cell>
          <cell r="S341">
            <v>0</v>
          </cell>
          <cell r="T341">
            <v>27324</v>
          </cell>
          <cell r="U341">
            <v>441301</v>
          </cell>
          <cell r="W341">
            <v>0</v>
          </cell>
          <cell r="X341">
            <v>0.09</v>
          </cell>
          <cell r="Y341">
            <v>0.09</v>
          </cell>
          <cell r="Z341">
            <v>0</v>
          </cell>
          <cell r="AB341">
            <v>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</row>
        <row r="342">
          <cell r="B342">
            <v>446099095</v>
          </cell>
          <cell r="C342" t="str">
            <v>FOXBOROUGH REGIONAL</v>
          </cell>
          <cell r="D342">
            <v>99</v>
          </cell>
          <cell r="E342" t="str">
            <v>FOXBOROUGH</v>
          </cell>
          <cell r="F342">
            <v>95</v>
          </cell>
          <cell r="G342" t="str">
            <v>FALL RIVER</v>
          </cell>
          <cell r="I342">
            <v>18943</v>
          </cell>
          <cell r="J342">
            <v>207</v>
          </cell>
          <cell r="K342">
            <v>0</v>
          </cell>
          <cell r="L342">
            <v>1188</v>
          </cell>
          <cell r="M342">
            <v>20338</v>
          </cell>
          <cell r="O342">
            <v>3</v>
          </cell>
          <cell r="P342">
            <v>0</v>
          </cell>
          <cell r="Q342">
            <v>57450</v>
          </cell>
          <cell r="R342">
            <v>0</v>
          </cell>
          <cell r="S342">
            <v>0</v>
          </cell>
          <cell r="T342">
            <v>3564</v>
          </cell>
          <cell r="U342">
            <v>61014</v>
          </cell>
          <cell r="W342">
            <v>0</v>
          </cell>
          <cell r="X342">
            <v>0.18</v>
          </cell>
          <cell r="Y342">
            <v>0.18</v>
          </cell>
          <cell r="Z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</row>
        <row r="343">
          <cell r="B343">
            <v>446099099</v>
          </cell>
          <cell r="C343" t="str">
            <v>FOXBOROUGH REGIONAL</v>
          </cell>
          <cell r="D343">
            <v>99</v>
          </cell>
          <cell r="E343" t="str">
            <v>FOXBOROUGH</v>
          </cell>
          <cell r="F343">
            <v>99</v>
          </cell>
          <cell r="G343" t="str">
            <v>FOXBOROUGH</v>
          </cell>
          <cell r="I343">
            <v>13690</v>
          </cell>
          <cell r="J343">
            <v>6224</v>
          </cell>
          <cell r="K343">
            <v>0</v>
          </cell>
          <cell r="L343">
            <v>1188</v>
          </cell>
          <cell r="M343">
            <v>21102</v>
          </cell>
          <cell r="O343">
            <v>90</v>
          </cell>
          <cell r="P343">
            <v>0</v>
          </cell>
          <cell r="Q343">
            <v>1792260</v>
          </cell>
          <cell r="R343">
            <v>0</v>
          </cell>
          <cell r="S343">
            <v>0</v>
          </cell>
          <cell r="T343">
            <v>106920</v>
          </cell>
          <cell r="U343">
            <v>1899180</v>
          </cell>
          <cell r="W343">
            <v>0</v>
          </cell>
          <cell r="X343">
            <v>0.09</v>
          </cell>
          <cell r="Y343">
            <v>0.09</v>
          </cell>
          <cell r="Z343">
            <v>0</v>
          </cell>
          <cell r="AB343">
            <v>18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</row>
        <row r="344">
          <cell r="B344">
            <v>446099101</v>
          </cell>
          <cell r="C344" t="str">
            <v>FOXBOROUGH REGIONAL</v>
          </cell>
          <cell r="D344">
            <v>99</v>
          </cell>
          <cell r="E344" t="str">
            <v>FOXBOROUGH</v>
          </cell>
          <cell r="F344">
            <v>101</v>
          </cell>
          <cell r="G344" t="str">
            <v>FRANKLIN</v>
          </cell>
          <cell r="I344">
            <v>17510</v>
          </cell>
          <cell r="J344">
            <v>6748</v>
          </cell>
          <cell r="K344">
            <v>0</v>
          </cell>
          <cell r="L344">
            <v>1188</v>
          </cell>
          <cell r="M344">
            <v>25446</v>
          </cell>
          <cell r="O344">
            <v>4</v>
          </cell>
          <cell r="P344">
            <v>0</v>
          </cell>
          <cell r="Q344">
            <v>97032</v>
          </cell>
          <cell r="R344">
            <v>0</v>
          </cell>
          <cell r="S344">
            <v>0</v>
          </cell>
          <cell r="T344">
            <v>4752</v>
          </cell>
          <cell r="U344">
            <v>101784</v>
          </cell>
          <cell r="W344">
            <v>0</v>
          </cell>
          <cell r="X344">
            <v>0.09</v>
          </cell>
          <cell r="Y344">
            <v>0.09</v>
          </cell>
          <cell r="Z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</row>
        <row r="345">
          <cell r="B345">
            <v>446099133</v>
          </cell>
          <cell r="C345" t="str">
            <v>FOXBOROUGH REGIONAL</v>
          </cell>
          <cell r="D345">
            <v>99</v>
          </cell>
          <cell r="E345" t="str">
            <v>FOXBOROUGH</v>
          </cell>
          <cell r="F345">
            <v>133</v>
          </cell>
          <cell r="G345" t="str">
            <v>HOLBROOK</v>
          </cell>
          <cell r="I345">
            <v>12749</v>
          </cell>
          <cell r="J345">
            <v>559</v>
          </cell>
          <cell r="K345">
            <v>0</v>
          </cell>
          <cell r="L345">
            <v>1188</v>
          </cell>
          <cell r="M345">
            <v>14496</v>
          </cell>
          <cell r="O345">
            <v>8</v>
          </cell>
          <cell r="P345">
            <v>0</v>
          </cell>
          <cell r="Q345">
            <v>106464</v>
          </cell>
          <cell r="R345">
            <v>0</v>
          </cell>
          <cell r="S345">
            <v>0</v>
          </cell>
          <cell r="T345">
            <v>9504</v>
          </cell>
          <cell r="U345">
            <v>115968</v>
          </cell>
          <cell r="W345">
            <v>0</v>
          </cell>
          <cell r="X345">
            <v>0.09</v>
          </cell>
          <cell r="Y345">
            <v>0.09</v>
          </cell>
          <cell r="Z345">
            <v>0</v>
          </cell>
          <cell r="AB345">
            <v>4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</row>
        <row r="346">
          <cell r="B346">
            <v>446099136</v>
          </cell>
          <cell r="C346" t="str">
            <v>FOXBOROUGH REGIONAL</v>
          </cell>
          <cell r="D346">
            <v>99</v>
          </cell>
          <cell r="E346" t="str">
            <v>FOXBOROUGH</v>
          </cell>
          <cell r="F346">
            <v>136</v>
          </cell>
          <cell r="G346" t="str">
            <v>HOLLISTON</v>
          </cell>
          <cell r="I346">
            <v>12222</v>
          </cell>
          <cell r="J346">
            <v>3910</v>
          </cell>
          <cell r="K346">
            <v>0</v>
          </cell>
          <cell r="L346">
            <v>1188</v>
          </cell>
          <cell r="M346">
            <v>17320</v>
          </cell>
          <cell r="O346">
            <v>1</v>
          </cell>
          <cell r="P346">
            <v>0</v>
          </cell>
          <cell r="Q346">
            <v>16132</v>
          </cell>
          <cell r="R346">
            <v>0</v>
          </cell>
          <cell r="S346">
            <v>0</v>
          </cell>
          <cell r="T346">
            <v>1188</v>
          </cell>
          <cell r="U346">
            <v>17320</v>
          </cell>
          <cell r="W346">
            <v>0</v>
          </cell>
          <cell r="X346">
            <v>0.09</v>
          </cell>
          <cell r="Y346">
            <v>0.09</v>
          </cell>
          <cell r="Z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</row>
        <row r="347">
          <cell r="B347">
            <v>446099167</v>
          </cell>
          <cell r="C347" t="str">
            <v>FOXBOROUGH REGIONAL</v>
          </cell>
          <cell r="D347">
            <v>99</v>
          </cell>
          <cell r="E347" t="str">
            <v>FOXBOROUGH</v>
          </cell>
          <cell r="F347">
            <v>167</v>
          </cell>
          <cell r="G347" t="str">
            <v>MANSFIELD</v>
          </cell>
          <cell r="I347">
            <v>14643</v>
          </cell>
          <cell r="J347">
            <v>6716</v>
          </cell>
          <cell r="K347">
            <v>0</v>
          </cell>
          <cell r="L347">
            <v>1188</v>
          </cell>
          <cell r="M347">
            <v>22547</v>
          </cell>
          <cell r="O347">
            <v>44</v>
          </cell>
          <cell r="P347">
            <v>0</v>
          </cell>
          <cell r="Q347">
            <v>939796</v>
          </cell>
          <cell r="R347">
            <v>0</v>
          </cell>
          <cell r="S347">
            <v>0</v>
          </cell>
          <cell r="T347">
            <v>52272</v>
          </cell>
          <cell r="U347">
            <v>992068</v>
          </cell>
          <cell r="W347">
            <v>0</v>
          </cell>
          <cell r="X347">
            <v>0.09</v>
          </cell>
          <cell r="Y347">
            <v>0.09</v>
          </cell>
          <cell r="Z347">
            <v>0</v>
          </cell>
          <cell r="AB347">
            <v>6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</row>
        <row r="348">
          <cell r="B348">
            <v>446099182</v>
          </cell>
          <cell r="C348" t="str">
            <v>FOXBOROUGH REGIONAL</v>
          </cell>
          <cell r="D348">
            <v>99</v>
          </cell>
          <cell r="E348" t="str">
            <v>FOXBOROUGH</v>
          </cell>
          <cell r="F348">
            <v>182</v>
          </cell>
          <cell r="G348" t="str">
            <v>MIDDLEBOROUGH</v>
          </cell>
          <cell r="I348">
            <v>14996</v>
          </cell>
          <cell r="J348">
            <v>2926</v>
          </cell>
          <cell r="K348">
            <v>0</v>
          </cell>
          <cell r="L348">
            <v>1188</v>
          </cell>
          <cell r="M348">
            <v>19110</v>
          </cell>
          <cell r="O348">
            <v>3</v>
          </cell>
          <cell r="P348">
            <v>0</v>
          </cell>
          <cell r="Q348">
            <v>53766</v>
          </cell>
          <cell r="R348">
            <v>0</v>
          </cell>
          <cell r="S348">
            <v>0</v>
          </cell>
          <cell r="T348">
            <v>3564</v>
          </cell>
          <cell r="U348">
            <v>57330</v>
          </cell>
          <cell r="W348">
            <v>0</v>
          </cell>
          <cell r="X348">
            <v>0.09</v>
          </cell>
          <cell r="Y348">
            <v>0.09</v>
          </cell>
          <cell r="Z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</row>
        <row r="349">
          <cell r="B349">
            <v>446099208</v>
          </cell>
          <cell r="C349" t="str">
            <v>FOXBOROUGH REGIONAL</v>
          </cell>
          <cell r="D349">
            <v>99</v>
          </cell>
          <cell r="E349" t="str">
            <v>FOXBOROUGH</v>
          </cell>
          <cell r="F349">
            <v>208</v>
          </cell>
          <cell r="G349" t="str">
            <v>NORFOLK</v>
          </cell>
          <cell r="I349">
            <v>13049</v>
          </cell>
          <cell r="J349">
            <v>5794</v>
          </cell>
          <cell r="K349">
            <v>0</v>
          </cell>
          <cell r="L349">
            <v>1188</v>
          </cell>
          <cell r="M349">
            <v>20031</v>
          </cell>
          <cell r="O349">
            <v>4</v>
          </cell>
          <cell r="P349">
            <v>0</v>
          </cell>
          <cell r="Q349">
            <v>75372</v>
          </cell>
          <cell r="R349">
            <v>0</v>
          </cell>
          <cell r="S349">
            <v>0</v>
          </cell>
          <cell r="T349">
            <v>4752</v>
          </cell>
          <cell r="U349">
            <v>80124</v>
          </cell>
          <cell r="W349">
            <v>0</v>
          </cell>
          <cell r="X349">
            <v>0.09</v>
          </cell>
          <cell r="Y349">
            <v>0.09</v>
          </cell>
          <cell r="Z349">
            <v>0</v>
          </cell>
          <cell r="AB349">
            <v>2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</row>
        <row r="350">
          <cell r="B350">
            <v>446099212</v>
          </cell>
          <cell r="C350" t="str">
            <v>FOXBOROUGH REGIONAL</v>
          </cell>
          <cell r="D350">
            <v>99</v>
          </cell>
          <cell r="E350" t="str">
            <v>FOXBOROUGH</v>
          </cell>
          <cell r="F350">
            <v>212</v>
          </cell>
          <cell r="G350" t="str">
            <v>NORTH ATTLEBOROUGH</v>
          </cell>
          <cell r="I350">
            <v>13314</v>
          </cell>
          <cell r="J350">
            <v>3163</v>
          </cell>
          <cell r="K350">
            <v>0</v>
          </cell>
          <cell r="L350">
            <v>1188</v>
          </cell>
          <cell r="M350">
            <v>17665</v>
          </cell>
          <cell r="O350">
            <v>84</v>
          </cell>
          <cell r="P350">
            <v>0</v>
          </cell>
          <cell r="Q350">
            <v>1384068</v>
          </cell>
          <cell r="R350">
            <v>0</v>
          </cell>
          <cell r="S350">
            <v>0</v>
          </cell>
          <cell r="T350">
            <v>99792</v>
          </cell>
          <cell r="U350">
            <v>1483860</v>
          </cell>
          <cell r="W350">
            <v>0</v>
          </cell>
          <cell r="X350">
            <v>0.09</v>
          </cell>
          <cell r="Y350">
            <v>0.09</v>
          </cell>
          <cell r="Z350">
            <v>0</v>
          </cell>
          <cell r="AB350">
            <v>15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</row>
        <row r="351">
          <cell r="B351">
            <v>446099218</v>
          </cell>
          <cell r="C351" t="str">
            <v>FOXBOROUGH REGIONAL</v>
          </cell>
          <cell r="D351">
            <v>99</v>
          </cell>
          <cell r="E351" t="str">
            <v>FOXBOROUGH</v>
          </cell>
          <cell r="F351">
            <v>218</v>
          </cell>
          <cell r="G351" t="str">
            <v>NORTON</v>
          </cell>
          <cell r="I351">
            <v>13634</v>
          </cell>
          <cell r="J351">
            <v>5479</v>
          </cell>
          <cell r="K351">
            <v>0</v>
          </cell>
          <cell r="L351">
            <v>1188</v>
          </cell>
          <cell r="M351">
            <v>20301</v>
          </cell>
          <cell r="O351">
            <v>50</v>
          </cell>
          <cell r="P351">
            <v>0</v>
          </cell>
          <cell r="Q351">
            <v>955650</v>
          </cell>
          <cell r="R351">
            <v>0</v>
          </cell>
          <cell r="S351">
            <v>0</v>
          </cell>
          <cell r="T351">
            <v>59400</v>
          </cell>
          <cell r="U351">
            <v>1015050</v>
          </cell>
          <cell r="W351">
            <v>0</v>
          </cell>
          <cell r="X351">
            <v>0.09</v>
          </cell>
          <cell r="Y351">
            <v>0.09</v>
          </cell>
          <cell r="Z351">
            <v>0</v>
          </cell>
          <cell r="AB351">
            <v>6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</row>
        <row r="352">
          <cell r="B352">
            <v>446099220</v>
          </cell>
          <cell r="C352" t="str">
            <v>FOXBOROUGH REGIONAL</v>
          </cell>
          <cell r="D352">
            <v>99</v>
          </cell>
          <cell r="E352" t="str">
            <v>FOXBOROUGH</v>
          </cell>
          <cell r="F352">
            <v>220</v>
          </cell>
          <cell r="G352" t="str">
            <v>NORWOOD</v>
          </cell>
          <cell r="I352">
            <v>15652</v>
          </cell>
          <cell r="J352">
            <v>5197</v>
          </cell>
          <cell r="K352">
            <v>0</v>
          </cell>
          <cell r="L352">
            <v>1188</v>
          </cell>
          <cell r="M352">
            <v>22037</v>
          </cell>
          <cell r="O352">
            <v>31</v>
          </cell>
          <cell r="P352">
            <v>0</v>
          </cell>
          <cell r="Q352">
            <v>646319</v>
          </cell>
          <cell r="R352">
            <v>0</v>
          </cell>
          <cell r="S352">
            <v>0</v>
          </cell>
          <cell r="T352">
            <v>36828</v>
          </cell>
          <cell r="U352">
            <v>683147</v>
          </cell>
          <cell r="W352">
            <v>0</v>
          </cell>
          <cell r="X352">
            <v>0.09</v>
          </cell>
          <cell r="Y352">
            <v>0.09</v>
          </cell>
          <cell r="Z352">
            <v>0</v>
          </cell>
          <cell r="AB352">
            <v>5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</row>
        <row r="353">
          <cell r="B353">
            <v>446099238</v>
          </cell>
          <cell r="C353" t="str">
            <v>FOXBOROUGH REGIONAL</v>
          </cell>
          <cell r="D353">
            <v>99</v>
          </cell>
          <cell r="E353" t="str">
            <v>FOXBOROUGH</v>
          </cell>
          <cell r="F353">
            <v>238</v>
          </cell>
          <cell r="G353" t="str">
            <v>PLAINVILLE</v>
          </cell>
          <cell r="I353">
            <v>13214</v>
          </cell>
          <cell r="J353">
            <v>5207</v>
          </cell>
          <cell r="K353">
            <v>0</v>
          </cell>
          <cell r="L353">
            <v>1188</v>
          </cell>
          <cell r="M353">
            <v>19609</v>
          </cell>
          <cell r="O353">
            <v>14</v>
          </cell>
          <cell r="P353">
            <v>0</v>
          </cell>
          <cell r="Q353">
            <v>257894</v>
          </cell>
          <cell r="R353">
            <v>0</v>
          </cell>
          <cell r="S353">
            <v>0</v>
          </cell>
          <cell r="T353">
            <v>16632</v>
          </cell>
          <cell r="U353">
            <v>274526</v>
          </cell>
          <cell r="W353">
            <v>0</v>
          </cell>
          <cell r="X353">
            <v>0.09</v>
          </cell>
          <cell r="Y353">
            <v>0.09</v>
          </cell>
          <cell r="Z353">
            <v>0</v>
          </cell>
          <cell r="AB353">
            <v>2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</row>
        <row r="354">
          <cell r="B354">
            <v>446099244</v>
          </cell>
          <cell r="C354" t="str">
            <v>FOXBOROUGH REGIONAL</v>
          </cell>
          <cell r="D354">
            <v>99</v>
          </cell>
          <cell r="E354" t="str">
            <v>FOXBOROUGH</v>
          </cell>
          <cell r="F354">
            <v>244</v>
          </cell>
          <cell r="G354" t="str">
            <v>RANDOLPH</v>
          </cell>
          <cell r="I354">
            <v>13704</v>
          </cell>
          <cell r="J354">
            <v>3942</v>
          </cell>
          <cell r="K354">
            <v>0</v>
          </cell>
          <cell r="L354">
            <v>1188</v>
          </cell>
          <cell r="M354">
            <v>18834</v>
          </cell>
          <cell r="O354">
            <v>17</v>
          </cell>
          <cell r="P354">
            <v>0</v>
          </cell>
          <cell r="Q354">
            <v>299982</v>
          </cell>
          <cell r="R354">
            <v>0</v>
          </cell>
          <cell r="S354">
            <v>0</v>
          </cell>
          <cell r="T354">
            <v>20196</v>
          </cell>
          <cell r="U354">
            <v>320178</v>
          </cell>
          <cell r="W354">
            <v>0</v>
          </cell>
          <cell r="X354">
            <v>0.09</v>
          </cell>
          <cell r="Y354">
            <v>0.09</v>
          </cell>
          <cell r="Z354">
            <v>0</v>
          </cell>
          <cell r="AB354">
            <v>1</v>
          </cell>
          <cell r="AC354">
            <v>1.8944028500023449</v>
          </cell>
          <cell r="AD354">
            <v>35672.632691141371</v>
          </cell>
          <cell r="AE354">
            <v>0</v>
          </cell>
          <cell r="AF354">
            <v>0</v>
          </cell>
        </row>
        <row r="355">
          <cell r="B355">
            <v>446099265</v>
          </cell>
          <cell r="C355" t="str">
            <v>FOXBOROUGH REGIONAL</v>
          </cell>
          <cell r="D355">
            <v>99</v>
          </cell>
          <cell r="E355" t="str">
            <v>FOXBOROUGH</v>
          </cell>
          <cell r="F355">
            <v>265</v>
          </cell>
          <cell r="G355" t="str">
            <v>SEEKONK</v>
          </cell>
          <cell r="I355">
            <v>12514</v>
          </cell>
          <cell r="J355">
            <v>4764</v>
          </cell>
          <cell r="K355">
            <v>0</v>
          </cell>
          <cell r="L355">
            <v>1188</v>
          </cell>
          <cell r="M355">
            <v>18466</v>
          </cell>
          <cell r="O355">
            <v>1</v>
          </cell>
          <cell r="P355">
            <v>0</v>
          </cell>
          <cell r="Q355">
            <v>17278</v>
          </cell>
          <cell r="R355">
            <v>0</v>
          </cell>
          <cell r="S355">
            <v>0</v>
          </cell>
          <cell r="T355">
            <v>1188</v>
          </cell>
          <cell r="U355">
            <v>18466</v>
          </cell>
          <cell r="W355">
            <v>0</v>
          </cell>
          <cell r="X355">
            <v>0.09</v>
          </cell>
          <cell r="Y355">
            <v>0.09</v>
          </cell>
          <cell r="Z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</row>
        <row r="356">
          <cell r="B356">
            <v>446099266</v>
          </cell>
          <cell r="C356" t="str">
            <v>FOXBOROUGH REGIONAL</v>
          </cell>
          <cell r="D356">
            <v>99</v>
          </cell>
          <cell r="E356" t="str">
            <v>FOXBOROUGH</v>
          </cell>
          <cell r="F356">
            <v>266</v>
          </cell>
          <cell r="G356" t="str">
            <v>SHARON</v>
          </cell>
          <cell r="I356">
            <v>14675</v>
          </cell>
          <cell r="J356">
            <v>7329</v>
          </cell>
          <cell r="K356">
            <v>0</v>
          </cell>
          <cell r="L356">
            <v>1188</v>
          </cell>
          <cell r="M356">
            <v>23192</v>
          </cell>
          <cell r="O356">
            <v>8</v>
          </cell>
          <cell r="P356">
            <v>0</v>
          </cell>
          <cell r="Q356">
            <v>176032</v>
          </cell>
          <cell r="R356">
            <v>0</v>
          </cell>
          <cell r="S356">
            <v>0</v>
          </cell>
          <cell r="T356">
            <v>9504</v>
          </cell>
          <cell r="U356">
            <v>185536</v>
          </cell>
          <cell r="W356">
            <v>0</v>
          </cell>
          <cell r="X356">
            <v>0.09</v>
          </cell>
          <cell r="Y356">
            <v>0.09</v>
          </cell>
          <cell r="Z356">
            <v>0</v>
          </cell>
          <cell r="AB356">
            <v>4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</row>
        <row r="357">
          <cell r="B357">
            <v>446099285</v>
          </cell>
          <cell r="C357" t="str">
            <v>FOXBOROUGH REGIONAL</v>
          </cell>
          <cell r="D357">
            <v>99</v>
          </cell>
          <cell r="E357" t="str">
            <v>FOXBOROUGH</v>
          </cell>
          <cell r="F357">
            <v>285</v>
          </cell>
          <cell r="G357" t="str">
            <v>STOUGHTON</v>
          </cell>
          <cell r="I357">
            <v>14567</v>
          </cell>
          <cell r="J357">
            <v>3510</v>
          </cell>
          <cell r="K357">
            <v>0</v>
          </cell>
          <cell r="L357">
            <v>1188</v>
          </cell>
          <cell r="M357">
            <v>19265</v>
          </cell>
          <cell r="O357">
            <v>85</v>
          </cell>
          <cell r="P357">
            <v>0</v>
          </cell>
          <cell r="Q357">
            <v>1536545</v>
          </cell>
          <cell r="R357">
            <v>0</v>
          </cell>
          <cell r="S357">
            <v>0</v>
          </cell>
          <cell r="T357">
            <v>100980</v>
          </cell>
          <cell r="U357">
            <v>1637525</v>
          </cell>
          <cell r="W357">
            <v>0</v>
          </cell>
          <cell r="X357">
            <v>0.09</v>
          </cell>
          <cell r="Y357">
            <v>0.09</v>
          </cell>
          <cell r="Z357">
            <v>0</v>
          </cell>
          <cell r="AB357">
            <v>10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</row>
        <row r="358">
          <cell r="B358">
            <v>446099293</v>
          </cell>
          <cell r="C358" t="str">
            <v>FOXBOROUGH REGIONAL</v>
          </cell>
          <cell r="D358">
            <v>99</v>
          </cell>
          <cell r="E358" t="str">
            <v>FOXBOROUGH</v>
          </cell>
          <cell r="F358">
            <v>293</v>
          </cell>
          <cell r="G358" t="str">
            <v>TAUNTON</v>
          </cell>
          <cell r="I358">
            <v>16726</v>
          </cell>
          <cell r="J358">
            <v>481</v>
          </cell>
          <cell r="K358">
            <v>0</v>
          </cell>
          <cell r="L358">
            <v>1188</v>
          </cell>
          <cell r="M358">
            <v>18395</v>
          </cell>
          <cell r="O358">
            <v>50</v>
          </cell>
          <cell r="P358">
            <v>0</v>
          </cell>
          <cell r="Q358">
            <v>860350</v>
          </cell>
          <cell r="R358">
            <v>0</v>
          </cell>
          <cell r="S358">
            <v>0</v>
          </cell>
          <cell r="T358">
            <v>59400</v>
          </cell>
          <cell r="U358">
            <v>919750</v>
          </cell>
          <cell r="W358">
            <v>0</v>
          </cell>
          <cell r="X358">
            <v>0.18</v>
          </cell>
          <cell r="Y358">
            <v>0.18</v>
          </cell>
          <cell r="Z358">
            <v>0</v>
          </cell>
          <cell r="AB358">
            <v>12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</row>
        <row r="359">
          <cell r="B359">
            <v>446099307</v>
          </cell>
          <cell r="C359" t="str">
            <v>FOXBOROUGH REGIONAL</v>
          </cell>
          <cell r="D359">
            <v>99</v>
          </cell>
          <cell r="E359" t="str">
            <v>FOXBOROUGH</v>
          </cell>
          <cell r="F359">
            <v>307</v>
          </cell>
          <cell r="G359" t="str">
            <v>WALPOLE</v>
          </cell>
          <cell r="I359">
            <v>14559</v>
          </cell>
          <cell r="J359">
            <v>4942</v>
          </cell>
          <cell r="K359">
            <v>0</v>
          </cell>
          <cell r="L359">
            <v>1188</v>
          </cell>
          <cell r="M359">
            <v>20689</v>
          </cell>
          <cell r="O359">
            <v>8</v>
          </cell>
          <cell r="P359">
            <v>0</v>
          </cell>
          <cell r="Q359">
            <v>156008</v>
          </cell>
          <cell r="R359">
            <v>0</v>
          </cell>
          <cell r="S359">
            <v>0</v>
          </cell>
          <cell r="T359">
            <v>9504</v>
          </cell>
          <cell r="U359">
            <v>165512</v>
          </cell>
          <cell r="W359">
            <v>0</v>
          </cell>
          <cell r="X359">
            <v>0.09</v>
          </cell>
          <cell r="Y359">
            <v>0.09</v>
          </cell>
          <cell r="Z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</row>
        <row r="360">
          <cell r="B360">
            <v>446099323</v>
          </cell>
          <cell r="C360" t="str">
            <v>FOXBOROUGH REGIONAL</v>
          </cell>
          <cell r="D360">
            <v>99</v>
          </cell>
          <cell r="E360" t="str">
            <v>FOXBOROUGH</v>
          </cell>
          <cell r="F360">
            <v>323</v>
          </cell>
          <cell r="G360" t="str">
            <v>WEST BRIDGEWATER</v>
          </cell>
          <cell r="I360">
            <v>11574</v>
          </cell>
          <cell r="J360">
            <v>2795</v>
          </cell>
          <cell r="K360">
            <v>0</v>
          </cell>
          <cell r="L360">
            <v>1188</v>
          </cell>
          <cell r="M360">
            <v>15557</v>
          </cell>
          <cell r="O360">
            <v>6</v>
          </cell>
          <cell r="P360">
            <v>0</v>
          </cell>
          <cell r="Q360">
            <v>86214</v>
          </cell>
          <cell r="R360">
            <v>0</v>
          </cell>
          <cell r="S360">
            <v>0</v>
          </cell>
          <cell r="T360">
            <v>7128</v>
          </cell>
          <cell r="U360">
            <v>93342</v>
          </cell>
          <cell r="W360">
            <v>0</v>
          </cell>
          <cell r="X360">
            <v>0.09</v>
          </cell>
          <cell r="Y360">
            <v>0.09</v>
          </cell>
          <cell r="Z360">
            <v>0</v>
          </cell>
          <cell r="AB360">
            <v>2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</row>
        <row r="361">
          <cell r="B361">
            <v>446099350</v>
          </cell>
          <cell r="C361" t="str">
            <v>FOXBOROUGH REGIONAL</v>
          </cell>
          <cell r="D361">
            <v>99</v>
          </cell>
          <cell r="E361" t="str">
            <v>FOXBOROUGH</v>
          </cell>
          <cell r="F361">
            <v>350</v>
          </cell>
          <cell r="G361" t="str">
            <v>WRENTHAM</v>
          </cell>
          <cell r="I361">
            <v>13800</v>
          </cell>
          <cell r="J361">
            <v>9854</v>
          </cell>
          <cell r="K361">
            <v>0</v>
          </cell>
          <cell r="L361">
            <v>1188</v>
          </cell>
          <cell r="M361">
            <v>24842</v>
          </cell>
          <cell r="O361">
            <v>4</v>
          </cell>
          <cell r="P361">
            <v>0</v>
          </cell>
          <cell r="Q361">
            <v>94616</v>
          </cell>
          <cell r="R361">
            <v>0</v>
          </cell>
          <cell r="S361">
            <v>0</v>
          </cell>
          <cell r="T361">
            <v>4752</v>
          </cell>
          <cell r="U361">
            <v>99368</v>
          </cell>
          <cell r="W361">
            <v>0</v>
          </cell>
          <cell r="X361">
            <v>0.09</v>
          </cell>
          <cell r="Y361">
            <v>0.09</v>
          </cell>
          <cell r="Z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</row>
        <row r="362">
          <cell r="B362">
            <v>446099625</v>
          </cell>
          <cell r="C362" t="str">
            <v>FOXBOROUGH REGIONAL</v>
          </cell>
          <cell r="D362">
            <v>99</v>
          </cell>
          <cell r="E362" t="str">
            <v>FOXBOROUGH</v>
          </cell>
          <cell r="F362">
            <v>625</v>
          </cell>
          <cell r="G362" t="str">
            <v>BRIDGEWATER RAYNHAM</v>
          </cell>
          <cell r="I362">
            <v>16657</v>
          </cell>
          <cell r="J362">
            <v>1479</v>
          </cell>
          <cell r="K362">
            <v>0</v>
          </cell>
          <cell r="L362">
            <v>1188</v>
          </cell>
          <cell r="M362">
            <v>19324</v>
          </cell>
          <cell r="O362">
            <v>10</v>
          </cell>
          <cell r="P362">
            <v>0</v>
          </cell>
          <cell r="Q362">
            <v>181360</v>
          </cell>
          <cell r="R362">
            <v>0</v>
          </cell>
          <cell r="S362">
            <v>0</v>
          </cell>
          <cell r="T362">
            <v>11880</v>
          </cell>
          <cell r="U362">
            <v>193240</v>
          </cell>
          <cell r="W362">
            <v>0</v>
          </cell>
          <cell r="X362">
            <v>0.09</v>
          </cell>
          <cell r="Y362">
            <v>0.09</v>
          </cell>
          <cell r="Z362">
            <v>0</v>
          </cell>
          <cell r="AB362">
            <v>1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</row>
        <row r="363">
          <cell r="B363">
            <v>446099650</v>
          </cell>
          <cell r="C363" t="str">
            <v>FOXBOROUGH REGIONAL</v>
          </cell>
          <cell r="D363">
            <v>99</v>
          </cell>
          <cell r="E363" t="str">
            <v>FOXBOROUGH</v>
          </cell>
          <cell r="F363">
            <v>650</v>
          </cell>
          <cell r="G363" t="str">
            <v>DIGHTON REHOBOTH</v>
          </cell>
          <cell r="I363">
            <v>12923</v>
          </cell>
          <cell r="J363">
            <v>4042</v>
          </cell>
          <cell r="K363">
            <v>0</v>
          </cell>
          <cell r="L363">
            <v>1188</v>
          </cell>
          <cell r="M363">
            <v>18153</v>
          </cell>
          <cell r="O363">
            <v>1</v>
          </cell>
          <cell r="P363">
            <v>0</v>
          </cell>
          <cell r="Q363">
            <v>16965</v>
          </cell>
          <cell r="R363">
            <v>0</v>
          </cell>
          <cell r="S363">
            <v>0</v>
          </cell>
          <cell r="T363">
            <v>1188</v>
          </cell>
          <cell r="U363">
            <v>18153</v>
          </cell>
          <cell r="W363">
            <v>0</v>
          </cell>
          <cell r="X363">
            <v>0.09</v>
          </cell>
          <cell r="Y363">
            <v>0.09</v>
          </cell>
          <cell r="Z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</row>
        <row r="364">
          <cell r="B364">
            <v>446099665</v>
          </cell>
          <cell r="C364" t="str">
            <v>FOXBOROUGH REGIONAL</v>
          </cell>
          <cell r="D364">
            <v>99</v>
          </cell>
          <cell r="E364" t="str">
            <v>FOXBOROUGH</v>
          </cell>
          <cell r="F364">
            <v>665</v>
          </cell>
          <cell r="G364" t="str">
            <v>FREETOWN LAKEVILLE</v>
          </cell>
          <cell r="I364">
            <v>14327</v>
          </cell>
          <cell r="J364">
            <v>1759</v>
          </cell>
          <cell r="K364">
            <v>0</v>
          </cell>
          <cell r="L364">
            <v>1188</v>
          </cell>
          <cell r="M364">
            <v>17274</v>
          </cell>
          <cell r="O364">
            <v>2</v>
          </cell>
          <cell r="P364">
            <v>0</v>
          </cell>
          <cell r="Q364">
            <v>32172</v>
          </cell>
          <cell r="R364">
            <v>0</v>
          </cell>
          <cell r="S364">
            <v>0</v>
          </cell>
          <cell r="T364">
            <v>2376</v>
          </cell>
          <cell r="U364">
            <v>34548</v>
          </cell>
          <cell r="W364">
            <v>0</v>
          </cell>
          <cell r="X364">
            <v>0.09</v>
          </cell>
          <cell r="Y364">
            <v>0.09</v>
          </cell>
          <cell r="Z364">
            <v>0</v>
          </cell>
          <cell r="AB364">
            <v>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</row>
        <row r="365">
          <cell r="B365">
            <v>446099690</v>
          </cell>
          <cell r="C365" t="str">
            <v>FOXBOROUGH REGIONAL</v>
          </cell>
          <cell r="D365">
            <v>99</v>
          </cell>
          <cell r="E365" t="str">
            <v>FOXBOROUGH</v>
          </cell>
          <cell r="F365">
            <v>690</v>
          </cell>
          <cell r="G365" t="str">
            <v>KING PHILIP</v>
          </cell>
          <cell r="I365">
            <v>13691</v>
          </cell>
          <cell r="J365">
            <v>6869</v>
          </cell>
          <cell r="K365">
            <v>0</v>
          </cell>
          <cell r="L365">
            <v>1188</v>
          </cell>
          <cell r="M365">
            <v>21748</v>
          </cell>
          <cell r="O365">
            <v>12</v>
          </cell>
          <cell r="P365">
            <v>0</v>
          </cell>
          <cell r="Q365">
            <v>246720</v>
          </cell>
          <cell r="R365">
            <v>0</v>
          </cell>
          <cell r="S365">
            <v>0</v>
          </cell>
          <cell r="T365">
            <v>14256</v>
          </cell>
          <cell r="U365">
            <v>260976</v>
          </cell>
          <cell r="W365">
            <v>0</v>
          </cell>
          <cell r="X365">
            <v>0.09</v>
          </cell>
          <cell r="Y365">
            <v>0.09</v>
          </cell>
          <cell r="Z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</row>
        <row r="366">
          <cell r="B366">
            <v>446099780</v>
          </cell>
          <cell r="C366" t="str">
            <v>FOXBOROUGH REGIONAL</v>
          </cell>
          <cell r="D366">
            <v>99</v>
          </cell>
          <cell r="E366" t="str">
            <v>FOXBOROUGH</v>
          </cell>
          <cell r="F366">
            <v>780</v>
          </cell>
          <cell r="G366" t="str">
            <v>WHITMAN HANSON</v>
          </cell>
          <cell r="I366">
            <v>17489</v>
          </cell>
          <cell r="J366">
            <v>4329</v>
          </cell>
          <cell r="K366">
            <v>0</v>
          </cell>
          <cell r="L366">
            <v>1188</v>
          </cell>
          <cell r="M366">
            <v>23006</v>
          </cell>
          <cell r="O366">
            <v>3</v>
          </cell>
          <cell r="P366">
            <v>0</v>
          </cell>
          <cell r="Q366">
            <v>65454</v>
          </cell>
          <cell r="R366">
            <v>0</v>
          </cell>
          <cell r="S366">
            <v>0</v>
          </cell>
          <cell r="T366">
            <v>3564</v>
          </cell>
          <cell r="U366">
            <v>69018</v>
          </cell>
          <cell r="W366">
            <v>0</v>
          </cell>
          <cell r="X366">
            <v>0.09</v>
          </cell>
          <cell r="Y366">
            <v>0.09</v>
          </cell>
          <cell r="Z366">
            <v>0</v>
          </cell>
          <cell r="AB366">
            <v>2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</row>
        <row r="367">
          <cell r="B367">
            <v>447101025</v>
          </cell>
          <cell r="C367" t="str">
            <v>BENJAMIN FRANKLIN CLASSICAL</v>
          </cell>
          <cell r="D367">
            <v>101</v>
          </cell>
          <cell r="E367" t="str">
            <v>FRANKLIN</v>
          </cell>
          <cell r="F367">
            <v>25</v>
          </cell>
          <cell r="G367" t="str">
            <v>BELLINGHAM</v>
          </cell>
          <cell r="I367">
            <v>12688</v>
          </cell>
          <cell r="J367">
            <v>5394</v>
          </cell>
          <cell r="K367">
            <v>0</v>
          </cell>
          <cell r="L367">
            <v>1188</v>
          </cell>
          <cell r="M367">
            <v>19270</v>
          </cell>
          <cell r="O367">
            <v>175</v>
          </cell>
          <cell r="P367">
            <v>0</v>
          </cell>
          <cell r="Q367">
            <v>3164350</v>
          </cell>
          <cell r="R367">
            <v>0</v>
          </cell>
          <cell r="S367">
            <v>0</v>
          </cell>
          <cell r="T367">
            <v>207900</v>
          </cell>
          <cell r="U367">
            <v>3372250</v>
          </cell>
          <cell r="W367">
            <v>0</v>
          </cell>
          <cell r="X367">
            <v>0.09</v>
          </cell>
          <cell r="Y367">
            <v>0.09</v>
          </cell>
          <cell r="Z367">
            <v>0</v>
          </cell>
          <cell r="AB367">
            <v>45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</row>
        <row r="368">
          <cell r="B368">
            <v>447101035</v>
          </cell>
          <cell r="C368" t="str">
            <v>BENJAMIN FRANKLIN CLASSICAL</v>
          </cell>
          <cell r="D368">
            <v>101</v>
          </cell>
          <cell r="E368" t="str">
            <v>FRANKLIN</v>
          </cell>
          <cell r="F368">
            <v>35</v>
          </cell>
          <cell r="G368" t="str">
            <v>BOSTON</v>
          </cell>
          <cell r="I368">
            <v>18977</v>
          </cell>
          <cell r="J368">
            <v>7877</v>
          </cell>
          <cell r="K368">
            <v>0</v>
          </cell>
          <cell r="L368">
            <v>1188</v>
          </cell>
          <cell r="M368">
            <v>28042</v>
          </cell>
          <cell r="O368">
            <v>1</v>
          </cell>
          <cell r="P368">
            <v>0</v>
          </cell>
          <cell r="Q368">
            <v>26854</v>
          </cell>
          <cell r="R368">
            <v>0</v>
          </cell>
          <cell r="S368">
            <v>0</v>
          </cell>
          <cell r="T368">
            <v>1188</v>
          </cell>
          <cell r="U368">
            <v>28042</v>
          </cell>
          <cell r="W368">
            <v>0</v>
          </cell>
          <cell r="X368">
            <v>0.18</v>
          </cell>
          <cell r="Y368">
            <v>0.18</v>
          </cell>
          <cell r="Z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</row>
        <row r="369">
          <cell r="B369">
            <v>447101100</v>
          </cell>
          <cell r="C369" t="str">
            <v>BENJAMIN FRANKLIN CLASSICAL</v>
          </cell>
          <cell r="D369">
            <v>101</v>
          </cell>
          <cell r="E369" t="str">
            <v>FRANKLIN</v>
          </cell>
          <cell r="F369">
            <v>100</v>
          </cell>
          <cell r="G369" t="str">
            <v>FRAMINGHAM</v>
          </cell>
          <cell r="I369">
            <v>18107</v>
          </cell>
          <cell r="J369">
            <v>5983</v>
          </cell>
          <cell r="K369">
            <v>0</v>
          </cell>
          <cell r="L369">
            <v>1188</v>
          </cell>
          <cell r="M369">
            <v>25278</v>
          </cell>
          <cell r="O369">
            <v>2</v>
          </cell>
          <cell r="P369">
            <v>0</v>
          </cell>
          <cell r="Q369">
            <v>48180</v>
          </cell>
          <cell r="R369">
            <v>0</v>
          </cell>
          <cell r="S369">
            <v>0</v>
          </cell>
          <cell r="T369">
            <v>2376</v>
          </cell>
          <cell r="U369">
            <v>50556</v>
          </cell>
          <cell r="W369">
            <v>0</v>
          </cell>
          <cell r="X369">
            <v>0.09</v>
          </cell>
          <cell r="Y369">
            <v>0.09</v>
          </cell>
          <cell r="Z369">
            <v>0</v>
          </cell>
          <cell r="AB369">
            <v>1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</row>
        <row r="370">
          <cell r="B370">
            <v>447101101</v>
          </cell>
          <cell r="C370" t="str">
            <v>BENJAMIN FRANKLIN CLASSICAL</v>
          </cell>
          <cell r="D370">
            <v>101</v>
          </cell>
          <cell r="E370" t="str">
            <v>FRANKLIN</v>
          </cell>
          <cell r="F370">
            <v>101</v>
          </cell>
          <cell r="G370" t="str">
            <v>FRANKLIN</v>
          </cell>
          <cell r="I370">
            <v>11947</v>
          </cell>
          <cell r="J370">
            <v>4604</v>
          </cell>
          <cell r="K370">
            <v>0</v>
          </cell>
          <cell r="L370">
            <v>1188</v>
          </cell>
          <cell r="M370">
            <v>17739</v>
          </cell>
          <cell r="O370">
            <v>324</v>
          </cell>
          <cell r="P370">
            <v>0</v>
          </cell>
          <cell r="Q370">
            <v>5362524</v>
          </cell>
          <cell r="R370">
            <v>0</v>
          </cell>
          <cell r="S370">
            <v>0</v>
          </cell>
          <cell r="T370">
            <v>384912</v>
          </cell>
          <cell r="U370">
            <v>5747436</v>
          </cell>
          <cell r="W370">
            <v>0</v>
          </cell>
          <cell r="X370">
            <v>0.09</v>
          </cell>
          <cell r="Y370">
            <v>0.09</v>
          </cell>
          <cell r="Z370">
            <v>0</v>
          </cell>
          <cell r="AB370">
            <v>74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</row>
        <row r="371">
          <cell r="B371">
            <v>447101136</v>
          </cell>
          <cell r="C371" t="str">
            <v>BENJAMIN FRANKLIN CLASSICAL</v>
          </cell>
          <cell r="D371">
            <v>101</v>
          </cell>
          <cell r="E371" t="str">
            <v>FRANKLIN</v>
          </cell>
          <cell r="F371">
            <v>136</v>
          </cell>
          <cell r="G371" t="str">
            <v>HOLLISTON</v>
          </cell>
          <cell r="I371">
            <v>11059</v>
          </cell>
          <cell r="J371">
            <v>3538</v>
          </cell>
          <cell r="K371">
            <v>0</v>
          </cell>
          <cell r="L371">
            <v>1188</v>
          </cell>
          <cell r="M371">
            <v>15785</v>
          </cell>
          <cell r="O371">
            <v>6</v>
          </cell>
          <cell r="P371">
            <v>0</v>
          </cell>
          <cell r="Q371">
            <v>87582</v>
          </cell>
          <cell r="R371">
            <v>0</v>
          </cell>
          <cell r="S371">
            <v>0</v>
          </cell>
          <cell r="T371">
            <v>7128</v>
          </cell>
          <cell r="U371">
            <v>94710</v>
          </cell>
          <cell r="W371">
            <v>0</v>
          </cell>
          <cell r="X371">
            <v>0.09</v>
          </cell>
          <cell r="Y371">
            <v>0.09</v>
          </cell>
          <cell r="Z371">
            <v>0</v>
          </cell>
          <cell r="AB371">
            <v>1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</row>
        <row r="372">
          <cell r="B372">
            <v>447101138</v>
          </cell>
          <cell r="C372" t="str">
            <v>BENJAMIN FRANKLIN CLASSICAL</v>
          </cell>
          <cell r="D372">
            <v>101</v>
          </cell>
          <cell r="E372" t="str">
            <v>FRANKLIN</v>
          </cell>
          <cell r="F372">
            <v>138</v>
          </cell>
          <cell r="G372" t="str">
            <v>HOPEDALE</v>
          </cell>
          <cell r="I372">
            <v>14358</v>
          </cell>
          <cell r="J372">
            <v>7046</v>
          </cell>
          <cell r="K372">
            <v>0</v>
          </cell>
          <cell r="L372">
            <v>1188</v>
          </cell>
          <cell r="M372">
            <v>22592</v>
          </cell>
          <cell r="O372">
            <v>8</v>
          </cell>
          <cell r="P372">
            <v>0</v>
          </cell>
          <cell r="Q372">
            <v>171232</v>
          </cell>
          <cell r="R372">
            <v>0</v>
          </cell>
          <cell r="S372">
            <v>0</v>
          </cell>
          <cell r="T372">
            <v>9504</v>
          </cell>
          <cell r="U372">
            <v>180736</v>
          </cell>
          <cell r="W372">
            <v>0</v>
          </cell>
          <cell r="X372">
            <v>0.09</v>
          </cell>
          <cell r="Y372">
            <v>0.09</v>
          </cell>
          <cell r="Z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</row>
        <row r="373">
          <cell r="B373">
            <v>447101170</v>
          </cell>
          <cell r="C373" t="str">
            <v>BENJAMIN FRANKLIN CLASSICAL</v>
          </cell>
          <cell r="D373">
            <v>101</v>
          </cell>
          <cell r="E373" t="str">
            <v>FRANKLIN</v>
          </cell>
          <cell r="F373">
            <v>170</v>
          </cell>
          <cell r="G373" t="str">
            <v>MARLBOROUGH</v>
          </cell>
          <cell r="I373">
            <v>16242</v>
          </cell>
          <cell r="J373">
            <v>864</v>
          </cell>
          <cell r="K373">
            <v>0</v>
          </cell>
          <cell r="L373">
            <v>1188</v>
          </cell>
          <cell r="M373">
            <v>18294</v>
          </cell>
          <cell r="O373">
            <v>1</v>
          </cell>
          <cell r="P373">
            <v>0</v>
          </cell>
          <cell r="Q373">
            <v>17106</v>
          </cell>
          <cell r="R373">
            <v>0</v>
          </cell>
          <cell r="S373">
            <v>0</v>
          </cell>
          <cell r="T373">
            <v>1188</v>
          </cell>
          <cell r="U373">
            <v>18294</v>
          </cell>
          <cell r="W373">
            <v>0</v>
          </cell>
          <cell r="X373">
            <v>0.09</v>
          </cell>
          <cell r="Y373">
            <v>0.09</v>
          </cell>
          <cell r="Z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</row>
        <row r="374">
          <cell r="B374">
            <v>447101177</v>
          </cell>
          <cell r="C374" t="str">
            <v>BENJAMIN FRANKLIN CLASSICAL</v>
          </cell>
          <cell r="D374">
            <v>101</v>
          </cell>
          <cell r="E374" t="str">
            <v>FRANKLIN</v>
          </cell>
          <cell r="F374">
            <v>177</v>
          </cell>
          <cell r="G374" t="str">
            <v>MEDWAY</v>
          </cell>
          <cell r="I374">
            <v>11997</v>
          </cell>
          <cell r="J374">
            <v>4530</v>
          </cell>
          <cell r="K374">
            <v>0</v>
          </cell>
          <cell r="L374">
            <v>1188</v>
          </cell>
          <cell r="M374">
            <v>17715</v>
          </cell>
          <cell r="O374">
            <v>22</v>
          </cell>
          <cell r="P374">
            <v>0</v>
          </cell>
          <cell r="Q374">
            <v>363594</v>
          </cell>
          <cell r="R374">
            <v>0</v>
          </cell>
          <cell r="S374">
            <v>0</v>
          </cell>
          <cell r="T374">
            <v>26136</v>
          </cell>
          <cell r="U374">
            <v>389730</v>
          </cell>
          <cell r="W374">
            <v>0</v>
          </cell>
          <cell r="X374">
            <v>0.09</v>
          </cell>
          <cell r="Y374">
            <v>0.09</v>
          </cell>
          <cell r="Z374">
            <v>0</v>
          </cell>
          <cell r="AB374">
            <v>1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</row>
        <row r="375">
          <cell r="B375">
            <v>447101185</v>
          </cell>
          <cell r="C375" t="str">
            <v>BENJAMIN FRANKLIN CLASSICAL</v>
          </cell>
          <cell r="D375">
            <v>101</v>
          </cell>
          <cell r="E375" t="str">
            <v>FRANKLIN</v>
          </cell>
          <cell r="F375">
            <v>185</v>
          </cell>
          <cell r="G375" t="str">
            <v>MILFORD</v>
          </cell>
          <cell r="I375">
            <v>14540</v>
          </cell>
          <cell r="J375">
            <v>1801</v>
          </cell>
          <cell r="K375">
            <v>0</v>
          </cell>
          <cell r="L375">
            <v>1188</v>
          </cell>
          <cell r="M375">
            <v>17529</v>
          </cell>
          <cell r="O375">
            <v>145</v>
          </cell>
          <cell r="P375">
            <v>0</v>
          </cell>
          <cell r="Q375">
            <v>2369445</v>
          </cell>
          <cell r="R375">
            <v>0</v>
          </cell>
          <cell r="S375">
            <v>0</v>
          </cell>
          <cell r="T375">
            <v>172260</v>
          </cell>
          <cell r="U375">
            <v>2541705</v>
          </cell>
          <cell r="W375">
            <v>0</v>
          </cell>
          <cell r="X375">
            <v>0.09</v>
          </cell>
          <cell r="Y375">
            <v>0.09</v>
          </cell>
          <cell r="Z375">
            <v>0</v>
          </cell>
          <cell r="AB375">
            <v>42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</row>
        <row r="376">
          <cell r="B376">
            <v>447101187</v>
          </cell>
          <cell r="C376" t="str">
            <v>BENJAMIN FRANKLIN CLASSICAL</v>
          </cell>
          <cell r="D376">
            <v>101</v>
          </cell>
          <cell r="E376" t="str">
            <v>FRANKLIN</v>
          </cell>
          <cell r="F376">
            <v>187</v>
          </cell>
          <cell r="G376" t="str">
            <v>MILLIS</v>
          </cell>
          <cell r="I376">
            <v>12390</v>
          </cell>
          <cell r="J376">
            <v>6988</v>
          </cell>
          <cell r="K376">
            <v>0</v>
          </cell>
          <cell r="L376">
            <v>1188</v>
          </cell>
          <cell r="M376">
            <v>20566</v>
          </cell>
          <cell r="O376">
            <v>2</v>
          </cell>
          <cell r="P376">
            <v>0</v>
          </cell>
          <cell r="Q376">
            <v>38756</v>
          </cell>
          <cell r="R376">
            <v>0</v>
          </cell>
          <cell r="S376">
            <v>0</v>
          </cell>
          <cell r="T376">
            <v>2376</v>
          </cell>
          <cell r="U376">
            <v>41132</v>
          </cell>
          <cell r="W376">
            <v>0</v>
          </cell>
          <cell r="X376">
            <v>0.09</v>
          </cell>
          <cell r="Y376">
            <v>0.09</v>
          </cell>
          <cell r="Z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</row>
        <row r="377">
          <cell r="B377">
            <v>447101208</v>
          </cell>
          <cell r="C377" t="str">
            <v>BENJAMIN FRANKLIN CLASSICAL</v>
          </cell>
          <cell r="D377">
            <v>101</v>
          </cell>
          <cell r="E377" t="str">
            <v>FRANKLIN</v>
          </cell>
          <cell r="F377">
            <v>208</v>
          </cell>
          <cell r="G377" t="str">
            <v>NORFOLK</v>
          </cell>
          <cell r="I377">
            <v>12609</v>
          </cell>
          <cell r="J377">
            <v>5599</v>
          </cell>
          <cell r="K377">
            <v>0</v>
          </cell>
          <cell r="L377">
            <v>1188</v>
          </cell>
          <cell r="M377">
            <v>19396</v>
          </cell>
          <cell r="O377">
            <v>9</v>
          </cell>
          <cell r="P377">
            <v>0</v>
          </cell>
          <cell r="Q377">
            <v>163872</v>
          </cell>
          <cell r="R377">
            <v>0</v>
          </cell>
          <cell r="S377">
            <v>0</v>
          </cell>
          <cell r="T377">
            <v>10692</v>
          </cell>
          <cell r="U377">
            <v>174564</v>
          </cell>
          <cell r="W377">
            <v>0</v>
          </cell>
          <cell r="X377">
            <v>0.09</v>
          </cell>
          <cell r="Y377">
            <v>0.09</v>
          </cell>
          <cell r="Z377">
            <v>0</v>
          </cell>
          <cell r="AB377">
            <v>2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</row>
        <row r="378">
          <cell r="B378">
            <v>447101212</v>
          </cell>
          <cell r="C378" t="str">
            <v>BENJAMIN FRANKLIN CLASSICAL</v>
          </cell>
          <cell r="D378">
            <v>101</v>
          </cell>
          <cell r="E378" t="str">
            <v>FRANKLIN</v>
          </cell>
          <cell r="F378">
            <v>212</v>
          </cell>
          <cell r="G378" t="str">
            <v>NORTH ATTLEBOROUGH</v>
          </cell>
          <cell r="I378">
            <v>11706</v>
          </cell>
          <cell r="J378">
            <v>2781</v>
          </cell>
          <cell r="K378">
            <v>0</v>
          </cell>
          <cell r="L378">
            <v>1188</v>
          </cell>
          <cell r="M378">
            <v>15675</v>
          </cell>
          <cell r="O378">
            <v>4</v>
          </cell>
          <cell r="P378">
            <v>0</v>
          </cell>
          <cell r="Q378">
            <v>57948</v>
          </cell>
          <cell r="R378">
            <v>0</v>
          </cell>
          <cell r="S378">
            <v>0</v>
          </cell>
          <cell r="T378">
            <v>4752</v>
          </cell>
          <cell r="U378">
            <v>62700</v>
          </cell>
          <cell r="W378">
            <v>0</v>
          </cell>
          <cell r="X378">
            <v>0.09</v>
          </cell>
          <cell r="Y378">
            <v>0.09</v>
          </cell>
          <cell r="Z378">
            <v>0</v>
          </cell>
          <cell r="AB378">
            <v>1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</row>
        <row r="379">
          <cell r="B379">
            <v>447101214</v>
          </cell>
          <cell r="C379" t="str">
            <v>BENJAMIN FRANKLIN CLASSICAL</v>
          </cell>
          <cell r="D379">
            <v>101</v>
          </cell>
          <cell r="E379" t="str">
            <v>FRANKLIN</v>
          </cell>
          <cell r="F379">
            <v>214</v>
          </cell>
          <cell r="G379" t="str">
            <v>NORTHBRIDGE</v>
          </cell>
          <cell r="I379">
            <v>17103</v>
          </cell>
          <cell r="J379">
            <v>1561</v>
          </cell>
          <cell r="K379">
            <v>0</v>
          </cell>
          <cell r="L379">
            <v>1188</v>
          </cell>
          <cell r="M379">
            <v>19852</v>
          </cell>
          <cell r="O379">
            <v>1</v>
          </cell>
          <cell r="P379">
            <v>0</v>
          </cell>
          <cell r="Q379">
            <v>18664</v>
          </cell>
          <cell r="R379">
            <v>0</v>
          </cell>
          <cell r="S379">
            <v>0</v>
          </cell>
          <cell r="T379">
            <v>1188</v>
          </cell>
          <cell r="U379">
            <v>19852</v>
          </cell>
          <cell r="W379">
            <v>0</v>
          </cell>
          <cell r="X379">
            <v>0.09</v>
          </cell>
          <cell r="Y379">
            <v>0.09</v>
          </cell>
          <cell r="Z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</row>
        <row r="380">
          <cell r="B380">
            <v>447101218</v>
          </cell>
          <cell r="C380" t="str">
            <v>BENJAMIN FRANKLIN CLASSICAL</v>
          </cell>
          <cell r="D380">
            <v>101</v>
          </cell>
          <cell r="E380" t="str">
            <v>FRANKLIN</v>
          </cell>
          <cell r="F380">
            <v>218</v>
          </cell>
          <cell r="G380" t="str">
            <v>NORTON</v>
          </cell>
          <cell r="I380">
            <v>13307</v>
          </cell>
          <cell r="J380">
            <v>5347</v>
          </cell>
          <cell r="K380">
            <v>0</v>
          </cell>
          <cell r="L380">
            <v>1188</v>
          </cell>
          <cell r="M380">
            <v>19842</v>
          </cell>
          <cell r="O380">
            <v>1</v>
          </cell>
          <cell r="P380">
            <v>0</v>
          </cell>
          <cell r="Q380">
            <v>18654</v>
          </cell>
          <cell r="R380">
            <v>0</v>
          </cell>
          <cell r="S380">
            <v>0</v>
          </cell>
          <cell r="T380">
            <v>1188</v>
          </cell>
          <cell r="U380">
            <v>19842</v>
          </cell>
          <cell r="W380">
            <v>0</v>
          </cell>
          <cell r="X380">
            <v>0.09</v>
          </cell>
          <cell r="Y380">
            <v>0.09</v>
          </cell>
          <cell r="Z380">
            <v>0</v>
          </cell>
          <cell r="AB380">
            <v>1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</row>
        <row r="381">
          <cell r="B381">
            <v>447101220</v>
          </cell>
          <cell r="C381" t="str">
            <v>BENJAMIN FRANKLIN CLASSICAL</v>
          </cell>
          <cell r="D381">
            <v>101</v>
          </cell>
          <cell r="E381" t="str">
            <v>FRANKLIN</v>
          </cell>
          <cell r="F381">
            <v>220</v>
          </cell>
          <cell r="G381" t="str">
            <v>NORWOOD</v>
          </cell>
          <cell r="I381">
            <v>10793</v>
          </cell>
          <cell r="J381">
            <v>3584</v>
          </cell>
          <cell r="K381">
            <v>0</v>
          </cell>
          <cell r="L381">
            <v>1188</v>
          </cell>
          <cell r="M381">
            <v>15565</v>
          </cell>
          <cell r="O381">
            <v>1</v>
          </cell>
          <cell r="P381">
            <v>0</v>
          </cell>
          <cell r="Q381">
            <v>14377</v>
          </cell>
          <cell r="R381">
            <v>0</v>
          </cell>
          <cell r="S381">
            <v>0</v>
          </cell>
          <cell r="T381">
            <v>1188</v>
          </cell>
          <cell r="U381">
            <v>15565</v>
          </cell>
          <cell r="W381">
            <v>0</v>
          </cell>
          <cell r="X381">
            <v>0.09</v>
          </cell>
          <cell r="Y381">
            <v>0.09</v>
          </cell>
          <cell r="Z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</row>
        <row r="382">
          <cell r="B382">
            <v>447101238</v>
          </cell>
          <cell r="C382" t="str">
            <v>BENJAMIN FRANKLIN CLASSICAL</v>
          </cell>
          <cell r="D382">
            <v>101</v>
          </cell>
          <cell r="E382" t="str">
            <v>FRANKLIN</v>
          </cell>
          <cell r="F382">
            <v>238</v>
          </cell>
          <cell r="G382" t="str">
            <v>PLAINVILLE</v>
          </cell>
          <cell r="I382">
            <v>11938</v>
          </cell>
          <cell r="J382">
            <v>4704</v>
          </cell>
          <cell r="K382">
            <v>0</v>
          </cell>
          <cell r="L382">
            <v>1188</v>
          </cell>
          <cell r="M382">
            <v>17830</v>
          </cell>
          <cell r="O382">
            <v>13</v>
          </cell>
          <cell r="P382">
            <v>0</v>
          </cell>
          <cell r="Q382">
            <v>216346</v>
          </cell>
          <cell r="R382">
            <v>0</v>
          </cell>
          <cell r="S382">
            <v>0</v>
          </cell>
          <cell r="T382">
            <v>15444</v>
          </cell>
          <cell r="U382">
            <v>231790</v>
          </cell>
          <cell r="W382">
            <v>0</v>
          </cell>
          <cell r="X382">
            <v>0.09</v>
          </cell>
          <cell r="Y382">
            <v>0.09</v>
          </cell>
          <cell r="Z382">
            <v>0</v>
          </cell>
          <cell r="AB382">
            <v>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</row>
        <row r="383">
          <cell r="B383">
            <v>447101304</v>
          </cell>
          <cell r="C383" t="str">
            <v>BENJAMIN FRANKLIN CLASSICAL</v>
          </cell>
          <cell r="D383">
            <v>101</v>
          </cell>
          <cell r="E383" t="str">
            <v>FRANKLIN</v>
          </cell>
          <cell r="F383">
            <v>304</v>
          </cell>
          <cell r="G383" t="str">
            <v>UXBRIDGE</v>
          </cell>
          <cell r="I383">
            <v>13145</v>
          </cell>
          <cell r="J383">
            <v>3716</v>
          </cell>
          <cell r="K383">
            <v>0</v>
          </cell>
          <cell r="L383">
            <v>1188</v>
          </cell>
          <cell r="M383">
            <v>18049</v>
          </cell>
          <cell r="O383">
            <v>2</v>
          </cell>
          <cell r="P383">
            <v>0</v>
          </cell>
          <cell r="Q383">
            <v>33722</v>
          </cell>
          <cell r="R383">
            <v>0</v>
          </cell>
          <cell r="S383">
            <v>0</v>
          </cell>
          <cell r="T383">
            <v>2376</v>
          </cell>
          <cell r="U383">
            <v>36098</v>
          </cell>
          <cell r="W383">
            <v>0</v>
          </cell>
          <cell r="X383">
            <v>0.09</v>
          </cell>
          <cell r="Y383">
            <v>0.09</v>
          </cell>
          <cell r="Z383">
            <v>0</v>
          </cell>
          <cell r="AB383">
            <v>1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</row>
        <row r="384">
          <cell r="B384">
            <v>447101307</v>
          </cell>
          <cell r="C384" t="str">
            <v>BENJAMIN FRANKLIN CLASSICAL</v>
          </cell>
          <cell r="D384">
            <v>101</v>
          </cell>
          <cell r="E384" t="str">
            <v>FRANKLIN</v>
          </cell>
          <cell r="F384">
            <v>307</v>
          </cell>
          <cell r="G384" t="str">
            <v>WALPOLE</v>
          </cell>
          <cell r="I384">
            <v>11079</v>
          </cell>
          <cell r="J384">
            <v>3761</v>
          </cell>
          <cell r="K384">
            <v>0</v>
          </cell>
          <cell r="L384">
            <v>1188</v>
          </cell>
          <cell r="M384">
            <v>16028</v>
          </cell>
          <cell r="O384">
            <v>6</v>
          </cell>
          <cell r="P384">
            <v>0</v>
          </cell>
          <cell r="Q384">
            <v>89040</v>
          </cell>
          <cell r="R384">
            <v>0</v>
          </cell>
          <cell r="S384">
            <v>0</v>
          </cell>
          <cell r="T384">
            <v>7128</v>
          </cell>
          <cell r="U384">
            <v>96168</v>
          </cell>
          <cell r="W384">
            <v>0</v>
          </cell>
          <cell r="X384">
            <v>0.09</v>
          </cell>
          <cell r="Y384">
            <v>0.09</v>
          </cell>
          <cell r="Z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</row>
        <row r="385">
          <cell r="B385">
            <v>447101350</v>
          </cell>
          <cell r="C385" t="str">
            <v>BENJAMIN FRANKLIN CLASSICAL</v>
          </cell>
          <cell r="D385">
            <v>101</v>
          </cell>
          <cell r="E385" t="str">
            <v>FRANKLIN</v>
          </cell>
          <cell r="F385">
            <v>350</v>
          </cell>
          <cell r="G385" t="str">
            <v>WRENTHAM</v>
          </cell>
          <cell r="I385">
            <v>12323</v>
          </cell>
          <cell r="J385">
            <v>8799</v>
          </cell>
          <cell r="K385">
            <v>0</v>
          </cell>
          <cell r="L385">
            <v>1188</v>
          </cell>
          <cell r="M385">
            <v>22310</v>
          </cell>
          <cell r="O385">
            <v>47</v>
          </cell>
          <cell r="P385">
            <v>0</v>
          </cell>
          <cell r="Q385">
            <v>992734</v>
          </cell>
          <cell r="R385">
            <v>0</v>
          </cell>
          <cell r="S385">
            <v>0</v>
          </cell>
          <cell r="T385">
            <v>55836</v>
          </cell>
          <cell r="U385">
            <v>1048570</v>
          </cell>
          <cell r="W385">
            <v>0</v>
          </cell>
          <cell r="X385">
            <v>0.09</v>
          </cell>
          <cell r="Y385">
            <v>0.09</v>
          </cell>
          <cell r="Z385">
            <v>0</v>
          </cell>
          <cell r="AB385">
            <v>18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</row>
        <row r="386">
          <cell r="B386">
            <v>447101622</v>
          </cell>
          <cell r="C386" t="str">
            <v>BENJAMIN FRANKLIN CLASSICAL</v>
          </cell>
          <cell r="D386">
            <v>101</v>
          </cell>
          <cell r="E386" t="str">
            <v>FRANKLIN</v>
          </cell>
          <cell r="F386">
            <v>622</v>
          </cell>
          <cell r="G386" t="str">
            <v>BLACKSTONE MILLVILLE</v>
          </cell>
          <cell r="I386">
            <v>12296</v>
          </cell>
          <cell r="J386">
            <v>1834</v>
          </cell>
          <cell r="K386">
            <v>0</v>
          </cell>
          <cell r="L386">
            <v>1188</v>
          </cell>
          <cell r="M386">
            <v>15318</v>
          </cell>
          <cell r="O386">
            <v>76</v>
          </cell>
          <cell r="P386">
            <v>0</v>
          </cell>
          <cell r="Q386">
            <v>1073880</v>
          </cell>
          <cell r="R386">
            <v>0</v>
          </cell>
          <cell r="S386">
            <v>0</v>
          </cell>
          <cell r="T386">
            <v>90288</v>
          </cell>
          <cell r="U386">
            <v>1164168</v>
          </cell>
          <cell r="W386">
            <v>0</v>
          </cell>
          <cell r="X386">
            <v>0.09</v>
          </cell>
          <cell r="Y386">
            <v>0.09</v>
          </cell>
          <cell r="Z386">
            <v>0</v>
          </cell>
          <cell r="AB386">
            <v>15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</row>
        <row r="387">
          <cell r="B387">
            <v>447101690</v>
          </cell>
          <cell r="C387" t="str">
            <v>BENJAMIN FRANKLIN CLASSICAL</v>
          </cell>
          <cell r="D387">
            <v>101</v>
          </cell>
          <cell r="E387" t="str">
            <v>FRANKLIN</v>
          </cell>
          <cell r="F387">
            <v>690</v>
          </cell>
          <cell r="G387" t="str">
            <v>KING PHILIP</v>
          </cell>
          <cell r="I387">
            <v>11392</v>
          </cell>
          <cell r="J387">
            <v>5716</v>
          </cell>
          <cell r="K387">
            <v>0</v>
          </cell>
          <cell r="L387">
            <v>1188</v>
          </cell>
          <cell r="M387">
            <v>18296</v>
          </cell>
          <cell r="O387">
            <v>25</v>
          </cell>
          <cell r="P387">
            <v>0</v>
          </cell>
          <cell r="Q387">
            <v>427700</v>
          </cell>
          <cell r="R387">
            <v>0</v>
          </cell>
          <cell r="S387">
            <v>0</v>
          </cell>
          <cell r="T387">
            <v>29700</v>
          </cell>
          <cell r="U387">
            <v>457400</v>
          </cell>
          <cell r="W387">
            <v>0</v>
          </cell>
          <cell r="X387">
            <v>0.09</v>
          </cell>
          <cell r="Y387">
            <v>0.09</v>
          </cell>
          <cell r="Z387">
            <v>0</v>
          </cell>
          <cell r="AB387">
            <v>1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</row>
        <row r="388">
          <cell r="B388">
            <v>447101710</v>
          </cell>
          <cell r="C388" t="str">
            <v>BENJAMIN FRANKLIN CLASSICAL</v>
          </cell>
          <cell r="D388">
            <v>101</v>
          </cell>
          <cell r="E388" t="str">
            <v>FRANKLIN</v>
          </cell>
          <cell r="F388">
            <v>710</v>
          </cell>
          <cell r="G388" t="str">
            <v>MENDON UPTON</v>
          </cell>
          <cell r="I388">
            <v>11809</v>
          </cell>
          <cell r="J388">
            <v>5155</v>
          </cell>
          <cell r="K388">
            <v>0</v>
          </cell>
          <cell r="L388">
            <v>1188</v>
          </cell>
          <cell r="M388">
            <v>18152</v>
          </cell>
          <cell r="O388">
            <v>17</v>
          </cell>
          <cell r="P388">
            <v>0</v>
          </cell>
          <cell r="Q388">
            <v>288388</v>
          </cell>
          <cell r="R388">
            <v>0</v>
          </cell>
          <cell r="S388">
            <v>0</v>
          </cell>
          <cell r="T388">
            <v>20196</v>
          </cell>
          <cell r="U388">
            <v>308584</v>
          </cell>
          <cell r="W388">
            <v>0</v>
          </cell>
          <cell r="X388">
            <v>0.09</v>
          </cell>
          <cell r="Y388">
            <v>0.09</v>
          </cell>
          <cell r="Z388">
            <v>0</v>
          </cell>
          <cell r="AB388">
            <v>6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</row>
        <row r="389">
          <cell r="B389">
            <v>449035001</v>
          </cell>
          <cell r="C389" t="str">
            <v>BOSTON COLLEGIATE</v>
          </cell>
          <cell r="D389">
            <v>35</v>
          </cell>
          <cell r="E389" t="str">
            <v>BOSTON</v>
          </cell>
          <cell r="F389">
            <v>1</v>
          </cell>
          <cell r="G389" t="str">
            <v>ABINGTON</v>
          </cell>
          <cell r="I389">
            <v>11060</v>
          </cell>
          <cell r="J389">
            <v>1109</v>
          </cell>
          <cell r="K389">
            <v>0</v>
          </cell>
          <cell r="L389">
            <v>1188</v>
          </cell>
          <cell r="M389">
            <v>13357</v>
          </cell>
          <cell r="O389">
            <v>1</v>
          </cell>
          <cell r="P389">
            <v>0</v>
          </cell>
          <cell r="Q389">
            <v>12169</v>
          </cell>
          <cell r="R389">
            <v>0</v>
          </cell>
          <cell r="S389">
            <v>0</v>
          </cell>
          <cell r="T389">
            <v>1188</v>
          </cell>
          <cell r="U389">
            <v>13357</v>
          </cell>
          <cell r="W389">
            <v>0</v>
          </cell>
          <cell r="X389">
            <v>0.09</v>
          </cell>
          <cell r="Y389">
            <v>0.09</v>
          </cell>
          <cell r="Z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</row>
        <row r="390">
          <cell r="B390">
            <v>449035018</v>
          </cell>
          <cell r="C390" t="str">
            <v>BOSTON COLLEGIATE</v>
          </cell>
          <cell r="D390">
            <v>35</v>
          </cell>
          <cell r="E390" t="str">
            <v>BOSTON</v>
          </cell>
          <cell r="F390">
            <v>18</v>
          </cell>
          <cell r="G390" t="str">
            <v>AVON</v>
          </cell>
          <cell r="I390">
            <v>19202</v>
          </cell>
          <cell r="J390">
            <v>6709</v>
          </cell>
          <cell r="K390">
            <v>0</v>
          </cell>
          <cell r="L390">
            <v>1188</v>
          </cell>
          <cell r="M390">
            <v>27099</v>
          </cell>
          <cell r="O390">
            <v>2</v>
          </cell>
          <cell r="P390">
            <v>0</v>
          </cell>
          <cell r="Q390">
            <v>51822</v>
          </cell>
          <cell r="R390">
            <v>0</v>
          </cell>
          <cell r="S390">
            <v>0</v>
          </cell>
          <cell r="T390">
            <v>2376</v>
          </cell>
          <cell r="U390">
            <v>54198</v>
          </cell>
          <cell r="W390">
            <v>0</v>
          </cell>
          <cell r="X390">
            <v>0.09</v>
          </cell>
          <cell r="Y390">
            <v>0.09</v>
          </cell>
          <cell r="Z390">
            <v>0</v>
          </cell>
          <cell r="AB390">
            <v>2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</row>
        <row r="391">
          <cell r="B391">
            <v>449035035</v>
          </cell>
          <cell r="C391" t="str">
            <v>BOSTON COLLEGIATE</v>
          </cell>
          <cell r="D391">
            <v>35</v>
          </cell>
          <cell r="E391" t="str">
            <v>BOSTON</v>
          </cell>
          <cell r="F391">
            <v>35</v>
          </cell>
          <cell r="G391" t="str">
            <v>BOSTON</v>
          </cell>
          <cell r="I391">
            <v>16060</v>
          </cell>
          <cell r="J391">
            <v>6666</v>
          </cell>
          <cell r="K391">
            <v>0</v>
          </cell>
          <cell r="L391">
            <v>1188</v>
          </cell>
          <cell r="M391">
            <v>23914</v>
          </cell>
          <cell r="O391">
            <v>673</v>
          </cell>
          <cell r="P391">
            <v>0</v>
          </cell>
          <cell r="Q391">
            <v>15294598</v>
          </cell>
          <cell r="R391">
            <v>0</v>
          </cell>
          <cell r="S391">
            <v>0</v>
          </cell>
          <cell r="T391">
            <v>799524</v>
          </cell>
          <cell r="U391">
            <v>16094122</v>
          </cell>
          <cell r="W391">
            <v>0</v>
          </cell>
          <cell r="X391">
            <v>0.18</v>
          </cell>
          <cell r="Y391">
            <v>0.18</v>
          </cell>
          <cell r="Z391">
            <v>0</v>
          </cell>
          <cell r="AB391">
            <v>153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</row>
        <row r="392">
          <cell r="B392">
            <v>449035044</v>
          </cell>
          <cell r="C392" t="str">
            <v>BOSTON COLLEGIATE</v>
          </cell>
          <cell r="D392">
            <v>35</v>
          </cell>
          <cell r="E392" t="str">
            <v>BOSTON</v>
          </cell>
          <cell r="F392">
            <v>44</v>
          </cell>
          <cell r="G392" t="str">
            <v>BROCKTON</v>
          </cell>
          <cell r="I392">
            <v>13129</v>
          </cell>
          <cell r="J392">
            <v>458</v>
          </cell>
          <cell r="K392">
            <v>0</v>
          </cell>
          <cell r="L392">
            <v>1188</v>
          </cell>
          <cell r="M392">
            <v>14775</v>
          </cell>
          <cell r="O392">
            <v>2</v>
          </cell>
          <cell r="P392">
            <v>0</v>
          </cell>
          <cell r="Q392">
            <v>27174</v>
          </cell>
          <cell r="R392">
            <v>0</v>
          </cell>
          <cell r="S392">
            <v>0</v>
          </cell>
          <cell r="T392">
            <v>2376</v>
          </cell>
          <cell r="U392">
            <v>29550</v>
          </cell>
          <cell r="W392">
            <v>0</v>
          </cell>
          <cell r="X392">
            <v>0.18</v>
          </cell>
          <cell r="Y392">
            <v>0.18</v>
          </cell>
          <cell r="Z392">
            <v>0</v>
          </cell>
          <cell r="AB392">
            <v>1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</row>
        <row r="393">
          <cell r="B393">
            <v>449035073</v>
          </cell>
          <cell r="C393" t="str">
            <v>BOSTON COLLEGIATE</v>
          </cell>
          <cell r="D393">
            <v>35</v>
          </cell>
          <cell r="E393" t="str">
            <v>BOSTON</v>
          </cell>
          <cell r="F393">
            <v>73</v>
          </cell>
          <cell r="G393" t="str">
            <v>DEDHAM</v>
          </cell>
          <cell r="I393">
            <v>18702</v>
          </cell>
          <cell r="J393">
            <v>14184</v>
          </cell>
          <cell r="K393">
            <v>0</v>
          </cell>
          <cell r="L393">
            <v>1188</v>
          </cell>
          <cell r="M393">
            <v>34074</v>
          </cell>
          <cell r="O393">
            <v>1</v>
          </cell>
          <cell r="P393">
            <v>0</v>
          </cell>
          <cell r="Q393">
            <v>32886</v>
          </cell>
          <cell r="R393">
            <v>0</v>
          </cell>
          <cell r="S393">
            <v>0</v>
          </cell>
          <cell r="T393">
            <v>1188</v>
          </cell>
          <cell r="U393">
            <v>34074</v>
          </cell>
          <cell r="W393">
            <v>0</v>
          </cell>
          <cell r="X393">
            <v>0.09</v>
          </cell>
          <cell r="Y393">
            <v>0.09</v>
          </cell>
          <cell r="Z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</row>
        <row r="394">
          <cell r="B394">
            <v>449035217</v>
          </cell>
          <cell r="C394" t="str">
            <v>BOSTON COLLEGIATE</v>
          </cell>
          <cell r="D394">
            <v>35</v>
          </cell>
          <cell r="E394" t="str">
            <v>BOSTON</v>
          </cell>
          <cell r="F394">
            <v>217</v>
          </cell>
          <cell r="G394" t="str">
            <v>NORTH READING</v>
          </cell>
          <cell r="I394">
            <v>12808</v>
          </cell>
          <cell r="J394">
            <v>6873</v>
          </cell>
          <cell r="K394">
            <v>0</v>
          </cell>
          <cell r="L394">
            <v>1188</v>
          </cell>
          <cell r="M394">
            <v>20869</v>
          </cell>
          <cell r="O394">
            <v>1</v>
          </cell>
          <cell r="P394">
            <v>0</v>
          </cell>
          <cell r="Q394">
            <v>19681</v>
          </cell>
          <cell r="R394">
            <v>0</v>
          </cell>
          <cell r="S394">
            <v>0</v>
          </cell>
          <cell r="T394">
            <v>1188</v>
          </cell>
          <cell r="U394">
            <v>20869</v>
          </cell>
          <cell r="W394">
            <v>0</v>
          </cell>
          <cell r="X394">
            <v>0.09</v>
          </cell>
          <cell r="Y394">
            <v>0.09</v>
          </cell>
          <cell r="Z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</row>
        <row r="395">
          <cell r="B395">
            <v>449035243</v>
          </cell>
          <cell r="C395" t="str">
            <v>BOSTON COLLEGIATE</v>
          </cell>
          <cell r="D395">
            <v>35</v>
          </cell>
          <cell r="E395" t="str">
            <v>BOSTON</v>
          </cell>
          <cell r="F395">
            <v>243</v>
          </cell>
          <cell r="G395" t="str">
            <v>QUINCY</v>
          </cell>
          <cell r="I395">
            <v>12302</v>
          </cell>
          <cell r="J395">
            <v>1316</v>
          </cell>
          <cell r="K395">
            <v>0</v>
          </cell>
          <cell r="L395">
            <v>1188</v>
          </cell>
          <cell r="M395">
            <v>14806</v>
          </cell>
          <cell r="O395">
            <v>2</v>
          </cell>
          <cell r="P395">
            <v>0</v>
          </cell>
          <cell r="Q395">
            <v>27236</v>
          </cell>
          <cell r="R395">
            <v>0</v>
          </cell>
          <cell r="S395">
            <v>0</v>
          </cell>
          <cell r="T395">
            <v>2376</v>
          </cell>
          <cell r="U395">
            <v>29612</v>
          </cell>
          <cell r="W395">
            <v>0</v>
          </cell>
          <cell r="X395">
            <v>0.09</v>
          </cell>
          <cell r="Y395">
            <v>0.09</v>
          </cell>
          <cell r="Z395">
            <v>0</v>
          </cell>
          <cell r="AB395">
            <v>1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</row>
        <row r="396">
          <cell r="B396">
            <v>449035244</v>
          </cell>
          <cell r="C396" t="str">
            <v>BOSTON COLLEGIATE</v>
          </cell>
          <cell r="D396">
            <v>35</v>
          </cell>
          <cell r="E396" t="str">
            <v>BOSTON</v>
          </cell>
          <cell r="F396">
            <v>244</v>
          </cell>
          <cell r="G396" t="str">
            <v>RANDOLPH</v>
          </cell>
          <cell r="I396">
            <v>12978</v>
          </cell>
          <cell r="J396">
            <v>3733</v>
          </cell>
          <cell r="K396">
            <v>0</v>
          </cell>
          <cell r="L396">
            <v>1188</v>
          </cell>
          <cell r="M396">
            <v>17899</v>
          </cell>
          <cell r="O396">
            <v>4</v>
          </cell>
          <cell r="P396">
            <v>0</v>
          </cell>
          <cell r="Q396">
            <v>66844</v>
          </cell>
          <cell r="R396">
            <v>0</v>
          </cell>
          <cell r="S396">
            <v>0</v>
          </cell>
          <cell r="T396">
            <v>4752</v>
          </cell>
          <cell r="U396">
            <v>71596</v>
          </cell>
          <cell r="W396">
            <v>0</v>
          </cell>
          <cell r="X396">
            <v>0.09</v>
          </cell>
          <cell r="Y396">
            <v>0.09</v>
          </cell>
          <cell r="Z396">
            <v>0</v>
          </cell>
          <cell r="AB396">
            <v>2</v>
          </cell>
          <cell r="AC396">
            <v>0.44574184705937508</v>
          </cell>
          <cell r="AD396">
            <v>7976.7920062092171</v>
          </cell>
          <cell r="AE396">
            <v>0</v>
          </cell>
          <cell r="AF396">
            <v>0</v>
          </cell>
        </row>
        <row r="397">
          <cell r="B397">
            <v>449035248</v>
          </cell>
          <cell r="C397" t="str">
            <v>BOSTON COLLEGIATE</v>
          </cell>
          <cell r="D397">
            <v>35</v>
          </cell>
          <cell r="E397" t="str">
            <v>BOSTON</v>
          </cell>
          <cell r="F397">
            <v>248</v>
          </cell>
          <cell r="G397" t="str">
            <v>REVERE</v>
          </cell>
          <cell r="I397">
            <v>11475</v>
          </cell>
          <cell r="J397">
            <v>362</v>
          </cell>
          <cell r="K397">
            <v>0</v>
          </cell>
          <cell r="L397">
            <v>1188</v>
          </cell>
          <cell r="M397">
            <v>13025</v>
          </cell>
          <cell r="O397">
            <v>1</v>
          </cell>
          <cell r="P397">
            <v>0</v>
          </cell>
          <cell r="Q397">
            <v>11837</v>
          </cell>
          <cell r="R397">
            <v>0</v>
          </cell>
          <cell r="S397">
            <v>0</v>
          </cell>
          <cell r="T397">
            <v>1188</v>
          </cell>
          <cell r="U397">
            <v>13025</v>
          </cell>
          <cell r="W397">
            <v>0</v>
          </cell>
          <cell r="X397">
            <v>0.09</v>
          </cell>
          <cell r="Y397">
            <v>0.09</v>
          </cell>
          <cell r="Z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</row>
        <row r="398">
          <cell r="B398">
            <v>449035336</v>
          </cell>
          <cell r="C398" t="str">
            <v>BOSTON COLLEGIATE</v>
          </cell>
          <cell r="D398">
            <v>35</v>
          </cell>
          <cell r="E398" t="str">
            <v>BOSTON</v>
          </cell>
          <cell r="F398">
            <v>336</v>
          </cell>
          <cell r="G398" t="str">
            <v>WEYMOUTH</v>
          </cell>
          <cell r="I398">
            <v>13129</v>
          </cell>
          <cell r="J398">
            <v>1202</v>
          </cell>
          <cell r="K398">
            <v>0</v>
          </cell>
          <cell r="L398">
            <v>1188</v>
          </cell>
          <cell r="M398">
            <v>15519</v>
          </cell>
          <cell r="O398">
            <v>1</v>
          </cell>
          <cell r="P398">
            <v>0</v>
          </cell>
          <cell r="Q398">
            <v>14331</v>
          </cell>
          <cell r="R398">
            <v>0</v>
          </cell>
          <cell r="S398">
            <v>0</v>
          </cell>
          <cell r="T398">
            <v>1188</v>
          </cell>
          <cell r="U398">
            <v>15519</v>
          </cell>
          <cell r="W398">
            <v>0</v>
          </cell>
          <cell r="X398">
            <v>0.09</v>
          </cell>
          <cell r="Y398">
            <v>0.09</v>
          </cell>
          <cell r="Z398">
            <v>0</v>
          </cell>
          <cell r="AB398">
            <v>1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</row>
        <row r="399">
          <cell r="B399">
            <v>450086008</v>
          </cell>
          <cell r="C399" t="str">
            <v>HILLTOWN COOPERATIVE</v>
          </cell>
          <cell r="D399">
            <v>86</v>
          </cell>
          <cell r="E399" t="str">
            <v>EASTHAMPTON</v>
          </cell>
          <cell r="F399">
            <v>8</v>
          </cell>
          <cell r="G399" t="str">
            <v>AMHERST</v>
          </cell>
          <cell r="I399">
            <v>10705</v>
          </cell>
          <cell r="J399">
            <v>10209</v>
          </cell>
          <cell r="K399">
            <v>0</v>
          </cell>
          <cell r="L399">
            <v>1188</v>
          </cell>
          <cell r="M399">
            <v>22102</v>
          </cell>
          <cell r="O399">
            <v>3</v>
          </cell>
          <cell r="P399">
            <v>0</v>
          </cell>
          <cell r="Q399">
            <v>62742</v>
          </cell>
          <cell r="R399">
            <v>0</v>
          </cell>
          <cell r="S399">
            <v>0</v>
          </cell>
          <cell r="T399">
            <v>3564</v>
          </cell>
          <cell r="U399">
            <v>66306</v>
          </cell>
          <cell r="W399">
            <v>0</v>
          </cell>
          <cell r="X399">
            <v>0.09</v>
          </cell>
          <cell r="Y399">
            <v>0.09</v>
          </cell>
          <cell r="Z399">
            <v>0</v>
          </cell>
          <cell r="AB399">
            <v>2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</row>
        <row r="400">
          <cell r="B400">
            <v>450086086</v>
          </cell>
          <cell r="C400" t="str">
            <v>HILLTOWN COOPERATIVE</v>
          </cell>
          <cell r="D400">
            <v>86</v>
          </cell>
          <cell r="E400" t="str">
            <v>EASTHAMPTON</v>
          </cell>
          <cell r="F400">
            <v>86</v>
          </cell>
          <cell r="G400" t="str">
            <v>EASTHAMPTON</v>
          </cell>
          <cell r="I400">
            <v>12290</v>
          </cell>
          <cell r="J400">
            <v>1273</v>
          </cell>
          <cell r="K400">
            <v>0</v>
          </cell>
          <cell r="L400">
            <v>1188</v>
          </cell>
          <cell r="M400">
            <v>14751</v>
          </cell>
          <cell r="O400">
            <v>77</v>
          </cell>
          <cell r="P400">
            <v>0</v>
          </cell>
          <cell r="Q400">
            <v>1044351</v>
          </cell>
          <cell r="R400">
            <v>0</v>
          </cell>
          <cell r="S400">
            <v>0</v>
          </cell>
          <cell r="T400">
            <v>91476</v>
          </cell>
          <cell r="U400">
            <v>1135827</v>
          </cell>
          <cell r="W400">
            <v>0</v>
          </cell>
          <cell r="X400">
            <v>0.09</v>
          </cell>
          <cell r="Y400">
            <v>0.09</v>
          </cell>
          <cell r="Z400">
            <v>0</v>
          </cell>
          <cell r="AB400">
            <v>25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</row>
        <row r="401">
          <cell r="B401">
            <v>450086114</v>
          </cell>
          <cell r="C401" t="str">
            <v>HILLTOWN COOPERATIVE</v>
          </cell>
          <cell r="D401">
            <v>86</v>
          </cell>
          <cell r="E401" t="str">
            <v>EASTHAMPTON</v>
          </cell>
          <cell r="F401">
            <v>114</v>
          </cell>
          <cell r="G401" t="str">
            <v>GREENFIELD</v>
          </cell>
          <cell r="I401">
            <v>16912</v>
          </cell>
          <cell r="J401">
            <v>3483</v>
          </cell>
          <cell r="K401">
            <v>0</v>
          </cell>
          <cell r="L401">
            <v>1188</v>
          </cell>
          <cell r="M401">
            <v>21583</v>
          </cell>
          <cell r="O401">
            <v>1</v>
          </cell>
          <cell r="P401">
            <v>0</v>
          </cell>
          <cell r="Q401">
            <v>20395</v>
          </cell>
          <cell r="R401">
            <v>0</v>
          </cell>
          <cell r="S401">
            <v>0</v>
          </cell>
          <cell r="T401">
            <v>1188</v>
          </cell>
          <cell r="U401">
            <v>21583</v>
          </cell>
          <cell r="W401">
            <v>0</v>
          </cell>
          <cell r="X401">
            <v>0.18</v>
          </cell>
          <cell r="Y401">
            <v>0.18</v>
          </cell>
          <cell r="Z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</row>
        <row r="402">
          <cell r="B402">
            <v>450086127</v>
          </cell>
          <cell r="C402" t="str">
            <v>HILLTOWN COOPERATIVE</v>
          </cell>
          <cell r="D402">
            <v>86</v>
          </cell>
          <cell r="E402" t="str">
            <v>EASTHAMPTON</v>
          </cell>
          <cell r="F402">
            <v>127</v>
          </cell>
          <cell r="G402" t="str">
            <v>HATFIELD</v>
          </cell>
          <cell r="I402">
            <v>10705</v>
          </cell>
          <cell r="J402">
            <v>5597</v>
          </cell>
          <cell r="K402">
            <v>0</v>
          </cell>
          <cell r="L402">
            <v>1188</v>
          </cell>
          <cell r="M402">
            <v>17490</v>
          </cell>
          <cell r="O402">
            <v>3</v>
          </cell>
          <cell r="P402">
            <v>0</v>
          </cell>
          <cell r="Q402">
            <v>48906</v>
          </cell>
          <cell r="R402">
            <v>0</v>
          </cell>
          <cell r="S402">
            <v>0</v>
          </cell>
          <cell r="T402">
            <v>3564</v>
          </cell>
          <cell r="U402">
            <v>52470</v>
          </cell>
          <cell r="W402">
            <v>0</v>
          </cell>
          <cell r="X402">
            <v>0.09</v>
          </cell>
          <cell r="Y402">
            <v>0.09</v>
          </cell>
          <cell r="Z402">
            <v>0</v>
          </cell>
          <cell r="AB402">
            <v>2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</row>
        <row r="403">
          <cell r="B403">
            <v>450086137</v>
          </cell>
          <cell r="C403" t="str">
            <v>HILLTOWN COOPERATIVE</v>
          </cell>
          <cell r="D403">
            <v>86</v>
          </cell>
          <cell r="E403" t="str">
            <v>EASTHAMPTON</v>
          </cell>
          <cell r="F403">
            <v>137</v>
          </cell>
          <cell r="G403" t="str">
            <v>HOLYOKE</v>
          </cell>
          <cell r="I403">
            <v>18254</v>
          </cell>
          <cell r="J403">
            <v>50</v>
          </cell>
          <cell r="K403">
            <v>0</v>
          </cell>
          <cell r="L403">
            <v>1188</v>
          </cell>
          <cell r="M403">
            <v>19492</v>
          </cell>
          <cell r="O403">
            <v>4</v>
          </cell>
          <cell r="P403">
            <v>0</v>
          </cell>
          <cell r="Q403">
            <v>73216</v>
          </cell>
          <cell r="R403">
            <v>0</v>
          </cell>
          <cell r="S403">
            <v>0</v>
          </cell>
          <cell r="T403">
            <v>4752</v>
          </cell>
          <cell r="U403">
            <v>77968</v>
          </cell>
          <cell r="W403">
            <v>0</v>
          </cell>
          <cell r="X403">
            <v>0.18</v>
          </cell>
          <cell r="Y403">
            <v>0.18</v>
          </cell>
          <cell r="Z403">
            <v>0</v>
          </cell>
          <cell r="AB403">
            <v>2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</row>
        <row r="404">
          <cell r="B404">
            <v>450086210</v>
          </cell>
          <cell r="C404" t="str">
            <v>HILLTOWN COOPERATIVE</v>
          </cell>
          <cell r="D404">
            <v>86</v>
          </cell>
          <cell r="E404" t="str">
            <v>EASTHAMPTON</v>
          </cell>
          <cell r="F404">
            <v>210</v>
          </cell>
          <cell r="G404" t="str">
            <v>NORTHAMPTON</v>
          </cell>
          <cell r="I404">
            <v>11536</v>
          </cell>
          <cell r="J404">
            <v>3610</v>
          </cell>
          <cell r="K404">
            <v>0</v>
          </cell>
          <cell r="L404">
            <v>1188</v>
          </cell>
          <cell r="M404">
            <v>16334</v>
          </cell>
          <cell r="O404">
            <v>100</v>
          </cell>
          <cell r="P404">
            <v>0</v>
          </cell>
          <cell r="Q404">
            <v>1514600</v>
          </cell>
          <cell r="R404">
            <v>0</v>
          </cell>
          <cell r="S404">
            <v>0</v>
          </cell>
          <cell r="T404">
            <v>118800</v>
          </cell>
          <cell r="U404">
            <v>1633400</v>
          </cell>
          <cell r="W404">
            <v>0</v>
          </cell>
          <cell r="X404">
            <v>0.09</v>
          </cell>
          <cell r="Y404">
            <v>0.09</v>
          </cell>
          <cell r="Z404">
            <v>0</v>
          </cell>
          <cell r="AB404">
            <v>32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</row>
        <row r="405">
          <cell r="B405">
            <v>450086275</v>
          </cell>
          <cell r="C405" t="str">
            <v>HILLTOWN COOPERATIVE</v>
          </cell>
          <cell r="D405">
            <v>86</v>
          </cell>
          <cell r="E405" t="str">
            <v>EASTHAMPTON</v>
          </cell>
          <cell r="F405">
            <v>275</v>
          </cell>
          <cell r="G405" t="str">
            <v>SOUTHAMPTON</v>
          </cell>
          <cell r="I405">
            <v>12225</v>
          </cell>
          <cell r="J405">
            <v>3564</v>
          </cell>
          <cell r="K405">
            <v>0</v>
          </cell>
          <cell r="L405">
            <v>1188</v>
          </cell>
          <cell r="M405">
            <v>16977</v>
          </cell>
          <cell r="O405">
            <v>7</v>
          </cell>
          <cell r="P405">
            <v>0</v>
          </cell>
          <cell r="Q405">
            <v>110523</v>
          </cell>
          <cell r="R405">
            <v>0</v>
          </cell>
          <cell r="S405">
            <v>0</v>
          </cell>
          <cell r="T405">
            <v>8316</v>
          </cell>
          <cell r="U405">
            <v>118839</v>
          </cell>
          <cell r="W405">
            <v>0</v>
          </cell>
          <cell r="X405">
            <v>0.09</v>
          </cell>
          <cell r="Y405">
            <v>0.09</v>
          </cell>
          <cell r="Z405">
            <v>0</v>
          </cell>
          <cell r="AB405">
            <v>3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</row>
        <row r="406">
          <cell r="B406">
            <v>450086278</v>
          </cell>
          <cell r="C406" t="str">
            <v>HILLTOWN COOPERATIVE</v>
          </cell>
          <cell r="D406">
            <v>86</v>
          </cell>
          <cell r="E406" t="str">
            <v>EASTHAMPTON</v>
          </cell>
          <cell r="F406">
            <v>278</v>
          </cell>
          <cell r="G406" t="str">
            <v>SOUTH HADLEY</v>
          </cell>
          <cell r="I406">
            <v>12450</v>
          </cell>
          <cell r="J406">
            <v>2031</v>
          </cell>
          <cell r="K406">
            <v>0</v>
          </cell>
          <cell r="L406">
            <v>1188</v>
          </cell>
          <cell r="M406">
            <v>15669</v>
          </cell>
          <cell r="O406">
            <v>10</v>
          </cell>
          <cell r="P406">
            <v>0</v>
          </cell>
          <cell r="Q406">
            <v>144810</v>
          </cell>
          <cell r="R406">
            <v>0</v>
          </cell>
          <cell r="S406">
            <v>0</v>
          </cell>
          <cell r="T406">
            <v>11880</v>
          </cell>
          <cell r="U406">
            <v>156690</v>
          </cell>
          <cell r="W406">
            <v>0</v>
          </cell>
          <cell r="X406">
            <v>0.09</v>
          </cell>
          <cell r="Y406">
            <v>0.09</v>
          </cell>
          <cell r="Z406">
            <v>0</v>
          </cell>
          <cell r="AB406">
            <v>3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</row>
        <row r="407">
          <cell r="B407">
            <v>450086327</v>
          </cell>
          <cell r="C407" t="str">
            <v>HILLTOWN COOPERATIVE</v>
          </cell>
          <cell r="D407">
            <v>86</v>
          </cell>
          <cell r="E407" t="str">
            <v>EASTHAMPTON</v>
          </cell>
          <cell r="F407">
            <v>327</v>
          </cell>
          <cell r="G407" t="str">
            <v>WESTHAMPTON</v>
          </cell>
          <cell r="I407">
            <v>10519</v>
          </cell>
          <cell r="J407">
            <v>11721</v>
          </cell>
          <cell r="K407">
            <v>0</v>
          </cell>
          <cell r="L407">
            <v>1188</v>
          </cell>
          <cell r="M407">
            <v>23428</v>
          </cell>
          <cell r="O407">
            <v>1</v>
          </cell>
          <cell r="P407">
            <v>0</v>
          </cell>
          <cell r="Q407">
            <v>22240</v>
          </cell>
          <cell r="R407">
            <v>0</v>
          </cell>
          <cell r="S407">
            <v>0</v>
          </cell>
          <cell r="T407">
            <v>1188</v>
          </cell>
          <cell r="U407">
            <v>23428</v>
          </cell>
          <cell r="W407">
            <v>0</v>
          </cell>
          <cell r="X407">
            <v>0.09</v>
          </cell>
          <cell r="Y407">
            <v>0.09</v>
          </cell>
          <cell r="Z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</row>
        <row r="408">
          <cell r="B408">
            <v>450086337</v>
          </cell>
          <cell r="C408" t="str">
            <v>HILLTOWN COOPERATIVE</v>
          </cell>
          <cell r="D408">
            <v>86</v>
          </cell>
          <cell r="E408" t="str">
            <v>EASTHAMPTON</v>
          </cell>
          <cell r="F408">
            <v>337</v>
          </cell>
          <cell r="G408" t="str">
            <v>WHATELY</v>
          </cell>
          <cell r="I408">
            <v>15678</v>
          </cell>
          <cell r="J408">
            <v>15862</v>
          </cell>
          <cell r="K408">
            <v>0</v>
          </cell>
          <cell r="L408">
            <v>1188</v>
          </cell>
          <cell r="M408">
            <v>32728</v>
          </cell>
          <cell r="O408">
            <v>1</v>
          </cell>
          <cell r="P408">
            <v>0</v>
          </cell>
          <cell r="Q408">
            <v>31540</v>
          </cell>
          <cell r="R408">
            <v>0</v>
          </cell>
          <cell r="S408">
            <v>0</v>
          </cell>
          <cell r="T408">
            <v>1188</v>
          </cell>
          <cell r="U408">
            <v>32728</v>
          </cell>
          <cell r="W408">
            <v>0</v>
          </cell>
          <cell r="X408">
            <v>0.09</v>
          </cell>
          <cell r="Y408">
            <v>0.09</v>
          </cell>
          <cell r="Z408">
            <v>0</v>
          </cell>
          <cell r="AB408">
            <v>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</row>
        <row r="409">
          <cell r="B409">
            <v>450086340</v>
          </cell>
          <cell r="C409" t="str">
            <v>HILLTOWN COOPERATIVE</v>
          </cell>
          <cell r="D409">
            <v>86</v>
          </cell>
          <cell r="E409" t="str">
            <v>EASTHAMPTON</v>
          </cell>
          <cell r="F409">
            <v>340</v>
          </cell>
          <cell r="G409" t="str">
            <v>WILLIAMSBURG</v>
          </cell>
          <cell r="I409">
            <v>10631</v>
          </cell>
          <cell r="J409">
            <v>6191</v>
          </cell>
          <cell r="K409">
            <v>0</v>
          </cell>
          <cell r="L409">
            <v>1188</v>
          </cell>
          <cell r="M409">
            <v>18010</v>
          </cell>
          <cell r="O409">
            <v>6</v>
          </cell>
          <cell r="P409">
            <v>0</v>
          </cell>
          <cell r="Q409">
            <v>100932</v>
          </cell>
          <cell r="R409">
            <v>0</v>
          </cell>
          <cell r="S409">
            <v>0</v>
          </cell>
          <cell r="T409">
            <v>7128</v>
          </cell>
          <cell r="U409">
            <v>108060</v>
          </cell>
          <cell r="W409">
            <v>0</v>
          </cell>
          <cell r="X409">
            <v>0.09</v>
          </cell>
          <cell r="Y409">
            <v>0.09</v>
          </cell>
          <cell r="Z409">
            <v>0</v>
          </cell>
          <cell r="AB409">
            <v>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</row>
        <row r="410">
          <cell r="B410">
            <v>450086670</v>
          </cell>
          <cell r="C410" t="str">
            <v>HILLTOWN COOPERATIVE</v>
          </cell>
          <cell r="D410">
            <v>86</v>
          </cell>
          <cell r="E410" t="str">
            <v>EASTHAMPTON</v>
          </cell>
          <cell r="F410">
            <v>670</v>
          </cell>
          <cell r="G410" t="str">
            <v>FRONTIER</v>
          </cell>
          <cell r="I410">
            <v>14056</v>
          </cell>
          <cell r="J410">
            <v>10594</v>
          </cell>
          <cell r="K410">
            <v>0</v>
          </cell>
          <cell r="L410">
            <v>1188</v>
          </cell>
          <cell r="M410">
            <v>25838</v>
          </cell>
          <cell r="O410">
            <v>1</v>
          </cell>
          <cell r="P410">
            <v>0</v>
          </cell>
          <cell r="Q410">
            <v>24650</v>
          </cell>
          <cell r="R410">
            <v>0</v>
          </cell>
          <cell r="S410">
            <v>0</v>
          </cell>
          <cell r="T410">
            <v>1188</v>
          </cell>
          <cell r="U410">
            <v>25838</v>
          </cell>
          <cell r="W410">
            <v>0</v>
          </cell>
          <cell r="X410">
            <v>0.09</v>
          </cell>
          <cell r="Y410">
            <v>0.09</v>
          </cell>
          <cell r="Z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</row>
        <row r="411">
          <cell r="B411">
            <v>450086674</v>
          </cell>
          <cell r="C411" t="str">
            <v>HILLTOWN COOPERATIVE</v>
          </cell>
          <cell r="D411">
            <v>86</v>
          </cell>
          <cell r="E411" t="str">
            <v>EASTHAMPTON</v>
          </cell>
          <cell r="F411">
            <v>674</v>
          </cell>
          <cell r="G411" t="str">
            <v>GILL MONTAGUE</v>
          </cell>
          <cell r="I411">
            <v>15339</v>
          </cell>
          <cell r="J411">
            <v>6190</v>
          </cell>
          <cell r="K411">
            <v>0</v>
          </cell>
          <cell r="L411">
            <v>1188</v>
          </cell>
          <cell r="M411">
            <v>22717</v>
          </cell>
          <cell r="O411">
            <v>1</v>
          </cell>
          <cell r="P411">
            <v>0</v>
          </cell>
          <cell r="Q411">
            <v>21529</v>
          </cell>
          <cell r="R411">
            <v>0</v>
          </cell>
          <cell r="S411">
            <v>0</v>
          </cell>
          <cell r="T411">
            <v>1188</v>
          </cell>
          <cell r="U411">
            <v>22717</v>
          </cell>
          <cell r="W411">
            <v>0</v>
          </cell>
          <cell r="X411">
            <v>0.18</v>
          </cell>
          <cell r="Y411">
            <v>0.18</v>
          </cell>
          <cell r="Z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</row>
        <row r="412">
          <cell r="B412">
            <v>450086683</v>
          </cell>
          <cell r="C412" t="str">
            <v>HILLTOWN COOPERATIVE</v>
          </cell>
          <cell r="D412">
            <v>86</v>
          </cell>
          <cell r="E412" t="str">
            <v>EASTHAMPTON</v>
          </cell>
          <cell r="F412">
            <v>683</v>
          </cell>
          <cell r="G412" t="str">
            <v>HAMPSHIRE</v>
          </cell>
          <cell r="I412">
            <v>10332</v>
          </cell>
          <cell r="J412">
            <v>8503</v>
          </cell>
          <cell r="K412">
            <v>0</v>
          </cell>
          <cell r="L412">
            <v>1188</v>
          </cell>
          <cell r="M412">
            <v>20023</v>
          </cell>
          <cell r="O412">
            <v>2</v>
          </cell>
          <cell r="P412">
            <v>0</v>
          </cell>
          <cell r="Q412">
            <v>37670</v>
          </cell>
          <cell r="R412">
            <v>0</v>
          </cell>
          <cell r="S412">
            <v>0</v>
          </cell>
          <cell r="T412">
            <v>2376</v>
          </cell>
          <cell r="U412">
            <v>40046</v>
          </cell>
          <cell r="W412">
            <v>0</v>
          </cell>
          <cell r="X412">
            <v>0.09</v>
          </cell>
          <cell r="Y412">
            <v>0.09</v>
          </cell>
          <cell r="Z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</row>
        <row r="413">
          <cell r="B413">
            <v>453137005</v>
          </cell>
          <cell r="C413" t="str">
            <v>HOLYOKE COMMUNITY</v>
          </cell>
          <cell r="D413">
            <v>137</v>
          </cell>
          <cell r="E413" t="str">
            <v>HOLYOKE</v>
          </cell>
          <cell r="F413">
            <v>5</v>
          </cell>
          <cell r="G413" t="str">
            <v>AGAWAM</v>
          </cell>
          <cell r="I413">
            <v>12662</v>
          </cell>
          <cell r="J413">
            <v>4459</v>
          </cell>
          <cell r="K413">
            <v>0</v>
          </cell>
          <cell r="L413">
            <v>1188</v>
          </cell>
          <cell r="M413">
            <v>18309</v>
          </cell>
          <cell r="O413">
            <v>3</v>
          </cell>
          <cell r="P413">
            <v>0</v>
          </cell>
          <cell r="Q413">
            <v>51363</v>
          </cell>
          <cell r="R413">
            <v>0</v>
          </cell>
          <cell r="S413">
            <v>0</v>
          </cell>
          <cell r="T413">
            <v>3564</v>
          </cell>
          <cell r="U413">
            <v>54927</v>
          </cell>
          <cell r="W413">
            <v>0</v>
          </cell>
          <cell r="X413">
            <v>0.09</v>
          </cell>
          <cell r="Y413">
            <v>0.09</v>
          </cell>
          <cell r="Z413">
            <v>0</v>
          </cell>
          <cell r="AB413">
            <v>1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</row>
        <row r="414">
          <cell r="B414">
            <v>453137061</v>
          </cell>
          <cell r="C414" t="str">
            <v>HOLYOKE COMMUNITY</v>
          </cell>
          <cell r="D414">
            <v>137</v>
          </cell>
          <cell r="E414" t="str">
            <v>HOLYOKE</v>
          </cell>
          <cell r="F414">
            <v>61</v>
          </cell>
          <cell r="G414" t="str">
            <v>CHICOPEE</v>
          </cell>
          <cell r="I414">
            <v>16488</v>
          </cell>
          <cell r="J414">
            <v>0</v>
          </cell>
          <cell r="K414">
            <v>0</v>
          </cell>
          <cell r="L414">
            <v>1188</v>
          </cell>
          <cell r="M414">
            <v>17676</v>
          </cell>
          <cell r="O414">
            <v>74</v>
          </cell>
          <cell r="P414">
            <v>0</v>
          </cell>
          <cell r="Q414">
            <v>1220112</v>
          </cell>
          <cell r="R414">
            <v>0</v>
          </cell>
          <cell r="S414">
            <v>0</v>
          </cell>
          <cell r="T414">
            <v>87912</v>
          </cell>
          <cell r="U414">
            <v>1308024</v>
          </cell>
          <cell r="W414">
            <v>0</v>
          </cell>
          <cell r="X414">
            <v>0.09</v>
          </cell>
          <cell r="Y414">
            <v>0.09</v>
          </cell>
          <cell r="Z414">
            <v>0</v>
          </cell>
          <cell r="AB414">
            <v>14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</row>
        <row r="415">
          <cell r="B415">
            <v>453137086</v>
          </cell>
          <cell r="C415" t="str">
            <v>HOLYOKE COMMUNITY</v>
          </cell>
          <cell r="D415">
            <v>137</v>
          </cell>
          <cell r="E415" t="str">
            <v>HOLYOKE</v>
          </cell>
          <cell r="F415">
            <v>86</v>
          </cell>
          <cell r="G415" t="str">
            <v>EASTHAMPTON</v>
          </cell>
          <cell r="I415">
            <v>16201</v>
          </cell>
          <cell r="J415">
            <v>1677</v>
          </cell>
          <cell r="K415">
            <v>0</v>
          </cell>
          <cell r="L415">
            <v>1188</v>
          </cell>
          <cell r="M415">
            <v>19066</v>
          </cell>
          <cell r="O415">
            <v>1</v>
          </cell>
          <cell r="P415">
            <v>0</v>
          </cell>
          <cell r="Q415">
            <v>17878</v>
          </cell>
          <cell r="R415">
            <v>0</v>
          </cell>
          <cell r="S415">
            <v>0</v>
          </cell>
          <cell r="T415">
            <v>1188</v>
          </cell>
          <cell r="U415">
            <v>19066</v>
          </cell>
          <cell r="W415">
            <v>0</v>
          </cell>
          <cell r="X415">
            <v>0.09</v>
          </cell>
          <cell r="Y415">
            <v>0.09</v>
          </cell>
          <cell r="Z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</row>
        <row r="416">
          <cell r="B416">
            <v>453137114</v>
          </cell>
          <cell r="C416" t="str">
            <v>HOLYOKE COMMUNITY</v>
          </cell>
          <cell r="D416">
            <v>137</v>
          </cell>
          <cell r="E416" t="str">
            <v>HOLYOKE</v>
          </cell>
          <cell r="F416">
            <v>114</v>
          </cell>
          <cell r="G416" t="str">
            <v>GREENFIELD</v>
          </cell>
          <cell r="I416">
            <v>17098</v>
          </cell>
          <cell r="J416">
            <v>3521</v>
          </cell>
          <cell r="K416">
            <v>0</v>
          </cell>
          <cell r="L416">
            <v>1188</v>
          </cell>
          <cell r="M416">
            <v>21807</v>
          </cell>
          <cell r="O416">
            <v>2</v>
          </cell>
          <cell r="P416">
            <v>0</v>
          </cell>
          <cell r="Q416">
            <v>41238</v>
          </cell>
          <cell r="R416">
            <v>0</v>
          </cell>
          <cell r="S416">
            <v>0</v>
          </cell>
          <cell r="T416">
            <v>2376</v>
          </cell>
          <cell r="U416">
            <v>43614</v>
          </cell>
          <cell r="W416">
            <v>0</v>
          </cell>
          <cell r="X416">
            <v>0.18</v>
          </cell>
          <cell r="Y416">
            <v>0.18</v>
          </cell>
          <cell r="Z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</row>
        <row r="417">
          <cell r="B417">
            <v>453137137</v>
          </cell>
          <cell r="C417" t="str">
            <v>HOLYOKE COMMUNITY</v>
          </cell>
          <cell r="D417">
            <v>137</v>
          </cell>
          <cell r="E417" t="str">
            <v>HOLYOKE</v>
          </cell>
          <cell r="F417">
            <v>137</v>
          </cell>
          <cell r="G417" t="str">
            <v>HOLYOKE</v>
          </cell>
          <cell r="I417">
            <v>17958</v>
          </cell>
          <cell r="J417">
            <v>49</v>
          </cell>
          <cell r="K417">
            <v>0</v>
          </cell>
          <cell r="L417">
            <v>1188</v>
          </cell>
          <cell r="M417">
            <v>19195</v>
          </cell>
          <cell r="O417">
            <v>491</v>
          </cell>
          <cell r="P417">
            <v>0</v>
          </cell>
          <cell r="Q417">
            <v>8841437</v>
          </cell>
          <cell r="R417">
            <v>0</v>
          </cell>
          <cell r="S417">
            <v>0</v>
          </cell>
          <cell r="T417">
            <v>583308</v>
          </cell>
          <cell r="U417">
            <v>9424745</v>
          </cell>
          <cell r="W417">
            <v>0</v>
          </cell>
          <cell r="X417">
            <v>0.18</v>
          </cell>
          <cell r="Y417">
            <v>0.18</v>
          </cell>
          <cell r="Z417">
            <v>0</v>
          </cell>
          <cell r="AB417">
            <v>85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</row>
        <row r="418">
          <cell r="B418">
            <v>453137161</v>
          </cell>
          <cell r="C418" t="str">
            <v>HOLYOKE COMMUNITY</v>
          </cell>
          <cell r="D418">
            <v>137</v>
          </cell>
          <cell r="E418" t="str">
            <v>HOLYOKE</v>
          </cell>
          <cell r="F418">
            <v>161</v>
          </cell>
          <cell r="G418" t="str">
            <v>LUDLOW</v>
          </cell>
          <cell r="I418">
            <v>16575</v>
          </cell>
          <cell r="J418">
            <v>5716</v>
          </cell>
          <cell r="K418">
            <v>0</v>
          </cell>
          <cell r="L418">
            <v>1188</v>
          </cell>
          <cell r="M418">
            <v>23479</v>
          </cell>
          <cell r="O418">
            <v>1</v>
          </cell>
          <cell r="P418">
            <v>0</v>
          </cell>
          <cell r="Q418">
            <v>22291</v>
          </cell>
          <cell r="R418">
            <v>0</v>
          </cell>
          <cell r="S418">
            <v>0</v>
          </cell>
          <cell r="T418">
            <v>1188</v>
          </cell>
          <cell r="U418">
            <v>23479</v>
          </cell>
          <cell r="W418">
            <v>0</v>
          </cell>
          <cell r="X418">
            <v>0.09</v>
          </cell>
          <cell r="Y418">
            <v>0.09</v>
          </cell>
          <cell r="Z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</row>
        <row r="419">
          <cell r="B419">
            <v>453137210</v>
          </cell>
          <cell r="C419" t="str">
            <v>HOLYOKE COMMUNITY</v>
          </cell>
          <cell r="D419">
            <v>137</v>
          </cell>
          <cell r="E419" t="str">
            <v>HOLYOKE</v>
          </cell>
          <cell r="F419">
            <v>210</v>
          </cell>
          <cell r="G419" t="str">
            <v>NORTHAMPTON</v>
          </cell>
          <cell r="I419">
            <v>15678</v>
          </cell>
          <cell r="J419">
            <v>4906</v>
          </cell>
          <cell r="K419">
            <v>0</v>
          </cell>
          <cell r="L419">
            <v>1188</v>
          </cell>
          <cell r="M419">
            <v>21772</v>
          </cell>
          <cell r="O419">
            <v>4</v>
          </cell>
          <cell r="P419">
            <v>0</v>
          </cell>
          <cell r="Q419">
            <v>82336</v>
          </cell>
          <cell r="R419">
            <v>0</v>
          </cell>
          <cell r="S419">
            <v>0</v>
          </cell>
          <cell r="T419">
            <v>4752</v>
          </cell>
          <cell r="U419">
            <v>87088</v>
          </cell>
          <cell r="W419">
            <v>0</v>
          </cell>
          <cell r="X419">
            <v>0.09</v>
          </cell>
          <cell r="Y419">
            <v>0.09</v>
          </cell>
          <cell r="Z419">
            <v>0</v>
          </cell>
          <cell r="AB419">
            <v>1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</row>
        <row r="420">
          <cell r="B420">
            <v>453137278</v>
          </cell>
          <cell r="C420" t="str">
            <v>HOLYOKE COMMUNITY</v>
          </cell>
          <cell r="D420">
            <v>137</v>
          </cell>
          <cell r="E420" t="str">
            <v>HOLYOKE</v>
          </cell>
          <cell r="F420">
            <v>278</v>
          </cell>
          <cell r="G420" t="str">
            <v>SOUTH HADLEY</v>
          </cell>
          <cell r="I420">
            <v>15589</v>
          </cell>
          <cell r="J420">
            <v>2543</v>
          </cell>
          <cell r="K420">
            <v>0</v>
          </cell>
          <cell r="L420">
            <v>1188</v>
          </cell>
          <cell r="M420">
            <v>19320</v>
          </cell>
          <cell r="O420">
            <v>6</v>
          </cell>
          <cell r="P420">
            <v>0</v>
          </cell>
          <cell r="Q420">
            <v>108792</v>
          </cell>
          <cell r="R420">
            <v>0</v>
          </cell>
          <cell r="S420">
            <v>0</v>
          </cell>
          <cell r="T420">
            <v>7128</v>
          </cell>
          <cell r="U420">
            <v>115920</v>
          </cell>
          <cell r="W420">
            <v>0</v>
          </cell>
          <cell r="X420">
            <v>0.09</v>
          </cell>
          <cell r="Y420">
            <v>0.09</v>
          </cell>
          <cell r="Z420">
            <v>0</v>
          </cell>
          <cell r="AB420">
            <v>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</row>
        <row r="421">
          <cell r="B421">
            <v>453137281</v>
          </cell>
          <cell r="C421" t="str">
            <v>HOLYOKE COMMUNITY</v>
          </cell>
          <cell r="D421">
            <v>137</v>
          </cell>
          <cell r="E421" t="str">
            <v>HOLYOKE</v>
          </cell>
          <cell r="F421">
            <v>281</v>
          </cell>
          <cell r="G421" t="str">
            <v>SPRINGFIELD</v>
          </cell>
          <cell r="I421">
            <v>17424</v>
          </cell>
          <cell r="J421">
            <v>0</v>
          </cell>
          <cell r="K421">
            <v>0</v>
          </cell>
          <cell r="L421">
            <v>1188</v>
          </cell>
          <cell r="M421">
            <v>18612</v>
          </cell>
          <cell r="O421">
            <v>96</v>
          </cell>
          <cell r="P421">
            <v>0</v>
          </cell>
          <cell r="Q421">
            <v>1672704</v>
          </cell>
          <cell r="R421">
            <v>0</v>
          </cell>
          <cell r="S421">
            <v>0</v>
          </cell>
          <cell r="T421">
            <v>114048</v>
          </cell>
          <cell r="U421">
            <v>1786752</v>
          </cell>
          <cell r="W421">
            <v>0</v>
          </cell>
          <cell r="X421">
            <v>0.18</v>
          </cell>
          <cell r="Y421">
            <v>0.18</v>
          </cell>
          <cell r="Z421">
            <v>0</v>
          </cell>
          <cell r="AB421">
            <v>18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</row>
        <row r="422">
          <cell r="B422">
            <v>453137309</v>
          </cell>
          <cell r="C422" t="str">
            <v>HOLYOKE COMMUNITY</v>
          </cell>
          <cell r="D422">
            <v>137</v>
          </cell>
          <cell r="E422" t="str">
            <v>HOLYOKE</v>
          </cell>
          <cell r="F422">
            <v>309</v>
          </cell>
          <cell r="G422" t="str">
            <v>WARE</v>
          </cell>
          <cell r="I422">
            <v>15348</v>
          </cell>
          <cell r="J422">
            <v>0</v>
          </cell>
          <cell r="K422">
            <v>0</v>
          </cell>
          <cell r="L422">
            <v>1188</v>
          </cell>
          <cell r="M422">
            <v>16536</v>
          </cell>
          <cell r="O422">
            <v>1</v>
          </cell>
          <cell r="P422">
            <v>0</v>
          </cell>
          <cell r="Q422">
            <v>15348</v>
          </cell>
          <cell r="R422">
            <v>0</v>
          </cell>
          <cell r="S422">
            <v>0</v>
          </cell>
          <cell r="T422">
            <v>1188</v>
          </cell>
          <cell r="U422">
            <v>16536</v>
          </cell>
          <cell r="W422">
            <v>0</v>
          </cell>
          <cell r="X422">
            <v>0.09</v>
          </cell>
          <cell r="Y422">
            <v>0.09</v>
          </cell>
          <cell r="Z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</row>
        <row r="423">
          <cell r="B423">
            <v>453137325</v>
          </cell>
          <cell r="C423" t="str">
            <v>HOLYOKE COMMUNITY</v>
          </cell>
          <cell r="D423">
            <v>137</v>
          </cell>
          <cell r="E423" t="str">
            <v>HOLYOKE</v>
          </cell>
          <cell r="F423">
            <v>325</v>
          </cell>
          <cell r="G423" t="str">
            <v>WESTFIELD</v>
          </cell>
          <cell r="I423">
            <v>12650</v>
          </cell>
          <cell r="J423">
            <v>922</v>
          </cell>
          <cell r="K423">
            <v>0</v>
          </cell>
          <cell r="L423">
            <v>1188</v>
          </cell>
          <cell r="M423">
            <v>14760</v>
          </cell>
          <cell r="O423">
            <v>2</v>
          </cell>
          <cell r="P423">
            <v>0</v>
          </cell>
          <cell r="Q423">
            <v>27144</v>
          </cell>
          <cell r="R423">
            <v>0</v>
          </cell>
          <cell r="S423">
            <v>0</v>
          </cell>
          <cell r="T423">
            <v>2376</v>
          </cell>
          <cell r="U423">
            <v>29520</v>
          </cell>
          <cell r="W423">
            <v>0</v>
          </cell>
          <cell r="X423">
            <v>0.09</v>
          </cell>
          <cell r="Y423">
            <v>0.09</v>
          </cell>
          <cell r="Z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</row>
        <row r="424">
          <cell r="B424">
            <v>453137332</v>
          </cell>
          <cell r="C424" t="str">
            <v>HOLYOKE COMMUNITY</v>
          </cell>
          <cell r="D424">
            <v>137</v>
          </cell>
          <cell r="E424" t="str">
            <v>HOLYOKE</v>
          </cell>
          <cell r="F424">
            <v>332</v>
          </cell>
          <cell r="G424" t="str">
            <v>WEST SPRINGFIELD</v>
          </cell>
          <cell r="I424">
            <v>15428</v>
          </cell>
          <cell r="J424">
            <v>523</v>
          </cell>
          <cell r="K424">
            <v>0</v>
          </cell>
          <cell r="L424">
            <v>1188</v>
          </cell>
          <cell r="M424">
            <v>17139</v>
          </cell>
          <cell r="O424">
            <v>11</v>
          </cell>
          <cell r="P424">
            <v>0</v>
          </cell>
          <cell r="Q424">
            <v>175461</v>
          </cell>
          <cell r="R424">
            <v>0</v>
          </cell>
          <cell r="S424">
            <v>0</v>
          </cell>
          <cell r="T424">
            <v>13068</v>
          </cell>
          <cell r="U424">
            <v>188529</v>
          </cell>
          <cell r="W424">
            <v>0</v>
          </cell>
          <cell r="X424">
            <v>0.09</v>
          </cell>
          <cell r="Y424">
            <v>0.09</v>
          </cell>
          <cell r="Z424">
            <v>0</v>
          </cell>
          <cell r="AB424">
            <v>4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</row>
        <row r="425">
          <cell r="B425">
            <v>454149009</v>
          </cell>
          <cell r="C425" t="str">
            <v>LAWRENCE FAMILY DEVELOPMENT</v>
          </cell>
          <cell r="D425">
            <v>149</v>
          </cell>
          <cell r="E425" t="str">
            <v>LAWRENCE</v>
          </cell>
          <cell r="F425">
            <v>9</v>
          </cell>
          <cell r="G425" t="str">
            <v>ANDOVER</v>
          </cell>
          <cell r="I425">
            <v>17824</v>
          </cell>
          <cell r="J425">
            <v>11504</v>
          </cell>
          <cell r="K425">
            <v>0</v>
          </cell>
          <cell r="L425">
            <v>1188</v>
          </cell>
          <cell r="M425">
            <v>30516</v>
          </cell>
          <cell r="O425">
            <v>3</v>
          </cell>
          <cell r="P425">
            <v>0</v>
          </cell>
          <cell r="Q425">
            <v>87984</v>
          </cell>
          <cell r="R425">
            <v>0</v>
          </cell>
          <cell r="S425">
            <v>0</v>
          </cell>
          <cell r="T425">
            <v>3564</v>
          </cell>
          <cell r="U425">
            <v>91548</v>
          </cell>
          <cell r="W425">
            <v>0</v>
          </cell>
          <cell r="X425">
            <v>0.09</v>
          </cell>
          <cell r="Y425">
            <v>0.09</v>
          </cell>
          <cell r="Z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</row>
        <row r="426">
          <cell r="B426">
            <v>454149128</v>
          </cell>
          <cell r="C426" t="str">
            <v>LAWRENCE FAMILY DEVELOPMENT</v>
          </cell>
          <cell r="D426">
            <v>149</v>
          </cell>
          <cell r="E426" t="str">
            <v>LAWRENCE</v>
          </cell>
          <cell r="F426">
            <v>128</v>
          </cell>
          <cell r="G426" t="str">
            <v>HAVERHILL</v>
          </cell>
          <cell r="I426">
            <v>16551</v>
          </cell>
          <cell r="J426">
            <v>617</v>
          </cell>
          <cell r="K426">
            <v>0</v>
          </cell>
          <cell r="L426">
            <v>1188</v>
          </cell>
          <cell r="M426">
            <v>18356</v>
          </cell>
          <cell r="O426">
            <v>22</v>
          </cell>
          <cell r="P426">
            <v>0</v>
          </cell>
          <cell r="Q426">
            <v>377696</v>
          </cell>
          <cell r="R426">
            <v>0</v>
          </cell>
          <cell r="S426">
            <v>0</v>
          </cell>
          <cell r="T426">
            <v>26136</v>
          </cell>
          <cell r="U426">
            <v>403832</v>
          </cell>
          <cell r="W426">
            <v>0</v>
          </cell>
          <cell r="X426">
            <v>0.09</v>
          </cell>
          <cell r="Y426">
            <v>0.09</v>
          </cell>
          <cell r="Z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</row>
        <row r="427">
          <cell r="B427">
            <v>454149149</v>
          </cell>
          <cell r="C427" t="str">
            <v>LAWRENCE FAMILY DEVELOPMENT</v>
          </cell>
          <cell r="D427">
            <v>149</v>
          </cell>
          <cell r="E427" t="str">
            <v>LAWRENCE</v>
          </cell>
          <cell r="F427">
            <v>149</v>
          </cell>
          <cell r="G427" t="str">
            <v>LAWRENCE</v>
          </cell>
          <cell r="I427">
            <v>17944</v>
          </cell>
          <cell r="J427">
            <v>215</v>
          </cell>
          <cell r="K427">
            <v>0</v>
          </cell>
          <cell r="L427">
            <v>1188</v>
          </cell>
          <cell r="M427">
            <v>19347</v>
          </cell>
          <cell r="O427">
            <v>776</v>
          </cell>
          <cell r="P427">
            <v>0</v>
          </cell>
          <cell r="Q427">
            <v>14091384</v>
          </cell>
          <cell r="R427">
            <v>0</v>
          </cell>
          <cell r="S427">
            <v>0</v>
          </cell>
          <cell r="T427">
            <v>921888</v>
          </cell>
          <cell r="U427">
            <v>15013272</v>
          </cell>
          <cell r="W427">
            <v>0</v>
          </cell>
          <cell r="X427">
            <v>0.18</v>
          </cell>
          <cell r="Y427">
            <v>0.18</v>
          </cell>
          <cell r="Z427">
            <v>0</v>
          </cell>
          <cell r="AB427">
            <v>5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</row>
        <row r="428">
          <cell r="B428">
            <v>454149181</v>
          </cell>
          <cell r="C428" t="str">
            <v>LAWRENCE FAMILY DEVELOPMENT</v>
          </cell>
          <cell r="D428">
            <v>149</v>
          </cell>
          <cell r="E428" t="str">
            <v>LAWRENCE</v>
          </cell>
          <cell r="F428">
            <v>181</v>
          </cell>
          <cell r="G428" t="str">
            <v>METHUEN</v>
          </cell>
          <cell r="I428">
            <v>16630</v>
          </cell>
          <cell r="J428">
            <v>249</v>
          </cell>
          <cell r="K428">
            <v>0</v>
          </cell>
          <cell r="L428">
            <v>1188</v>
          </cell>
          <cell r="M428">
            <v>18067</v>
          </cell>
          <cell r="O428">
            <v>76</v>
          </cell>
          <cell r="P428">
            <v>0</v>
          </cell>
          <cell r="Q428">
            <v>1282804</v>
          </cell>
          <cell r="R428">
            <v>0</v>
          </cell>
          <cell r="S428">
            <v>0</v>
          </cell>
          <cell r="T428">
            <v>90288</v>
          </cell>
          <cell r="U428">
            <v>1373092</v>
          </cell>
          <cell r="W428">
            <v>0</v>
          </cell>
          <cell r="X428">
            <v>0.09</v>
          </cell>
          <cell r="Y428">
            <v>0.09</v>
          </cell>
          <cell r="Z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</row>
        <row r="429">
          <cell r="B429">
            <v>454149211</v>
          </cell>
          <cell r="C429" t="str">
            <v>LAWRENCE FAMILY DEVELOPMENT</v>
          </cell>
          <cell r="D429">
            <v>149</v>
          </cell>
          <cell r="E429" t="str">
            <v>LAWRENCE</v>
          </cell>
          <cell r="F429">
            <v>211</v>
          </cell>
          <cell r="G429" t="str">
            <v>NORTH ANDOVER</v>
          </cell>
          <cell r="I429">
            <v>15414</v>
          </cell>
          <cell r="J429">
            <v>3698</v>
          </cell>
          <cell r="K429">
            <v>0</v>
          </cell>
          <cell r="L429">
            <v>1188</v>
          </cell>
          <cell r="M429">
            <v>20300</v>
          </cell>
          <cell r="O429">
            <v>2</v>
          </cell>
          <cell r="P429">
            <v>0</v>
          </cell>
          <cell r="Q429">
            <v>38224</v>
          </cell>
          <cell r="R429">
            <v>0</v>
          </cell>
          <cell r="S429">
            <v>0</v>
          </cell>
          <cell r="T429">
            <v>2376</v>
          </cell>
          <cell r="U429">
            <v>40600</v>
          </cell>
          <cell r="W429">
            <v>0</v>
          </cell>
          <cell r="X429">
            <v>0.09</v>
          </cell>
          <cell r="Y429">
            <v>0.09</v>
          </cell>
          <cell r="Z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</row>
        <row r="430">
          <cell r="B430">
            <v>455128128</v>
          </cell>
          <cell r="C430" t="str">
            <v>HILL VIEW MONTESSORI</v>
          </cell>
          <cell r="D430">
            <v>128</v>
          </cell>
          <cell r="E430" t="str">
            <v>HAVERHILL</v>
          </cell>
          <cell r="F430">
            <v>128</v>
          </cell>
          <cell r="G430" t="str">
            <v>HAVERHILL</v>
          </cell>
          <cell r="I430">
            <v>13883</v>
          </cell>
          <cell r="J430">
            <v>517</v>
          </cell>
          <cell r="K430">
            <v>0</v>
          </cell>
          <cell r="L430">
            <v>1188</v>
          </cell>
          <cell r="M430">
            <v>15588</v>
          </cell>
          <cell r="O430">
            <v>292</v>
          </cell>
          <cell r="P430">
            <v>0</v>
          </cell>
          <cell r="Q430">
            <v>4204800</v>
          </cell>
          <cell r="R430">
            <v>0</v>
          </cell>
          <cell r="S430">
            <v>0</v>
          </cell>
          <cell r="T430">
            <v>346896</v>
          </cell>
          <cell r="U430">
            <v>4551696</v>
          </cell>
          <cell r="W430">
            <v>0</v>
          </cell>
          <cell r="X430">
            <v>0.09</v>
          </cell>
          <cell r="Y430">
            <v>0.09</v>
          </cell>
          <cell r="Z430">
            <v>0</v>
          </cell>
          <cell r="AB430">
            <v>73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</row>
        <row r="431">
          <cell r="B431">
            <v>455128149</v>
          </cell>
          <cell r="C431" t="str">
            <v>HILL VIEW MONTESSORI</v>
          </cell>
          <cell r="D431">
            <v>128</v>
          </cell>
          <cell r="E431" t="str">
            <v>HAVERHILL</v>
          </cell>
          <cell r="F431">
            <v>149</v>
          </cell>
          <cell r="G431" t="str">
            <v>LAWRENCE</v>
          </cell>
          <cell r="I431">
            <v>14306</v>
          </cell>
          <cell r="J431">
            <v>171</v>
          </cell>
          <cell r="K431">
            <v>0</v>
          </cell>
          <cell r="L431">
            <v>1188</v>
          </cell>
          <cell r="M431">
            <v>15665</v>
          </cell>
          <cell r="O431">
            <v>4</v>
          </cell>
          <cell r="P431">
            <v>0</v>
          </cell>
          <cell r="Q431">
            <v>57908</v>
          </cell>
          <cell r="R431">
            <v>0</v>
          </cell>
          <cell r="S431">
            <v>0</v>
          </cell>
          <cell r="T431">
            <v>4752</v>
          </cell>
          <cell r="U431">
            <v>62660</v>
          </cell>
          <cell r="W431">
            <v>0</v>
          </cell>
          <cell r="X431">
            <v>0.18</v>
          </cell>
          <cell r="Y431">
            <v>0.18</v>
          </cell>
          <cell r="Z431">
            <v>0</v>
          </cell>
          <cell r="AB431">
            <v>1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</row>
        <row r="432">
          <cell r="B432">
            <v>455128181</v>
          </cell>
          <cell r="C432" t="str">
            <v>HILL VIEW MONTESSORI</v>
          </cell>
          <cell r="D432">
            <v>128</v>
          </cell>
          <cell r="E432" t="str">
            <v>HAVERHILL</v>
          </cell>
          <cell r="F432">
            <v>181</v>
          </cell>
          <cell r="G432" t="str">
            <v>METHUEN</v>
          </cell>
          <cell r="I432">
            <v>10456</v>
          </cell>
          <cell r="J432">
            <v>157</v>
          </cell>
          <cell r="K432">
            <v>0</v>
          </cell>
          <cell r="L432">
            <v>1188</v>
          </cell>
          <cell r="M432">
            <v>11801</v>
          </cell>
          <cell r="O432">
            <v>5</v>
          </cell>
          <cell r="P432">
            <v>0</v>
          </cell>
          <cell r="Q432">
            <v>53065</v>
          </cell>
          <cell r="R432">
            <v>0</v>
          </cell>
          <cell r="S432">
            <v>0</v>
          </cell>
          <cell r="T432">
            <v>5940</v>
          </cell>
          <cell r="U432">
            <v>59005</v>
          </cell>
          <cell r="W432">
            <v>0</v>
          </cell>
          <cell r="X432">
            <v>0.09</v>
          </cell>
          <cell r="Y432">
            <v>0.09</v>
          </cell>
          <cell r="Z432">
            <v>0</v>
          </cell>
          <cell r="AB432">
            <v>1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</row>
        <row r="433">
          <cell r="B433">
            <v>455128745</v>
          </cell>
          <cell r="C433" t="str">
            <v>HILL VIEW MONTESSORI</v>
          </cell>
          <cell r="D433">
            <v>128</v>
          </cell>
          <cell r="E433" t="str">
            <v>HAVERHILL</v>
          </cell>
          <cell r="F433">
            <v>745</v>
          </cell>
          <cell r="G433" t="str">
            <v>PENTUCKET</v>
          </cell>
          <cell r="I433">
            <v>12519</v>
          </cell>
          <cell r="J433">
            <v>5251</v>
          </cell>
          <cell r="K433">
            <v>0</v>
          </cell>
          <cell r="L433">
            <v>1188</v>
          </cell>
          <cell r="M433">
            <v>18958</v>
          </cell>
          <cell r="O433">
            <v>3</v>
          </cell>
          <cell r="P433">
            <v>0</v>
          </cell>
          <cell r="Q433">
            <v>53310</v>
          </cell>
          <cell r="R433">
            <v>0</v>
          </cell>
          <cell r="S433">
            <v>0</v>
          </cell>
          <cell r="T433">
            <v>3564</v>
          </cell>
          <cell r="U433">
            <v>56874</v>
          </cell>
          <cell r="W433">
            <v>0</v>
          </cell>
          <cell r="X433">
            <v>0.09</v>
          </cell>
          <cell r="Y433">
            <v>0.09</v>
          </cell>
          <cell r="Z433">
            <v>0</v>
          </cell>
          <cell r="AB433">
            <v>1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</row>
        <row r="434">
          <cell r="B434">
            <v>456160009</v>
          </cell>
          <cell r="C434" t="str">
            <v>LOWELL COMMUNITY</v>
          </cell>
          <cell r="D434">
            <v>160</v>
          </cell>
          <cell r="E434" t="str">
            <v>LOWELL</v>
          </cell>
          <cell r="F434">
            <v>9</v>
          </cell>
          <cell r="G434" t="str">
            <v>ANDOVER</v>
          </cell>
          <cell r="I434">
            <v>10705</v>
          </cell>
          <cell r="J434">
            <v>6909</v>
          </cell>
          <cell r="K434">
            <v>0</v>
          </cell>
          <cell r="L434">
            <v>1188</v>
          </cell>
          <cell r="M434">
            <v>18802</v>
          </cell>
          <cell r="O434">
            <v>1</v>
          </cell>
          <cell r="P434">
            <v>0</v>
          </cell>
          <cell r="Q434">
            <v>17571</v>
          </cell>
          <cell r="R434">
            <v>0</v>
          </cell>
          <cell r="S434">
            <v>0</v>
          </cell>
          <cell r="T434">
            <v>1185</v>
          </cell>
          <cell r="U434">
            <v>18756</v>
          </cell>
          <cell r="W434">
            <v>2.4479804161566705E-3</v>
          </cell>
          <cell r="X434">
            <v>0.09</v>
          </cell>
          <cell r="Y434">
            <v>0.09</v>
          </cell>
          <cell r="Z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</row>
        <row r="435">
          <cell r="B435">
            <v>456160031</v>
          </cell>
          <cell r="C435" t="str">
            <v>LOWELL COMMUNITY</v>
          </cell>
          <cell r="D435">
            <v>160</v>
          </cell>
          <cell r="E435" t="str">
            <v>LOWELL</v>
          </cell>
          <cell r="F435">
            <v>31</v>
          </cell>
          <cell r="G435" t="str">
            <v>BILLERICA</v>
          </cell>
          <cell r="I435">
            <v>14417</v>
          </cell>
          <cell r="J435">
            <v>6471</v>
          </cell>
          <cell r="K435">
            <v>0</v>
          </cell>
          <cell r="L435">
            <v>1188</v>
          </cell>
          <cell r="M435">
            <v>22076</v>
          </cell>
          <cell r="O435">
            <v>6</v>
          </cell>
          <cell r="P435">
            <v>0</v>
          </cell>
          <cell r="Q435">
            <v>125022</v>
          </cell>
          <cell r="R435">
            <v>0</v>
          </cell>
          <cell r="S435">
            <v>0</v>
          </cell>
          <cell r="T435">
            <v>7110</v>
          </cell>
          <cell r="U435">
            <v>132132</v>
          </cell>
          <cell r="W435">
            <v>1.4687882496940023E-2</v>
          </cell>
          <cell r="X435">
            <v>0.09</v>
          </cell>
          <cell r="Y435">
            <v>0.09</v>
          </cell>
          <cell r="Z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</row>
        <row r="436">
          <cell r="B436">
            <v>456160056</v>
          </cell>
          <cell r="C436" t="str">
            <v>LOWELL COMMUNITY</v>
          </cell>
          <cell r="D436">
            <v>160</v>
          </cell>
          <cell r="E436" t="str">
            <v>LOWELL</v>
          </cell>
          <cell r="F436">
            <v>56</v>
          </cell>
          <cell r="G436" t="str">
            <v>CHELMSFORD</v>
          </cell>
          <cell r="I436">
            <v>15079</v>
          </cell>
          <cell r="J436">
            <v>4448</v>
          </cell>
          <cell r="K436">
            <v>0</v>
          </cell>
          <cell r="L436">
            <v>1188</v>
          </cell>
          <cell r="M436">
            <v>20715</v>
          </cell>
          <cell r="O436">
            <v>6</v>
          </cell>
          <cell r="P436">
            <v>0</v>
          </cell>
          <cell r="Q436">
            <v>116874</v>
          </cell>
          <cell r="R436">
            <v>0</v>
          </cell>
          <cell r="S436">
            <v>0</v>
          </cell>
          <cell r="T436">
            <v>7110</v>
          </cell>
          <cell r="U436">
            <v>123984</v>
          </cell>
          <cell r="W436">
            <v>1.4687882496940023E-2</v>
          </cell>
          <cell r="X436">
            <v>0.09</v>
          </cell>
          <cell r="Y436">
            <v>0.09</v>
          </cell>
          <cell r="Z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</row>
        <row r="437">
          <cell r="B437">
            <v>456160079</v>
          </cell>
          <cell r="C437" t="str">
            <v>LOWELL COMMUNITY</v>
          </cell>
          <cell r="D437">
            <v>160</v>
          </cell>
          <cell r="E437" t="str">
            <v>LOWELL</v>
          </cell>
          <cell r="F437">
            <v>79</v>
          </cell>
          <cell r="G437" t="str">
            <v>DRACUT</v>
          </cell>
          <cell r="I437">
            <v>16478</v>
          </cell>
          <cell r="J437">
            <v>0</v>
          </cell>
          <cell r="K437">
            <v>0</v>
          </cell>
          <cell r="L437">
            <v>1188</v>
          </cell>
          <cell r="M437">
            <v>17666</v>
          </cell>
          <cell r="O437">
            <v>52</v>
          </cell>
          <cell r="P437">
            <v>0</v>
          </cell>
          <cell r="Q437">
            <v>854776</v>
          </cell>
          <cell r="R437">
            <v>0</v>
          </cell>
          <cell r="S437">
            <v>0</v>
          </cell>
          <cell r="T437">
            <v>61620</v>
          </cell>
          <cell r="U437">
            <v>916396</v>
          </cell>
          <cell r="W437">
            <v>0.12729498164014674</v>
          </cell>
          <cell r="X437">
            <v>0.09</v>
          </cell>
          <cell r="Y437">
            <v>0.09</v>
          </cell>
          <cell r="Z437">
            <v>0</v>
          </cell>
          <cell r="AB437">
            <v>7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</row>
        <row r="438">
          <cell r="B438">
            <v>456160128</v>
          </cell>
          <cell r="C438" t="str">
            <v>LOWELL COMMUNITY</v>
          </cell>
          <cell r="D438">
            <v>160</v>
          </cell>
          <cell r="E438" t="str">
            <v>LOWELL</v>
          </cell>
          <cell r="F438">
            <v>128</v>
          </cell>
          <cell r="G438" t="str">
            <v>HAVERHILL</v>
          </cell>
          <cell r="I438">
            <v>19799</v>
          </cell>
          <cell r="J438">
            <v>738</v>
          </cell>
          <cell r="K438">
            <v>0</v>
          </cell>
          <cell r="L438">
            <v>1188</v>
          </cell>
          <cell r="M438">
            <v>21725</v>
          </cell>
          <cell r="O438">
            <v>1</v>
          </cell>
          <cell r="P438">
            <v>0</v>
          </cell>
          <cell r="Q438">
            <v>20487</v>
          </cell>
          <cell r="R438">
            <v>0</v>
          </cell>
          <cell r="S438">
            <v>0</v>
          </cell>
          <cell r="T438">
            <v>1185</v>
          </cell>
          <cell r="U438">
            <v>21672</v>
          </cell>
          <cell r="W438">
            <v>2.4479804161566705E-3</v>
          </cell>
          <cell r="X438">
            <v>0.09</v>
          </cell>
          <cell r="Y438">
            <v>0.09</v>
          </cell>
          <cell r="Z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</row>
        <row r="439">
          <cell r="B439">
            <v>456160149</v>
          </cell>
          <cell r="C439" t="str">
            <v>LOWELL COMMUNITY</v>
          </cell>
          <cell r="D439">
            <v>160</v>
          </cell>
          <cell r="E439" t="str">
            <v>LOWELL</v>
          </cell>
          <cell r="F439">
            <v>149</v>
          </cell>
          <cell r="G439" t="str">
            <v>LAWRENCE</v>
          </cell>
          <cell r="I439">
            <v>20097</v>
          </cell>
          <cell r="J439">
            <v>241</v>
          </cell>
          <cell r="K439">
            <v>0</v>
          </cell>
          <cell r="L439">
            <v>1188</v>
          </cell>
          <cell r="M439">
            <v>21526</v>
          </cell>
          <cell r="O439">
            <v>3</v>
          </cell>
          <cell r="P439">
            <v>0</v>
          </cell>
          <cell r="Q439">
            <v>60864</v>
          </cell>
          <cell r="R439">
            <v>0</v>
          </cell>
          <cell r="S439">
            <v>0</v>
          </cell>
          <cell r="T439">
            <v>3555</v>
          </cell>
          <cell r="U439">
            <v>64419</v>
          </cell>
          <cell r="W439">
            <v>7.3439412484700116E-3</v>
          </cell>
          <cell r="X439">
            <v>0.18</v>
          </cell>
          <cell r="Y439">
            <v>0.18</v>
          </cell>
          <cell r="Z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</row>
        <row r="440">
          <cell r="B440">
            <v>456160153</v>
          </cell>
          <cell r="C440" t="str">
            <v>LOWELL COMMUNITY</v>
          </cell>
          <cell r="D440">
            <v>160</v>
          </cell>
          <cell r="E440" t="str">
            <v>LOWELL</v>
          </cell>
          <cell r="F440">
            <v>153</v>
          </cell>
          <cell r="G440" t="str">
            <v>LEOMINSTER</v>
          </cell>
          <cell r="I440">
            <v>18460</v>
          </cell>
          <cell r="J440">
            <v>51</v>
          </cell>
          <cell r="K440">
            <v>0</v>
          </cell>
          <cell r="L440">
            <v>1188</v>
          </cell>
          <cell r="M440">
            <v>19699</v>
          </cell>
          <cell r="O440">
            <v>1</v>
          </cell>
          <cell r="P440">
            <v>0</v>
          </cell>
          <cell r="Q440">
            <v>18466</v>
          </cell>
          <cell r="R440">
            <v>0</v>
          </cell>
          <cell r="S440">
            <v>0</v>
          </cell>
          <cell r="T440">
            <v>1185</v>
          </cell>
          <cell r="U440">
            <v>19651</v>
          </cell>
          <cell r="W440">
            <v>2.4479804161566705E-3</v>
          </cell>
          <cell r="X440">
            <v>0.09</v>
          </cell>
          <cell r="Y440">
            <v>0.09</v>
          </cell>
          <cell r="Z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</row>
        <row r="441">
          <cell r="B441">
            <v>456160160</v>
          </cell>
          <cell r="C441" t="str">
            <v>LOWELL COMMUNITY</v>
          </cell>
          <cell r="D441">
            <v>160</v>
          </cell>
          <cell r="E441" t="str">
            <v>LOWELL</v>
          </cell>
          <cell r="F441">
            <v>160</v>
          </cell>
          <cell r="G441" t="str">
            <v>LOWELL</v>
          </cell>
          <cell r="I441">
            <v>17637</v>
          </cell>
          <cell r="J441">
            <v>37</v>
          </cell>
          <cell r="K441">
            <v>0</v>
          </cell>
          <cell r="L441">
            <v>1188</v>
          </cell>
          <cell r="M441">
            <v>18862</v>
          </cell>
          <cell r="O441">
            <v>732</v>
          </cell>
          <cell r="P441">
            <v>0</v>
          </cell>
          <cell r="Q441">
            <v>12905892</v>
          </cell>
          <cell r="R441">
            <v>0</v>
          </cell>
          <cell r="S441">
            <v>0</v>
          </cell>
          <cell r="T441">
            <v>867420</v>
          </cell>
          <cell r="U441">
            <v>13773312</v>
          </cell>
          <cell r="W441">
            <v>1.7919216646266538</v>
          </cell>
          <cell r="X441">
            <v>0.18</v>
          </cell>
          <cell r="Y441">
            <v>0.18</v>
          </cell>
          <cell r="Z441">
            <v>0</v>
          </cell>
          <cell r="AB441">
            <v>86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</row>
        <row r="442">
          <cell r="B442">
            <v>456160170</v>
          </cell>
          <cell r="C442" t="str">
            <v>LOWELL COMMUNITY</v>
          </cell>
          <cell r="D442">
            <v>160</v>
          </cell>
          <cell r="E442" t="str">
            <v>LOWELL</v>
          </cell>
          <cell r="F442">
            <v>170</v>
          </cell>
          <cell r="G442" t="str">
            <v>MARLBOROUGH</v>
          </cell>
          <cell r="I442">
            <v>13324</v>
          </cell>
          <cell r="J442">
            <v>708</v>
          </cell>
          <cell r="K442">
            <v>0</v>
          </cell>
          <cell r="L442">
            <v>1188</v>
          </cell>
          <cell r="M442">
            <v>15220</v>
          </cell>
          <cell r="O442">
            <v>2</v>
          </cell>
          <cell r="P442">
            <v>0</v>
          </cell>
          <cell r="Q442">
            <v>27996</v>
          </cell>
          <cell r="R442">
            <v>0</v>
          </cell>
          <cell r="S442">
            <v>0</v>
          </cell>
          <cell r="T442">
            <v>2370</v>
          </cell>
          <cell r="U442">
            <v>30366</v>
          </cell>
          <cell r="W442">
            <v>4.8959608323133411E-3</v>
          </cell>
          <cell r="X442">
            <v>0.09</v>
          </cell>
          <cell r="Y442">
            <v>0.09</v>
          </cell>
          <cell r="Z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</row>
        <row r="443">
          <cell r="B443">
            <v>456160181</v>
          </cell>
          <cell r="C443" t="str">
            <v>LOWELL COMMUNITY</v>
          </cell>
          <cell r="D443">
            <v>160</v>
          </cell>
          <cell r="E443" t="str">
            <v>LOWELL</v>
          </cell>
          <cell r="F443">
            <v>181</v>
          </cell>
          <cell r="G443" t="str">
            <v>METHUEN</v>
          </cell>
          <cell r="I443">
            <v>16912</v>
          </cell>
          <cell r="J443">
            <v>254</v>
          </cell>
          <cell r="K443">
            <v>0</v>
          </cell>
          <cell r="L443">
            <v>1188</v>
          </cell>
          <cell r="M443">
            <v>18354</v>
          </cell>
          <cell r="O443">
            <v>1</v>
          </cell>
          <cell r="P443">
            <v>0</v>
          </cell>
          <cell r="Q443">
            <v>17124</v>
          </cell>
          <cell r="R443">
            <v>0</v>
          </cell>
          <cell r="S443">
            <v>0</v>
          </cell>
          <cell r="T443">
            <v>1185</v>
          </cell>
          <cell r="U443">
            <v>18309</v>
          </cell>
          <cell r="W443">
            <v>2.4479804161566705E-3</v>
          </cell>
          <cell r="X443">
            <v>0.09</v>
          </cell>
          <cell r="Y443">
            <v>0.09</v>
          </cell>
          <cell r="Z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</row>
        <row r="444">
          <cell r="B444">
            <v>456160295</v>
          </cell>
          <cell r="C444" t="str">
            <v>LOWELL COMMUNITY</v>
          </cell>
          <cell r="D444">
            <v>160</v>
          </cell>
          <cell r="E444" t="str">
            <v>LOWELL</v>
          </cell>
          <cell r="F444">
            <v>295</v>
          </cell>
          <cell r="G444" t="str">
            <v>TEWKSBURY</v>
          </cell>
          <cell r="I444">
            <v>13586</v>
          </cell>
          <cell r="J444">
            <v>6735</v>
          </cell>
          <cell r="K444">
            <v>0</v>
          </cell>
          <cell r="L444">
            <v>1188</v>
          </cell>
          <cell r="M444">
            <v>21509</v>
          </cell>
          <cell r="O444">
            <v>6</v>
          </cell>
          <cell r="P444">
            <v>0</v>
          </cell>
          <cell r="Q444">
            <v>121626</v>
          </cell>
          <cell r="R444">
            <v>0</v>
          </cell>
          <cell r="S444">
            <v>0</v>
          </cell>
          <cell r="T444">
            <v>7110</v>
          </cell>
          <cell r="U444">
            <v>128736</v>
          </cell>
          <cell r="W444">
            <v>1.4687882496940023E-2</v>
          </cell>
          <cell r="X444">
            <v>0.09</v>
          </cell>
          <cell r="Y444">
            <v>0.09</v>
          </cell>
          <cell r="Z444">
            <v>0</v>
          </cell>
          <cell r="AB444">
            <v>2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</row>
        <row r="445">
          <cell r="B445">
            <v>456160301</v>
          </cell>
          <cell r="C445" t="str">
            <v>LOWELL COMMUNITY</v>
          </cell>
          <cell r="D445">
            <v>160</v>
          </cell>
          <cell r="E445" t="str">
            <v>LOWELL</v>
          </cell>
          <cell r="F445">
            <v>301</v>
          </cell>
          <cell r="G445" t="str">
            <v>TYNGSBOROUGH</v>
          </cell>
          <cell r="I445">
            <v>17120</v>
          </cell>
          <cell r="J445">
            <v>4833</v>
          </cell>
          <cell r="K445">
            <v>0</v>
          </cell>
          <cell r="L445">
            <v>1188</v>
          </cell>
          <cell r="M445">
            <v>23141</v>
          </cell>
          <cell r="O445">
            <v>2</v>
          </cell>
          <cell r="P445">
            <v>0</v>
          </cell>
          <cell r="Q445">
            <v>43798</v>
          </cell>
          <cell r="R445">
            <v>0</v>
          </cell>
          <cell r="S445">
            <v>0</v>
          </cell>
          <cell r="T445">
            <v>2370</v>
          </cell>
          <cell r="U445">
            <v>46168</v>
          </cell>
          <cell r="W445">
            <v>4.8959608323133411E-3</v>
          </cell>
          <cell r="X445">
            <v>0.09</v>
          </cell>
          <cell r="Y445">
            <v>0.09</v>
          </cell>
          <cell r="Z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</row>
        <row r="446">
          <cell r="B446">
            <v>456160616</v>
          </cell>
          <cell r="C446" t="str">
            <v>LOWELL COMMUNITY</v>
          </cell>
          <cell r="D446">
            <v>160</v>
          </cell>
          <cell r="E446" t="str">
            <v>LOWELL</v>
          </cell>
          <cell r="F446">
            <v>616</v>
          </cell>
          <cell r="G446" t="str">
            <v>AYER SHIRLEY</v>
          </cell>
          <cell r="I446">
            <v>17290</v>
          </cell>
          <cell r="J446">
            <v>3483</v>
          </cell>
          <cell r="K446">
            <v>0</v>
          </cell>
          <cell r="L446">
            <v>1188</v>
          </cell>
          <cell r="M446">
            <v>21961</v>
          </cell>
          <cell r="O446">
            <v>1</v>
          </cell>
          <cell r="P446">
            <v>0</v>
          </cell>
          <cell r="Q446">
            <v>20722</v>
          </cell>
          <cell r="R446">
            <v>0</v>
          </cell>
          <cell r="S446">
            <v>0</v>
          </cell>
          <cell r="T446">
            <v>1185</v>
          </cell>
          <cell r="U446">
            <v>21907</v>
          </cell>
          <cell r="W446">
            <v>2.4479804161566705E-3</v>
          </cell>
          <cell r="X446">
            <v>0.09</v>
          </cell>
          <cell r="Y446">
            <v>0.09</v>
          </cell>
          <cell r="Z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</row>
        <row r="447">
          <cell r="B447">
            <v>456160735</v>
          </cell>
          <cell r="C447" t="str">
            <v>LOWELL COMMUNITY</v>
          </cell>
          <cell r="D447">
            <v>160</v>
          </cell>
          <cell r="E447" t="str">
            <v>LOWELL</v>
          </cell>
          <cell r="F447">
            <v>735</v>
          </cell>
          <cell r="G447" t="str">
            <v>NORTH MIDDLESEX</v>
          </cell>
          <cell r="I447">
            <v>14554</v>
          </cell>
          <cell r="J447">
            <v>4393</v>
          </cell>
          <cell r="K447">
            <v>0</v>
          </cell>
          <cell r="L447">
            <v>1188</v>
          </cell>
          <cell r="M447">
            <v>20135</v>
          </cell>
          <cell r="O447">
            <v>3</v>
          </cell>
          <cell r="P447">
            <v>0</v>
          </cell>
          <cell r="Q447">
            <v>56703</v>
          </cell>
          <cell r="R447">
            <v>0</v>
          </cell>
          <cell r="S447">
            <v>0</v>
          </cell>
          <cell r="T447">
            <v>3555</v>
          </cell>
          <cell r="U447">
            <v>60258</v>
          </cell>
          <cell r="W447">
            <v>7.3439412484700116E-3</v>
          </cell>
          <cell r="X447">
            <v>0.09</v>
          </cell>
          <cell r="Y447">
            <v>0.09</v>
          </cell>
          <cell r="Z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</row>
        <row r="448">
          <cell r="B448">
            <v>458160056</v>
          </cell>
          <cell r="C448" t="str">
            <v>LOWELL MIDDLESEX ACADEMY</v>
          </cell>
          <cell r="D448">
            <v>160</v>
          </cell>
          <cell r="E448" t="str">
            <v>LOWELL</v>
          </cell>
          <cell r="F448">
            <v>56</v>
          </cell>
          <cell r="G448" t="str">
            <v>CHELMSFORD</v>
          </cell>
          <cell r="I448">
            <v>12243</v>
          </cell>
          <cell r="J448">
            <v>3612</v>
          </cell>
          <cell r="K448">
            <v>0</v>
          </cell>
          <cell r="L448">
            <v>1188</v>
          </cell>
          <cell r="M448">
            <v>17043</v>
          </cell>
          <cell r="O448">
            <v>2</v>
          </cell>
          <cell r="P448">
            <v>0</v>
          </cell>
          <cell r="Q448">
            <v>31710</v>
          </cell>
          <cell r="R448">
            <v>0</v>
          </cell>
          <cell r="S448">
            <v>0</v>
          </cell>
          <cell r="T448">
            <v>2376</v>
          </cell>
          <cell r="U448">
            <v>34086</v>
          </cell>
          <cell r="W448">
            <v>0</v>
          </cell>
          <cell r="X448">
            <v>0.09</v>
          </cell>
          <cell r="Y448">
            <v>0.09</v>
          </cell>
          <cell r="Z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</row>
        <row r="449">
          <cell r="B449">
            <v>458160079</v>
          </cell>
          <cell r="C449" t="str">
            <v>LOWELL MIDDLESEX ACADEMY</v>
          </cell>
          <cell r="D449">
            <v>160</v>
          </cell>
          <cell r="E449" t="str">
            <v>LOWELL</v>
          </cell>
          <cell r="F449">
            <v>79</v>
          </cell>
          <cell r="G449" t="str">
            <v>DRACUT</v>
          </cell>
          <cell r="I449">
            <v>15911</v>
          </cell>
          <cell r="J449">
            <v>0</v>
          </cell>
          <cell r="K449">
            <v>0</v>
          </cell>
          <cell r="L449">
            <v>1188</v>
          </cell>
          <cell r="M449">
            <v>17099</v>
          </cell>
          <cell r="O449">
            <v>9</v>
          </cell>
          <cell r="P449">
            <v>0</v>
          </cell>
          <cell r="Q449">
            <v>143199</v>
          </cell>
          <cell r="R449">
            <v>0</v>
          </cell>
          <cell r="S449">
            <v>0</v>
          </cell>
          <cell r="T449">
            <v>10692</v>
          </cell>
          <cell r="U449">
            <v>153891</v>
          </cell>
          <cell r="W449">
            <v>0</v>
          </cell>
          <cell r="X449">
            <v>0.09</v>
          </cell>
          <cell r="Y449">
            <v>0.09</v>
          </cell>
          <cell r="Z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</row>
        <row r="450">
          <cell r="B450">
            <v>458160160</v>
          </cell>
          <cell r="C450" t="str">
            <v>LOWELL MIDDLESEX ACADEMY</v>
          </cell>
          <cell r="D450">
            <v>160</v>
          </cell>
          <cell r="E450" t="str">
            <v>LOWELL</v>
          </cell>
          <cell r="F450">
            <v>160</v>
          </cell>
          <cell r="G450" t="str">
            <v>LOWELL</v>
          </cell>
          <cell r="I450">
            <v>18355</v>
          </cell>
          <cell r="J450">
            <v>38</v>
          </cell>
          <cell r="K450">
            <v>0</v>
          </cell>
          <cell r="L450">
            <v>1188</v>
          </cell>
          <cell r="M450">
            <v>19581</v>
          </cell>
          <cell r="O450">
            <v>90</v>
          </cell>
          <cell r="P450">
            <v>0</v>
          </cell>
          <cell r="Q450">
            <v>1655370</v>
          </cell>
          <cell r="R450">
            <v>0</v>
          </cell>
          <cell r="S450">
            <v>0</v>
          </cell>
          <cell r="T450">
            <v>106920</v>
          </cell>
          <cell r="U450">
            <v>1762290</v>
          </cell>
          <cell r="W450">
            <v>0</v>
          </cell>
          <cell r="X450">
            <v>0.18</v>
          </cell>
          <cell r="Y450">
            <v>0.18</v>
          </cell>
          <cell r="Z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</row>
        <row r="451">
          <cell r="B451">
            <v>458160163</v>
          </cell>
          <cell r="C451" t="str">
            <v>LOWELL MIDDLESEX ACADEMY</v>
          </cell>
          <cell r="D451">
            <v>160</v>
          </cell>
          <cell r="E451" t="str">
            <v>LOWELL</v>
          </cell>
          <cell r="F451">
            <v>163</v>
          </cell>
          <cell r="G451" t="str">
            <v>LYNN</v>
          </cell>
          <cell r="I451">
            <v>18438</v>
          </cell>
          <cell r="J451">
            <v>0</v>
          </cell>
          <cell r="K451">
            <v>0</v>
          </cell>
          <cell r="L451">
            <v>1188</v>
          </cell>
          <cell r="M451">
            <v>19626</v>
          </cell>
          <cell r="O451">
            <v>1</v>
          </cell>
          <cell r="P451">
            <v>0</v>
          </cell>
          <cell r="Q451">
            <v>18438</v>
          </cell>
          <cell r="R451">
            <v>0</v>
          </cell>
          <cell r="S451">
            <v>0</v>
          </cell>
          <cell r="T451">
            <v>1188</v>
          </cell>
          <cell r="U451">
            <v>19626</v>
          </cell>
          <cell r="W451">
            <v>0</v>
          </cell>
          <cell r="X451">
            <v>0.113490033140277</v>
          </cell>
          <cell r="Y451">
            <v>0.113490033140277</v>
          </cell>
          <cell r="Z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</row>
        <row r="452">
          <cell r="B452">
            <v>458160295</v>
          </cell>
          <cell r="C452" t="str">
            <v>LOWELL MIDDLESEX ACADEMY</v>
          </cell>
          <cell r="D452">
            <v>160</v>
          </cell>
          <cell r="E452" t="str">
            <v>LOWELL</v>
          </cell>
          <cell r="F452">
            <v>295</v>
          </cell>
          <cell r="G452" t="str">
            <v>TEWKSBURY</v>
          </cell>
          <cell r="I452">
            <v>12243</v>
          </cell>
          <cell r="J452">
            <v>6069</v>
          </cell>
          <cell r="K452">
            <v>0</v>
          </cell>
          <cell r="L452">
            <v>1188</v>
          </cell>
          <cell r="M452">
            <v>19500</v>
          </cell>
          <cell r="O452">
            <v>1</v>
          </cell>
          <cell r="P452">
            <v>0</v>
          </cell>
          <cell r="Q452">
            <v>18312</v>
          </cell>
          <cell r="R452">
            <v>0</v>
          </cell>
          <cell r="S452">
            <v>0</v>
          </cell>
          <cell r="T452">
            <v>1188</v>
          </cell>
          <cell r="U452">
            <v>19500</v>
          </cell>
          <cell r="W452">
            <v>0</v>
          </cell>
          <cell r="X452">
            <v>0.09</v>
          </cell>
          <cell r="Y452">
            <v>0.09</v>
          </cell>
          <cell r="Z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</row>
        <row r="453">
          <cell r="B453">
            <v>458160301</v>
          </cell>
          <cell r="C453" t="str">
            <v>LOWELL MIDDLESEX ACADEMY</v>
          </cell>
          <cell r="D453">
            <v>160</v>
          </cell>
          <cell r="E453" t="str">
            <v>LOWELL</v>
          </cell>
          <cell r="F453">
            <v>301</v>
          </cell>
          <cell r="G453" t="str">
            <v>TYNGSBOROUGH</v>
          </cell>
          <cell r="I453">
            <v>12243</v>
          </cell>
          <cell r="J453">
            <v>3456</v>
          </cell>
          <cell r="K453">
            <v>0</v>
          </cell>
          <cell r="L453">
            <v>1188</v>
          </cell>
          <cell r="M453">
            <v>16887</v>
          </cell>
          <cell r="O453">
            <v>3</v>
          </cell>
          <cell r="P453">
            <v>0</v>
          </cell>
          <cell r="Q453">
            <v>47097</v>
          </cell>
          <cell r="R453">
            <v>0</v>
          </cell>
          <cell r="S453">
            <v>0</v>
          </cell>
          <cell r="T453">
            <v>3564</v>
          </cell>
          <cell r="U453">
            <v>50661</v>
          </cell>
          <cell r="W453">
            <v>0</v>
          </cell>
          <cell r="X453">
            <v>0.09</v>
          </cell>
          <cell r="Y453">
            <v>0.09</v>
          </cell>
          <cell r="Z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</row>
        <row r="454">
          <cell r="B454">
            <v>463035035</v>
          </cell>
          <cell r="C454" t="str">
            <v>KIPP ACADEMY BOSTON</v>
          </cell>
          <cell r="D454">
            <v>35</v>
          </cell>
          <cell r="E454" t="str">
            <v>BOSTON</v>
          </cell>
          <cell r="F454">
            <v>35</v>
          </cell>
          <cell r="G454" t="str">
            <v>BOSTON</v>
          </cell>
          <cell r="I454">
            <v>18401</v>
          </cell>
          <cell r="J454">
            <v>7638</v>
          </cell>
          <cell r="K454">
            <v>0</v>
          </cell>
          <cell r="L454">
            <v>1188</v>
          </cell>
          <cell r="M454">
            <v>27227</v>
          </cell>
          <cell r="O454">
            <v>566</v>
          </cell>
          <cell r="P454">
            <v>0</v>
          </cell>
          <cell r="Q454">
            <v>14663362</v>
          </cell>
          <cell r="R454">
            <v>0</v>
          </cell>
          <cell r="S454">
            <v>0</v>
          </cell>
          <cell r="T454">
            <v>669012</v>
          </cell>
          <cell r="U454">
            <v>15332374</v>
          </cell>
          <cell r="W454">
            <v>2.8730964467005133</v>
          </cell>
          <cell r="X454">
            <v>0.18</v>
          </cell>
          <cell r="Y454">
            <v>0.18</v>
          </cell>
          <cell r="Z454">
            <v>0</v>
          </cell>
          <cell r="AB454">
            <v>166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</row>
        <row r="455">
          <cell r="B455">
            <v>463035044</v>
          </cell>
          <cell r="C455" t="str">
            <v>KIPP ACADEMY BOSTON</v>
          </cell>
          <cell r="D455">
            <v>35</v>
          </cell>
          <cell r="E455" t="str">
            <v>BOSTON</v>
          </cell>
          <cell r="F455">
            <v>44</v>
          </cell>
          <cell r="G455" t="str">
            <v>BROCKTON</v>
          </cell>
          <cell r="I455">
            <v>19361</v>
          </cell>
          <cell r="J455">
            <v>675</v>
          </cell>
          <cell r="K455">
            <v>0</v>
          </cell>
          <cell r="L455">
            <v>1188</v>
          </cell>
          <cell r="M455">
            <v>21224</v>
          </cell>
          <cell r="O455">
            <v>10</v>
          </cell>
          <cell r="P455">
            <v>0</v>
          </cell>
          <cell r="Q455">
            <v>199340</v>
          </cell>
          <cell r="R455">
            <v>0</v>
          </cell>
          <cell r="S455">
            <v>0</v>
          </cell>
          <cell r="T455">
            <v>11820</v>
          </cell>
          <cell r="U455">
            <v>211160</v>
          </cell>
          <cell r="W455">
            <v>5.0761421319796961E-2</v>
          </cell>
          <cell r="X455">
            <v>0.18</v>
          </cell>
          <cell r="Y455">
            <v>0.18</v>
          </cell>
          <cell r="Z455">
            <v>0</v>
          </cell>
          <cell r="AB455">
            <v>4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</row>
        <row r="456">
          <cell r="B456">
            <v>463035093</v>
          </cell>
          <cell r="C456" t="str">
            <v>KIPP ACADEMY BOSTON</v>
          </cell>
          <cell r="D456">
            <v>35</v>
          </cell>
          <cell r="E456" t="str">
            <v>BOSTON</v>
          </cell>
          <cell r="F456">
            <v>93</v>
          </cell>
          <cell r="G456" t="str">
            <v>EVERETT</v>
          </cell>
          <cell r="I456">
            <v>19232</v>
          </cell>
          <cell r="J456">
            <v>54</v>
          </cell>
          <cell r="K456">
            <v>0</v>
          </cell>
          <cell r="L456">
            <v>1188</v>
          </cell>
          <cell r="M456">
            <v>20474</v>
          </cell>
          <cell r="O456">
            <v>2</v>
          </cell>
          <cell r="P456">
            <v>0</v>
          </cell>
          <cell r="Q456">
            <v>38376</v>
          </cell>
          <cell r="R456">
            <v>0</v>
          </cell>
          <cell r="S456">
            <v>0</v>
          </cell>
          <cell r="T456">
            <v>2364</v>
          </cell>
          <cell r="U456">
            <v>40740</v>
          </cell>
          <cell r="W456">
            <v>1.015228426395939E-2</v>
          </cell>
          <cell r="X456">
            <v>0.18</v>
          </cell>
          <cell r="Y456">
            <v>0.18</v>
          </cell>
          <cell r="Z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</row>
        <row r="457">
          <cell r="B457">
            <v>463035099</v>
          </cell>
          <cell r="C457" t="str">
            <v>KIPP ACADEMY BOSTON</v>
          </cell>
          <cell r="D457">
            <v>35</v>
          </cell>
          <cell r="E457" t="str">
            <v>BOSTON</v>
          </cell>
          <cell r="F457">
            <v>99</v>
          </cell>
          <cell r="G457" t="str">
            <v>FOXBOROUGH</v>
          </cell>
          <cell r="I457">
            <v>13404</v>
          </cell>
          <cell r="J457">
            <v>6094</v>
          </cell>
          <cell r="K457">
            <v>0</v>
          </cell>
          <cell r="L457">
            <v>1188</v>
          </cell>
          <cell r="M457">
            <v>20686</v>
          </cell>
          <cell r="O457">
            <v>1</v>
          </cell>
          <cell r="P457">
            <v>0</v>
          </cell>
          <cell r="Q457">
            <v>19399</v>
          </cell>
          <cell r="R457">
            <v>0</v>
          </cell>
          <cell r="S457">
            <v>0</v>
          </cell>
          <cell r="T457">
            <v>1182</v>
          </cell>
          <cell r="U457">
            <v>20581</v>
          </cell>
          <cell r="W457">
            <v>5.076142131979695E-3</v>
          </cell>
          <cell r="X457">
            <v>0.09</v>
          </cell>
          <cell r="Y457">
            <v>0.09</v>
          </cell>
          <cell r="Z457">
            <v>0</v>
          </cell>
          <cell r="AB457">
            <v>1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</row>
        <row r="458">
          <cell r="B458">
            <v>463035133</v>
          </cell>
          <cell r="C458" t="str">
            <v>KIPP ACADEMY BOSTON</v>
          </cell>
          <cell r="D458">
            <v>35</v>
          </cell>
          <cell r="E458" t="str">
            <v>BOSTON</v>
          </cell>
          <cell r="F458">
            <v>133</v>
          </cell>
          <cell r="G458" t="str">
            <v>HOLBROOK</v>
          </cell>
          <cell r="I458">
            <v>11060</v>
          </cell>
          <cell r="J458">
            <v>485</v>
          </cell>
          <cell r="K458">
            <v>0</v>
          </cell>
          <cell r="L458">
            <v>1188</v>
          </cell>
          <cell r="M458">
            <v>12733</v>
          </cell>
          <cell r="O458">
            <v>1</v>
          </cell>
          <cell r="P458">
            <v>0</v>
          </cell>
          <cell r="Q458">
            <v>11486</v>
          </cell>
          <cell r="R458">
            <v>0</v>
          </cell>
          <cell r="S458">
            <v>0</v>
          </cell>
          <cell r="T458">
            <v>1182</v>
          </cell>
          <cell r="U458">
            <v>12668</v>
          </cell>
          <cell r="W458">
            <v>5.076142131979695E-3</v>
          </cell>
          <cell r="X458">
            <v>0.09</v>
          </cell>
          <cell r="Y458">
            <v>0.09</v>
          </cell>
          <cell r="Z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</row>
        <row r="459">
          <cell r="B459">
            <v>463035207</v>
          </cell>
          <cell r="C459" t="str">
            <v>KIPP ACADEMY BOSTON</v>
          </cell>
          <cell r="D459">
            <v>35</v>
          </cell>
          <cell r="E459" t="str">
            <v>BOSTON</v>
          </cell>
          <cell r="F459">
            <v>207</v>
          </cell>
          <cell r="G459" t="str">
            <v>NEWTON</v>
          </cell>
          <cell r="I459">
            <v>16241</v>
          </cell>
          <cell r="J459">
            <v>11743</v>
          </cell>
          <cell r="K459">
            <v>0</v>
          </cell>
          <cell r="L459">
            <v>1188</v>
          </cell>
          <cell r="M459">
            <v>29172</v>
          </cell>
          <cell r="O459">
            <v>1</v>
          </cell>
          <cell r="P459">
            <v>0</v>
          </cell>
          <cell r="Q459">
            <v>27842</v>
          </cell>
          <cell r="R459">
            <v>0</v>
          </cell>
          <cell r="S459">
            <v>0</v>
          </cell>
          <cell r="T459">
            <v>1182</v>
          </cell>
          <cell r="U459">
            <v>29024</v>
          </cell>
          <cell r="W459">
            <v>5.076142131979695E-3</v>
          </cell>
          <cell r="X459">
            <v>0.09</v>
          </cell>
          <cell r="Y459">
            <v>0.09</v>
          </cell>
          <cell r="Z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</row>
        <row r="460">
          <cell r="B460">
            <v>463035220</v>
          </cell>
          <cell r="C460" t="str">
            <v>KIPP ACADEMY BOSTON</v>
          </cell>
          <cell r="D460">
            <v>35</v>
          </cell>
          <cell r="E460" t="str">
            <v>BOSTON</v>
          </cell>
          <cell r="F460">
            <v>220</v>
          </cell>
          <cell r="G460" t="str">
            <v>NORWOOD</v>
          </cell>
          <cell r="I460">
            <v>17608</v>
          </cell>
          <cell r="J460">
            <v>5847</v>
          </cell>
          <cell r="K460">
            <v>0</v>
          </cell>
          <cell r="L460">
            <v>1188</v>
          </cell>
          <cell r="M460">
            <v>24643</v>
          </cell>
          <cell r="O460">
            <v>1</v>
          </cell>
          <cell r="P460">
            <v>0</v>
          </cell>
          <cell r="Q460">
            <v>23336</v>
          </cell>
          <cell r="R460">
            <v>0</v>
          </cell>
          <cell r="S460">
            <v>0</v>
          </cell>
          <cell r="T460">
            <v>1182</v>
          </cell>
          <cell r="U460">
            <v>24518</v>
          </cell>
          <cell r="W460">
            <v>5.076142131979695E-3</v>
          </cell>
          <cell r="X460">
            <v>0.09</v>
          </cell>
          <cell r="Y460">
            <v>0.09</v>
          </cell>
          <cell r="Z460">
            <v>0</v>
          </cell>
          <cell r="AB460">
            <v>1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</row>
        <row r="461">
          <cell r="B461">
            <v>463035243</v>
          </cell>
          <cell r="C461" t="str">
            <v>KIPP ACADEMY BOSTON</v>
          </cell>
          <cell r="D461">
            <v>35</v>
          </cell>
          <cell r="E461" t="str">
            <v>BOSTON</v>
          </cell>
          <cell r="F461">
            <v>243</v>
          </cell>
          <cell r="G461" t="str">
            <v>QUINCY</v>
          </cell>
          <cell r="I461">
            <v>18444</v>
          </cell>
          <cell r="J461">
            <v>1974</v>
          </cell>
          <cell r="K461">
            <v>0</v>
          </cell>
          <cell r="L461">
            <v>1188</v>
          </cell>
          <cell r="M461">
            <v>21606</v>
          </cell>
          <cell r="O461">
            <v>2</v>
          </cell>
          <cell r="P461">
            <v>0</v>
          </cell>
          <cell r="Q461">
            <v>40628</v>
          </cell>
          <cell r="R461">
            <v>0</v>
          </cell>
          <cell r="S461">
            <v>0</v>
          </cell>
          <cell r="T461">
            <v>2364</v>
          </cell>
          <cell r="U461">
            <v>42992</v>
          </cell>
          <cell r="W461">
            <v>1.015228426395939E-2</v>
          </cell>
          <cell r="X461">
            <v>0.09</v>
          </cell>
          <cell r="Y461">
            <v>0.09</v>
          </cell>
          <cell r="Z461">
            <v>0</v>
          </cell>
          <cell r="AB461">
            <v>1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</row>
        <row r="462">
          <cell r="B462">
            <v>463035244</v>
          </cell>
          <cell r="C462" t="str">
            <v>KIPP ACADEMY BOSTON</v>
          </cell>
          <cell r="D462">
            <v>35</v>
          </cell>
          <cell r="E462" t="str">
            <v>BOSTON</v>
          </cell>
          <cell r="F462">
            <v>244</v>
          </cell>
          <cell r="G462" t="str">
            <v>RANDOLPH</v>
          </cell>
          <cell r="I462">
            <v>15710</v>
          </cell>
          <cell r="J462">
            <v>4519</v>
          </cell>
          <cell r="K462">
            <v>0</v>
          </cell>
          <cell r="L462">
            <v>1188</v>
          </cell>
          <cell r="M462">
            <v>21417</v>
          </cell>
          <cell r="O462">
            <v>6</v>
          </cell>
          <cell r="P462">
            <v>0</v>
          </cell>
          <cell r="Q462">
            <v>120756</v>
          </cell>
          <cell r="R462">
            <v>0</v>
          </cell>
          <cell r="S462">
            <v>0</v>
          </cell>
          <cell r="T462">
            <v>7092</v>
          </cell>
          <cell r="U462">
            <v>127848</v>
          </cell>
          <cell r="W462">
            <v>3.0456852791878174E-2</v>
          </cell>
          <cell r="X462">
            <v>0.09</v>
          </cell>
          <cell r="Y462">
            <v>0.09</v>
          </cell>
          <cell r="Z462">
            <v>0</v>
          </cell>
          <cell r="AB462">
            <v>2</v>
          </cell>
          <cell r="AC462">
            <v>0.66521879713429577</v>
          </cell>
          <cell r="AD462">
            <v>14248.500620875475</v>
          </cell>
          <cell r="AE462">
            <v>0</v>
          </cell>
          <cell r="AF462">
            <v>0</v>
          </cell>
        </row>
        <row r="463">
          <cell r="B463">
            <v>463035251</v>
          </cell>
          <cell r="C463" t="str">
            <v>KIPP ACADEMY BOSTON</v>
          </cell>
          <cell r="D463">
            <v>35</v>
          </cell>
          <cell r="E463" t="str">
            <v>BOSTON</v>
          </cell>
          <cell r="F463">
            <v>251</v>
          </cell>
          <cell r="G463" t="str">
            <v>ROCKLAND</v>
          </cell>
          <cell r="I463">
            <v>17992</v>
          </cell>
          <cell r="J463">
            <v>2563</v>
          </cell>
          <cell r="K463">
            <v>0</v>
          </cell>
          <cell r="L463">
            <v>1188</v>
          </cell>
          <cell r="M463">
            <v>21743</v>
          </cell>
          <cell r="O463">
            <v>1</v>
          </cell>
          <cell r="P463">
            <v>0</v>
          </cell>
          <cell r="Q463">
            <v>20451</v>
          </cell>
          <cell r="R463">
            <v>0</v>
          </cell>
          <cell r="S463">
            <v>0</v>
          </cell>
          <cell r="T463">
            <v>1182</v>
          </cell>
          <cell r="U463">
            <v>21633</v>
          </cell>
          <cell r="W463">
            <v>5.076142131979695E-3</v>
          </cell>
          <cell r="X463">
            <v>0.09</v>
          </cell>
          <cell r="Y463">
            <v>0.09</v>
          </cell>
          <cell r="Z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</row>
        <row r="464">
          <cell r="B464">
            <v>464168030</v>
          </cell>
          <cell r="C464" t="str">
            <v>MARBLEHEAD COMMUNITY</v>
          </cell>
          <cell r="D464">
            <v>168</v>
          </cell>
          <cell r="E464" t="str">
            <v>MARBLEHEAD</v>
          </cell>
          <cell r="F464">
            <v>30</v>
          </cell>
          <cell r="G464" t="str">
            <v>BEVERLY</v>
          </cell>
          <cell r="I464">
            <v>11208</v>
          </cell>
          <cell r="J464">
            <v>2082</v>
          </cell>
          <cell r="K464">
            <v>0</v>
          </cell>
          <cell r="L464">
            <v>1188</v>
          </cell>
          <cell r="M464">
            <v>14478</v>
          </cell>
          <cell r="O464">
            <v>5</v>
          </cell>
          <cell r="P464">
            <v>0</v>
          </cell>
          <cell r="Q464">
            <v>66450</v>
          </cell>
          <cell r="R464">
            <v>0</v>
          </cell>
          <cell r="S464">
            <v>0</v>
          </cell>
          <cell r="T464">
            <v>5940</v>
          </cell>
          <cell r="U464">
            <v>72390</v>
          </cell>
          <cell r="W464">
            <v>0</v>
          </cell>
          <cell r="X464">
            <v>0.09</v>
          </cell>
          <cell r="Y464">
            <v>0.09</v>
          </cell>
          <cell r="Z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</row>
        <row r="465">
          <cell r="B465">
            <v>464168035</v>
          </cell>
          <cell r="C465" t="str">
            <v>MARBLEHEAD COMMUNITY</v>
          </cell>
          <cell r="D465">
            <v>168</v>
          </cell>
          <cell r="E465" t="str">
            <v>MARBLEHEAD</v>
          </cell>
          <cell r="F465">
            <v>35</v>
          </cell>
          <cell r="G465" t="str">
            <v>BOSTON</v>
          </cell>
          <cell r="I465">
            <v>18977</v>
          </cell>
          <cell r="J465">
            <v>7877</v>
          </cell>
          <cell r="K465">
            <v>0</v>
          </cell>
          <cell r="L465">
            <v>1188</v>
          </cell>
          <cell r="M465">
            <v>28042</v>
          </cell>
          <cell r="O465">
            <v>1</v>
          </cell>
          <cell r="P465">
            <v>0</v>
          </cell>
          <cell r="Q465">
            <v>26854</v>
          </cell>
          <cell r="R465">
            <v>0</v>
          </cell>
          <cell r="S465">
            <v>0</v>
          </cell>
          <cell r="T465">
            <v>1188</v>
          </cell>
          <cell r="U465">
            <v>28042</v>
          </cell>
          <cell r="W465">
            <v>0</v>
          </cell>
          <cell r="X465">
            <v>0.18</v>
          </cell>
          <cell r="Y465">
            <v>0.18</v>
          </cell>
          <cell r="Z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</row>
        <row r="466">
          <cell r="B466">
            <v>464168071</v>
          </cell>
          <cell r="C466" t="str">
            <v>MARBLEHEAD COMMUNITY</v>
          </cell>
          <cell r="D466">
            <v>168</v>
          </cell>
          <cell r="E466" t="str">
            <v>MARBLEHEAD</v>
          </cell>
          <cell r="F466">
            <v>71</v>
          </cell>
          <cell r="G466" t="str">
            <v>DANVERS</v>
          </cell>
          <cell r="I466">
            <v>10581</v>
          </cell>
          <cell r="J466">
            <v>4387</v>
          </cell>
          <cell r="K466">
            <v>0</v>
          </cell>
          <cell r="L466">
            <v>1188</v>
          </cell>
          <cell r="M466">
            <v>16156</v>
          </cell>
          <cell r="O466">
            <v>2</v>
          </cell>
          <cell r="P466">
            <v>0</v>
          </cell>
          <cell r="Q466">
            <v>29936</v>
          </cell>
          <cell r="R466">
            <v>0</v>
          </cell>
          <cell r="S466">
            <v>0</v>
          </cell>
          <cell r="T466">
            <v>2376</v>
          </cell>
          <cell r="U466">
            <v>32312</v>
          </cell>
          <cell r="W466">
            <v>0</v>
          </cell>
          <cell r="X466">
            <v>0.09</v>
          </cell>
          <cell r="Y466">
            <v>0.09</v>
          </cell>
          <cell r="Z466">
            <v>0</v>
          </cell>
          <cell r="AB466">
            <v>2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</row>
        <row r="467">
          <cell r="B467">
            <v>464168163</v>
          </cell>
          <cell r="C467" t="str">
            <v>MARBLEHEAD COMMUNITY</v>
          </cell>
          <cell r="D467">
            <v>168</v>
          </cell>
          <cell r="E467" t="str">
            <v>MARBLEHEAD</v>
          </cell>
          <cell r="F467">
            <v>163</v>
          </cell>
          <cell r="G467" t="str">
            <v>LYNN</v>
          </cell>
          <cell r="I467">
            <v>15555</v>
          </cell>
          <cell r="J467">
            <v>0</v>
          </cell>
          <cell r="K467">
            <v>0</v>
          </cell>
          <cell r="L467">
            <v>1188</v>
          </cell>
          <cell r="M467">
            <v>16743</v>
          </cell>
          <cell r="O467">
            <v>29</v>
          </cell>
          <cell r="P467">
            <v>0</v>
          </cell>
          <cell r="Q467">
            <v>451095</v>
          </cell>
          <cell r="R467">
            <v>0</v>
          </cell>
          <cell r="S467">
            <v>0</v>
          </cell>
          <cell r="T467">
            <v>34452</v>
          </cell>
          <cell r="U467">
            <v>485547</v>
          </cell>
          <cell r="W467">
            <v>0</v>
          </cell>
          <cell r="X467">
            <v>0.113490033140277</v>
          </cell>
          <cell r="Y467">
            <v>0.113490033140277</v>
          </cell>
          <cell r="Z467">
            <v>0</v>
          </cell>
          <cell r="AB467">
            <v>6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</row>
        <row r="468">
          <cell r="B468">
            <v>464168168</v>
          </cell>
          <cell r="C468" t="str">
            <v>MARBLEHEAD COMMUNITY</v>
          </cell>
          <cell r="D468">
            <v>168</v>
          </cell>
          <cell r="E468" t="str">
            <v>MARBLEHEAD</v>
          </cell>
          <cell r="F468">
            <v>168</v>
          </cell>
          <cell r="G468" t="str">
            <v>MARBLEHEAD</v>
          </cell>
          <cell r="I468">
            <v>11518</v>
          </cell>
          <cell r="J468">
            <v>7792</v>
          </cell>
          <cell r="K468">
            <v>0</v>
          </cell>
          <cell r="L468">
            <v>1188</v>
          </cell>
          <cell r="M468">
            <v>20498</v>
          </cell>
          <cell r="O468">
            <v>60</v>
          </cell>
          <cell r="P468">
            <v>0</v>
          </cell>
          <cell r="Q468">
            <v>1158600</v>
          </cell>
          <cell r="R468">
            <v>0</v>
          </cell>
          <cell r="S468">
            <v>0</v>
          </cell>
          <cell r="T468">
            <v>71280</v>
          </cell>
          <cell r="U468">
            <v>1229880</v>
          </cell>
          <cell r="W468">
            <v>0</v>
          </cell>
          <cell r="X468">
            <v>0.09</v>
          </cell>
          <cell r="Y468">
            <v>0.09</v>
          </cell>
          <cell r="Z468">
            <v>0</v>
          </cell>
          <cell r="AB468">
            <v>4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</row>
        <row r="469">
          <cell r="B469">
            <v>464168196</v>
          </cell>
          <cell r="C469" t="str">
            <v>MARBLEHEAD COMMUNITY</v>
          </cell>
          <cell r="D469">
            <v>168</v>
          </cell>
          <cell r="E469" t="str">
            <v>MARBLEHEAD</v>
          </cell>
          <cell r="F469">
            <v>196</v>
          </cell>
          <cell r="G469" t="str">
            <v>NAHANT</v>
          </cell>
          <cell r="I469">
            <v>11758</v>
          </cell>
          <cell r="J469">
            <v>7492</v>
          </cell>
          <cell r="K469">
            <v>0</v>
          </cell>
          <cell r="L469">
            <v>1188</v>
          </cell>
          <cell r="M469">
            <v>20438</v>
          </cell>
          <cell r="O469">
            <v>9</v>
          </cell>
          <cell r="P469">
            <v>0</v>
          </cell>
          <cell r="Q469">
            <v>173250</v>
          </cell>
          <cell r="R469">
            <v>0</v>
          </cell>
          <cell r="S469">
            <v>0</v>
          </cell>
          <cell r="T469">
            <v>10692</v>
          </cell>
          <cell r="U469">
            <v>183942</v>
          </cell>
          <cell r="W469">
            <v>0</v>
          </cell>
          <cell r="X469">
            <v>0.09</v>
          </cell>
          <cell r="Y469">
            <v>0.09</v>
          </cell>
          <cell r="Z469">
            <v>0</v>
          </cell>
          <cell r="AB469">
            <v>3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</row>
        <row r="470">
          <cell r="B470">
            <v>464168229</v>
          </cell>
          <cell r="C470" t="str">
            <v>MARBLEHEAD COMMUNITY</v>
          </cell>
          <cell r="D470">
            <v>168</v>
          </cell>
          <cell r="E470" t="str">
            <v>MARBLEHEAD</v>
          </cell>
          <cell r="F470">
            <v>229</v>
          </cell>
          <cell r="G470" t="str">
            <v>PEABODY</v>
          </cell>
          <cell r="I470">
            <v>14648</v>
          </cell>
          <cell r="J470">
            <v>1103</v>
          </cell>
          <cell r="K470">
            <v>0</v>
          </cell>
          <cell r="L470">
            <v>1188</v>
          </cell>
          <cell r="M470">
            <v>16939</v>
          </cell>
          <cell r="O470">
            <v>14</v>
          </cell>
          <cell r="P470">
            <v>0</v>
          </cell>
          <cell r="Q470">
            <v>220514</v>
          </cell>
          <cell r="R470">
            <v>0</v>
          </cell>
          <cell r="S470">
            <v>0</v>
          </cell>
          <cell r="T470">
            <v>16632</v>
          </cell>
          <cell r="U470">
            <v>237146</v>
          </cell>
          <cell r="W470">
            <v>0</v>
          </cell>
          <cell r="X470">
            <v>0.09</v>
          </cell>
          <cell r="Y470">
            <v>0.09</v>
          </cell>
          <cell r="Z470">
            <v>0</v>
          </cell>
          <cell r="AB470">
            <v>1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</row>
        <row r="471">
          <cell r="B471">
            <v>464168248</v>
          </cell>
          <cell r="C471" t="str">
            <v>MARBLEHEAD COMMUNITY</v>
          </cell>
          <cell r="D471">
            <v>168</v>
          </cell>
          <cell r="E471" t="str">
            <v>MARBLEHEAD</v>
          </cell>
          <cell r="F471">
            <v>248</v>
          </cell>
          <cell r="G471" t="str">
            <v>REVERE</v>
          </cell>
          <cell r="I471">
            <v>16137</v>
          </cell>
          <cell r="J471">
            <v>509</v>
          </cell>
          <cell r="K471">
            <v>0</v>
          </cell>
          <cell r="L471">
            <v>1188</v>
          </cell>
          <cell r="M471">
            <v>17834</v>
          </cell>
          <cell r="O471">
            <v>1</v>
          </cell>
          <cell r="P471">
            <v>0</v>
          </cell>
          <cell r="Q471">
            <v>16646</v>
          </cell>
          <cell r="R471">
            <v>0</v>
          </cell>
          <cell r="S471">
            <v>0</v>
          </cell>
          <cell r="T471">
            <v>1188</v>
          </cell>
          <cell r="U471">
            <v>17834</v>
          </cell>
          <cell r="W471">
            <v>0</v>
          </cell>
          <cell r="X471">
            <v>0.09</v>
          </cell>
          <cell r="Y471">
            <v>0.09</v>
          </cell>
          <cell r="Z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</row>
        <row r="472">
          <cell r="B472">
            <v>464168258</v>
          </cell>
          <cell r="C472" t="str">
            <v>MARBLEHEAD COMMUNITY</v>
          </cell>
          <cell r="D472">
            <v>168</v>
          </cell>
          <cell r="E472" t="str">
            <v>MARBLEHEAD</v>
          </cell>
          <cell r="F472">
            <v>258</v>
          </cell>
          <cell r="G472" t="str">
            <v>SALEM</v>
          </cell>
          <cell r="I472">
            <v>15112</v>
          </cell>
          <cell r="J472">
            <v>3672</v>
          </cell>
          <cell r="K472">
            <v>0</v>
          </cell>
          <cell r="L472">
            <v>1188</v>
          </cell>
          <cell r="M472">
            <v>19972</v>
          </cell>
          <cell r="O472">
            <v>7</v>
          </cell>
          <cell r="P472">
            <v>0</v>
          </cell>
          <cell r="Q472">
            <v>131488</v>
          </cell>
          <cell r="R472">
            <v>0</v>
          </cell>
          <cell r="S472">
            <v>0</v>
          </cell>
          <cell r="T472">
            <v>8316</v>
          </cell>
          <cell r="U472">
            <v>139804</v>
          </cell>
          <cell r="W472">
            <v>0</v>
          </cell>
          <cell r="X472">
            <v>0.09</v>
          </cell>
          <cell r="Y472">
            <v>0.09</v>
          </cell>
          <cell r="Z472">
            <v>0</v>
          </cell>
          <cell r="AB472">
            <v>0</v>
          </cell>
          <cell r="AC472">
            <v>0.96894854975911693</v>
          </cell>
          <cell r="AD472">
            <v>19348.729558675252</v>
          </cell>
          <cell r="AE472">
            <v>0</v>
          </cell>
          <cell r="AF472">
            <v>0</v>
          </cell>
        </row>
        <row r="473">
          <cell r="B473">
            <v>464168262</v>
          </cell>
          <cell r="C473" t="str">
            <v>MARBLEHEAD COMMUNITY</v>
          </cell>
          <cell r="D473">
            <v>168</v>
          </cell>
          <cell r="E473" t="str">
            <v>MARBLEHEAD</v>
          </cell>
          <cell r="F473">
            <v>262</v>
          </cell>
          <cell r="G473" t="str">
            <v>SAUGUS</v>
          </cell>
          <cell r="I473">
            <v>14871</v>
          </cell>
          <cell r="J473">
            <v>1925</v>
          </cell>
          <cell r="K473">
            <v>0</v>
          </cell>
          <cell r="L473">
            <v>1188</v>
          </cell>
          <cell r="M473">
            <v>17984</v>
          </cell>
          <cell r="O473">
            <v>1</v>
          </cell>
          <cell r="P473">
            <v>0</v>
          </cell>
          <cell r="Q473">
            <v>16796</v>
          </cell>
          <cell r="R473">
            <v>0</v>
          </cell>
          <cell r="S473">
            <v>0</v>
          </cell>
          <cell r="T473">
            <v>1188</v>
          </cell>
          <cell r="U473">
            <v>17984</v>
          </cell>
          <cell r="W473">
            <v>0</v>
          </cell>
          <cell r="X473">
            <v>0.09</v>
          </cell>
          <cell r="Y473">
            <v>0.09</v>
          </cell>
          <cell r="Z473">
            <v>0</v>
          </cell>
          <cell r="AB473">
            <v>0</v>
          </cell>
          <cell r="AC473">
            <v>0.11683666421339051</v>
          </cell>
          <cell r="AD473">
            <v>2101.3886121281066</v>
          </cell>
          <cell r="AE473">
            <v>0</v>
          </cell>
          <cell r="AF473">
            <v>0</v>
          </cell>
        </row>
        <row r="474">
          <cell r="B474">
            <v>464168291</v>
          </cell>
          <cell r="C474" t="str">
            <v>MARBLEHEAD COMMUNITY</v>
          </cell>
          <cell r="D474">
            <v>168</v>
          </cell>
          <cell r="E474" t="str">
            <v>MARBLEHEAD</v>
          </cell>
          <cell r="F474">
            <v>291</v>
          </cell>
          <cell r="G474" t="str">
            <v>SWAMPSCOTT</v>
          </cell>
          <cell r="I474">
            <v>11476</v>
          </cell>
          <cell r="J474">
            <v>3998</v>
          </cell>
          <cell r="K474">
            <v>0</v>
          </cell>
          <cell r="L474">
            <v>1188</v>
          </cell>
          <cell r="M474">
            <v>16662</v>
          </cell>
          <cell r="O474">
            <v>46</v>
          </cell>
          <cell r="P474">
            <v>0</v>
          </cell>
          <cell r="Q474">
            <v>711804</v>
          </cell>
          <cell r="R474">
            <v>0</v>
          </cell>
          <cell r="S474">
            <v>0</v>
          </cell>
          <cell r="T474">
            <v>54648</v>
          </cell>
          <cell r="U474">
            <v>766452</v>
          </cell>
          <cell r="W474">
            <v>0</v>
          </cell>
          <cell r="X474">
            <v>0.09</v>
          </cell>
          <cell r="Y474">
            <v>0.09</v>
          </cell>
          <cell r="Z474">
            <v>0</v>
          </cell>
          <cell r="AB474">
            <v>3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</row>
        <row r="475">
          <cell r="B475">
            <v>466700096</v>
          </cell>
          <cell r="C475" t="str">
            <v>MARTHA'S VINEYARD</v>
          </cell>
          <cell r="D475">
            <v>700</v>
          </cell>
          <cell r="E475" t="str">
            <v>MARTHAS VINEYARD</v>
          </cell>
          <cell r="F475">
            <v>96</v>
          </cell>
          <cell r="G475" t="str">
            <v>FALMOUTH</v>
          </cell>
          <cell r="I475">
            <v>12243</v>
          </cell>
          <cell r="J475">
            <v>6946</v>
          </cell>
          <cell r="K475">
            <v>0</v>
          </cell>
          <cell r="L475">
            <v>1188</v>
          </cell>
          <cell r="M475">
            <v>20377</v>
          </cell>
          <cell r="O475">
            <v>2</v>
          </cell>
          <cell r="P475">
            <v>0</v>
          </cell>
          <cell r="Q475">
            <v>38378</v>
          </cell>
          <cell r="R475">
            <v>0</v>
          </cell>
          <cell r="S475">
            <v>0</v>
          </cell>
          <cell r="T475">
            <v>2376</v>
          </cell>
          <cell r="U475">
            <v>40754</v>
          </cell>
          <cell r="W475">
            <v>0</v>
          </cell>
          <cell r="X475">
            <v>0.09</v>
          </cell>
          <cell r="Y475">
            <v>0.09</v>
          </cell>
          <cell r="Z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</row>
        <row r="476">
          <cell r="B476">
            <v>466700700</v>
          </cell>
          <cell r="C476" t="str">
            <v>MARTHA'S VINEYARD</v>
          </cell>
          <cell r="D476">
            <v>700</v>
          </cell>
          <cell r="E476" t="str">
            <v>MARTHAS VINEYARD</v>
          </cell>
          <cell r="F476">
            <v>700</v>
          </cell>
          <cell r="G476" t="str">
            <v>MARTHAS VINEYARD</v>
          </cell>
          <cell r="I476">
            <v>14622</v>
          </cell>
          <cell r="J476">
            <v>8704</v>
          </cell>
          <cell r="K476">
            <v>0</v>
          </cell>
          <cell r="L476">
            <v>1188</v>
          </cell>
          <cell r="M476">
            <v>24514</v>
          </cell>
          <cell r="O476">
            <v>30</v>
          </cell>
          <cell r="P476">
            <v>0</v>
          </cell>
          <cell r="Q476">
            <v>699780</v>
          </cell>
          <cell r="R476">
            <v>0</v>
          </cell>
          <cell r="S476">
            <v>0</v>
          </cell>
          <cell r="T476">
            <v>35640</v>
          </cell>
          <cell r="U476">
            <v>735420</v>
          </cell>
          <cell r="W476">
            <v>0</v>
          </cell>
          <cell r="X476">
            <v>0.09</v>
          </cell>
          <cell r="Y476">
            <v>0.09</v>
          </cell>
          <cell r="Z476">
            <v>0</v>
          </cell>
          <cell r="AB476">
            <v>2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</row>
        <row r="477">
          <cell r="B477">
            <v>466774089</v>
          </cell>
          <cell r="C477" t="str">
            <v>MARTHA'S VINEYARD</v>
          </cell>
          <cell r="D477">
            <v>774</v>
          </cell>
          <cell r="E477" t="str">
            <v>UPISLAND</v>
          </cell>
          <cell r="F477">
            <v>89</v>
          </cell>
          <cell r="G477" t="str">
            <v>EDGARTOWN</v>
          </cell>
          <cell r="I477">
            <v>14218</v>
          </cell>
          <cell r="J477">
            <v>13880</v>
          </cell>
          <cell r="K477">
            <v>0</v>
          </cell>
          <cell r="L477">
            <v>1188</v>
          </cell>
          <cell r="M477">
            <v>29286</v>
          </cell>
          <cell r="O477">
            <v>34</v>
          </cell>
          <cell r="P477">
            <v>0</v>
          </cell>
          <cell r="Q477">
            <v>955332</v>
          </cell>
          <cell r="R477">
            <v>0</v>
          </cell>
          <cell r="S477">
            <v>0</v>
          </cell>
          <cell r="T477">
            <v>40392</v>
          </cell>
          <cell r="U477">
            <v>995724</v>
          </cell>
          <cell r="W477">
            <v>0</v>
          </cell>
          <cell r="X477">
            <v>0.09</v>
          </cell>
          <cell r="Y477">
            <v>0.09</v>
          </cell>
          <cell r="Z477">
            <v>0</v>
          </cell>
          <cell r="AB477">
            <v>5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</row>
        <row r="478">
          <cell r="B478">
            <v>466774096</v>
          </cell>
          <cell r="C478" t="str">
            <v>MARTHA'S VINEYARD</v>
          </cell>
          <cell r="D478">
            <v>774</v>
          </cell>
          <cell r="E478" t="str">
            <v>UPISLAND</v>
          </cell>
          <cell r="F478">
            <v>96</v>
          </cell>
          <cell r="G478" t="str">
            <v>FALMOUTH</v>
          </cell>
          <cell r="I478">
            <v>13391</v>
          </cell>
          <cell r="J478">
            <v>7598</v>
          </cell>
          <cell r="K478">
            <v>0</v>
          </cell>
          <cell r="L478">
            <v>1188</v>
          </cell>
          <cell r="M478">
            <v>22177</v>
          </cell>
          <cell r="O478">
            <v>6</v>
          </cell>
          <cell r="P478">
            <v>0</v>
          </cell>
          <cell r="Q478">
            <v>125934</v>
          </cell>
          <cell r="R478">
            <v>0</v>
          </cell>
          <cell r="S478">
            <v>0</v>
          </cell>
          <cell r="T478">
            <v>7128</v>
          </cell>
          <cell r="U478">
            <v>133062</v>
          </cell>
          <cell r="W478">
            <v>0</v>
          </cell>
          <cell r="X478">
            <v>0.09</v>
          </cell>
          <cell r="Y478">
            <v>0.09</v>
          </cell>
          <cell r="Z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</row>
        <row r="479">
          <cell r="B479">
            <v>466774221</v>
          </cell>
          <cell r="C479" t="str">
            <v>MARTHA'S VINEYARD</v>
          </cell>
          <cell r="D479">
            <v>774</v>
          </cell>
          <cell r="E479" t="str">
            <v>UPISLAND</v>
          </cell>
          <cell r="F479">
            <v>221</v>
          </cell>
          <cell r="G479" t="str">
            <v>OAK BLUFFS</v>
          </cell>
          <cell r="I479">
            <v>14857</v>
          </cell>
          <cell r="J479">
            <v>14148</v>
          </cell>
          <cell r="K479">
            <v>0</v>
          </cell>
          <cell r="L479">
            <v>1188</v>
          </cell>
          <cell r="M479">
            <v>30193</v>
          </cell>
          <cell r="O479">
            <v>23</v>
          </cell>
          <cell r="P479">
            <v>0</v>
          </cell>
          <cell r="Q479">
            <v>667115</v>
          </cell>
          <cell r="R479">
            <v>0</v>
          </cell>
          <cell r="S479">
            <v>0</v>
          </cell>
          <cell r="T479">
            <v>27324</v>
          </cell>
          <cell r="U479">
            <v>694439</v>
          </cell>
          <cell r="W479">
            <v>0</v>
          </cell>
          <cell r="X479">
            <v>0.09</v>
          </cell>
          <cell r="Y479">
            <v>0.09</v>
          </cell>
          <cell r="Z479">
            <v>0</v>
          </cell>
          <cell r="AB479">
            <v>3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</row>
        <row r="480">
          <cell r="B480">
            <v>466774296</v>
          </cell>
          <cell r="C480" t="str">
            <v>MARTHA'S VINEYARD</v>
          </cell>
          <cell r="D480">
            <v>774</v>
          </cell>
          <cell r="E480" t="str">
            <v>UPISLAND</v>
          </cell>
          <cell r="F480">
            <v>296</v>
          </cell>
          <cell r="G480" t="str">
            <v>TISBURY</v>
          </cell>
          <cell r="I480">
            <v>12995</v>
          </cell>
          <cell r="J480">
            <v>14459</v>
          </cell>
          <cell r="K480">
            <v>0</v>
          </cell>
          <cell r="L480">
            <v>1188</v>
          </cell>
          <cell r="M480">
            <v>28642</v>
          </cell>
          <cell r="O480">
            <v>44</v>
          </cell>
          <cell r="P480">
            <v>0</v>
          </cell>
          <cell r="Q480">
            <v>1207976</v>
          </cell>
          <cell r="R480">
            <v>0</v>
          </cell>
          <cell r="S480">
            <v>0</v>
          </cell>
          <cell r="T480">
            <v>52272</v>
          </cell>
          <cell r="U480">
            <v>1260248</v>
          </cell>
          <cell r="W480">
            <v>0</v>
          </cell>
          <cell r="X480">
            <v>0.09</v>
          </cell>
          <cell r="Y480">
            <v>0.09</v>
          </cell>
          <cell r="Z480">
            <v>0</v>
          </cell>
          <cell r="AB480">
            <v>7</v>
          </cell>
          <cell r="AC480">
            <v>5.6350711305440413</v>
          </cell>
          <cell r="AD480">
            <v>161393.24281795623</v>
          </cell>
          <cell r="AE480">
            <v>0</v>
          </cell>
          <cell r="AF480">
            <v>0</v>
          </cell>
        </row>
        <row r="481">
          <cell r="B481">
            <v>466774774</v>
          </cell>
          <cell r="C481" t="str">
            <v>MARTHA'S VINEYARD</v>
          </cell>
          <cell r="D481">
            <v>774</v>
          </cell>
          <cell r="E481" t="str">
            <v>UPISLAND</v>
          </cell>
          <cell r="F481">
            <v>774</v>
          </cell>
          <cell r="G481" t="str">
            <v>UPISLAND</v>
          </cell>
          <cell r="I481">
            <v>14345</v>
          </cell>
          <cell r="J481">
            <v>23430</v>
          </cell>
          <cell r="K481">
            <v>0</v>
          </cell>
          <cell r="L481">
            <v>1188</v>
          </cell>
          <cell r="M481">
            <v>38963</v>
          </cell>
          <cell r="O481">
            <v>36</v>
          </cell>
          <cell r="P481">
            <v>0</v>
          </cell>
          <cell r="Q481">
            <v>1359900</v>
          </cell>
          <cell r="R481">
            <v>0</v>
          </cell>
          <cell r="S481">
            <v>0</v>
          </cell>
          <cell r="T481">
            <v>42768</v>
          </cell>
          <cell r="U481">
            <v>1402668</v>
          </cell>
          <cell r="W481">
            <v>0</v>
          </cell>
          <cell r="X481">
            <v>0.09</v>
          </cell>
          <cell r="Y481">
            <v>0.09</v>
          </cell>
          <cell r="Z481">
            <v>0</v>
          </cell>
          <cell r="AB481">
            <v>10</v>
          </cell>
          <cell r="AC481">
            <v>0.98213467546580957</v>
          </cell>
          <cell r="AD481">
            <v>38252.137365720926</v>
          </cell>
          <cell r="AE481">
            <v>0</v>
          </cell>
          <cell r="AF481">
            <v>0</v>
          </cell>
        </row>
        <row r="482">
          <cell r="B482">
            <v>469035018</v>
          </cell>
          <cell r="C482" t="str">
            <v>MATCH</v>
          </cell>
          <cell r="D482">
            <v>35</v>
          </cell>
          <cell r="E482" t="str">
            <v>BOSTON</v>
          </cell>
          <cell r="F482">
            <v>18</v>
          </cell>
          <cell r="G482" t="str">
            <v>AVON</v>
          </cell>
          <cell r="I482">
            <v>16274</v>
          </cell>
          <cell r="J482">
            <v>5686</v>
          </cell>
          <cell r="K482">
            <v>0</v>
          </cell>
          <cell r="L482">
            <v>1188</v>
          </cell>
          <cell r="M482">
            <v>23148</v>
          </cell>
          <cell r="O482">
            <v>1</v>
          </cell>
          <cell r="P482">
            <v>0</v>
          </cell>
          <cell r="Q482">
            <v>21960</v>
          </cell>
          <cell r="R482">
            <v>0</v>
          </cell>
          <cell r="S482">
            <v>0</v>
          </cell>
          <cell r="T482">
            <v>1188</v>
          </cell>
          <cell r="U482">
            <v>23148</v>
          </cell>
          <cell r="W482">
            <v>0</v>
          </cell>
          <cell r="X482">
            <v>0.09</v>
          </cell>
          <cell r="Y482">
            <v>0.09</v>
          </cell>
          <cell r="Z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</row>
        <row r="483">
          <cell r="B483">
            <v>469035035</v>
          </cell>
          <cell r="C483" t="str">
            <v>MATCH</v>
          </cell>
          <cell r="D483">
            <v>35</v>
          </cell>
          <cell r="E483" t="str">
            <v>BOSTON</v>
          </cell>
          <cell r="F483">
            <v>35</v>
          </cell>
          <cell r="G483" t="str">
            <v>BOSTON</v>
          </cell>
          <cell r="I483">
            <v>18589</v>
          </cell>
          <cell r="J483">
            <v>7716</v>
          </cell>
          <cell r="K483">
            <v>0</v>
          </cell>
          <cell r="L483">
            <v>1188</v>
          </cell>
          <cell r="M483">
            <v>27493</v>
          </cell>
          <cell r="O483">
            <v>1142</v>
          </cell>
          <cell r="P483">
            <v>0</v>
          </cell>
          <cell r="Q483">
            <v>30040310</v>
          </cell>
          <cell r="R483">
            <v>0</v>
          </cell>
          <cell r="S483">
            <v>0</v>
          </cell>
          <cell r="T483">
            <v>1356696</v>
          </cell>
          <cell r="U483">
            <v>31397006</v>
          </cell>
          <cell r="W483">
            <v>0</v>
          </cell>
          <cell r="X483">
            <v>0.18</v>
          </cell>
          <cell r="Y483">
            <v>0.18</v>
          </cell>
          <cell r="Z483">
            <v>0</v>
          </cell>
          <cell r="AB483">
            <v>402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</row>
        <row r="484">
          <cell r="B484">
            <v>469035044</v>
          </cell>
          <cell r="C484" t="str">
            <v>MATCH</v>
          </cell>
          <cell r="D484">
            <v>35</v>
          </cell>
          <cell r="E484" t="str">
            <v>BOSTON</v>
          </cell>
          <cell r="F484">
            <v>44</v>
          </cell>
          <cell r="G484" t="str">
            <v>BROCKTON</v>
          </cell>
          <cell r="I484">
            <v>18802</v>
          </cell>
          <cell r="J484">
            <v>656</v>
          </cell>
          <cell r="K484">
            <v>0</v>
          </cell>
          <cell r="L484">
            <v>1188</v>
          </cell>
          <cell r="M484">
            <v>20646</v>
          </cell>
          <cell r="O484">
            <v>8</v>
          </cell>
          <cell r="P484">
            <v>0</v>
          </cell>
          <cell r="Q484">
            <v>155664</v>
          </cell>
          <cell r="R484">
            <v>0</v>
          </cell>
          <cell r="S484">
            <v>0</v>
          </cell>
          <cell r="T484">
            <v>9504</v>
          </cell>
          <cell r="U484">
            <v>165168</v>
          </cell>
          <cell r="W484">
            <v>0</v>
          </cell>
          <cell r="X484">
            <v>0.18</v>
          </cell>
          <cell r="Y484">
            <v>0.18</v>
          </cell>
          <cell r="Z484">
            <v>0</v>
          </cell>
          <cell r="AB484">
            <v>2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</row>
        <row r="485">
          <cell r="B485">
            <v>469035049</v>
          </cell>
          <cell r="C485" t="str">
            <v>MATCH</v>
          </cell>
          <cell r="D485">
            <v>35</v>
          </cell>
          <cell r="E485" t="str">
            <v>BOSTON</v>
          </cell>
          <cell r="F485">
            <v>49</v>
          </cell>
          <cell r="G485" t="str">
            <v>CAMBRIDGE</v>
          </cell>
          <cell r="I485">
            <v>19470</v>
          </cell>
          <cell r="J485">
            <v>24431</v>
          </cell>
          <cell r="K485">
            <v>0</v>
          </cell>
          <cell r="L485">
            <v>1188</v>
          </cell>
          <cell r="M485">
            <v>45089</v>
          </cell>
          <cell r="O485">
            <v>2</v>
          </cell>
          <cell r="P485">
            <v>0</v>
          </cell>
          <cell r="Q485">
            <v>87802</v>
          </cell>
          <cell r="R485">
            <v>0</v>
          </cell>
          <cell r="S485">
            <v>0</v>
          </cell>
          <cell r="T485">
            <v>2376</v>
          </cell>
          <cell r="U485">
            <v>90178</v>
          </cell>
          <cell r="W485">
            <v>0</v>
          </cell>
          <cell r="X485">
            <v>0.09</v>
          </cell>
          <cell r="Y485">
            <v>0.09</v>
          </cell>
          <cell r="Z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</row>
        <row r="486">
          <cell r="B486">
            <v>469035050</v>
          </cell>
          <cell r="C486" t="str">
            <v>MATCH</v>
          </cell>
          <cell r="D486">
            <v>35</v>
          </cell>
          <cell r="E486" t="str">
            <v>BOSTON</v>
          </cell>
          <cell r="F486">
            <v>50</v>
          </cell>
          <cell r="G486" t="str">
            <v>CANTON</v>
          </cell>
          <cell r="I486">
            <v>17112</v>
          </cell>
          <cell r="J486">
            <v>7226</v>
          </cell>
          <cell r="K486">
            <v>0</v>
          </cell>
          <cell r="L486">
            <v>1188</v>
          </cell>
          <cell r="M486">
            <v>25526</v>
          </cell>
          <cell r="O486">
            <v>2</v>
          </cell>
          <cell r="P486">
            <v>0</v>
          </cell>
          <cell r="Q486">
            <v>48676</v>
          </cell>
          <cell r="R486">
            <v>0</v>
          </cell>
          <cell r="S486">
            <v>0</v>
          </cell>
          <cell r="T486">
            <v>2376</v>
          </cell>
          <cell r="U486">
            <v>51052</v>
          </cell>
          <cell r="W486">
            <v>0</v>
          </cell>
          <cell r="X486">
            <v>0.09</v>
          </cell>
          <cell r="Y486">
            <v>0.09</v>
          </cell>
          <cell r="Z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</row>
        <row r="487">
          <cell r="B487">
            <v>469035073</v>
          </cell>
          <cell r="C487" t="str">
            <v>MATCH</v>
          </cell>
          <cell r="D487">
            <v>35</v>
          </cell>
          <cell r="E487" t="str">
            <v>BOSTON</v>
          </cell>
          <cell r="F487">
            <v>73</v>
          </cell>
          <cell r="G487" t="str">
            <v>DEDHAM</v>
          </cell>
          <cell r="I487">
            <v>17668</v>
          </cell>
          <cell r="J487">
            <v>13400</v>
          </cell>
          <cell r="K487">
            <v>0</v>
          </cell>
          <cell r="L487">
            <v>1188</v>
          </cell>
          <cell r="M487">
            <v>32256</v>
          </cell>
          <cell r="O487">
            <v>3</v>
          </cell>
          <cell r="P487">
            <v>0</v>
          </cell>
          <cell r="Q487">
            <v>93204</v>
          </cell>
          <cell r="R487">
            <v>0</v>
          </cell>
          <cell r="S487">
            <v>0</v>
          </cell>
          <cell r="T487">
            <v>3564</v>
          </cell>
          <cell r="U487">
            <v>96768</v>
          </cell>
          <cell r="W487">
            <v>0</v>
          </cell>
          <cell r="X487">
            <v>0.09</v>
          </cell>
          <cell r="Y487">
            <v>0.09</v>
          </cell>
          <cell r="Z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</row>
        <row r="488">
          <cell r="B488">
            <v>469035083</v>
          </cell>
          <cell r="C488" t="str">
            <v>MATCH</v>
          </cell>
          <cell r="D488">
            <v>35</v>
          </cell>
          <cell r="E488" t="str">
            <v>BOSTON</v>
          </cell>
          <cell r="F488">
            <v>83</v>
          </cell>
          <cell r="G488" t="str">
            <v>EAST BRIDGEWATER</v>
          </cell>
          <cell r="I488">
            <v>13287</v>
          </cell>
          <cell r="J488">
            <v>1263</v>
          </cell>
          <cell r="K488">
            <v>0</v>
          </cell>
          <cell r="L488">
            <v>1188</v>
          </cell>
          <cell r="M488">
            <v>15738</v>
          </cell>
          <cell r="O488">
            <v>1</v>
          </cell>
          <cell r="P488">
            <v>0</v>
          </cell>
          <cell r="Q488">
            <v>14550</v>
          </cell>
          <cell r="R488">
            <v>0</v>
          </cell>
          <cell r="S488">
            <v>0</v>
          </cell>
          <cell r="T488">
            <v>1188</v>
          </cell>
          <cell r="U488">
            <v>15738</v>
          </cell>
          <cell r="W488">
            <v>0</v>
          </cell>
          <cell r="X488">
            <v>0.09</v>
          </cell>
          <cell r="Y488">
            <v>0.09</v>
          </cell>
          <cell r="Z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</row>
        <row r="489">
          <cell r="B489">
            <v>469035093</v>
          </cell>
          <cell r="C489" t="str">
            <v>MATCH</v>
          </cell>
          <cell r="D489">
            <v>35</v>
          </cell>
          <cell r="E489" t="str">
            <v>BOSTON</v>
          </cell>
          <cell r="F489">
            <v>93</v>
          </cell>
          <cell r="G489" t="str">
            <v>EVERETT</v>
          </cell>
          <cell r="I489">
            <v>20775</v>
          </cell>
          <cell r="J489">
            <v>58</v>
          </cell>
          <cell r="K489">
            <v>0</v>
          </cell>
          <cell r="L489">
            <v>1188</v>
          </cell>
          <cell r="M489">
            <v>22021</v>
          </cell>
          <cell r="O489">
            <v>2</v>
          </cell>
          <cell r="P489">
            <v>0</v>
          </cell>
          <cell r="Q489">
            <v>41666</v>
          </cell>
          <cell r="R489">
            <v>0</v>
          </cell>
          <cell r="S489">
            <v>0</v>
          </cell>
          <cell r="T489">
            <v>2376</v>
          </cell>
          <cell r="U489">
            <v>44042</v>
          </cell>
          <cell r="W489">
            <v>0</v>
          </cell>
          <cell r="X489">
            <v>0.18</v>
          </cell>
          <cell r="Y489">
            <v>0.18</v>
          </cell>
          <cell r="Z489">
            <v>0</v>
          </cell>
          <cell r="AB489">
            <v>1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</row>
        <row r="490">
          <cell r="B490">
            <v>469035133</v>
          </cell>
          <cell r="C490" t="str">
            <v>MATCH</v>
          </cell>
          <cell r="D490">
            <v>35</v>
          </cell>
          <cell r="E490" t="str">
            <v>BOSTON</v>
          </cell>
          <cell r="F490">
            <v>133</v>
          </cell>
          <cell r="G490" t="str">
            <v>HOLBROOK</v>
          </cell>
          <cell r="I490">
            <v>17784</v>
          </cell>
          <cell r="J490">
            <v>779</v>
          </cell>
          <cell r="K490">
            <v>0</v>
          </cell>
          <cell r="L490">
            <v>1188</v>
          </cell>
          <cell r="M490">
            <v>19751</v>
          </cell>
          <cell r="O490">
            <v>1</v>
          </cell>
          <cell r="P490">
            <v>0</v>
          </cell>
          <cell r="Q490">
            <v>18563</v>
          </cell>
          <cell r="R490">
            <v>0</v>
          </cell>
          <cell r="S490">
            <v>0</v>
          </cell>
          <cell r="T490">
            <v>1188</v>
          </cell>
          <cell r="U490">
            <v>19751</v>
          </cell>
          <cell r="W490">
            <v>0</v>
          </cell>
          <cell r="X490">
            <v>0.09</v>
          </cell>
          <cell r="Y490">
            <v>0.09</v>
          </cell>
          <cell r="Z490">
            <v>0</v>
          </cell>
          <cell r="AB490">
            <v>1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</row>
        <row r="491">
          <cell r="B491">
            <v>469035163</v>
          </cell>
          <cell r="C491" t="str">
            <v>MATCH</v>
          </cell>
          <cell r="D491">
            <v>35</v>
          </cell>
          <cell r="E491" t="str">
            <v>BOSTON</v>
          </cell>
          <cell r="F491">
            <v>163</v>
          </cell>
          <cell r="G491" t="str">
            <v>LYNN</v>
          </cell>
          <cell r="I491">
            <v>18438</v>
          </cell>
          <cell r="J491">
            <v>0</v>
          </cell>
          <cell r="K491">
            <v>0</v>
          </cell>
          <cell r="L491">
            <v>1188</v>
          </cell>
          <cell r="M491">
            <v>19626</v>
          </cell>
          <cell r="O491">
            <v>5</v>
          </cell>
          <cell r="P491">
            <v>0</v>
          </cell>
          <cell r="Q491">
            <v>92190</v>
          </cell>
          <cell r="R491">
            <v>0</v>
          </cell>
          <cell r="S491">
            <v>0</v>
          </cell>
          <cell r="T491">
            <v>5940</v>
          </cell>
          <cell r="U491">
            <v>98130</v>
          </cell>
          <cell r="W491">
            <v>0</v>
          </cell>
          <cell r="X491">
            <v>0.113490033140277</v>
          </cell>
          <cell r="Y491">
            <v>0.113490033140277</v>
          </cell>
          <cell r="Z491">
            <v>0</v>
          </cell>
          <cell r="AB491">
            <v>3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</row>
        <row r="492">
          <cell r="B492">
            <v>469035176</v>
          </cell>
          <cell r="C492" t="str">
            <v>MATCH</v>
          </cell>
          <cell r="D492">
            <v>35</v>
          </cell>
          <cell r="E492" t="str">
            <v>BOSTON</v>
          </cell>
          <cell r="F492">
            <v>176</v>
          </cell>
          <cell r="G492" t="str">
            <v>MEDFORD</v>
          </cell>
          <cell r="I492">
            <v>17815</v>
          </cell>
          <cell r="J492">
            <v>6058</v>
          </cell>
          <cell r="K492">
            <v>0</v>
          </cell>
          <cell r="L492">
            <v>1188</v>
          </cell>
          <cell r="M492">
            <v>25061</v>
          </cell>
          <cell r="O492">
            <v>1</v>
          </cell>
          <cell r="P492">
            <v>0</v>
          </cell>
          <cell r="Q492">
            <v>23873</v>
          </cell>
          <cell r="R492">
            <v>0</v>
          </cell>
          <cell r="S492">
            <v>0</v>
          </cell>
          <cell r="T492">
            <v>1188</v>
          </cell>
          <cell r="U492">
            <v>25061</v>
          </cell>
          <cell r="W492">
            <v>0</v>
          </cell>
          <cell r="X492">
            <v>0.09</v>
          </cell>
          <cell r="Y492">
            <v>0.09</v>
          </cell>
          <cell r="Z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</row>
        <row r="493">
          <cell r="B493">
            <v>469035189</v>
          </cell>
          <cell r="C493" t="str">
            <v>MATCH</v>
          </cell>
          <cell r="D493">
            <v>35</v>
          </cell>
          <cell r="E493" t="str">
            <v>BOSTON</v>
          </cell>
          <cell r="F493">
            <v>189</v>
          </cell>
          <cell r="G493" t="str">
            <v>MILTON</v>
          </cell>
          <cell r="I493">
            <v>17750</v>
          </cell>
          <cell r="J493">
            <v>6036</v>
          </cell>
          <cell r="K493">
            <v>0</v>
          </cell>
          <cell r="L493">
            <v>1188</v>
          </cell>
          <cell r="M493">
            <v>24974</v>
          </cell>
          <cell r="O493">
            <v>2</v>
          </cell>
          <cell r="P493">
            <v>0</v>
          </cell>
          <cell r="Q493">
            <v>47572</v>
          </cell>
          <cell r="R493">
            <v>0</v>
          </cell>
          <cell r="S493">
            <v>0</v>
          </cell>
          <cell r="T493">
            <v>2376</v>
          </cell>
          <cell r="U493">
            <v>49948</v>
          </cell>
          <cell r="W493">
            <v>0</v>
          </cell>
          <cell r="X493">
            <v>0.09</v>
          </cell>
          <cell r="Y493">
            <v>0.09</v>
          </cell>
          <cell r="Z493">
            <v>0</v>
          </cell>
          <cell r="AB493">
            <v>1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</row>
        <row r="494">
          <cell r="B494">
            <v>469035220</v>
          </cell>
          <cell r="C494" t="str">
            <v>MATCH</v>
          </cell>
          <cell r="D494">
            <v>35</v>
          </cell>
          <cell r="E494" t="str">
            <v>BOSTON</v>
          </cell>
          <cell r="F494">
            <v>220</v>
          </cell>
          <cell r="G494" t="str">
            <v>NORWOOD</v>
          </cell>
          <cell r="I494">
            <v>19073</v>
          </cell>
          <cell r="J494">
            <v>6333</v>
          </cell>
          <cell r="K494">
            <v>0</v>
          </cell>
          <cell r="L494">
            <v>1188</v>
          </cell>
          <cell r="M494">
            <v>26594</v>
          </cell>
          <cell r="O494">
            <v>1</v>
          </cell>
          <cell r="P494">
            <v>0</v>
          </cell>
          <cell r="Q494">
            <v>25406</v>
          </cell>
          <cell r="R494">
            <v>0</v>
          </cell>
          <cell r="S494">
            <v>0</v>
          </cell>
          <cell r="T494">
            <v>1188</v>
          </cell>
          <cell r="U494">
            <v>26594</v>
          </cell>
          <cell r="W494">
            <v>0</v>
          </cell>
          <cell r="X494">
            <v>0.09</v>
          </cell>
          <cell r="Y494">
            <v>0.09</v>
          </cell>
          <cell r="Z494">
            <v>0</v>
          </cell>
          <cell r="AB494">
            <v>1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</row>
        <row r="495">
          <cell r="B495">
            <v>469035244</v>
          </cell>
          <cell r="C495" t="str">
            <v>MATCH</v>
          </cell>
          <cell r="D495">
            <v>35</v>
          </cell>
          <cell r="E495" t="str">
            <v>BOSTON</v>
          </cell>
          <cell r="F495">
            <v>244</v>
          </cell>
          <cell r="G495" t="str">
            <v>RANDOLPH</v>
          </cell>
          <cell r="I495">
            <v>15398</v>
          </cell>
          <cell r="J495">
            <v>4429</v>
          </cell>
          <cell r="K495">
            <v>0</v>
          </cell>
          <cell r="L495">
            <v>1188</v>
          </cell>
          <cell r="M495">
            <v>21015</v>
          </cell>
          <cell r="O495">
            <v>11</v>
          </cell>
          <cell r="P495">
            <v>0</v>
          </cell>
          <cell r="Q495">
            <v>218097</v>
          </cell>
          <cell r="R495">
            <v>0</v>
          </cell>
          <cell r="S495">
            <v>0</v>
          </cell>
          <cell r="T495">
            <v>13068</v>
          </cell>
          <cell r="U495">
            <v>231165</v>
          </cell>
          <cell r="W495">
            <v>0</v>
          </cell>
          <cell r="X495">
            <v>0.09</v>
          </cell>
          <cell r="Y495">
            <v>0.09</v>
          </cell>
          <cell r="Z495">
            <v>0</v>
          </cell>
          <cell r="AB495">
            <v>2</v>
          </cell>
          <cell r="AC495">
            <v>1.2257900794132817</v>
          </cell>
          <cell r="AD495">
            <v>25755.739904527127</v>
          </cell>
          <cell r="AE495">
            <v>0</v>
          </cell>
          <cell r="AF495">
            <v>0</v>
          </cell>
        </row>
        <row r="496">
          <cell r="B496">
            <v>469035285</v>
          </cell>
          <cell r="C496" t="str">
            <v>MATCH</v>
          </cell>
          <cell r="D496">
            <v>35</v>
          </cell>
          <cell r="E496" t="str">
            <v>BOSTON</v>
          </cell>
          <cell r="F496">
            <v>285</v>
          </cell>
          <cell r="G496" t="str">
            <v>STOUGHTON</v>
          </cell>
          <cell r="I496">
            <v>18199</v>
          </cell>
          <cell r="J496">
            <v>4386</v>
          </cell>
          <cell r="K496">
            <v>0</v>
          </cell>
          <cell r="L496">
            <v>1188</v>
          </cell>
          <cell r="M496">
            <v>23773</v>
          </cell>
          <cell r="O496">
            <v>3</v>
          </cell>
          <cell r="P496">
            <v>0</v>
          </cell>
          <cell r="Q496">
            <v>67755</v>
          </cell>
          <cell r="R496">
            <v>0</v>
          </cell>
          <cell r="S496">
            <v>0</v>
          </cell>
          <cell r="T496">
            <v>3564</v>
          </cell>
          <cell r="U496">
            <v>71319</v>
          </cell>
          <cell r="W496">
            <v>0</v>
          </cell>
          <cell r="X496">
            <v>0.09</v>
          </cell>
          <cell r="Y496">
            <v>0.09</v>
          </cell>
          <cell r="Z496">
            <v>0</v>
          </cell>
          <cell r="AB496">
            <v>1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</row>
        <row r="497">
          <cell r="B497">
            <v>470165010</v>
          </cell>
          <cell r="C497" t="str">
            <v>MYSTIC VALLEY REGIONAL</v>
          </cell>
          <cell r="D497">
            <v>165</v>
          </cell>
          <cell r="E497" t="str">
            <v>MALDEN</v>
          </cell>
          <cell r="F497">
            <v>10</v>
          </cell>
          <cell r="G497" t="str">
            <v>ARLINGTON</v>
          </cell>
          <cell r="I497">
            <v>11011</v>
          </cell>
          <cell r="J497">
            <v>4760</v>
          </cell>
          <cell r="K497">
            <v>0</v>
          </cell>
          <cell r="L497">
            <v>1188</v>
          </cell>
          <cell r="M497">
            <v>16959</v>
          </cell>
          <cell r="O497">
            <v>2</v>
          </cell>
          <cell r="P497">
            <v>0</v>
          </cell>
          <cell r="Q497">
            <v>31542</v>
          </cell>
          <cell r="R497">
            <v>0</v>
          </cell>
          <cell r="S497">
            <v>0</v>
          </cell>
          <cell r="T497">
            <v>2376</v>
          </cell>
          <cell r="U497">
            <v>33918</v>
          </cell>
          <cell r="W497">
            <v>0</v>
          </cell>
          <cell r="X497">
            <v>0.09</v>
          </cell>
          <cell r="Y497">
            <v>0.09</v>
          </cell>
          <cell r="Z497">
            <v>0</v>
          </cell>
          <cell r="AB497">
            <v>1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</row>
        <row r="498">
          <cell r="B498">
            <v>470165031</v>
          </cell>
          <cell r="C498" t="str">
            <v>MYSTIC VALLEY REGIONAL</v>
          </cell>
          <cell r="D498">
            <v>165</v>
          </cell>
          <cell r="E498" t="str">
            <v>MALDEN</v>
          </cell>
          <cell r="F498">
            <v>31</v>
          </cell>
          <cell r="G498" t="str">
            <v>BILLERICA</v>
          </cell>
          <cell r="I498">
            <v>11833</v>
          </cell>
          <cell r="J498">
            <v>5311</v>
          </cell>
          <cell r="K498">
            <v>0</v>
          </cell>
          <cell r="L498">
            <v>1188</v>
          </cell>
          <cell r="M498">
            <v>18332</v>
          </cell>
          <cell r="O498">
            <v>2</v>
          </cell>
          <cell r="P498">
            <v>0</v>
          </cell>
          <cell r="Q498">
            <v>34288</v>
          </cell>
          <cell r="R498">
            <v>0</v>
          </cell>
          <cell r="S498">
            <v>0</v>
          </cell>
          <cell r="T498">
            <v>2376</v>
          </cell>
          <cell r="U498">
            <v>36664</v>
          </cell>
          <cell r="W498">
            <v>0</v>
          </cell>
          <cell r="X498">
            <v>0.09</v>
          </cell>
          <cell r="Y498">
            <v>0.09</v>
          </cell>
          <cell r="Z498">
            <v>0</v>
          </cell>
          <cell r="AB498">
            <v>1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</row>
        <row r="499">
          <cell r="B499">
            <v>470165035</v>
          </cell>
          <cell r="C499" t="str">
            <v>MYSTIC VALLEY REGIONAL</v>
          </cell>
          <cell r="D499">
            <v>165</v>
          </cell>
          <cell r="E499" t="str">
            <v>MALDEN</v>
          </cell>
          <cell r="F499">
            <v>35</v>
          </cell>
          <cell r="G499" t="str">
            <v>BOSTON</v>
          </cell>
          <cell r="I499">
            <v>16929</v>
          </cell>
          <cell r="J499">
            <v>7027</v>
          </cell>
          <cell r="K499">
            <v>0</v>
          </cell>
          <cell r="L499">
            <v>1188</v>
          </cell>
          <cell r="M499">
            <v>25144</v>
          </cell>
          <cell r="O499">
            <v>4</v>
          </cell>
          <cell r="P499">
            <v>0</v>
          </cell>
          <cell r="Q499">
            <v>95824</v>
          </cell>
          <cell r="R499">
            <v>0</v>
          </cell>
          <cell r="S499">
            <v>0</v>
          </cell>
          <cell r="T499">
            <v>4752</v>
          </cell>
          <cell r="U499">
            <v>100576</v>
          </cell>
          <cell r="W499">
            <v>0</v>
          </cell>
          <cell r="X499">
            <v>0.18</v>
          </cell>
          <cell r="Y499">
            <v>0.18</v>
          </cell>
          <cell r="Z499">
            <v>0</v>
          </cell>
          <cell r="AB499">
            <v>2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</row>
        <row r="500">
          <cell r="B500">
            <v>470165057</v>
          </cell>
          <cell r="C500" t="str">
            <v>MYSTIC VALLEY REGIONAL</v>
          </cell>
          <cell r="D500">
            <v>165</v>
          </cell>
          <cell r="E500" t="str">
            <v>MALDEN</v>
          </cell>
          <cell r="F500">
            <v>57</v>
          </cell>
          <cell r="G500" t="str">
            <v>CHELSEA</v>
          </cell>
          <cell r="I500">
            <v>15355</v>
          </cell>
          <cell r="J500">
            <v>333</v>
          </cell>
          <cell r="K500">
            <v>0</v>
          </cell>
          <cell r="L500">
            <v>1188</v>
          </cell>
          <cell r="M500">
            <v>16876</v>
          </cell>
          <cell r="O500">
            <v>3</v>
          </cell>
          <cell r="P500">
            <v>0</v>
          </cell>
          <cell r="Q500">
            <v>47064</v>
          </cell>
          <cell r="R500">
            <v>0</v>
          </cell>
          <cell r="S500">
            <v>0</v>
          </cell>
          <cell r="T500">
            <v>3564</v>
          </cell>
          <cell r="U500">
            <v>50628</v>
          </cell>
          <cell r="W500">
            <v>0</v>
          </cell>
          <cell r="X500">
            <v>0.18</v>
          </cell>
          <cell r="Y500">
            <v>0.18</v>
          </cell>
          <cell r="Z500">
            <v>0</v>
          </cell>
          <cell r="AB500">
            <v>1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</row>
        <row r="501">
          <cell r="B501">
            <v>470165071</v>
          </cell>
          <cell r="C501" t="str">
            <v>MYSTIC VALLEY REGIONAL</v>
          </cell>
          <cell r="D501">
            <v>165</v>
          </cell>
          <cell r="E501" t="str">
            <v>MALDEN</v>
          </cell>
          <cell r="F501">
            <v>71</v>
          </cell>
          <cell r="G501" t="str">
            <v>DANVERS</v>
          </cell>
          <cell r="I501">
            <v>12097</v>
          </cell>
          <cell r="J501">
            <v>5016</v>
          </cell>
          <cell r="K501">
            <v>0</v>
          </cell>
          <cell r="L501">
            <v>1188</v>
          </cell>
          <cell r="M501">
            <v>18301</v>
          </cell>
          <cell r="O501">
            <v>3</v>
          </cell>
          <cell r="P501">
            <v>0</v>
          </cell>
          <cell r="Q501">
            <v>51339</v>
          </cell>
          <cell r="R501">
            <v>0</v>
          </cell>
          <cell r="S501">
            <v>0</v>
          </cell>
          <cell r="T501">
            <v>3564</v>
          </cell>
          <cell r="U501">
            <v>54903</v>
          </cell>
          <cell r="W501">
            <v>0</v>
          </cell>
          <cell r="X501">
            <v>0.09</v>
          </cell>
          <cell r="Y501">
            <v>0.09</v>
          </cell>
          <cell r="Z501">
            <v>0</v>
          </cell>
          <cell r="AB501">
            <v>2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</row>
        <row r="502">
          <cell r="B502">
            <v>470165093</v>
          </cell>
          <cell r="C502" t="str">
            <v>MYSTIC VALLEY REGIONAL</v>
          </cell>
          <cell r="D502">
            <v>165</v>
          </cell>
          <cell r="E502" t="str">
            <v>MALDEN</v>
          </cell>
          <cell r="F502">
            <v>93</v>
          </cell>
          <cell r="G502" t="str">
            <v>EVERETT</v>
          </cell>
          <cell r="I502">
            <v>15589</v>
          </cell>
          <cell r="J502">
            <v>44</v>
          </cell>
          <cell r="K502">
            <v>0</v>
          </cell>
          <cell r="L502">
            <v>1188</v>
          </cell>
          <cell r="M502">
            <v>16821</v>
          </cell>
          <cell r="O502">
            <v>299</v>
          </cell>
          <cell r="P502">
            <v>0</v>
          </cell>
          <cell r="Q502">
            <v>4674267</v>
          </cell>
          <cell r="R502">
            <v>0</v>
          </cell>
          <cell r="S502">
            <v>0</v>
          </cell>
          <cell r="T502">
            <v>355212</v>
          </cell>
          <cell r="U502">
            <v>5029479</v>
          </cell>
          <cell r="W502">
            <v>0</v>
          </cell>
          <cell r="X502">
            <v>0.18</v>
          </cell>
          <cell r="Y502">
            <v>0.18</v>
          </cell>
          <cell r="Z502">
            <v>0</v>
          </cell>
          <cell r="AB502">
            <v>99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</row>
        <row r="503">
          <cell r="B503">
            <v>470165128</v>
          </cell>
          <cell r="C503" t="str">
            <v>MYSTIC VALLEY REGIONAL</v>
          </cell>
          <cell r="D503">
            <v>165</v>
          </cell>
          <cell r="E503" t="str">
            <v>MALDEN</v>
          </cell>
          <cell r="F503">
            <v>128</v>
          </cell>
          <cell r="G503" t="str">
            <v>HAVERHILL</v>
          </cell>
          <cell r="I503">
            <v>13437</v>
          </cell>
          <cell r="J503">
            <v>501</v>
          </cell>
          <cell r="K503">
            <v>0</v>
          </cell>
          <cell r="L503">
            <v>1188</v>
          </cell>
          <cell r="M503">
            <v>15126</v>
          </cell>
          <cell r="O503">
            <v>4</v>
          </cell>
          <cell r="P503">
            <v>0</v>
          </cell>
          <cell r="Q503">
            <v>55752</v>
          </cell>
          <cell r="R503">
            <v>0</v>
          </cell>
          <cell r="S503">
            <v>0</v>
          </cell>
          <cell r="T503">
            <v>4752</v>
          </cell>
          <cell r="U503">
            <v>60504</v>
          </cell>
          <cell r="W503">
            <v>0</v>
          </cell>
          <cell r="X503">
            <v>0.09</v>
          </cell>
          <cell r="Y503">
            <v>0.09</v>
          </cell>
          <cell r="Z503">
            <v>0</v>
          </cell>
          <cell r="AB503">
            <v>2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</row>
        <row r="504">
          <cell r="B504">
            <v>470165149</v>
          </cell>
          <cell r="C504" t="str">
            <v>MYSTIC VALLEY REGIONAL</v>
          </cell>
          <cell r="D504">
            <v>165</v>
          </cell>
          <cell r="E504" t="str">
            <v>MALDEN</v>
          </cell>
          <cell r="F504">
            <v>149</v>
          </cell>
          <cell r="G504" t="str">
            <v>LAWRENCE</v>
          </cell>
          <cell r="I504">
            <v>12627</v>
          </cell>
          <cell r="J504">
            <v>151</v>
          </cell>
          <cell r="K504">
            <v>0</v>
          </cell>
          <cell r="L504">
            <v>1188</v>
          </cell>
          <cell r="M504">
            <v>13966</v>
          </cell>
          <cell r="O504">
            <v>1</v>
          </cell>
          <cell r="P504">
            <v>0</v>
          </cell>
          <cell r="Q504">
            <v>12778</v>
          </cell>
          <cell r="R504">
            <v>0</v>
          </cell>
          <cell r="S504">
            <v>0</v>
          </cell>
          <cell r="T504">
            <v>1188</v>
          </cell>
          <cell r="U504">
            <v>13966</v>
          </cell>
          <cell r="W504">
            <v>0</v>
          </cell>
          <cell r="X504">
            <v>0.18</v>
          </cell>
          <cell r="Y504">
            <v>0.18</v>
          </cell>
          <cell r="Z504">
            <v>0</v>
          </cell>
          <cell r="AB504">
            <v>1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</row>
        <row r="505">
          <cell r="B505">
            <v>470165163</v>
          </cell>
          <cell r="C505" t="str">
            <v>MYSTIC VALLEY REGIONAL</v>
          </cell>
          <cell r="D505">
            <v>165</v>
          </cell>
          <cell r="E505" t="str">
            <v>MALDEN</v>
          </cell>
          <cell r="F505">
            <v>163</v>
          </cell>
          <cell r="G505" t="str">
            <v>LYNN</v>
          </cell>
          <cell r="I505">
            <v>15388</v>
          </cell>
          <cell r="J505">
            <v>0</v>
          </cell>
          <cell r="K505">
            <v>0</v>
          </cell>
          <cell r="L505">
            <v>1188</v>
          </cell>
          <cell r="M505">
            <v>16576</v>
          </cell>
          <cell r="O505">
            <v>39</v>
          </cell>
          <cell r="P505">
            <v>0</v>
          </cell>
          <cell r="Q505">
            <v>600132</v>
          </cell>
          <cell r="R505">
            <v>0</v>
          </cell>
          <cell r="S505">
            <v>0</v>
          </cell>
          <cell r="T505">
            <v>46332</v>
          </cell>
          <cell r="U505">
            <v>646464</v>
          </cell>
          <cell r="W505">
            <v>0</v>
          </cell>
          <cell r="X505">
            <v>0.113490033140277</v>
          </cell>
          <cell r="Y505">
            <v>0.113490033140277</v>
          </cell>
          <cell r="Z505">
            <v>0</v>
          </cell>
          <cell r="AB505">
            <v>22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</row>
        <row r="506">
          <cell r="B506">
            <v>470165164</v>
          </cell>
          <cell r="C506" t="str">
            <v>MYSTIC VALLEY REGIONAL</v>
          </cell>
          <cell r="D506">
            <v>165</v>
          </cell>
          <cell r="E506" t="str">
            <v>MALDEN</v>
          </cell>
          <cell r="F506">
            <v>164</v>
          </cell>
          <cell r="G506" t="str">
            <v>LYNNFIELD</v>
          </cell>
          <cell r="I506">
            <v>14481</v>
          </cell>
          <cell r="J506">
            <v>5977</v>
          </cell>
          <cell r="K506">
            <v>0</v>
          </cell>
          <cell r="L506">
            <v>1188</v>
          </cell>
          <cell r="M506">
            <v>21646</v>
          </cell>
          <cell r="O506">
            <v>5</v>
          </cell>
          <cell r="P506">
            <v>0</v>
          </cell>
          <cell r="Q506">
            <v>102290</v>
          </cell>
          <cell r="R506">
            <v>0</v>
          </cell>
          <cell r="S506">
            <v>0</v>
          </cell>
          <cell r="T506">
            <v>5940</v>
          </cell>
          <cell r="U506">
            <v>108230</v>
          </cell>
          <cell r="W506">
            <v>0</v>
          </cell>
          <cell r="X506">
            <v>0.09</v>
          </cell>
          <cell r="Y506">
            <v>0.09</v>
          </cell>
          <cell r="Z506">
            <v>0</v>
          </cell>
          <cell r="AB506">
            <v>2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</row>
        <row r="507">
          <cell r="B507">
            <v>470165165</v>
          </cell>
          <cell r="C507" t="str">
            <v>MYSTIC VALLEY REGIONAL</v>
          </cell>
          <cell r="D507">
            <v>165</v>
          </cell>
          <cell r="E507" t="str">
            <v>MALDEN</v>
          </cell>
          <cell r="F507">
            <v>165</v>
          </cell>
          <cell r="G507" t="str">
            <v>MALDEN</v>
          </cell>
          <cell r="I507">
            <v>14310</v>
          </cell>
          <cell r="J507">
            <v>0</v>
          </cell>
          <cell r="K507">
            <v>0</v>
          </cell>
          <cell r="L507">
            <v>1188</v>
          </cell>
          <cell r="M507">
            <v>15498</v>
          </cell>
          <cell r="O507">
            <v>421</v>
          </cell>
          <cell r="P507">
            <v>0</v>
          </cell>
          <cell r="Q507">
            <v>6024510</v>
          </cell>
          <cell r="R507">
            <v>0</v>
          </cell>
          <cell r="S507">
            <v>0</v>
          </cell>
          <cell r="T507">
            <v>500148</v>
          </cell>
          <cell r="U507">
            <v>6524658</v>
          </cell>
          <cell r="W507">
            <v>0</v>
          </cell>
          <cell r="X507">
            <v>9.8299999999999998E-2</v>
          </cell>
          <cell r="Y507">
            <v>9.8299999999999998E-2</v>
          </cell>
          <cell r="Z507">
            <v>0</v>
          </cell>
          <cell r="AB507">
            <v>205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</row>
        <row r="508">
          <cell r="B508">
            <v>470165176</v>
          </cell>
          <cell r="C508" t="str">
            <v>MYSTIC VALLEY REGIONAL</v>
          </cell>
          <cell r="D508">
            <v>165</v>
          </cell>
          <cell r="E508" t="str">
            <v>MALDEN</v>
          </cell>
          <cell r="F508">
            <v>176</v>
          </cell>
          <cell r="G508" t="str">
            <v>MEDFORD</v>
          </cell>
          <cell r="I508">
            <v>13321</v>
          </cell>
          <cell r="J508">
            <v>4530</v>
          </cell>
          <cell r="K508">
            <v>0</v>
          </cell>
          <cell r="L508">
            <v>1188</v>
          </cell>
          <cell r="M508">
            <v>19039</v>
          </cell>
          <cell r="O508">
            <v>215</v>
          </cell>
          <cell r="P508">
            <v>0</v>
          </cell>
          <cell r="Q508">
            <v>3837965</v>
          </cell>
          <cell r="R508">
            <v>0</v>
          </cell>
          <cell r="S508">
            <v>0</v>
          </cell>
          <cell r="T508">
            <v>255420</v>
          </cell>
          <cell r="U508">
            <v>4093385</v>
          </cell>
          <cell r="W508">
            <v>0</v>
          </cell>
          <cell r="X508">
            <v>0.09</v>
          </cell>
          <cell r="Y508">
            <v>0.09</v>
          </cell>
          <cell r="Z508">
            <v>0</v>
          </cell>
          <cell r="AB508">
            <v>93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</row>
        <row r="509">
          <cell r="B509">
            <v>470165178</v>
          </cell>
          <cell r="C509" t="str">
            <v>MYSTIC VALLEY REGIONAL</v>
          </cell>
          <cell r="D509">
            <v>165</v>
          </cell>
          <cell r="E509" t="str">
            <v>MALDEN</v>
          </cell>
          <cell r="F509">
            <v>178</v>
          </cell>
          <cell r="G509" t="str">
            <v>MELROSE</v>
          </cell>
          <cell r="I509">
            <v>11964</v>
          </cell>
          <cell r="J509">
            <v>988</v>
          </cell>
          <cell r="K509">
            <v>0</v>
          </cell>
          <cell r="L509">
            <v>1188</v>
          </cell>
          <cell r="M509">
            <v>14140</v>
          </cell>
          <cell r="O509">
            <v>240</v>
          </cell>
          <cell r="P509">
            <v>0</v>
          </cell>
          <cell r="Q509">
            <v>3108480</v>
          </cell>
          <cell r="R509">
            <v>0</v>
          </cell>
          <cell r="S509">
            <v>0</v>
          </cell>
          <cell r="T509">
            <v>285120</v>
          </cell>
          <cell r="U509">
            <v>3393600</v>
          </cell>
          <cell r="W509">
            <v>0</v>
          </cell>
          <cell r="X509">
            <v>0.09</v>
          </cell>
          <cell r="Y509">
            <v>0.09</v>
          </cell>
          <cell r="Z509">
            <v>0</v>
          </cell>
          <cell r="AB509">
            <v>91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</row>
        <row r="510">
          <cell r="B510">
            <v>470165181</v>
          </cell>
          <cell r="C510" t="str">
            <v>MYSTIC VALLEY REGIONAL</v>
          </cell>
          <cell r="D510">
            <v>165</v>
          </cell>
          <cell r="E510" t="str">
            <v>MALDEN</v>
          </cell>
          <cell r="F510">
            <v>181</v>
          </cell>
          <cell r="G510" t="str">
            <v>METHUEN</v>
          </cell>
          <cell r="I510">
            <v>17848</v>
          </cell>
          <cell r="J510">
            <v>268</v>
          </cell>
          <cell r="K510">
            <v>0</v>
          </cell>
          <cell r="L510">
            <v>1188</v>
          </cell>
          <cell r="M510">
            <v>19304</v>
          </cell>
          <cell r="O510">
            <v>1</v>
          </cell>
          <cell r="P510">
            <v>0</v>
          </cell>
          <cell r="Q510">
            <v>18116</v>
          </cell>
          <cell r="R510">
            <v>0</v>
          </cell>
          <cell r="S510">
            <v>0</v>
          </cell>
          <cell r="T510">
            <v>1188</v>
          </cell>
          <cell r="U510">
            <v>19304</v>
          </cell>
          <cell r="W510">
            <v>0</v>
          </cell>
          <cell r="X510">
            <v>0.09</v>
          </cell>
          <cell r="Y510">
            <v>0.09</v>
          </cell>
          <cell r="Z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</row>
        <row r="511">
          <cell r="B511">
            <v>470165184</v>
          </cell>
          <cell r="C511" t="str">
            <v>MYSTIC VALLEY REGIONAL</v>
          </cell>
          <cell r="D511">
            <v>165</v>
          </cell>
          <cell r="E511" t="str">
            <v>MALDEN</v>
          </cell>
          <cell r="F511">
            <v>184</v>
          </cell>
          <cell r="G511" t="str">
            <v>MIDDLETON</v>
          </cell>
          <cell r="I511">
            <v>11039</v>
          </cell>
          <cell r="J511">
            <v>8139</v>
          </cell>
          <cell r="K511">
            <v>0</v>
          </cell>
          <cell r="L511">
            <v>1188</v>
          </cell>
          <cell r="M511">
            <v>20366</v>
          </cell>
          <cell r="O511">
            <v>1</v>
          </cell>
          <cell r="P511">
            <v>0</v>
          </cell>
          <cell r="Q511">
            <v>19178</v>
          </cell>
          <cell r="R511">
            <v>0</v>
          </cell>
          <cell r="S511">
            <v>0</v>
          </cell>
          <cell r="T511">
            <v>1188</v>
          </cell>
          <cell r="U511">
            <v>20366</v>
          </cell>
          <cell r="W511">
            <v>0</v>
          </cell>
          <cell r="X511">
            <v>0.09</v>
          </cell>
          <cell r="Y511">
            <v>0.09</v>
          </cell>
          <cell r="Z511">
            <v>0</v>
          </cell>
          <cell r="AB511">
            <v>1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</row>
        <row r="512">
          <cell r="B512">
            <v>470165229</v>
          </cell>
          <cell r="C512" t="str">
            <v>MYSTIC VALLEY REGIONAL</v>
          </cell>
          <cell r="D512">
            <v>165</v>
          </cell>
          <cell r="E512" t="str">
            <v>MALDEN</v>
          </cell>
          <cell r="F512">
            <v>229</v>
          </cell>
          <cell r="G512" t="str">
            <v>PEABODY</v>
          </cell>
          <cell r="I512">
            <v>14334</v>
          </cell>
          <cell r="J512">
            <v>1079</v>
          </cell>
          <cell r="K512">
            <v>0</v>
          </cell>
          <cell r="L512">
            <v>1188</v>
          </cell>
          <cell r="M512">
            <v>16601</v>
          </cell>
          <cell r="O512">
            <v>9</v>
          </cell>
          <cell r="P512">
            <v>0</v>
          </cell>
          <cell r="Q512">
            <v>138717</v>
          </cell>
          <cell r="R512">
            <v>0</v>
          </cell>
          <cell r="S512">
            <v>0</v>
          </cell>
          <cell r="T512">
            <v>10692</v>
          </cell>
          <cell r="U512">
            <v>149409</v>
          </cell>
          <cell r="W512">
            <v>0</v>
          </cell>
          <cell r="X512">
            <v>0.09</v>
          </cell>
          <cell r="Y512">
            <v>0.09</v>
          </cell>
          <cell r="Z512">
            <v>0</v>
          </cell>
          <cell r="AB512">
            <v>5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</row>
        <row r="513">
          <cell r="B513">
            <v>470165246</v>
          </cell>
          <cell r="C513" t="str">
            <v>MYSTIC VALLEY REGIONAL</v>
          </cell>
          <cell r="D513">
            <v>165</v>
          </cell>
          <cell r="E513" t="str">
            <v>MALDEN</v>
          </cell>
          <cell r="F513">
            <v>246</v>
          </cell>
          <cell r="G513" t="str">
            <v>READING</v>
          </cell>
          <cell r="I513">
            <v>11039</v>
          </cell>
          <cell r="J513">
            <v>4014</v>
          </cell>
          <cell r="K513">
            <v>0</v>
          </cell>
          <cell r="L513">
            <v>1188</v>
          </cell>
          <cell r="M513">
            <v>16241</v>
          </cell>
          <cell r="O513">
            <v>1</v>
          </cell>
          <cell r="P513">
            <v>0</v>
          </cell>
          <cell r="Q513">
            <v>15053</v>
          </cell>
          <cell r="R513">
            <v>0</v>
          </cell>
          <cell r="S513">
            <v>0</v>
          </cell>
          <cell r="T513">
            <v>1188</v>
          </cell>
          <cell r="U513">
            <v>16241</v>
          </cell>
          <cell r="W513">
            <v>0</v>
          </cell>
          <cell r="X513">
            <v>0.09</v>
          </cell>
          <cell r="Y513">
            <v>0.09</v>
          </cell>
          <cell r="Z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</row>
        <row r="514">
          <cell r="B514">
            <v>470165248</v>
          </cell>
          <cell r="C514" t="str">
            <v>MYSTIC VALLEY REGIONAL</v>
          </cell>
          <cell r="D514">
            <v>165</v>
          </cell>
          <cell r="E514" t="str">
            <v>MALDEN</v>
          </cell>
          <cell r="F514">
            <v>248</v>
          </cell>
          <cell r="G514" t="str">
            <v>REVERE</v>
          </cell>
          <cell r="I514">
            <v>15379</v>
          </cell>
          <cell r="J514">
            <v>485</v>
          </cell>
          <cell r="K514">
            <v>0</v>
          </cell>
          <cell r="L514">
            <v>1188</v>
          </cell>
          <cell r="M514">
            <v>17052</v>
          </cell>
          <cell r="O514">
            <v>40</v>
          </cell>
          <cell r="P514">
            <v>0</v>
          </cell>
          <cell r="Q514">
            <v>634560</v>
          </cell>
          <cell r="R514">
            <v>0</v>
          </cell>
          <cell r="S514">
            <v>0</v>
          </cell>
          <cell r="T514">
            <v>47520</v>
          </cell>
          <cell r="U514">
            <v>682080</v>
          </cell>
          <cell r="W514">
            <v>0</v>
          </cell>
          <cell r="X514">
            <v>0.09</v>
          </cell>
          <cell r="Y514">
            <v>0.09</v>
          </cell>
          <cell r="Z514">
            <v>0</v>
          </cell>
          <cell r="AB514">
            <v>16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</row>
        <row r="515">
          <cell r="B515">
            <v>470165262</v>
          </cell>
          <cell r="C515" t="str">
            <v>MYSTIC VALLEY REGIONAL</v>
          </cell>
          <cell r="D515">
            <v>165</v>
          </cell>
          <cell r="E515" t="str">
            <v>MALDEN</v>
          </cell>
          <cell r="F515">
            <v>262</v>
          </cell>
          <cell r="G515" t="str">
            <v>SAUGUS</v>
          </cell>
          <cell r="I515">
            <v>13878</v>
          </cell>
          <cell r="J515">
            <v>1796</v>
          </cell>
          <cell r="K515">
            <v>0</v>
          </cell>
          <cell r="L515">
            <v>1188</v>
          </cell>
          <cell r="M515">
            <v>16862</v>
          </cell>
          <cell r="O515">
            <v>97</v>
          </cell>
          <cell r="P515">
            <v>0</v>
          </cell>
          <cell r="Q515">
            <v>1520378</v>
          </cell>
          <cell r="R515">
            <v>0</v>
          </cell>
          <cell r="S515">
            <v>0</v>
          </cell>
          <cell r="T515">
            <v>115236</v>
          </cell>
          <cell r="U515">
            <v>1635614</v>
          </cell>
          <cell r="W515">
            <v>0</v>
          </cell>
          <cell r="X515">
            <v>0.09</v>
          </cell>
          <cell r="Y515">
            <v>0.09</v>
          </cell>
          <cell r="Z515">
            <v>0</v>
          </cell>
          <cell r="AB515">
            <v>46</v>
          </cell>
          <cell r="AC515">
            <v>11.333156428698889</v>
          </cell>
          <cell r="AD515">
            <v>191118.89386342635</v>
          </cell>
          <cell r="AE515">
            <v>0</v>
          </cell>
          <cell r="AF515">
            <v>0</v>
          </cell>
        </row>
        <row r="516">
          <cell r="B516">
            <v>470165274</v>
          </cell>
          <cell r="C516" t="str">
            <v>MYSTIC VALLEY REGIONAL</v>
          </cell>
          <cell r="D516">
            <v>165</v>
          </cell>
          <cell r="E516" t="str">
            <v>MALDEN</v>
          </cell>
          <cell r="F516">
            <v>274</v>
          </cell>
          <cell r="G516" t="str">
            <v>SOMERVILLE</v>
          </cell>
          <cell r="I516">
            <v>11039</v>
          </cell>
          <cell r="J516">
            <v>4900</v>
          </cell>
          <cell r="K516">
            <v>0</v>
          </cell>
          <cell r="L516">
            <v>1188</v>
          </cell>
          <cell r="M516">
            <v>17127</v>
          </cell>
          <cell r="O516">
            <v>1</v>
          </cell>
          <cell r="P516">
            <v>0</v>
          </cell>
          <cell r="Q516">
            <v>15939</v>
          </cell>
          <cell r="R516">
            <v>0</v>
          </cell>
          <cell r="S516">
            <v>0</v>
          </cell>
          <cell r="T516">
            <v>1188</v>
          </cell>
          <cell r="U516">
            <v>17127</v>
          </cell>
          <cell r="W516">
            <v>0</v>
          </cell>
          <cell r="X516">
            <v>0.09</v>
          </cell>
          <cell r="Y516">
            <v>0.09</v>
          </cell>
          <cell r="Z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</row>
        <row r="517">
          <cell r="B517">
            <v>470165284</v>
          </cell>
          <cell r="C517" t="str">
            <v>MYSTIC VALLEY REGIONAL</v>
          </cell>
          <cell r="D517">
            <v>165</v>
          </cell>
          <cell r="E517" t="str">
            <v>MALDEN</v>
          </cell>
          <cell r="F517">
            <v>284</v>
          </cell>
          <cell r="G517" t="str">
            <v>STONEHAM</v>
          </cell>
          <cell r="I517">
            <v>12558</v>
          </cell>
          <cell r="J517">
            <v>5279</v>
          </cell>
          <cell r="K517">
            <v>0</v>
          </cell>
          <cell r="L517">
            <v>1188</v>
          </cell>
          <cell r="M517">
            <v>19025</v>
          </cell>
          <cell r="O517">
            <v>165</v>
          </cell>
          <cell r="P517">
            <v>0</v>
          </cell>
          <cell r="Q517">
            <v>2943105</v>
          </cell>
          <cell r="R517">
            <v>0</v>
          </cell>
          <cell r="S517">
            <v>0</v>
          </cell>
          <cell r="T517">
            <v>196020</v>
          </cell>
          <cell r="U517">
            <v>3139125</v>
          </cell>
          <cell r="W517">
            <v>0</v>
          </cell>
          <cell r="X517">
            <v>0.09</v>
          </cell>
          <cell r="Y517">
            <v>0.09</v>
          </cell>
          <cell r="Z517">
            <v>0</v>
          </cell>
          <cell r="AB517">
            <v>67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</row>
        <row r="518">
          <cell r="B518">
            <v>470165295</v>
          </cell>
          <cell r="C518" t="str">
            <v>MYSTIC VALLEY REGIONAL</v>
          </cell>
          <cell r="D518">
            <v>165</v>
          </cell>
          <cell r="E518" t="str">
            <v>MALDEN</v>
          </cell>
          <cell r="F518">
            <v>295</v>
          </cell>
          <cell r="G518" t="str">
            <v>TEWKSBURY</v>
          </cell>
          <cell r="I518">
            <v>11039</v>
          </cell>
          <cell r="J518">
            <v>5472</v>
          </cell>
          <cell r="K518">
            <v>0</v>
          </cell>
          <cell r="L518">
            <v>1188</v>
          </cell>
          <cell r="M518">
            <v>17699</v>
          </cell>
          <cell r="O518">
            <v>3</v>
          </cell>
          <cell r="P518">
            <v>0</v>
          </cell>
          <cell r="Q518">
            <v>49533</v>
          </cell>
          <cell r="R518">
            <v>0</v>
          </cell>
          <cell r="S518">
            <v>0</v>
          </cell>
          <cell r="T518">
            <v>3564</v>
          </cell>
          <cell r="U518">
            <v>53097</v>
          </cell>
          <cell r="W518">
            <v>0</v>
          </cell>
          <cell r="X518">
            <v>0.09</v>
          </cell>
          <cell r="Y518">
            <v>0.09</v>
          </cell>
          <cell r="Z518">
            <v>0</v>
          </cell>
          <cell r="AB518">
            <v>1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</row>
        <row r="519">
          <cell r="B519">
            <v>470165305</v>
          </cell>
          <cell r="C519" t="str">
            <v>MYSTIC VALLEY REGIONAL</v>
          </cell>
          <cell r="D519">
            <v>165</v>
          </cell>
          <cell r="E519" t="str">
            <v>MALDEN</v>
          </cell>
          <cell r="F519">
            <v>305</v>
          </cell>
          <cell r="G519" t="str">
            <v>WAKEFIELD</v>
          </cell>
          <cell r="I519">
            <v>12066</v>
          </cell>
          <cell r="J519">
            <v>4986</v>
          </cell>
          <cell r="K519">
            <v>0</v>
          </cell>
          <cell r="L519">
            <v>1188</v>
          </cell>
          <cell r="M519">
            <v>18240</v>
          </cell>
          <cell r="O519">
            <v>73</v>
          </cell>
          <cell r="P519">
            <v>0</v>
          </cell>
          <cell r="Q519">
            <v>1244796</v>
          </cell>
          <cell r="R519">
            <v>0</v>
          </cell>
          <cell r="S519">
            <v>0</v>
          </cell>
          <cell r="T519">
            <v>86724</v>
          </cell>
          <cell r="U519">
            <v>1331520</v>
          </cell>
          <cell r="W519">
            <v>0</v>
          </cell>
          <cell r="X519">
            <v>0.09</v>
          </cell>
          <cell r="Y519">
            <v>0.09</v>
          </cell>
          <cell r="Z519">
            <v>0</v>
          </cell>
          <cell r="AB519">
            <v>27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</row>
        <row r="520">
          <cell r="B520">
            <v>470165342</v>
          </cell>
          <cell r="C520" t="str">
            <v>MYSTIC VALLEY REGIONAL</v>
          </cell>
          <cell r="D520">
            <v>165</v>
          </cell>
          <cell r="E520" t="str">
            <v>MALDEN</v>
          </cell>
          <cell r="F520">
            <v>342</v>
          </cell>
          <cell r="G520" t="str">
            <v>WILMINGTON</v>
          </cell>
          <cell r="I520">
            <v>14481</v>
          </cell>
          <cell r="J520">
            <v>10456</v>
          </cell>
          <cell r="K520">
            <v>0</v>
          </cell>
          <cell r="L520">
            <v>1188</v>
          </cell>
          <cell r="M520">
            <v>26125</v>
          </cell>
          <cell r="O520">
            <v>2</v>
          </cell>
          <cell r="P520">
            <v>0</v>
          </cell>
          <cell r="Q520">
            <v>49874</v>
          </cell>
          <cell r="R520">
            <v>0</v>
          </cell>
          <cell r="S520">
            <v>0</v>
          </cell>
          <cell r="T520">
            <v>2376</v>
          </cell>
          <cell r="U520">
            <v>52250</v>
          </cell>
          <cell r="W520">
            <v>0</v>
          </cell>
          <cell r="X520">
            <v>0.09</v>
          </cell>
          <cell r="Y520">
            <v>0.09</v>
          </cell>
          <cell r="Z520">
            <v>0</v>
          </cell>
          <cell r="AB520">
            <v>1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</row>
        <row r="521">
          <cell r="B521">
            <v>470165346</v>
          </cell>
          <cell r="C521" t="str">
            <v>MYSTIC VALLEY REGIONAL</v>
          </cell>
          <cell r="D521">
            <v>165</v>
          </cell>
          <cell r="E521" t="str">
            <v>MALDEN</v>
          </cell>
          <cell r="F521">
            <v>346</v>
          </cell>
          <cell r="G521" t="str">
            <v>WINTHROP</v>
          </cell>
          <cell r="I521">
            <v>13852</v>
          </cell>
          <cell r="J521">
            <v>1661</v>
          </cell>
          <cell r="K521">
            <v>0</v>
          </cell>
          <cell r="L521">
            <v>1188</v>
          </cell>
          <cell r="M521">
            <v>16701</v>
          </cell>
          <cell r="O521">
            <v>3</v>
          </cell>
          <cell r="P521">
            <v>0</v>
          </cell>
          <cell r="Q521">
            <v>46539</v>
          </cell>
          <cell r="R521">
            <v>0</v>
          </cell>
          <cell r="S521">
            <v>0</v>
          </cell>
          <cell r="T521">
            <v>3564</v>
          </cell>
          <cell r="U521">
            <v>50103</v>
          </cell>
          <cell r="W521">
            <v>0</v>
          </cell>
          <cell r="X521">
            <v>0.09</v>
          </cell>
          <cell r="Y521">
            <v>0.09</v>
          </cell>
          <cell r="Z521">
            <v>0</v>
          </cell>
          <cell r="AB521">
            <v>2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</row>
        <row r="522">
          <cell r="B522">
            <v>470165347</v>
          </cell>
          <cell r="C522" t="str">
            <v>MYSTIC VALLEY REGIONAL</v>
          </cell>
          <cell r="D522">
            <v>165</v>
          </cell>
          <cell r="E522" t="str">
            <v>MALDEN</v>
          </cell>
          <cell r="F522">
            <v>347</v>
          </cell>
          <cell r="G522" t="str">
            <v>WOBURN</v>
          </cell>
          <cell r="I522">
            <v>14229</v>
          </cell>
          <cell r="J522">
            <v>6007</v>
          </cell>
          <cell r="K522">
            <v>0</v>
          </cell>
          <cell r="L522">
            <v>1188</v>
          </cell>
          <cell r="M522">
            <v>21424</v>
          </cell>
          <cell r="O522">
            <v>13</v>
          </cell>
          <cell r="P522">
            <v>0</v>
          </cell>
          <cell r="Q522">
            <v>263068</v>
          </cell>
          <cell r="R522">
            <v>0</v>
          </cell>
          <cell r="S522">
            <v>0</v>
          </cell>
          <cell r="T522">
            <v>15444</v>
          </cell>
          <cell r="U522">
            <v>278512</v>
          </cell>
          <cell r="W522">
            <v>0</v>
          </cell>
          <cell r="X522">
            <v>0.09</v>
          </cell>
          <cell r="Y522">
            <v>0.09</v>
          </cell>
          <cell r="Z522">
            <v>0</v>
          </cell>
          <cell r="AB522">
            <v>7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</row>
        <row r="523">
          <cell r="B523">
            <v>470165705</v>
          </cell>
          <cell r="C523" t="str">
            <v>MYSTIC VALLEY REGIONAL</v>
          </cell>
          <cell r="D523">
            <v>165</v>
          </cell>
          <cell r="E523" t="str">
            <v>MALDEN</v>
          </cell>
          <cell r="F523">
            <v>705</v>
          </cell>
          <cell r="G523" t="str">
            <v>MASCONOMET</v>
          </cell>
          <cell r="I523">
            <v>12627</v>
          </cell>
          <cell r="J523">
            <v>8955</v>
          </cell>
          <cell r="K523">
            <v>0</v>
          </cell>
          <cell r="L523">
            <v>1188</v>
          </cell>
          <cell r="M523">
            <v>22770</v>
          </cell>
          <cell r="O523">
            <v>1</v>
          </cell>
          <cell r="P523">
            <v>0</v>
          </cell>
          <cell r="Q523">
            <v>21582</v>
          </cell>
          <cell r="R523">
            <v>0</v>
          </cell>
          <cell r="S523">
            <v>0</v>
          </cell>
          <cell r="T523">
            <v>1188</v>
          </cell>
          <cell r="U523">
            <v>22770</v>
          </cell>
          <cell r="W523">
            <v>0</v>
          </cell>
          <cell r="X523">
            <v>0.09</v>
          </cell>
          <cell r="Y523">
            <v>0.09</v>
          </cell>
          <cell r="Z523">
            <v>0</v>
          </cell>
          <cell r="AB523">
            <v>1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</row>
        <row r="524">
          <cell r="B524">
            <v>470165735</v>
          </cell>
          <cell r="C524" t="str">
            <v>MYSTIC VALLEY REGIONAL</v>
          </cell>
          <cell r="D524">
            <v>165</v>
          </cell>
          <cell r="E524" t="str">
            <v>MALDEN</v>
          </cell>
          <cell r="F524">
            <v>735</v>
          </cell>
          <cell r="G524" t="str">
            <v>NORTH MIDDLESEX</v>
          </cell>
          <cell r="I524">
            <v>13098</v>
          </cell>
          <cell r="J524">
            <v>3953</v>
          </cell>
          <cell r="K524">
            <v>0</v>
          </cell>
          <cell r="L524">
            <v>1188</v>
          </cell>
          <cell r="M524">
            <v>18239</v>
          </cell>
          <cell r="O524">
            <v>5</v>
          </cell>
          <cell r="P524">
            <v>0</v>
          </cell>
          <cell r="Q524">
            <v>85255</v>
          </cell>
          <cell r="R524">
            <v>0</v>
          </cell>
          <cell r="S524">
            <v>0</v>
          </cell>
          <cell r="T524">
            <v>5940</v>
          </cell>
          <cell r="U524">
            <v>91195</v>
          </cell>
          <cell r="W524">
            <v>0</v>
          </cell>
          <cell r="X524">
            <v>0.09</v>
          </cell>
          <cell r="Y524">
            <v>0.09</v>
          </cell>
          <cell r="Z524">
            <v>0</v>
          </cell>
          <cell r="AB524">
            <v>4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</row>
        <row r="525">
          <cell r="B525">
            <v>474097064</v>
          </cell>
          <cell r="C525" t="str">
            <v>SIZER SCHOOL, A NORTH CENTRAL CHARTER ESSENTIAL SCHOOL</v>
          </cell>
          <cell r="D525">
            <v>97</v>
          </cell>
          <cell r="E525" t="str">
            <v>FITCHBURG</v>
          </cell>
          <cell r="F525">
            <v>64</v>
          </cell>
          <cell r="G525" t="str">
            <v>CLINTON</v>
          </cell>
          <cell r="I525">
            <v>12243</v>
          </cell>
          <cell r="J525">
            <v>1207</v>
          </cell>
          <cell r="K525">
            <v>0</v>
          </cell>
          <cell r="L525">
            <v>1188</v>
          </cell>
          <cell r="M525">
            <v>14638</v>
          </cell>
          <cell r="O525">
            <v>2</v>
          </cell>
          <cell r="P525">
            <v>0</v>
          </cell>
          <cell r="Q525">
            <v>26900</v>
          </cell>
          <cell r="R525">
            <v>0</v>
          </cell>
          <cell r="S525">
            <v>0</v>
          </cell>
          <cell r="T525">
            <v>2376</v>
          </cell>
          <cell r="U525">
            <v>29276</v>
          </cell>
          <cell r="W525">
            <v>0</v>
          </cell>
          <cell r="X525">
            <v>0.18</v>
          </cell>
          <cell r="Y525">
            <v>0.18</v>
          </cell>
          <cell r="Z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</row>
        <row r="526">
          <cell r="B526">
            <v>474097097</v>
          </cell>
          <cell r="C526" t="str">
            <v>SIZER SCHOOL, A NORTH CENTRAL CHARTER ESSENTIAL SCHOOL</v>
          </cell>
          <cell r="D526">
            <v>97</v>
          </cell>
          <cell r="E526" t="str">
            <v>FITCHBURG</v>
          </cell>
          <cell r="F526">
            <v>97</v>
          </cell>
          <cell r="G526" t="str">
            <v>FITCHBURG</v>
          </cell>
          <cell r="I526">
            <v>16064</v>
          </cell>
          <cell r="J526">
            <v>0</v>
          </cell>
          <cell r="K526">
            <v>0</v>
          </cell>
          <cell r="L526">
            <v>1188</v>
          </cell>
          <cell r="M526">
            <v>17252</v>
          </cell>
          <cell r="O526">
            <v>187</v>
          </cell>
          <cell r="P526">
            <v>0</v>
          </cell>
          <cell r="Q526">
            <v>3003968</v>
          </cell>
          <cell r="R526">
            <v>0</v>
          </cell>
          <cell r="S526">
            <v>0</v>
          </cell>
          <cell r="T526">
            <v>222156</v>
          </cell>
          <cell r="U526">
            <v>3226124</v>
          </cell>
          <cell r="W526">
            <v>0</v>
          </cell>
          <cell r="X526">
            <v>0.18</v>
          </cell>
          <cell r="Y526">
            <v>0.18</v>
          </cell>
          <cell r="Z526">
            <v>0</v>
          </cell>
          <cell r="AB526">
            <v>5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</row>
        <row r="527">
          <cell r="B527">
            <v>474097103</v>
          </cell>
          <cell r="C527" t="str">
            <v>SIZER SCHOOL, A NORTH CENTRAL CHARTER ESSENTIAL SCHOOL</v>
          </cell>
          <cell r="D527">
            <v>97</v>
          </cell>
          <cell r="E527" t="str">
            <v>FITCHBURG</v>
          </cell>
          <cell r="F527">
            <v>103</v>
          </cell>
          <cell r="G527" t="str">
            <v>GARDNER</v>
          </cell>
          <cell r="I527">
            <v>15097</v>
          </cell>
          <cell r="J527">
            <v>0</v>
          </cell>
          <cell r="K527">
            <v>0</v>
          </cell>
          <cell r="L527">
            <v>1188</v>
          </cell>
          <cell r="M527">
            <v>16285</v>
          </cell>
          <cell r="O527">
            <v>16</v>
          </cell>
          <cell r="P527">
            <v>0</v>
          </cell>
          <cell r="Q527">
            <v>241552</v>
          </cell>
          <cell r="R527">
            <v>0</v>
          </cell>
          <cell r="S527">
            <v>0</v>
          </cell>
          <cell r="T527">
            <v>19008</v>
          </cell>
          <cell r="U527">
            <v>260560</v>
          </cell>
          <cell r="W527">
            <v>0</v>
          </cell>
          <cell r="X527">
            <v>0.18</v>
          </cell>
          <cell r="Y527">
            <v>0.18</v>
          </cell>
          <cell r="Z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</row>
        <row r="528">
          <cell r="B528">
            <v>474097153</v>
          </cell>
          <cell r="C528" t="str">
            <v>SIZER SCHOOL, A NORTH CENTRAL CHARTER ESSENTIAL SCHOOL</v>
          </cell>
          <cell r="D528">
            <v>97</v>
          </cell>
          <cell r="E528" t="str">
            <v>FITCHBURG</v>
          </cell>
          <cell r="F528">
            <v>153</v>
          </cell>
          <cell r="G528" t="str">
            <v>LEOMINSTER</v>
          </cell>
          <cell r="I528">
            <v>15660</v>
          </cell>
          <cell r="J528">
            <v>43</v>
          </cell>
          <cell r="K528">
            <v>0</v>
          </cell>
          <cell r="L528">
            <v>1188</v>
          </cell>
          <cell r="M528">
            <v>16891</v>
          </cell>
          <cell r="O528">
            <v>34</v>
          </cell>
          <cell r="P528">
            <v>0</v>
          </cell>
          <cell r="Q528">
            <v>533902</v>
          </cell>
          <cell r="R528">
            <v>0</v>
          </cell>
          <cell r="S528">
            <v>0</v>
          </cell>
          <cell r="T528">
            <v>40392</v>
          </cell>
          <cell r="U528">
            <v>574294</v>
          </cell>
          <cell r="W528">
            <v>0</v>
          </cell>
          <cell r="X528">
            <v>0.09</v>
          </cell>
          <cell r="Y528">
            <v>0.09</v>
          </cell>
          <cell r="Z528">
            <v>0</v>
          </cell>
          <cell r="AB528">
            <v>1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</row>
        <row r="529">
          <cell r="B529">
            <v>474097155</v>
          </cell>
          <cell r="C529" t="str">
            <v>SIZER SCHOOL, A NORTH CENTRAL CHARTER ESSENTIAL SCHOOL</v>
          </cell>
          <cell r="D529">
            <v>97</v>
          </cell>
          <cell r="E529" t="str">
            <v>FITCHBURG</v>
          </cell>
          <cell r="F529">
            <v>155</v>
          </cell>
          <cell r="G529" t="str">
            <v>LEXINGTON</v>
          </cell>
          <cell r="I529">
            <v>13151</v>
          </cell>
          <cell r="J529">
            <v>10486</v>
          </cell>
          <cell r="K529">
            <v>0</v>
          </cell>
          <cell r="L529">
            <v>1188</v>
          </cell>
          <cell r="M529">
            <v>24825</v>
          </cell>
          <cell r="O529">
            <v>1</v>
          </cell>
          <cell r="P529">
            <v>0</v>
          </cell>
          <cell r="Q529">
            <v>23637</v>
          </cell>
          <cell r="R529">
            <v>0</v>
          </cell>
          <cell r="S529">
            <v>0</v>
          </cell>
          <cell r="T529">
            <v>1188</v>
          </cell>
          <cell r="U529">
            <v>24825</v>
          </cell>
          <cell r="W529">
            <v>0</v>
          </cell>
          <cell r="X529">
            <v>0.09</v>
          </cell>
          <cell r="Y529">
            <v>0.09</v>
          </cell>
          <cell r="Z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</row>
        <row r="530">
          <cell r="B530">
            <v>474097162</v>
          </cell>
          <cell r="C530" t="str">
            <v>SIZER SCHOOL, A NORTH CENTRAL CHARTER ESSENTIAL SCHOOL</v>
          </cell>
          <cell r="D530">
            <v>97</v>
          </cell>
          <cell r="E530" t="str">
            <v>FITCHBURG</v>
          </cell>
          <cell r="F530">
            <v>162</v>
          </cell>
          <cell r="G530" t="str">
            <v>LUNENBURG</v>
          </cell>
          <cell r="I530">
            <v>12231</v>
          </cell>
          <cell r="J530">
            <v>2538</v>
          </cell>
          <cell r="K530">
            <v>0</v>
          </cell>
          <cell r="L530">
            <v>1188</v>
          </cell>
          <cell r="M530">
            <v>15957</v>
          </cell>
          <cell r="O530">
            <v>13</v>
          </cell>
          <cell r="P530">
            <v>0</v>
          </cell>
          <cell r="Q530">
            <v>191997</v>
          </cell>
          <cell r="R530">
            <v>0</v>
          </cell>
          <cell r="S530">
            <v>0</v>
          </cell>
          <cell r="T530">
            <v>15444</v>
          </cell>
          <cell r="U530">
            <v>207441</v>
          </cell>
          <cell r="W530">
            <v>0</v>
          </cell>
          <cell r="X530">
            <v>0.09</v>
          </cell>
          <cell r="Y530">
            <v>0.09</v>
          </cell>
          <cell r="Z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</row>
        <row r="531">
          <cell r="B531">
            <v>474097226</v>
          </cell>
          <cell r="C531" t="str">
            <v>SIZER SCHOOL, A NORTH CENTRAL CHARTER ESSENTIAL SCHOOL</v>
          </cell>
          <cell r="D531">
            <v>97</v>
          </cell>
          <cell r="E531" t="str">
            <v>FITCHBURG</v>
          </cell>
          <cell r="F531">
            <v>226</v>
          </cell>
          <cell r="G531" t="str">
            <v>OXFORD</v>
          </cell>
          <cell r="I531">
            <v>14384</v>
          </cell>
          <cell r="J531">
            <v>1241</v>
          </cell>
          <cell r="K531">
            <v>0</v>
          </cell>
          <cell r="L531">
            <v>1188</v>
          </cell>
          <cell r="M531">
            <v>16813</v>
          </cell>
          <cell r="O531">
            <v>1</v>
          </cell>
          <cell r="P531">
            <v>0</v>
          </cell>
          <cell r="Q531">
            <v>15625</v>
          </cell>
          <cell r="R531">
            <v>0</v>
          </cell>
          <cell r="S531">
            <v>0</v>
          </cell>
          <cell r="T531">
            <v>1188</v>
          </cell>
          <cell r="U531">
            <v>16813</v>
          </cell>
          <cell r="W531">
            <v>0</v>
          </cell>
          <cell r="X531">
            <v>0.18</v>
          </cell>
          <cell r="Y531">
            <v>0.18</v>
          </cell>
          <cell r="Z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</row>
        <row r="532">
          <cell r="B532">
            <v>474097343</v>
          </cell>
          <cell r="C532" t="str">
            <v>SIZER SCHOOL, A NORTH CENTRAL CHARTER ESSENTIAL SCHOOL</v>
          </cell>
          <cell r="D532">
            <v>97</v>
          </cell>
          <cell r="E532" t="str">
            <v>FITCHBURG</v>
          </cell>
          <cell r="F532">
            <v>343</v>
          </cell>
          <cell r="G532" t="str">
            <v>WINCHENDON</v>
          </cell>
          <cell r="I532">
            <v>13261</v>
          </cell>
          <cell r="J532">
            <v>110</v>
          </cell>
          <cell r="K532">
            <v>0</v>
          </cell>
          <cell r="L532">
            <v>1188</v>
          </cell>
          <cell r="M532">
            <v>14559</v>
          </cell>
          <cell r="O532">
            <v>12</v>
          </cell>
          <cell r="P532">
            <v>0</v>
          </cell>
          <cell r="Q532">
            <v>160452</v>
          </cell>
          <cell r="R532">
            <v>0</v>
          </cell>
          <cell r="S532">
            <v>0</v>
          </cell>
          <cell r="T532">
            <v>14256</v>
          </cell>
          <cell r="U532">
            <v>174708</v>
          </cell>
          <cell r="W532">
            <v>0</v>
          </cell>
          <cell r="X532">
            <v>0.18</v>
          </cell>
          <cell r="Y532">
            <v>0.18</v>
          </cell>
          <cell r="Z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</row>
        <row r="533">
          <cell r="B533">
            <v>474097610</v>
          </cell>
          <cell r="C533" t="str">
            <v>SIZER SCHOOL, A NORTH CENTRAL CHARTER ESSENTIAL SCHOOL</v>
          </cell>
          <cell r="D533">
            <v>97</v>
          </cell>
          <cell r="E533" t="str">
            <v>FITCHBURG</v>
          </cell>
          <cell r="F533">
            <v>610</v>
          </cell>
          <cell r="G533" t="str">
            <v>ASHBURNHAM WESTMINSTER</v>
          </cell>
          <cell r="I533">
            <v>13628</v>
          </cell>
          <cell r="J533">
            <v>1759</v>
          </cell>
          <cell r="K533">
            <v>0</v>
          </cell>
          <cell r="L533">
            <v>1188</v>
          </cell>
          <cell r="M533">
            <v>16575</v>
          </cell>
          <cell r="O533">
            <v>8</v>
          </cell>
          <cell r="P533">
            <v>0</v>
          </cell>
          <cell r="Q533">
            <v>123096</v>
          </cell>
          <cell r="R533">
            <v>0</v>
          </cell>
          <cell r="S533">
            <v>0</v>
          </cell>
          <cell r="T533">
            <v>9504</v>
          </cell>
          <cell r="U533">
            <v>132600</v>
          </cell>
          <cell r="W533">
            <v>0</v>
          </cell>
          <cell r="X533">
            <v>0.09</v>
          </cell>
          <cell r="Y533">
            <v>0.09</v>
          </cell>
          <cell r="Z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</row>
        <row r="534">
          <cell r="B534">
            <v>474097620</v>
          </cell>
          <cell r="C534" t="str">
            <v>SIZER SCHOOL, A NORTH CENTRAL CHARTER ESSENTIAL SCHOOL</v>
          </cell>
          <cell r="D534">
            <v>97</v>
          </cell>
          <cell r="E534" t="str">
            <v>FITCHBURG</v>
          </cell>
          <cell r="F534">
            <v>620</v>
          </cell>
          <cell r="G534" t="str">
            <v>BERLIN BOYLSTON</v>
          </cell>
          <cell r="I534">
            <v>12489</v>
          </cell>
          <cell r="J534">
            <v>6496</v>
          </cell>
          <cell r="K534">
            <v>0</v>
          </cell>
          <cell r="L534">
            <v>1188</v>
          </cell>
          <cell r="M534">
            <v>20173</v>
          </cell>
          <cell r="O534">
            <v>2</v>
          </cell>
          <cell r="P534">
            <v>0</v>
          </cell>
          <cell r="Q534">
            <v>37970</v>
          </cell>
          <cell r="R534">
            <v>0</v>
          </cell>
          <cell r="S534">
            <v>0</v>
          </cell>
          <cell r="T534">
            <v>2376</v>
          </cell>
          <cell r="U534">
            <v>40346</v>
          </cell>
          <cell r="W534">
            <v>0</v>
          </cell>
          <cell r="X534">
            <v>0.09</v>
          </cell>
          <cell r="Y534">
            <v>0.09</v>
          </cell>
          <cell r="Z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</row>
        <row r="535">
          <cell r="B535">
            <v>474097720</v>
          </cell>
          <cell r="C535" t="str">
            <v>SIZER SCHOOL, A NORTH CENTRAL CHARTER ESSENTIAL SCHOOL</v>
          </cell>
          <cell r="D535">
            <v>97</v>
          </cell>
          <cell r="E535" t="str">
            <v>FITCHBURG</v>
          </cell>
          <cell r="F535">
            <v>720</v>
          </cell>
          <cell r="G535" t="str">
            <v>NARRAGANSETT</v>
          </cell>
          <cell r="I535">
            <v>13881</v>
          </cell>
          <cell r="J535">
            <v>1473</v>
          </cell>
          <cell r="K535">
            <v>0</v>
          </cell>
          <cell r="L535">
            <v>1188</v>
          </cell>
          <cell r="M535">
            <v>16542</v>
          </cell>
          <cell r="O535">
            <v>2</v>
          </cell>
          <cell r="P535">
            <v>0</v>
          </cell>
          <cell r="Q535">
            <v>30708</v>
          </cell>
          <cell r="R535">
            <v>0</v>
          </cell>
          <cell r="S535">
            <v>0</v>
          </cell>
          <cell r="T535">
            <v>2376</v>
          </cell>
          <cell r="U535">
            <v>33084</v>
          </cell>
          <cell r="W535">
            <v>0</v>
          </cell>
          <cell r="X535">
            <v>0.09</v>
          </cell>
          <cell r="Y535">
            <v>0.09</v>
          </cell>
          <cell r="Z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</row>
        <row r="536">
          <cell r="B536">
            <v>474097725</v>
          </cell>
          <cell r="C536" t="str">
            <v>SIZER SCHOOL, A NORTH CENTRAL CHARTER ESSENTIAL SCHOOL</v>
          </cell>
          <cell r="D536">
            <v>97</v>
          </cell>
          <cell r="E536" t="str">
            <v>FITCHBURG</v>
          </cell>
          <cell r="F536">
            <v>725</v>
          </cell>
          <cell r="G536" t="str">
            <v>NASHOBA</v>
          </cell>
          <cell r="I536">
            <v>16655</v>
          </cell>
          <cell r="J536">
            <v>4567</v>
          </cell>
          <cell r="K536">
            <v>0</v>
          </cell>
          <cell r="L536">
            <v>1188</v>
          </cell>
          <cell r="M536">
            <v>22410</v>
          </cell>
          <cell r="O536">
            <v>1</v>
          </cell>
          <cell r="P536">
            <v>0</v>
          </cell>
          <cell r="Q536">
            <v>21222</v>
          </cell>
          <cell r="R536">
            <v>0</v>
          </cell>
          <cell r="S536">
            <v>0</v>
          </cell>
          <cell r="T536">
            <v>1188</v>
          </cell>
          <cell r="U536">
            <v>22410</v>
          </cell>
          <cell r="W536">
            <v>0</v>
          </cell>
          <cell r="X536">
            <v>0.09</v>
          </cell>
          <cell r="Y536">
            <v>0.09</v>
          </cell>
          <cell r="Z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</row>
        <row r="537">
          <cell r="B537">
            <v>474097735</v>
          </cell>
          <cell r="C537" t="str">
            <v>SIZER SCHOOL, A NORTH CENTRAL CHARTER ESSENTIAL SCHOOL</v>
          </cell>
          <cell r="D537">
            <v>97</v>
          </cell>
          <cell r="E537" t="str">
            <v>FITCHBURG</v>
          </cell>
          <cell r="F537">
            <v>735</v>
          </cell>
          <cell r="G537" t="str">
            <v>NORTH MIDDLESEX</v>
          </cell>
          <cell r="I537">
            <v>14897</v>
          </cell>
          <cell r="J537">
            <v>4496</v>
          </cell>
          <cell r="K537">
            <v>0</v>
          </cell>
          <cell r="L537">
            <v>1188</v>
          </cell>
          <cell r="M537">
            <v>20581</v>
          </cell>
          <cell r="O537">
            <v>15</v>
          </cell>
          <cell r="P537">
            <v>0</v>
          </cell>
          <cell r="Q537">
            <v>290895</v>
          </cell>
          <cell r="R537">
            <v>0</v>
          </cell>
          <cell r="S537">
            <v>0</v>
          </cell>
          <cell r="T537">
            <v>17820</v>
          </cell>
          <cell r="U537">
            <v>308715</v>
          </cell>
          <cell r="W537">
            <v>0</v>
          </cell>
          <cell r="X537">
            <v>0.09</v>
          </cell>
          <cell r="Y537">
            <v>0.09</v>
          </cell>
          <cell r="Z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</row>
        <row r="538">
          <cell r="B538">
            <v>474097753</v>
          </cell>
          <cell r="C538" t="str">
            <v>SIZER SCHOOL, A NORTH CENTRAL CHARTER ESSENTIAL SCHOOL</v>
          </cell>
          <cell r="D538">
            <v>97</v>
          </cell>
          <cell r="E538" t="str">
            <v>FITCHBURG</v>
          </cell>
          <cell r="F538">
            <v>753</v>
          </cell>
          <cell r="G538" t="str">
            <v>QUABBIN</v>
          </cell>
          <cell r="I538">
            <v>14008</v>
          </cell>
          <cell r="J538">
            <v>3693</v>
          </cell>
          <cell r="K538">
            <v>0</v>
          </cell>
          <cell r="L538">
            <v>1188</v>
          </cell>
          <cell r="M538">
            <v>18889</v>
          </cell>
          <cell r="O538">
            <v>3</v>
          </cell>
          <cell r="P538">
            <v>0</v>
          </cell>
          <cell r="Q538">
            <v>53103</v>
          </cell>
          <cell r="R538">
            <v>0</v>
          </cell>
          <cell r="S538">
            <v>0</v>
          </cell>
          <cell r="T538">
            <v>3564</v>
          </cell>
          <cell r="U538">
            <v>56667</v>
          </cell>
          <cell r="W538">
            <v>0</v>
          </cell>
          <cell r="X538">
            <v>0.09</v>
          </cell>
          <cell r="Y538">
            <v>0.09</v>
          </cell>
          <cell r="Z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</row>
        <row r="539">
          <cell r="B539">
            <v>474097755</v>
          </cell>
          <cell r="C539" t="str">
            <v>SIZER SCHOOL, A NORTH CENTRAL CHARTER ESSENTIAL SCHOOL</v>
          </cell>
          <cell r="D539">
            <v>97</v>
          </cell>
          <cell r="E539" t="str">
            <v>FITCHBURG</v>
          </cell>
          <cell r="F539">
            <v>755</v>
          </cell>
          <cell r="G539" t="str">
            <v>RALPH C MAHAR</v>
          </cell>
          <cell r="I539">
            <v>15979</v>
          </cell>
          <cell r="J539">
            <v>8201</v>
          </cell>
          <cell r="K539">
            <v>0</v>
          </cell>
          <cell r="L539">
            <v>1188</v>
          </cell>
          <cell r="M539">
            <v>25368</v>
          </cell>
          <cell r="O539">
            <v>1</v>
          </cell>
          <cell r="P539">
            <v>0</v>
          </cell>
          <cell r="Q539">
            <v>24180</v>
          </cell>
          <cell r="R539">
            <v>0</v>
          </cell>
          <cell r="S539">
            <v>0</v>
          </cell>
          <cell r="T539">
            <v>1188</v>
          </cell>
          <cell r="U539">
            <v>25368</v>
          </cell>
          <cell r="W539">
            <v>0</v>
          </cell>
          <cell r="X539">
            <v>0.09</v>
          </cell>
          <cell r="Y539">
            <v>0.09</v>
          </cell>
          <cell r="Z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</row>
        <row r="540">
          <cell r="B540">
            <v>474097775</v>
          </cell>
          <cell r="C540" t="str">
            <v>SIZER SCHOOL, A NORTH CENTRAL CHARTER ESSENTIAL SCHOOL</v>
          </cell>
          <cell r="D540">
            <v>97</v>
          </cell>
          <cell r="E540" t="str">
            <v>FITCHBURG</v>
          </cell>
          <cell r="F540">
            <v>775</v>
          </cell>
          <cell r="G540" t="str">
            <v>WACHUSETT</v>
          </cell>
          <cell r="I540">
            <v>13685</v>
          </cell>
          <cell r="J540">
            <v>3188</v>
          </cell>
          <cell r="K540">
            <v>0</v>
          </cell>
          <cell r="L540">
            <v>1188</v>
          </cell>
          <cell r="M540">
            <v>18061</v>
          </cell>
          <cell r="O540">
            <v>4</v>
          </cell>
          <cell r="P540">
            <v>0</v>
          </cell>
          <cell r="Q540">
            <v>67492</v>
          </cell>
          <cell r="R540">
            <v>0</v>
          </cell>
          <cell r="S540">
            <v>0</v>
          </cell>
          <cell r="T540">
            <v>4752</v>
          </cell>
          <cell r="U540">
            <v>72244</v>
          </cell>
          <cell r="W540">
            <v>0</v>
          </cell>
          <cell r="X540">
            <v>0.09</v>
          </cell>
          <cell r="Y540">
            <v>0.09</v>
          </cell>
          <cell r="Z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</row>
        <row r="541">
          <cell r="B541">
            <v>478352010</v>
          </cell>
          <cell r="C541" t="str">
            <v>FRANCIS W. PARKER CHARTER ESSENTIAL</v>
          </cell>
          <cell r="D541">
            <v>352</v>
          </cell>
          <cell r="E541" t="str">
            <v>DEVENS</v>
          </cell>
          <cell r="F541">
            <v>10</v>
          </cell>
          <cell r="G541" t="str">
            <v>ARLINGTON</v>
          </cell>
          <cell r="I541">
            <v>12479</v>
          </cell>
          <cell r="J541">
            <v>5395</v>
          </cell>
          <cell r="K541">
            <v>0</v>
          </cell>
          <cell r="L541">
            <v>1188</v>
          </cell>
          <cell r="M541">
            <v>19062</v>
          </cell>
          <cell r="O541">
            <v>1</v>
          </cell>
          <cell r="P541">
            <v>0</v>
          </cell>
          <cell r="Q541">
            <v>17874</v>
          </cell>
          <cell r="R541">
            <v>0</v>
          </cell>
          <cell r="S541">
            <v>0</v>
          </cell>
          <cell r="T541">
            <v>1188</v>
          </cell>
          <cell r="U541">
            <v>19062</v>
          </cell>
          <cell r="W541">
            <v>0</v>
          </cell>
          <cell r="X541">
            <v>0.09</v>
          </cell>
          <cell r="Y541">
            <v>0.09</v>
          </cell>
          <cell r="Z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</row>
        <row r="542">
          <cell r="B542">
            <v>478352056</v>
          </cell>
          <cell r="C542" t="str">
            <v>FRANCIS W. PARKER CHARTER ESSENTIAL</v>
          </cell>
          <cell r="D542">
            <v>352</v>
          </cell>
          <cell r="E542" t="str">
            <v>DEVENS</v>
          </cell>
          <cell r="F542">
            <v>56</v>
          </cell>
          <cell r="G542" t="str">
            <v>CHELMSFORD</v>
          </cell>
          <cell r="I542">
            <v>14892</v>
          </cell>
          <cell r="J542">
            <v>4393</v>
          </cell>
          <cell r="K542">
            <v>0</v>
          </cell>
          <cell r="L542">
            <v>1188</v>
          </cell>
          <cell r="M542">
            <v>20473</v>
          </cell>
          <cell r="O542">
            <v>3</v>
          </cell>
          <cell r="P542">
            <v>0</v>
          </cell>
          <cell r="Q542">
            <v>57855</v>
          </cell>
          <cell r="R542">
            <v>0</v>
          </cell>
          <cell r="S542">
            <v>0</v>
          </cell>
          <cell r="T542">
            <v>3564</v>
          </cell>
          <cell r="U542">
            <v>61419</v>
          </cell>
          <cell r="W542">
            <v>0</v>
          </cell>
          <cell r="X542">
            <v>0.09</v>
          </cell>
          <cell r="Y542">
            <v>0.09</v>
          </cell>
          <cell r="Z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</row>
        <row r="543">
          <cell r="B543">
            <v>478352064</v>
          </cell>
          <cell r="C543" t="str">
            <v>FRANCIS W. PARKER CHARTER ESSENTIAL</v>
          </cell>
          <cell r="D543">
            <v>352</v>
          </cell>
          <cell r="E543" t="str">
            <v>DEVENS</v>
          </cell>
          <cell r="F543">
            <v>64</v>
          </cell>
          <cell r="G543" t="str">
            <v>CLINTON</v>
          </cell>
          <cell r="I543">
            <v>12243</v>
          </cell>
          <cell r="J543">
            <v>1207</v>
          </cell>
          <cell r="K543">
            <v>0</v>
          </cell>
          <cell r="L543">
            <v>1188</v>
          </cell>
          <cell r="M543">
            <v>14638</v>
          </cell>
          <cell r="O543">
            <v>1</v>
          </cell>
          <cell r="P543">
            <v>0</v>
          </cell>
          <cell r="Q543">
            <v>13450</v>
          </cell>
          <cell r="R543">
            <v>0</v>
          </cell>
          <cell r="S543">
            <v>0</v>
          </cell>
          <cell r="T543">
            <v>1188</v>
          </cell>
          <cell r="U543">
            <v>14638</v>
          </cell>
          <cell r="W543">
            <v>0</v>
          </cell>
          <cell r="X543">
            <v>0.18</v>
          </cell>
          <cell r="Y543">
            <v>0.18</v>
          </cell>
          <cell r="Z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</row>
        <row r="544">
          <cell r="B544">
            <v>478352067</v>
          </cell>
          <cell r="C544" t="str">
            <v>FRANCIS W. PARKER CHARTER ESSENTIAL</v>
          </cell>
          <cell r="D544">
            <v>352</v>
          </cell>
          <cell r="E544" t="str">
            <v>DEVENS</v>
          </cell>
          <cell r="F544">
            <v>67</v>
          </cell>
          <cell r="G544" t="str">
            <v>CONCORD</v>
          </cell>
          <cell r="I544">
            <v>10332</v>
          </cell>
          <cell r="J544">
            <v>10927</v>
          </cell>
          <cell r="K544">
            <v>0</v>
          </cell>
          <cell r="L544">
            <v>1188</v>
          </cell>
          <cell r="M544">
            <v>22447</v>
          </cell>
          <cell r="O544">
            <v>4</v>
          </cell>
          <cell r="P544">
            <v>0</v>
          </cell>
          <cell r="Q544">
            <v>85036</v>
          </cell>
          <cell r="R544">
            <v>0</v>
          </cell>
          <cell r="S544">
            <v>0</v>
          </cell>
          <cell r="T544">
            <v>4752</v>
          </cell>
          <cell r="U544">
            <v>89788</v>
          </cell>
          <cell r="W544">
            <v>0</v>
          </cell>
          <cell r="X544">
            <v>0.09</v>
          </cell>
          <cell r="Y544">
            <v>0.09</v>
          </cell>
          <cell r="Z544">
            <v>0</v>
          </cell>
          <cell r="AB544">
            <v>2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</row>
        <row r="545">
          <cell r="B545">
            <v>478352097</v>
          </cell>
          <cell r="C545" t="str">
            <v>FRANCIS W. PARKER CHARTER ESSENTIAL</v>
          </cell>
          <cell r="D545">
            <v>352</v>
          </cell>
          <cell r="E545" t="str">
            <v>DEVENS</v>
          </cell>
          <cell r="F545">
            <v>97</v>
          </cell>
          <cell r="G545" t="str">
            <v>FITCHBURG</v>
          </cell>
          <cell r="I545">
            <v>12487</v>
          </cell>
          <cell r="J545">
            <v>0</v>
          </cell>
          <cell r="K545">
            <v>0</v>
          </cell>
          <cell r="L545">
            <v>1188</v>
          </cell>
          <cell r="M545">
            <v>13675</v>
          </cell>
          <cell r="O545">
            <v>10</v>
          </cell>
          <cell r="P545">
            <v>0</v>
          </cell>
          <cell r="Q545">
            <v>124870</v>
          </cell>
          <cell r="R545">
            <v>0</v>
          </cell>
          <cell r="S545">
            <v>0</v>
          </cell>
          <cell r="T545">
            <v>11880</v>
          </cell>
          <cell r="U545">
            <v>136750</v>
          </cell>
          <cell r="W545">
            <v>0</v>
          </cell>
          <cell r="X545">
            <v>0.18</v>
          </cell>
          <cell r="Y545">
            <v>0.18</v>
          </cell>
          <cell r="Z545">
            <v>0</v>
          </cell>
          <cell r="AB545">
            <v>3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</row>
        <row r="546">
          <cell r="B546">
            <v>478352103</v>
          </cell>
          <cell r="C546" t="str">
            <v>FRANCIS W. PARKER CHARTER ESSENTIAL</v>
          </cell>
          <cell r="D546">
            <v>352</v>
          </cell>
          <cell r="E546" t="str">
            <v>DEVENS</v>
          </cell>
          <cell r="F546">
            <v>103</v>
          </cell>
          <cell r="G546" t="str">
            <v>GARDNER</v>
          </cell>
          <cell r="I546">
            <v>16141</v>
          </cell>
          <cell r="J546">
            <v>0</v>
          </cell>
          <cell r="K546">
            <v>0</v>
          </cell>
          <cell r="L546">
            <v>1188</v>
          </cell>
          <cell r="M546">
            <v>17329</v>
          </cell>
          <cell r="O546">
            <v>1</v>
          </cell>
          <cell r="P546">
            <v>0</v>
          </cell>
          <cell r="Q546">
            <v>16141</v>
          </cell>
          <cell r="R546">
            <v>0</v>
          </cell>
          <cell r="S546">
            <v>0</v>
          </cell>
          <cell r="T546">
            <v>1188</v>
          </cell>
          <cell r="U546">
            <v>17329</v>
          </cell>
          <cell r="W546">
            <v>0</v>
          </cell>
          <cell r="X546">
            <v>0.18</v>
          </cell>
          <cell r="Y546">
            <v>0.18</v>
          </cell>
          <cell r="Z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</row>
        <row r="547">
          <cell r="B547">
            <v>478352125</v>
          </cell>
          <cell r="C547" t="str">
            <v>FRANCIS W. PARKER CHARTER ESSENTIAL</v>
          </cell>
          <cell r="D547">
            <v>352</v>
          </cell>
          <cell r="E547" t="str">
            <v>DEVENS</v>
          </cell>
          <cell r="F547">
            <v>125</v>
          </cell>
          <cell r="G547" t="str">
            <v>HARVARD</v>
          </cell>
          <cell r="I547">
            <v>12237</v>
          </cell>
          <cell r="J547">
            <v>5784</v>
          </cell>
          <cell r="K547">
            <v>0</v>
          </cell>
          <cell r="L547">
            <v>1188</v>
          </cell>
          <cell r="M547">
            <v>19209</v>
          </cell>
          <cell r="O547">
            <v>23</v>
          </cell>
          <cell r="P547">
            <v>0</v>
          </cell>
          <cell r="Q547">
            <v>414483</v>
          </cell>
          <cell r="R547">
            <v>0</v>
          </cell>
          <cell r="S547">
            <v>0</v>
          </cell>
          <cell r="T547">
            <v>27324</v>
          </cell>
          <cell r="U547">
            <v>441807</v>
          </cell>
          <cell r="W547">
            <v>0</v>
          </cell>
          <cell r="X547">
            <v>0.09</v>
          </cell>
          <cell r="Y547">
            <v>0.09</v>
          </cell>
          <cell r="Z547">
            <v>0</v>
          </cell>
          <cell r="AB547">
            <v>9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</row>
        <row r="548">
          <cell r="B548">
            <v>478352141</v>
          </cell>
          <cell r="C548" t="str">
            <v>FRANCIS W. PARKER CHARTER ESSENTIAL</v>
          </cell>
          <cell r="D548">
            <v>352</v>
          </cell>
          <cell r="E548" t="str">
            <v>DEVENS</v>
          </cell>
          <cell r="F548">
            <v>141</v>
          </cell>
          <cell r="G548" t="str">
            <v>HUDSON</v>
          </cell>
          <cell r="I548">
            <v>11697</v>
          </cell>
          <cell r="J548">
            <v>5744</v>
          </cell>
          <cell r="K548">
            <v>0</v>
          </cell>
          <cell r="L548">
            <v>1188</v>
          </cell>
          <cell r="M548">
            <v>18629</v>
          </cell>
          <cell r="O548">
            <v>7</v>
          </cell>
          <cell r="P548">
            <v>0</v>
          </cell>
          <cell r="Q548">
            <v>122087</v>
          </cell>
          <cell r="R548">
            <v>0</v>
          </cell>
          <cell r="S548">
            <v>0</v>
          </cell>
          <cell r="T548">
            <v>8316</v>
          </cell>
          <cell r="U548">
            <v>130403</v>
          </cell>
          <cell r="W548">
            <v>0</v>
          </cell>
          <cell r="X548">
            <v>0.09</v>
          </cell>
          <cell r="Y548">
            <v>0.09</v>
          </cell>
          <cell r="Z548">
            <v>0</v>
          </cell>
          <cell r="AB548">
            <v>2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</row>
        <row r="549">
          <cell r="B549">
            <v>478352153</v>
          </cell>
          <cell r="C549" t="str">
            <v>FRANCIS W. PARKER CHARTER ESSENTIAL</v>
          </cell>
          <cell r="D549">
            <v>352</v>
          </cell>
          <cell r="E549" t="str">
            <v>DEVENS</v>
          </cell>
          <cell r="F549">
            <v>153</v>
          </cell>
          <cell r="G549" t="str">
            <v>LEOMINSTER</v>
          </cell>
          <cell r="I549">
            <v>13658</v>
          </cell>
          <cell r="J549">
            <v>38</v>
          </cell>
          <cell r="K549">
            <v>0</v>
          </cell>
          <cell r="L549">
            <v>1188</v>
          </cell>
          <cell r="M549">
            <v>14884</v>
          </cell>
          <cell r="O549">
            <v>36</v>
          </cell>
          <cell r="P549">
            <v>0</v>
          </cell>
          <cell r="Q549">
            <v>493056</v>
          </cell>
          <cell r="R549">
            <v>0</v>
          </cell>
          <cell r="S549">
            <v>0</v>
          </cell>
          <cell r="T549">
            <v>42768</v>
          </cell>
          <cell r="U549">
            <v>535824</v>
          </cell>
          <cell r="W549">
            <v>0</v>
          </cell>
          <cell r="X549">
            <v>0.09</v>
          </cell>
          <cell r="Y549">
            <v>0.09</v>
          </cell>
          <cell r="Z549">
            <v>0</v>
          </cell>
          <cell r="AB549">
            <v>10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</row>
        <row r="550">
          <cell r="B550">
            <v>478352158</v>
          </cell>
          <cell r="C550" t="str">
            <v>FRANCIS W. PARKER CHARTER ESSENTIAL</v>
          </cell>
          <cell r="D550">
            <v>352</v>
          </cell>
          <cell r="E550" t="str">
            <v>DEVENS</v>
          </cell>
          <cell r="F550">
            <v>158</v>
          </cell>
          <cell r="G550" t="str">
            <v>LITTLETON</v>
          </cell>
          <cell r="I550">
            <v>12287</v>
          </cell>
          <cell r="J550">
            <v>6017</v>
          </cell>
          <cell r="K550">
            <v>0</v>
          </cell>
          <cell r="L550">
            <v>1188</v>
          </cell>
          <cell r="M550">
            <v>19492</v>
          </cell>
          <cell r="O550">
            <v>46</v>
          </cell>
          <cell r="P550">
            <v>0</v>
          </cell>
          <cell r="Q550">
            <v>841984</v>
          </cell>
          <cell r="R550">
            <v>0</v>
          </cell>
          <cell r="S550">
            <v>0</v>
          </cell>
          <cell r="T550">
            <v>54648</v>
          </cell>
          <cell r="U550">
            <v>896632</v>
          </cell>
          <cell r="W550">
            <v>0</v>
          </cell>
          <cell r="X550">
            <v>0.09</v>
          </cell>
          <cell r="Y550">
            <v>0.09</v>
          </cell>
          <cell r="Z550">
            <v>0</v>
          </cell>
          <cell r="AB550">
            <v>17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</row>
        <row r="551">
          <cell r="B551">
            <v>478352160</v>
          </cell>
          <cell r="C551" t="str">
            <v>FRANCIS W. PARKER CHARTER ESSENTIAL</v>
          </cell>
          <cell r="D551">
            <v>352</v>
          </cell>
          <cell r="E551" t="str">
            <v>DEVENS</v>
          </cell>
          <cell r="F551">
            <v>160</v>
          </cell>
          <cell r="G551" t="str">
            <v>LOWELL</v>
          </cell>
          <cell r="I551">
            <v>10332</v>
          </cell>
          <cell r="J551">
            <v>21</v>
          </cell>
          <cell r="K551">
            <v>0</v>
          </cell>
          <cell r="L551">
            <v>1188</v>
          </cell>
          <cell r="M551">
            <v>11541</v>
          </cell>
          <cell r="O551">
            <v>1</v>
          </cell>
          <cell r="P551">
            <v>0</v>
          </cell>
          <cell r="Q551">
            <v>10353</v>
          </cell>
          <cell r="R551">
            <v>0</v>
          </cell>
          <cell r="S551">
            <v>0</v>
          </cell>
          <cell r="T551">
            <v>1188</v>
          </cell>
          <cell r="U551">
            <v>11541</v>
          </cell>
          <cell r="W551">
            <v>0</v>
          </cell>
          <cell r="X551">
            <v>0.18</v>
          </cell>
          <cell r="Y551">
            <v>0.18</v>
          </cell>
          <cell r="Z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</row>
        <row r="552">
          <cell r="B552">
            <v>478352162</v>
          </cell>
          <cell r="C552" t="str">
            <v>FRANCIS W. PARKER CHARTER ESSENTIAL</v>
          </cell>
          <cell r="D552">
            <v>352</v>
          </cell>
          <cell r="E552" t="str">
            <v>DEVENS</v>
          </cell>
          <cell r="F552">
            <v>162</v>
          </cell>
          <cell r="G552" t="str">
            <v>LUNENBURG</v>
          </cell>
          <cell r="I552">
            <v>12157</v>
          </cell>
          <cell r="J552">
            <v>2523</v>
          </cell>
          <cell r="K552">
            <v>0</v>
          </cell>
          <cell r="L552">
            <v>1188</v>
          </cell>
          <cell r="M552">
            <v>15868</v>
          </cell>
          <cell r="O552">
            <v>12</v>
          </cell>
          <cell r="P552">
            <v>0</v>
          </cell>
          <cell r="Q552">
            <v>176160</v>
          </cell>
          <cell r="R552">
            <v>0</v>
          </cell>
          <cell r="S552">
            <v>0</v>
          </cell>
          <cell r="T552">
            <v>14256</v>
          </cell>
          <cell r="U552">
            <v>190416</v>
          </cell>
          <cell r="W552">
            <v>0</v>
          </cell>
          <cell r="X552">
            <v>0.09</v>
          </cell>
          <cell r="Y552">
            <v>0.09</v>
          </cell>
          <cell r="Z552">
            <v>0</v>
          </cell>
          <cell r="AB552">
            <v>4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</row>
        <row r="553">
          <cell r="B553">
            <v>478352170</v>
          </cell>
          <cell r="C553" t="str">
            <v>FRANCIS W. PARKER CHARTER ESSENTIAL</v>
          </cell>
          <cell r="D553">
            <v>352</v>
          </cell>
          <cell r="E553" t="str">
            <v>DEVENS</v>
          </cell>
          <cell r="F553">
            <v>170</v>
          </cell>
          <cell r="G553" t="str">
            <v>MARLBOROUGH</v>
          </cell>
          <cell r="I553">
            <v>11287</v>
          </cell>
          <cell r="J553">
            <v>600</v>
          </cell>
          <cell r="K553">
            <v>0</v>
          </cell>
          <cell r="L553">
            <v>1188</v>
          </cell>
          <cell r="M553">
            <v>13075</v>
          </cell>
          <cell r="O553">
            <v>2</v>
          </cell>
          <cell r="P553">
            <v>0</v>
          </cell>
          <cell r="Q553">
            <v>23774</v>
          </cell>
          <cell r="R553">
            <v>0</v>
          </cell>
          <cell r="S553">
            <v>0</v>
          </cell>
          <cell r="T553">
            <v>2376</v>
          </cell>
          <cell r="U553">
            <v>26150</v>
          </cell>
          <cell r="W553">
            <v>0</v>
          </cell>
          <cell r="X553">
            <v>0.09</v>
          </cell>
          <cell r="Y553">
            <v>0.09</v>
          </cell>
          <cell r="Z553">
            <v>0</v>
          </cell>
          <cell r="AB553">
            <v>1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</row>
        <row r="554">
          <cell r="B554">
            <v>478352174</v>
          </cell>
          <cell r="C554" t="str">
            <v>FRANCIS W. PARKER CHARTER ESSENTIAL</v>
          </cell>
          <cell r="D554">
            <v>352</v>
          </cell>
          <cell r="E554" t="str">
            <v>DEVENS</v>
          </cell>
          <cell r="F554">
            <v>174</v>
          </cell>
          <cell r="G554" t="str">
            <v>MAYNARD</v>
          </cell>
          <cell r="I554">
            <v>11843</v>
          </cell>
          <cell r="J554">
            <v>6955</v>
          </cell>
          <cell r="K554">
            <v>0</v>
          </cell>
          <cell r="L554">
            <v>1188</v>
          </cell>
          <cell r="M554">
            <v>19986</v>
          </cell>
          <cell r="O554">
            <v>13</v>
          </cell>
          <cell r="P554">
            <v>0</v>
          </cell>
          <cell r="Q554">
            <v>244374</v>
          </cell>
          <cell r="R554">
            <v>0</v>
          </cell>
          <cell r="S554">
            <v>0</v>
          </cell>
          <cell r="T554">
            <v>15444</v>
          </cell>
          <cell r="U554">
            <v>259818</v>
          </cell>
          <cell r="W554">
            <v>0</v>
          </cell>
          <cell r="X554">
            <v>0.09</v>
          </cell>
          <cell r="Y554">
            <v>0.09</v>
          </cell>
          <cell r="Z554">
            <v>0</v>
          </cell>
          <cell r="AB554">
            <v>2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</row>
        <row r="555">
          <cell r="B555">
            <v>478352271</v>
          </cell>
          <cell r="C555" t="str">
            <v>FRANCIS W. PARKER CHARTER ESSENTIAL</v>
          </cell>
          <cell r="D555">
            <v>352</v>
          </cell>
          <cell r="E555" t="str">
            <v>DEVENS</v>
          </cell>
          <cell r="F555">
            <v>271</v>
          </cell>
          <cell r="G555" t="str">
            <v>SHREWSBURY</v>
          </cell>
          <cell r="I555">
            <v>12497</v>
          </cell>
          <cell r="J555">
            <v>3719</v>
          </cell>
          <cell r="K555">
            <v>0</v>
          </cell>
          <cell r="L555">
            <v>1188</v>
          </cell>
          <cell r="M555">
            <v>17404</v>
          </cell>
          <cell r="O555">
            <v>2</v>
          </cell>
          <cell r="P555">
            <v>0</v>
          </cell>
          <cell r="Q555">
            <v>32432</v>
          </cell>
          <cell r="R555">
            <v>0</v>
          </cell>
          <cell r="S555">
            <v>0</v>
          </cell>
          <cell r="T555">
            <v>2376</v>
          </cell>
          <cell r="U555">
            <v>34808</v>
          </cell>
          <cell r="W555">
            <v>0</v>
          </cell>
          <cell r="X555">
            <v>0.09</v>
          </cell>
          <cell r="Y555">
            <v>0.09</v>
          </cell>
          <cell r="Z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</row>
        <row r="556">
          <cell r="B556">
            <v>478352288</v>
          </cell>
          <cell r="C556" t="str">
            <v>FRANCIS W. PARKER CHARTER ESSENTIAL</v>
          </cell>
          <cell r="D556">
            <v>352</v>
          </cell>
          <cell r="E556" t="str">
            <v>DEVENS</v>
          </cell>
          <cell r="F556">
            <v>288</v>
          </cell>
          <cell r="G556" t="str">
            <v>SUDBURY</v>
          </cell>
          <cell r="I556">
            <v>10332</v>
          </cell>
          <cell r="J556">
            <v>7856</v>
          </cell>
          <cell r="K556">
            <v>0</v>
          </cell>
          <cell r="L556">
            <v>1188</v>
          </cell>
          <cell r="M556">
            <v>19376</v>
          </cell>
          <cell r="O556">
            <v>3</v>
          </cell>
          <cell r="P556">
            <v>0</v>
          </cell>
          <cell r="Q556">
            <v>54564</v>
          </cell>
          <cell r="R556">
            <v>0</v>
          </cell>
          <cell r="S556">
            <v>0</v>
          </cell>
          <cell r="T556">
            <v>3564</v>
          </cell>
          <cell r="U556">
            <v>58128</v>
          </cell>
          <cell r="W556">
            <v>0</v>
          </cell>
          <cell r="X556">
            <v>0.09</v>
          </cell>
          <cell r="Y556">
            <v>0.09</v>
          </cell>
          <cell r="Z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</row>
        <row r="557">
          <cell r="B557">
            <v>478352301</v>
          </cell>
          <cell r="C557" t="str">
            <v>FRANCIS W. PARKER CHARTER ESSENTIAL</v>
          </cell>
          <cell r="D557">
            <v>352</v>
          </cell>
          <cell r="E557" t="str">
            <v>DEVENS</v>
          </cell>
          <cell r="F557">
            <v>301</v>
          </cell>
          <cell r="G557" t="str">
            <v>TYNGSBOROUGH</v>
          </cell>
          <cell r="I557">
            <v>13148</v>
          </cell>
          <cell r="J557">
            <v>3712</v>
          </cell>
          <cell r="K557">
            <v>0</v>
          </cell>
          <cell r="L557">
            <v>1188</v>
          </cell>
          <cell r="M557">
            <v>18048</v>
          </cell>
          <cell r="O557">
            <v>1</v>
          </cell>
          <cell r="P557">
            <v>0</v>
          </cell>
          <cell r="Q557">
            <v>16860</v>
          </cell>
          <cell r="R557">
            <v>0</v>
          </cell>
          <cell r="S557">
            <v>0</v>
          </cell>
          <cell r="T557">
            <v>1188</v>
          </cell>
          <cell r="U557">
            <v>18048</v>
          </cell>
          <cell r="W557">
            <v>0</v>
          </cell>
          <cell r="X557">
            <v>0.09</v>
          </cell>
          <cell r="Y557">
            <v>0.09</v>
          </cell>
          <cell r="Z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</row>
        <row r="558">
          <cell r="B558">
            <v>478352321</v>
          </cell>
          <cell r="C558" t="str">
            <v>FRANCIS W. PARKER CHARTER ESSENTIAL</v>
          </cell>
          <cell r="D558">
            <v>352</v>
          </cell>
          <cell r="E558" t="str">
            <v>DEVENS</v>
          </cell>
          <cell r="F558">
            <v>321</v>
          </cell>
          <cell r="G558" t="str">
            <v>WESTBOROUGH</v>
          </cell>
          <cell r="I558">
            <v>12243</v>
          </cell>
          <cell r="J558">
            <v>6297</v>
          </cell>
          <cell r="K558">
            <v>0</v>
          </cell>
          <cell r="L558">
            <v>1188</v>
          </cell>
          <cell r="M558">
            <v>19728</v>
          </cell>
          <cell r="O558">
            <v>1</v>
          </cell>
          <cell r="P558">
            <v>0</v>
          </cell>
          <cell r="Q558">
            <v>18540</v>
          </cell>
          <cell r="R558">
            <v>0</v>
          </cell>
          <cell r="S558">
            <v>0</v>
          </cell>
          <cell r="T558">
            <v>1188</v>
          </cell>
          <cell r="U558">
            <v>19728</v>
          </cell>
          <cell r="W558">
            <v>0</v>
          </cell>
          <cell r="X558">
            <v>0.09</v>
          </cell>
          <cell r="Y558">
            <v>0.09</v>
          </cell>
          <cell r="Z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  <row r="559">
          <cell r="B559">
            <v>478352322</v>
          </cell>
          <cell r="C559" t="str">
            <v>FRANCIS W. PARKER CHARTER ESSENTIAL</v>
          </cell>
          <cell r="D559">
            <v>352</v>
          </cell>
          <cell r="E559" t="str">
            <v>DEVENS</v>
          </cell>
          <cell r="F559">
            <v>322</v>
          </cell>
          <cell r="G559" t="str">
            <v>WEST BOYLSTON</v>
          </cell>
          <cell r="I559">
            <v>10332</v>
          </cell>
          <cell r="J559">
            <v>4838</v>
          </cell>
          <cell r="K559">
            <v>0</v>
          </cell>
          <cell r="L559">
            <v>1188</v>
          </cell>
          <cell r="M559">
            <v>16358</v>
          </cell>
          <cell r="O559">
            <v>2</v>
          </cell>
          <cell r="P559">
            <v>0</v>
          </cell>
          <cell r="Q559">
            <v>30340</v>
          </cell>
          <cell r="R559">
            <v>0</v>
          </cell>
          <cell r="S559">
            <v>0</v>
          </cell>
          <cell r="T559">
            <v>2376</v>
          </cell>
          <cell r="U559">
            <v>32716</v>
          </cell>
          <cell r="W559">
            <v>0</v>
          </cell>
          <cell r="X559">
            <v>0.09</v>
          </cell>
          <cell r="Y559">
            <v>0.09</v>
          </cell>
          <cell r="Z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</row>
        <row r="560">
          <cell r="B560">
            <v>478352326</v>
          </cell>
          <cell r="C560" t="str">
            <v>FRANCIS W. PARKER CHARTER ESSENTIAL</v>
          </cell>
          <cell r="D560">
            <v>352</v>
          </cell>
          <cell r="E560" t="str">
            <v>DEVENS</v>
          </cell>
          <cell r="F560">
            <v>326</v>
          </cell>
          <cell r="G560" t="str">
            <v>WESTFORD</v>
          </cell>
          <cell r="I560">
            <v>11287</v>
          </cell>
          <cell r="J560">
            <v>3613</v>
          </cell>
          <cell r="K560">
            <v>0</v>
          </cell>
          <cell r="L560">
            <v>1188</v>
          </cell>
          <cell r="M560">
            <v>16088</v>
          </cell>
          <cell r="O560">
            <v>4</v>
          </cell>
          <cell r="P560">
            <v>0</v>
          </cell>
          <cell r="Q560">
            <v>59600</v>
          </cell>
          <cell r="R560">
            <v>0</v>
          </cell>
          <cell r="S560">
            <v>0</v>
          </cell>
          <cell r="T560">
            <v>4752</v>
          </cell>
          <cell r="U560">
            <v>64352</v>
          </cell>
          <cell r="W560">
            <v>0</v>
          </cell>
          <cell r="X560">
            <v>0.09</v>
          </cell>
          <cell r="Y560">
            <v>0.09</v>
          </cell>
          <cell r="Z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</row>
        <row r="561">
          <cell r="B561">
            <v>478352348</v>
          </cell>
          <cell r="C561" t="str">
            <v>FRANCIS W. PARKER CHARTER ESSENTIAL</v>
          </cell>
          <cell r="D561">
            <v>352</v>
          </cell>
          <cell r="E561" t="str">
            <v>DEVENS</v>
          </cell>
          <cell r="F561">
            <v>348</v>
          </cell>
          <cell r="G561" t="str">
            <v>WORCESTER</v>
          </cell>
          <cell r="I561">
            <v>13719</v>
          </cell>
          <cell r="J561">
            <v>71</v>
          </cell>
          <cell r="K561">
            <v>0</v>
          </cell>
          <cell r="L561">
            <v>1188</v>
          </cell>
          <cell r="M561">
            <v>14978</v>
          </cell>
          <cell r="O561">
            <v>4</v>
          </cell>
          <cell r="P561">
            <v>0</v>
          </cell>
          <cell r="Q561">
            <v>55160</v>
          </cell>
          <cell r="R561">
            <v>0</v>
          </cell>
          <cell r="S561">
            <v>0</v>
          </cell>
          <cell r="T561">
            <v>4752</v>
          </cell>
          <cell r="U561">
            <v>59912</v>
          </cell>
          <cell r="W561">
            <v>0</v>
          </cell>
          <cell r="X561">
            <v>0.18</v>
          </cell>
          <cell r="Y561">
            <v>0.18</v>
          </cell>
          <cell r="Z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</row>
        <row r="562">
          <cell r="B562">
            <v>478352352</v>
          </cell>
          <cell r="C562" t="str">
            <v>FRANCIS W. PARKER CHARTER ESSENTIAL</v>
          </cell>
          <cell r="D562">
            <v>352</v>
          </cell>
          <cell r="E562" t="str">
            <v>DEVENS</v>
          </cell>
          <cell r="F562">
            <v>352</v>
          </cell>
          <cell r="G562" t="str">
            <v>DEVENS</v>
          </cell>
          <cell r="I562">
            <v>12087</v>
          </cell>
          <cell r="J562">
            <v>5713</v>
          </cell>
          <cell r="K562">
            <v>0</v>
          </cell>
          <cell r="L562">
            <v>1188</v>
          </cell>
          <cell r="M562">
            <v>18988</v>
          </cell>
          <cell r="O562">
            <v>6</v>
          </cell>
          <cell r="P562">
            <v>0</v>
          </cell>
          <cell r="Q562">
            <v>106800</v>
          </cell>
          <cell r="R562">
            <v>0</v>
          </cell>
          <cell r="S562">
            <v>0</v>
          </cell>
          <cell r="T562">
            <v>7128</v>
          </cell>
          <cell r="U562">
            <v>113928</v>
          </cell>
          <cell r="W562">
            <v>0</v>
          </cell>
          <cell r="X562">
            <v>0.09</v>
          </cell>
          <cell r="Y562">
            <v>0.09</v>
          </cell>
          <cell r="Z562">
            <v>0</v>
          </cell>
          <cell r="AB562">
            <v>3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</row>
        <row r="563">
          <cell r="B563">
            <v>478352600</v>
          </cell>
          <cell r="C563" t="str">
            <v>FRANCIS W. PARKER CHARTER ESSENTIAL</v>
          </cell>
          <cell r="D563">
            <v>352</v>
          </cell>
          <cell r="E563" t="str">
            <v>DEVENS</v>
          </cell>
          <cell r="F563">
            <v>600</v>
          </cell>
          <cell r="G563" t="str">
            <v>ACTON BOXBOROUGH</v>
          </cell>
          <cell r="I563">
            <v>11966</v>
          </cell>
          <cell r="J563">
            <v>5159</v>
          </cell>
          <cell r="K563">
            <v>0</v>
          </cell>
          <cell r="L563">
            <v>1188</v>
          </cell>
          <cell r="M563">
            <v>18313</v>
          </cell>
          <cell r="O563">
            <v>36</v>
          </cell>
          <cell r="P563">
            <v>0</v>
          </cell>
          <cell r="Q563">
            <v>616500</v>
          </cell>
          <cell r="R563">
            <v>0</v>
          </cell>
          <cell r="S563">
            <v>0</v>
          </cell>
          <cell r="T563">
            <v>42768</v>
          </cell>
          <cell r="U563">
            <v>659268</v>
          </cell>
          <cell r="W563">
            <v>0</v>
          </cell>
          <cell r="X563">
            <v>0.09</v>
          </cell>
          <cell r="Y563">
            <v>0.09</v>
          </cell>
          <cell r="Z563">
            <v>0</v>
          </cell>
          <cell r="AB563">
            <v>5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</row>
        <row r="564">
          <cell r="B564">
            <v>478352610</v>
          </cell>
          <cell r="C564" t="str">
            <v>FRANCIS W. PARKER CHARTER ESSENTIAL</v>
          </cell>
          <cell r="D564">
            <v>352</v>
          </cell>
          <cell r="E564" t="str">
            <v>DEVENS</v>
          </cell>
          <cell r="F564">
            <v>610</v>
          </cell>
          <cell r="G564" t="str">
            <v>ASHBURNHAM WESTMINSTER</v>
          </cell>
          <cell r="I564">
            <v>11697</v>
          </cell>
          <cell r="J564">
            <v>1510</v>
          </cell>
          <cell r="K564">
            <v>0</v>
          </cell>
          <cell r="L564">
            <v>1188</v>
          </cell>
          <cell r="M564">
            <v>14395</v>
          </cell>
          <cell r="O564">
            <v>7</v>
          </cell>
          <cell r="P564">
            <v>0</v>
          </cell>
          <cell r="Q564">
            <v>92449</v>
          </cell>
          <cell r="R564">
            <v>0</v>
          </cell>
          <cell r="S564">
            <v>0</v>
          </cell>
          <cell r="T564">
            <v>8316</v>
          </cell>
          <cell r="U564">
            <v>100765</v>
          </cell>
          <cell r="W564">
            <v>0</v>
          </cell>
          <cell r="X564">
            <v>0.09</v>
          </cell>
          <cell r="Y564">
            <v>0.09</v>
          </cell>
          <cell r="Z564">
            <v>0</v>
          </cell>
          <cell r="AB564">
            <v>2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</row>
        <row r="565">
          <cell r="B565">
            <v>478352616</v>
          </cell>
          <cell r="C565" t="str">
            <v>FRANCIS W. PARKER CHARTER ESSENTIAL</v>
          </cell>
          <cell r="D565">
            <v>352</v>
          </cell>
          <cell r="E565" t="str">
            <v>DEVENS</v>
          </cell>
          <cell r="F565">
            <v>616</v>
          </cell>
          <cell r="G565" t="str">
            <v>AYER SHIRLEY</v>
          </cell>
          <cell r="I565">
            <v>11810</v>
          </cell>
          <cell r="J565">
            <v>2379</v>
          </cell>
          <cell r="K565">
            <v>0</v>
          </cell>
          <cell r="L565">
            <v>1188</v>
          </cell>
          <cell r="M565">
            <v>15377</v>
          </cell>
          <cell r="O565">
            <v>47</v>
          </cell>
          <cell r="P565">
            <v>0</v>
          </cell>
          <cell r="Q565">
            <v>666883</v>
          </cell>
          <cell r="R565">
            <v>0</v>
          </cell>
          <cell r="S565">
            <v>0</v>
          </cell>
          <cell r="T565">
            <v>55836</v>
          </cell>
          <cell r="U565">
            <v>722719</v>
          </cell>
          <cell r="W565">
            <v>0</v>
          </cell>
          <cell r="X565">
            <v>0.09</v>
          </cell>
          <cell r="Y565">
            <v>0.09</v>
          </cell>
          <cell r="Z565">
            <v>0</v>
          </cell>
          <cell r="AB565">
            <v>12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</row>
        <row r="566">
          <cell r="B566">
            <v>478352640</v>
          </cell>
          <cell r="C566" t="str">
            <v>FRANCIS W. PARKER CHARTER ESSENTIAL</v>
          </cell>
          <cell r="D566">
            <v>352</v>
          </cell>
          <cell r="E566" t="str">
            <v>DEVENS</v>
          </cell>
          <cell r="F566">
            <v>640</v>
          </cell>
          <cell r="G566" t="str">
            <v>CONCORD CARLISLE</v>
          </cell>
          <cell r="I566">
            <v>12243</v>
          </cell>
          <cell r="J566">
            <v>8598</v>
          </cell>
          <cell r="K566">
            <v>0</v>
          </cell>
          <cell r="L566">
            <v>1188</v>
          </cell>
          <cell r="M566">
            <v>22029</v>
          </cell>
          <cell r="O566">
            <v>3</v>
          </cell>
          <cell r="P566">
            <v>0</v>
          </cell>
          <cell r="Q566">
            <v>62523</v>
          </cell>
          <cell r="R566">
            <v>0</v>
          </cell>
          <cell r="S566">
            <v>0</v>
          </cell>
          <cell r="T566">
            <v>3564</v>
          </cell>
          <cell r="U566">
            <v>66087</v>
          </cell>
          <cell r="W566">
            <v>0</v>
          </cell>
          <cell r="X566">
            <v>0.09</v>
          </cell>
          <cell r="Y566">
            <v>0.09</v>
          </cell>
          <cell r="Z566">
            <v>0</v>
          </cell>
          <cell r="AB566">
            <v>1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</row>
        <row r="567">
          <cell r="B567">
            <v>478352673</v>
          </cell>
          <cell r="C567" t="str">
            <v>FRANCIS W. PARKER CHARTER ESSENTIAL</v>
          </cell>
          <cell r="D567">
            <v>352</v>
          </cell>
          <cell r="E567" t="str">
            <v>DEVENS</v>
          </cell>
          <cell r="F567">
            <v>673</v>
          </cell>
          <cell r="G567" t="str">
            <v>GROTON DUNSTABLE</v>
          </cell>
          <cell r="I567">
            <v>11781</v>
          </cell>
          <cell r="J567">
            <v>6751</v>
          </cell>
          <cell r="K567">
            <v>0</v>
          </cell>
          <cell r="L567">
            <v>1188</v>
          </cell>
          <cell r="M567">
            <v>19720</v>
          </cell>
          <cell r="O567">
            <v>23</v>
          </cell>
          <cell r="P567">
            <v>0</v>
          </cell>
          <cell r="Q567">
            <v>426236</v>
          </cell>
          <cell r="R567">
            <v>0</v>
          </cell>
          <cell r="S567">
            <v>0</v>
          </cell>
          <cell r="T567">
            <v>27324</v>
          </cell>
          <cell r="U567">
            <v>453560</v>
          </cell>
          <cell r="W567">
            <v>0</v>
          </cell>
          <cell r="X567">
            <v>0.09</v>
          </cell>
          <cell r="Y567">
            <v>0.09</v>
          </cell>
          <cell r="Z567">
            <v>0</v>
          </cell>
          <cell r="AB567">
            <v>5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</row>
        <row r="568">
          <cell r="B568">
            <v>478352695</v>
          </cell>
          <cell r="C568" t="str">
            <v>FRANCIS W. PARKER CHARTER ESSENTIAL</v>
          </cell>
          <cell r="D568">
            <v>352</v>
          </cell>
          <cell r="E568" t="str">
            <v>DEVENS</v>
          </cell>
          <cell r="F568">
            <v>695</v>
          </cell>
          <cell r="G568" t="str">
            <v>LINCOLN SUDBURY</v>
          </cell>
          <cell r="I568">
            <v>12243</v>
          </cell>
          <cell r="J568">
            <v>7660</v>
          </cell>
          <cell r="K568">
            <v>0</v>
          </cell>
          <cell r="L568">
            <v>1188</v>
          </cell>
          <cell r="M568">
            <v>21091</v>
          </cell>
          <cell r="O568">
            <v>1</v>
          </cell>
          <cell r="P568">
            <v>0</v>
          </cell>
          <cell r="Q568">
            <v>19903</v>
          </cell>
          <cell r="R568">
            <v>0</v>
          </cell>
          <cell r="S568">
            <v>0</v>
          </cell>
          <cell r="T568">
            <v>1188</v>
          </cell>
          <cell r="U568">
            <v>21091</v>
          </cell>
          <cell r="W568">
            <v>0</v>
          </cell>
          <cell r="X568">
            <v>0.09</v>
          </cell>
          <cell r="Y568">
            <v>0.09</v>
          </cell>
          <cell r="Z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</row>
        <row r="569">
          <cell r="B569">
            <v>478352720</v>
          </cell>
          <cell r="C569" t="str">
            <v>FRANCIS W. PARKER CHARTER ESSENTIAL</v>
          </cell>
          <cell r="D569">
            <v>352</v>
          </cell>
          <cell r="E569" t="str">
            <v>DEVENS</v>
          </cell>
          <cell r="F569">
            <v>720</v>
          </cell>
          <cell r="G569" t="str">
            <v>NARRAGANSETT</v>
          </cell>
          <cell r="I569">
            <v>12243</v>
          </cell>
          <cell r="J569">
            <v>1300</v>
          </cell>
          <cell r="K569">
            <v>0</v>
          </cell>
          <cell r="L569">
            <v>1188</v>
          </cell>
          <cell r="M569">
            <v>14731</v>
          </cell>
          <cell r="O569">
            <v>1</v>
          </cell>
          <cell r="P569">
            <v>0</v>
          </cell>
          <cell r="Q569">
            <v>13543</v>
          </cell>
          <cell r="R569">
            <v>0</v>
          </cell>
          <cell r="S569">
            <v>0</v>
          </cell>
          <cell r="T569">
            <v>1188</v>
          </cell>
          <cell r="U569">
            <v>14731</v>
          </cell>
          <cell r="W569">
            <v>0</v>
          </cell>
          <cell r="X569">
            <v>0.09</v>
          </cell>
          <cell r="Y569">
            <v>0.09</v>
          </cell>
          <cell r="Z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</row>
        <row r="570">
          <cell r="B570">
            <v>478352725</v>
          </cell>
          <cell r="C570" t="str">
            <v>FRANCIS W. PARKER CHARTER ESSENTIAL</v>
          </cell>
          <cell r="D570">
            <v>352</v>
          </cell>
          <cell r="E570" t="str">
            <v>DEVENS</v>
          </cell>
          <cell r="F570">
            <v>725</v>
          </cell>
          <cell r="G570" t="str">
            <v>NASHOBA</v>
          </cell>
          <cell r="I570">
            <v>12140</v>
          </cell>
          <cell r="J570">
            <v>3329</v>
          </cell>
          <cell r="K570">
            <v>0</v>
          </cell>
          <cell r="L570">
            <v>1188</v>
          </cell>
          <cell r="M570">
            <v>16657</v>
          </cell>
          <cell r="O570">
            <v>20</v>
          </cell>
          <cell r="P570">
            <v>0</v>
          </cell>
          <cell r="Q570">
            <v>309380</v>
          </cell>
          <cell r="R570">
            <v>0</v>
          </cell>
          <cell r="S570">
            <v>0</v>
          </cell>
          <cell r="T570">
            <v>23760</v>
          </cell>
          <cell r="U570">
            <v>333140</v>
          </cell>
          <cell r="W570">
            <v>0</v>
          </cell>
          <cell r="X570">
            <v>0.09</v>
          </cell>
          <cell r="Y570">
            <v>0.09</v>
          </cell>
          <cell r="Z570">
            <v>0</v>
          </cell>
          <cell r="AB570">
            <v>4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</row>
        <row r="571">
          <cell r="B571">
            <v>478352735</v>
          </cell>
          <cell r="C571" t="str">
            <v>FRANCIS W. PARKER CHARTER ESSENTIAL</v>
          </cell>
          <cell r="D571">
            <v>352</v>
          </cell>
          <cell r="E571" t="str">
            <v>DEVENS</v>
          </cell>
          <cell r="F571">
            <v>735</v>
          </cell>
          <cell r="G571" t="str">
            <v>NORTH MIDDLESEX</v>
          </cell>
          <cell r="I571">
            <v>12378</v>
          </cell>
          <cell r="J571">
            <v>3736</v>
          </cell>
          <cell r="K571">
            <v>0</v>
          </cell>
          <cell r="L571">
            <v>1188</v>
          </cell>
          <cell r="M571">
            <v>17302</v>
          </cell>
          <cell r="O571">
            <v>33</v>
          </cell>
          <cell r="P571">
            <v>0</v>
          </cell>
          <cell r="Q571">
            <v>531762</v>
          </cell>
          <cell r="R571">
            <v>0</v>
          </cell>
          <cell r="S571">
            <v>0</v>
          </cell>
          <cell r="T571">
            <v>39204</v>
          </cell>
          <cell r="U571">
            <v>570966</v>
          </cell>
          <cell r="W571">
            <v>0</v>
          </cell>
          <cell r="X571">
            <v>0.09</v>
          </cell>
          <cell r="Y571">
            <v>0.09</v>
          </cell>
          <cell r="Z571">
            <v>0</v>
          </cell>
          <cell r="AB571">
            <v>8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</row>
        <row r="572">
          <cell r="B572">
            <v>478352753</v>
          </cell>
          <cell r="C572" t="str">
            <v>FRANCIS W. PARKER CHARTER ESSENTIAL</v>
          </cell>
          <cell r="D572">
            <v>352</v>
          </cell>
          <cell r="E572" t="str">
            <v>DEVENS</v>
          </cell>
          <cell r="F572">
            <v>753</v>
          </cell>
          <cell r="G572" t="str">
            <v>QUABBIN</v>
          </cell>
          <cell r="I572">
            <v>11765</v>
          </cell>
          <cell r="J572">
            <v>3102</v>
          </cell>
          <cell r="K572">
            <v>0</v>
          </cell>
          <cell r="L572">
            <v>1188</v>
          </cell>
          <cell r="M572">
            <v>16055</v>
          </cell>
          <cell r="O572">
            <v>2</v>
          </cell>
          <cell r="P572">
            <v>0</v>
          </cell>
          <cell r="Q572">
            <v>29734</v>
          </cell>
          <cell r="R572">
            <v>0</v>
          </cell>
          <cell r="S572">
            <v>0</v>
          </cell>
          <cell r="T572">
            <v>2376</v>
          </cell>
          <cell r="U572">
            <v>32110</v>
          </cell>
          <cell r="W572">
            <v>0</v>
          </cell>
          <cell r="X572">
            <v>0.09</v>
          </cell>
          <cell r="Y572">
            <v>0.09</v>
          </cell>
          <cell r="Z572">
            <v>0</v>
          </cell>
          <cell r="AB572">
            <v>1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</row>
        <row r="573">
          <cell r="B573">
            <v>478352775</v>
          </cell>
          <cell r="C573" t="str">
            <v>FRANCIS W. PARKER CHARTER ESSENTIAL</v>
          </cell>
          <cell r="D573">
            <v>352</v>
          </cell>
          <cell r="E573" t="str">
            <v>DEVENS</v>
          </cell>
          <cell r="F573">
            <v>775</v>
          </cell>
          <cell r="G573" t="str">
            <v>WACHUSETT</v>
          </cell>
          <cell r="I573">
            <v>12289</v>
          </cell>
          <cell r="J573">
            <v>2863</v>
          </cell>
          <cell r="K573">
            <v>0</v>
          </cell>
          <cell r="L573">
            <v>1188</v>
          </cell>
          <cell r="M573">
            <v>16340</v>
          </cell>
          <cell r="O573">
            <v>14</v>
          </cell>
          <cell r="P573">
            <v>0</v>
          </cell>
          <cell r="Q573">
            <v>212128</v>
          </cell>
          <cell r="R573">
            <v>0</v>
          </cell>
          <cell r="S573">
            <v>0</v>
          </cell>
          <cell r="T573">
            <v>16632</v>
          </cell>
          <cell r="U573">
            <v>228760</v>
          </cell>
          <cell r="W573">
            <v>0</v>
          </cell>
          <cell r="X573">
            <v>0.09</v>
          </cell>
          <cell r="Y573">
            <v>0.09</v>
          </cell>
          <cell r="Z573">
            <v>0</v>
          </cell>
          <cell r="AB573">
            <v>6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</row>
        <row r="574">
          <cell r="B574">
            <v>479278005</v>
          </cell>
          <cell r="C574" t="str">
            <v>PIONEER VALLEY PERFORMING ARTS</v>
          </cell>
          <cell r="D574">
            <v>278</v>
          </cell>
          <cell r="E574" t="str">
            <v>SOUTH HADLEY</v>
          </cell>
          <cell r="F574">
            <v>5</v>
          </cell>
          <cell r="G574" t="str">
            <v>AGAWAM</v>
          </cell>
          <cell r="I574">
            <v>14859</v>
          </cell>
          <cell r="J574">
            <v>5233</v>
          </cell>
          <cell r="K574">
            <v>0</v>
          </cell>
          <cell r="L574">
            <v>1188</v>
          </cell>
          <cell r="M574">
            <v>21280</v>
          </cell>
          <cell r="O574">
            <v>5</v>
          </cell>
          <cell r="P574">
            <v>0</v>
          </cell>
          <cell r="Q574">
            <v>100460</v>
          </cell>
          <cell r="R574">
            <v>0</v>
          </cell>
          <cell r="S574">
            <v>0</v>
          </cell>
          <cell r="T574">
            <v>5940</v>
          </cell>
          <cell r="U574">
            <v>106400</v>
          </cell>
          <cell r="W574">
            <v>0</v>
          </cell>
          <cell r="X574">
            <v>0.09</v>
          </cell>
          <cell r="Y574">
            <v>0.09</v>
          </cell>
          <cell r="Z574">
            <v>0</v>
          </cell>
          <cell r="AB574">
            <v>2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</row>
        <row r="575">
          <cell r="B575">
            <v>479278024</v>
          </cell>
          <cell r="C575" t="str">
            <v>PIONEER VALLEY PERFORMING ARTS</v>
          </cell>
          <cell r="D575">
            <v>278</v>
          </cell>
          <cell r="E575" t="str">
            <v>SOUTH HADLEY</v>
          </cell>
          <cell r="F575">
            <v>24</v>
          </cell>
          <cell r="G575" t="str">
            <v>BELCHERTOWN</v>
          </cell>
          <cell r="I575">
            <v>12440</v>
          </cell>
          <cell r="J575">
            <v>2375</v>
          </cell>
          <cell r="K575">
            <v>0</v>
          </cell>
          <cell r="L575">
            <v>1188</v>
          </cell>
          <cell r="M575">
            <v>16003</v>
          </cell>
          <cell r="O575">
            <v>13</v>
          </cell>
          <cell r="P575">
            <v>0</v>
          </cell>
          <cell r="Q575">
            <v>192595</v>
          </cell>
          <cell r="R575">
            <v>0</v>
          </cell>
          <cell r="S575">
            <v>0</v>
          </cell>
          <cell r="T575">
            <v>15444</v>
          </cell>
          <cell r="U575">
            <v>208039</v>
          </cell>
          <cell r="W575">
            <v>0</v>
          </cell>
          <cell r="X575">
            <v>0.09</v>
          </cell>
          <cell r="Y575">
            <v>0.09</v>
          </cell>
          <cell r="Z575">
            <v>0</v>
          </cell>
          <cell r="AB575">
            <v>2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</row>
        <row r="576">
          <cell r="B576">
            <v>479278061</v>
          </cell>
          <cell r="C576" t="str">
            <v>PIONEER VALLEY PERFORMING ARTS</v>
          </cell>
          <cell r="D576">
            <v>278</v>
          </cell>
          <cell r="E576" t="str">
            <v>SOUTH HADLEY</v>
          </cell>
          <cell r="F576">
            <v>61</v>
          </cell>
          <cell r="G576" t="str">
            <v>CHICOPEE</v>
          </cell>
          <cell r="I576">
            <v>15977</v>
          </cell>
          <cell r="J576">
            <v>0</v>
          </cell>
          <cell r="K576">
            <v>0</v>
          </cell>
          <cell r="L576">
            <v>1188</v>
          </cell>
          <cell r="M576">
            <v>17165</v>
          </cell>
          <cell r="O576">
            <v>36</v>
          </cell>
          <cell r="P576">
            <v>0</v>
          </cell>
          <cell r="Q576">
            <v>575172</v>
          </cell>
          <cell r="R576">
            <v>0</v>
          </cell>
          <cell r="S576">
            <v>0</v>
          </cell>
          <cell r="T576">
            <v>42768</v>
          </cell>
          <cell r="U576">
            <v>617940</v>
          </cell>
          <cell r="W576">
            <v>0</v>
          </cell>
          <cell r="X576">
            <v>0.09</v>
          </cell>
          <cell r="Y576">
            <v>0.09</v>
          </cell>
          <cell r="Z576">
            <v>0</v>
          </cell>
          <cell r="AB576">
            <v>2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</row>
        <row r="577">
          <cell r="B577">
            <v>479278086</v>
          </cell>
          <cell r="C577" t="str">
            <v>PIONEER VALLEY PERFORMING ARTS</v>
          </cell>
          <cell r="D577">
            <v>278</v>
          </cell>
          <cell r="E577" t="str">
            <v>SOUTH HADLEY</v>
          </cell>
          <cell r="F577">
            <v>86</v>
          </cell>
          <cell r="G577" t="str">
            <v>EASTHAMPTON</v>
          </cell>
          <cell r="I577">
            <v>12975</v>
          </cell>
          <cell r="J577">
            <v>1343</v>
          </cell>
          <cell r="K577">
            <v>0</v>
          </cell>
          <cell r="L577">
            <v>1188</v>
          </cell>
          <cell r="M577">
            <v>15506</v>
          </cell>
          <cell r="O577">
            <v>18</v>
          </cell>
          <cell r="P577">
            <v>0</v>
          </cell>
          <cell r="Q577">
            <v>257724</v>
          </cell>
          <cell r="R577">
            <v>0</v>
          </cell>
          <cell r="S577">
            <v>0</v>
          </cell>
          <cell r="T577">
            <v>21384</v>
          </cell>
          <cell r="U577">
            <v>279108</v>
          </cell>
          <cell r="W577">
            <v>0</v>
          </cell>
          <cell r="X577">
            <v>0.09</v>
          </cell>
          <cell r="Y577">
            <v>0.09</v>
          </cell>
          <cell r="Z577">
            <v>0</v>
          </cell>
          <cell r="AB577">
            <v>3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</row>
        <row r="578">
          <cell r="B578">
            <v>479278087</v>
          </cell>
          <cell r="C578" t="str">
            <v>PIONEER VALLEY PERFORMING ARTS</v>
          </cell>
          <cell r="D578">
            <v>278</v>
          </cell>
          <cell r="E578" t="str">
            <v>SOUTH HADLEY</v>
          </cell>
          <cell r="F578">
            <v>87</v>
          </cell>
          <cell r="G578" t="str">
            <v>EAST LONGMEADOW</v>
          </cell>
          <cell r="I578">
            <v>12688</v>
          </cell>
          <cell r="J578">
            <v>4204</v>
          </cell>
          <cell r="K578">
            <v>0</v>
          </cell>
          <cell r="L578">
            <v>1188</v>
          </cell>
          <cell r="M578">
            <v>18080</v>
          </cell>
          <cell r="O578">
            <v>4</v>
          </cell>
          <cell r="P578">
            <v>0</v>
          </cell>
          <cell r="Q578">
            <v>67568</v>
          </cell>
          <cell r="R578">
            <v>0</v>
          </cell>
          <cell r="S578">
            <v>0</v>
          </cell>
          <cell r="T578">
            <v>4752</v>
          </cell>
          <cell r="U578">
            <v>72320</v>
          </cell>
          <cell r="W578">
            <v>0</v>
          </cell>
          <cell r="X578">
            <v>0.09</v>
          </cell>
          <cell r="Y578">
            <v>0.09</v>
          </cell>
          <cell r="Z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</row>
        <row r="579">
          <cell r="B579">
            <v>479278111</v>
          </cell>
          <cell r="C579" t="str">
            <v>PIONEER VALLEY PERFORMING ARTS</v>
          </cell>
          <cell r="D579">
            <v>278</v>
          </cell>
          <cell r="E579" t="str">
            <v>SOUTH HADLEY</v>
          </cell>
          <cell r="F579">
            <v>111</v>
          </cell>
          <cell r="G579" t="str">
            <v>GRANBY</v>
          </cell>
          <cell r="I579">
            <v>13775</v>
          </cell>
          <cell r="J579">
            <v>3306</v>
          </cell>
          <cell r="K579">
            <v>0</v>
          </cell>
          <cell r="L579">
            <v>1188</v>
          </cell>
          <cell r="M579">
            <v>18269</v>
          </cell>
          <cell r="O579">
            <v>9</v>
          </cell>
          <cell r="P579">
            <v>0</v>
          </cell>
          <cell r="Q579">
            <v>153729</v>
          </cell>
          <cell r="R579">
            <v>0</v>
          </cell>
          <cell r="S579">
            <v>0</v>
          </cell>
          <cell r="T579">
            <v>10692</v>
          </cell>
          <cell r="U579">
            <v>164421</v>
          </cell>
          <cell r="W579">
            <v>0</v>
          </cell>
          <cell r="X579">
            <v>0.09</v>
          </cell>
          <cell r="Y579">
            <v>0.09</v>
          </cell>
          <cell r="Z579">
            <v>0</v>
          </cell>
          <cell r="AB579">
            <v>1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</row>
        <row r="580">
          <cell r="B580">
            <v>479278114</v>
          </cell>
          <cell r="C580" t="str">
            <v>PIONEER VALLEY PERFORMING ARTS</v>
          </cell>
          <cell r="D580">
            <v>278</v>
          </cell>
          <cell r="E580" t="str">
            <v>SOUTH HADLEY</v>
          </cell>
          <cell r="F580">
            <v>114</v>
          </cell>
          <cell r="G580" t="str">
            <v>GREENFIELD</v>
          </cell>
          <cell r="I580">
            <v>11287</v>
          </cell>
          <cell r="J580">
            <v>2324</v>
          </cell>
          <cell r="K580">
            <v>0</v>
          </cell>
          <cell r="L580">
            <v>1188</v>
          </cell>
          <cell r="M580">
            <v>14799</v>
          </cell>
          <cell r="O580">
            <v>3</v>
          </cell>
          <cell r="P580">
            <v>0</v>
          </cell>
          <cell r="Q580">
            <v>40833</v>
          </cell>
          <cell r="R580">
            <v>0</v>
          </cell>
          <cell r="S580">
            <v>0</v>
          </cell>
          <cell r="T580">
            <v>3564</v>
          </cell>
          <cell r="U580">
            <v>44397</v>
          </cell>
          <cell r="W580">
            <v>0</v>
          </cell>
          <cell r="X580">
            <v>0.18</v>
          </cell>
          <cell r="Y580">
            <v>0.18</v>
          </cell>
          <cell r="Z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</row>
        <row r="581">
          <cell r="B581">
            <v>479278117</v>
          </cell>
          <cell r="C581" t="str">
            <v>PIONEER VALLEY PERFORMING ARTS</v>
          </cell>
          <cell r="D581">
            <v>278</v>
          </cell>
          <cell r="E581" t="str">
            <v>SOUTH HADLEY</v>
          </cell>
          <cell r="F581">
            <v>117</v>
          </cell>
          <cell r="G581" t="str">
            <v>HADLEY</v>
          </cell>
          <cell r="I581">
            <v>14026</v>
          </cell>
          <cell r="J581">
            <v>7114</v>
          </cell>
          <cell r="K581">
            <v>0</v>
          </cell>
          <cell r="L581">
            <v>1188</v>
          </cell>
          <cell r="M581">
            <v>22328</v>
          </cell>
          <cell r="O581">
            <v>11</v>
          </cell>
          <cell r="P581">
            <v>0</v>
          </cell>
          <cell r="Q581">
            <v>232540</v>
          </cell>
          <cell r="R581">
            <v>0</v>
          </cell>
          <cell r="S581">
            <v>0</v>
          </cell>
          <cell r="T581">
            <v>13068</v>
          </cell>
          <cell r="U581">
            <v>245608</v>
          </cell>
          <cell r="W581">
            <v>0</v>
          </cell>
          <cell r="X581">
            <v>0.09</v>
          </cell>
          <cell r="Y581">
            <v>0.09</v>
          </cell>
          <cell r="Z581">
            <v>0</v>
          </cell>
          <cell r="AB581">
            <v>5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</row>
        <row r="582">
          <cell r="B582">
            <v>479278127</v>
          </cell>
          <cell r="C582" t="str">
            <v>PIONEER VALLEY PERFORMING ARTS</v>
          </cell>
          <cell r="D582">
            <v>278</v>
          </cell>
          <cell r="E582" t="str">
            <v>SOUTH HADLEY</v>
          </cell>
          <cell r="F582">
            <v>127</v>
          </cell>
          <cell r="G582" t="str">
            <v>HATFIELD</v>
          </cell>
          <cell r="I582">
            <v>14818</v>
          </cell>
          <cell r="J582">
            <v>7747</v>
          </cell>
          <cell r="K582">
            <v>0</v>
          </cell>
          <cell r="L582">
            <v>1188</v>
          </cell>
          <cell r="M582">
            <v>23753</v>
          </cell>
          <cell r="O582">
            <v>8</v>
          </cell>
          <cell r="P582">
            <v>0</v>
          </cell>
          <cell r="Q582">
            <v>180520</v>
          </cell>
          <cell r="R582">
            <v>0</v>
          </cell>
          <cell r="S582">
            <v>0</v>
          </cell>
          <cell r="T582">
            <v>9504</v>
          </cell>
          <cell r="U582">
            <v>190024</v>
          </cell>
          <cell r="W582">
            <v>0</v>
          </cell>
          <cell r="X582">
            <v>0.09</v>
          </cell>
          <cell r="Y582">
            <v>0.09</v>
          </cell>
          <cell r="Z582">
            <v>0</v>
          </cell>
          <cell r="AB582">
            <v>2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</row>
        <row r="583">
          <cell r="B583">
            <v>479278137</v>
          </cell>
          <cell r="C583" t="str">
            <v>PIONEER VALLEY PERFORMING ARTS</v>
          </cell>
          <cell r="D583">
            <v>278</v>
          </cell>
          <cell r="E583" t="str">
            <v>SOUTH HADLEY</v>
          </cell>
          <cell r="F583">
            <v>137</v>
          </cell>
          <cell r="G583" t="str">
            <v>HOLYOKE</v>
          </cell>
          <cell r="I583">
            <v>15422</v>
          </cell>
          <cell r="J583">
            <v>42</v>
          </cell>
          <cell r="K583">
            <v>0</v>
          </cell>
          <cell r="L583">
            <v>1188</v>
          </cell>
          <cell r="M583">
            <v>16652</v>
          </cell>
          <cell r="O583">
            <v>35</v>
          </cell>
          <cell r="P583">
            <v>0</v>
          </cell>
          <cell r="Q583">
            <v>541240</v>
          </cell>
          <cell r="R583">
            <v>0</v>
          </cell>
          <cell r="S583">
            <v>0</v>
          </cell>
          <cell r="T583">
            <v>41580</v>
          </cell>
          <cell r="U583">
            <v>582820</v>
          </cell>
          <cell r="W583">
            <v>0</v>
          </cell>
          <cell r="X583">
            <v>0.18</v>
          </cell>
          <cell r="Y583">
            <v>0.18</v>
          </cell>
          <cell r="Z583">
            <v>0</v>
          </cell>
          <cell r="AB583">
            <v>2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</row>
        <row r="584">
          <cell r="B584">
            <v>479278159</v>
          </cell>
          <cell r="C584" t="str">
            <v>PIONEER VALLEY PERFORMING ARTS</v>
          </cell>
          <cell r="D584">
            <v>278</v>
          </cell>
          <cell r="E584" t="str">
            <v>SOUTH HADLEY</v>
          </cell>
          <cell r="F584">
            <v>159</v>
          </cell>
          <cell r="G584" t="str">
            <v>LONGMEADOW</v>
          </cell>
          <cell r="I584">
            <v>13493</v>
          </cell>
          <cell r="J584">
            <v>5612</v>
          </cell>
          <cell r="K584">
            <v>0</v>
          </cell>
          <cell r="L584">
            <v>1188</v>
          </cell>
          <cell r="M584">
            <v>20293</v>
          </cell>
          <cell r="O584">
            <v>1</v>
          </cell>
          <cell r="P584">
            <v>0</v>
          </cell>
          <cell r="Q584">
            <v>19105</v>
          </cell>
          <cell r="R584">
            <v>0</v>
          </cell>
          <cell r="S584">
            <v>0</v>
          </cell>
          <cell r="T584">
            <v>1188</v>
          </cell>
          <cell r="U584">
            <v>20293</v>
          </cell>
          <cell r="W584">
            <v>0</v>
          </cell>
          <cell r="X584">
            <v>0.09</v>
          </cell>
          <cell r="Y584">
            <v>0.09</v>
          </cell>
          <cell r="Z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</row>
        <row r="585">
          <cell r="B585">
            <v>479278161</v>
          </cell>
          <cell r="C585" t="str">
            <v>PIONEER VALLEY PERFORMING ARTS</v>
          </cell>
          <cell r="D585">
            <v>278</v>
          </cell>
          <cell r="E585" t="str">
            <v>SOUTH HADLEY</v>
          </cell>
          <cell r="F585">
            <v>161</v>
          </cell>
          <cell r="G585" t="str">
            <v>LUDLOW</v>
          </cell>
          <cell r="I585">
            <v>15519</v>
          </cell>
          <cell r="J585">
            <v>5352</v>
          </cell>
          <cell r="K585">
            <v>0</v>
          </cell>
          <cell r="L585">
            <v>1188</v>
          </cell>
          <cell r="M585">
            <v>22059</v>
          </cell>
          <cell r="O585">
            <v>9</v>
          </cell>
          <cell r="P585">
            <v>0</v>
          </cell>
          <cell r="Q585">
            <v>187839</v>
          </cell>
          <cell r="R585">
            <v>0</v>
          </cell>
          <cell r="S585">
            <v>0</v>
          </cell>
          <cell r="T585">
            <v>10692</v>
          </cell>
          <cell r="U585">
            <v>198531</v>
          </cell>
          <cell r="W585">
            <v>0</v>
          </cell>
          <cell r="X585">
            <v>0.09</v>
          </cell>
          <cell r="Y585">
            <v>0.09</v>
          </cell>
          <cell r="Z585">
            <v>0</v>
          </cell>
          <cell r="AB585">
            <v>2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</row>
        <row r="586">
          <cell r="B586">
            <v>479278191</v>
          </cell>
          <cell r="C586" t="str">
            <v>PIONEER VALLEY PERFORMING ARTS</v>
          </cell>
          <cell r="D586">
            <v>278</v>
          </cell>
          <cell r="E586" t="str">
            <v>SOUTH HADLEY</v>
          </cell>
          <cell r="F586">
            <v>191</v>
          </cell>
          <cell r="G586" t="str">
            <v>MONSON</v>
          </cell>
          <cell r="I586">
            <v>11606</v>
          </cell>
          <cell r="J586">
            <v>3350</v>
          </cell>
          <cell r="K586">
            <v>0</v>
          </cell>
          <cell r="L586">
            <v>1188</v>
          </cell>
          <cell r="M586">
            <v>16144</v>
          </cell>
          <cell r="O586">
            <v>1</v>
          </cell>
          <cell r="P586">
            <v>0</v>
          </cell>
          <cell r="Q586">
            <v>14956</v>
          </cell>
          <cell r="R586">
            <v>0</v>
          </cell>
          <cell r="S586">
            <v>0</v>
          </cell>
          <cell r="T586">
            <v>1188</v>
          </cell>
          <cell r="U586">
            <v>16144</v>
          </cell>
          <cell r="W586">
            <v>0</v>
          </cell>
          <cell r="X586">
            <v>0.09</v>
          </cell>
          <cell r="Y586">
            <v>0.09</v>
          </cell>
          <cell r="Z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</row>
        <row r="587">
          <cell r="B587">
            <v>479278210</v>
          </cell>
          <cell r="C587" t="str">
            <v>PIONEER VALLEY PERFORMING ARTS</v>
          </cell>
          <cell r="D587">
            <v>278</v>
          </cell>
          <cell r="E587" t="str">
            <v>SOUTH HADLEY</v>
          </cell>
          <cell r="F587">
            <v>210</v>
          </cell>
          <cell r="G587" t="str">
            <v>NORTHAMPTON</v>
          </cell>
          <cell r="I587">
            <v>13452</v>
          </cell>
          <cell r="J587">
            <v>4209</v>
          </cell>
          <cell r="K587">
            <v>0</v>
          </cell>
          <cell r="L587">
            <v>1188</v>
          </cell>
          <cell r="M587">
            <v>18849</v>
          </cell>
          <cell r="O587">
            <v>26</v>
          </cell>
          <cell r="P587">
            <v>0</v>
          </cell>
          <cell r="Q587">
            <v>459186</v>
          </cell>
          <cell r="R587">
            <v>0</v>
          </cell>
          <cell r="S587">
            <v>0</v>
          </cell>
          <cell r="T587">
            <v>30888</v>
          </cell>
          <cell r="U587">
            <v>490074</v>
          </cell>
          <cell r="W587">
            <v>0</v>
          </cell>
          <cell r="X587">
            <v>0.09</v>
          </cell>
          <cell r="Y587">
            <v>0.09</v>
          </cell>
          <cell r="Z587">
            <v>0</v>
          </cell>
          <cell r="AB587">
            <v>1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</row>
        <row r="588">
          <cell r="B588">
            <v>479278227</v>
          </cell>
          <cell r="C588" t="str">
            <v>PIONEER VALLEY PERFORMING ARTS</v>
          </cell>
          <cell r="D588">
            <v>278</v>
          </cell>
          <cell r="E588" t="str">
            <v>SOUTH HADLEY</v>
          </cell>
          <cell r="F588">
            <v>227</v>
          </cell>
          <cell r="G588" t="str">
            <v>PALMER</v>
          </cell>
          <cell r="I588">
            <v>12243</v>
          </cell>
          <cell r="J588">
            <v>3209</v>
          </cell>
          <cell r="K588">
            <v>0</v>
          </cell>
          <cell r="L588">
            <v>1188</v>
          </cell>
          <cell r="M588">
            <v>16640</v>
          </cell>
          <cell r="O588">
            <v>3</v>
          </cell>
          <cell r="P588">
            <v>0</v>
          </cell>
          <cell r="Q588">
            <v>46356</v>
          </cell>
          <cell r="R588">
            <v>0</v>
          </cell>
          <cell r="S588">
            <v>0</v>
          </cell>
          <cell r="T588">
            <v>3564</v>
          </cell>
          <cell r="U588">
            <v>49920</v>
          </cell>
          <cell r="W588">
            <v>0</v>
          </cell>
          <cell r="X588">
            <v>0.18</v>
          </cell>
          <cell r="Y588">
            <v>0.18</v>
          </cell>
          <cell r="Z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</row>
        <row r="589">
          <cell r="B589">
            <v>479278278</v>
          </cell>
          <cell r="C589" t="str">
            <v>PIONEER VALLEY PERFORMING ARTS</v>
          </cell>
          <cell r="D589">
            <v>278</v>
          </cell>
          <cell r="E589" t="str">
            <v>SOUTH HADLEY</v>
          </cell>
          <cell r="F589">
            <v>278</v>
          </cell>
          <cell r="G589" t="str">
            <v>SOUTH HADLEY</v>
          </cell>
          <cell r="I589">
            <v>13481</v>
          </cell>
          <cell r="J589">
            <v>2199</v>
          </cell>
          <cell r="K589">
            <v>0</v>
          </cell>
          <cell r="L589">
            <v>1188</v>
          </cell>
          <cell r="M589">
            <v>16868</v>
          </cell>
          <cell r="O589">
            <v>60</v>
          </cell>
          <cell r="P589">
            <v>0</v>
          </cell>
          <cell r="Q589">
            <v>940800</v>
          </cell>
          <cell r="R589">
            <v>0</v>
          </cell>
          <cell r="S589">
            <v>0</v>
          </cell>
          <cell r="T589">
            <v>71280</v>
          </cell>
          <cell r="U589">
            <v>1012080</v>
          </cell>
          <cell r="W589">
            <v>0</v>
          </cell>
          <cell r="X589">
            <v>0.09</v>
          </cell>
          <cell r="Y589">
            <v>0.09</v>
          </cell>
          <cell r="Z589">
            <v>0</v>
          </cell>
          <cell r="AB589">
            <v>7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</row>
        <row r="590">
          <cell r="B590">
            <v>479278281</v>
          </cell>
          <cell r="C590" t="str">
            <v>PIONEER VALLEY PERFORMING ARTS</v>
          </cell>
          <cell r="D590">
            <v>278</v>
          </cell>
          <cell r="E590" t="str">
            <v>SOUTH HADLEY</v>
          </cell>
          <cell r="F590">
            <v>281</v>
          </cell>
          <cell r="G590" t="str">
            <v>SPRINGFIELD</v>
          </cell>
          <cell r="I590">
            <v>18190</v>
          </cell>
          <cell r="J590">
            <v>0</v>
          </cell>
          <cell r="K590">
            <v>0</v>
          </cell>
          <cell r="L590">
            <v>1188</v>
          </cell>
          <cell r="M590">
            <v>19378</v>
          </cell>
          <cell r="O590">
            <v>67</v>
          </cell>
          <cell r="P590">
            <v>0</v>
          </cell>
          <cell r="Q590">
            <v>1218730</v>
          </cell>
          <cell r="R590">
            <v>0</v>
          </cell>
          <cell r="S590">
            <v>0</v>
          </cell>
          <cell r="T590">
            <v>79596</v>
          </cell>
          <cell r="U590">
            <v>1298326</v>
          </cell>
          <cell r="W590">
            <v>0</v>
          </cell>
          <cell r="X590">
            <v>0.18</v>
          </cell>
          <cell r="Y590">
            <v>0.18</v>
          </cell>
          <cell r="Z590">
            <v>0</v>
          </cell>
          <cell r="AB590">
            <v>7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</row>
        <row r="591">
          <cell r="B591">
            <v>479278309</v>
          </cell>
          <cell r="C591" t="str">
            <v>PIONEER VALLEY PERFORMING ARTS</v>
          </cell>
          <cell r="D591">
            <v>278</v>
          </cell>
          <cell r="E591" t="str">
            <v>SOUTH HADLEY</v>
          </cell>
          <cell r="F591">
            <v>309</v>
          </cell>
          <cell r="G591" t="str">
            <v>WARE</v>
          </cell>
          <cell r="I591">
            <v>15533</v>
          </cell>
          <cell r="J591">
            <v>0</v>
          </cell>
          <cell r="K591">
            <v>0</v>
          </cell>
          <cell r="L591">
            <v>1188</v>
          </cell>
          <cell r="M591">
            <v>16721</v>
          </cell>
          <cell r="O591">
            <v>2</v>
          </cell>
          <cell r="P591">
            <v>0</v>
          </cell>
          <cell r="Q591">
            <v>31066</v>
          </cell>
          <cell r="R591">
            <v>0</v>
          </cell>
          <cell r="S591">
            <v>0</v>
          </cell>
          <cell r="T591">
            <v>2376</v>
          </cell>
          <cell r="U591">
            <v>33442</v>
          </cell>
          <cell r="W591">
            <v>0</v>
          </cell>
          <cell r="X591">
            <v>0.09</v>
          </cell>
          <cell r="Y591">
            <v>0.09</v>
          </cell>
          <cell r="Z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</row>
        <row r="592">
          <cell r="B592">
            <v>479278325</v>
          </cell>
          <cell r="C592" t="str">
            <v>PIONEER VALLEY PERFORMING ARTS</v>
          </cell>
          <cell r="D592">
            <v>278</v>
          </cell>
          <cell r="E592" t="str">
            <v>SOUTH HADLEY</v>
          </cell>
          <cell r="F592">
            <v>325</v>
          </cell>
          <cell r="G592" t="str">
            <v>WESTFIELD</v>
          </cell>
          <cell r="I592">
            <v>15521</v>
          </cell>
          <cell r="J592">
            <v>1131</v>
          </cell>
          <cell r="K592">
            <v>0</v>
          </cell>
          <cell r="L592">
            <v>1188</v>
          </cell>
          <cell r="M592">
            <v>17840</v>
          </cell>
          <cell r="O592">
            <v>21</v>
          </cell>
          <cell r="P592">
            <v>0</v>
          </cell>
          <cell r="Q592">
            <v>349692</v>
          </cell>
          <cell r="R592">
            <v>0</v>
          </cell>
          <cell r="S592">
            <v>0</v>
          </cell>
          <cell r="T592">
            <v>24948</v>
          </cell>
          <cell r="U592">
            <v>374640</v>
          </cell>
          <cell r="W592">
            <v>0</v>
          </cell>
          <cell r="X592">
            <v>0.09</v>
          </cell>
          <cell r="Y592">
            <v>0.09</v>
          </cell>
          <cell r="Z592">
            <v>0</v>
          </cell>
          <cell r="AB592">
            <v>4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</row>
        <row r="593">
          <cell r="B593">
            <v>479278332</v>
          </cell>
          <cell r="C593" t="str">
            <v>PIONEER VALLEY PERFORMING ARTS</v>
          </cell>
          <cell r="D593">
            <v>278</v>
          </cell>
          <cell r="E593" t="str">
            <v>SOUTH HADLEY</v>
          </cell>
          <cell r="F593">
            <v>332</v>
          </cell>
          <cell r="G593" t="str">
            <v>WEST SPRINGFIELD</v>
          </cell>
          <cell r="I593">
            <v>13587</v>
          </cell>
          <cell r="J593">
            <v>460</v>
          </cell>
          <cell r="K593">
            <v>0</v>
          </cell>
          <cell r="L593">
            <v>1188</v>
          </cell>
          <cell r="M593">
            <v>15235</v>
          </cell>
          <cell r="O593">
            <v>7</v>
          </cell>
          <cell r="P593">
            <v>0</v>
          </cell>
          <cell r="Q593">
            <v>98329</v>
          </cell>
          <cell r="R593">
            <v>0</v>
          </cell>
          <cell r="S593">
            <v>0</v>
          </cell>
          <cell r="T593">
            <v>8316</v>
          </cell>
          <cell r="U593">
            <v>106645</v>
          </cell>
          <cell r="W593">
            <v>0</v>
          </cell>
          <cell r="X593">
            <v>0.09</v>
          </cell>
          <cell r="Y593">
            <v>0.09</v>
          </cell>
          <cell r="Z593">
            <v>0</v>
          </cell>
          <cell r="AB593">
            <v>1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</row>
        <row r="594">
          <cell r="B594">
            <v>479278605</v>
          </cell>
          <cell r="C594" t="str">
            <v>PIONEER VALLEY PERFORMING ARTS</v>
          </cell>
          <cell r="D594">
            <v>278</v>
          </cell>
          <cell r="E594" t="str">
            <v>SOUTH HADLEY</v>
          </cell>
          <cell r="F594">
            <v>605</v>
          </cell>
          <cell r="G594" t="str">
            <v>AMHERST PELHAM</v>
          </cell>
          <cell r="I594">
            <v>14088</v>
          </cell>
          <cell r="J594">
            <v>9116</v>
          </cell>
          <cell r="K594">
            <v>0</v>
          </cell>
          <cell r="L594">
            <v>1188</v>
          </cell>
          <cell r="M594">
            <v>24392</v>
          </cell>
          <cell r="O594">
            <v>28</v>
          </cell>
          <cell r="P594">
            <v>0</v>
          </cell>
          <cell r="Q594">
            <v>649712</v>
          </cell>
          <cell r="R594">
            <v>0</v>
          </cell>
          <cell r="S594">
            <v>0</v>
          </cell>
          <cell r="T594">
            <v>33264</v>
          </cell>
          <cell r="U594">
            <v>682976</v>
          </cell>
          <cell r="W594">
            <v>0</v>
          </cell>
          <cell r="X594">
            <v>0.09</v>
          </cell>
          <cell r="Y594">
            <v>0.09</v>
          </cell>
          <cell r="Z594">
            <v>0</v>
          </cell>
          <cell r="AB594">
            <v>1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</row>
        <row r="595">
          <cell r="B595">
            <v>479278670</v>
          </cell>
          <cell r="C595" t="str">
            <v>PIONEER VALLEY PERFORMING ARTS</v>
          </cell>
          <cell r="D595">
            <v>278</v>
          </cell>
          <cell r="E595" t="str">
            <v>SOUTH HADLEY</v>
          </cell>
          <cell r="F595">
            <v>670</v>
          </cell>
          <cell r="G595" t="str">
            <v>FRONTIER</v>
          </cell>
          <cell r="I595">
            <v>12243</v>
          </cell>
          <cell r="J595">
            <v>9227</v>
          </cell>
          <cell r="K595">
            <v>0</v>
          </cell>
          <cell r="L595">
            <v>1188</v>
          </cell>
          <cell r="M595">
            <v>22658</v>
          </cell>
          <cell r="O595">
            <v>4</v>
          </cell>
          <cell r="P595">
            <v>0</v>
          </cell>
          <cell r="Q595">
            <v>85880</v>
          </cell>
          <cell r="R595">
            <v>0</v>
          </cell>
          <cell r="S595">
            <v>0</v>
          </cell>
          <cell r="T595">
            <v>4752</v>
          </cell>
          <cell r="U595">
            <v>90632</v>
          </cell>
          <cell r="W595">
            <v>0</v>
          </cell>
          <cell r="X595">
            <v>0.09</v>
          </cell>
          <cell r="Y595">
            <v>0.09</v>
          </cell>
          <cell r="Z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</row>
        <row r="596">
          <cell r="B596">
            <v>479278672</v>
          </cell>
          <cell r="C596" t="str">
            <v>PIONEER VALLEY PERFORMING ARTS</v>
          </cell>
          <cell r="D596">
            <v>278</v>
          </cell>
          <cell r="E596" t="str">
            <v>SOUTH HADLEY</v>
          </cell>
          <cell r="F596">
            <v>672</v>
          </cell>
          <cell r="G596" t="str">
            <v>GATEWAY</v>
          </cell>
          <cell r="I596">
            <v>16392</v>
          </cell>
          <cell r="J596">
            <v>3685</v>
          </cell>
          <cell r="K596">
            <v>0</v>
          </cell>
          <cell r="L596">
            <v>1188</v>
          </cell>
          <cell r="M596">
            <v>21265</v>
          </cell>
          <cell r="O596">
            <v>3</v>
          </cell>
          <cell r="P596">
            <v>0</v>
          </cell>
          <cell r="Q596">
            <v>60231</v>
          </cell>
          <cell r="R596">
            <v>0</v>
          </cell>
          <cell r="S596">
            <v>0</v>
          </cell>
          <cell r="T596">
            <v>3564</v>
          </cell>
          <cell r="U596">
            <v>63795</v>
          </cell>
          <cell r="W596">
            <v>0</v>
          </cell>
          <cell r="X596">
            <v>0.09</v>
          </cell>
          <cell r="Y596">
            <v>0.09</v>
          </cell>
          <cell r="Z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</row>
        <row r="597">
          <cell r="B597">
            <v>479278674</v>
          </cell>
          <cell r="C597" t="str">
            <v>PIONEER VALLEY PERFORMING ARTS</v>
          </cell>
          <cell r="D597">
            <v>278</v>
          </cell>
          <cell r="E597" t="str">
            <v>SOUTH HADLEY</v>
          </cell>
          <cell r="F597">
            <v>674</v>
          </cell>
          <cell r="G597" t="str">
            <v>GILL MONTAGUE</v>
          </cell>
          <cell r="I597">
            <v>14896</v>
          </cell>
          <cell r="J597">
            <v>6012</v>
          </cell>
          <cell r="K597">
            <v>0</v>
          </cell>
          <cell r="L597">
            <v>1188</v>
          </cell>
          <cell r="M597">
            <v>22096</v>
          </cell>
          <cell r="O597">
            <v>2</v>
          </cell>
          <cell r="P597">
            <v>0</v>
          </cell>
          <cell r="Q597">
            <v>41816</v>
          </cell>
          <cell r="R597">
            <v>0</v>
          </cell>
          <cell r="S597">
            <v>0</v>
          </cell>
          <cell r="T597">
            <v>2376</v>
          </cell>
          <cell r="U597">
            <v>44192</v>
          </cell>
          <cell r="W597">
            <v>0</v>
          </cell>
          <cell r="X597">
            <v>0.18</v>
          </cell>
          <cell r="Y597">
            <v>0.18</v>
          </cell>
          <cell r="Z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</row>
        <row r="598">
          <cell r="B598">
            <v>479278680</v>
          </cell>
          <cell r="C598" t="str">
            <v>PIONEER VALLEY PERFORMING ARTS</v>
          </cell>
          <cell r="D598">
            <v>278</v>
          </cell>
          <cell r="E598" t="str">
            <v>SOUTH HADLEY</v>
          </cell>
          <cell r="F598">
            <v>680</v>
          </cell>
          <cell r="G598" t="str">
            <v>HAMPDEN WILBRAHAM</v>
          </cell>
          <cell r="I598">
            <v>12420</v>
          </cell>
          <cell r="J598">
            <v>3678</v>
          </cell>
          <cell r="K598">
            <v>0</v>
          </cell>
          <cell r="L598">
            <v>1188</v>
          </cell>
          <cell r="M598">
            <v>17286</v>
          </cell>
          <cell r="O598">
            <v>9</v>
          </cell>
          <cell r="P598">
            <v>0</v>
          </cell>
          <cell r="Q598">
            <v>144882</v>
          </cell>
          <cell r="R598">
            <v>0</v>
          </cell>
          <cell r="S598">
            <v>0</v>
          </cell>
          <cell r="T598">
            <v>10692</v>
          </cell>
          <cell r="U598">
            <v>155574</v>
          </cell>
          <cell r="W598">
            <v>0</v>
          </cell>
          <cell r="X598">
            <v>0.09</v>
          </cell>
          <cell r="Y598">
            <v>0.09</v>
          </cell>
          <cell r="Z598">
            <v>0</v>
          </cell>
          <cell r="AB598">
            <v>1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</row>
        <row r="599">
          <cell r="B599">
            <v>479278683</v>
          </cell>
          <cell r="C599" t="str">
            <v>PIONEER VALLEY PERFORMING ARTS</v>
          </cell>
          <cell r="D599">
            <v>278</v>
          </cell>
          <cell r="E599" t="str">
            <v>SOUTH HADLEY</v>
          </cell>
          <cell r="F599">
            <v>683</v>
          </cell>
          <cell r="G599" t="str">
            <v>HAMPSHIRE</v>
          </cell>
          <cell r="I599">
            <v>11857</v>
          </cell>
          <cell r="J599">
            <v>9758</v>
          </cell>
          <cell r="K599">
            <v>0</v>
          </cell>
          <cell r="L599">
            <v>1188</v>
          </cell>
          <cell r="M599">
            <v>22803</v>
          </cell>
          <cell r="O599">
            <v>7</v>
          </cell>
          <cell r="P599">
            <v>0</v>
          </cell>
          <cell r="Q599">
            <v>151305</v>
          </cell>
          <cell r="R599">
            <v>0</v>
          </cell>
          <cell r="S599">
            <v>0</v>
          </cell>
          <cell r="T599">
            <v>8316</v>
          </cell>
          <cell r="U599">
            <v>159621</v>
          </cell>
          <cell r="W599">
            <v>0</v>
          </cell>
          <cell r="X599">
            <v>0.09</v>
          </cell>
          <cell r="Y599">
            <v>0.09</v>
          </cell>
          <cell r="Z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</row>
        <row r="600">
          <cell r="B600">
            <v>479278750</v>
          </cell>
          <cell r="C600" t="str">
            <v>PIONEER VALLEY PERFORMING ARTS</v>
          </cell>
          <cell r="D600">
            <v>278</v>
          </cell>
          <cell r="E600" t="str">
            <v>SOUTH HADLEY</v>
          </cell>
          <cell r="F600">
            <v>750</v>
          </cell>
          <cell r="G600" t="str">
            <v>PIONEER</v>
          </cell>
          <cell r="I600">
            <v>12243</v>
          </cell>
          <cell r="J600">
            <v>7463</v>
          </cell>
          <cell r="K600">
            <v>0</v>
          </cell>
          <cell r="L600">
            <v>1188</v>
          </cell>
          <cell r="M600">
            <v>20894</v>
          </cell>
          <cell r="O600">
            <v>1</v>
          </cell>
          <cell r="P600">
            <v>0</v>
          </cell>
          <cell r="Q600">
            <v>19706</v>
          </cell>
          <cell r="R600">
            <v>0</v>
          </cell>
          <cell r="S600">
            <v>0</v>
          </cell>
          <cell r="T600">
            <v>1188</v>
          </cell>
          <cell r="U600">
            <v>20894</v>
          </cell>
          <cell r="W600">
            <v>0</v>
          </cell>
          <cell r="X600">
            <v>0.09</v>
          </cell>
          <cell r="Y600">
            <v>0.09</v>
          </cell>
          <cell r="Z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</row>
        <row r="601">
          <cell r="B601">
            <v>479278753</v>
          </cell>
          <cell r="C601" t="str">
            <v>PIONEER VALLEY PERFORMING ARTS</v>
          </cell>
          <cell r="D601">
            <v>278</v>
          </cell>
          <cell r="E601" t="str">
            <v>SOUTH HADLEY</v>
          </cell>
          <cell r="F601">
            <v>753</v>
          </cell>
          <cell r="G601" t="str">
            <v>QUABBIN</v>
          </cell>
          <cell r="I601">
            <v>15000</v>
          </cell>
          <cell r="J601">
            <v>3955</v>
          </cell>
          <cell r="K601">
            <v>0</v>
          </cell>
          <cell r="L601">
            <v>1188</v>
          </cell>
          <cell r="M601">
            <v>20143</v>
          </cell>
          <cell r="O601">
            <v>2</v>
          </cell>
          <cell r="P601">
            <v>0</v>
          </cell>
          <cell r="Q601">
            <v>37910</v>
          </cell>
          <cell r="R601">
            <v>0</v>
          </cell>
          <cell r="S601">
            <v>0</v>
          </cell>
          <cell r="T601">
            <v>2376</v>
          </cell>
          <cell r="U601">
            <v>40286</v>
          </cell>
          <cell r="W601">
            <v>0</v>
          </cell>
          <cell r="X601">
            <v>0.09</v>
          </cell>
          <cell r="Y601">
            <v>0.09</v>
          </cell>
          <cell r="Z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</row>
        <row r="602">
          <cell r="B602">
            <v>479278755</v>
          </cell>
          <cell r="C602" t="str">
            <v>PIONEER VALLEY PERFORMING ARTS</v>
          </cell>
          <cell r="D602">
            <v>278</v>
          </cell>
          <cell r="E602" t="str">
            <v>SOUTH HADLEY</v>
          </cell>
          <cell r="F602">
            <v>755</v>
          </cell>
          <cell r="G602" t="str">
            <v>RALPH C MAHAR</v>
          </cell>
          <cell r="I602">
            <v>15055</v>
          </cell>
          <cell r="J602">
            <v>7727</v>
          </cell>
          <cell r="K602">
            <v>0</v>
          </cell>
          <cell r="L602">
            <v>1188</v>
          </cell>
          <cell r="M602">
            <v>23970</v>
          </cell>
          <cell r="O602">
            <v>3</v>
          </cell>
          <cell r="P602">
            <v>0</v>
          </cell>
          <cell r="Q602">
            <v>68346</v>
          </cell>
          <cell r="R602">
            <v>0</v>
          </cell>
          <cell r="S602">
            <v>0</v>
          </cell>
          <cell r="T602">
            <v>3564</v>
          </cell>
          <cell r="U602">
            <v>71910</v>
          </cell>
          <cell r="W602">
            <v>0</v>
          </cell>
          <cell r="X602">
            <v>0.09</v>
          </cell>
          <cell r="Y602">
            <v>0.09</v>
          </cell>
          <cell r="Z602">
            <v>0</v>
          </cell>
          <cell r="AB602">
            <v>1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</row>
        <row r="603">
          <cell r="B603">
            <v>479278766</v>
          </cell>
          <cell r="C603" t="str">
            <v>PIONEER VALLEY PERFORMING ARTS</v>
          </cell>
          <cell r="D603">
            <v>278</v>
          </cell>
          <cell r="E603" t="str">
            <v>SOUTH HADLEY</v>
          </cell>
          <cell r="F603">
            <v>766</v>
          </cell>
          <cell r="G603" t="str">
            <v>SOUTHWICK TOLLAND GRANVILLE</v>
          </cell>
          <cell r="I603">
            <v>12243</v>
          </cell>
          <cell r="J603">
            <v>3436</v>
          </cell>
          <cell r="K603">
            <v>0</v>
          </cell>
          <cell r="L603">
            <v>1188</v>
          </cell>
          <cell r="M603">
            <v>16867</v>
          </cell>
          <cell r="O603">
            <v>1</v>
          </cell>
          <cell r="P603">
            <v>0</v>
          </cell>
          <cell r="Q603">
            <v>15679</v>
          </cell>
          <cell r="R603">
            <v>0</v>
          </cell>
          <cell r="S603">
            <v>0</v>
          </cell>
          <cell r="T603">
            <v>1188</v>
          </cell>
          <cell r="U603">
            <v>16867</v>
          </cell>
          <cell r="W603">
            <v>0</v>
          </cell>
          <cell r="X603">
            <v>0.09</v>
          </cell>
          <cell r="Y603">
            <v>0.09</v>
          </cell>
          <cell r="Z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</row>
        <row r="604">
          <cell r="B604">
            <v>481035001</v>
          </cell>
          <cell r="C604" t="str">
            <v>BOSTON RENAISSANCE</v>
          </cell>
          <cell r="D604">
            <v>35</v>
          </cell>
          <cell r="E604" t="str">
            <v>BOSTON</v>
          </cell>
          <cell r="F604">
            <v>1</v>
          </cell>
          <cell r="G604" t="str">
            <v>ABINGTON</v>
          </cell>
          <cell r="I604">
            <v>11417</v>
          </cell>
          <cell r="J604">
            <v>1145</v>
          </cell>
          <cell r="K604">
            <v>0</v>
          </cell>
          <cell r="L604">
            <v>1188</v>
          </cell>
          <cell r="M604">
            <v>13750</v>
          </cell>
          <cell r="O604">
            <v>1</v>
          </cell>
          <cell r="P604">
            <v>0</v>
          </cell>
          <cell r="Q604">
            <v>12562</v>
          </cell>
          <cell r="R604">
            <v>0</v>
          </cell>
          <cell r="S604">
            <v>0</v>
          </cell>
          <cell r="T604">
            <v>1188</v>
          </cell>
          <cell r="U604">
            <v>13750</v>
          </cell>
          <cell r="W604">
            <v>0</v>
          </cell>
          <cell r="X604">
            <v>0.09</v>
          </cell>
          <cell r="Y604">
            <v>0.09</v>
          </cell>
          <cell r="Z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</row>
        <row r="605">
          <cell r="B605">
            <v>481035025</v>
          </cell>
          <cell r="C605" t="str">
            <v>BOSTON RENAISSANCE</v>
          </cell>
          <cell r="D605">
            <v>35</v>
          </cell>
          <cell r="E605" t="str">
            <v>BOSTON</v>
          </cell>
          <cell r="F605">
            <v>25</v>
          </cell>
          <cell r="G605" t="str">
            <v>BELLINGHAM</v>
          </cell>
          <cell r="I605">
            <v>13637</v>
          </cell>
          <cell r="J605">
            <v>5797</v>
          </cell>
          <cell r="K605">
            <v>0</v>
          </cell>
          <cell r="L605">
            <v>1188</v>
          </cell>
          <cell r="M605">
            <v>20622</v>
          </cell>
          <cell r="O605">
            <v>1</v>
          </cell>
          <cell r="P605">
            <v>0</v>
          </cell>
          <cell r="Q605">
            <v>19434</v>
          </cell>
          <cell r="R605">
            <v>0</v>
          </cell>
          <cell r="S605">
            <v>0</v>
          </cell>
          <cell r="T605">
            <v>1188</v>
          </cell>
          <cell r="U605">
            <v>20622</v>
          </cell>
          <cell r="W605">
            <v>0</v>
          </cell>
          <cell r="X605">
            <v>0.09</v>
          </cell>
          <cell r="Y605">
            <v>0.09</v>
          </cell>
          <cell r="Z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</row>
        <row r="606">
          <cell r="B606">
            <v>481035030</v>
          </cell>
          <cell r="C606" t="str">
            <v>BOSTON RENAISSANCE</v>
          </cell>
          <cell r="D606">
            <v>35</v>
          </cell>
          <cell r="E606" t="str">
            <v>BOSTON</v>
          </cell>
          <cell r="F606">
            <v>30</v>
          </cell>
          <cell r="G606" t="str">
            <v>BEVERLY</v>
          </cell>
          <cell r="I606">
            <v>18868</v>
          </cell>
          <cell r="J606">
            <v>3506</v>
          </cell>
          <cell r="K606">
            <v>0</v>
          </cell>
          <cell r="L606">
            <v>1188</v>
          </cell>
          <cell r="M606">
            <v>23562</v>
          </cell>
          <cell r="O606">
            <v>2</v>
          </cell>
          <cell r="P606">
            <v>0</v>
          </cell>
          <cell r="Q606">
            <v>44748</v>
          </cell>
          <cell r="R606">
            <v>0</v>
          </cell>
          <cell r="S606">
            <v>0</v>
          </cell>
          <cell r="T606">
            <v>2376</v>
          </cell>
          <cell r="U606">
            <v>47124</v>
          </cell>
          <cell r="W606">
            <v>0</v>
          </cell>
          <cell r="X606">
            <v>0.09</v>
          </cell>
          <cell r="Y606">
            <v>0.09</v>
          </cell>
          <cell r="Z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</row>
        <row r="607">
          <cell r="B607">
            <v>481035035</v>
          </cell>
          <cell r="C607" t="str">
            <v>BOSTON RENAISSANCE</v>
          </cell>
          <cell r="D607">
            <v>35</v>
          </cell>
          <cell r="E607" t="str">
            <v>BOSTON</v>
          </cell>
          <cell r="F607">
            <v>35</v>
          </cell>
          <cell r="G607" t="str">
            <v>BOSTON</v>
          </cell>
          <cell r="I607">
            <v>17809</v>
          </cell>
          <cell r="J607">
            <v>7392</v>
          </cell>
          <cell r="K607">
            <v>0</v>
          </cell>
          <cell r="L607">
            <v>1188</v>
          </cell>
          <cell r="M607">
            <v>26389</v>
          </cell>
          <cell r="O607">
            <v>883</v>
          </cell>
          <cell r="P607">
            <v>0</v>
          </cell>
          <cell r="Q607">
            <v>22252483</v>
          </cell>
          <cell r="R607">
            <v>0</v>
          </cell>
          <cell r="S607">
            <v>0</v>
          </cell>
          <cell r="T607">
            <v>1049004</v>
          </cell>
          <cell r="U607">
            <v>23301487</v>
          </cell>
          <cell r="W607">
            <v>0</v>
          </cell>
          <cell r="X607">
            <v>0.18</v>
          </cell>
          <cell r="Y607">
            <v>0.18</v>
          </cell>
          <cell r="Z607">
            <v>0</v>
          </cell>
          <cell r="AB607">
            <v>182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</row>
        <row r="608">
          <cell r="B608">
            <v>481035040</v>
          </cell>
          <cell r="C608" t="str">
            <v>BOSTON RENAISSANCE</v>
          </cell>
          <cell r="D608">
            <v>35</v>
          </cell>
          <cell r="E608" t="str">
            <v>BOSTON</v>
          </cell>
          <cell r="F608">
            <v>40</v>
          </cell>
          <cell r="G608" t="str">
            <v>BRAINTREE</v>
          </cell>
          <cell r="I608">
            <v>8239</v>
          </cell>
          <cell r="J608">
            <v>2137</v>
          </cell>
          <cell r="K608">
            <v>0</v>
          </cell>
          <cell r="L608">
            <v>1188</v>
          </cell>
          <cell r="M608">
            <v>11564</v>
          </cell>
          <cell r="O608">
            <v>1</v>
          </cell>
          <cell r="P608">
            <v>0</v>
          </cell>
          <cell r="Q608">
            <v>10376</v>
          </cell>
          <cell r="R608">
            <v>0</v>
          </cell>
          <cell r="S608">
            <v>0</v>
          </cell>
          <cell r="T608">
            <v>1188</v>
          </cell>
          <cell r="U608">
            <v>11564</v>
          </cell>
          <cell r="W608">
            <v>0</v>
          </cell>
          <cell r="X608">
            <v>0.09</v>
          </cell>
          <cell r="Y608">
            <v>0.09</v>
          </cell>
          <cell r="Z608">
            <v>0</v>
          </cell>
          <cell r="AB608">
            <v>1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</row>
        <row r="609">
          <cell r="B609">
            <v>481035044</v>
          </cell>
          <cell r="C609" t="str">
            <v>BOSTON RENAISSANCE</v>
          </cell>
          <cell r="D609">
            <v>35</v>
          </cell>
          <cell r="E609" t="str">
            <v>BOSTON</v>
          </cell>
          <cell r="F609">
            <v>44</v>
          </cell>
          <cell r="G609" t="str">
            <v>BROCKTON</v>
          </cell>
          <cell r="I609">
            <v>16741</v>
          </cell>
          <cell r="J609">
            <v>584</v>
          </cell>
          <cell r="K609">
            <v>0</v>
          </cell>
          <cell r="L609">
            <v>1188</v>
          </cell>
          <cell r="M609">
            <v>18513</v>
          </cell>
          <cell r="O609">
            <v>6</v>
          </cell>
          <cell r="P609">
            <v>0</v>
          </cell>
          <cell r="Q609">
            <v>103950</v>
          </cell>
          <cell r="R609">
            <v>0</v>
          </cell>
          <cell r="S609">
            <v>0</v>
          </cell>
          <cell r="T609">
            <v>7128</v>
          </cell>
          <cell r="U609">
            <v>111078</v>
          </cell>
          <cell r="W609">
            <v>0</v>
          </cell>
          <cell r="X609">
            <v>0.18</v>
          </cell>
          <cell r="Y609">
            <v>0.18</v>
          </cell>
          <cell r="Z609">
            <v>0</v>
          </cell>
          <cell r="AB609">
            <v>3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</row>
        <row r="610">
          <cell r="B610">
            <v>481035073</v>
          </cell>
          <cell r="C610" t="str">
            <v>BOSTON RENAISSANCE</v>
          </cell>
          <cell r="D610">
            <v>35</v>
          </cell>
          <cell r="E610" t="str">
            <v>BOSTON</v>
          </cell>
          <cell r="F610">
            <v>73</v>
          </cell>
          <cell r="G610" t="str">
            <v>DEDHAM</v>
          </cell>
          <cell r="I610">
            <v>14233</v>
          </cell>
          <cell r="J610">
            <v>10794</v>
          </cell>
          <cell r="K610">
            <v>0</v>
          </cell>
          <cell r="L610">
            <v>1188</v>
          </cell>
          <cell r="M610">
            <v>26215</v>
          </cell>
          <cell r="O610">
            <v>3</v>
          </cell>
          <cell r="P610">
            <v>0</v>
          </cell>
          <cell r="Q610">
            <v>75081</v>
          </cell>
          <cell r="R610">
            <v>0</v>
          </cell>
          <cell r="S610">
            <v>0</v>
          </cell>
          <cell r="T610">
            <v>3564</v>
          </cell>
          <cell r="U610">
            <v>78645</v>
          </cell>
          <cell r="W610">
            <v>0</v>
          </cell>
          <cell r="X610">
            <v>0.09</v>
          </cell>
          <cell r="Y610">
            <v>0.09</v>
          </cell>
          <cell r="Z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</row>
        <row r="611">
          <cell r="B611">
            <v>481035176</v>
          </cell>
          <cell r="C611" t="str">
            <v>BOSTON RENAISSANCE</v>
          </cell>
          <cell r="D611">
            <v>35</v>
          </cell>
          <cell r="E611" t="str">
            <v>BOSTON</v>
          </cell>
          <cell r="F611">
            <v>176</v>
          </cell>
          <cell r="G611" t="str">
            <v>MEDFORD</v>
          </cell>
          <cell r="I611">
            <v>5062</v>
          </cell>
          <cell r="J611">
            <v>1721</v>
          </cell>
          <cell r="K611">
            <v>0</v>
          </cell>
          <cell r="L611">
            <v>1188</v>
          </cell>
          <cell r="M611">
            <v>7971</v>
          </cell>
          <cell r="O611">
            <v>1</v>
          </cell>
          <cell r="P611">
            <v>0</v>
          </cell>
          <cell r="Q611">
            <v>6783</v>
          </cell>
          <cell r="R611">
            <v>0</v>
          </cell>
          <cell r="S611">
            <v>0</v>
          </cell>
          <cell r="T611">
            <v>1188</v>
          </cell>
          <cell r="U611">
            <v>7971</v>
          </cell>
          <cell r="W611">
            <v>0</v>
          </cell>
          <cell r="X611">
            <v>0.09</v>
          </cell>
          <cell r="Y611">
            <v>0.09</v>
          </cell>
          <cell r="Z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</row>
        <row r="612">
          <cell r="B612">
            <v>481035181</v>
          </cell>
          <cell r="C612" t="str">
            <v>BOSTON RENAISSANCE</v>
          </cell>
          <cell r="D612">
            <v>35</v>
          </cell>
          <cell r="E612" t="str">
            <v>BOSTON</v>
          </cell>
          <cell r="F612">
            <v>181</v>
          </cell>
          <cell r="G612" t="str">
            <v>METHUEN</v>
          </cell>
          <cell r="I612">
            <v>11417</v>
          </cell>
          <cell r="J612">
            <v>171</v>
          </cell>
          <cell r="K612">
            <v>0</v>
          </cell>
          <cell r="L612">
            <v>1188</v>
          </cell>
          <cell r="M612">
            <v>12776</v>
          </cell>
          <cell r="O612">
            <v>2</v>
          </cell>
          <cell r="P612">
            <v>0</v>
          </cell>
          <cell r="Q612">
            <v>23176</v>
          </cell>
          <cell r="R612">
            <v>0</v>
          </cell>
          <cell r="S612">
            <v>0</v>
          </cell>
          <cell r="T612">
            <v>2376</v>
          </cell>
          <cell r="U612">
            <v>25552</v>
          </cell>
          <cell r="W612">
            <v>0</v>
          </cell>
          <cell r="X612">
            <v>0.09</v>
          </cell>
          <cell r="Y612">
            <v>0.09</v>
          </cell>
          <cell r="Z612">
            <v>0</v>
          </cell>
          <cell r="AB612">
            <v>1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</row>
        <row r="613">
          <cell r="B613">
            <v>481035189</v>
          </cell>
          <cell r="C613" t="str">
            <v>BOSTON RENAISSANCE</v>
          </cell>
          <cell r="D613">
            <v>35</v>
          </cell>
          <cell r="E613" t="str">
            <v>BOSTON</v>
          </cell>
          <cell r="F613">
            <v>189</v>
          </cell>
          <cell r="G613" t="str">
            <v>MILTON</v>
          </cell>
          <cell r="I613">
            <v>15160</v>
          </cell>
          <cell r="J613">
            <v>5155</v>
          </cell>
          <cell r="K613">
            <v>0</v>
          </cell>
          <cell r="L613">
            <v>1188</v>
          </cell>
          <cell r="M613">
            <v>21503</v>
          </cell>
          <cell r="O613">
            <v>5</v>
          </cell>
          <cell r="P613">
            <v>0</v>
          </cell>
          <cell r="Q613">
            <v>101575</v>
          </cell>
          <cell r="R613">
            <v>0</v>
          </cell>
          <cell r="S613">
            <v>0</v>
          </cell>
          <cell r="T613">
            <v>5940</v>
          </cell>
          <cell r="U613">
            <v>107515</v>
          </cell>
          <cell r="W613">
            <v>0</v>
          </cell>
          <cell r="X613">
            <v>0.09</v>
          </cell>
          <cell r="Y613">
            <v>0.09</v>
          </cell>
          <cell r="Z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</row>
        <row r="614">
          <cell r="B614">
            <v>481035212</v>
          </cell>
          <cell r="C614" t="str">
            <v>BOSTON RENAISSANCE</v>
          </cell>
          <cell r="D614">
            <v>35</v>
          </cell>
          <cell r="E614" t="str">
            <v>BOSTON</v>
          </cell>
          <cell r="F614">
            <v>212</v>
          </cell>
          <cell r="G614" t="str">
            <v>NORTH ATTLEBOROUGH</v>
          </cell>
          <cell r="I614">
            <v>10148</v>
          </cell>
          <cell r="J614">
            <v>2411</v>
          </cell>
          <cell r="K614">
            <v>0</v>
          </cell>
          <cell r="L614">
            <v>1188</v>
          </cell>
          <cell r="M614">
            <v>13747</v>
          </cell>
          <cell r="O614">
            <v>1</v>
          </cell>
          <cell r="P614">
            <v>0</v>
          </cell>
          <cell r="Q614">
            <v>12559</v>
          </cell>
          <cell r="R614">
            <v>0</v>
          </cell>
          <cell r="S614">
            <v>0</v>
          </cell>
          <cell r="T614">
            <v>1188</v>
          </cell>
          <cell r="U614">
            <v>13747</v>
          </cell>
          <cell r="W614">
            <v>0</v>
          </cell>
          <cell r="X614">
            <v>0.09</v>
          </cell>
          <cell r="Y614">
            <v>0.09</v>
          </cell>
          <cell r="Z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</row>
        <row r="615">
          <cell r="B615">
            <v>481035220</v>
          </cell>
          <cell r="C615" t="str">
            <v>BOSTON RENAISSANCE</v>
          </cell>
          <cell r="D615">
            <v>35</v>
          </cell>
          <cell r="E615" t="str">
            <v>BOSTON</v>
          </cell>
          <cell r="F615">
            <v>220</v>
          </cell>
          <cell r="G615" t="str">
            <v>NORWOOD</v>
          </cell>
          <cell r="I615">
            <v>12450</v>
          </cell>
          <cell r="J615">
            <v>4134</v>
          </cell>
          <cell r="K615">
            <v>0</v>
          </cell>
          <cell r="L615">
            <v>1188</v>
          </cell>
          <cell r="M615">
            <v>17772</v>
          </cell>
          <cell r="O615">
            <v>5</v>
          </cell>
          <cell r="P615">
            <v>0</v>
          </cell>
          <cell r="Q615">
            <v>82920</v>
          </cell>
          <cell r="R615">
            <v>0</v>
          </cell>
          <cell r="S615">
            <v>0</v>
          </cell>
          <cell r="T615">
            <v>5940</v>
          </cell>
          <cell r="U615">
            <v>88860</v>
          </cell>
          <cell r="W615">
            <v>0</v>
          </cell>
          <cell r="X615">
            <v>0.09</v>
          </cell>
          <cell r="Y615">
            <v>0.09</v>
          </cell>
          <cell r="Z615">
            <v>0</v>
          </cell>
          <cell r="AB615">
            <v>2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</row>
        <row r="616">
          <cell r="B616">
            <v>481035244</v>
          </cell>
          <cell r="C616" t="str">
            <v>BOSTON RENAISSANCE</v>
          </cell>
          <cell r="D616">
            <v>35</v>
          </cell>
          <cell r="E616" t="str">
            <v>BOSTON</v>
          </cell>
          <cell r="F616">
            <v>244</v>
          </cell>
          <cell r="G616" t="str">
            <v>RANDOLPH</v>
          </cell>
          <cell r="I616">
            <v>17004</v>
          </cell>
          <cell r="J616">
            <v>4891</v>
          </cell>
          <cell r="K616">
            <v>0</v>
          </cell>
          <cell r="L616">
            <v>1188</v>
          </cell>
          <cell r="M616">
            <v>23083</v>
          </cell>
          <cell r="O616">
            <v>14</v>
          </cell>
          <cell r="P616">
            <v>0</v>
          </cell>
          <cell r="Q616">
            <v>306530</v>
          </cell>
          <cell r="R616">
            <v>0</v>
          </cell>
          <cell r="S616">
            <v>0</v>
          </cell>
          <cell r="T616">
            <v>16632</v>
          </cell>
          <cell r="U616">
            <v>323162</v>
          </cell>
          <cell r="W616">
            <v>0</v>
          </cell>
          <cell r="X616">
            <v>0.09</v>
          </cell>
          <cell r="Y616">
            <v>0.09</v>
          </cell>
          <cell r="Z616">
            <v>0</v>
          </cell>
          <cell r="AB616">
            <v>4</v>
          </cell>
          <cell r="AC616">
            <v>1.5600964647078133</v>
          </cell>
          <cell r="AD616">
            <v>36006.312094777568</v>
          </cell>
          <cell r="AE616">
            <v>0</v>
          </cell>
          <cell r="AF616">
            <v>0</v>
          </cell>
        </row>
        <row r="617">
          <cell r="B617">
            <v>481035285</v>
          </cell>
          <cell r="C617" t="str">
            <v>BOSTON RENAISSANCE</v>
          </cell>
          <cell r="D617">
            <v>35</v>
          </cell>
          <cell r="E617" t="str">
            <v>BOSTON</v>
          </cell>
          <cell r="F617">
            <v>285</v>
          </cell>
          <cell r="G617" t="str">
            <v>STOUGHTON</v>
          </cell>
          <cell r="I617">
            <v>15354</v>
          </cell>
          <cell r="J617">
            <v>3700</v>
          </cell>
          <cell r="K617">
            <v>0</v>
          </cell>
          <cell r="L617">
            <v>1188</v>
          </cell>
          <cell r="M617">
            <v>20242</v>
          </cell>
          <cell r="O617">
            <v>7</v>
          </cell>
          <cell r="P617">
            <v>0</v>
          </cell>
          <cell r="Q617">
            <v>133378</v>
          </cell>
          <cell r="R617">
            <v>0</v>
          </cell>
          <cell r="S617">
            <v>0</v>
          </cell>
          <cell r="T617">
            <v>8316</v>
          </cell>
          <cell r="U617">
            <v>141694</v>
          </cell>
          <cell r="W617">
            <v>0</v>
          </cell>
          <cell r="X617">
            <v>0.09</v>
          </cell>
          <cell r="Y617">
            <v>0.09</v>
          </cell>
          <cell r="Z617">
            <v>0</v>
          </cell>
          <cell r="AB617">
            <v>3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</row>
        <row r="618">
          <cell r="B618">
            <v>481035336</v>
          </cell>
          <cell r="C618" t="str">
            <v>BOSTON RENAISSANCE</v>
          </cell>
          <cell r="D618">
            <v>35</v>
          </cell>
          <cell r="E618" t="str">
            <v>BOSTON</v>
          </cell>
          <cell r="F618">
            <v>336</v>
          </cell>
          <cell r="G618" t="str">
            <v>WEYMOUTH</v>
          </cell>
          <cell r="I618">
            <v>19073</v>
          </cell>
          <cell r="J618">
            <v>1746</v>
          </cell>
          <cell r="K618">
            <v>0</v>
          </cell>
          <cell r="L618">
            <v>1188</v>
          </cell>
          <cell r="M618">
            <v>22007</v>
          </cell>
          <cell r="O618">
            <v>4</v>
          </cell>
          <cell r="P618">
            <v>0</v>
          </cell>
          <cell r="Q618">
            <v>83276</v>
          </cell>
          <cell r="R618">
            <v>0</v>
          </cell>
          <cell r="S618">
            <v>0</v>
          </cell>
          <cell r="T618">
            <v>4752</v>
          </cell>
          <cell r="U618">
            <v>88028</v>
          </cell>
          <cell r="W618">
            <v>0</v>
          </cell>
          <cell r="X618">
            <v>0.09</v>
          </cell>
          <cell r="Y618">
            <v>0.09</v>
          </cell>
          <cell r="Z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</row>
        <row r="619">
          <cell r="B619">
            <v>482204007</v>
          </cell>
          <cell r="C619" t="str">
            <v>RIVER VALLEY</v>
          </cell>
          <cell r="D619">
            <v>204</v>
          </cell>
          <cell r="E619" t="str">
            <v>NEWBURYPORT</v>
          </cell>
          <cell r="F619">
            <v>7</v>
          </cell>
          <cell r="G619" t="str">
            <v>AMESBURY</v>
          </cell>
          <cell r="I619">
            <v>11710</v>
          </cell>
          <cell r="J619">
            <v>5791</v>
          </cell>
          <cell r="K619">
            <v>0</v>
          </cell>
          <cell r="L619">
            <v>1188</v>
          </cell>
          <cell r="M619">
            <v>18689</v>
          </cell>
          <cell r="O619">
            <v>98</v>
          </cell>
          <cell r="P619">
            <v>0</v>
          </cell>
          <cell r="Q619">
            <v>1703142</v>
          </cell>
          <cell r="R619">
            <v>0</v>
          </cell>
          <cell r="S619">
            <v>0</v>
          </cell>
          <cell r="T619">
            <v>115640</v>
          </cell>
          <cell r="U619">
            <v>1818782</v>
          </cell>
          <cell r="W619">
            <v>0.68055555555555414</v>
          </cell>
          <cell r="X619">
            <v>0.09</v>
          </cell>
          <cell r="Y619">
            <v>0.09</v>
          </cell>
          <cell r="Z619">
            <v>0</v>
          </cell>
          <cell r="AB619">
            <v>31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</row>
        <row r="620">
          <cell r="B620">
            <v>482204030</v>
          </cell>
          <cell r="C620" t="str">
            <v>RIVER VALLEY</v>
          </cell>
          <cell r="D620">
            <v>204</v>
          </cell>
          <cell r="E620" t="str">
            <v>NEWBURYPORT</v>
          </cell>
          <cell r="F620">
            <v>30</v>
          </cell>
          <cell r="G620" t="str">
            <v>BEVERLY</v>
          </cell>
          <cell r="I620">
            <v>10332</v>
          </cell>
          <cell r="J620">
            <v>1920</v>
          </cell>
          <cell r="K620">
            <v>0</v>
          </cell>
          <cell r="L620">
            <v>1188</v>
          </cell>
          <cell r="M620">
            <v>13440</v>
          </cell>
          <cell r="O620">
            <v>1</v>
          </cell>
          <cell r="P620">
            <v>0</v>
          </cell>
          <cell r="Q620">
            <v>12167</v>
          </cell>
          <cell r="R620">
            <v>0</v>
          </cell>
          <cell r="S620">
            <v>0</v>
          </cell>
          <cell r="T620">
            <v>1180</v>
          </cell>
          <cell r="U620">
            <v>13347</v>
          </cell>
          <cell r="W620">
            <v>6.9444444444444441E-3</v>
          </cell>
          <cell r="X620">
            <v>0.09</v>
          </cell>
          <cell r="Y620">
            <v>0.09</v>
          </cell>
          <cell r="Z620">
            <v>0</v>
          </cell>
          <cell r="AB620">
            <v>1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</row>
        <row r="621">
          <cell r="B621">
            <v>482204038</v>
          </cell>
          <cell r="C621" t="str">
            <v>RIVER VALLEY</v>
          </cell>
          <cell r="D621">
            <v>204</v>
          </cell>
          <cell r="E621" t="str">
            <v>NEWBURYPORT</v>
          </cell>
          <cell r="F621">
            <v>38</v>
          </cell>
          <cell r="G621" t="str">
            <v>BOXFORD</v>
          </cell>
          <cell r="I621">
            <v>10705</v>
          </cell>
          <cell r="J621">
            <v>7402</v>
          </cell>
          <cell r="K621">
            <v>0</v>
          </cell>
          <cell r="L621">
            <v>1188</v>
          </cell>
          <cell r="M621">
            <v>19295</v>
          </cell>
          <cell r="O621">
            <v>1</v>
          </cell>
          <cell r="P621">
            <v>0</v>
          </cell>
          <cell r="Q621">
            <v>17981</v>
          </cell>
          <cell r="R621">
            <v>0</v>
          </cell>
          <cell r="S621">
            <v>0</v>
          </cell>
          <cell r="T621">
            <v>1180</v>
          </cell>
          <cell r="U621">
            <v>19161</v>
          </cell>
          <cell r="W621">
            <v>6.9444444444444441E-3</v>
          </cell>
          <cell r="X621">
            <v>0.09</v>
          </cell>
          <cell r="Y621">
            <v>0.09</v>
          </cell>
          <cell r="Z621">
            <v>0</v>
          </cell>
          <cell r="AB621">
            <v>1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</row>
        <row r="622">
          <cell r="B622">
            <v>482204105</v>
          </cell>
          <cell r="C622" t="str">
            <v>RIVER VALLEY</v>
          </cell>
          <cell r="D622">
            <v>204</v>
          </cell>
          <cell r="E622" t="str">
            <v>NEWBURYPORT</v>
          </cell>
          <cell r="F622">
            <v>105</v>
          </cell>
          <cell r="G622" t="str">
            <v>GEORGETOWN</v>
          </cell>
          <cell r="I622">
            <v>10519</v>
          </cell>
          <cell r="J622">
            <v>5112</v>
          </cell>
          <cell r="K622">
            <v>0</v>
          </cell>
          <cell r="L622">
            <v>1188</v>
          </cell>
          <cell r="M622">
            <v>16819</v>
          </cell>
          <cell r="O622">
            <v>2</v>
          </cell>
          <cell r="P622">
            <v>0</v>
          </cell>
          <cell r="Q622">
            <v>31044</v>
          </cell>
          <cell r="R622">
            <v>0</v>
          </cell>
          <cell r="S622">
            <v>0</v>
          </cell>
          <cell r="T622">
            <v>2360</v>
          </cell>
          <cell r="U622">
            <v>33404</v>
          </cell>
          <cell r="W622">
            <v>1.3888888888888888E-2</v>
          </cell>
          <cell r="X622">
            <v>0.09</v>
          </cell>
          <cell r="Y622">
            <v>0.09</v>
          </cell>
          <cell r="Z622">
            <v>0</v>
          </cell>
          <cell r="AB622">
            <v>2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</row>
        <row r="623">
          <cell r="B623">
            <v>482204128</v>
          </cell>
          <cell r="C623" t="str">
            <v>RIVER VALLEY</v>
          </cell>
          <cell r="D623">
            <v>204</v>
          </cell>
          <cell r="E623" t="str">
            <v>NEWBURYPORT</v>
          </cell>
          <cell r="F623">
            <v>128</v>
          </cell>
          <cell r="G623" t="str">
            <v>HAVERHILL</v>
          </cell>
          <cell r="I623">
            <v>10705</v>
          </cell>
          <cell r="J623">
            <v>399</v>
          </cell>
          <cell r="K623">
            <v>0</v>
          </cell>
          <cell r="L623">
            <v>1188</v>
          </cell>
          <cell r="M623">
            <v>12292</v>
          </cell>
          <cell r="O623">
            <v>1</v>
          </cell>
          <cell r="P623">
            <v>0</v>
          </cell>
          <cell r="Q623">
            <v>11027</v>
          </cell>
          <cell r="R623">
            <v>0</v>
          </cell>
          <cell r="S623">
            <v>0</v>
          </cell>
          <cell r="T623">
            <v>1180</v>
          </cell>
          <cell r="U623">
            <v>12207</v>
          </cell>
          <cell r="W623">
            <v>6.9444444444444441E-3</v>
          </cell>
          <cell r="X623">
            <v>0.09</v>
          </cell>
          <cell r="Y623">
            <v>0.09</v>
          </cell>
          <cell r="Z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</row>
        <row r="624">
          <cell r="B624">
            <v>482204204</v>
          </cell>
          <cell r="C624" t="str">
            <v>RIVER VALLEY</v>
          </cell>
          <cell r="D624">
            <v>204</v>
          </cell>
          <cell r="E624" t="str">
            <v>NEWBURYPORT</v>
          </cell>
          <cell r="F624">
            <v>204</v>
          </cell>
          <cell r="G624" t="str">
            <v>NEWBURYPORT</v>
          </cell>
          <cell r="I624">
            <v>10859</v>
          </cell>
          <cell r="J624">
            <v>6007</v>
          </cell>
          <cell r="K624">
            <v>0</v>
          </cell>
          <cell r="L624">
            <v>1188</v>
          </cell>
          <cell r="M624">
            <v>18054</v>
          </cell>
          <cell r="O624">
            <v>105</v>
          </cell>
          <cell r="P624">
            <v>0</v>
          </cell>
          <cell r="Q624">
            <v>1758645</v>
          </cell>
          <cell r="R624">
            <v>0</v>
          </cell>
          <cell r="S624">
            <v>0</v>
          </cell>
          <cell r="T624">
            <v>123900</v>
          </cell>
          <cell r="U624">
            <v>1882545</v>
          </cell>
          <cell r="W624">
            <v>0.72916666666666508</v>
          </cell>
          <cell r="X624">
            <v>0.09</v>
          </cell>
          <cell r="Y624">
            <v>0.09</v>
          </cell>
          <cell r="Z624">
            <v>0</v>
          </cell>
          <cell r="AB624">
            <v>44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</row>
        <row r="625">
          <cell r="B625">
            <v>482204229</v>
          </cell>
          <cell r="C625" t="str">
            <v>RIVER VALLEY</v>
          </cell>
          <cell r="D625">
            <v>204</v>
          </cell>
          <cell r="E625" t="str">
            <v>NEWBURYPORT</v>
          </cell>
          <cell r="F625">
            <v>229</v>
          </cell>
          <cell r="G625" t="str">
            <v>PEABODY</v>
          </cell>
          <cell r="I625">
            <v>15301</v>
          </cell>
          <cell r="J625">
            <v>1152</v>
          </cell>
          <cell r="K625">
            <v>0</v>
          </cell>
          <cell r="L625">
            <v>1188</v>
          </cell>
          <cell r="M625">
            <v>17641</v>
          </cell>
          <cell r="O625">
            <v>1</v>
          </cell>
          <cell r="P625">
            <v>0</v>
          </cell>
          <cell r="Q625">
            <v>16339</v>
          </cell>
          <cell r="R625">
            <v>0</v>
          </cell>
          <cell r="S625">
            <v>0</v>
          </cell>
          <cell r="T625">
            <v>1180</v>
          </cell>
          <cell r="U625">
            <v>17519</v>
          </cell>
          <cell r="W625">
            <v>6.9444444444444441E-3</v>
          </cell>
          <cell r="X625">
            <v>0.09</v>
          </cell>
          <cell r="Y625">
            <v>0.09</v>
          </cell>
          <cell r="Z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</row>
        <row r="626">
          <cell r="B626">
            <v>482204705</v>
          </cell>
          <cell r="C626" t="str">
            <v>RIVER VALLEY</v>
          </cell>
          <cell r="D626">
            <v>204</v>
          </cell>
          <cell r="E626" t="str">
            <v>NEWBURYPORT</v>
          </cell>
          <cell r="F626">
            <v>705</v>
          </cell>
          <cell r="G626" t="str">
            <v>MASCONOMET</v>
          </cell>
          <cell r="I626">
            <v>12895</v>
          </cell>
          <cell r="J626">
            <v>9145</v>
          </cell>
          <cell r="K626">
            <v>0</v>
          </cell>
          <cell r="L626">
            <v>1188</v>
          </cell>
          <cell r="M626">
            <v>23228</v>
          </cell>
          <cell r="O626">
            <v>3</v>
          </cell>
          <cell r="P626">
            <v>0</v>
          </cell>
          <cell r="Q626">
            <v>65661</v>
          </cell>
          <cell r="R626">
            <v>0</v>
          </cell>
          <cell r="S626">
            <v>0</v>
          </cell>
          <cell r="T626">
            <v>3540</v>
          </cell>
          <cell r="U626">
            <v>69201</v>
          </cell>
          <cell r="W626">
            <v>2.0833333333333332E-2</v>
          </cell>
          <cell r="X626">
            <v>0.09</v>
          </cell>
          <cell r="Y626">
            <v>0.09</v>
          </cell>
          <cell r="Z626">
            <v>0</v>
          </cell>
          <cell r="AB626">
            <v>1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</row>
        <row r="627">
          <cell r="B627">
            <v>482204745</v>
          </cell>
          <cell r="C627" t="str">
            <v>RIVER VALLEY</v>
          </cell>
          <cell r="D627">
            <v>204</v>
          </cell>
          <cell r="E627" t="str">
            <v>NEWBURYPORT</v>
          </cell>
          <cell r="F627">
            <v>745</v>
          </cell>
          <cell r="G627" t="str">
            <v>PENTUCKET</v>
          </cell>
          <cell r="I627">
            <v>11082</v>
          </cell>
          <cell r="J627">
            <v>4648</v>
          </cell>
          <cell r="K627">
            <v>0</v>
          </cell>
          <cell r="L627">
            <v>1188</v>
          </cell>
          <cell r="M627">
            <v>16918</v>
          </cell>
          <cell r="O627">
            <v>33</v>
          </cell>
          <cell r="P627">
            <v>0</v>
          </cell>
          <cell r="Q627">
            <v>515493</v>
          </cell>
          <cell r="R627">
            <v>0</v>
          </cell>
          <cell r="S627">
            <v>0</v>
          </cell>
          <cell r="T627">
            <v>38940</v>
          </cell>
          <cell r="U627">
            <v>554433</v>
          </cell>
          <cell r="W627">
            <v>0.22916666666666674</v>
          </cell>
          <cell r="X627">
            <v>0.09</v>
          </cell>
          <cell r="Y627">
            <v>0.09</v>
          </cell>
          <cell r="Z627">
            <v>0</v>
          </cell>
          <cell r="AB627">
            <v>12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</row>
        <row r="628">
          <cell r="B628">
            <v>482204773</v>
          </cell>
          <cell r="C628" t="str">
            <v>RIVER VALLEY</v>
          </cell>
          <cell r="D628">
            <v>204</v>
          </cell>
          <cell r="E628" t="str">
            <v>NEWBURYPORT</v>
          </cell>
          <cell r="F628">
            <v>773</v>
          </cell>
          <cell r="G628" t="str">
            <v>TRITON</v>
          </cell>
          <cell r="I628">
            <v>10999</v>
          </cell>
          <cell r="J628">
            <v>5540</v>
          </cell>
          <cell r="K628">
            <v>0</v>
          </cell>
          <cell r="L628">
            <v>1188</v>
          </cell>
          <cell r="M628">
            <v>17727</v>
          </cell>
          <cell r="O628">
            <v>43</v>
          </cell>
          <cell r="P628">
            <v>0</v>
          </cell>
          <cell r="Q628">
            <v>706232</v>
          </cell>
          <cell r="R628">
            <v>0</v>
          </cell>
          <cell r="S628">
            <v>0</v>
          </cell>
          <cell r="T628">
            <v>50740</v>
          </cell>
          <cell r="U628">
            <v>756972</v>
          </cell>
          <cell r="W628">
            <v>0.29861111111111099</v>
          </cell>
          <cell r="X628">
            <v>0.09</v>
          </cell>
          <cell r="Y628">
            <v>0.09</v>
          </cell>
          <cell r="Z628">
            <v>0</v>
          </cell>
          <cell r="AB628">
            <v>14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</row>
        <row r="629">
          <cell r="B629">
            <v>483239020</v>
          </cell>
          <cell r="C629" t="str">
            <v>RISING TIDE</v>
          </cell>
          <cell r="D629">
            <v>239</v>
          </cell>
          <cell r="E629" t="str">
            <v>PLYMOUTH</v>
          </cell>
          <cell r="F629">
            <v>20</v>
          </cell>
          <cell r="G629" t="str">
            <v>BARNSTABLE</v>
          </cell>
          <cell r="I629">
            <v>15478</v>
          </cell>
          <cell r="J629">
            <v>2512</v>
          </cell>
          <cell r="K629">
            <v>0</v>
          </cell>
          <cell r="L629">
            <v>1188</v>
          </cell>
          <cell r="M629">
            <v>19178</v>
          </cell>
          <cell r="O629">
            <v>23</v>
          </cell>
          <cell r="P629">
            <v>0</v>
          </cell>
          <cell r="Q629">
            <v>413770</v>
          </cell>
          <cell r="R629">
            <v>0</v>
          </cell>
          <cell r="S629">
            <v>0</v>
          </cell>
          <cell r="T629">
            <v>27324</v>
          </cell>
          <cell r="U629">
            <v>441094</v>
          </cell>
          <cell r="W629">
            <v>0</v>
          </cell>
          <cell r="X629">
            <v>0.09</v>
          </cell>
          <cell r="Y629">
            <v>0.09</v>
          </cell>
          <cell r="Z629">
            <v>0</v>
          </cell>
          <cell r="AB629">
            <v>3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</row>
        <row r="630">
          <cell r="B630">
            <v>483239036</v>
          </cell>
          <cell r="C630" t="str">
            <v>RISING TIDE</v>
          </cell>
          <cell r="D630">
            <v>239</v>
          </cell>
          <cell r="E630" t="str">
            <v>PLYMOUTH</v>
          </cell>
          <cell r="F630">
            <v>36</v>
          </cell>
          <cell r="G630" t="str">
            <v>BOURNE</v>
          </cell>
          <cell r="I630">
            <v>12413</v>
          </cell>
          <cell r="J630">
            <v>5807</v>
          </cell>
          <cell r="K630">
            <v>0</v>
          </cell>
          <cell r="L630">
            <v>1188</v>
          </cell>
          <cell r="M630">
            <v>19408</v>
          </cell>
          <cell r="O630">
            <v>21</v>
          </cell>
          <cell r="P630">
            <v>0</v>
          </cell>
          <cell r="Q630">
            <v>382620</v>
          </cell>
          <cell r="R630">
            <v>0</v>
          </cell>
          <cell r="S630">
            <v>0</v>
          </cell>
          <cell r="T630">
            <v>24948</v>
          </cell>
          <cell r="U630">
            <v>407568</v>
          </cell>
          <cell r="W630">
            <v>0</v>
          </cell>
          <cell r="X630">
            <v>0.09</v>
          </cell>
          <cell r="Y630">
            <v>0.09</v>
          </cell>
          <cell r="Z630">
            <v>0</v>
          </cell>
          <cell r="AB630">
            <v>6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</row>
        <row r="631">
          <cell r="B631">
            <v>483239052</v>
          </cell>
          <cell r="C631" t="str">
            <v>RISING TIDE</v>
          </cell>
          <cell r="D631">
            <v>239</v>
          </cell>
          <cell r="E631" t="str">
            <v>PLYMOUTH</v>
          </cell>
          <cell r="F631">
            <v>52</v>
          </cell>
          <cell r="G631" t="str">
            <v>CARVER</v>
          </cell>
          <cell r="I631">
            <v>12199</v>
          </cell>
          <cell r="J631">
            <v>4438</v>
          </cell>
          <cell r="K631">
            <v>0</v>
          </cell>
          <cell r="L631">
            <v>1188</v>
          </cell>
          <cell r="M631">
            <v>17825</v>
          </cell>
          <cell r="O631">
            <v>50</v>
          </cell>
          <cell r="P631">
            <v>0</v>
          </cell>
          <cell r="Q631">
            <v>831850</v>
          </cell>
          <cell r="R631">
            <v>0</v>
          </cell>
          <cell r="S631">
            <v>0</v>
          </cell>
          <cell r="T631">
            <v>59400</v>
          </cell>
          <cell r="U631">
            <v>891250</v>
          </cell>
          <cell r="W631">
            <v>0</v>
          </cell>
          <cell r="X631">
            <v>0.09</v>
          </cell>
          <cell r="Y631">
            <v>0.09</v>
          </cell>
          <cell r="Z631">
            <v>0</v>
          </cell>
          <cell r="AB631">
            <v>8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</row>
        <row r="632">
          <cell r="B632">
            <v>483239072</v>
          </cell>
          <cell r="C632" t="str">
            <v>RISING TIDE</v>
          </cell>
          <cell r="D632">
            <v>239</v>
          </cell>
          <cell r="E632" t="str">
            <v>PLYMOUTH</v>
          </cell>
          <cell r="F632">
            <v>72</v>
          </cell>
          <cell r="G632" t="str">
            <v>DARTMOUTH</v>
          </cell>
          <cell r="I632">
            <v>13296</v>
          </cell>
          <cell r="J632">
            <v>3367</v>
          </cell>
          <cell r="K632">
            <v>0</v>
          </cell>
          <cell r="L632">
            <v>1188</v>
          </cell>
          <cell r="M632">
            <v>17851</v>
          </cell>
          <cell r="O632">
            <v>1</v>
          </cell>
          <cell r="P632">
            <v>0</v>
          </cell>
          <cell r="Q632">
            <v>16663</v>
          </cell>
          <cell r="R632">
            <v>0</v>
          </cell>
          <cell r="S632">
            <v>0</v>
          </cell>
          <cell r="T632">
            <v>1188</v>
          </cell>
          <cell r="U632">
            <v>17851</v>
          </cell>
          <cell r="W632">
            <v>0</v>
          </cell>
          <cell r="X632">
            <v>0.09</v>
          </cell>
          <cell r="Y632">
            <v>0.09</v>
          </cell>
          <cell r="Z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</row>
        <row r="633">
          <cell r="B633">
            <v>483239082</v>
          </cell>
          <cell r="C633" t="str">
            <v>RISING TIDE</v>
          </cell>
          <cell r="D633">
            <v>239</v>
          </cell>
          <cell r="E633" t="str">
            <v>PLYMOUTH</v>
          </cell>
          <cell r="F633">
            <v>82</v>
          </cell>
          <cell r="G633" t="str">
            <v>DUXBURY</v>
          </cell>
          <cell r="I633">
            <v>12735</v>
          </cell>
          <cell r="J633">
            <v>5844</v>
          </cell>
          <cell r="K633">
            <v>0</v>
          </cell>
          <cell r="L633">
            <v>1188</v>
          </cell>
          <cell r="M633">
            <v>19767</v>
          </cell>
          <cell r="O633">
            <v>6</v>
          </cell>
          <cell r="P633">
            <v>0</v>
          </cell>
          <cell r="Q633">
            <v>111474</v>
          </cell>
          <cell r="R633">
            <v>0</v>
          </cell>
          <cell r="S633">
            <v>0</v>
          </cell>
          <cell r="T633">
            <v>7128</v>
          </cell>
          <cell r="U633">
            <v>118602</v>
          </cell>
          <cell r="W633">
            <v>0</v>
          </cell>
          <cell r="X633">
            <v>0.09</v>
          </cell>
          <cell r="Y633">
            <v>0.09</v>
          </cell>
          <cell r="Z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</row>
        <row r="634">
          <cell r="B634">
            <v>483239083</v>
          </cell>
          <cell r="C634" t="str">
            <v>RISING TIDE</v>
          </cell>
          <cell r="D634">
            <v>239</v>
          </cell>
          <cell r="E634" t="str">
            <v>PLYMOUTH</v>
          </cell>
          <cell r="F634">
            <v>83</v>
          </cell>
          <cell r="G634" t="str">
            <v>EAST BRIDGEWATER</v>
          </cell>
          <cell r="I634">
            <v>13287</v>
          </cell>
          <cell r="J634">
            <v>1263</v>
          </cell>
          <cell r="K634">
            <v>0</v>
          </cell>
          <cell r="L634">
            <v>1188</v>
          </cell>
          <cell r="M634">
            <v>15738</v>
          </cell>
          <cell r="O634">
            <v>2</v>
          </cell>
          <cell r="P634">
            <v>0</v>
          </cell>
          <cell r="Q634">
            <v>29100</v>
          </cell>
          <cell r="R634">
            <v>0</v>
          </cell>
          <cell r="S634">
            <v>0</v>
          </cell>
          <cell r="T634">
            <v>2376</v>
          </cell>
          <cell r="U634">
            <v>31476</v>
          </cell>
          <cell r="W634">
            <v>0</v>
          </cell>
          <cell r="X634">
            <v>0.09</v>
          </cell>
          <cell r="Y634">
            <v>0.09</v>
          </cell>
          <cell r="Z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</row>
        <row r="635">
          <cell r="B635">
            <v>483239095</v>
          </cell>
          <cell r="C635" t="str">
            <v>RISING TIDE</v>
          </cell>
          <cell r="D635">
            <v>239</v>
          </cell>
          <cell r="E635" t="str">
            <v>PLYMOUTH</v>
          </cell>
          <cell r="F635">
            <v>95</v>
          </cell>
          <cell r="G635" t="str">
            <v>FALL RIVER</v>
          </cell>
          <cell r="I635">
            <v>18512</v>
          </cell>
          <cell r="J635">
            <v>202</v>
          </cell>
          <cell r="K635">
            <v>0</v>
          </cell>
          <cell r="L635">
            <v>1188</v>
          </cell>
          <cell r="M635">
            <v>19902</v>
          </cell>
          <cell r="O635">
            <v>4</v>
          </cell>
          <cell r="P635">
            <v>0</v>
          </cell>
          <cell r="Q635">
            <v>74856</v>
          </cell>
          <cell r="R635">
            <v>0</v>
          </cell>
          <cell r="S635">
            <v>0</v>
          </cell>
          <cell r="T635">
            <v>4752</v>
          </cell>
          <cell r="U635">
            <v>79608</v>
          </cell>
          <cell r="W635">
            <v>0</v>
          </cell>
          <cell r="X635">
            <v>0.18</v>
          </cell>
          <cell r="Y635">
            <v>0.18</v>
          </cell>
          <cell r="Z635">
            <v>0</v>
          </cell>
          <cell r="AB635">
            <v>1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</row>
        <row r="636">
          <cell r="B636">
            <v>483239096</v>
          </cell>
          <cell r="C636" t="str">
            <v>RISING TIDE</v>
          </cell>
          <cell r="D636">
            <v>239</v>
          </cell>
          <cell r="E636" t="str">
            <v>PLYMOUTH</v>
          </cell>
          <cell r="F636">
            <v>96</v>
          </cell>
          <cell r="G636" t="str">
            <v>FALMOUTH</v>
          </cell>
          <cell r="I636">
            <v>12892</v>
          </cell>
          <cell r="J636">
            <v>7314</v>
          </cell>
          <cell r="K636">
            <v>0</v>
          </cell>
          <cell r="L636">
            <v>1188</v>
          </cell>
          <cell r="M636">
            <v>21394</v>
          </cell>
          <cell r="O636">
            <v>11</v>
          </cell>
          <cell r="P636">
            <v>0</v>
          </cell>
          <cell r="Q636">
            <v>222266</v>
          </cell>
          <cell r="R636">
            <v>0</v>
          </cell>
          <cell r="S636">
            <v>0</v>
          </cell>
          <cell r="T636">
            <v>13068</v>
          </cell>
          <cell r="U636">
            <v>235334</v>
          </cell>
          <cell r="W636">
            <v>0</v>
          </cell>
          <cell r="X636">
            <v>0.09</v>
          </cell>
          <cell r="Y636">
            <v>0.09</v>
          </cell>
          <cell r="Z636">
            <v>0</v>
          </cell>
          <cell r="AB636">
            <v>2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</row>
        <row r="637">
          <cell r="B637">
            <v>483239118</v>
          </cell>
          <cell r="C637" t="str">
            <v>RISING TIDE</v>
          </cell>
          <cell r="D637">
            <v>239</v>
          </cell>
          <cell r="E637" t="str">
            <v>PLYMOUTH</v>
          </cell>
          <cell r="F637">
            <v>118</v>
          </cell>
          <cell r="G637" t="str">
            <v>HALIFAX</v>
          </cell>
          <cell r="I637">
            <v>10900</v>
          </cell>
          <cell r="J637">
            <v>2231</v>
          </cell>
          <cell r="K637">
            <v>0</v>
          </cell>
          <cell r="L637">
            <v>1188</v>
          </cell>
          <cell r="M637">
            <v>14319</v>
          </cell>
          <cell r="O637">
            <v>5</v>
          </cell>
          <cell r="P637">
            <v>0</v>
          </cell>
          <cell r="Q637">
            <v>65655</v>
          </cell>
          <cell r="R637">
            <v>0</v>
          </cell>
          <cell r="S637">
            <v>0</v>
          </cell>
          <cell r="T637">
            <v>5940</v>
          </cell>
          <cell r="U637">
            <v>71595</v>
          </cell>
          <cell r="W637">
            <v>0</v>
          </cell>
          <cell r="X637">
            <v>0.09</v>
          </cell>
          <cell r="Y637">
            <v>0.09</v>
          </cell>
          <cell r="Z637">
            <v>0</v>
          </cell>
          <cell r="AB637">
            <v>1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</row>
        <row r="638">
          <cell r="B638">
            <v>483239122</v>
          </cell>
          <cell r="C638" t="str">
            <v>RISING TIDE</v>
          </cell>
          <cell r="D638">
            <v>239</v>
          </cell>
          <cell r="E638" t="str">
            <v>PLYMOUTH</v>
          </cell>
          <cell r="F638">
            <v>122</v>
          </cell>
          <cell r="G638" t="str">
            <v>HANOVER</v>
          </cell>
          <cell r="I638">
            <v>12414</v>
          </cell>
          <cell r="J638">
            <v>4238</v>
          </cell>
          <cell r="K638">
            <v>0</v>
          </cell>
          <cell r="L638">
            <v>1188</v>
          </cell>
          <cell r="M638">
            <v>17840</v>
          </cell>
          <cell r="O638">
            <v>1</v>
          </cell>
          <cell r="P638">
            <v>0</v>
          </cell>
          <cell r="Q638">
            <v>16652</v>
          </cell>
          <cell r="R638">
            <v>0</v>
          </cell>
          <cell r="S638">
            <v>0</v>
          </cell>
          <cell r="T638">
            <v>1188</v>
          </cell>
          <cell r="U638">
            <v>17840</v>
          </cell>
          <cell r="W638">
            <v>0</v>
          </cell>
          <cell r="X638">
            <v>0.09</v>
          </cell>
          <cell r="Y638">
            <v>0.09</v>
          </cell>
          <cell r="Z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</row>
        <row r="639">
          <cell r="B639">
            <v>483239131</v>
          </cell>
          <cell r="C639" t="str">
            <v>RISING TIDE</v>
          </cell>
          <cell r="D639">
            <v>239</v>
          </cell>
          <cell r="E639" t="str">
            <v>PLYMOUTH</v>
          </cell>
          <cell r="F639">
            <v>131</v>
          </cell>
          <cell r="G639" t="str">
            <v>HINGHAM</v>
          </cell>
          <cell r="I639">
            <v>15556</v>
          </cell>
          <cell r="J639">
            <v>7326</v>
          </cell>
          <cell r="K639">
            <v>0</v>
          </cell>
          <cell r="L639">
            <v>1188</v>
          </cell>
          <cell r="M639">
            <v>24070</v>
          </cell>
          <cell r="O639">
            <v>2</v>
          </cell>
          <cell r="P639">
            <v>0</v>
          </cell>
          <cell r="Q639">
            <v>45764</v>
          </cell>
          <cell r="R639">
            <v>0</v>
          </cell>
          <cell r="S639">
            <v>0</v>
          </cell>
          <cell r="T639">
            <v>2376</v>
          </cell>
          <cell r="U639">
            <v>48140</v>
          </cell>
          <cell r="W639">
            <v>0</v>
          </cell>
          <cell r="X639">
            <v>0.09</v>
          </cell>
          <cell r="Y639">
            <v>0.09</v>
          </cell>
          <cell r="Z639">
            <v>0</v>
          </cell>
          <cell r="AB639">
            <v>1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</row>
        <row r="640">
          <cell r="B640">
            <v>483239145</v>
          </cell>
          <cell r="C640" t="str">
            <v>RISING TIDE</v>
          </cell>
          <cell r="D640">
            <v>239</v>
          </cell>
          <cell r="E640" t="str">
            <v>PLYMOUTH</v>
          </cell>
          <cell r="F640">
            <v>145</v>
          </cell>
          <cell r="G640" t="str">
            <v>KINGSTON</v>
          </cell>
          <cell r="I640">
            <v>12709</v>
          </cell>
          <cell r="J640">
            <v>1846</v>
          </cell>
          <cell r="K640">
            <v>0</v>
          </cell>
          <cell r="L640">
            <v>1188</v>
          </cell>
          <cell r="M640">
            <v>15743</v>
          </cell>
          <cell r="O640">
            <v>8</v>
          </cell>
          <cell r="P640">
            <v>0</v>
          </cell>
          <cell r="Q640">
            <v>116440</v>
          </cell>
          <cell r="R640">
            <v>0</v>
          </cell>
          <cell r="S640">
            <v>0</v>
          </cell>
          <cell r="T640">
            <v>9504</v>
          </cell>
          <cell r="U640">
            <v>125944</v>
          </cell>
          <cell r="W640">
            <v>0</v>
          </cell>
          <cell r="X640">
            <v>0.09</v>
          </cell>
          <cell r="Y640">
            <v>0.09</v>
          </cell>
          <cell r="Z640">
            <v>0</v>
          </cell>
          <cell r="AB640">
            <v>2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</row>
        <row r="641">
          <cell r="B641">
            <v>483239171</v>
          </cell>
          <cell r="C641" t="str">
            <v>RISING TIDE</v>
          </cell>
          <cell r="D641">
            <v>239</v>
          </cell>
          <cell r="E641" t="str">
            <v>PLYMOUTH</v>
          </cell>
          <cell r="F641">
            <v>171</v>
          </cell>
          <cell r="G641" t="str">
            <v>MARSHFIELD</v>
          </cell>
          <cell r="I641">
            <v>15111</v>
          </cell>
          <cell r="J641">
            <v>4186</v>
          </cell>
          <cell r="K641">
            <v>0</v>
          </cell>
          <cell r="L641">
            <v>1188</v>
          </cell>
          <cell r="M641">
            <v>20485</v>
          </cell>
          <cell r="O641">
            <v>14</v>
          </cell>
          <cell r="P641">
            <v>0</v>
          </cell>
          <cell r="Q641">
            <v>270158</v>
          </cell>
          <cell r="R641">
            <v>0</v>
          </cell>
          <cell r="S641">
            <v>0</v>
          </cell>
          <cell r="T641">
            <v>16632</v>
          </cell>
          <cell r="U641">
            <v>286790</v>
          </cell>
          <cell r="W641">
            <v>0</v>
          </cell>
          <cell r="X641">
            <v>0.09</v>
          </cell>
          <cell r="Y641">
            <v>0.09</v>
          </cell>
          <cell r="Z641">
            <v>0</v>
          </cell>
          <cell r="AB641">
            <v>1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</row>
        <row r="642">
          <cell r="B642">
            <v>483239172</v>
          </cell>
          <cell r="C642" t="str">
            <v>RISING TIDE</v>
          </cell>
          <cell r="D642">
            <v>239</v>
          </cell>
          <cell r="E642" t="str">
            <v>PLYMOUTH</v>
          </cell>
          <cell r="F642">
            <v>172</v>
          </cell>
          <cell r="G642" t="str">
            <v>MASHPEE</v>
          </cell>
          <cell r="I642">
            <v>15288</v>
          </cell>
          <cell r="J642">
            <v>12967</v>
          </cell>
          <cell r="K642">
            <v>0</v>
          </cell>
          <cell r="L642">
            <v>1188</v>
          </cell>
          <cell r="M642">
            <v>29443</v>
          </cell>
          <cell r="O642">
            <v>11</v>
          </cell>
          <cell r="P642">
            <v>0</v>
          </cell>
          <cell r="Q642">
            <v>310805</v>
          </cell>
          <cell r="R642">
            <v>0</v>
          </cell>
          <cell r="S642">
            <v>0</v>
          </cell>
          <cell r="T642">
            <v>13068</v>
          </cell>
          <cell r="U642">
            <v>323873</v>
          </cell>
          <cell r="W642">
            <v>0</v>
          </cell>
          <cell r="X642">
            <v>0.09</v>
          </cell>
          <cell r="Y642">
            <v>0.09</v>
          </cell>
          <cell r="Z642">
            <v>0</v>
          </cell>
          <cell r="AB642">
            <v>2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</row>
        <row r="643">
          <cell r="B643">
            <v>483239173</v>
          </cell>
          <cell r="C643" t="str">
            <v>RISING TIDE</v>
          </cell>
          <cell r="D643">
            <v>239</v>
          </cell>
          <cell r="E643" t="str">
            <v>PLYMOUTH</v>
          </cell>
          <cell r="F643">
            <v>173</v>
          </cell>
          <cell r="G643" t="str">
            <v>MATTAPOISETT</v>
          </cell>
          <cell r="I643">
            <v>12270</v>
          </cell>
          <cell r="J643">
            <v>9636</v>
          </cell>
          <cell r="K643">
            <v>0</v>
          </cell>
          <cell r="L643">
            <v>1188</v>
          </cell>
          <cell r="M643">
            <v>23094</v>
          </cell>
          <cell r="O643">
            <v>1</v>
          </cell>
          <cell r="P643">
            <v>0</v>
          </cell>
          <cell r="Q643">
            <v>21906</v>
          </cell>
          <cell r="R643">
            <v>0</v>
          </cell>
          <cell r="S643">
            <v>0</v>
          </cell>
          <cell r="T643">
            <v>1188</v>
          </cell>
          <cell r="U643">
            <v>23094</v>
          </cell>
          <cell r="W643">
            <v>0</v>
          </cell>
          <cell r="X643">
            <v>0.09</v>
          </cell>
          <cell r="Y643">
            <v>0.09</v>
          </cell>
          <cell r="Z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</row>
        <row r="644">
          <cell r="B644">
            <v>483239182</v>
          </cell>
          <cell r="C644" t="str">
            <v>RISING TIDE</v>
          </cell>
          <cell r="D644">
            <v>239</v>
          </cell>
          <cell r="E644" t="str">
            <v>PLYMOUTH</v>
          </cell>
          <cell r="F644">
            <v>182</v>
          </cell>
          <cell r="G644" t="str">
            <v>MIDDLEBOROUGH</v>
          </cell>
          <cell r="I644">
            <v>13356</v>
          </cell>
          <cell r="J644">
            <v>2606</v>
          </cell>
          <cell r="K644">
            <v>0</v>
          </cell>
          <cell r="L644">
            <v>1188</v>
          </cell>
          <cell r="M644">
            <v>17150</v>
          </cell>
          <cell r="O644">
            <v>27</v>
          </cell>
          <cell r="P644">
            <v>0</v>
          </cell>
          <cell r="Q644">
            <v>430974</v>
          </cell>
          <cell r="R644">
            <v>0</v>
          </cell>
          <cell r="S644">
            <v>0</v>
          </cell>
          <cell r="T644">
            <v>32076</v>
          </cell>
          <cell r="U644">
            <v>463050</v>
          </cell>
          <cell r="W644">
            <v>0</v>
          </cell>
          <cell r="X644">
            <v>0.09</v>
          </cell>
          <cell r="Y644">
            <v>0.09</v>
          </cell>
          <cell r="Z644">
            <v>0</v>
          </cell>
          <cell r="AB644">
            <v>5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</row>
        <row r="645">
          <cell r="B645">
            <v>483239231</v>
          </cell>
          <cell r="C645" t="str">
            <v>RISING TIDE</v>
          </cell>
          <cell r="D645">
            <v>239</v>
          </cell>
          <cell r="E645" t="str">
            <v>PLYMOUTH</v>
          </cell>
          <cell r="F645">
            <v>231</v>
          </cell>
          <cell r="G645" t="str">
            <v>PEMBROKE</v>
          </cell>
          <cell r="I645">
            <v>13038</v>
          </cell>
          <cell r="J645">
            <v>3619</v>
          </cell>
          <cell r="K645">
            <v>0</v>
          </cell>
          <cell r="L645">
            <v>1188</v>
          </cell>
          <cell r="M645">
            <v>17845</v>
          </cell>
          <cell r="O645">
            <v>13</v>
          </cell>
          <cell r="P645">
            <v>0</v>
          </cell>
          <cell r="Q645">
            <v>216541</v>
          </cell>
          <cell r="R645">
            <v>0</v>
          </cell>
          <cell r="S645">
            <v>0</v>
          </cell>
          <cell r="T645">
            <v>15444</v>
          </cell>
          <cell r="U645">
            <v>231985</v>
          </cell>
          <cell r="W645">
            <v>0</v>
          </cell>
          <cell r="X645">
            <v>0.09</v>
          </cell>
          <cell r="Y645">
            <v>0.09</v>
          </cell>
          <cell r="Z645">
            <v>0</v>
          </cell>
          <cell r="AB645">
            <v>1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</row>
        <row r="646">
          <cell r="B646">
            <v>483239239</v>
          </cell>
          <cell r="C646" t="str">
            <v>RISING TIDE</v>
          </cell>
          <cell r="D646">
            <v>239</v>
          </cell>
          <cell r="E646" t="str">
            <v>PLYMOUTH</v>
          </cell>
          <cell r="F646">
            <v>239</v>
          </cell>
          <cell r="G646" t="str">
            <v>PLYMOUTH</v>
          </cell>
          <cell r="I646">
            <v>12773</v>
          </cell>
          <cell r="J646">
            <v>3723</v>
          </cell>
          <cell r="K646">
            <v>0</v>
          </cell>
          <cell r="L646">
            <v>1188</v>
          </cell>
          <cell r="M646">
            <v>17684</v>
          </cell>
          <cell r="O646">
            <v>273</v>
          </cell>
          <cell r="P646">
            <v>0</v>
          </cell>
          <cell r="Q646">
            <v>4503408</v>
          </cell>
          <cell r="R646">
            <v>0</v>
          </cell>
          <cell r="S646">
            <v>0</v>
          </cell>
          <cell r="T646">
            <v>324324</v>
          </cell>
          <cell r="U646">
            <v>4827732</v>
          </cell>
          <cell r="W646">
            <v>0</v>
          </cell>
          <cell r="X646">
            <v>0.09</v>
          </cell>
          <cell r="Y646">
            <v>0.09</v>
          </cell>
          <cell r="Z646">
            <v>0</v>
          </cell>
          <cell r="AB646">
            <v>52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</row>
        <row r="647">
          <cell r="B647">
            <v>483239240</v>
          </cell>
          <cell r="C647" t="str">
            <v>RISING TIDE</v>
          </cell>
          <cell r="D647">
            <v>239</v>
          </cell>
          <cell r="E647" t="str">
            <v>PLYMOUTH</v>
          </cell>
          <cell r="F647">
            <v>240</v>
          </cell>
          <cell r="G647" t="str">
            <v>PLYMPTON</v>
          </cell>
          <cell r="I647">
            <v>11030</v>
          </cell>
          <cell r="J647">
            <v>4464</v>
          </cell>
          <cell r="K647">
            <v>0</v>
          </cell>
          <cell r="L647">
            <v>1188</v>
          </cell>
          <cell r="M647">
            <v>16682</v>
          </cell>
          <cell r="O647">
            <v>3</v>
          </cell>
          <cell r="P647">
            <v>0</v>
          </cell>
          <cell r="Q647">
            <v>46482</v>
          </cell>
          <cell r="R647">
            <v>0</v>
          </cell>
          <cell r="S647">
            <v>0</v>
          </cell>
          <cell r="T647">
            <v>3564</v>
          </cell>
          <cell r="U647">
            <v>50046</v>
          </cell>
          <cell r="W647">
            <v>0</v>
          </cell>
          <cell r="X647">
            <v>0.09</v>
          </cell>
          <cell r="Y647">
            <v>0.09</v>
          </cell>
          <cell r="Z647">
            <v>0</v>
          </cell>
          <cell r="AB647">
            <v>1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</row>
        <row r="648">
          <cell r="B648">
            <v>483239251</v>
          </cell>
          <cell r="C648" t="str">
            <v>RISING TIDE</v>
          </cell>
          <cell r="D648">
            <v>239</v>
          </cell>
          <cell r="E648" t="str">
            <v>PLYMOUTH</v>
          </cell>
          <cell r="F648">
            <v>251</v>
          </cell>
          <cell r="G648" t="str">
            <v>ROCKLAND</v>
          </cell>
          <cell r="I648">
            <v>12617</v>
          </cell>
          <cell r="J648">
            <v>1797</v>
          </cell>
          <cell r="K648">
            <v>0</v>
          </cell>
          <cell r="L648">
            <v>1188</v>
          </cell>
          <cell r="M648">
            <v>15602</v>
          </cell>
          <cell r="O648">
            <v>1</v>
          </cell>
          <cell r="P648">
            <v>0</v>
          </cell>
          <cell r="Q648">
            <v>14414</v>
          </cell>
          <cell r="R648">
            <v>0</v>
          </cell>
          <cell r="S648">
            <v>0</v>
          </cell>
          <cell r="T648">
            <v>1188</v>
          </cell>
          <cell r="U648">
            <v>15602</v>
          </cell>
          <cell r="W648">
            <v>0</v>
          </cell>
          <cell r="X648">
            <v>0.09</v>
          </cell>
          <cell r="Y648">
            <v>0.09</v>
          </cell>
          <cell r="Z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</row>
        <row r="649">
          <cell r="B649">
            <v>483239261</v>
          </cell>
          <cell r="C649" t="str">
            <v>RISING TIDE</v>
          </cell>
          <cell r="D649">
            <v>239</v>
          </cell>
          <cell r="E649" t="str">
            <v>PLYMOUTH</v>
          </cell>
          <cell r="F649">
            <v>261</v>
          </cell>
          <cell r="G649" t="str">
            <v>SANDWICH</v>
          </cell>
          <cell r="I649">
            <v>12445</v>
          </cell>
          <cell r="J649">
            <v>9538</v>
          </cell>
          <cell r="K649">
            <v>0</v>
          </cell>
          <cell r="L649">
            <v>1188</v>
          </cell>
          <cell r="M649">
            <v>23171</v>
          </cell>
          <cell r="O649">
            <v>17</v>
          </cell>
          <cell r="P649">
            <v>0</v>
          </cell>
          <cell r="Q649">
            <v>373711</v>
          </cell>
          <cell r="R649">
            <v>0</v>
          </cell>
          <cell r="S649">
            <v>0</v>
          </cell>
          <cell r="T649">
            <v>20196</v>
          </cell>
          <cell r="U649">
            <v>393907</v>
          </cell>
          <cell r="W649">
            <v>0</v>
          </cell>
          <cell r="X649">
            <v>0.09</v>
          </cell>
          <cell r="Y649">
            <v>0.09</v>
          </cell>
          <cell r="Z649">
            <v>0</v>
          </cell>
          <cell r="AB649">
            <v>2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</row>
        <row r="650">
          <cell r="B650">
            <v>483239293</v>
          </cell>
          <cell r="C650" t="str">
            <v>RISING TIDE</v>
          </cell>
          <cell r="D650">
            <v>239</v>
          </cell>
          <cell r="E650" t="str">
            <v>PLYMOUTH</v>
          </cell>
          <cell r="F650">
            <v>293</v>
          </cell>
          <cell r="G650" t="str">
            <v>TAUNTON</v>
          </cell>
          <cell r="I650">
            <v>16272</v>
          </cell>
          <cell r="J650">
            <v>468</v>
          </cell>
          <cell r="K650">
            <v>0</v>
          </cell>
          <cell r="L650">
            <v>1188</v>
          </cell>
          <cell r="M650">
            <v>17928</v>
          </cell>
          <cell r="O650">
            <v>2</v>
          </cell>
          <cell r="P650">
            <v>0</v>
          </cell>
          <cell r="Q650">
            <v>33480</v>
          </cell>
          <cell r="R650">
            <v>0</v>
          </cell>
          <cell r="S650">
            <v>0</v>
          </cell>
          <cell r="T650">
            <v>2376</v>
          </cell>
          <cell r="U650">
            <v>35856</v>
          </cell>
          <cell r="W650">
            <v>0</v>
          </cell>
          <cell r="X650">
            <v>0.18</v>
          </cell>
          <cell r="Y650">
            <v>0.18</v>
          </cell>
          <cell r="Z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</row>
        <row r="651">
          <cell r="B651">
            <v>483239310</v>
          </cell>
          <cell r="C651" t="str">
            <v>RISING TIDE</v>
          </cell>
          <cell r="D651">
            <v>239</v>
          </cell>
          <cell r="E651" t="str">
            <v>PLYMOUTH</v>
          </cell>
          <cell r="F651">
            <v>310</v>
          </cell>
          <cell r="G651" t="str">
            <v>WAREHAM</v>
          </cell>
          <cell r="I651">
            <v>15931</v>
          </cell>
          <cell r="J651">
            <v>3376</v>
          </cell>
          <cell r="K651">
            <v>0</v>
          </cell>
          <cell r="L651">
            <v>1188</v>
          </cell>
          <cell r="M651">
            <v>20495</v>
          </cell>
          <cell r="O651">
            <v>69</v>
          </cell>
          <cell r="P651">
            <v>0</v>
          </cell>
          <cell r="Q651">
            <v>1332183</v>
          </cell>
          <cell r="R651">
            <v>0</v>
          </cell>
          <cell r="S651">
            <v>0</v>
          </cell>
          <cell r="T651">
            <v>81972</v>
          </cell>
          <cell r="U651">
            <v>1414155</v>
          </cell>
          <cell r="W651">
            <v>0</v>
          </cell>
          <cell r="X651">
            <v>0.09</v>
          </cell>
          <cell r="Y651">
            <v>0.09</v>
          </cell>
          <cell r="Z651">
            <v>0</v>
          </cell>
          <cell r="AB651">
            <v>7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</row>
        <row r="652">
          <cell r="B652">
            <v>483239625</v>
          </cell>
          <cell r="C652" t="str">
            <v>RISING TIDE</v>
          </cell>
          <cell r="D652">
            <v>239</v>
          </cell>
          <cell r="E652" t="str">
            <v>PLYMOUTH</v>
          </cell>
          <cell r="F652">
            <v>625</v>
          </cell>
          <cell r="G652" t="str">
            <v>BRIDGEWATER RAYNHAM</v>
          </cell>
          <cell r="I652">
            <v>13456</v>
          </cell>
          <cell r="J652">
            <v>1195</v>
          </cell>
          <cell r="K652">
            <v>0</v>
          </cell>
          <cell r="L652">
            <v>1188</v>
          </cell>
          <cell r="M652">
            <v>15839</v>
          </cell>
          <cell r="O652">
            <v>1</v>
          </cell>
          <cell r="P652">
            <v>0</v>
          </cell>
          <cell r="Q652">
            <v>14651</v>
          </cell>
          <cell r="R652">
            <v>0</v>
          </cell>
          <cell r="S652">
            <v>0</v>
          </cell>
          <cell r="T652">
            <v>1188</v>
          </cell>
          <cell r="U652">
            <v>15839</v>
          </cell>
          <cell r="W652">
            <v>0</v>
          </cell>
          <cell r="X652">
            <v>0.09</v>
          </cell>
          <cell r="Y652">
            <v>0.09</v>
          </cell>
          <cell r="Z652">
            <v>0</v>
          </cell>
          <cell r="AB652">
            <v>1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</row>
        <row r="653">
          <cell r="B653">
            <v>483239665</v>
          </cell>
          <cell r="C653" t="str">
            <v>RISING TIDE</v>
          </cell>
          <cell r="D653">
            <v>239</v>
          </cell>
          <cell r="E653" t="str">
            <v>PLYMOUTH</v>
          </cell>
          <cell r="F653">
            <v>665</v>
          </cell>
          <cell r="G653" t="str">
            <v>FREETOWN LAKEVILLE</v>
          </cell>
          <cell r="I653">
            <v>13498</v>
          </cell>
          <cell r="J653">
            <v>1657</v>
          </cell>
          <cell r="K653">
            <v>0</v>
          </cell>
          <cell r="L653">
            <v>1188</v>
          </cell>
          <cell r="M653">
            <v>16343</v>
          </cell>
          <cell r="O653">
            <v>6</v>
          </cell>
          <cell r="P653">
            <v>0</v>
          </cell>
          <cell r="Q653">
            <v>90930</v>
          </cell>
          <cell r="R653">
            <v>0</v>
          </cell>
          <cell r="S653">
            <v>0</v>
          </cell>
          <cell r="T653">
            <v>7128</v>
          </cell>
          <cell r="U653">
            <v>98058</v>
          </cell>
          <cell r="W653">
            <v>0</v>
          </cell>
          <cell r="X653">
            <v>0.09</v>
          </cell>
          <cell r="Y653">
            <v>0.09</v>
          </cell>
          <cell r="Z653">
            <v>0</v>
          </cell>
          <cell r="AB653">
            <v>1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</row>
        <row r="654">
          <cell r="B654">
            <v>483239740</v>
          </cell>
          <cell r="C654" t="str">
            <v>RISING TIDE</v>
          </cell>
          <cell r="D654">
            <v>239</v>
          </cell>
          <cell r="E654" t="str">
            <v>PLYMOUTH</v>
          </cell>
          <cell r="F654">
            <v>740</v>
          </cell>
          <cell r="G654" t="str">
            <v>OLD ROCHESTER</v>
          </cell>
          <cell r="I654">
            <v>12221</v>
          </cell>
          <cell r="J654">
            <v>6322</v>
          </cell>
          <cell r="K654">
            <v>0</v>
          </cell>
          <cell r="L654">
            <v>1188</v>
          </cell>
          <cell r="M654">
            <v>19731</v>
          </cell>
          <cell r="O654">
            <v>5</v>
          </cell>
          <cell r="P654">
            <v>0</v>
          </cell>
          <cell r="Q654">
            <v>92715</v>
          </cell>
          <cell r="R654">
            <v>0</v>
          </cell>
          <cell r="S654">
            <v>0</v>
          </cell>
          <cell r="T654">
            <v>5940</v>
          </cell>
          <cell r="U654">
            <v>98655</v>
          </cell>
          <cell r="W654">
            <v>0</v>
          </cell>
          <cell r="X654">
            <v>0.09</v>
          </cell>
          <cell r="Y654">
            <v>0.09</v>
          </cell>
          <cell r="Z654">
            <v>0</v>
          </cell>
          <cell r="AB654">
            <v>1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</row>
        <row r="655">
          <cell r="B655">
            <v>483239760</v>
          </cell>
          <cell r="C655" t="str">
            <v>RISING TIDE</v>
          </cell>
          <cell r="D655">
            <v>239</v>
          </cell>
          <cell r="E655" t="str">
            <v>PLYMOUTH</v>
          </cell>
          <cell r="F655">
            <v>760</v>
          </cell>
          <cell r="G655" t="str">
            <v>SILVER LAKE</v>
          </cell>
          <cell r="I655">
            <v>12902</v>
          </cell>
          <cell r="J655">
            <v>2490</v>
          </cell>
          <cell r="K655">
            <v>0</v>
          </cell>
          <cell r="L655">
            <v>1188</v>
          </cell>
          <cell r="M655">
            <v>16580</v>
          </cell>
          <cell r="O655">
            <v>44</v>
          </cell>
          <cell r="P655">
            <v>0</v>
          </cell>
          <cell r="Q655">
            <v>677248</v>
          </cell>
          <cell r="R655">
            <v>0</v>
          </cell>
          <cell r="S655">
            <v>0</v>
          </cell>
          <cell r="T655">
            <v>52272</v>
          </cell>
          <cell r="U655">
            <v>729520</v>
          </cell>
          <cell r="W655">
            <v>0</v>
          </cell>
          <cell r="X655">
            <v>0.09</v>
          </cell>
          <cell r="Y655">
            <v>0.09</v>
          </cell>
          <cell r="Z655">
            <v>0</v>
          </cell>
          <cell r="AB655">
            <v>6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</row>
        <row r="656">
          <cell r="B656">
            <v>483239780</v>
          </cell>
          <cell r="C656" t="str">
            <v>RISING TIDE</v>
          </cell>
          <cell r="D656">
            <v>239</v>
          </cell>
          <cell r="E656" t="str">
            <v>PLYMOUTH</v>
          </cell>
          <cell r="F656">
            <v>780</v>
          </cell>
          <cell r="G656" t="str">
            <v>WHITMAN HANSON</v>
          </cell>
          <cell r="I656">
            <v>13360</v>
          </cell>
          <cell r="J656">
            <v>3307</v>
          </cell>
          <cell r="K656">
            <v>0</v>
          </cell>
          <cell r="L656">
            <v>1188</v>
          </cell>
          <cell r="M656">
            <v>17855</v>
          </cell>
          <cell r="O656">
            <v>2</v>
          </cell>
          <cell r="P656">
            <v>0</v>
          </cell>
          <cell r="Q656">
            <v>33334</v>
          </cell>
          <cell r="R656">
            <v>0</v>
          </cell>
          <cell r="S656">
            <v>0</v>
          </cell>
          <cell r="T656">
            <v>2376</v>
          </cell>
          <cell r="U656">
            <v>35710</v>
          </cell>
          <cell r="W656">
            <v>0</v>
          </cell>
          <cell r="X656">
            <v>0.09</v>
          </cell>
          <cell r="Y656">
            <v>0.09</v>
          </cell>
          <cell r="Z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</row>
        <row r="657">
          <cell r="B657">
            <v>484035035</v>
          </cell>
          <cell r="C657" t="str">
            <v>ROXBURY PREPARATORY</v>
          </cell>
          <cell r="D657">
            <v>35</v>
          </cell>
          <cell r="E657" t="str">
            <v>BOSTON</v>
          </cell>
          <cell r="F657">
            <v>35</v>
          </cell>
          <cell r="G657" t="str">
            <v>BOSTON</v>
          </cell>
          <cell r="I657">
            <v>19107</v>
          </cell>
          <cell r="J657">
            <v>7931</v>
          </cell>
          <cell r="K657">
            <v>0</v>
          </cell>
          <cell r="L657">
            <v>1188</v>
          </cell>
          <cell r="M657">
            <v>28226</v>
          </cell>
          <cell r="O657">
            <v>1117</v>
          </cell>
          <cell r="P657">
            <v>0</v>
          </cell>
          <cell r="Q657">
            <v>30201446</v>
          </cell>
          <cell r="R657">
            <v>0</v>
          </cell>
          <cell r="S657">
            <v>0</v>
          </cell>
          <cell r="T657">
            <v>1326996</v>
          </cell>
          <cell r="U657">
            <v>31528442</v>
          </cell>
          <cell r="W657">
            <v>0</v>
          </cell>
          <cell r="X657">
            <v>0.18</v>
          </cell>
          <cell r="Y657">
            <v>0.18</v>
          </cell>
          <cell r="Z657">
            <v>0</v>
          </cell>
          <cell r="AB657">
            <v>92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</row>
        <row r="658">
          <cell r="B658">
            <v>484035044</v>
          </cell>
          <cell r="C658" t="str">
            <v>ROXBURY PREPARATORY</v>
          </cell>
          <cell r="D658">
            <v>35</v>
          </cell>
          <cell r="E658" t="str">
            <v>BOSTON</v>
          </cell>
          <cell r="F658">
            <v>44</v>
          </cell>
          <cell r="G658" t="str">
            <v>BROCKTON</v>
          </cell>
          <cell r="I658">
            <v>16889</v>
          </cell>
          <cell r="J658">
            <v>589</v>
          </cell>
          <cell r="K658">
            <v>0</v>
          </cell>
          <cell r="L658">
            <v>1188</v>
          </cell>
          <cell r="M658">
            <v>18666</v>
          </cell>
          <cell r="O658">
            <v>3</v>
          </cell>
          <cell r="P658">
            <v>0</v>
          </cell>
          <cell r="Q658">
            <v>52434</v>
          </cell>
          <cell r="R658">
            <v>0</v>
          </cell>
          <cell r="S658">
            <v>0</v>
          </cell>
          <cell r="T658">
            <v>3564</v>
          </cell>
          <cell r="U658">
            <v>55998</v>
          </cell>
          <cell r="W658">
            <v>0</v>
          </cell>
          <cell r="X658">
            <v>0.18</v>
          </cell>
          <cell r="Y658">
            <v>0.18</v>
          </cell>
          <cell r="Z658">
            <v>0</v>
          </cell>
          <cell r="AB658">
            <v>1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</row>
        <row r="659">
          <cell r="B659">
            <v>484035046</v>
          </cell>
          <cell r="C659" t="str">
            <v>ROXBURY PREPARATORY</v>
          </cell>
          <cell r="D659">
            <v>35</v>
          </cell>
          <cell r="E659" t="str">
            <v>BOSTON</v>
          </cell>
          <cell r="F659">
            <v>46</v>
          </cell>
          <cell r="G659" t="str">
            <v>BROOKLINE</v>
          </cell>
          <cell r="I659">
            <v>13129</v>
          </cell>
          <cell r="J659">
            <v>12079</v>
          </cell>
          <cell r="K659">
            <v>0</v>
          </cell>
          <cell r="L659">
            <v>1188</v>
          </cell>
          <cell r="M659">
            <v>26396</v>
          </cell>
          <cell r="O659">
            <v>1</v>
          </cell>
          <cell r="P659">
            <v>0</v>
          </cell>
          <cell r="Q659">
            <v>25208</v>
          </cell>
          <cell r="R659">
            <v>0</v>
          </cell>
          <cell r="S659">
            <v>0</v>
          </cell>
          <cell r="T659">
            <v>1188</v>
          </cell>
          <cell r="U659">
            <v>26396</v>
          </cell>
          <cell r="W659">
            <v>0</v>
          </cell>
          <cell r="X659">
            <v>0.09</v>
          </cell>
          <cell r="Y659">
            <v>0.09</v>
          </cell>
          <cell r="Z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</row>
        <row r="660">
          <cell r="B660">
            <v>484035101</v>
          </cell>
          <cell r="C660" t="str">
            <v>ROXBURY PREPARATORY</v>
          </cell>
          <cell r="D660">
            <v>35</v>
          </cell>
          <cell r="E660" t="str">
            <v>BOSTON</v>
          </cell>
          <cell r="F660">
            <v>101</v>
          </cell>
          <cell r="G660" t="str">
            <v>FRANKLIN</v>
          </cell>
          <cell r="I660">
            <v>12789</v>
          </cell>
          <cell r="J660">
            <v>4929</v>
          </cell>
          <cell r="K660">
            <v>0</v>
          </cell>
          <cell r="L660">
            <v>1188</v>
          </cell>
          <cell r="M660">
            <v>18906</v>
          </cell>
          <cell r="O660">
            <v>1</v>
          </cell>
          <cell r="P660">
            <v>0</v>
          </cell>
          <cell r="Q660">
            <v>17718</v>
          </cell>
          <cell r="R660">
            <v>0</v>
          </cell>
          <cell r="S660">
            <v>0</v>
          </cell>
          <cell r="T660">
            <v>1188</v>
          </cell>
          <cell r="U660">
            <v>18906</v>
          </cell>
          <cell r="W660">
            <v>0</v>
          </cell>
          <cell r="X660">
            <v>0.09</v>
          </cell>
          <cell r="Y660">
            <v>0.09</v>
          </cell>
          <cell r="Z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</row>
        <row r="661">
          <cell r="B661">
            <v>484035163</v>
          </cell>
          <cell r="C661" t="str">
            <v>ROXBURY PREPARATORY</v>
          </cell>
          <cell r="D661">
            <v>35</v>
          </cell>
          <cell r="E661" t="str">
            <v>BOSTON</v>
          </cell>
          <cell r="F661">
            <v>163</v>
          </cell>
          <cell r="G661" t="str">
            <v>LYNN</v>
          </cell>
          <cell r="I661">
            <v>13129</v>
          </cell>
          <cell r="J661">
            <v>0</v>
          </cell>
          <cell r="K661">
            <v>0</v>
          </cell>
          <cell r="L661">
            <v>1188</v>
          </cell>
          <cell r="M661">
            <v>14317</v>
          </cell>
          <cell r="O661">
            <v>1</v>
          </cell>
          <cell r="P661">
            <v>0</v>
          </cell>
          <cell r="Q661">
            <v>13129</v>
          </cell>
          <cell r="R661">
            <v>0</v>
          </cell>
          <cell r="S661">
            <v>0</v>
          </cell>
          <cell r="T661">
            <v>1188</v>
          </cell>
          <cell r="U661">
            <v>14317</v>
          </cell>
          <cell r="W661">
            <v>0</v>
          </cell>
          <cell r="X661">
            <v>0.113490033140277</v>
          </cell>
          <cell r="Y661">
            <v>0.113490033140277</v>
          </cell>
          <cell r="Z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</row>
        <row r="662">
          <cell r="B662">
            <v>484035207</v>
          </cell>
          <cell r="C662" t="str">
            <v>ROXBURY PREPARATORY</v>
          </cell>
          <cell r="D662">
            <v>35</v>
          </cell>
          <cell r="E662" t="str">
            <v>BOSTON</v>
          </cell>
          <cell r="F662">
            <v>207</v>
          </cell>
          <cell r="G662" t="str">
            <v>NEWTON</v>
          </cell>
          <cell r="I662">
            <v>17896</v>
          </cell>
          <cell r="J662">
            <v>12939</v>
          </cell>
          <cell r="K662">
            <v>0</v>
          </cell>
          <cell r="L662">
            <v>1188</v>
          </cell>
          <cell r="M662">
            <v>32023</v>
          </cell>
          <cell r="O662">
            <v>1</v>
          </cell>
          <cell r="P662">
            <v>0</v>
          </cell>
          <cell r="Q662">
            <v>30835</v>
          </cell>
          <cell r="R662">
            <v>0</v>
          </cell>
          <cell r="S662">
            <v>0</v>
          </cell>
          <cell r="T662">
            <v>1188</v>
          </cell>
          <cell r="U662">
            <v>32023</v>
          </cell>
          <cell r="W662">
            <v>0</v>
          </cell>
          <cell r="X662">
            <v>0.09</v>
          </cell>
          <cell r="Y662">
            <v>0.09</v>
          </cell>
          <cell r="Z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</row>
        <row r="663">
          <cell r="B663">
            <v>484035243</v>
          </cell>
          <cell r="C663" t="str">
            <v>ROXBURY PREPARATORY</v>
          </cell>
          <cell r="D663">
            <v>35</v>
          </cell>
          <cell r="E663" t="str">
            <v>BOSTON</v>
          </cell>
          <cell r="F663">
            <v>243</v>
          </cell>
          <cell r="G663" t="str">
            <v>QUINCY</v>
          </cell>
          <cell r="I663">
            <v>20039</v>
          </cell>
          <cell r="J663">
            <v>2144</v>
          </cell>
          <cell r="K663">
            <v>0</v>
          </cell>
          <cell r="L663">
            <v>1188</v>
          </cell>
          <cell r="M663">
            <v>23371</v>
          </cell>
          <cell r="O663">
            <v>3</v>
          </cell>
          <cell r="P663">
            <v>0</v>
          </cell>
          <cell r="Q663">
            <v>66549</v>
          </cell>
          <cell r="R663">
            <v>0</v>
          </cell>
          <cell r="S663">
            <v>0</v>
          </cell>
          <cell r="T663">
            <v>3564</v>
          </cell>
          <cell r="U663">
            <v>70113</v>
          </cell>
          <cell r="W663">
            <v>0</v>
          </cell>
          <cell r="X663">
            <v>0.09</v>
          </cell>
          <cell r="Y663">
            <v>0.09</v>
          </cell>
          <cell r="Z663">
            <v>0</v>
          </cell>
          <cell r="AB663">
            <v>1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</row>
        <row r="664">
          <cell r="B664">
            <v>484035244</v>
          </cell>
          <cell r="C664" t="str">
            <v>ROXBURY PREPARATORY</v>
          </cell>
          <cell r="D664">
            <v>35</v>
          </cell>
          <cell r="E664" t="str">
            <v>BOSTON</v>
          </cell>
          <cell r="F664">
            <v>244</v>
          </cell>
          <cell r="G664" t="str">
            <v>RANDOLPH</v>
          </cell>
          <cell r="I664">
            <v>17986</v>
          </cell>
          <cell r="J664">
            <v>5174</v>
          </cell>
          <cell r="K664">
            <v>0</v>
          </cell>
          <cell r="L664">
            <v>1188</v>
          </cell>
          <cell r="M664">
            <v>24348</v>
          </cell>
          <cell r="O664">
            <v>4</v>
          </cell>
          <cell r="P664">
            <v>0</v>
          </cell>
          <cell r="Q664">
            <v>92640</v>
          </cell>
          <cell r="R664">
            <v>0</v>
          </cell>
          <cell r="S664">
            <v>0</v>
          </cell>
          <cell r="T664">
            <v>4752</v>
          </cell>
          <cell r="U664">
            <v>97392</v>
          </cell>
          <cell r="W664">
            <v>0</v>
          </cell>
          <cell r="X664">
            <v>0.09</v>
          </cell>
          <cell r="Y664">
            <v>0.09</v>
          </cell>
          <cell r="Z664">
            <v>0</v>
          </cell>
          <cell r="AB664">
            <v>1</v>
          </cell>
          <cell r="AC664">
            <v>0.44574184705937508</v>
          </cell>
          <cell r="AD664">
            <v>10851.381177895128</v>
          </cell>
          <cell r="AE664">
            <v>0</v>
          </cell>
          <cell r="AF664">
            <v>0</v>
          </cell>
        </row>
        <row r="665">
          <cell r="B665">
            <v>484035262</v>
          </cell>
          <cell r="C665" t="str">
            <v>ROXBURY PREPARATORY</v>
          </cell>
          <cell r="D665">
            <v>35</v>
          </cell>
          <cell r="E665" t="str">
            <v>BOSTON</v>
          </cell>
          <cell r="F665">
            <v>262</v>
          </cell>
          <cell r="G665" t="str">
            <v>SAUGUS</v>
          </cell>
          <cell r="I665">
            <v>17784</v>
          </cell>
          <cell r="J665">
            <v>2302</v>
          </cell>
          <cell r="K665">
            <v>0</v>
          </cell>
          <cell r="L665">
            <v>1188</v>
          </cell>
          <cell r="M665">
            <v>21274</v>
          </cell>
          <cell r="O665">
            <v>2</v>
          </cell>
          <cell r="P665">
            <v>0</v>
          </cell>
          <cell r="Q665">
            <v>40172</v>
          </cell>
          <cell r="R665">
            <v>0</v>
          </cell>
          <cell r="S665">
            <v>0</v>
          </cell>
          <cell r="T665">
            <v>2376</v>
          </cell>
          <cell r="U665">
            <v>42548</v>
          </cell>
          <cell r="W665">
            <v>0</v>
          </cell>
          <cell r="X665">
            <v>0.09</v>
          </cell>
          <cell r="Y665">
            <v>0.09</v>
          </cell>
          <cell r="Z665">
            <v>0</v>
          </cell>
          <cell r="AB665">
            <v>0</v>
          </cell>
          <cell r="AC665">
            <v>0.23367332842678101</v>
          </cell>
          <cell r="AD665">
            <v>4971.5624747803231</v>
          </cell>
          <cell r="AE665">
            <v>0</v>
          </cell>
          <cell r="AF665">
            <v>0</v>
          </cell>
        </row>
        <row r="666">
          <cell r="B666">
            <v>484035271</v>
          </cell>
          <cell r="C666" t="str">
            <v>ROXBURY PREPARATORY</v>
          </cell>
          <cell r="D666">
            <v>35</v>
          </cell>
          <cell r="E666" t="str">
            <v>BOSTON</v>
          </cell>
          <cell r="F666">
            <v>271</v>
          </cell>
          <cell r="G666" t="str">
            <v>SHREWSBURY</v>
          </cell>
          <cell r="I666">
            <v>12497</v>
          </cell>
          <cell r="J666">
            <v>3719</v>
          </cell>
          <cell r="K666">
            <v>0</v>
          </cell>
          <cell r="L666">
            <v>1188</v>
          </cell>
          <cell r="M666">
            <v>17404</v>
          </cell>
          <cell r="O666">
            <v>1</v>
          </cell>
          <cell r="P666">
            <v>0</v>
          </cell>
          <cell r="Q666">
            <v>16216</v>
          </cell>
          <cell r="R666">
            <v>0</v>
          </cell>
          <cell r="S666">
            <v>0</v>
          </cell>
          <cell r="T666">
            <v>1188</v>
          </cell>
          <cell r="U666">
            <v>17404</v>
          </cell>
          <cell r="W666">
            <v>0</v>
          </cell>
          <cell r="X666">
            <v>0.09</v>
          </cell>
          <cell r="Y666">
            <v>0.09</v>
          </cell>
          <cell r="Z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</row>
        <row r="667">
          <cell r="B667">
            <v>484035285</v>
          </cell>
          <cell r="C667" t="str">
            <v>ROXBURY PREPARATORY</v>
          </cell>
          <cell r="D667">
            <v>35</v>
          </cell>
          <cell r="E667" t="str">
            <v>BOSTON</v>
          </cell>
          <cell r="F667">
            <v>285</v>
          </cell>
          <cell r="G667" t="str">
            <v>STOUGHTON</v>
          </cell>
          <cell r="I667">
            <v>17009</v>
          </cell>
          <cell r="J667">
            <v>4099</v>
          </cell>
          <cell r="K667">
            <v>0</v>
          </cell>
          <cell r="L667">
            <v>1188</v>
          </cell>
          <cell r="M667">
            <v>22296</v>
          </cell>
          <cell r="O667">
            <v>1</v>
          </cell>
          <cell r="P667">
            <v>0</v>
          </cell>
          <cell r="Q667">
            <v>21108</v>
          </cell>
          <cell r="R667">
            <v>0</v>
          </cell>
          <cell r="S667">
            <v>0</v>
          </cell>
          <cell r="T667">
            <v>1188</v>
          </cell>
          <cell r="U667">
            <v>22296</v>
          </cell>
          <cell r="W667">
            <v>0</v>
          </cell>
          <cell r="X667">
            <v>0.09</v>
          </cell>
          <cell r="Y667">
            <v>0.09</v>
          </cell>
          <cell r="Z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</row>
        <row r="668">
          <cell r="B668">
            <v>484035307</v>
          </cell>
          <cell r="C668" t="str">
            <v>ROXBURY PREPARATORY</v>
          </cell>
          <cell r="D668">
            <v>35</v>
          </cell>
          <cell r="E668" t="str">
            <v>BOSTON</v>
          </cell>
          <cell r="F668">
            <v>307</v>
          </cell>
          <cell r="G668" t="str">
            <v>WALPOLE</v>
          </cell>
          <cell r="I668">
            <v>12824</v>
          </cell>
          <cell r="J668">
            <v>4353</v>
          </cell>
          <cell r="K668">
            <v>0</v>
          </cell>
          <cell r="L668">
            <v>1188</v>
          </cell>
          <cell r="M668">
            <v>18365</v>
          </cell>
          <cell r="O668">
            <v>2</v>
          </cell>
          <cell r="P668">
            <v>0</v>
          </cell>
          <cell r="Q668">
            <v>34354</v>
          </cell>
          <cell r="R668">
            <v>0</v>
          </cell>
          <cell r="S668">
            <v>0</v>
          </cell>
          <cell r="T668">
            <v>2376</v>
          </cell>
          <cell r="U668">
            <v>36730</v>
          </cell>
          <cell r="W668">
            <v>0</v>
          </cell>
          <cell r="X668">
            <v>0.09</v>
          </cell>
          <cell r="Y668">
            <v>0.09</v>
          </cell>
          <cell r="Z668">
            <v>0</v>
          </cell>
          <cell r="AB668">
            <v>1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</row>
        <row r="669">
          <cell r="B669">
            <v>485258071</v>
          </cell>
          <cell r="C669" t="str">
            <v>SALEM ACADEMY</v>
          </cell>
          <cell r="D669">
            <v>258</v>
          </cell>
          <cell r="E669" t="str">
            <v>SALEM</v>
          </cell>
          <cell r="F669">
            <v>71</v>
          </cell>
          <cell r="G669" t="str">
            <v>DANVERS</v>
          </cell>
          <cell r="I669">
            <v>16951</v>
          </cell>
          <cell r="J669">
            <v>7029</v>
          </cell>
          <cell r="K669">
            <v>0</v>
          </cell>
          <cell r="L669">
            <v>1188</v>
          </cell>
          <cell r="M669">
            <v>25168</v>
          </cell>
          <cell r="O669">
            <v>2</v>
          </cell>
          <cell r="P669">
            <v>0</v>
          </cell>
          <cell r="Q669">
            <v>47174</v>
          </cell>
          <cell r="R669">
            <v>0</v>
          </cell>
          <cell r="S669">
            <v>0</v>
          </cell>
          <cell r="T669">
            <v>2338</v>
          </cell>
          <cell r="U669">
            <v>49512</v>
          </cell>
          <cell r="W669">
            <v>3.2786885245901641E-2</v>
          </cell>
          <cell r="X669">
            <v>0.09</v>
          </cell>
          <cell r="Y669">
            <v>0.09</v>
          </cell>
          <cell r="Z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</row>
        <row r="670">
          <cell r="B670">
            <v>485258079</v>
          </cell>
          <cell r="C670" t="str">
            <v>SALEM ACADEMY</v>
          </cell>
          <cell r="D670">
            <v>258</v>
          </cell>
          <cell r="E670" t="str">
            <v>SALEM</v>
          </cell>
          <cell r="F670">
            <v>79</v>
          </cell>
          <cell r="G670" t="str">
            <v>DRACUT</v>
          </cell>
          <cell r="I670">
            <v>19562</v>
          </cell>
          <cell r="J670">
            <v>0</v>
          </cell>
          <cell r="K670">
            <v>0</v>
          </cell>
          <cell r="L670">
            <v>1188</v>
          </cell>
          <cell r="M670">
            <v>20750</v>
          </cell>
          <cell r="O670">
            <v>2</v>
          </cell>
          <cell r="P670">
            <v>0</v>
          </cell>
          <cell r="Q670">
            <v>38482</v>
          </cell>
          <cell r="R670">
            <v>0</v>
          </cell>
          <cell r="S670">
            <v>0</v>
          </cell>
          <cell r="T670">
            <v>2338</v>
          </cell>
          <cell r="U670">
            <v>40820</v>
          </cell>
          <cell r="W670">
            <v>3.2786885245901641E-2</v>
          </cell>
          <cell r="X670">
            <v>0.09</v>
          </cell>
          <cell r="Y670">
            <v>0.09</v>
          </cell>
          <cell r="Z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</row>
        <row r="671">
          <cell r="B671">
            <v>485258107</v>
          </cell>
          <cell r="C671" t="str">
            <v>SALEM ACADEMY</v>
          </cell>
          <cell r="D671">
            <v>258</v>
          </cell>
          <cell r="E671" t="str">
            <v>SALEM</v>
          </cell>
          <cell r="F671">
            <v>107</v>
          </cell>
          <cell r="G671" t="str">
            <v>GLOUCESTER</v>
          </cell>
          <cell r="I671">
            <v>10332</v>
          </cell>
          <cell r="J671">
            <v>3169</v>
          </cell>
          <cell r="K671">
            <v>0</v>
          </cell>
          <cell r="L671">
            <v>1188</v>
          </cell>
          <cell r="M671">
            <v>14689</v>
          </cell>
          <cell r="O671">
            <v>1</v>
          </cell>
          <cell r="P671">
            <v>0</v>
          </cell>
          <cell r="Q671">
            <v>13280</v>
          </cell>
          <cell r="R671">
            <v>0</v>
          </cell>
          <cell r="S671">
            <v>0</v>
          </cell>
          <cell r="T671">
            <v>1169</v>
          </cell>
          <cell r="U671">
            <v>14449</v>
          </cell>
          <cell r="W671">
            <v>1.6393442622950821E-2</v>
          </cell>
          <cell r="X671">
            <v>0.09</v>
          </cell>
          <cell r="Y671">
            <v>0.09</v>
          </cell>
          <cell r="Z671">
            <v>0</v>
          </cell>
          <cell r="AB671">
            <v>1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</row>
        <row r="672">
          <cell r="B672">
            <v>485258128</v>
          </cell>
          <cell r="C672" t="str">
            <v>SALEM ACADEMY</v>
          </cell>
          <cell r="D672">
            <v>258</v>
          </cell>
          <cell r="E672" t="str">
            <v>SALEM</v>
          </cell>
          <cell r="F672">
            <v>128</v>
          </cell>
          <cell r="G672" t="str">
            <v>HAVERHILL</v>
          </cell>
          <cell r="I672">
            <v>17867</v>
          </cell>
          <cell r="J672">
            <v>666</v>
          </cell>
          <cell r="K672">
            <v>0</v>
          </cell>
          <cell r="L672">
            <v>1188</v>
          </cell>
          <cell r="M672">
            <v>19721</v>
          </cell>
          <cell r="O672">
            <v>1</v>
          </cell>
          <cell r="P672">
            <v>0</v>
          </cell>
          <cell r="Q672">
            <v>18229</v>
          </cell>
          <cell r="R672">
            <v>0</v>
          </cell>
          <cell r="S672">
            <v>0</v>
          </cell>
          <cell r="T672">
            <v>1169</v>
          </cell>
          <cell r="U672">
            <v>19398</v>
          </cell>
          <cell r="W672">
            <v>1.6393442622950821E-2</v>
          </cell>
          <cell r="X672">
            <v>0.09</v>
          </cell>
          <cell r="Y672">
            <v>0.09</v>
          </cell>
          <cell r="Z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</row>
        <row r="673">
          <cell r="B673">
            <v>485258163</v>
          </cell>
          <cell r="C673" t="str">
            <v>SALEM ACADEMY</v>
          </cell>
          <cell r="D673">
            <v>258</v>
          </cell>
          <cell r="E673" t="str">
            <v>SALEM</v>
          </cell>
          <cell r="F673">
            <v>163</v>
          </cell>
          <cell r="G673" t="str">
            <v>LYNN</v>
          </cell>
          <cell r="I673">
            <v>15811</v>
          </cell>
          <cell r="J673">
            <v>0</v>
          </cell>
          <cell r="K673">
            <v>0</v>
          </cell>
          <cell r="L673">
            <v>1188</v>
          </cell>
          <cell r="M673">
            <v>16999</v>
          </cell>
          <cell r="O673">
            <v>16</v>
          </cell>
          <cell r="P673">
            <v>0</v>
          </cell>
          <cell r="Q673">
            <v>248832</v>
          </cell>
          <cell r="R673">
            <v>0</v>
          </cell>
          <cell r="S673">
            <v>0</v>
          </cell>
          <cell r="T673">
            <v>18704</v>
          </cell>
          <cell r="U673">
            <v>267536</v>
          </cell>
          <cell r="W673">
            <v>0.26229508196721307</v>
          </cell>
          <cell r="X673">
            <v>0.113490033140277</v>
          </cell>
          <cell r="Y673">
            <v>0.113490033140277</v>
          </cell>
          <cell r="Z673">
            <v>0</v>
          </cell>
          <cell r="AB673">
            <v>12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</row>
        <row r="674">
          <cell r="B674">
            <v>485258229</v>
          </cell>
          <cell r="C674" t="str">
            <v>SALEM ACADEMY</v>
          </cell>
          <cell r="D674">
            <v>258</v>
          </cell>
          <cell r="E674" t="str">
            <v>SALEM</v>
          </cell>
          <cell r="F674">
            <v>229</v>
          </cell>
          <cell r="G674" t="str">
            <v>PEABODY</v>
          </cell>
          <cell r="I674">
            <v>15997</v>
          </cell>
          <cell r="J674">
            <v>1205</v>
          </cell>
          <cell r="K674">
            <v>0</v>
          </cell>
          <cell r="L674">
            <v>1188</v>
          </cell>
          <cell r="M674">
            <v>18390</v>
          </cell>
          <cell r="O674">
            <v>10</v>
          </cell>
          <cell r="P674">
            <v>0</v>
          </cell>
          <cell r="Q674">
            <v>169200</v>
          </cell>
          <cell r="R674">
            <v>0</v>
          </cell>
          <cell r="S674">
            <v>0</v>
          </cell>
          <cell r="T674">
            <v>11690</v>
          </cell>
          <cell r="U674">
            <v>180890</v>
          </cell>
          <cell r="W674">
            <v>0.16393442622950818</v>
          </cell>
          <cell r="X674">
            <v>0.09</v>
          </cell>
          <cell r="Y674">
            <v>0.09</v>
          </cell>
          <cell r="Z674">
            <v>0</v>
          </cell>
          <cell r="AB674">
            <v>9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</row>
        <row r="675">
          <cell r="B675">
            <v>485258258</v>
          </cell>
          <cell r="C675" t="str">
            <v>SALEM ACADEMY</v>
          </cell>
          <cell r="D675">
            <v>258</v>
          </cell>
          <cell r="E675" t="str">
            <v>SALEM</v>
          </cell>
          <cell r="F675">
            <v>258</v>
          </cell>
          <cell r="G675" t="str">
            <v>SALEM</v>
          </cell>
          <cell r="I675">
            <v>15219</v>
          </cell>
          <cell r="J675">
            <v>3698</v>
          </cell>
          <cell r="K675">
            <v>0</v>
          </cell>
          <cell r="L675">
            <v>1188</v>
          </cell>
          <cell r="M675">
            <v>20105</v>
          </cell>
          <cell r="O675">
            <v>450</v>
          </cell>
          <cell r="P675">
            <v>0</v>
          </cell>
          <cell r="Q675">
            <v>8373150</v>
          </cell>
          <cell r="R675">
            <v>0</v>
          </cell>
          <cell r="S675">
            <v>0</v>
          </cell>
          <cell r="T675">
            <v>526050</v>
          </cell>
          <cell r="U675">
            <v>8899200</v>
          </cell>
          <cell r="W675">
            <v>7.3770491803278038</v>
          </cell>
          <cell r="X675">
            <v>0.09</v>
          </cell>
          <cell r="Y675">
            <v>0.09</v>
          </cell>
          <cell r="Z675">
            <v>0</v>
          </cell>
          <cell r="AB675">
            <v>146</v>
          </cell>
          <cell r="AC675">
            <v>61.26840946954632</v>
          </cell>
          <cell r="AD675">
            <v>1231921.6499165024</v>
          </cell>
          <cell r="AE675">
            <v>0</v>
          </cell>
          <cell r="AF675">
            <v>0</v>
          </cell>
        </row>
        <row r="676">
          <cell r="B676">
            <v>485258291</v>
          </cell>
          <cell r="C676" t="str">
            <v>SALEM ACADEMY</v>
          </cell>
          <cell r="D676">
            <v>258</v>
          </cell>
          <cell r="E676" t="str">
            <v>SALEM</v>
          </cell>
          <cell r="F676">
            <v>291</v>
          </cell>
          <cell r="G676" t="str">
            <v>SWAMPSCOTT</v>
          </cell>
          <cell r="I676">
            <v>16405</v>
          </cell>
          <cell r="J676">
            <v>5715</v>
          </cell>
          <cell r="K676">
            <v>0</v>
          </cell>
          <cell r="L676">
            <v>1188</v>
          </cell>
          <cell r="M676">
            <v>23308</v>
          </cell>
          <cell r="O676">
            <v>5</v>
          </cell>
          <cell r="P676">
            <v>0</v>
          </cell>
          <cell r="Q676">
            <v>108785</v>
          </cell>
          <cell r="R676">
            <v>0</v>
          </cell>
          <cell r="S676">
            <v>0</v>
          </cell>
          <cell r="T676">
            <v>5845</v>
          </cell>
          <cell r="U676">
            <v>114630</v>
          </cell>
          <cell r="W676">
            <v>8.1967213114754106E-2</v>
          </cell>
          <cell r="X676">
            <v>0.09</v>
          </cell>
          <cell r="Y676">
            <v>0.09</v>
          </cell>
          <cell r="Z676">
            <v>0</v>
          </cell>
          <cell r="AB676">
            <v>3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</row>
        <row r="677">
          <cell r="B677">
            <v>485258295</v>
          </cell>
          <cell r="C677" t="str">
            <v>SALEM ACADEMY</v>
          </cell>
          <cell r="D677">
            <v>258</v>
          </cell>
          <cell r="E677" t="str">
            <v>SALEM</v>
          </cell>
          <cell r="F677">
            <v>295</v>
          </cell>
          <cell r="G677" t="str">
            <v>TEWKSBURY</v>
          </cell>
          <cell r="I677">
            <v>16951</v>
          </cell>
          <cell r="J677">
            <v>8403</v>
          </cell>
          <cell r="K677">
            <v>0</v>
          </cell>
          <cell r="L677">
            <v>1188</v>
          </cell>
          <cell r="M677">
            <v>26542</v>
          </cell>
          <cell r="O677">
            <v>1</v>
          </cell>
          <cell r="P677">
            <v>0</v>
          </cell>
          <cell r="Q677">
            <v>24938</v>
          </cell>
          <cell r="R677">
            <v>0</v>
          </cell>
          <cell r="S677">
            <v>0</v>
          </cell>
          <cell r="T677">
            <v>1169</v>
          </cell>
          <cell r="U677">
            <v>26107</v>
          </cell>
          <cell r="W677">
            <v>1.6393442622950821E-2</v>
          </cell>
          <cell r="X677">
            <v>0.09</v>
          </cell>
          <cell r="Y677">
            <v>0.09</v>
          </cell>
          <cell r="Z677">
            <v>0</v>
          </cell>
          <cell r="AB677">
            <v>1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</row>
        <row r="678">
          <cell r="B678">
            <v>486348151</v>
          </cell>
          <cell r="C678" t="str">
            <v>LEARNING FIRST</v>
          </cell>
          <cell r="D678">
            <v>348</v>
          </cell>
          <cell r="E678" t="str">
            <v>WORCESTER</v>
          </cell>
          <cell r="F678">
            <v>151</v>
          </cell>
          <cell r="G678" t="str">
            <v>LEICESTER</v>
          </cell>
          <cell r="I678">
            <v>16575</v>
          </cell>
          <cell r="J678">
            <v>2405</v>
          </cell>
          <cell r="K678">
            <v>0</v>
          </cell>
          <cell r="L678">
            <v>1188</v>
          </cell>
          <cell r="M678">
            <v>20168</v>
          </cell>
          <cell r="O678">
            <v>3</v>
          </cell>
          <cell r="P678">
            <v>0</v>
          </cell>
          <cell r="Q678">
            <v>56856</v>
          </cell>
          <cell r="R678">
            <v>0</v>
          </cell>
          <cell r="S678">
            <v>0</v>
          </cell>
          <cell r="T678">
            <v>3558</v>
          </cell>
          <cell r="U678">
            <v>60414</v>
          </cell>
          <cell r="W678">
            <v>4.4977511244377807E-3</v>
          </cell>
          <cell r="X678">
            <v>0.09</v>
          </cell>
          <cell r="Y678">
            <v>0.09</v>
          </cell>
          <cell r="Z678">
            <v>0</v>
          </cell>
          <cell r="AB678">
            <v>1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</row>
        <row r="679">
          <cell r="B679">
            <v>486348153</v>
          </cell>
          <cell r="C679" t="str">
            <v>LEARNING FIRST</v>
          </cell>
          <cell r="D679">
            <v>348</v>
          </cell>
          <cell r="E679" t="str">
            <v>WORCESTER</v>
          </cell>
          <cell r="F679">
            <v>153</v>
          </cell>
          <cell r="G679" t="str">
            <v>LEOMINSTER</v>
          </cell>
          <cell r="I679">
            <v>10705</v>
          </cell>
          <cell r="J679">
            <v>30</v>
          </cell>
          <cell r="K679">
            <v>0</v>
          </cell>
          <cell r="L679">
            <v>1188</v>
          </cell>
          <cell r="M679">
            <v>11923</v>
          </cell>
          <cell r="O679">
            <v>1</v>
          </cell>
          <cell r="P679">
            <v>0</v>
          </cell>
          <cell r="Q679">
            <v>10719</v>
          </cell>
          <cell r="R679">
            <v>0</v>
          </cell>
          <cell r="S679">
            <v>0</v>
          </cell>
          <cell r="T679">
            <v>1186</v>
          </cell>
          <cell r="U679">
            <v>11905</v>
          </cell>
          <cell r="W679">
            <v>1.4992503748125937E-3</v>
          </cell>
          <cell r="X679">
            <v>0.09</v>
          </cell>
          <cell r="Y679">
            <v>0.09</v>
          </cell>
          <cell r="Z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</row>
        <row r="680">
          <cell r="B680">
            <v>486348215</v>
          </cell>
          <cell r="C680" t="str">
            <v>LEARNING FIRST</v>
          </cell>
          <cell r="D680">
            <v>348</v>
          </cell>
          <cell r="E680" t="str">
            <v>WORCESTER</v>
          </cell>
          <cell r="F680">
            <v>215</v>
          </cell>
          <cell r="G680" t="str">
            <v>NORTH BROOKFIELD</v>
          </cell>
          <cell r="I680">
            <v>19799</v>
          </cell>
          <cell r="J680">
            <v>1814</v>
          </cell>
          <cell r="K680">
            <v>0</v>
          </cell>
          <cell r="L680">
            <v>1188</v>
          </cell>
          <cell r="M680">
            <v>22801</v>
          </cell>
          <cell r="O680">
            <v>1</v>
          </cell>
          <cell r="P680">
            <v>0</v>
          </cell>
          <cell r="Q680">
            <v>21581</v>
          </cell>
          <cell r="R680">
            <v>0</v>
          </cell>
          <cell r="S680">
            <v>0</v>
          </cell>
          <cell r="T680">
            <v>1186</v>
          </cell>
          <cell r="U680">
            <v>22767</v>
          </cell>
          <cell r="W680">
            <v>1.4992503748125937E-3</v>
          </cell>
          <cell r="X680">
            <v>0.18</v>
          </cell>
          <cell r="Y680">
            <v>0.18</v>
          </cell>
          <cell r="Z680">
            <v>0</v>
          </cell>
          <cell r="AB680">
            <v>1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</row>
        <row r="681">
          <cell r="B681">
            <v>486348271</v>
          </cell>
          <cell r="C681" t="str">
            <v>LEARNING FIRST</v>
          </cell>
          <cell r="D681">
            <v>348</v>
          </cell>
          <cell r="E681" t="str">
            <v>WORCESTER</v>
          </cell>
          <cell r="F681">
            <v>271</v>
          </cell>
          <cell r="G681" t="str">
            <v>SHREWSBURY</v>
          </cell>
          <cell r="I681">
            <v>15266</v>
          </cell>
          <cell r="J681">
            <v>4543</v>
          </cell>
          <cell r="K681">
            <v>0</v>
          </cell>
          <cell r="L681">
            <v>1188</v>
          </cell>
          <cell r="M681">
            <v>20997</v>
          </cell>
          <cell r="O681">
            <v>1</v>
          </cell>
          <cell r="P681">
            <v>0</v>
          </cell>
          <cell r="Q681">
            <v>19779</v>
          </cell>
          <cell r="R681">
            <v>0</v>
          </cell>
          <cell r="S681">
            <v>0</v>
          </cell>
          <cell r="T681">
            <v>1186</v>
          </cell>
          <cell r="U681">
            <v>20965</v>
          </cell>
          <cell r="W681">
            <v>1.4992503748125937E-3</v>
          </cell>
          <cell r="X681">
            <v>0.09</v>
          </cell>
          <cell r="Y681">
            <v>0.09</v>
          </cell>
          <cell r="Z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</row>
        <row r="682">
          <cell r="B682">
            <v>486348277</v>
          </cell>
          <cell r="C682" t="str">
            <v>LEARNING FIRST</v>
          </cell>
          <cell r="D682">
            <v>348</v>
          </cell>
          <cell r="E682" t="str">
            <v>WORCESTER</v>
          </cell>
          <cell r="F682">
            <v>277</v>
          </cell>
          <cell r="G682" t="str">
            <v>SOUTHBRIDGE</v>
          </cell>
          <cell r="I682">
            <v>19092</v>
          </cell>
          <cell r="J682">
            <v>65</v>
          </cell>
          <cell r="K682">
            <v>0</v>
          </cell>
          <cell r="L682">
            <v>1188</v>
          </cell>
          <cell r="M682">
            <v>20345</v>
          </cell>
          <cell r="O682">
            <v>5</v>
          </cell>
          <cell r="P682">
            <v>0</v>
          </cell>
          <cell r="Q682">
            <v>95640</v>
          </cell>
          <cell r="R682">
            <v>0</v>
          </cell>
          <cell r="S682">
            <v>0</v>
          </cell>
          <cell r="T682">
            <v>5930</v>
          </cell>
          <cell r="U682">
            <v>101570</v>
          </cell>
          <cell r="W682">
            <v>7.4962518740629685E-3</v>
          </cell>
          <cell r="X682">
            <v>0.18</v>
          </cell>
          <cell r="Y682">
            <v>0.18</v>
          </cell>
          <cell r="Z682">
            <v>0</v>
          </cell>
          <cell r="AB682">
            <v>1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</row>
        <row r="683">
          <cell r="B683">
            <v>486348348</v>
          </cell>
          <cell r="C683" t="str">
            <v>LEARNING FIRST</v>
          </cell>
          <cell r="D683">
            <v>348</v>
          </cell>
          <cell r="E683" t="str">
            <v>WORCESTER</v>
          </cell>
          <cell r="F683">
            <v>348</v>
          </cell>
          <cell r="G683" t="str">
            <v>WORCESTER</v>
          </cell>
          <cell r="I683">
            <v>17475</v>
          </cell>
          <cell r="J683">
            <v>90</v>
          </cell>
          <cell r="K683">
            <v>0</v>
          </cell>
          <cell r="L683">
            <v>1188</v>
          </cell>
          <cell r="M683">
            <v>18753</v>
          </cell>
          <cell r="O683">
            <v>646</v>
          </cell>
          <cell r="P683">
            <v>0</v>
          </cell>
          <cell r="Q683">
            <v>11330194</v>
          </cell>
          <cell r="R683">
            <v>0</v>
          </cell>
          <cell r="S683">
            <v>0</v>
          </cell>
          <cell r="T683">
            <v>766156</v>
          </cell>
          <cell r="U683">
            <v>12096350</v>
          </cell>
          <cell r="W683">
            <v>0.96851574212892944</v>
          </cell>
          <cell r="X683">
            <v>0.18</v>
          </cell>
          <cell r="Y683">
            <v>0.18</v>
          </cell>
          <cell r="Z683">
            <v>0</v>
          </cell>
          <cell r="AB683">
            <v>283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</row>
        <row r="684">
          <cell r="B684">
            <v>486348658</v>
          </cell>
          <cell r="C684" t="str">
            <v>LEARNING FIRST</v>
          </cell>
          <cell r="D684">
            <v>348</v>
          </cell>
          <cell r="E684" t="str">
            <v>WORCESTER</v>
          </cell>
          <cell r="F684">
            <v>658</v>
          </cell>
          <cell r="G684" t="str">
            <v>DUDLEY CHARLTON</v>
          </cell>
          <cell r="I684">
            <v>17128</v>
          </cell>
          <cell r="J684">
            <v>2797</v>
          </cell>
          <cell r="K684">
            <v>0</v>
          </cell>
          <cell r="L684">
            <v>1188</v>
          </cell>
          <cell r="M684">
            <v>21113</v>
          </cell>
          <cell r="O684">
            <v>1</v>
          </cell>
          <cell r="P684">
            <v>0</v>
          </cell>
          <cell r="Q684">
            <v>19895</v>
          </cell>
          <cell r="R684">
            <v>0</v>
          </cell>
          <cell r="S684">
            <v>0</v>
          </cell>
          <cell r="T684">
            <v>1186</v>
          </cell>
          <cell r="U684">
            <v>21081</v>
          </cell>
          <cell r="W684">
            <v>1.4992503748125937E-3</v>
          </cell>
          <cell r="X684">
            <v>0.09</v>
          </cell>
          <cell r="Y684">
            <v>0.09</v>
          </cell>
          <cell r="Z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</row>
        <row r="685">
          <cell r="B685">
            <v>486348753</v>
          </cell>
          <cell r="C685" t="str">
            <v>LEARNING FIRST</v>
          </cell>
          <cell r="D685">
            <v>348</v>
          </cell>
          <cell r="E685" t="str">
            <v>WORCESTER</v>
          </cell>
          <cell r="F685">
            <v>753</v>
          </cell>
          <cell r="G685" t="str">
            <v>QUABBIN</v>
          </cell>
          <cell r="I685">
            <v>10705</v>
          </cell>
          <cell r="J685">
            <v>2823</v>
          </cell>
          <cell r="K685">
            <v>0</v>
          </cell>
          <cell r="L685">
            <v>1188</v>
          </cell>
          <cell r="M685">
            <v>14716</v>
          </cell>
          <cell r="O685">
            <v>1</v>
          </cell>
          <cell r="P685">
            <v>0</v>
          </cell>
          <cell r="Q685">
            <v>13508</v>
          </cell>
          <cell r="R685">
            <v>0</v>
          </cell>
          <cell r="S685">
            <v>0</v>
          </cell>
          <cell r="T685">
            <v>1186</v>
          </cell>
          <cell r="U685">
            <v>14694</v>
          </cell>
          <cell r="W685">
            <v>1.4992503748125937E-3</v>
          </cell>
          <cell r="X685">
            <v>0.09</v>
          </cell>
          <cell r="Y685">
            <v>0.09</v>
          </cell>
          <cell r="Z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</row>
        <row r="686">
          <cell r="B686">
            <v>486348767</v>
          </cell>
          <cell r="C686" t="str">
            <v>LEARNING FIRST</v>
          </cell>
          <cell r="D686">
            <v>348</v>
          </cell>
          <cell r="E686" t="str">
            <v>WORCESTER</v>
          </cell>
          <cell r="F686">
            <v>767</v>
          </cell>
          <cell r="G686" t="str">
            <v>SPENCER EAST BROOKFIELD</v>
          </cell>
          <cell r="I686">
            <v>16980</v>
          </cell>
          <cell r="J686">
            <v>1648</v>
          </cell>
          <cell r="K686">
            <v>0</v>
          </cell>
          <cell r="L686">
            <v>1188</v>
          </cell>
          <cell r="M686">
            <v>19816</v>
          </cell>
          <cell r="O686">
            <v>4</v>
          </cell>
          <cell r="P686">
            <v>0</v>
          </cell>
          <cell r="Q686">
            <v>74400</v>
          </cell>
          <cell r="R686">
            <v>0</v>
          </cell>
          <cell r="S686">
            <v>0</v>
          </cell>
          <cell r="T686">
            <v>4744</v>
          </cell>
          <cell r="U686">
            <v>79144</v>
          </cell>
          <cell r="W686">
            <v>5.9970014992503746E-3</v>
          </cell>
          <cell r="X686">
            <v>0.09</v>
          </cell>
          <cell r="Y686">
            <v>0.09</v>
          </cell>
          <cell r="Z686">
            <v>0</v>
          </cell>
          <cell r="AB686">
            <v>3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</row>
        <row r="687">
          <cell r="B687">
            <v>486348775</v>
          </cell>
          <cell r="C687" t="str">
            <v>LEARNING FIRST</v>
          </cell>
          <cell r="D687">
            <v>348</v>
          </cell>
          <cell r="E687" t="str">
            <v>WORCESTER</v>
          </cell>
          <cell r="F687">
            <v>775</v>
          </cell>
          <cell r="G687" t="str">
            <v>WACHUSETT</v>
          </cell>
          <cell r="I687">
            <v>14334</v>
          </cell>
          <cell r="J687">
            <v>3340</v>
          </cell>
          <cell r="K687">
            <v>0</v>
          </cell>
          <cell r="L687">
            <v>1188</v>
          </cell>
          <cell r="M687">
            <v>18862</v>
          </cell>
          <cell r="O687">
            <v>4</v>
          </cell>
          <cell r="P687">
            <v>0</v>
          </cell>
          <cell r="Q687">
            <v>70592</v>
          </cell>
          <cell r="R687">
            <v>0</v>
          </cell>
          <cell r="S687">
            <v>0</v>
          </cell>
          <cell r="T687">
            <v>4744</v>
          </cell>
          <cell r="U687">
            <v>75336</v>
          </cell>
          <cell r="W687">
            <v>5.9970014992503746E-3</v>
          </cell>
          <cell r="X687">
            <v>0.09</v>
          </cell>
          <cell r="Y687">
            <v>0.09</v>
          </cell>
          <cell r="Z687">
            <v>0</v>
          </cell>
          <cell r="AB687">
            <v>3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</row>
        <row r="688">
          <cell r="B688">
            <v>487049010</v>
          </cell>
          <cell r="C688" t="str">
            <v>PROSPECT HILL ACADEMY</v>
          </cell>
          <cell r="D688">
            <v>49</v>
          </cell>
          <cell r="E688" t="str">
            <v>CAMBRIDGE</v>
          </cell>
          <cell r="F688">
            <v>10</v>
          </cell>
          <cell r="G688" t="str">
            <v>ARLINGTON</v>
          </cell>
          <cell r="I688">
            <v>12479</v>
          </cell>
          <cell r="J688">
            <v>5395</v>
          </cell>
          <cell r="K688">
            <v>0</v>
          </cell>
          <cell r="L688">
            <v>1188</v>
          </cell>
          <cell r="M688">
            <v>19062</v>
          </cell>
          <cell r="O688">
            <v>2</v>
          </cell>
          <cell r="P688">
            <v>0</v>
          </cell>
          <cell r="Q688">
            <v>35748</v>
          </cell>
          <cell r="R688">
            <v>0</v>
          </cell>
          <cell r="S688">
            <v>0</v>
          </cell>
          <cell r="T688">
            <v>2376</v>
          </cell>
          <cell r="U688">
            <v>38124</v>
          </cell>
          <cell r="W688">
            <v>0</v>
          </cell>
          <cell r="X688">
            <v>0.09</v>
          </cell>
          <cell r="Y688">
            <v>0.09</v>
          </cell>
          <cell r="Z688">
            <v>0</v>
          </cell>
          <cell r="AB688">
            <v>1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</row>
        <row r="689">
          <cell r="B689">
            <v>487049018</v>
          </cell>
          <cell r="C689" t="str">
            <v>PROSPECT HILL ACADEMY</v>
          </cell>
          <cell r="D689">
            <v>49</v>
          </cell>
          <cell r="E689" t="str">
            <v>CAMBRIDGE</v>
          </cell>
          <cell r="F689">
            <v>18</v>
          </cell>
          <cell r="G689" t="str">
            <v>AVON</v>
          </cell>
          <cell r="I689">
            <v>13493</v>
          </cell>
          <cell r="J689">
            <v>4714</v>
          </cell>
          <cell r="K689">
            <v>0</v>
          </cell>
          <cell r="L689">
            <v>1188</v>
          </cell>
          <cell r="M689">
            <v>19395</v>
          </cell>
          <cell r="O689">
            <v>1</v>
          </cell>
          <cell r="P689">
            <v>0</v>
          </cell>
          <cell r="Q689">
            <v>18207</v>
          </cell>
          <cell r="R689">
            <v>0</v>
          </cell>
          <cell r="S689">
            <v>0</v>
          </cell>
          <cell r="T689">
            <v>1188</v>
          </cell>
          <cell r="U689">
            <v>19395</v>
          </cell>
          <cell r="W689">
            <v>0</v>
          </cell>
          <cell r="X689">
            <v>0.09</v>
          </cell>
          <cell r="Y689">
            <v>0.09</v>
          </cell>
          <cell r="Z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</row>
        <row r="690">
          <cell r="B690">
            <v>487049026</v>
          </cell>
          <cell r="C690" t="str">
            <v>PROSPECT HILL ACADEMY</v>
          </cell>
          <cell r="D690">
            <v>49</v>
          </cell>
          <cell r="E690" t="str">
            <v>CAMBRIDGE</v>
          </cell>
          <cell r="F690">
            <v>26</v>
          </cell>
          <cell r="G690" t="str">
            <v>BELMONT</v>
          </cell>
          <cell r="I690">
            <v>16271</v>
          </cell>
          <cell r="J690">
            <v>5226</v>
          </cell>
          <cell r="K690">
            <v>0</v>
          </cell>
          <cell r="L690">
            <v>1188</v>
          </cell>
          <cell r="M690">
            <v>22685</v>
          </cell>
          <cell r="O690">
            <v>1</v>
          </cell>
          <cell r="P690">
            <v>0</v>
          </cell>
          <cell r="Q690">
            <v>21497</v>
          </cell>
          <cell r="R690">
            <v>0</v>
          </cell>
          <cell r="S690">
            <v>0</v>
          </cell>
          <cell r="T690">
            <v>1188</v>
          </cell>
          <cell r="U690">
            <v>22685</v>
          </cell>
          <cell r="W690">
            <v>0</v>
          </cell>
          <cell r="X690">
            <v>0.09</v>
          </cell>
          <cell r="Y690">
            <v>0.09</v>
          </cell>
          <cell r="Z690">
            <v>0</v>
          </cell>
          <cell r="AB690">
            <v>1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</row>
        <row r="691">
          <cell r="B691">
            <v>487049031</v>
          </cell>
          <cell r="C691" t="str">
            <v>PROSPECT HILL ACADEMY</v>
          </cell>
          <cell r="D691">
            <v>49</v>
          </cell>
          <cell r="E691" t="str">
            <v>CAMBRIDGE</v>
          </cell>
          <cell r="F691">
            <v>31</v>
          </cell>
          <cell r="G691" t="str">
            <v>BILLERICA</v>
          </cell>
          <cell r="I691">
            <v>13034</v>
          </cell>
          <cell r="J691">
            <v>5850</v>
          </cell>
          <cell r="K691">
            <v>0</v>
          </cell>
          <cell r="L691">
            <v>1188</v>
          </cell>
          <cell r="M691">
            <v>20072</v>
          </cell>
          <cell r="O691">
            <v>1</v>
          </cell>
          <cell r="P691">
            <v>0</v>
          </cell>
          <cell r="Q691">
            <v>18884</v>
          </cell>
          <cell r="R691">
            <v>0</v>
          </cell>
          <cell r="S691">
            <v>0</v>
          </cell>
          <cell r="T691">
            <v>1188</v>
          </cell>
          <cell r="U691">
            <v>20072</v>
          </cell>
          <cell r="W691">
            <v>0</v>
          </cell>
          <cell r="X691">
            <v>0.09</v>
          </cell>
          <cell r="Y691">
            <v>0.09</v>
          </cell>
          <cell r="Z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</row>
        <row r="692">
          <cell r="B692">
            <v>487049035</v>
          </cell>
          <cell r="C692" t="str">
            <v>PROSPECT HILL ACADEMY</v>
          </cell>
          <cell r="D692">
            <v>49</v>
          </cell>
          <cell r="E692" t="str">
            <v>CAMBRIDGE</v>
          </cell>
          <cell r="F692">
            <v>35</v>
          </cell>
          <cell r="G692" t="str">
            <v>BOSTON</v>
          </cell>
          <cell r="I692">
            <v>18660</v>
          </cell>
          <cell r="J692">
            <v>7745</v>
          </cell>
          <cell r="K692">
            <v>0</v>
          </cell>
          <cell r="L692">
            <v>1188</v>
          </cell>
          <cell r="M692">
            <v>27593</v>
          </cell>
          <cell r="O692">
            <v>17</v>
          </cell>
          <cell r="P692">
            <v>0</v>
          </cell>
          <cell r="Q692">
            <v>448885</v>
          </cell>
          <cell r="R692">
            <v>0</v>
          </cell>
          <cell r="S692">
            <v>0</v>
          </cell>
          <cell r="T692">
            <v>20196</v>
          </cell>
          <cell r="U692">
            <v>469081</v>
          </cell>
          <cell r="W692">
            <v>0</v>
          </cell>
          <cell r="X692">
            <v>0.18</v>
          </cell>
          <cell r="Y692">
            <v>0.18</v>
          </cell>
          <cell r="Z692">
            <v>0</v>
          </cell>
          <cell r="AB692">
            <v>6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</row>
        <row r="693">
          <cell r="B693">
            <v>487049040</v>
          </cell>
          <cell r="C693" t="str">
            <v>PROSPECT HILL ACADEMY</v>
          </cell>
          <cell r="D693">
            <v>49</v>
          </cell>
          <cell r="E693" t="str">
            <v>CAMBRIDGE</v>
          </cell>
          <cell r="F693">
            <v>40</v>
          </cell>
          <cell r="G693" t="str">
            <v>BRAINTREE</v>
          </cell>
          <cell r="I693">
            <v>19237</v>
          </cell>
          <cell r="J693">
            <v>4989</v>
          </cell>
          <cell r="K693">
            <v>0</v>
          </cell>
          <cell r="L693">
            <v>1188</v>
          </cell>
          <cell r="M693">
            <v>25414</v>
          </cell>
          <cell r="O693">
            <v>1</v>
          </cell>
          <cell r="P693">
            <v>0</v>
          </cell>
          <cell r="Q693">
            <v>24226</v>
          </cell>
          <cell r="R693">
            <v>0</v>
          </cell>
          <cell r="S693">
            <v>0</v>
          </cell>
          <cell r="T693">
            <v>1188</v>
          </cell>
          <cell r="U693">
            <v>25414</v>
          </cell>
          <cell r="W693">
            <v>0</v>
          </cell>
          <cell r="X693">
            <v>0.09</v>
          </cell>
          <cell r="Y693">
            <v>0.09</v>
          </cell>
          <cell r="Z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</row>
        <row r="694">
          <cell r="B694">
            <v>487049044</v>
          </cell>
          <cell r="C694" t="str">
            <v>PROSPECT HILL ACADEMY</v>
          </cell>
          <cell r="D694">
            <v>49</v>
          </cell>
          <cell r="E694" t="str">
            <v>CAMBRIDGE</v>
          </cell>
          <cell r="F694">
            <v>44</v>
          </cell>
          <cell r="G694" t="str">
            <v>BROCKTON</v>
          </cell>
          <cell r="I694">
            <v>16120</v>
          </cell>
          <cell r="J694">
            <v>562</v>
          </cell>
          <cell r="K694">
            <v>0</v>
          </cell>
          <cell r="L694">
            <v>1188</v>
          </cell>
          <cell r="M694">
            <v>17870</v>
          </cell>
          <cell r="O694">
            <v>3</v>
          </cell>
          <cell r="P694">
            <v>0</v>
          </cell>
          <cell r="Q694">
            <v>50046</v>
          </cell>
          <cell r="R694">
            <v>0</v>
          </cell>
          <cell r="S694">
            <v>0</v>
          </cell>
          <cell r="T694">
            <v>3564</v>
          </cell>
          <cell r="U694">
            <v>53610</v>
          </cell>
          <cell r="W694">
            <v>0</v>
          </cell>
          <cell r="X694">
            <v>0.18</v>
          </cell>
          <cell r="Y694">
            <v>0.18</v>
          </cell>
          <cell r="Z694">
            <v>0</v>
          </cell>
          <cell r="AB694">
            <v>1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</row>
        <row r="695">
          <cell r="B695">
            <v>487049049</v>
          </cell>
          <cell r="C695" t="str">
            <v>PROSPECT HILL ACADEMY</v>
          </cell>
          <cell r="D695">
            <v>49</v>
          </cell>
          <cell r="E695" t="str">
            <v>CAMBRIDGE</v>
          </cell>
          <cell r="F695">
            <v>49</v>
          </cell>
          <cell r="G695" t="str">
            <v>CAMBRIDGE</v>
          </cell>
          <cell r="I695">
            <v>18763</v>
          </cell>
          <cell r="J695">
            <v>23544</v>
          </cell>
          <cell r="K695">
            <v>0</v>
          </cell>
          <cell r="L695">
            <v>1188</v>
          </cell>
          <cell r="M695">
            <v>43495</v>
          </cell>
          <cell r="O695">
            <v>40</v>
          </cell>
          <cell r="P695">
            <v>0</v>
          </cell>
          <cell r="Q695">
            <v>1692280</v>
          </cell>
          <cell r="R695">
            <v>0</v>
          </cell>
          <cell r="S695">
            <v>0</v>
          </cell>
          <cell r="T695">
            <v>47520</v>
          </cell>
          <cell r="U695">
            <v>1739800</v>
          </cell>
          <cell r="W695">
            <v>0</v>
          </cell>
          <cell r="X695">
            <v>0.09</v>
          </cell>
          <cell r="Y695">
            <v>0.09</v>
          </cell>
          <cell r="Z695">
            <v>0</v>
          </cell>
          <cell r="AB695">
            <v>10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</row>
        <row r="696">
          <cell r="B696">
            <v>487049057</v>
          </cell>
          <cell r="C696" t="str">
            <v>PROSPECT HILL ACADEMY</v>
          </cell>
          <cell r="D696">
            <v>49</v>
          </cell>
          <cell r="E696" t="str">
            <v>CAMBRIDGE</v>
          </cell>
          <cell r="F696">
            <v>57</v>
          </cell>
          <cell r="G696" t="str">
            <v>CHELSEA</v>
          </cell>
          <cell r="I696">
            <v>16652</v>
          </cell>
          <cell r="J696">
            <v>361</v>
          </cell>
          <cell r="K696">
            <v>0</v>
          </cell>
          <cell r="L696">
            <v>1188</v>
          </cell>
          <cell r="M696">
            <v>18201</v>
          </cell>
          <cell r="O696">
            <v>7</v>
          </cell>
          <cell r="P696">
            <v>0</v>
          </cell>
          <cell r="Q696">
            <v>119091</v>
          </cell>
          <cell r="R696">
            <v>0</v>
          </cell>
          <cell r="S696">
            <v>0</v>
          </cell>
          <cell r="T696">
            <v>8316</v>
          </cell>
          <cell r="U696">
            <v>127407</v>
          </cell>
          <cell r="W696">
            <v>0</v>
          </cell>
          <cell r="X696">
            <v>0.18</v>
          </cell>
          <cell r="Y696">
            <v>0.18</v>
          </cell>
          <cell r="Z696">
            <v>0</v>
          </cell>
          <cell r="AB696">
            <v>3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</row>
        <row r="697">
          <cell r="B697">
            <v>487049093</v>
          </cell>
          <cell r="C697" t="str">
            <v>PROSPECT HILL ACADEMY</v>
          </cell>
          <cell r="D697">
            <v>49</v>
          </cell>
          <cell r="E697" t="str">
            <v>CAMBRIDGE</v>
          </cell>
          <cell r="F697">
            <v>93</v>
          </cell>
          <cell r="G697" t="str">
            <v>EVERETT</v>
          </cell>
          <cell r="I697">
            <v>17473</v>
          </cell>
          <cell r="J697">
            <v>49</v>
          </cell>
          <cell r="K697">
            <v>0</v>
          </cell>
          <cell r="L697">
            <v>1188</v>
          </cell>
          <cell r="M697">
            <v>18710</v>
          </cell>
          <cell r="O697">
            <v>48</v>
          </cell>
          <cell r="P697">
            <v>0</v>
          </cell>
          <cell r="Q697">
            <v>841056</v>
          </cell>
          <cell r="R697">
            <v>0</v>
          </cell>
          <cell r="S697">
            <v>0</v>
          </cell>
          <cell r="T697">
            <v>57024</v>
          </cell>
          <cell r="U697">
            <v>898080</v>
          </cell>
          <cell r="W697">
            <v>0</v>
          </cell>
          <cell r="X697">
            <v>0.18</v>
          </cell>
          <cell r="Y697">
            <v>0.18</v>
          </cell>
          <cell r="Z697">
            <v>0</v>
          </cell>
          <cell r="AB697">
            <v>14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</row>
        <row r="698">
          <cell r="B698">
            <v>487049097</v>
          </cell>
          <cell r="C698" t="str">
            <v>PROSPECT HILL ACADEMY</v>
          </cell>
          <cell r="D698">
            <v>49</v>
          </cell>
          <cell r="E698" t="str">
            <v>CAMBRIDGE</v>
          </cell>
          <cell r="F698">
            <v>97</v>
          </cell>
          <cell r="G698" t="str">
            <v>FITCHBURG</v>
          </cell>
          <cell r="I698">
            <v>19238</v>
          </cell>
          <cell r="J698">
            <v>0</v>
          </cell>
          <cell r="K698">
            <v>0</v>
          </cell>
          <cell r="L698">
            <v>1188</v>
          </cell>
          <cell r="M698">
            <v>20426</v>
          </cell>
          <cell r="O698">
            <v>2</v>
          </cell>
          <cell r="P698">
            <v>0</v>
          </cell>
          <cell r="Q698">
            <v>38476</v>
          </cell>
          <cell r="R698">
            <v>0</v>
          </cell>
          <cell r="S698">
            <v>0</v>
          </cell>
          <cell r="T698">
            <v>2376</v>
          </cell>
          <cell r="U698">
            <v>40852</v>
          </cell>
          <cell r="W698">
            <v>0</v>
          </cell>
          <cell r="X698">
            <v>0.18</v>
          </cell>
          <cell r="Y698">
            <v>0.18</v>
          </cell>
          <cell r="Z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</row>
        <row r="699">
          <cell r="B699">
            <v>487049137</v>
          </cell>
          <cell r="C699" t="str">
            <v>PROSPECT HILL ACADEMY</v>
          </cell>
          <cell r="D699">
            <v>49</v>
          </cell>
          <cell r="E699" t="str">
            <v>CAMBRIDGE</v>
          </cell>
          <cell r="F699">
            <v>137</v>
          </cell>
          <cell r="G699" t="str">
            <v>HOLYOKE</v>
          </cell>
          <cell r="I699">
            <v>18463</v>
          </cell>
          <cell r="J699">
            <v>50</v>
          </cell>
          <cell r="K699">
            <v>0</v>
          </cell>
          <cell r="L699">
            <v>1188</v>
          </cell>
          <cell r="M699">
            <v>19701</v>
          </cell>
          <cell r="O699">
            <v>1</v>
          </cell>
          <cell r="P699">
            <v>0</v>
          </cell>
          <cell r="Q699">
            <v>18513</v>
          </cell>
          <cell r="R699">
            <v>0</v>
          </cell>
          <cell r="S699">
            <v>0</v>
          </cell>
          <cell r="T699">
            <v>1188</v>
          </cell>
          <cell r="U699">
            <v>19701</v>
          </cell>
          <cell r="W699">
            <v>0</v>
          </cell>
          <cell r="X699">
            <v>0.18</v>
          </cell>
          <cell r="Y699">
            <v>0.18</v>
          </cell>
          <cell r="Z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</row>
        <row r="700">
          <cell r="B700">
            <v>487049163</v>
          </cell>
          <cell r="C700" t="str">
            <v>PROSPECT HILL ACADEMY</v>
          </cell>
          <cell r="D700">
            <v>49</v>
          </cell>
          <cell r="E700" t="str">
            <v>CAMBRIDGE</v>
          </cell>
          <cell r="F700">
            <v>163</v>
          </cell>
          <cell r="G700" t="str">
            <v>LYNN</v>
          </cell>
          <cell r="I700">
            <v>17768</v>
          </cell>
          <cell r="J700">
            <v>0</v>
          </cell>
          <cell r="K700">
            <v>0</v>
          </cell>
          <cell r="L700">
            <v>1188</v>
          </cell>
          <cell r="M700">
            <v>18956</v>
          </cell>
          <cell r="O700">
            <v>12</v>
          </cell>
          <cell r="P700">
            <v>0</v>
          </cell>
          <cell r="Q700">
            <v>213216</v>
          </cell>
          <cell r="R700">
            <v>0</v>
          </cell>
          <cell r="S700">
            <v>0</v>
          </cell>
          <cell r="T700">
            <v>14256</v>
          </cell>
          <cell r="U700">
            <v>227472</v>
          </cell>
          <cell r="W700">
            <v>0</v>
          </cell>
          <cell r="X700">
            <v>0.113490033140277</v>
          </cell>
          <cell r="Y700">
            <v>0.113490033140277</v>
          </cell>
          <cell r="Z700">
            <v>0</v>
          </cell>
          <cell r="AB700">
            <v>5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</row>
        <row r="701">
          <cell r="B701">
            <v>487049165</v>
          </cell>
          <cell r="C701" t="str">
            <v>PROSPECT HILL ACADEMY</v>
          </cell>
          <cell r="D701">
            <v>49</v>
          </cell>
          <cell r="E701" t="str">
            <v>CAMBRIDGE</v>
          </cell>
          <cell r="F701">
            <v>165</v>
          </cell>
          <cell r="G701" t="str">
            <v>MALDEN</v>
          </cell>
          <cell r="I701">
            <v>17752</v>
          </cell>
          <cell r="J701">
            <v>0</v>
          </cell>
          <cell r="K701">
            <v>0</v>
          </cell>
          <cell r="L701">
            <v>1188</v>
          </cell>
          <cell r="M701">
            <v>18940</v>
          </cell>
          <cell r="O701">
            <v>39</v>
          </cell>
          <cell r="P701">
            <v>0</v>
          </cell>
          <cell r="Q701">
            <v>692328</v>
          </cell>
          <cell r="R701">
            <v>0</v>
          </cell>
          <cell r="S701">
            <v>0</v>
          </cell>
          <cell r="T701">
            <v>46332</v>
          </cell>
          <cell r="U701">
            <v>738660</v>
          </cell>
          <cell r="W701">
            <v>0</v>
          </cell>
          <cell r="X701">
            <v>9.8299999999999998E-2</v>
          </cell>
          <cell r="Y701">
            <v>9.8299999999999998E-2</v>
          </cell>
          <cell r="Z701">
            <v>0</v>
          </cell>
          <cell r="AB701">
            <v>22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</row>
        <row r="702">
          <cell r="B702">
            <v>487049176</v>
          </cell>
          <cell r="C702" t="str">
            <v>PROSPECT HILL ACADEMY</v>
          </cell>
          <cell r="D702">
            <v>49</v>
          </cell>
          <cell r="E702" t="str">
            <v>CAMBRIDGE</v>
          </cell>
          <cell r="F702">
            <v>176</v>
          </cell>
          <cell r="G702" t="str">
            <v>MEDFORD</v>
          </cell>
          <cell r="I702">
            <v>17381</v>
          </cell>
          <cell r="J702">
            <v>5911</v>
          </cell>
          <cell r="K702">
            <v>0</v>
          </cell>
          <cell r="L702">
            <v>1188</v>
          </cell>
          <cell r="M702">
            <v>24480</v>
          </cell>
          <cell r="O702">
            <v>49</v>
          </cell>
          <cell r="P702">
            <v>0</v>
          </cell>
          <cell r="Q702">
            <v>1141308</v>
          </cell>
          <cell r="R702">
            <v>0</v>
          </cell>
          <cell r="S702">
            <v>0</v>
          </cell>
          <cell r="T702">
            <v>58212</v>
          </cell>
          <cell r="U702">
            <v>1199520</v>
          </cell>
          <cell r="W702">
            <v>0</v>
          </cell>
          <cell r="X702">
            <v>0.09</v>
          </cell>
          <cell r="Y702">
            <v>0.09</v>
          </cell>
          <cell r="Z702">
            <v>0</v>
          </cell>
          <cell r="AB702">
            <v>18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</row>
        <row r="703">
          <cell r="B703">
            <v>487049178</v>
          </cell>
          <cell r="C703" t="str">
            <v>PROSPECT HILL ACADEMY</v>
          </cell>
          <cell r="D703">
            <v>49</v>
          </cell>
          <cell r="E703" t="str">
            <v>CAMBRIDGE</v>
          </cell>
          <cell r="F703">
            <v>178</v>
          </cell>
          <cell r="G703" t="str">
            <v>MELROSE</v>
          </cell>
          <cell r="I703">
            <v>17147</v>
          </cell>
          <cell r="J703">
            <v>1416</v>
          </cell>
          <cell r="K703">
            <v>0</v>
          </cell>
          <cell r="L703">
            <v>1188</v>
          </cell>
          <cell r="M703">
            <v>19751</v>
          </cell>
          <cell r="O703">
            <v>4</v>
          </cell>
          <cell r="P703">
            <v>0</v>
          </cell>
          <cell r="Q703">
            <v>74252</v>
          </cell>
          <cell r="R703">
            <v>0</v>
          </cell>
          <cell r="S703">
            <v>0</v>
          </cell>
          <cell r="T703">
            <v>4752</v>
          </cell>
          <cell r="U703">
            <v>79004</v>
          </cell>
          <cell r="W703">
            <v>0</v>
          </cell>
          <cell r="X703">
            <v>0.09</v>
          </cell>
          <cell r="Y703">
            <v>0.09</v>
          </cell>
          <cell r="Z703">
            <v>0</v>
          </cell>
          <cell r="AB703">
            <v>1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</row>
        <row r="704">
          <cell r="B704">
            <v>487049181</v>
          </cell>
          <cell r="C704" t="str">
            <v>PROSPECT HILL ACADEMY</v>
          </cell>
          <cell r="D704">
            <v>49</v>
          </cell>
          <cell r="E704" t="str">
            <v>CAMBRIDGE</v>
          </cell>
          <cell r="F704">
            <v>181</v>
          </cell>
          <cell r="G704" t="str">
            <v>METHUEN</v>
          </cell>
          <cell r="I704">
            <v>16954</v>
          </cell>
          <cell r="J704">
            <v>254</v>
          </cell>
          <cell r="K704">
            <v>0</v>
          </cell>
          <cell r="L704">
            <v>1188</v>
          </cell>
          <cell r="M704">
            <v>18396</v>
          </cell>
          <cell r="O704">
            <v>2</v>
          </cell>
          <cell r="P704">
            <v>0</v>
          </cell>
          <cell r="Q704">
            <v>34416</v>
          </cell>
          <cell r="R704">
            <v>0</v>
          </cell>
          <cell r="S704">
            <v>0</v>
          </cell>
          <cell r="T704">
            <v>2376</v>
          </cell>
          <cell r="U704">
            <v>36792</v>
          </cell>
          <cell r="W704">
            <v>0</v>
          </cell>
          <cell r="X704">
            <v>0.09</v>
          </cell>
          <cell r="Y704">
            <v>0.09</v>
          </cell>
          <cell r="Z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</row>
        <row r="705">
          <cell r="B705">
            <v>487049182</v>
          </cell>
          <cell r="C705" t="str">
            <v>PROSPECT HILL ACADEMY</v>
          </cell>
          <cell r="D705">
            <v>49</v>
          </cell>
          <cell r="E705" t="str">
            <v>CAMBRIDGE</v>
          </cell>
          <cell r="F705">
            <v>182</v>
          </cell>
          <cell r="G705" t="str">
            <v>MIDDLEBOROUGH</v>
          </cell>
          <cell r="I705">
            <v>11359</v>
          </cell>
          <cell r="J705">
            <v>2216</v>
          </cell>
          <cell r="K705">
            <v>0</v>
          </cell>
          <cell r="L705">
            <v>1188</v>
          </cell>
          <cell r="M705">
            <v>14763</v>
          </cell>
          <cell r="O705">
            <v>3</v>
          </cell>
          <cell r="P705">
            <v>0</v>
          </cell>
          <cell r="Q705">
            <v>40725</v>
          </cell>
          <cell r="R705">
            <v>0</v>
          </cell>
          <cell r="S705">
            <v>0</v>
          </cell>
          <cell r="T705">
            <v>3564</v>
          </cell>
          <cell r="U705">
            <v>44289</v>
          </cell>
          <cell r="W705">
            <v>0</v>
          </cell>
          <cell r="X705">
            <v>0.09</v>
          </cell>
          <cell r="Y705">
            <v>0.09</v>
          </cell>
          <cell r="Z705">
            <v>0</v>
          </cell>
          <cell r="AB705">
            <v>2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</row>
        <row r="706">
          <cell r="B706">
            <v>487049199</v>
          </cell>
          <cell r="C706" t="str">
            <v>PROSPECT HILL ACADEMY</v>
          </cell>
          <cell r="D706">
            <v>49</v>
          </cell>
          <cell r="E706" t="str">
            <v>CAMBRIDGE</v>
          </cell>
          <cell r="F706">
            <v>199</v>
          </cell>
          <cell r="G706" t="str">
            <v>NEEDHAM</v>
          </cell>
          <cell r="I706">
            <v>16106</v>
          </cell>
          <cell r="J706">
            <v>11845</v>
          </cell>
          <cell r="K706">
            <v>0</v>
          </cell>
          <cell r="L706">
            <v>1188</v>
          </cell>
          <cell r="M706">
            <v>29139</v>
          </cell>
          <cell r="O706">
            <v>2</v>
          </cell>
          <cell r="P706">
            <v>0</v>
          </cell>
          <cell r="Q706">
            <v>55902</v>
          </cell>
          <cell r="R706">
            <v>0</v>
          </cell>
          <cell r="S706">
            <v>0</v>
          </cell>
          <cell r="T706">
            <v>2376</v>
          </cell>
          <cell r="U706">
            <v>58278</v>
          </cell>
          <cell r="W706">
            <v>0</v>
          </cell>
          <cell r="X706">
            <v>0.09</v>
          </cell>
          <cell r="Y706">
            <v>0.09</v>
          </cell>
          <cell r="Z706">
            <v>0</v>
          </cell>
          <cell r="AB706">
            <v>1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</row>
        <row r="707">
          <cell r="B707">
            <v>487049201</v>
          </cell>
          <cell r="C707" t="str">
            <v>PROSPECT HILL ACADEMY</v>
          </cell>
          <cell r="D707">
            <v>49</v>
          </cell>
          <cell r="E707" t="str">
            <v>CAMBRIDGE</v>
          </cell>
          <cell r="F707">
            <v>201</v>
          </cell>
          <cell r="G707" t="str">
            <v>NEW BEDFORD</v>
          </cell>
          <cell r="I707">
            <v>19793</v>
          </cell>
          <cell r="J707">
            <v>165</v>
          </cell>
          <cell r="K707">
            <v>0</v>
          </cell>
          <cell r="L707">
            <v>1188</v>
          </cell>
          <cell r="M707">
            <v>21146</v>
          </cell>
          <cell r="O707">
            <v>1</v>
          </cell>
          <cell r="P707">
            <v>0</v>
          </cell>
          <cell r="Q707">
            <v>19958</v>
          </cell>
          <cell r="R707">
            <v>0</v>
          </cell>
          <cell r="S707">
            <v>0</v>
          </cell>
          <cell r="T707">
            <v>1188</v>
          </cell>
          <cell r="U707">
            <v>21146</v>
          </cell>
          <cell r="W707">
            <v>0</v>
          </cell>
          <cell r="X707">
            <v>0.18</v>
          </cell>
          <cell r="Y707">
            <v>0.18</v>
          </cell>
          <cell r="Z707">
            <v>0</v>
          </cell>
          <cell r="AB707">
            <v>1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</row>
        <row r="708">
          <cell r="B708">
            <v>487049229</v>
          </cell>
          <cell r="C708" t="str">
            <v>PROSPECT HILL ACADEMY</v>
          </cell>
          <cell r="D708">
            <v>49</v>
          </cell>
          <cell r="E708" t="str">
            <v>CAMBRIDGE</v>
          </cell>
          <cell r="F708">
            <v>229</v>
          </cell>
          <cell r="G708" t="str">
            <v>PEABODY</v>
          </cell>
          <cell r="I708">
            <v>13136</v>
          </cell>
          <cell r="J708">
            <v>989</v>
          </cell>
          <cell r="K708">
            <v>0</v>
          </cell>
          <cell r="L708">
            <v>1188</v>
          </cell>
          <cell r="M708">
            <v>15313</v>
          </cell>
          <cell r="O708">
            <v>2</v>
          </cell>
          <cell r="P708">
            <v>0</v>
          </cell>
          <cell r="Q708">
            <v>28250</v>
          </cell>
          <cell r="R708">
            <v>0</v>
          </cell>
          <cell r="S708">
            <v>0</v>
          </cell>
          <cell r="T708">
            <v>2376</v>
          </cell>
          <cell r="U708">
            <v>30626</v>
          </cell>
          <cell r="W708">
            <v>0</v>
          </cell>
          <cell r="X708">
            <v>0.09</v>
          </cell>
          <cell r="Y708">
            <v>0.09</v>
          </cell>
          <cell r="Z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</row>
        <row r="709">
          <cell r="B709">
            <v>487049243</v>
          </cell>
          <cell r="C709" t="str">
            <v>PROSPECT HILL ACADEMY</v>
          </cell>
          <cell r="D709">
            <v>49</v>
          </cell>
          <cell r="E709" t="str">
            <v>CAMBRIDGE</v>
          </cell>
          <cell r="F709">
            <v>243</v>
          </cell>
          <cell r="G709" t="str">
            <v>QUINCY</v>
          </cell>
          <cell r="I709">
            <v>24028</v>
          </cell>
          <cell r="J709">
            <v>2571</v>
          </cell>
          <cell r="K709">
            <v>0</v>
          </cell>
          <cell r="L709">
            <v>1188</v>
          </cell>
          <cell r="M709">
            <v>27787</v>
          </cell>
          <cell r="O709">
            <v>1</v>
          </cell>
          <cell r="P709">
            <v>0</v>
          </cell>
          <cell r="Q709">
            <v>26599</v>
          </cell>
          <cell r="R709">
            <v>0</v>
          </cell>
          <cell r="S709">
            <v>0</v>
          </cell>
          <cell r="T709">
            <v>1188</v>
          </cell>
          <cell r="U709">
            <v>27787</v>
          </cell>
          <cell r="W709">
            <v>0</v>
          </cell>
          <cell r="X709">
            <v>0.09</v>
          </cell>
          <cell r="Y709">
            <v>0.09</v>
          </cell>
          <cell r="Z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</row>
        <row r="710">
          <cell r="B710">
            <v>487049244</v>
          </cell>
          <cell r="C710" t="str">
            <v>PROSPECT HILL ACADEMY</v>
          </cell>
          <cell r="D710">
            <v>49</v>
          </cell>
          <cell r="E710" t="str">
            <v>CAMBRIDGE</v>
          </cell>
          <cell r="F710">
            <v>244</v>
          </cell>
          <cell r="G710" t="str">
            <v>RANDOLPH</v>
          </cell>
          <cell r="I710">
            <v>16622</v>
          </cell>
          <cell r="J710">
            <v>4781</v>
          </cell>
          <cell r="K710">
            <v>0</v>
          </cell>
          <cell r="L710">
            <v>1188</v>
          </cell>
          <cell r="M710">
            <v>22591</v>
          </cell>
          <cell r="O710">
            <v>5</v>
          </cell>
          <cell r="P710">
            <v>0</v>
          </cell>
          <cell r="Q710">
            <v>107015</v>
          </cell>
          <cell r="R710">
            <v>0</v>
          </cell>
          <cell r="S710">
            <v>0</v>
          </cell>
          <cell r="T710">
            <v>5940</v>
          </cell>
          <cell r="U710">
            <v>112955</v>
          </cell>
          <cell r="W710">
            <v>0</v>
          </cell>
          <cell r="X710">
            <v>0.09</v>
          </cell>
          <cell r="Y710">
            <v>0.09</v>
          </cell>
          <cell r="Z710">
            <v>0</v>
          </cell>
          <cell r="AB710">
            <v>3</v>
          </cell>
          <cell r="AC710">
            <v>0.5571773088242189</v>
          </cell>
          <cell r="AD710">
            <v>12585.265940764757</v>
          </cell>
          <cell r="AE710">
            <v>0</v>
          </cell>
          <cell r="AF710">
            <v>0</v>
          </cell>
        </row>
        <row r="711">
          <cell r="B711">
            <v>487049248</v>
          </cell>
          <cell r="C711" t="str">
            <v>PROSPECT HILL ACADEMY</v>
          </cell>
          <cell r="D711">
            <v>49</v>
          </cell>
          <cell r="E711" t="str">
            <v>CAMBRIDGE</v>
          </cell>
          <cell r="F711">
            <v>248</v>
          </cell>
          <cell r="G711" t="str">
            <v>REVERE</v>
          </cell>
          <cell r="I711">
            <v>17166</v>
          </cell>
          <cell r="J711">
            <v>542</v>
          </cell>
          <cell r="K711">
            <v>0</v>
          </cell>
          <cell r="L711">
            <v>1188</v>
          </cell>
          <cell r="M711">
            <v>18896</v>
          </cell>
          <cell r="O711">
            <v>15</v>
          </cell>
          <cell r="P711">
            <v>0</v>
          </cell>
          <cell r="Q711">
            <v>265620</v>
          </cell>
          <cell r="R711">
            <v>0</v>
          </cell>
          <cell r="S711">
            <v>0</v>
          </cell>
          <cell r="T711">
            <v>17820</v>
          </cell>
          <cell r="U711">
            <v>283440</v>
          </cell>
          <cell r="W711">
            <v>0</v>
          </cell>
          <cell r="X711">
            <v>0.09</v>
          </cell>
          <cell r="Y711">
            <v>0.09</v>
          </cell>
          <cell r="Z711">
            <v>0</v>
          </cell>
          <cell r="AB711">
            <v>5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</row>
        <row r="712">
          <cell r="B712">
            <v>487049262</v>
          </cell>
          <cell r="C712" t="str">
            <v>PROSPECT HILL ACADEMY</v>
          </cell>
          <cell r="D712">
            <v>49</v>
          </cell>
          <cell r="E712" t="str">
            <v>CAMBRIDGE</v>
          </cell>
          <cell r="F712">
            <v>262</v>
          </cell>
          <cell r="G712" t="str">
            <v>SAUGUS</v>
          </cell>
          <cell r="I712">
            <v>17453</v>
          </cell>
          <cell r="J712">
            <v>2259</v>
          </cell>
          <cell r="K712">
            <v>0</v>
          </cell>
          <cell r="L712">
            <v>1188</v>
          </cell>
          <cell r="M712">
            <v>20900</v>
          </cell>
          <cell r="O712">
            <v>8</v>
          </cell>
          <cell r="P712">
            <v>0</v>
          </cell>
          <cell r="Q712">
            <v>157696</v>
          </cell>
          <cell r="R712">
            <v>0</v>
          </cell>
          <cell r="S712">
            <v>0</v>
          </cell>
          <cell r="T712">
            <v>9504</v>
          </cell>
          <cell r="U712">
            <v>167200</v>
          </cell>
          <cell r="W712">
            <v>0</v>
          </cell>
          <cell r="X712">
            <v>0.09</v>
          </cell>
          <cell r="Y712">
            <v>0.09</v>
          </cell>
          <cell r="Z712">
            <v>0</v>
          </cell>
          <cell r="AB712">
            <v>6</v>
          </cell>
          <cell r="AC712">
            <v>0.93469331370712383</v>
          </cell>
          <cell r="AD712">
            <v>19536.674599794831</v>
          </cell>
          <cell r="AE712">
            <v>0</v>
          </cell>
          <cell r="AF712">
            <v>0</v>
          </cell>
        </row>
        <row r="713">
          <cell r="B713">
            <v>487049274</v>
          </cell>
          <cell r="C713" t="str">
            <v>PROSPECT HILL ACADEMY</v>
          </cell>
          <cell r="D713">
            <v>49</v>
          </cell>
          <cell r="E713" t="str">
            <v>CAMBRIDGE</v>
          </cell>
          <cell r="F713">
            <v>274</v>
          </cell>
          <cell r="G713" t="str">
            <v>SOMERVILLE</v>
          </cell>
          <cell r="I713">
            <v>18182</v>
          </cell>
          <cell r="J713">
            <v>8070</v>
          </cell>
          <cell r="K713">
            <v>0</v>
          </cell>
          <cell r="L713">
            <v>1188</v>
          </cell>
          <cell r="M713">
            <v>27440</v>
          </cell>
          <cell r="O713">
            <v>120</v>
          </cell>
          <cell r="P713">
            <v>0</v>
          </cell>
          <cell r="Q713">
            <v>3150240</v>
          </cell>
          <cell r="R713">
            <v>0</v>
          </cell>
          <cell r="S713">
            <v>0</v>
          </cell>
          <cell r="T713">
            <v>142560</v>
          </cell>
          <cell r="U713">
            <v>3292800</v>
          </cell>
          <cell r="W713">
            <v>0</v>
          </cell>
          <cell r="X713">
            <v>0.09</v>
          </cell>
          <cell r="Y713">
            <v>0.09</v>
          </cell>
          <cell r="Z713">
            <v>0</v>
          </cell>
          <cell r="AB713">
            <v>34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</row>
        <row r="714">
          <cell r="B714">
            <v>487049285</v>
          </cell>
          <cell r="C714" t="str">
            <v>PROSPECT HILL ACADEMY</v>
          </cell>
          <cell r="D714">
            <v>49</v>
          </cell>
          <cell r="E714" t="str">
            <v>CAMBRIDGE</v>
          </cell>
          <cell r="F714">
            <v>285</v>
          </cell>
          <cell r="G714" t="str">
            <v>STOUGHTON</v>
          </cell>
          <cell r="I714">
            <v>13493</v>
          </cell>
          <cell r="J714">
            <v>3252</v>
          </cell>
          <cell r="K714">
            <v>0</v>
          </cell>
          <cell r="L714">
            <v>1188</v>
          </cell>
          <cell r="M714">
            <v>17933</v>
          </cell>
          <cell r="O714">
            <v>3</v>
          </cell>
          <cell r="P714">
            <v>0</v>
          </cell>
          <cell r="Q714">
            <v>50235</v>
          </cell>
          <cell r="R714">
            <v>0</v>
          </cell>
          <cell r="S714">
            <v>0</v>
          </cell>
          <cell r="T714">
            <v>3564</v>
          </cell>
          <cell r="U714">
            <v>53799</v>
          </cell>
          <cell r="W714">
            <v>0</v>
          </cell>
          <cell r="X714">
            <v>0.09</v>
          </cell>
          <cell r="Y714">
            <v>0.09</v>
          </cell>
          <cell r="Z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</row>
        <row r="715">
          <cell r="B715">
            <v>487049293</v>
          </cell>
          <cell r="C715" t="str">
            <v>PROSPECT HILL ACADEMY</v>
          </cell>
          <cell r="D715">
            <v>49</v>
          </cell>
          <cell r="E715" t="str">
            <v>CAMBRIDGE</v>
          </cell>
          <cell r="F715">
            <v>293</v>
          </cell>
          <cell r="G715" t="str">
            <v>TAUNTON</v>
          </cell>
          <cell r="I715">
            <v>20819</v>
          </cell>
          <cell r="J715">
            <v>599</v>
          </cell>
          <cell r="K715">
            <v>0</v>
          </cell>
          <cell r="L715">
            <v>1188</v>
          </cell>
          <cell r="M715">
            <v>22606</v>
          </cell>
          <cell r="O715">
            <v>2</v>
          </cell>
          <cell r="P715">
            <v>0</v>
          </cell>
          <cell r="Q715">
            <v>42836</v>
          </cell>
          <cell r="R715">
            <v>0</v>
          </cell>
          <cell r="S715">
            <v>0</v>
          </cell>
          <cell r="T715">
            <v>2376</v>
          </cell>
          <cell r="U715">
            <v>45212</v>
          </cell>
          <cell r="W715">
            <v>0</v>
          </cell>
          <cell r="X715">
            <v>0.18</v>
          </cell>
          <cell r="Y715">
            <v>0.18</v>
          </cell>
          <cell r="Z715">
            <v>0</v>
          </cell>
          <cell r="AB715">
            <v>1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</row>
        <row r="716">
          <cell r="B716">
            <v>487049295</v>
          </cell>
          <cell r="C716" t="str">
            <v>PROSPECT HILL ACADEMY</v>
          </cell>
          <cell r="D716">
            <v>49</v>
          </cell>
          <cell r="E716" t="str">
            <v>CAMBRIDGE</v>
          </cell>
          <cell r="F716">
            <v>295</v>
          </cell>
          <cell r="G716" t="str">
            <v>TEWKSBURY</v>
          </cell>
          <cell r="I716">
            <v>12678</v>
          </cell>
          <cell r="J716">
            <v>6285</v>
          </cell>
          <cell r="K716">
            <v>0</v>
          </cell>
          <cell r="L716">
            <v>1188</v>
          </cell>
          <cell r="M716">
            <v>20151</v>
          </cell>
          <cell r="O716">
            <v>1</v>
          </cell>
          <cell r="P716">
            <v>0</v>
          </cell>
          <cell r="Q716">
            <v>18963</v>
          </cell>
          <cell r="R716">
            <v>0</v>
          </cell>
          <cell r="S716">
            <v>0</v>
          </cell>
          <cell r="T716">
            <v>1188</v>
          </cell>
          <cell r="U716">
            <v>20151</v>
          </cell>
          <cell r="W716">
            <v>0</v>
          </cell>
          <cell r="X716">
            <v>0.09</v>
          </cell>
          <cell r="Y716">
            <v>0.09</v>
          </cell>
          <cell r="Z716">
            <v>0</v>
          </cell>
          <cell r="AB716">
            <v>1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</row>
        <row r="717">
          <cell r="B717">
            <v>487049308</v>
          </cell>
          <cell r="C717" t="str">
            <v>PROSPECT HILL ACADEMY</v>
          </cell>
          <cell r="D717">
            <v>49</v>
          </cell>
          <cell r="E717" t="str">
            <v>CAMBRIDGE</v>
          </cell>
          <cell r="F717">
            <v>308</v>
          </cell>
          <cell r="G717" t="str">
            <v>WALTHAM</v>
          </cell>
          <cell r="I717">
            <v>16089</v>
          </cell>
          <cell r="J717">
            <v>4329</v>
          </cell>
          <cell r="K717">
            <v>0</v>
          </cell>
          <cell r="L717">
            <v>1188</v>
          </cell>
          <cell r="M717">
            <v>21606</v>
          </cell>
          <cell r="O717">
            <v>2</v>
          </cell>
          <cell r="P717">
            <v>0</v>
          </cell>
          <cell r="Q717">
            <v>40836</v>
          </cell>
          <cell r="R717">
            <v>0</v>
          </cell>
          <cell r="S717">
            <v>0</v>
          </cell>
          <cell r="T717">
            <v>2376</v>
          </cell>
          <cell r="U717">
            <v>43212</v>
          </cell>
          <cell r="W717">
            <v>0</v>
          </cell>
          <cell r="X717">
            <v>0.09</v>
          </cell>
          <cell r="Y717">
            <v>0.09</v>
          </cell>
          <cell r="Z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</row>
        <row r="718">
          <cell r="B718">
            <v>487049314</v>
          </cell>
          <cell r="C718" t="str">
            <v>PROSPECT HILL ACADEMY</v>
          </cell>
          <cell r="D718">
            <v>49</v>
          </cell>
          <cell r="E718" t="str">
            <v>CAMBRIDGE</v>
          </cell>
          <cell r="F718">
            <v>314</v>
          </cell>
          <cell r="G718" t="str">
            <v>WATERTOWN</v>
          </cell>
          <cell r="I718">
            <v>19632</v>
          </cell>
          <cell r="J718">
            <v>11568</v>
          </cell>
          <cell r="K718">
            <v>0</v>
          </cell>
          <cell r="L718">
            <v>1188</v>
          </cell>
          <cell r="M718">
            <v>32388</v>
          </cell>
          <cell r="O718">
            <v>2</v>
          </cell>
          <cell r="P718">
            <v>0</v>
          </cell>
          <cell r="Q718">
            <v>62400</v>
          </cell>
          <cell r="R718">
            <v>0</v>
          </cell>
          <cell r="S718">
            <v>0</v>
          </cell>
          <cell r="T718">
            <v>2376</v>
          </cell>
          <cell r="U718">
            <v>64776</v>
          </cell>
          <cell r="W718">
            <v>0</v>
          </cell>
          <cell r="X718">
            <v>0.09</v>
          </cell>
          <cell r="Y718">
            <v>0.09</v>
          </cell>
          <cell r="Z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</row>
        <row r="719">
          <cell r="B719">
            <v>487049347</v>
          </cell>
          <cell r="C719" t="str">
            <v>PROSPECT HILL ACADEMY</v>
          </cell>
          <cell r="D719">
            <v>49</v>
          </cell>
          <cell r="E719" t="str">
            <v>CAMBRIDGE</v>
          </cell>
          <cell r="F719">
            <v>347</v>
          </cell>
          <cell r="G719" t="str">
            <v>WOBURN</v>
          </cell>
          <cell r="I719">
            <v>18339</v>
          </cell>
          <cell r="J719">
            <v>7742</v>
          </cell>
          <cell r="K719">
            <v>0</v>
          </cell>
          <cell r="L719">
            <v>1188</v>
          </cell>
          <cell r="M719">
            <v>27269</v>
          </cell>
          <cell r="O719">
            <v>13</v>
          </cell>
          <cell r="P719">
            <v>0</v>
          </cell>
          <cell r="Q719">
            <v>339053</v>
          </cell>
          <cell r="R719">
            <v>0</v>
          </cell>
          <cell r="S719">
            <v>0</v>
          </cell>
          <cell r="T719">
            <v>15444</v>
          </cell>
          <cell r="U719">
            <v>354497</v>
          </cell>
          <cell r="W719">
            <v>0</v>
          </cell>
          <cell r="X719">
            <v>0.09</v>
          </cell>
          <cell r="Y719">
            <v>0.09</v>
          </cell>
          <cell r="Z719">
            <v>0</v>
          </cell>
          <cell r="AB719">
            <v>3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</row>
        <row r="720">
          <cell r="B720">
            <v>487274010</v>
          </cell>
          <cell r="C720" t="str">
            <v>PROSPECT HILL ACADEMY</v>
          </cell>
          <cell r="D720">
            <v>274</v>
          </cell>
          <cell r="E720" t="str">
            <v>SOMERVILLE</v>
          </cell>
          <cell r="F720">
            <v>10</v>
          </cell>
          <cell r="G720" t="str">
            <v>ARLINGTON</v>
          </cell>
          <cell r="I720">
            <v>13184</v>
          </cell>
          <cell r="J720">
            <v>5699</v>
          </cell>
          <cell r="K720">
            <v>0</v>
          </cell>
          <cell r="L720">
            <v>1188</v>
          </cell>
          <cell r="M720">
            <v>20071</v>
          </cell>
          <cell r="O720">
            <v>4</v>
          </cell>
          <cell r="P720">
            <v>0</v>
          </cell>
          <cell r="Q720">
            <v>75532</v>
          </cell>
          <cell r="R720">
            <v>0</v>
          </cell>
          <cell r="S720">
            <v>0</v>
          </cell>
          <cell r="T720">
            <v>4752</v>
          </cell>
          <cell r="U720">
            <v>80284</v>
          </cell>
          <cell r="W720">
            <v>0</v>
          </cell>
          <cell r="X720">
            <v>0.09</v>
          </cell>
          <cell r="Y720">
            <v>0.09</v>
          </cell>
          <cell r="Z720">
            <v>0</v>
          </cell>
          <cell r="AB720">
            <v>1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</row>
        <row r="721">
          <cell r="B721">
            <v>487274026</v>
          </cell>
          <cell r="C721" t="str">
            <v>PROSPECT HILL ACADEMY</v>
          </cell>
          <cell r="D721">
            <v>274</v>
          </cell>
          <cell r="E721" t="str">
            <v>SOMERVILLE</v>
          </cell>
          <cell r="F721">
            <v>26</v>
          </cell>
          <cell r="G721" t="str">
            <v>BELMONT</v>
          </cell>
          <cell r="I721">
            <v>12747</v>
          </cell>
          <cell r="J721">
            <v>4094</v>
          </cell>
          <cell r="K721">
            <v>0</v>
          </cell>
          <cell r="L721">
            <v>1188</v>
          </cell>
          <cell r="M721">
            <v>18029</v>
          </cell>
          <cell r="O721">
            <v>1</v>
          </cell>
          <cell r="P721">
            <v>0</v>
          </cell>
          <cell r="Q721">
            <v>16841</v>
          </cell>
          <cell r="R721">
            <v>0</v>
          </cell>
          <cell r="S721">
            <v>0</v>
          </cell>
          <cell r="T721">
            <v>1188</v>
          </cell>
          <cell r="U721">
            <v>18029</v>
          </cell>
          <cell r="W721">
            <v>0</v>
          </cell>
          <cell r="X721">
            <v>0.09</v>
          </cell>
          <cell r="Y721">
            <v>0.09</v>
          </cell>
          <cell r="Z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</row>
        <row r="722">
          <cell r="B722">
            <v>487274030</v>
          </cell>
          <cell r="C722" t="str">
            <v>PROSPECT HILL ACADEMY</v>
          </cell>
          <cell r="D722">
            <v>274</v>
          </cell>
          <cell r="E722" t="str">
            <v>SOMERVILLE</v>
          </cell>
          <cell r="F722">
            <v>30</v>
          </cell>
          <cell r="G722" t="str">
            <v>BEVERLY</v>
          </cell>
          <cell r="I722">
            <v>13609</v>
          </cell>
          <cell r="J722">
            <v>2529</v>
          </cell>
          <cell r="K722">
            <v>0</v>
          </cell>
          <cell r="L722">
            <v>1188</v>
          </cell>
          <cell r="M722">
            <v>17326</v>
          </cell>
          <cell r="O722">
            <v>1</v>
          </cell>
          <cell r="P722">
            <v>0</v>
          </cell>
          <cell r="Q722">
            <v>16138</v>
          </cell>
          <cell r="R722">
            <v>0</v>
          </cell>
          <cell r="S722">
            <v>0</v>
          </cell>
          <cell r="T722">
            <v>1188</v>
          </cell>
          <cell r="U722">
            <v>17326</v>
          </cell>
          <cell r="W722">
            <v>0</v>
          </cell>
          <cell r="X722">
            <v>0.09</v>
          </cell>
          <cell r="Y722">
            <v>0.09</v>
          </cell>
          <cell r="Z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</row>
        <row r="723">
          <cell r="B723">
            <v>487274031</v>
          </cell>
          <cell r="C723" t="str">
            <v>PROSPECT HILL ACADEMY</v>
          </cell>
          <cell r="D723">
            <v>274</v>
          </cell>
          <cell r="E723" t="str">
            <v>SOMERVILLE</v>
          </cell>
          <cell r="F723">
            <v>31</v>
          </cell>
          <cell r="G723" t="str">
            <v>BILLERICA</v>
          </cell>
          <cell r="I723">
            <v>15520</v>
          </cell>
          <cell r="J723">
            <v>6966</v>
          </cell>
          <cell r="K723">
            <v>0</v>
          </cell>
          <cell r="L723">
            <v>1188</v>
          </cell>
          <cell r="M723">
            <v>23674</v>
          </cell>
          <cell r="O723">
            <v>6</v>
          </cell>
          <cell r="P723">
            <v>0</v>
          </cell>
          <cell r="Q723">
            <v>134916</v>
          </cell>
          <cell r="R723">
            <v>0</v>
          </cell>
          <cell r="S723">
            <v>0</v>
          </cell>
          <cell r="T723">
            <v>7128</v>
          </cell>
          <cell r="U723">
            <v>142044</v>
          </cell>
          <cell r="W723">
            <v>0</v>
          </cell>
          <cell r="X723">
            <v>0.09</v>
          </cell>
          <cell r="Y723">
            <v>0.09</v>
          </cell>
          <cell r="Z723">
            <v>0</v>
          </cell>
          <cell r="AB723">
            <v>2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</row>
        <row r="724">
          <cell r="B724">
            <v>487274035</v>
          </cell>
          <cell r="C724" t="str">
            <v>PROSPECT HILL ACADEMY</v>
          </cell>
          <cell r="D724">
            <v>274</v>
          </cell>
          <cell r="E724" t="str">
            <v>SOMERVILLE</v>
          </cell>
          <cell r="F724">
            <v>35</v>
          </cell>
          <cell r="G724" t="str">
            <v>BOSTON</v>
          </cell>
          <cell r="I724">
            <v>18389</v>
          </cell>
          <cell r="J724">
            <v>7633</v>
          </cell>
          <cell r="K724">
            <v>0</v>
          </cell>
          <cell r="L724">
            <v>1188</v>
          </cell>
          <cell r="M724">
            <v>27210</v>
          </cell>
          <cell r="O724">
            <v>9</v>
          </cell>
          <cell r="P724">
            <v>0</v>
          </cell>
          <cell r="Q724">
            <v>234198</v>
          </cell>
          <cell r="R724">
            <v>0</v>
          </cell>
          <cell r="S724">
            <v>0</v>
          </cell>
          <cell r="T724">
            <v>10692</v>
          </cell>
          <cell r="U724">
            <v>244890</v>
          </cell>
          <cell r="W724">
            <v>0</v>
          </cell>
          <cell r="X724">
            <v>0.18</v>
          </cell>
          <cell r="Y724">
            <v>0.18</v>
          </cell>
          <cell r="Z724">
            <v>0</v>
          </cell>
          <cell r="AB724">
            <v>3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</row>
        <row r="725">
          <cell r="B725">
            <v>487274044</v>
          </cell>
          <cell r="C725" t="str">
            <v>PROSPECT HILL ACADEMY</v>
          </cell>
          <cell r="D725">
            <v>274</v>
          </cell>
          <cell r="E725" t="str">
            <v>SOMERVILLE</v>
          </cell>
          <cell r="F725">
            <v>44</v>
          </cell>
          <cell r="G725" t="str">
            <v>BROCKTON</v>
          </cell>
          <cell r="I725">
            <v>16123</v>
          </cell>
          <cell r="J725">
            <v>562</v>
          </cell>
          <cell r="K725">
            <v>0</v>
          </cell>
          <cell r="L725">
            <v>1188</v>
          </cell>
          <cell r="M725">
            <v>17873</v>
          </cell>
          <cell r="O725">
            <v>1</v>
          </cell>
          <cell r="P725">
            <v>0</v>
          </cell>
          <cell r="Q725">
            <v>16685</v>
          </cell>
          <cell r="R725">
            <v>0</v>
          </cell>
          <cell r="S725">
            <v>0</v>
          </cell>
          <cell r="T725">
            <v>1188</v>
          </cell>
          <cell r="U725">
            <v>17873</v>
          </cell>
          <cell r="W725">
            <v>0</v>
          </cell>
          <cell r="X725">
            <v>0.18</v>
          </cell>
          <cell r="Y725">
            <v>0.18</v>
          </cell>
          <cell r="Z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</row>
        <row r="726">
          <cell r="B726">
            <v>487274048</v>
          </cell>
          <cell r="C726" t="str">
            <v>PROSPECT HILL ACADEMY</v>
          </cell>
          <cell r="D726">
            <v>274</v>
          </cell>
          <cell r="E726" t="str">
            <v>SOMERVILLE</v>
          </cell>
          <cell r="F726">
            <v>48</v>
          </cell>
          <cell r="G726" t="str">
            <v>BURLINGTON</v>
          </cell>
          <cell r="I726">
            <v>11201</v>
          </cell>
          <cell r="J726">
            <v>9146</v>
          </cell>
          <cell r="K726">
            <v>0</v>
          </cell>
          <cell r="L726">
            <v>1188</v>
          </cell>
          <cell r="M726">
            <v>21535</v>
          </cell>
          <cell r="O726">
            <v>2</v>
          </cell>
          <cell r="P726">
            <v>0</v>
          </cell>
          <cell r="Q726">
            <v>40694</v>
          </cell>
          <cell r="R726">
            <v>0</v>
          </cell>
          <cell r="S726">
            <v>0</v>
          </cell>
          <cell r="T726">
            <v>2376</v>
          </cell>
          <cell r="U726">
            <v>43070</v>
          </cell>
          <cell r="W726">
            <v>0</v>
          </cell>
          <cell r="X726">
            <v>0.09</v>
          </cell>
          <cell r="Y726">
            <v>0.09</v>
          </cell>
          <cell r="Z726">
            <v>0</v>
          </cell>
          <cell r="AB726">
            <v>1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</row>
        <row r="727">
          <cell r="B727">
            <v>487274049</v>
          </cell>
          <cell r="C727" t="str">
            <v>PROSPECT HILL ACADEMY</v>
          </cell>
          <cell r="D727">
            <v>274</v>
          </cell>
          <cell r="E727" t="str">
            <v>SOMERVILLE</v>
          </cell>
          <cell r="F727">
            <v>49</v>
          </cell>
          <cell r="G727" t="str">
            <v>CAMBRIDGE</v>
          </cell>
          <cell r="I727">
            <v>17129</v>
          </cell>
          <cell r="J727">
            <v>21494</v>
          </cell>
          <cell r="K727">
            <v>0</v>
          </cell>
          <cell r="L727">
            <v>1188</v>
          </cell>
          <cell r="M727">
            <v>39811</v>
          </cell>
          <cell r="O727">
            <v>42</v>
          </cell>
          <cell r="P727">
            <v>0</v>
          </cell>
          <cell r="Q727">
            <v>1622166</v>
          </cell>
          <cell r="R727">
            <v>0</v>
          </cell>
          <cell r="S727">
            <v>0</v>
          </cell>
          <cell r="T727">
            <v>49896</v>
          </cell>
          <cell r="U727">
            <v>1672062</v>
          </cell>
          <cell r="W727">
            <v>0</v>
          </cell>
          <cell r="X727">
            <v>0.09</v>
          </cell>
          <cell r="Y727">
            <v>0.09</v>
          </cell>
          <cell r="Z727">
            <v>0</v>
          </cell>
          <cell r="AB727">
            <v>15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</row>
        <row r="728">
          <cell r="B728">
            <v>487274057</v>
          </cell>
          <cell r="C728" t="str">
            <v>PROSPECT HILL ACADEMY</v>
          </cell>
          <cell r="D728">
            <v>274</v>
          </cell>
          <cell r="E728" t="str">
            <v>SOMERVILLE</v>
          </cell>
          <cell r="F728">
            <v>57</v>
          </cell>
          <cell r="G728" t="str">
            <v>CHELSEA</v>
          </cell>
          <cell r="I728">
            <v>18661</v>
          </cell>
          <cell r="J728">
            <v>404</v>
          </cell>
          <cell r="K728">
            <v>0</v>
          </cell>
          <cell r="L728">
            <v>1188</v>
          </cell>
          <cell r="M728">
            <v>20253</v>
          </cell>
          <cell r="O728">
            <v>19</v>
          </cell>
          <cell r="P728">
            <v>0</v>
          </cell>
          <cell r="Q728">
            <v>362235</v>
          </cell>
          <cell r="R728">
            <v>0</v>
          </cell>
          <cell r="S728">
            <v>0</v>
          </cell>
          <cell r="T728">
            <v>22572</v>
          </cell>
          <cell r="U728">
            <v>384807</v>
          </cell>
          <cell r="W728">
            <v>0</v>
          </cell>
          <cell r="X728">
            <v>0.18</v>
          </cell>
          <cell r="Y728">
            <v>0.18</v>
          </cell>
          <cell r="Z728">
            <v>0</v>
          </cell>
          <cell r="AB728">
            <v>5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</row>
        <row r="729">
          <cell r="B729">
            <v>487274093</v>
          </cell>
          <cell r="C729" t="str">
            <v>PROSPECT HILL ACADEMY</v>
          </cell>
          <cell r="D729">
            <v>274</v>
          </cell>
          <cell r="E729" t="str">
            <v>SOMERVILLE</v>
          </cell>
          <cell r="F729">
            <v>93</v>
          </cell>
          <cell r="G729" t="str">
            <v>EVERETT</v>
          </cell>
          <cell r="I729">
            <v>18061</v>
          </cell>
          <cell r="J729">
            <v>50</v>
          </cell>
          <cell r="K729">
            <v>0</v>
          </cell>
          <cell r="L729">
            <v>1188</v>
          </cell>
          <cell r="M729">
            <v>19299</v>
          </cell>
          <cell r="O729">
            <v>44</v>
          </cell>
          <cell r="P729">
            <v>0</v>
          </cell>
          <cell r="Q729">
            <v>796884</v>
          </cell>
          <cell r="R729">
            <v>0</v>
          </cell>
          <cell r="S729">
            <v>0</v>
          </cell>
          <cell r="T729">
            <v>52272</v>
          </cell>
          <cell r="U729">
            <v>849156</v>
          </cell>
          <cell r="W729">
            <v>0</v>
          </cell>
          <cell r="X729">
            <v>0.18</v>
          </cell>
          <cell r="Y729">
            <v>0.18</v>
          </cell>
          <cell r="Z729">
            <v>0</v>
          </cell>
          <cell r="AB729">
            <v>8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</row>
        <row r="730">
          <cell r="B730">
            <v>487274095</v>
          </cell>
          <cell r="C730" t="str">
            <v>PROSPECT HILL ACADEMY</v>
          </cell>
          <cell r="D730">
            <v>274</v>
          </cell>
          <cell r="E730" t="str">
            <v>SOMERVILLE</v>
          </cell>
          <cell r="F730">
            <v>95</v>
          </cell>
          <cell r="G730" t="str">
            <v>FALL RIVER</v>
          </cell>
          <cell r="I730">
            <v>19169</v>
          </cell>
          <cell r="J730">
            <v>209</v>
          </cell>
          <cell r="K730">
            <v>0</v>
          </cell>
          <cell r="L730">
            <v>1188</v>
          </cell>
          <cell r="M730">
            <v>20566</v>
          </cell>
          <cell r="O730">
            <v>1</v>
          </cell>
          <cell r="P730">
            <v>0</v>
          </cell>
          <cell r="Q730">
            <v>19378</v>
          </cell>
          <cell r="R730">
            <v>0</v>
          </cell>
          <cell r="S730">
            <v>0</v>
          </cell>
          <cell r="T730">
            <v>1188</v>
          </cell>
          <cell r="U730">
            <v>20566</v>
          </cell>
          <cell r="W730">
            <v>0</v>
          </cell>
          <cell r="X730">
            <v>0.18</v>
          </cell>
          <cell r="Y730">
            <v>0.18</v>
          </cell>
          <cell r="Z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</row>
        <row r="731">
          <cell r="B731">
            <v>487274097</v>
          </cell>
          <cell r="C731" t="str">
            <v>PROSPECT HILL ACADEMY</v>
          </cell>
          <cell r="D731">
            <v>274</v>
          </cell>
          <cell r="E731" t="str">
            <v>SOMERVILLE</v>
          </cell>
          <cell r="F731">
            <v>97</v>
          </cell>
          <cell r="G731" t="str">
            <v>FITCHBURG</v>
          </cell>
          <cell r="I731">
            <v>18645</v>
          </cell>
          <cell r="J731">
            <v>0</v>
          </cell>
          <cell r="K731">
            <v>0</v>
          </cell>
          <cell r="L731">
            <v>1188</v>
          </cell>
          <cell r="M731">
            <v>19833</v>
          </cell>
          <cell r="O731">
            <v>3</v>
          </cell>
          <cell r="P731">
            <v>0</v>
          </cell>
          <cell r="Q731">
            <v>55935</v>
          </cell>
          <cell r="R731">
            <v>0</v>
          </cell>
          <cell r="S731">
            <v>0</v>
          </cell>
          <cell r="T731">
            <v>3564</v>
          </cell>
          <cell r="U731">
            <v>59499</v>
          </cell>
          <cell r="W731">
            <v>0</v>
          </cell>
          <cell r="X731">
            <v>0.18</v>
          </cell>
          <cell r="Y731">
            <v>0.18</v>
          </cell>
          <cell r="Z731">
            <v>0</v>
          </cell>
          <cell r="AB731">
            <v>1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</row>
        <row r="732">
          <cell r="B732">
            <v>487274100</v>
          </cell>
          <cell r="C732" t="str">
            <v>PROSPECT HILL ACADEMY</v>
          </cell>
          <cell r="D732">
            <v>274</v>
          </cell>
          <cell r="E732" t="str">
            <v>SOMERVILLE</v>
          </cell>
          <cell r="F732">
            <v>100</v>
          </cell>
          <cell r="G732" t="str">
            <v>FRAMINGHAM</v>
          </cell>
          <cell r="I732">
            <v>16329</v>
          </cell>
          <cell r="J732">
            <v>5396</v>
          </cell>
          <cell r="K732">
            <v>0</v>
          </cell>
          <cell r="L732">
            <v>1188</v>
          </cell>
          <cell r="M732">
            <v>22913</v>
          </cell>
          <cell r="O732">
            <v>1</v>
          </cell>
          <cell r="P732">
            <v>0</v>
          </cell>
          <cell r="Q732">
            <v>21725</v>
          </cell>
          <cell r="R732">
            <v>0</v>
          </cell>
          <cell r="S732">
            <v>0</v>
          </cell>
          <cell r="T732">
            <v>1188</v>
          </cell>
          <cell r="U732">
            <v>22913</v>
          </cell>
          <cell r="W732">
            <v>0</v>
          </cell>
          <cell r="X732">
            <v>0.09</v>
          </cell>
          <cell r="Y732">
            <v>0.09</v>
          </cell>
          <cell r="Z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</row>
        <row r="733">
          <cell r="B733">
            <v>487274128</v>
          </cell>
          <cell r="C733" t="str">
            <v>PROSPECT HILL ACADEMY</v>
          </cell>
          <cell r="D733">
            <v>274</v>
          </cell>
          <cell r="E733" t="str">
            <v>SOMERVILLE</v>
          </cell>
          <cell r="F733">
            <v>128</v>
          </cell>
          <cell r="G733" t="str">
            <v>HAVERHILL</v>
          </cell>
          <cell r="I733">
            <v>11201</v>
          </cell>
          <cell r="J733">
            <v>417</v>
          </cell>
          <cell r="K733">
            <v>0</v>
          </cell>
          <cell r="L733">
            <v>1188</v>
          </cell>
          <cell r="M733">
            <v>12806</v>
          </cell>
          <cell r="O733">
            <v>1</v>
          </cell>
          <cell r="P733">
            <v>0</v>
          </cell>
          <cell r="Q733">
            <v>11618</v>
          </cell>
          <cell r="R733">
            <v>0</v>
          </cell>
          <cell r="S733">
            <v>0</v>
          </cell>
          <cell r="T733">
            <v>1188</v>
          </cell>
          <cell r="U733">
            <v>12806</v>
          </cell>
          <cell r="W733">
            <v>0</v>
          </cell>
          <cell r="X733">
            <v>0.09</v>
          </cell>
          <cell r="Y733">
            <v>0.09</v>
          </cell>
          <cell r="Z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</row>
        <row r="734">
          <cell r="B734">
            <v>487274137</v>
          </cell>
          <cell r="C734" t="str">
            <v>PROSPECT HILL ACADEMY</v>
          </cell>
          <cell r="D734">
            <v>274</v>
          </cell>
          <cell r="E734" t="str">
            <v>SOMERVILLE</v>
          </cell>
          <cell r="F734">
            <v>137</v>
          </cell>
          <cell r="G734" t="str">
            <v>HOLYOKE</v>
          </cell>
          <cell r="I734">
            <v>18463</v>
          </cell>
          <cell r="J734">
            <v>50</v>
          </cell>
          <cell r="K734">
            <v>0</v>
          </cell>
          <cell r="L734">
            <v>1188</v>
          </cell>
          <cell r="M734">
            <v>19701</v>
          </cell>
          <cell r="O734">
            <v>2</v>
          </cell>
          <cell r="P734">
            <v>0</v>
          </cell>
          <cell r="Q734">
            <v>37026</v>
          </cell>
          <cell r="R734">
            <v>0</v>
          </cell>
          <cell r="S734">
            <v>0</v>
          </cell>
          <cell r="T734">
            <v>2376</v>
          </cell>
          <cell r="U734">
            <v>39402</v>
          </cell>
          <cell r="W734">
            <v>0</v>
          </cell>
          <cell r="X734">
            <v>0.18</v>
          </cell>
          <cell r="Y734">
            <v>0.18</v>
          </cell>
          <cell r="Z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</row>
        <row r="735">
          <cell r="B735">
            <v>487274149</v>
          </cell>
          <cell r="C735" t="str">
            <v>PROSPECT HILL ACADEMY</v>
          </cell>
          <cell r="D735">
            <v>274</v>
          </cell>
          <cell r="E735" t="str">
            <v>SOMERVILLE</v>
          </cell>
          <cell r="F735">
            <v>149</v>
          </cell>
          <cell r="G735" t="str">
            <v>LAWRENCE</v>
          </cell>
          <cell r="I735">
            <v>8072</v>
          </cell>
          <cell r="J735">
            <v>97</v>
          </cell>
          <cell r="K735">
            <v>0</v>
          </cell>
          <cell r="L735">
            <v>1188</v>
          </cell>
          <cell r="M735">
            <v>9357</v>
          </cell>
          <cell r="O735">
            <v>4</v>
          </cell>
          <cell r="P735">
            <v>0</v>
          </cell>
          <cell r="Q735">
            <v>32676</v>
          </cell>
          <cell r="R735">
            <v>0</v>
          </cell>
          <cell r="S735">
            <v>0</v>
          </cell>
          <cell r="T735">
            <v>4752</v>
          </cell>
          <cell r="U735">
            <v>37428</v>
          </cell>
          <cell r="W735">
            <v>0</v>
          </cell>
          <cell r="X735">
            <v>0.18</v>
          </cell>
          <cell r="Y735">
            <v>0.18</v>
          </cell>
          <cell r="Z735">
            <v>0</v>
          </cell>
          <cell r="AB735">
            <v>2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</row>
        <row r="736">
          <cell r="B736">
            <v>487274153</v>
          </cell>
          <cell r="C736" t="str">
            <v>PROSPECT HILL ACADEMY</v>
          </cell>
          <cell r="D736">
            <v>274</v>
          </cell>
          <cell r="E736" t="str">
            <v>SOMERVILLE</v>
          </cell>
          <cell r="F736">
            <v>153</v>
          </cell>
          <cell r="G736" t="str">
            <v>LEOMINSTER</v>
          </cell>
          <cell r="I736">
            <v>16545</v>
          </cell>
          <cell r="J736">
            <v>46</v>
          </cell>
          <cell r="K736">
            <v>0</v>
          </cell>
          <cell r="L736">
            <v>1188</v>
          </cell>
          <cell r="M736">
            <v>17779</v>
          </cell>
          <cell r="O736">
            <v>1</v>
          </cell>
          <cell r="P736">
            <v>0</v>
          </cell>
          <cell r="Q736">
            <v>16591</v>
          </cell>
          <cell r="R736">
            <v>0</v>
          </cell>
          <cell r="S736">
            <v>0</v>
          </cell>
          <cell r="T736">
            <v>1188</v>
          </cell>
          <cell r="U736">
            <v>17779</v>
          </cell>
          <cell r="W736">
            <v>0</v>
          </cell>
          <cell r="X736">
            <v>0.09</v>
          </cell>
          <cell r="Y736">
            <v>0.09</v>
          </cell>
          <cell r="Z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</row>
        <row r="737">
          <cell r="B737">
            <v>487274155</v>
          </cell>
          <cell r="C737" t="str">
            <v>PROSPECT HILL ACADEMY</v>
          </cell>
          <cell r="D737">
            <v>274</v>
          </cell>
          <cell r="E737" t="str">
            <v>SOMERVILLE</v>
          </cell>
          <cell r="F737">
            <v>155</v>
          </cell>
          <cell r="G737" t="str">
            <v>LEXINGTON</v>
          </cell>
          <cell r="I737">
            <v>13151</v>
          </cell>
          <cell r="J737">
            <v>10486</v>
          </cell>
          <cell r="K737">
            <v>0</v>
          </cell>
          <cell r="L737">
            <v>1188</v>
          </cell>
          <cell r="M737">
            <v>24825</v>
          </cell>
          <cell r="O737">
            <v>2</v>
          </cell>
          <cell r="P737">
            <v>0</v>
          </cell>
          <cell r="Q737">
            <v>47274</v>
          </cell>
          <cell r="R737">
            <v>0</v>
          </cell>
          <cell r="S737">
            <v>0</v>
          </cell>
          <cell r="T737">
            <v>2376</v>
          </cell>
          <cell r="U737">
            <v>49650</v>
          </cell>
          <cell r="W737">
            <v>0</v>
          </cell>
          <cell r="X737">
            <v>0.09</v>
          </cell>
          <cell r="Y737">
            <v>0.09</v>
          </cell>
          <cell r="Z737">
            <v>0</v>
          </cell>
          <cell r="AB737">
            <v>1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</row>
        <row r="738">
          <cell r="B738">
            <v>487274160</v>
          </cell>
          <cell r="C738" t="str">
            <v>PROSPECT HILL ACADEMY</v>
          </cell>
          <cell r="D738">
            <v>274</v>
          </cell>
          <cell r="E738" t="str">
            <v>SOMERVILLE</v>
          </cell>
          <cell r="F738">
            <v>160</v>
          </cell>
          <cell r="G738" t="str">
            <v>LOWELL</v>
          </cell>
          <cell r="I738">
            <v>18645</v>
          </cell>
          <cell r="J738">
            <v>39</v>
          </cell>
          <cell r="K738">
            <v>0</v>
          </cell>
          <cell r="L738">
            <v>1188</v>
          </cell>
          <cell r="M738">
            <v>19872</v>
          </cell>
          <cell r="O738">
            <v>6</v>
          </cell>
          <cell r="P738">
            <v>0</v>
          </cell>
          <cell r="Q738">
            <v>112104</v>
          </cell>
          <cell r="R738">
            <v>0</v>
          </cell>
          <cell r="S738">
            <v>0</v>
          </cell>
          <cell r="T738">
            <v>7128</v>
          </cell>
          <cell r="U738">
            <v>119232</v>
          </cell>
          <cell r="W738">
            <v>0</v>
          </cell>
          <cell r="X738">
            <v>0.18</v>
          </cell>
          <cell r="Y738">
            <v>0.18</v>
          </cell>
          <cell r="Z738">
            <v>0</v>
          </cell>
          <cell r="AB738">
            <v>2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</row>
        <row r="739">
          <cell r="B739">
            <v>487274163</v>
          </cell>
          <cell r="C739" t="str">
            <v>PROSPECT HILL ACADEMY</v>
          </cell>
          <cell r="D739">
            <v>274</v>
          </cell>
          <cell r="E739" t="str">
            <v>SOMERVILLE</v>
          </cell>
          <cell r="F739">
            <v>163</v>
          </cell>
          <cell r="G739" t="str">
            <v>LYNN</v>
          </cell>
          <cell r="I739">
            <v>18314</v>
          </cell>
          <cell r="J739">
            <v>0</v>
          </cell>
          <cell r="K739">
            <v>0</v>
          </cell>
          <cell r="L739">
            <v>1188</v>
          </cell>
          <cell r="M739">
            <v>19502</v>
          </cell>
          <cell r="O739">
            <v>12</v>
          </cell>
          <cell r="P739">
            <v>0</v>
          </cell>
          <cell r="Q739">
            <v>219768</v>
          </cell>
          <cell r="R739">
            <v>0</v>
          </cell>
          <cell r="S739">
            <v>0</v>
          </cell>
          <cell r="T739">
            <v>14256</v>
          </cell>
          <cell r="U739">
            <v>234024</v>
          </cell>
          <cell r="W739">
            <v>0</v>
          </cell>
          <cell r="X739">
            <v>0.113490033140277</v>
          </cell>
          <cell r="Y739">
            <v>0.113490033140277</v>
          </cell>
          <cell r="Z739">
            <v>0</v>
          </cell>
          <cell r="AB739">
            <v>8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</row>
        <row r="740">
          <cell r="B740">
            <v>487274165</v>
          </cell>
          <cell r="C740" t="str">
            <v>PROSPECT HILL ACADEMY</v>
          </cell>
          <cell r="D740">
            <v>274</v>
          </cell>
          <cell r="E740" t="str">
            <v>SOMERVILLE</v>
          </cell>
          <cell r="F740">
            <v>165</v>
          </cell>
          <cell r="G740" t="str">
            <v>MALDEN</v>
          </cell>
          <cell r="I740">
            <v>16672</v>
          </cell>
          <cell r="J740">
            <v>0</v>
          </cell>
          <cell r="K740">
            <v>0</v>
          </cell>
          <cell r="L740">
            <v>1188</v>
          </cell>
          <cell r="M740">
            <v>17860</v>
          </cell>
          <cell r="O740">
            <v>17</v>
          </cell>
          <cell r="P740">
            <v>0</v>
          </cell>
          <cell r="Q740">
            <v>283424</v>
          </cell>
          <cell r="R740">
            <v>0</v>
          </cell>
          <cell r="S740">
            <v>0</v>
          </cell>
          <cell r="T740">
            <v>20196</v>
          </cell>
          <cell r="U740">
            <v>303620</v>
          </cell>
          <cell r="W740">
            <v>0</v>
          </cell>
          <cell r="X740">
            <v>9.8299999999999998E-2</v>
          </cell>
          <cell r="Y740">
            <v>9.8299999999999998E-2</v>
          </cell>
          <cell r="Z740">
            <v>0</v>
          </cell>
          <cell r="AB740">
            <v>10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</row>
        <row r="741">
          <cell r="B741">
            <v>487274176</v>
          </cell>
          <cell r="C741" t="str">
            <v>PROSPECT HILL ACADEMY</v>
          </cell>
          <cell r="D741">
            <v>274</v>
          </cell>
          <cell r="E741" t="str">
            <v>SOMERVILLE</v>
          </cell>
          <cell r="F741">
            <v>176</v>
          </cell>
          <cell r="G741" t="str">
            <v>MEDFORD</v>
          </cell>
          <cell r="I741">
            <v>16293</v>
          </cell>
          <cell r="J741">
            <v>5541</v>
          </cell>
          <cell r="K741">
            <v>0</v>
          </cell>
          <cell r="L741">
            <v>1188</v>
          </cell>
          <cell r="M741">
            <v>23022</v>
          </cell>
          <cell r="O741">
            <v>68</v>
          </cell>
          <cell r="P741">
            <v>0</v>
          </cell>
          <cell r="Q741">
            <v>1484712</v>
          </cell>
          <cell r="R741">
            <v>0</v>
          </cell>
          <cell r="S741">
            <v>0</v>
          </cell>
          <cell r="T741">
            <v>80784</v>
          </cell>
          <cell r="U741">
            <v>1565496</v>
          </cell>
          <cell r="W741">
            <v>0</v>
          </cell>
          <cell r="X741">
            <v>0.09</v>
          </cell>
          <cell r="Y741">
            <v>0.09</v>
          </cell>
          <cell r="Z741">
            <v>0</v>
          </cell>
          <cell r="AB741">
            <v>34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</row>
        <row r="742">
          <cell r="B742">
            <v>487274178</v>
          </cell>
          <cell r="C742" t="str">
            <v>PROSPECT HILL ACADEMY</v>
          </cell>
          <cell r="D742">
            <v>274</v>
          </cell>
          <cell r="E742" t="str">
            <v>SOMERVILLE</v>
          </cell>
          <cell r="F742">
            <v>178</v>
          </cell>
          <cell r="G742" t="str">
            <v>MELROSE</v>
          </cell>
          <cell r="I742">
            <v>10470</v>
          </cell>
          <cell r="J742">
            <v>864</v>
          </cell>
          <cell r="K742">
            <v>0</v>
          </cell>
          <cell r="L742">
            <v>1188</v>
          </cell>
          <cell r="M742">
            <v>12522</v>
          </cell>
          <cell r="O742">
            <v>4</v>
          </cell>
          <cell r="P742">
            <v>0</v>
          </cell>
          <cell r="Q742">
            <v>45336</v>
          </cell>
          <cell r="R742">
            <v>0</v>
          </cell>
          <cell r="S742">
            <v>0</v>
          </cell>
          <cell r="T742">
            <v>4752</v>
          </cell>
          <cell r="U742">
            <v>50088</v>
          </cell>
          <cell r="W742">
            <v>0</v>
          </cell>
          <cell r="X742">
            <v>0.09</v>
          </cell>
          <cell r="Y742">
            <v>0.09</v>
          </cell>
          <cell r="Z742">
            <v>0</v>
          </cell>
          <cell r="AB742">
            <v>2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</row>
        <row r="743">
          <cell r="B743">
            <v>487274181</v>
          </cell>
          <cell r="C743" t="str">
            <v>PROSPECT HILL ACADEMY</v>
          </cell>
          <cell r="D743">
            <v>274</v>
          </cell>
          <cell r="E743" t="str">
            <v>SOMERVILLE</v>
          </cell>
          <cell r="F743">
            <v>181</v>
          </cell>
          <cell r="G743" t="str">
            <v>METHUEN</v>
          </cell>
          <cell r="I743">
            <v>13106</v>
          </cell>
          <cell r="J743">
            <v>196</v>
          </cell>
          <cell r="K743">
            <v>0</v>
          </cell>
          <cell r="L743">
            <v>1188</v>
          </cell>
          <cell r="M743">
            <v>14490</v>
          </cell>
          <cell r="O743">
            <v>3</v>
          </cell>
          <cell r="P743">
            <v>0</v>
          </cell>
          <cell r="Q743">
            <v>39906</v>
          </cell>
          <cell r="R743">
            <v>0</v>
          </cell>
          <cell r="S743">
            <v>0</v>
          </cell>
          <cell r="T743">
            <v>3564</v>
          </cell>
          <cell r="U743">
            <v>43470</v>
          </cell>
          <cell r="W743">
            <v>0</v>
          </cell>
          <cell r="X743">
            <v>0.09</v>
          </cell>
          <cell r="Y743">
            <v>0.09</v>
          </cell>
          <cell r="Z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</row>
        <row r="744">
          <cell r="B744">
            <v>487274189</v>
          </cell>
          <cell r="C744" t="str">
            <v>PROSPECT HILL ACADEMY</v>
          </cell>
          <cell r="D744">
            <v>274</v>
          </cell>
          <cell r="E744" t="str">
            <v>SOMERVILLE</v>
          </cell>
          <cell r="F744">
            <v>189</v>
          </cell>
          <cell r="G744" t="str">
            <v>MILTON</v>
          </cell>
          <cell r="I744">
            <v>12566</v>
          </cell>
          <cell r="J744">
            <v>4273</v>
          </cell>
          <cell r="K744">
            <v>0</v>
          </cell>
          <cell r="L744">
            <v>1188</v>
          </cell>
          <cell r="M744">
            <v>18027</v>
          </cell>
          <cell r="O744">
            <v>2</v>
          </cell>
          <cell r="P744">
            <v>0</v>
          </cell>
          <cell r="Q744">
            <v>33678</v>
          </cell>
          <cell r="R744">
            <v>0</v>
          </cell>
          <cell r="S744">
            <v>0</v>
          </cell>
          <cell r="T744">
            <v>2376</v>
          </cell>
          <cell r="U744">
            <v>36054</v>
          </cell>
          <cell r="W744">
            <v>0</v>
          </cell>
          <cell r="X744">
            <v>0.09</v>
          </cell>
          <cell r="Y744">
            <v>0.09</v>
          </cell>
          <cell r="Z744">
            <v>0</v>
          </cell>
          <cell r="AB744">
            <v>1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</row>
        <row r="745">
          <cell r="B745">
            <v>487274201</v>
          </cell>
          <cell r="C745" t="str">
            <v>PROSPECT HILL ACADEMY</v>
          </cell>
          <cell r="D745">
            <v>274</v>
          </cell>
          <cell r="E745" t="str">
            <v>SOMERVILLE</v>
          </cell>
          <cell r="F745">
            <v>201</v>
          </cell>
          <cell r="G745" t="str">
            <v>NEW BEDFORD</v>
          </cell>
          <cell r="I745">
            <v>22026</v>
          </cell>
          <cell r="J745">
            <v>184</v>
          </cell>
          <cell r="K745">
            <v>0</v>
          </cell>
          <cell r="L745">
            <v>1188</v>
          </cell>
          <cell r="M745">
            <v>23398</v>
          </cell>
          <cell r="O745">
            <v>2</v>
          </cell>
          <cell r="P745">
            <v>0</v>
          </cell>
          <cell r="Q745">
            <v>44420</v>
          </cell>
          <cell r="R745">
            <v>0</v>
          </cell>
          <cell r="S745">
            <v>0</v>
          </cell>
          <cell r="T745">
            <v>2376</v>
          </cell>
          <cell r="U745">
            <v>46796</v>
          </cell>
          <cell r="W745">
            <v>0</v>
          </cell>
          <cell r="X745">
            <v>0.18</v>
          </cell>
          <cell r="Y745">
            <v>0.18</v>
          </cell>
          <cell r="Z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</row>
        <row r="746">
          <cell r="B746">
            <v>487274220</v>
          </cell>
          <cell r="C746" t="str">
            <v>PROSPECT HILL ACADEMY</v>
          </cell>
          <cell r="D746">
            <v>274</v>
          </cell>
          <cell r="E746" t="str">
            <v>SOMERVILLE</v>
          </cell>
          <cell r="F746">
            <v>220</v>
          </cell>
          <cell r="G746" t="str">
            <v>NORWOOD</v>
          </cell>
          <cell r="I746">
            <v>17374</v>
          </cell>
          <cell r="J746">
            <v>5769</v>
          </cell>
          <cell r="K746">
            <v>0</v>
          </cell>
          <cell r="L746">
            <v>1188</v>
          </cell>
          <cell r="M746">
            <v>24331</v>
          </cell>
          <cell r="O746">
            <v>1</v>
          </cell>
          <cell r="P746">
            <v>0</v>
          </cell>
          <cell r="Q746">
            <v>23143</v>
          </cell>
          <cell r="R746">
            <v>0</v>
          </cell>
          <cell r="S746">
            <v>0</v>
          </cell>
          <cell r="T746">
            <v>1188</v>
          </cell>
          <cell r="U746">
            <v>24331</v>
          </cell>
          <cell r="W746">
            <v>0</v>
          </cell>
          <cell r="X746">
            <v>0.09</v>
          </cell>
          <cell r="Y746">
            <v>0.09</v>
          </cell>
          <cell r="Z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</row>
        <row r="747">
          <cell r="B747">
            <v>487274229</v>
          </cell>
          <cell r="C747" t="str">
            <v>PROSPECT HILL ACADEMY</v>
          </cell>
          <cell r="D747">
            <v>274</v>
          </cell>
          <cell r="E747" t="str">
            <v>SOMERVILLE</v>
          </cell>
          <cell r="F747">
            <v>229</v>
          </cell>
          <cell r="G747" t="str">
            <v>PEABODY</v>
          </cell>
          <cell r="I747">
            <v>11987</v>
          </cell>
          <cell r="J747">
            <v>903</v>
          </cell>
          <cell r="K747">
            <v>0</v>
          </cell>
          <cell r="L747">
            <v>1188</v>
          </cell>
          <cell r="M747">
            <v>14078</v>
          </cell>
          <cell r="O747">
            <v>3</v>
          </cell>
          <cell r="P747">
            <v>0</v>
          </cell>
          <cell r="Q747">
            <v>38670</v>
          </cell>
          <cell r="R747">
            <v>0</v>
          </cell>
          <cell r="S747">
            <v>0</v>
          </cell>
          <cell r="T747">
            <v>3564</v>
          </cell>
          <cell r="U747">
            <v>42234</v>
          </cell>
          <cell r="W747">
            <v>0</v>
          </cell>
          <cell r="X747">
            <v>0.09</v>
          </cell>
          <cell r="Y747">
            <v>0.09</v>
          </cell>
          <cell r="Z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</row>
        <row r="748">
          <cell r="B748">
            <v>487274243</v>
          </cell>
          <cell r="C748" t="str">
            <v>PROSPECT HILL ACADEMY</v>
          </cell>
          <cell r="D748">
            <v>274</v>
          </cell>
          <cell r="E748" t="str">
            <v>SOMERVILLE</v>
          </cell>
          <cell r="F748">
            <v>243</v>
          </cell>
          <cell r="G748" t="str">
            <v>QUINCY</v>
          </cell>
          <cell r="I748">
            <v>16888</v>
          </cell>
          <cell r="J748">
            <v>1807</v>
          </cell>
          <cell r="K748">
            <v>0</v>
          </cell>
          <cell r="L748">
            <v>1188</v>
          </cell>
          <cell r="M748">
            <v>19883</v>
          </cell>
          <cell r="O748">
            <v>1</v>
          </cell>
          <cell r="P748">
            <v>0</v>
          </cell>
          <cell r="Q748">
            <v>18695</v>
          </cell>
          <cell r="R748">
            <v>0</v>
          </cell>
          <cell r="S748">
            <v>0</v>
          </cell>
          <cell r="T748">
            <v>1188</v>
          </cell>
          <cell r="U748">
            <v>19883</v>
          </cell>
          <cell r="W748">
            <v>0</v>
          </cell>
          <cell r="X748">
            <v>0.09</v>
          </cell>
          <cell r="Y748">
            <v>0.09</v>
          </cell>
          <cell r="Z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</row>
        <row r="749">
          <cell r="B749">
            <v>487274248</v>
          </cell>
          <cell r="C749" t="str">
            <v>PROSPECT HILL ACADEMY</v>
          </cell>
          <cell r="D749">
            <v>274</v>
          </cell>
          <cell r="E749" t="str">
            <v>SOMERVILLE</v>
          </cell>
          <cell r="F749">
            <v>248</v>
          </cell>
          <cell r="G749" t="str">
            <v>REVERE</v>
          </cell>
          <cell r="I749">
            <v>16394</v>
          </cell>
          <cell r="J749">
            <v>517</v>
          </cell>
          <cell r="K749">
            <v>0</v>
          </cell>
          <cell r="L749">
            <v>1188</v>
          </cell>
          <cell r="M749">
            <v>18099</v>
          </cell>
          <cell r="O749">
            <v>23</v>
          </cell>
          <cell r="P749">
            <v>0</v>
          </cell>
          <cell r="Q749">
            <v>388953</v>
          </cell>
          <cell r="R749">
            <v>0</v>
          </cell>
          <cell r="S749">
            <v>0</v>
          </cell>
          <cell r="T749">
            <v>27324</v>
          </cell>
          <cell r="U749">
            <v>416277</v>
          </cell>
          <cell r="W749">
            <v>0</v>
          </cell>
          <cell r="X749">
            <v>0.09</v>
          </cell>
          <cell r="Y749">
            <v>0.09</v>
          </cell>
          <cell r="Z749">
            <v>0</v>
          </cell>
          <cell r="AB749">
            <v>5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</row>
        <row r="750">
          <cell r="B750">
            <v>487274262</v>
          </cell>
          <cell r="C750" t="str">
            <v>PROSPECT HILL ACADEMY</v>
          </cell>
          <cell r="D750">
            <v>274</v>
          </cell>
          <cell r="E750" t="str">
            <v>SOMERVILLE</v>
          </cell>
          <cell r="F750">
            <v>262</v>
          </cell>
          <cell r="G750" t="str">
            <v>SAUGUS</v>
          </cell>
          <cell r="I750">
            <v>14634</v>
          </cell>
          <cell r="J750">
            <v>1894</v>
          </cell>
          <cell r="K750">
            <v>0</v>
          </cell>
          <cell r="L750">
            <v>1188</v>
          </cell>
          <cell r="M750">
            <v>17716</v>
          </cell>
          <cell r="O750">
            <v>14</v>
          </cell>
          <cell r="P750">
            <v>0</v>
          </cell>
          <cell r="Q750">
            <v>231392</v>
          </cell>
          <cell r="R750">
            <v>0</v>
          </cell>
          <cell r="S750">
            <v>0</v>
          </cell>
          <cell r="T750">
            <v>16632</v>
          </cell>
          <cell r="U750">
            <v>248024</v>
          </cell>
          <cell r="W750">
            <v>0</v>
          </cell>
          <cell r="X750">
            <v>0.09</v>
          </cell>
          <cell r="Y750">
            <v>0.09</v>
          </cell>
          <cell r="Z750">
            <v>0</v>
          </cell>
          <cell r="AB750">
            <v>5</v>
          </cell>
          <cell r="AC750">
            <v>1.6357132989874665</v>
          </cell>
          <cell r="AD750">
            <v>28981.069405664861</v>
          </cell>
          <cell r="AE750">
            <v>0</v>
          </cell>
          <cell r="AF750">
            <v>0</v>
          </cell>
        </row>
        <row r="751">
          <cell r="B751">
            <v>487274274</v>
          </cell>
          <cell r="C751" t="str">
            <v>PROSPECT HILL ACADEMY</v>
          </cell>
          <cell r="D751">
            <v>274</v>
          </cell>
          <cell r="E751" t="str">
            <v>SOMERVILLE</v>
          </cell>
          <cell r="F751">
            <v>274</v>
          </cell>
          <cell r="G751" t="str">
            <v>SOMERVILLE</v>
          </cell>
          <cell r="I751">
            <v>17387</v>
          </cell>
          <cell r="J751">
            <v>7717</v>
          </cell>
          <cell r="K751">
            <v>0</v>
          </cell>
          <cell r="L751">
            <v>1188</v>
          </cell>
          <cell r="M751">
            <v>26292</v>
          </cell>
          <cell r="O751">
            <v>171</v>
          </cell>
          <cell r="P751">
            <v>0</v>
          </cell>
          <cell r="Q751">
            <v>4292784</v>
          </cell>
          <cell r="R751">
            <v>0</v>
          </cell>
          <cell r="S751">
            <v>0</v>
          </cell>
          <cell r="T751">
            <v>203148</v>
          </cell>
          <cell r="U751">
            <v>4495932</v>
          </cell>
          <cell r="W751">
            <v>0</v>
          </cell>
          <cell r="X751">
            <v>0.09</v>
          </cell>
          <cell r="Y751">
            <v>0.09</v>
          </cell>
          <cell r="Z751">
            <v>0</v>
          </cell>
          <cell r="AB751">
            <v>57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</row>
        <row r="752">
          <cell r="B752">
            <v>487274284</v>
          </cell>
          <cell r="C752" t="str">
            <v>PROSPECT HILL ACADEMY</v>
          </cell>
          <cell r="D752">
            <v>274</v>
          </cell>
          <cell r="E752" t="str">
            <v>SOMERVILLE</v>
          </cell>
          <cell r="F752">
            <v>284</v>
          </cell>
          <cell r="G752" t="str">
            <v>STONEHAM</v>
          </cell>
          <cell r="I752">
            <v>15614</v>
          </cell>
          <cell r="J752">
            <v>6564</v>
          </cell>
          <cell r="K752">
            <v>0</v>
          </cell>
          <cell r="L752">
            <v>1188</v>
          </cell>
          <cell r="M752">
            <v>23366</v>
          </cell>
          <cell r="O752">
            <v>4</v>
          </cell>
          <cell r="P752">
            <v>0</v>
          </cell>
          <cell r="Q752">
            <v>88712</v>
          </cell>
          <cell r="R752">
            <v>0</v>
          </cell>
          <cell r="S752">
            <v>0</v>
          </cell>
          <cell r="T752">
            <v>4752</v>
          </cell>
          <cell r="U752">
            <v>93464</v>
          </cell>
          <cell r="W752">
            <v>0</v>
          </cell>
          <cell r="X752">
            <v>0.09</v>
          </cell>
          <cell r="Y752">
            <v>0.09</v>
          </cell>
          <cell r="Z752">
            <v>0</v>
          </cell>
          <cell r="AB752">
            <v>2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</row>
        <row r="753">
          <cell r="B753">
            <v>487274295</v>
          </cell>
          <cell r="C753" t="str">
            <v>PROSPECT HILL ACADEMY</v>
          </cell>
          <cell r="D753">
            <v>274</v>
          </cell>
          <cell r="E753" t="str">
            <v>SOMERVILLE</v>
          </cell>
          <cell r="F753">
            <v>295</v>
          </cell>
          <cell r="G753" t="str">
            <v>TEWKSBURY</v>
          </cell>
          <cell r="I753">
            <v>15654</v>
          </cell>
          <cell r="J753">
            <v>7760</v>
          </cell>
          <cell r="K753">
            <v>0</v>
          </cell>
          <cell r="L753">
            <v>1188</v>
          </cell>
          <cell r="M753">
            <v>24602</v>
          </cell>
          <cell r="O753">
            <v>4</v>
          </cell>
          <cell r="P753">
            <v>0</v>
          </cell>
          <cell r="Q753">
            <v>93656</v>
          </cell>
          <cell r="R753">
            <v>0</v>
          </cell>
          <cell r="S753">
            <v>0</v>
          </cell>
          <cell r="T753">
            <v>4752</v>
          </cell>
          <cell r="U753">
            <v>98408</v>
          </cell>
          <cell r="W753">
            <v>0</v>
          </cell>
          <cell r="X753">
            <v>0.09</v>
          </cell>
          <cell r="Y753">
            <v>0.09</v>
          </cell>
          <cell r="Z753">
            <v>0</v>
          </cell>
          <cell r="AB753">
            <v>3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</row>
        <row r="754">
          <cell r="B754">
            <v>487274305</v>
          </cell>
          <cell r="C754" t="str">
            <v>PROSPECT HILL ACADEMY</v>
          </cell>
          <cell r="D754">
            <v>274</v>
          </cell>
          <cell r="E754" t="str">
            <v>SOMERVILLE</v>
          </cell>
          <cell r="F754">
            <v>305</v>
          </cell>
          <cell r="G754" t="str">
            <v>WAKEFIELD</v>
          </cell>
          <cell r="I754">
            <v>12982</v>
          </cell>
          <cell r="J754">
            <v>5364</v>
          </cell>
          <cell r="K754">
            <v>0</v>
          </cell>
          <cell r="L754">
            <v>1188</v>
          </cell>
          <cell r="M754">
            <v>19534</v>
          </cell>
          <cell r="O754">
            <v>2</v>
          </cell>
          <cell r="P754">
            <v>0</v>
          </cell>
          <cell r="Q754">
            <v>36692</v>
          </cell>
          <cell r="R754">
            <v>0</v>
          </cell>
          <cell r="S754">
            <v>0</v>
          </cell>
          <cell r="T754">
            <v>2376</v>
          </cell>
          <cell r="U754">
            <v>39068</v>
          </cell>
          <cell r="W754">
            <v>0</v>
          </cell>
          <cell r="X754">
            <v>0.09</v>
          </cell>
          <cell r="Y754">
            <v>0.09</v>
          </cell>
          <cell r="Z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</row>
        <row r="755">
          <cell r="B755">
            <v>487274308</v>
          </cell>
          <cell r="C755" t="str">
            <v>PROSPECT HILL ACADEMY</v>
          </cell>
          <cell r="D755">
            <v>274</v>
          </cell>
          <cell r="E755" t="str">
            <v>SOMERVILLE</v>
          </cell>
          <cell r="F755">
            <v>308</v>
          </cell>
          <cell r="G755" t="str">
            <v>WALTHAM</v>
          </cell>
          <cell r="I755">
            <v>17635</v>
          </cell>
          <cell r="J755">
            <v>4745</v>
          </cell>
          <cell r="K755">
            <v>0</v>
          </cell>
          <cell r="L755">
            <v>1188</v>
          </cell>
          <cell r="M755">
            <v>23568</v>
          </cell>
          <cell r="O755">
            <v>5</v>
          </cell>
          <cell r="P755">
            <v>0</v>
          </cell>
          <cell r="Q755">
            <v>111900</v>
          </cell>
          <cell r="R755">
            <v>0</v>
          </cell>
          <cell r="S755">
            <v>0</v>
          </cell>
          <cell r="T755">
            <v>5940</v>
          </cell>
          <cell r="U755">
            <v>117840</v>
          </cell>
          <cell r="W755">
            <v>0</v>
          </cell>
          <cell r="X755">
            <v>0.09</v>
          </cell>
          <cell r="Y755">
            <v>0.09</v>
          </cell>
          <cell r="Z755">
            <v>0</v>
          </cell>
          <cell r="AB755">
            <v>2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</row>
        <row r="756">
          <cell r="B756">
            <v>487274314</v>
          </cell>
          <cell r="C756" t="str">
            <v>PROSPECT HILL ACADEMY</v>
          </cell>
          <cell r="D756">
            <v>274</v>
          </cell>
          <cell r="E756" t="str">
            <v>SOMERVILLE</v>
          </cell>
          <cell r="F756">
            <v>314</v>
          </cell>
          <cell r="G756" t="str">
            <v>WATERTOWN</v>
          </cell>
          <cell r="I756">
            <v>17771</v>
          </cell>
          <cell r="J756">
            <v>10471</v>
          </cell>
          <cell r="K756">
            <v>0</v>
          </cell>
          <cell r="L756">
            <v>1188</v>
          </cell>
          <cell r="M756">
            <v>29430</v>
          </cell>
          <cell r="O756">
            <v>2</v>
          </cell>
          <cell r="P756">
            <v>0</v>
          </cell>
          <cell r="Q756">
            <v>56484</v>
          </cell>
          <cell r="R756">
            <v>0</v>
          </cell>
          <cell r="S756">
            <v>0</v>
          </cell>
          <cell r="T756">
            <v>2376</v>
          </cell>
          <cell r="U756">
            <v>58860</v>
          </cell>
          <cell r="W756">
            <v>0</v>
          </cell>
          <cell r="X756">
            <v>0.09</v>
          </cell>
          <cell r="Y756">
            <v>0.09</v>
          </cell>
          <cell r="Z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</row>
        <row r="757">
          <cell r="B757">
            <v>487274336</v>
          </cell>
          <cell r="C757" t="str">
            <v>PROSPECT HILL ACADEMY</v>
          </cell>
          <cell r="D757">
            <v>274</v>
          </cell>
          <cell r="E757" t="str">
            <v>SOMERVILLE</v>
          </cell>
          <cell r="F757">
            <v>336</v>
          </cell>
          <cell r="G757" t="str">
            <v>WEYMOUTH</v>
          </cell>
          <cell r="I757">
            <v>17318</v>
          </cell>
          <cell r="J757">
            <v>1585</v>
          </cell>
          <cell r="K757">
            <v>0</v>
          </cell>
          <cell r="L757">
            <v>1188</v>
          </cell>
          <cell r="M757">
            <v>20091</v>
          </cell>
          <cell r="O757">
            <v>2</v>
          </cell>
          <cell r="P757">
            <v>0</v>
          </cell>
          <cell r="Q757">
            <v>37806</v>
          </cell>
          <cell r="R757">
            <v>0</v>
          </cell>
          <cell r="S757">
            <v>0</v>
          </cell>
          <cell r="T757">
            <v>2376</v>
          </cell>
          <cell r="U757">
            <v>40182</v>
          </cell>
          <cell r="W757">
            <v>0</v>
          </cell>
          <cell r="X757">
            <v>0.09</v>
          </cell>
          <cell r="Y757">
            <v>0.09</v>
          </cell>
          <cell r="Z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</row>
        <row r="758">
          <cell r="B758">
            <v>487274342</v>
          </cell>
          <cell r="C758" t="str">
            <v>PROSPECT HILL ACADEMY</v>
          </cell>
          <cell r="D758">
            <v>274</v>
          </cell>
          <cell r="E758" t="str">
            <v>SOMERVILLE</v>
          </cell>
          <cell r="F758">
            <v>342</v>
          </cell>
          <cell r="G758" t="str">
            <v>WILMINGTON</v>
          </cell>
          <cell r="I758">
            <v>12766</v>
          </cell>
          <cell r="J758">
            <v>9218</v>
          </cell>
          <cell r="K758">
            <v>0</v>
          </cell>
          <cell r="L758">
            <v>1188</v>
          </cell>
          <cell r="M758">
            <v>23172</v>
          </cell>
          <cell r="O758">
            <v>1</v>
          </cell>
          <cell r="P758">
            <v>0</v>
          </cell>
          <cell r="Q758">
            <v>21984</v>
          </cell>
          <cell r="R758">
            <v>0</v>
          </cell>
          <cell r="S758">
            <v>0</v>
          </cell>
          <cell r="T758">
            <v>1188</v>
          </cell>
          <cell r="U758">
            <v>23172</v>
          </cell>
          <cell r="W758">
            <v>0</v>
          </cell>
          <cell r="X758">
            <v>0.09</v>
          </cell>
          <cell r="Y758">
            <v>0.09</v>
          </cell>
          <cell r="Z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</row>
        <row r="759">
          <cell r="B759">
            <v>487274346</v>
          </cell>
          <cell r="C759" t="str">
            <v>PROSPECT HILL ACADEMY</v>
          </cell>
          <cell r="D759">
            <v>274</v>
          </cell>
          <cell r="E759" t="str">
            <v>SOMERVILLE</v>
          </cell>
          <cell r="F759">
            <v>346</v>
          </cell>
          <cell r="G759" t="str">
            <v>WINTHROP</v>
          </cell>
          <cell r="I759">
            <v>14058</v>
          </cell>
          <cell r="J759">
            <v>1686</v>
          </cell>
          <cell r="K759">
            <v>0</v>
          </cell>
          <cell r="L759">
            <v>1188</v>
          </cell>
          <cell r="M759">
            <v>16932</v>
          </cell>
          <cell r="O759">
            <v>1</v>
          </cell>
          <cell r="P759">
            <v>0</v>
          </cell>
          <cell r="Q759">
            <v>15744</v>
          </cell>
          <cell r="R759">
            <v>0</v>
          </cell>
          <cell r="S759">
            <v>0</v>
          </cell>
          <cell r="T759">
            <v>1188</v>
          </cell>
          <cell r="U759">
            <v>16932</v>
          </cell>
          <cell r="W759">
            <v>0</v>
          </cell>
          <cell r="X759">
            <v>0.09</v>
          </cell>
          <cell r="Y759">
            <v>0.09</v>
          </cell>
          <cell r="Z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</row>
        <row r="760">
          <cell r="B760">
            <v>487274347</v>
          </cell>
          <cell r="C760" t="str">
            <v>PROSPECT HILL ACADEMY</v>
          </cell>
          <cell r="D760">
            <v>274</v>
          </cell>
          <cell r="E760" t="str">
            <v>SOMERVILLE</v>
          </cell>
          <cell r="F760">
            <v>347</v>
          </cell>
          <cell r="G760" t="str">
            <v>WOBURN</v>
          </cell>
          <cell r="I760">
            <v>15439</v>
          </cell>
          <cell r="J760">
            <v>6518</v>
          </cell>
          <cell r="K760">
            <v>0</v>
          </cell>
          <cell r="L760">
            <v>1188</v>
          </cell>
          <cell r="M760">
            <v>23145</v>
          </cell>
          <cell r="O760">
            <v>14</v>
          </cell>
          <cell r="P760">
            <v>0</v>
          </cell>
          <cell r="Q760">
            <v>307398</v>
          </cell>
          <cell r="R760">
            <v>0</v>
          </cell>
          <cell r="S760">
            <v>0</v>
          </cell>
          <cell r="T760">
            <v>16632</v>
          </cell>
          <cell r="U760">
            <v>324030</v>
          </cell>
          <cell r="W760">
            <v>0</v>
          </cell>
          <cell r="X760">
            <v>0.09</v>
          </cell>
          <cell r="Y760">
            <v>0.09</v>
          </cell>
          <cell r="Z760">
            <v>0</v>
          </cell>
          <cell r="AB760">
            <v>5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</row>
        <row r="761">
          <cell r="B761">
            <v>487274350</v>
          </cell>
          <cell r="C761" t="str">
            <v>PROSPECT HILL ACADEMY</v>
          </cell>
          <cell r="D761">
            <v>274</v>
          </cell>
          <cell r="E761" t="str">
            <v>SOMERVILLE</v>
          </cell>
          <cell r="F761">
            <v>350</v>
          </cell>
          <cell r="G761" t="str">
            <v>WRENTHAM</v>
          </cell>
          <cell r="I761">
            <v>12163</v>
          </cell>
          <cell r="J761">
            <v>8685</v>
          </cell>
          <cell r="K761">
            <v>0</v>
          </cell>
          <cell r="L761">
            <v>1188</v>
          </cell>
          <cell r="M761">
            <v>22036</v>
          </cell>
          <cell r="O761">
            <v>1</v>
          </cell>
          <cell r="P761">
            <v>0</v>
          </cell>
          <cell r="Q761">
            <v>20848</v>
          </cell>
          <cell r="R761">
            <v>0</v>
          </cell>
          <cell r="S761">
            <v>0</v>
          </cell>
          <cell r="T761">
            <v>1188</v>
          </cell>
          <cell r="U761">
            <v>22036</v>
          </cell>
          <cell r="W761">
            <v>0</v>
          </cell>
          <cell r="X761">
            <v>0.09</v>
          </cell>
          <cell r="Y761">
            <v>0.09</v>
          </cell>
          <cell r="Z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</row>
        <row r="762">
          <cell r="B762">
            <v>488219001</v>
          </cell>
          <cell r="C762" t="str">
            <v>SOUTH SHORE</v>
          </cell>
          <cell r="D762">
            <v>219</v>
          </cell>
          <cell r="E762" t="str">
            <v>NORWELL</v>
          </cell>
          <cell r="F762">
            <v>1</v>
          </cell>
          <cell r="G762" t="str">
            <v>ABINGTON</v>
          </cell>
          <cell r="I762">
            <v>13491</v>
          </cell>
          <cell r="J762">
            <v>1353</v>
          </cell>
          <cell r="K762">
            <v>0</v>
          </cell>
          <cell r="L762">
            <v>1188</v>
          </cell>
          <cell r="M762">
            <v>16032</v>
          </cell>
          <cell r="O762">
            <v>52</v>
          </cell>
          <cell r="P762">
            <v>0</v>
          </cell>
          <cell r="Q762">
            <v>771888</v>
          </cell>
          <cell r="R762">
            <v>0</v>
          </cell>
          <cell r="S762">
            <v>0</v>
          </cell>
          <cell r="T762">
            <v>61776</v>
          </cell>
          <cell r="U762">
            <v>833664</v>
          </cell>
          <cell r="W762">
            <v>0</v>
          </cell>
          <cell r="X762">
            <v>0.09</v>
          </cell>
          <cell r="Y762">
            <v>0.09</v>
          </cell>
          <cell r="Z762">
            <v>0</v>
          </cell>
          <cell r="AB762">
            <v>19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</row>
        <row r="763">
          <cell r="B763">
            <v>488219016</v>
          </cell>
          <cell r="C763" t="str">
            <v>SOUTH SHORE</v>
          </cell>
          <cell r="D763">
            <v>219</v>
          </cell>
          <cell r="E763" t="str">
            <v>NORWELL</v>
          </cell>
          <cell r="F763">
            <v>16</v>
          </cell>
          <cell r="G763" t="str">
            <v>ATTLEBORO</v>
          </cell>
          <cell r="I763">
            <v>18552</v>
          </cell>
          <cell r="J763">
            <v>272</v>
          </cell>
          <cell r="K763">
            <v>0</v>
          </cell>
          <cell r="L763">
            <v>1188</v>
          </cell>
          <cell r="M763">
            <v>20012</v>
          </cell>
          <cell r="O763">
            <v>2</v>
          </cell>
          <cell r="P763">
            <v>0</v>
          </cell>
          <cell r="Q763">
            <v>37648</v>
          </cell>
          <cell r="R763">
            <v>0</v>
          </cell>
          <cell r="S763">
            <v>0</v>
          </cell>
          <cell r="T763">
            <v>2376</v>
          </cell>
          <cell r="U763">
            <v>40024</v>
          </cell>
          <cell r="W763">
            <v>0</v>
          </cell>
          <cell r="X763">
            <v>0.09</v>
          </cell>
          <cell r="Y763">
            <v>0.09</v>
          </cell>
          <cell r="Z763">
            <v>0</v>
          </cell>
          <cell r="AB763">
            <v>2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</row>
        <row r="764">
          <cell r="B764">
            <v>488219035</v>
          </cell>
          <cell r="C764" t="str">
            <v>SOUTH SHORE</v>
          </cell>
          <cell r="D764">
            <v>219</v>
          </cell>
          <cell r="E764" t="str">
            <v>NORWELL</v>
          </cell>
          <cell r="F764">
            <v>35</v>
          </cell>
          <cell r="G764" t="str">
            <v>BOSTON</v>
          </cell>
          <cell r="I764">
            <v>20371</v>
          </cell>
          <cell r="J764">
            <v>8455</v>
          </cell>
          <cell r="K764">
            <v>0</v>
          </cell>
          <cell r="L764">
            <v>1188</v>
          </cell>
          <cell r="M764">
            <v>30014</v>
          </cell>
          <cell r="O764">
            <v>3</v>
          </cell>
          <cell r="P764">
            <v>0</v>
          </cell>
          <cell r="Q764">
            <v>86478</v>
          </cell>
          <cell r="R764">
            <v>0</v>
          </cell>
          <cell r="S764">
            <v>0</v>
          </cell>
          <cell r="T764">
            <v>3564</v>
          </cell>
          <cell r="U764">
            <v>90042</v>
          </cell>
          <cell r="W764">
            <v>0</v>
          </cell>
          <cell r="X764">
            <v>0.18</v>
          </cell>
          <cell r="Y764">
            <v>0.18</v>
          </cell>
          <cell r="Z764">
            <v>0</v>
          </cell>
          <cell r="AB764">
            <v>2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</row>
        <row r="765">
          <cell r="B765">
            <v>488219040</v>
          </cell>
          <cell r="C765" t="str">
            <v>SOUTH SHORE</v>
          </cell>
          <cell r="D765">
            <v>219</v>
          </cell>
          <cell r="E765" t="str">
            <v>NORWELL</v>
          </cell>
          <cell r="F765">
            <v>40</v>
          </cell>
          <cell r="G765" t="str">
            <v>BRAINTREE</v>
          </cell>
          <cell r="I765">
            <v>15574</v>
          </cell>
          <cell r="J765">
            <v>4039</v>
          </cell>
          <cell r="K765">
            <v>0</v>
          </cell>
          <cell r="L765">
            <v>1188</v>
          </cell>
          <cell r="M765">
            <v>20801</v>
          </cell>
          <cell r="O765">
            <v>18</v>
          </cell>
          <cell r="P765">
            <v>0</v>
          </cell>
          <cell r="Q765">
            <v>353034</v>
          </cell>
          <cell r="R765">
            <v>0</v>
          </cell>
          <cell r="S765">
            <v>0</v>
          </cell>
          <cell r="T765">
            <v>21384</v>
          </cell>
          <cell r="U765">
            <v>374418</v>
          </cell>
          <cell r="W765">
            <v>0</v>
          </cell>
          <cell r="X765">
            <v>0.09</v>
          </cell>
          <cell r="Y765">
            <v>0.09</v>
          </cell>
          <cell r="Z765">
            <v>0</v>
          </cell>
          <cell r="AB765">
            <v>5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</row>
        <row r="766">
          <cell r="B766">
            <v>488219044</v>
          </cell>
          <cell r="C766" t="str">
            <v>SOUTH SHORE</v>
          </cell>
          <cell r="D766">
            <v>219</v>
          </cell>
          <cell r="E766" t="str">
            <v>NORWELL</v>
          </cell>
          <cell r="F766">
            <v>44</v>
          </cell>
          <cell r="G766" t="str">
            <v>BROCKTON</v>
          </cell>
          <cell r="I766">
            <v>17146</v>
          </cell>
          <cell r="J766">
            <v>598</v>
          </cell>
          <cell r="K766">
            <v>0</v>
          </cell>
          <cell r="L766">
            <v>1188</v>
          </cell>
          <cell r="M766">
            <v>18932</v>
          </cell>
          <cell r="O766">
            <v>170</v>
          </cell>
          <cell r="P766">
            <v>0</v>
          </cell>
          <cell r="Q766">
            <v>3016480</v>
          </cell>
          <cell r="R766">
            <v>0</v>
          </cell>
          <cell r="S766">
            <v>0</v>
          </cell>
          <cell r="T766">
            <v>201960</v>
          </cell>
          <cell r="U766">
            <v>3218440</v>
          </cell>
          <cell r="W766">
            <v>0</v>
          </cell>
          <cell r="X766">
            <v>0.18</v>
          </cell>
          <cell r="Y766">
            <v>0.18</v>
          </cell>
          <cell r="Z766">
            <v>0</v>
          </cell>
          <cell r="AB766">
            <v>87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</row>
        <row r="767">
          <cell r="B767">
            <v>488219052</v>
          </cell>
          <cell r="C767" t="str">
            <v>SOUTH SHORE</v>
          </cell>
          <cell r="D767">
            <v>219</v>
          </cell>
          <cell r="E767" t="str">
            <v>NORWELL</v>
          </cell>
          <cell r="F767">
            <v>52</v>
          </cell>
          <cell r="G767" t="str">
            <v>CARVER</v>
          </cell>
          <cell r="I767">
            <v>10992</v>
          </cell>
          <cell r="J767">
            <v>3999</v>
          </cell>
          <cell r="K767">
            <v>0</v>
          </cell>
          <cell r="L767">
            <v>1188</v>
          </cell>
          <cell r="M767">
            <v>16179</v>
          </cell>
          <cell r="O767">
            <v>2</v>
          </cell>
          <cell r="P767">
            <v>0</v>
          </cell>
          <cell r="Q767">
            <v>29982</v>
          </cell>
          <cell r="R767">
            <v>0</v>
          </cell>
          <cell r="S767">
            <v>0</v>
          </cell>
          <cell r="T767">
            <v>2376</v>
          </cell>
          <cell r="U767">
            <v>32358</v>
          </cell>
          <cell r="W767">
            <v>0</v>
          </cell>
          <cell r="X767">
            <v>0.09</v>
          </cell>
          <cell r="Y767">
            <v>0.09</v>
          </cell>
          <cell r="Z767">
            <v>0</v>
          </cell>
          <cell r="AB767">
            <v>1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</row>
        <row r="768">
          <cell r="B768">
            <v>488219065</v>
          </cell>
          <cell r="C768" t="str">
            <v>SOUTH SHORE</v>
          </cell>
          <cell r="D768">
            <v>219</v>
          </cell>
          <cell r="E768" t="str">
            <v>NORWELL</v>
          </cell>
          <cell r="F768">
            <v>65</v>
          </cell>
          <cell r="G768" t="str">
            <v>COHASSET</v>
          </cell>
          <cell r="I768">
            <v>12519</v>
          </cell>
          <cell r="J768">
            <v>9014</v>
          </cell>
          <cell r="K768">
            <v>0</v>
          </cell>
          <cell r="L768">
            <v>1188</v>
          </cell>
          <cell r="M768">
            <v>22721</v>
          </cell>
          <cell r="O768">
            <v>9</v>
          </cell>
          <cell r="P768">
            <v>0</v>
          </cell>
          <cell r="Q768">
            <v>193797</v>
          </cell>
          <cell r="R768">
            <v>0</v>
          </cell>
          <cell r="S768">
            <v>0</v>
          </cell>
          <cell r="T768">
            <v>10692</v>
          </cell>
          <cell r="U768">
            <v>204489</v>
          </cell>
          <cell r="W768">
            <v>0</v>
          </cell>
          <cell r="X768">
            <v>0.09</v>
          </cell>
          <cell r="Y768">
            <v>0.09</v>
          </cell>
          <cell r="Z768">
            <v>0</v>
          </cell>
          <cell r="AB768">
            <v>2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</row>
        <row r="769">
          <cell r="B769">
            <v>488219083</v>
          </cell>
          <cell r="C769" t="str">
            <v>SOUTH SHORE</v>
          </cell>
          <cell r="D769">
            <v>219</v>
          </cell>
          <cell r="E769" t="str">
            <v>NORWELL</v>
          </cell>
          <cell r="F769">
            <v>83</v>
          </cell>
          <cell r="G769" t="str">
            <v>EAST BRIDGEWATER</v>
          </cell>
          <cell r="I769">
            <v>15125</v>
          </cell>
          <cell r="J769">
            <v>1438</v>
          </cell>
          <cell r="K769">
            <v>0</v>
          </cell>
          <cell r="L769">
            <v>1188</v>
          </cell>
          <cell r="M769">
            <v>17751</v>
          </cell>
          <cell r="O769">
            <v>7</v>
          </cell>
          <cell r="P769">
            <v>0</v>
          </cell>
          <cell r="Q769">
            <v>115941</v>
          </cell>
          <cell r="R769">
            <v>0</v>
          </cell>
          <cell r="S769">
            <v>0</v>
          </cell>
          <cell r="T769">
            <v>8316</v>
          </cell>
          <cell r="U769">
            <v>124257</v>
          </cell>
          <cell r="W769">
            <v>0</v>
          </cell>
          <cell r="X769">
            <v>0.09</v>
          </cell>
          <cell r="Y769">
            <v>0.09</v>
          </cell>
          <cell r="Z769">
            <v>0</v>
          </cell>
          <cell r="AB769">
            <v>2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</row>
        <row r="770">
          <cell r="B770">
            <v>488219118</v>
          </cell>
          <cell r="C770" t="str">
            <v>SOUTH SHORE</v>
          </cell>
          <cell r="D770">
            <v>219</v>
          </cell>
          <cell r="E770" t="str">
            <v>NORWELL</v>
          </cell>
          <cell r="F770">
            <v>118</v>
          </cell>
          <cell r="G770" t="str">
            <v>HALIFAX</v>
          </cell>
          <cell r="I770">
            <v>13760</v>
          </cell>
          <cell r="J770">
            <v>2816</v>
          </cell>
          <cell r="K770">
            <v>0</v>
          </cell>
          <cell r="L770">
            <v>1188</v>
          </cell>
          <cell r="M770">
            <v>17764</v>
          </cell>
          <cell r="O770">
            <v>1</v>
          </cell>
          <cell r="P770">
            <v>0</v>
          </cell>
          <cell r="Q770">
            <v>16576</v>
          </cell>
          <cell r="R770">
            <v>0</v>
          </cell>
          <cell r="S770">
            <v>0</v>
          </cell>
          <cell r="T770">
            <v>1188</v>
          </cell>
          <cell r="U770">
            <v>17764</v>
          </cell>
          <cell r="W770">
            <v>0</v>
          </cell>
          <cell r="X770">
            <v>0.09</v>
          </cell>
          <cell r="Y770">
            <v>0.09</v>
          </cell>
          <cell r="Z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</row>
        <row r="771">
          <cell r="B771">
            <v>488219122</v>
          </cell>
          <cell r="C771" t="str">
            <v>SOUTH SHORE</v>
          </cell>
          <cell r="D771">
            <v>219</v>
          </cell>
          <cell r="E771" t="str">
            <v>NORWELL</v>
          </cell>
          <cell r="F771">
            <v>122</v>
          </cell>
          <cell r="G771" t="str">
            <v>HANOVER</v>
          </cell>
          <cell r="I771">
            <v>13217</v>
          </cell>
          <cell r="J771">
            <v>4513</v>
          </cell>
          <cell r="K771">
            <v>0</v>
          </cell>
          <cell r="L771">
            <v>1188</v>
          </cell>
          <cell r="M771">
            <v>18918</v>
          </cell>
          <cell r="O771">
            <v>24</v>
          </cell>
          <cell r="P771">
            <v>0</v>
          </cell>
          <cell r="Q771">
            <v>425520</v>
          </cell>
          <cell r="R771">
            <v>0</v>
          </cell>
          <cell r="S771">
            <v>0</v>
          </cell>
          <cell r="T771">
            <v>28512</v>
          </cell>
          <cell r="U771">
            <v>454032</v>
          </cell>
          <cell r="W771">
            <v>0</v>
          </cell>
          <cell r="X771">
            <v>0.09</v>
          </cell>
          <cell r="Y771">
            <v>0.09</v>
          </cell>
          <cell r="Z771">
            <v>0</v>
          </cell>
          <cell r="AB771">
            <v>13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</row>
        <row r="772">
          <cell r="B772">
            <v>488219131</v>
          </cell>
          <cell r="C772" t="str">
            <v>SOUTH SHORE</v>
          </cell>
          <cell r="D772">
            <v>219</v>
          </cell>
          <cell r="E772" t="str">
            <v>NORWELL</v>
          </cell>
          <cell r="F772">
            <v>131</v>
          </cell>
          <cell r="G772" t="str">
            <v>HINGHAM</v>
          </cell>
          <cell r="I772">
            <v>12535</v>
          </cell>
          <cell r="J772">
            <v>5903</v>
          </cell>
          <cell r="K772">
            <v>0</v>
          </cell>
          <cell r="L772">
            <v>1188</v>
          </cell>
          <cell r="M772">
            <v>19626</v>
          </cell>
          <cell r="O772">
            <v>4</v>
          </cell>
          <cell r="P772">
            <v>0</v>
          </cell>
          <cell r="Q772">
            <v>73752</v>
          </cell>
          <cell r="R772">
            <v>0</v>
          </cell>
          <cell r="S772">
            <v>0</v>
          </cell>
          <cell r="T772">
            <v>4752</v>
          </cell>
          <cell r="U772">
            <v>78504</v>
          </cell>
          <cell r="W772">
            <v>0</v>
          </cell>
          <cell r="X772">
            <v>0.09</v>
          </cell>
          <cell r="Y772">
            <v>0.09</v>
          </cell>
          <cell r="Z772">
            <v>0</v>
          </cell>
          <cell r="AB772">
            <v>1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</row>
        <row r="773">
          <cell r="B773">
            <v>488219133</v>
          </cell>
          <cell r="C773" t="str">
            <v>SOUTH SHORE</v>
          </cell>
          <cell r="D773">
            <v>219</v>
          </cell>
          <cell r="E773" t="str">
            <v>NORWELL</v>
          </cell>
          <cell r="F773">
            <v>133</v>
          </cell>
          <cell r="G773" t="str">
            <v>HOLBROOK</v>
          </cell>
          <cell r="I773">
            <v>14031</v>
          </cell>
          <cell r="J773">
            <v>615</v>
          </cell>
          <cell r="K773">
            <v>0</v>
          </cell>
          <cell r="L773">
            <v>1188</v>
          </cell>
          <cell r="M773">
            <v>15834</v>
          </cell>
          <cell r="O773">
            <v>33</v>
          </cell>
          <cell r="P773">
            <v>0</v>
          </cell>
          <cell r="Q773">
            <v>483318</v>
          </cell>
          <cell r="R773">
            <v>0</v>
          </cell>
          <cell r="S773">
            <v>0</v>
          </cell>
          <cell r="T773">
            <v>39204</v>
          </cell>
          <cell r="U773">
            <v>522522</v>
          </cell>
          <cell r="W773">
            <v>0</v>
          </cell>
          <cell r="X773">
            <v>0.09</v>
          </cell>
          <cell r="Y773">
            <v>0.09</v>
          </cell>
          <cell r="Z773">
            <v>0</v>
          </cell>
          <cell r="AB773">
            <v>15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</row>
        <row r="774">
          <cell r="B774">
            <v>488219142</v>
          </cell>
          <cell r="C774" t="str">
            <v>SOUTH SHORE</v>
          </cell>
          <cell r="D774">
            <v>219</v>
          </cell>
          <cell r="E774" t="str">
            <v>NORWELL</v>
          </cell>
          <cell r="F774">
            <v>142</v>
          </cell>
          <cell r="G774" t="str">
            <v>HULL</v>
          </cell>
          <cell r="I774">
            <v>13266</v>
          </cell>
          <cell r="J774">
            <v>11746</v>
          </cell>
          <cell r="K774">
            <v>0</v>
          </cell>
          <cell r="L774">
            <v>1188</v>
          </cell>
          <cell r="M774">
            <v>26200</v>
          </cell>
          <cell r="O774">
            <v>17</v>
          </cell>
          <cell r="P774">
            <v>0</v>
          </cell>
          <cell r="Q774">
            <v>425204</v>
          </cell>
          <cell r="R774">
            <v>0</v>
          </cell>
          <cell r="S774">
            <v>0</v>
          </cell>
          <cell r="T774">
            <v>20196</v>
          </cell>
          <cell r="U774">
            <v>445400</v>
          </cell>
          <cell r="W774">
            <v>0</v>
          </cell>
          <cell r="X774">
            <v>0.09</v>
          </cell>
          <cell r="Y774">
            <v>0.09</v>
          </cell>
          <cell r="Z774">
            <v>0</v>
          </cell>
          <cell r="AB774">
            <v>7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</row>
        <row r="775">
          <cell r="B775">
            <v>488219145</v>
          </cell>
          <cell r="C775" t="str">
            <v>SOUTH SHORE</v>
          </cell>
          <cell r="D775">
            <v>219</v>
          </cell>
          <cell r="E775" t="str">
            <v>NORWELL</v>
          </cell>
          <cell r="F775">
            <v>145</v>
          </cell>
          <cell r="G775" t="str">
            <v>KINGSTON</v>
          </cell>
          <cell r="I775">
            <v>13738</v>
          </cell>
          <cell r="J775">
            <v>1996</v>
          </cell>
          <cell r="K775">
            <v>0</v>
          </cell>
          <cell r="L775">
            <v>1188</v>
          </cell>
          <cell r="M775">
            <v>16922</v>
          </cell>
          <cell r="O775">
            <v>7</v>
          </cell>
          <cell r="P775">
            <v>0</v>
          </cell>
          <cell r="Q775">
            <v>110138</v>
          </cell>
          <cell r="R775">
            <v>0</v>
          </cell>
          <cell r="S775">
            <v>0</v>
          </cell>
          <cell r="T775">
            <v>8316</v>
          </cell>
          <cell r="U775">
            <v>118454</v>
          </cell>
          <cell r="W775">
            <v>0</v>
          </cell>
          <cell r="X775">
            <v>0.09</v>
          </cell>
          <cell r="Y775">
            <v>0.09</v>
          </cell>
          <cell r="Z775">
            <v>0</v>
          </cell>
          <cell r="AB775">
            <v>4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</row>
        <row r="776">
          <cell r="B776">
            <v>488219171</v>
          </cell>
          <cell r="C776" t="str">
            <v>SOUTH SHORE</v>
          </cell>
          <cell r="D776">
            <v>219</v>
          </cell>
          <cell r="E776" t="str">
            <v>NORWELL</v>
          </cell>
          <cell r="F776">
            <v>171</v>
          </cell>
          <cell r="G776" t="str">
            <v>MARSHFIELD</v>
          </cell>
          <cell r="I776">
            <v>14454</v>
          </cell>
          <cell r="J776">
            <v>4004</v>
          </cell>
          <cell r="K776">
            <v>0</v>
          </cell>
          <cell r="L776">
            <v>1188</v>
          </cell>
          <cell r="M776">
            <v>19646</v>
          </cell>
          <cell r="O776">
            <v>8</v>
          </cell>
          <cell r="P776">
            <v>0</v>
          </cell>
          <cell r="Q776">
            <v>147664</v>
          </cell>
          <cell r="R776">
            <v>0</v>
          </cell>
          <cell r="S776">
            <v>0</v>
          </cell>
          <cell r="T776">
            <v>9504</v>
          </cell>
          <cell r="U776">
            <v>157168</v>
          </cell>
          <cell r="W776">
            <v>0</v>
          </cell>
          <cell r="X776">
            <v>0.09</v>
          </cell>
          <cell r="Y776">
            <v>0.09</v>
          </cell>
          <cell r="Z776">
            <v>0</v>
          </cell>
          <cell r="AB776">
            <v>2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</row>
        <row r="777">
          <cell r="B777">
            <v>488219219</v>
          </cell>
          <cell r="C777" t="str">
            <v>SOUTH SHORE</v>
          </cell>
          <cell r="D777">
            <v>219</v>
          </cell>
          <cell r="E777" t="str">
            <v>NORWELL</v>
          </cell>
          <cell r="F777">
            <v>219</v>
          </cell>
          <cell r="G777" t="str">
            <v>NORWELL</v>
          </cell>
          <cell r="I777">
            <v>12207</v>
          </cell>
          <cell r="J777">
            <v>5972</v>
          </cell>
          <cell r="K777">
            <v>0</v>
          </cell>
          <cell r="L777">
            <v>1188</v>
          </cell>
          <cell r="M777">
            <v>19367</v>
          </cell>
          <cell r="O777">
            <v>11</v>
          </cell>
          <cell r="P777">
            <v>0</v>
          </cell>
          <cell r="Q777">
            <v>199969</v>
          </cell>
          <cell r="R777">
            <v>0</v>
          </cell>
          <cell r="S777">
            <v>0</v>
          </cell>
          <cell r="T777">
            <v>13068</v>
          </cell>
          <cell r="U777">
            <v>213037</v>
          </cell>
          <cell r="W777">
            <v>0</v>
          </cell>
          <cell r="X777">
            <v>0.09</v>
          </cell>
          <cell r="Y777">
            <v>0.09</v>
          </cell>
          <cell r="Z777">
            <v>0</v>
          </cell>
          <cell r="AB777">
            <v>4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</row>
        <row r="778">
          <cell r="B778">
            <v>488219231</v>
          </cell>
          <cell r="C778" t="str">
            <v>SOUTH SHORE</v>
          </cell>
          <cell r="D778">
            <v>219</v>
          </cell>
          <cell r="E778" t="str">
            <v>NORWELL</v>
          </cell>
          <cell r="F778">
            <v>231</v>
          </cell>
          <cell r="G778" t="str">
            <v>PEMBROKE</v>
          </cell>
          <cell r="I778">
            <v>12432</v>
          </cell>
          <cell r="J778">
            <v>3451</v>
          </cell>
          <cell r="K778">
            <v>0</v>
          </cell>
          <cell r="L778">
            <v>1188</v>
          </cell>
          <cell r="M778">
            <v>17071</v>
          </cell>
          <cell r="O778">
            <v>18</v>
          </cell>
          <cell r="P778">
            <v>0</v>
          </cell>
          <cell r="Q778">
            <v>285894</v>
          </cell>
          <cell r="R778">
            <v>0</v>
          </cell>
          <cell r="S778">
            <v>0</v>
          </cell>
          <cell r="T778">
            <v>21384</v>
          </cell>
          <cell r="U778">
            <v>307278</v>
          </cell>
          <cell r="W778">
            <v>0</v>
          </cell>
          <cell r="X778">
            <v>0.09</v>
          </cell>
          <cell r="Y778">
            <v>0.09</v>
          </cell>
          <cell r="Z778">
            <v>0</v>
          </cell>
          <cell r="AB778">
            <v>7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</row>
        <row r="779">
          <cell r="B779">
            <v>488219239</v>
          </cell>
          <cell r="C779" t="str">
            <v>SOUTH SHORE</v>
          </cell>
          <cell r="D779">
            <v>219</v>
          </cell>
          <cell r="E779" t="str">
            <v>NORWELL</v>
          </cell>
          <cell r="F779">
            <v>239</v>
          </cell>
          <cell r="G779" t="str">
            <v>PLYMOUTH</v>
          </cell>
          <cell r="I779">
            <v>14923</v>
          </cell>
          <cell r="J779">
            <v>4350</v>
          </cell>
          <cell r="K779">
            <v>0</v>
          </cell>
          <cell r="L779">
            <v>1188</v>
          </cell>
          <cell r="M779">
            <v>20461</v>
          </cell>
          <cell r="O779">
            <v>9</v>
          </cell>
          <cell r="P779">
            <v>0</v>
          </cell>
          <cell r="Q779">
            <v>173457</v>
          </cell>
          <cell r="R779">
            <v>0</v>
          </cell>
          <cell r="S779">
            <v>0</v>
          </cell>
          <cell r="T779">
            <v>10692</v>
          </cell>
          <cell r="U779">
            <v>184149</v>
          </cell>
          <cell r="W779">
            <v>0</v>
          </cell>
          <cell r="X779">
            <v>0.09</v>
          </cell>
          <cell r="Y779">
            <v>0.09</v>
          </cell>
          <cell r="Z779">
            <v>0</v>
          </cell>
          <cell r="AB779">
            <v>5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</row>
        <row r="780">
          <cell r="B780">
            <v>488219243</v>
          </cell>
          <cell r="C780" t="str">
            <v>SOUTH SHORE</v>
          </cell>
          <cell r="D780">
            <v>219</v>
          </cell>
          <cell r="E780" t="str">
            <v>NORWELL</v>
          </cell>
          <cell r="F780">
            <v>243</v>
          </cell>
          <cell r="G780" t="str">
            <v>QUINCY</v>
          </cell>
          <cell r="I780">
            <v>15143</v>
          </cell>
          <cell r="J780">
            <v>1620</v>
          </cell>
          <cell r="K780">
            <v>0</v>
          </cell>
          <cell r="L780">
            <v>1188</v>
          </cell>
          <cell r="M780">
            <v>17951</v>
          </cell>
          <cell r="O780">
            <v>33</v>
          </cell>
          <cell r="P780">
            <v>0</v>
          </cell>
          <cell r="Q780">
            <v>553179</v>
          </cell>
          <cell r="R780">
            <v>0</v>
          </cell>
          <cell r="S780">
            <v>0</v>
          </cell>
          <cell r="T780">
            <v>39204</v>
          </cell>
          <cell r="U780">
            <v>592383</v>
          </cell>
          <cell r="W780">
            <v>0</v>
          </cell>
          <cell r="X780">
            <v>0.09</v>
          </cell>
          <cell r="Y780">
            <v>0.09</v>
          </cell>
          <cell r="Z780">
            <v>0</v>
          </cell>
          <cell r="AB780">
            <v>11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</row>
        <row r="781">
          <cell r="B781">
            <v>488219244</v>
          </cell>
          <cell r="C781" t="str">
            <v>SOUTH SHORE</v>
          </cell>
          <cell r="D781">
            <v>219</v>
          </cell>
          <cell r="E781" t="str">
            <v>NORWELL</v>
          </cell>
          <cell r="F781">
            <v>244</v>
          </cell>
          <cell r="G781" t="str">
            <v>RANDOLPH</v>
          </cell>
          <cell r="I781">
            <v>15784</v>
          </cell>
          <cell r="J781">
            <v>4540</v>
          </cell>
          <cell r="K781">
            <v>0</v>
          </cell>
          <cell r="L781">
            <v>1188</v>
          </cell>
          <cell r="M781">
            <v>21512</v>
          </cell>
          <cell r="O781">
            <v>157</v>
          </cell>
          <cell r="P781">
            <v>0</v>
          </cell>
          <cell r="Q781">
            <v>3190868</v>
          </cell>
          <cell r="R781">
            <v>0</v>
          </cell>
          <cell r="S781">
            <v>0</v>
          </cell>
          <cell r="T781">
            <v>186516</v>
          </cell>
          <cell r="U781">
            <v>3377384</v>
          </cell>
          <cell r="W781">
            <v>0</v>
          </cell>
          <cell r="X781">
            <v>0.09</v>
          </cell>
          <cell r="Y781">
            <v>0.09</v>
          </cell>
          <cell r="Z781">
            <v>0</v>
          </cell>
          <cell r="AB781">
            <v>92</v>
          </cell>
          <cell r="AC781">
            <v>17.495367497080458</v>
          </cell>
          <cell r="AD781">
            <v>376299.84901066247</v>
          </cell>
          <cell r="AE781">
            <v>0</v>
          </cell>
          <cell r="AF781">
            <v>0</v>
          </cell>
        </row>
        <row r="782">
          <cell r="B782">
            <v>488219251</v>
          </cell>
          <cell r="C782" t="str">
            <v>SOUTH SHORE</v>
          </cell>
          <cell r="D782">
            <v>219</v>
          </cell>
          <cell r="E782" t="str">
            <v>NORWELL</v>
          </cell>
          <cell r="F782">
            <v>251</v>
          </cell>
          <cell r="G782" t="str">
            <v>ROCKLAND</v>
          </cell>
          <cell r="I782">
            <v>13989</v>
          </cell>
          <cell r="J782">
            <v>1992</v>
          </cell>
          <cell r="K782">
            <v>0</v>
          </cell>
          <cell r="L782">
            <v>1188</v>
          </cell>
          <cell r="M782">
            <v>17169</v>
          </cell>
          <cell r="O782">
            <v>101</v>
          </cell>
          <cell r="P782">
            <v>0</v>
          </cell>
          <cell r="Q782">
            <v>1614081</v>
          </cell>
          <cell r="R782">
            <v>0</v>
          </cell>
          <cell r="S782">
            <v>0</v>
          </cell>
          <cell r="T782">
            <v>119988</v>
          </cell>
          <cell r="U782">
            <v>1734069</v>
          </cell>
          <cell r="W782">
            <v>0</v>
          </cell>
          <cell r="X782">
            <v>0.09</v>
          </cell>
          <cell r="Y782">
            <v>0.09</v>
          </cell>
          <cell r="Z782">
            <v>0</v>
          </cell>
          <cell r="AB782">
            <v>41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</row>
        <row r="783">
          <cell r="B783">
            <v>488219264</v>
          </cell>
          <cell r="C783" t="str">
            <v>SOUTH SHORE</v>
          </cell>
          <cell r="D783">
            <v>219</v>
          </cell>
          <cell r="E783" t="str">
            <v>NORWELL</v>
          </cell>
          <cell r="F783">
            <v>264</v>
          </cell>
          <cell r="G783" t="str">
            <v>SCITUATE</v>
          </cell>
          <cell r="I783">
            <v>12192</v>
          </cell>
          <cell r="J783">
            <v>6627</v>
          </cell>
          <cell r="K783">
            <v>0</v>
          </cell>
          <cell r="L783">
            <v>1188</v>
          </cell>
          <cell r="M783">
            <v>20007</v>
          </cell>
          <cell r="O783">
            <v>15</v>
          </cell>
          <cell r="P783">
            <v>0</v>
          </cell>
          <cell r="Q783">
            <v>282285</v>
          </cell>
          <cell r="R783">
            <v>0</v>
          </cell>
          <cell r="S783">
            <v>0</v>
          </cell>
          <cell r="T783">
            <v>17820</v>
          </cell>
          <cell r="U783">
            <v>300105</v>
          </cell>
          <cell r="W783">
            <v>0</v>
          </cell>
          <cell r="X783">
            <v>0.09</v>
          </cell>
          <cell r="Y783">
            <v>0.09</v>
          </cell>
          <cell r="Z783">
            <v>0</v>
          </cell>
          <cell r="AB783">
            <v>7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</row>
        <row r="784">
          <cell r="B784">
            <v>488219285</v>
          </cell>
          <cell r="C784" t="str">
            <v>SOUTH SHORE</v>
          </cell>
          <cell r="D784">
            <v>219</v>
          </cell>
          <cell r="E784" t="str">
            <v>NORWELL</v>
          </cell>
          <cell r="F784">
            <v>285</v>
          </cell>
          <cell r="G784" t="str">
            <v>STOUGHTON</v>
          </cell>
          <cell r="I784">
            <v>17147</v>
          </cell>
          <cell r="J784">
            <v>4132</v>
          </cell>
          <cell r="K784">
            <v>0</v>
          </cell>
          <cell r="L784">
            <v>1188</v>
          </cell>
          <cell r="M784">
            <v>22467</v>
          </cell>
          <cell r="O784">
            <v>4</v>
          </cell>
          <cell r="P784">
            <v>0</v>
          </cell>
          <cell r="Q784">
            <v>85116</v>
          </cell>
          <cell r="R784">
            <v>0</v>
          </cell>
          <cell r="S784">
            <v>0</v>
          </cell>
          <cell r="T784">
            <v>4752</v>
          </cell>
          <cell r="U784">
            <v>89868</v>
          </cell>
          <cell r="W784">
            <v>0</v>
          </cell>
          <cell r="X784">
            <v>0.09</v>
          </cell>
          <cell r="Y784">
            <v>0.09</v>
          </cell>
          <cell r="Z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</row>
        <row r="785">
          <cell r="B785">
            <v>488219293</v>
          </cell>
          <cell r="C785" t="str">
            <v>SOUTH SHORE</v>
          </cell>
          <cell r="D785">
            <v>219</v>
          </cell>
          <cell r="E785" t="str">
            <v>NORWELL</v>
          </cell>
          <cell r="F785">
            <v>293</v>
          </cell>
          <cell r="G785" t="str">
            <v>TAUNTON</v>
          </cell>
          <cell r="I785">
            <v>15857</v>
          </cell>
          <cell r="J785">
            <v>456</v>
          </cell>
          <cell r="K785">
            <v>0</v>
          </cell>
          <cell r="L785">
            <v>1188</v>
          </cell>
          <cell r="M785">
            <v>17501</v>
          </cell>
          <cell r="O785">
            <v>4</v>
          </cell>
          <cell r="P785">
            <v>0</v>
          </cell>
          <cell r="Q785">
            <v>65252</v>
          </cell>
          <cell r="R785">
            <v>0</v>
          </cell>
          <cell r="S785">
            <v>0</v>
          </cell>
          <cell r="T785">
            <v>4752</v>
          </cell>
          <cell r="U785">
            <v>70004</v>
          </cell>
          <cell r="W785">
            <v>0</v>
          </cell>
          <cell r="X785">
            <v>0.18</v>
          </cell>
          <cell r="Y785">
            <v>0.18</v>
          </cell>
          <cell r="Z785">
            <v>0</v>
          </cell>
          <cell r="AB785">
            <v>2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</row>
        <row r="786">
          <cell r="B786">
            <v>488219336</v>
          </cell>
          <cell r="C786" t="str">
            <v>SOUTH SHORE</v>
          </cell>
          <cell r="D786">
            <v>219</v>
          </cell>
          <cell r="E786" t="str">
            <v>NORWELL</v>
          </cell>
          <cell r="F786">
            <v>336</v>
          </cell>
          <cell r="G786" t="str">
            <v>WEYMOUTH</v>
          </cell>
          <cell r="I786">
            <v>13534</v>
          </cell>
          <cell r="J786">
            <v>1239</v>
          </cell>
          <cell r="K786">
            <v>0</v>
          </cell>
          <cell r="L786">
            <v>1188</v>
          </cell>
          <cell r="M786">
            <v>15961</v>
          </cell>
          <cell r="O786">
            <v>275</v>
          </cell>
          <cell r="P786">
            <v>0</v>
          </cell>
          <cell r="Q786">
            <v>4062575</v>
          </cell>
          <cell r="R786">
            <v>0</v>
          </cell>
          <cell r="S786">
            <v>0</v>
          </cell>
          <cell r="T786">
            <v>326700</v>
          </cell>
          <cell r="U786">
            <v>4389275</v>
          </cell>
          <cell r="W786">
            <v>0</v>
          </cell>
          <cell r="X786">
            <v>0.09</v>
          </cell>
          <cell r="Y786">
            <v>0.09</v>
          </cell>
          <cell r="Z786">
            <v>0</v>
          </cell>
          <cell r="AB786">
            <v>104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</row>
        <row r="787">
          <cell r="B787">
            <v>488219625</v>
          </cell>
          <cell r="C787" t="str">
            <v>SOUTH SHORE</v>
          </cell>
          <cell r="D787">
            <v>219</v>
          </cell>
          <cell r="E787" t="str">
            <v>NORWELL</v>
          </cell>
          <cell r="F787">
            <v>625</v>
          </cell>
          <cell r="G787" t="str">
            <v>BRIDGEWATER RAYNHAM</v>
          </cell>
          <cell r="I787">
            <v>11261</v>
          </cell>
          <cell r="J787">
            <v>1000</v>
          </cell>
          <cell r="K787">
            <v>0</v>
          </cell>
          <cell r="L787">
            <v>1188</v>
          </cell>
          <cell r="M787">
            <v>13449</v>
          </cell>
          <cell r="O787">
            <v>3</v>
          </cell>
          <cell r="P787">
            <v>0</v>
          </cell>
          <cell r="Q787">
            <v>36783</v>
          </cell>
          <cell r="R787">
            <v>0</v>
          </cell>
          <cell r="S787">
            <v>0</v>
          </cell>
          <cell r="T787">
            <v>3564</v>
          </cell>
          <cell r="U787">
            <v>40347</v>
          </cell>
          <cell r="W787">
            <v>0</v>
          </cell>
          <cell r="X787">
            <v>0.09</v>
          </cell>
          <cell r="Y787">
            <v>0.09</v>
          </cell>
          <cell r="Z787">
            <v>0</v>
          </cell>
          <cell r="AB787">
            <v>1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</row>
        <row r="788">
          <cell r="B788">
            <v>488219760</v>
          </cell>
          <cell r="C788" t="str">
            <v>SOUTH SHORE</v>
          </cell>
          <cell r="D788">
            <v>219</v>
          </cell>
          <cell r="E788" t="str">
            <v>NORWELL</v>
          </cell>
          <cell r="F788">
            <v>760</v>
          </cell>
          <cell r="G788" t="str">
            <v>SILVER LAKE</v>
          </cell>
          <cell r="I788">
            <v>13474</v>
          </cell>
          <cell r="J788">
            <v>2600</v>
          </cell>
          <cell r="K788">
            <v>0</v>
          </cell>
          <cell r="L788">
            <v>1188</v>
          </cell>
          <cell r="M788">
            <v>17262</v>
          </cell>
          <cell r="O788">
            <v>6</v>
          </cell>
          <cell r="P788">
            <v>0</v>
          </cell>
          <cell r="Q788">
            <v>96444</v>
          </cell>
          <cell r="R788">
            <v>0</v>
          </cell>
          <cell r="S788">
            <v>0</v>
          </cell>
          <cell r="T788">
            <v>7128</v>
          </cell>
          <cell r="U788">
            <v>103572</v>
          </cell>
          <cell r="W788">
            <v>0</v>
          </cell>
          <cell r="X788">
            <v>0.09</v>
          </cell>
          <cell r="Y788">
            <v>0.09</v>
          </cell>
          <cell r="Z788">
            <v>0</v>
          </cell>
          <cell r="AB788">
            <v>1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</row>
        <row r="789">
          <cell r="B789">
            <v>488219780</v>
          </cell>
          <cell r="C789" t="str">
            <v>SOUTH SHORE</v>
          </cell>
          <cell r="D789">
            <v>219</v>
          </cell>
          <cell r="E789" t="str">
            <v>NORWELL</v>
          </cell>
          <cell r="F789">
            <v>780</v>
          </cell>
          <cell r="G789" t="str">
            <v>WHITMAN HANSON</v>
          </cell>
          <cell r="I789">
            <v>13561</v>
          </cell>
          <cell r="J789">
            <v>3357</v>
          </cell>
          <cell r="K789">
            <v>0</v>
          </cell>
          <cell r="L789">
            <v>1188</v>
          </cell>
          <cell r="M789">
            <v>18106</v>
          </cell>
          <cell r="O789">
            <v>62</v>
          </cell>
          <cell r="P789">
            <v>0</v>
          </cell>
          <cell r="Q789">
            <v>1048916</v>
          </cell>
          <cell r="R789">
            <v>0</v>
          </cell>
          <cell r="S789">
            <v>0</v>
          </cell>
          <cell r="T789">
            <v>73656</v>
          </cell>
          <cell r="U789">
            <v>1122572</v>
          </cell>
          <cell r="W789">
            <v>0</v>
          </cell>
          <cell r="X789">
            <v>0.09</v>
          </cell>
          <cell r="Y789">
            <v>0.09</v>
          </cell>
          <cell r="Z789">
            <v>0</v>
          </cell>
          <cell r="AB789">
            <v>27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</row>
        <row r="790">
          <cell r="B790">
            <v>489020020</v>
          </cell>
          <cell r="C790" t="str">
            <v>STURGIS</v>
          </cell>
          <cell r="D790">
            <v>20</v>
          </cell>
          <cell r="E790" t="str">
            <v>BARNSTABLE</v>
          </cell>
          <cell r="F790">
            <v>20</v>
          </cell>
          <cell r="G790" t="str">
            <v>BARNSTABLE</v>
          </cell>
          <cell r="I790">
            <v>14905</v>
          </cell>
          <cell r="J790">
            <v>2419</v>
          </cell>
          <cell r="K790">
            <v>0</v>
          </cell>
          <cell r="L790">
            <v>1188</v>
          </cell>
          <cell r="M790">
            <v>18512</v>
          </cell>
          <cell r="O790">
            <v>255</v>
          </cell>
          <cell r="P790">
            <v>0</v>
          </cell>
          <cell r="Q790">
            <v>4417620</v>
          </cell>
          <cell r="R790">
            <v>0</v>
          </cell>
          <cell r="S790">
            <v>0</v>
          </cell>
          <cell r="T790">
            <v>302940</v>
          </cell>
          <cell r="U790">
            <v>4720560</v>
          </cell>
          <cell r="W790">
            <v>0</v>
          </cell>
          <cell r="X790">
            <v>0.09</v>
          </cell>
          <cell r="Y790">
            <v>0.09</v>
          </cell>
          <cell r="Z790">
            <v>0</v>
          </cell>
          <cell r="AB790">
            <v>47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</row>
        <row r="791">
          <cell r="B791">
            <v>489020036</v>
          </cell>
          <cell r="C791" t="str">
            <v>STURGIS</v>
          </cell>
          <cell r="D791">
            <v>20</v>
          </cell>
          <cell r="E791" t="str">
            <v>BARNSTABLE</v>
          </cell>
          <cell r="F791">
            <v>36</v>
          </cell>
          <cell r="G791" t="str">
            <v>BOURNE</v>
          </cell>
          <cell r="I791">
            <v>13837</v>
          </cell>
          <cell r="J791">
            <v>6473</v>
          </cell>
          <cell r="K791">
            <v>0</v>
          </cell>
          <cell r="L791">
            <v>1188</v>
          </cell>
          <cell r="M791">
            <v>21498</v>
          </cell>
          <cell r="O791">
            <v>85</v>
          </cell>
          <cell r="P791">
            <v>0</v>
          </cell>
          <cell r="Q791">
            <v>1726350</v>
          </cell>
          <cell r="R791">
            <v>0</v>
          </cell>
          <cell r="S791">
            <v>0</v>
          </cell>
          <cell r="T791">
            <v>100980</v>
          </cell>
          <cell r="U791">
            <v>1827330</v>
          </cell>
          <cell r="W791">
            <v>0</v>
          </cell>
          <cell r="X791">
            <v>0.09</v>
          </cell>
          <cell r="Y791">
            <v>0.09</v>
          </cell>
          <cell r="Z791">
            <v>0</v>
          </cell>
          <cell r="AB791">
            <v>24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</row>
        <row r="792">
          <cell r="B792">
            <v>489020052</v>
          </cell>
          <cell r="C792" t="str">
            <v>STURGIS</v>
          </cell>
          <cell r="D792">
            <v>20</v>
          </cell>
          <cell r="E792" t="str">
            <v>BARNSTABLE</v>
          </cell>
          <cell r="F792">
            <v>52</v>
          </cell>
          <cell r="G792" t="str">
            <v>CARVER</v>
          </cell>
          <cell r="I792">
            <v>14448</v>
          </cell>
          <cell r="J792">
            <v>5256</v>
          </cell>
          <cell r="K792">
            <v>0</v>
          </cell>
          <cell r="L792">
            <v>1188</v>
          </cell>
          <cell r="M792">
            <v>20892</v>
          </cell>
          <cell r="O792">
            <v>2</v>
          </cell>
          <cell r="P792">
            <v>0</v>
          </cell>
          <cell r="Q792">
            <v>39408</v>
          </cell>
          <cell r="R792">
            <v>0</v>
          </cell>
          <cell r="S792">
            <v>0</v>
          </cell>
          <cell r="T792">
            <v>2376</v>
          </cell>
          <cell r="U792">
            <v>41784</v>
          </cell>
          <cell r="W792">
            <v>0</v>
          </cell>
          <cell r="X792">
            <v>0.09</v>
          </cell>
          <cell r="Y792">
            <v>0.09</v>
          </cell>
          <cell r="Z792">
            <v>0</v>
          </cell>
          <cell r="AB792">
            <v>1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</row>
        <row r="793">
          <cell r="B793">
            <v>489020096</v>
          </cell>
          <cell r="C793" t="str">
            <v>STURGIS</v>
          </cell>
          <cell r="D793">
            <v>20</v>
          </cell>
          <cell r="E793" t="str">
            <v>BARNSTABLE</v>
          </cell>
          <cell r="F793">
            <v>96</v>
          </cell>
          <cell r="G793" t="str">
            <v>FALMOUTH</v>
          </cell>
          <cell r="I793">
            <v>13900</v>
          </cell>
          <cell r="J793">
            <v>7886</v>
          </cell>
          <cell r="K793">
            <v>0</v>
          </cell>
          <cell r="L793">
            <v>1188</v>
          </cell>
          <cell r="M793">
            <v>22974</v>
          </cell>
          <cell r="O793">
            <v>92</v>
          </cell>
          <cell r="P793">
            <v>0</v>
          </cell>
          <cell r="Q793">
            <v>2004312</v>
          </cell>
          <cell r="R793">
            <v>0</v>
          </cell>
          <cell r="S793">
            <v>0</v>
          </cell>
          <cell r="T793">
            <v>109296</v>
          </cell>
          <cell r="U793">
            <v>2113608</v>
          </cell>
          <cell r="W793">
            <v>0</v>
          </cell>
          <cell r="X793">
            <v>0.09</v>
          </cell>
          <cell r="Y793">
            <v>0.09</v>
          </cell>
          <cell r="Z793">
            <v>0</v>
          </cell>
          <cell r="AB793">
            <v>27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</row>
        <row r="794">
          <cell r="B794">
            <v>489020122</v>
          </cell>
          <cell r="C794" t="str">
            <v>STURGIS</v>
          </cell>
          <cell r="D794">
            <v>20</v>
          </cell>
          <cell r="E794" t="str">
            <v>BARNSTABLE</v>
          </cell>
          <cell r="F794">
            <v>122</v>
          </cell>
          <cell r="G794" t="str">
            <v>HANOVER</v>
          </cell>
          <cell r="I794">
            <v>12414</v>
          </cell>
          <cell r="J794">
            <v>4238</v>
          </cell>
          <cell r="K794">
            <v>0</v>
          </cell>
          <cell r="L794">
            <v>1188</v>
          </cell>
          <cell r="M794">
            <v>17840</v>
          </cell>
          <cell r="O794">
            <v>1</v>
          </cell>
          <cell r="P794">
            <v>0</v>
          </cell>
          <cell r="Q794">
            <v>16652</v>
          </cell>
          <cell r="R794">
            <v>0</v>
          </cell>
          <cell r="S794">
            <v>0</v>
          </cell>
          <cell r="T794">
            <v>1188</v>
          </cell>
          <cell r="U794">
            <v>17840</v>
          </cell>
          <cell r="W794">
            <v>0</v>
          </cell>
          <cell r="X794">
            <v>0.09</v>
          </cell>
          <cell r="Y794">
            <v>0.09</v>
          </cell>
          <cell r="Z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</row>
        <row r="795">
          <cell r="B795">
            <v>489020172</v>
          </cell>
          <cell r="C795" t="str">
            <v>STURGIS</v>
          </cell>
          <cell r="D795">
            <v>20</v>
          </cell>
          <cell r="E795" t="str">
            <v>BARNSTABLE</v>
          </cell>
          <cell r="F795">
            <v>172</v>
          </cell>
          <cell r="G795" t="str">
            <v>MASHPEE</v>
          </cell>
          <cell r="I795">
            <v>13597</v>
          </cell>
          <cell r="J795">
            <v>11533</v>
          </cell>
          <cell r="K795">
            <v>0</v>
          </cell>
          <cell r="L795">
            <v>1188</v>
          </cell>
          <cell r="M795">
            <v>26318</v>
          </cell>
          <cell r="O795">
            <v>34</v>
          </cell>
          <cell r="P795">
            <v>0</v>
          </cell>
          <cell r="Q795">
            <v>854420</v>
          </cell>
          <cell r="R795">
            <v>0</v>
          </cell>
          <cell r="S795">
            <v>0</v>
          </cell>
          <cell r="T795">
            <v>40392</v>
          </cell>
          <cell r="U795">
            <v>894812</v>
          </cell>
          <cell r="W795">
            <v>0</v>
          </cell>
          <cell r="X795">
            <v>0.09</v>
          </cell>
          <cell r="Y795">
            <v>0.09</v>
          </cell>
          <cell r="Z795">
            <v>0</v>
          </cell>
          <cell r="AB795">
            <v>12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</row>
        <row r="796">
          <cell r="B796">
            <v>489020182</v>
          </cell>
          <cell r="C796" t="str">
            <v>STURGIS</v>
          </cell>
          <cell r="D796">
            <v>20</v>
          </cell>
          <cell r="E796" t="str">
            <v>BARNSTABLE</v>
          </cell>
          <cell r="F796">
            <v>182</v>
          </cell>
          <cell r="G796" t="str">
            <v>MIDDLEBOROUGH</v>
          </cell>
          <cell r="I796">
            <v>18112</v>
          </cell>
          <cell r="J796">
            <v>3534</v>
          </cell>
          <cell r="K796">
            <v>0</v>
          </cell>
          <cell r="L796">
            <v>1188</v>
          </cell>
          <cell r="M796">
            <v>22834</v>
          </cell>
          <cell r="O796">
            <v>1</v>
          </cell>
          <cell r="P796">
            <v>0</v>
          </cell>
          <cell r="Q796">
            <v>21646</v>
          </cell>
          <cell r="R796">
            <v>0</v>
          </cell>
          <cell r="S796">
            <v>0</v>
          </cell>
          <cell r="T796">
            <v>1188</v>
          </cell>
          <cell r="U796">
            <v>22834</v>
          </cell>
          <cell r="W796">
            <v>0</v>
          </cell>
          <cell r="X796">
            <v>0.09</v>
          </cell>
          <cell r="Y796">
            <v>0.09</v>
          </cell>
          <cell r="Z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</row>
        <row r="797">
          <cell r="B797">
            <v>489020197</v>
          </cell>
          <cell r="C797" t="str">
            <v>STURGIS</v>
          </cell>
          <cell r="D797">
            <v>20</v>
          </cell>
          <cell r="E797" t="str">
            <v>BARNSTABLE</v>
          </cell>
          <cell r="F797">
            <v>197</v>
          </cell>
          <cell r="G797" t="str">
            <v>NANTUCKET</v>
          </cell>
          <cell r="I797">
            <v>12243</v>
          </cell>
          <cell r="J797">
            <v>10158</v>
          </cell>
          <cell r="K797">
            <v>0</v>
          </cell>
          <cell r="L797">
            <v>1188</v>
          </cell>
          <cell r="M797">
            <v>23589</v>
          </cell>
          <cell r="O797">
            <v>1</v>
          </cell>
          <cell r="P797">
            <v>0</v>
          </cell>
          <cell r="Q797">
            <v>22401</v>
          </cell>
          <cell r="R797">
            <v>0</v>
          </cell>
          <cell r="S797">
            <v>0</v>
          </cell>
          <cell r="T797">
            <v>1188</v>
          </cell>
          <cell r="U797">
            <v>23589</v>
          </cell>
          <cell r="W797">
            <v>0</v>
          </cell>
          <cell r="X797">
            <v>0.09</v>
          </cell>
          <cell r="Y797">
            <v>0.09</v>
          </cell>
          <cell r="Z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</row>
        <row r="798">
          <cell r="B798">
            <v>489020239</v>
          </cell>
          <cell r="C798" t="str">
            <v>STURGIS</v>
          </cell>
          <cell r="D798">
            <v>20</v>
          </cell>
          <cell r="E798" t="str">
            <v>BARNSTABLE</v>
          </cell>
          <cell r="F798">
            <v>239</v>
          </cell>
          <cell r="G798" t="str">
            <v>PLYMOUTH</v>
          </cell>
          <cell r="I798">
            <v>12918</v>
          </cell>
          <cell r="J798">
            <v>3766</v>
          </cell>
          <cell r="K798">
            <v>0</v>
          </cell>
          <cell r="L798">
            <v>1188</v>
          </cell>
          <cell r="M798">
            <v>17872</v>
          </cell>
          <cell r="O798">
            <v>47</v>
          </cell>
          <cell r="P798">
            <v>0</v>
          </cell>
          <cell r="Q798">
            <v>784148</v>
          </cell>
          <cell r="R798">
            <v>0</v>
          </cell>
          <cell r="S798">
            <v>0</v>
          </cell>
          <cell r="T798">
            <v>55836</v>
          </cell>
          <cell r="U798">
            <v>839984</v>
          </cell>
          <cell r="W798">
            <v>0</v>
          </cell>
          <cell r="X798">
            <v>0.09</v>
          </cell>
          <cell r="Y798">
            <v>0.09</v>
          </cell>
          <cell r="Z798">
            <v>0</v>
          </cell>
          <cell r="AB798">
            <v>10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</row>
        <row r="799">
          <cell r="B799">
            <v>489020261</v>
          </cell>
          <cell r="C799" t="str">
            <v>STURGIS</v>
          </cell>
          <cell r="D799">
            <v>20</v>
          </cell>
          <cell r="E799" t="str">
            <v>BARNSTABLE</v>
          </cell>
          <cell r="F799">
            <v>261</v>
          </cell>
          <cell r="G799" t="str">
            <v>SANDWICH</v>
          </cell>
          <cell r="I799">
            <v>13209</v>
          </cell>
          <cell r="J799">
            <v>10123</v>
          </cell>
          <cell r="K799">
            <v>0</v>
          </cell>
          <cell r="L799">
            <v>1188</v>
          </cell>
          <cell r="M799">
            <v>24520</v>
          </cell>
          <cell r="O799">
            <v>132</v>
          </cell>
          <cell r="P799">
            <v>0</v>
          </cell>
          <cell r="Q799">
            <v>3079824</v>
          </cell>
          <cell r="R799">
            <v>0</v>
          </cell>
          <cell r="S799">
            <v>0</v>
          </cell>
          <cell r="T799">
            <v>156816</v>
          </cell>
          <cell r="U799">
            <v>3236640</v>
          </cell>
          <cell r="W799">
            <v>0</v>
          </cell>
          <cell r="X799">
            <v>0.09</v>
          </cell>
          <cell r="Y799">
            <v>0.09</v>
          </cell>
          <cell r="Z799">
            <v>0</v>
          </cell>
          <cell r="AB799">
            <v>45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</row>
        <row r="800">
          <cell r="B800">
            <v>489020310</v>
          </cell>
          <cell r="C800" t="str">
            <v>STURGIS</v>
          </cell>
          <cell r="D800">
            <v>20</v>
          </cell>
          <cell r="E800" t="str">
            <v>BARNSTABLE</v>
          </cell>
          <cell r="F800">
            <v>310</v>
          </cell>
          <cell r="G800" t="str">
            <v>WAREHAM</v>
          </cell>
          <cell r="I800">
            <v>13422</v>
          </cell>
          <cell r="J800">
            <v>2844</v>
          </cell>
          <cell r="K800">
            <v>0</v>
          </cell>
          <cell r="L800">
            <v>1188</v>
          </cell>
          <cell r="M800">
            <v>17454</v>
          </cell>
          <cell r="O800">
            <v>19</v>
          </cell>
          <cell r="P800">
            <v>0</v>
          </cell>
          <cell r="Q800">
            <v>309054</v>
          </cell>
          <cell r="R800">
            <v>0</v>
          </cell>
          <cell r="S800">
            <v>0</v>
          </cell>
          <cell r="T800">
            <v>22572</v>
          </cell>
          <cell r="U800">
            <v>331626</v>
          </cell>
          <cell r="W800">
            <v>0</v>
          </cell>
          <cell r="X800">
            <v>0.09</v>
          </cell>
          <cell r="Y800">
            <v>0.09</v>
          </cell>
          <cell r="Z800">
            <v>0</v>
          </cell>
          <cell r="AB800">
            <v>7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</row>
        <row r="801">
          <cell r="B801">
            <v>489020645</v>
          </cell>
          <cell r="C801" t="str">
            <v>STURGIS</v>
          </cell>
          <cell r="D801">
            <v>20</v>
          </cell>
          <cell r="E801" t="str">
            <v>BARNSTABLE</v>
          </cell>
          <cell r="F801">
            <v>645</v>
          </cell>
          <cell r="G801" t="str">
            <v>DENNIS YARMOUTH</v>
          </cell>
          <cell r="I801">
            <v>15349</v>
          </cell>
          <cell r="J801">
            <v>4878</v>
          </cell>
          <cell r="K801">
            <v>0</v>
          </cell>
          <cell r="L801">
            <v>1188</v>
          </cell>
          <cell r="M801">
            <v>21415</v>
          </cell>
          <cell r="O801">
            <v>90</v>
          </cell>
          <cell r="P801">
            <v>0</v>
          </cell>
          <cell r="Q801">
            <v>1820430</v>
          </cell>
          <cell r="R801">
            <v>0</v>
          </cell>
          <cell r="S801">
            <v>0</v>
          </cell>
          <cell r="T801">
            <v>106920</v>
          </cell>
          <cell r="U801">
            <v>1927350</v>
          </cell>
          <cell r="W801">
            <v>0</v>
          </cell>
          <cell r="X801">
            <v>0.09</v>
          </cell>
          <cell r="Y801">
            <v>0.09</v>
          </cell>
          <cell r="Z801">
            <v>0</v>
          </cell>
          <cell r="AB801">
            <v>22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</row>
        <row r="802">
          <cell r="B802">
            <v>489020660</v>
          </cell>
          <cell r="C802" t="str">
            <v>STURGIS</v>
          </cell>
          <cell r="D802">
            <v>20</v>
          </cell>
          <cell r="E802" t="str">
            <v>BARNSTABLE</v>
          </cell>
          <cell r="F802">
            <v>660</v>
          </cell>
          <cell r="G802" t="str">
            <v>NAUSET</v>
          </cell>
          <cell r="I802">
            <v>14770</v>
          </cell>
          <cell r="J802">
            <v>13872</v>
          </cell>
          <cell r="K802">
            <v>0</v>
          </cell>
          <cell r="L802">
            <v>1188</v>
          </cell>
          <cell r="M802">
            <v>29830</v>
          </cell>
          <cell r="O802">
            <v>41</v>
          </cell>
          <cell r="P802">
            <v>0</v>
          </cell>
          <cell r="Q802">
            <v>1174322</v>
          </cell>
          <cell r="R802">
            <v>0</v>
          </cell>
          <cell r="S802">
            <v>0</v>
          </cell>
          <cell r="T802">
            <v>48708</v>
          </cell>
          <cell r="U802">
            <v>1223030</v>
          </cell>
          <cell r="W802">
            <v>0</v>
          </cell>
          <cell r="X802">
            <v>0.09</v>
          </cell>
          <cell r="Y802">
            <v>0.09</v>
          </cell>
          <cell r="Z802">
            <v>0</v>
          </cell>
          <cell r="AB802">
            <v>6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</row>
        <row r="803">
          <cell r="B803">
            <v>489020712</v>
          </cell>
          <cell r="C803" t="str">
            <v>STURGIS</v>
          </cell>
          <cell r="D803">
            <v>20</v>
          </cell>
          <cell r="E803" t="str">
            <v>BARNSTABLE</v>
          </cell>
          <cell r="F803">
            <v>712</v>
          </cell>
          <cell r="G803" t="str">
            <v>MONOMOY</v>
          </cell>
          <cell r="I803">
            <v>13379</v>
          </cell>
          <cell r="J803">
            <v>9068</v>
          </cell>
          <cell r="K803">
            <v>0</v>
          </cell>
          <cell r="L803">
            <v>1188</v>
          </cell>
          <cell r="M803">
            <v>23635</v>
          </cell>
          <cell r="O803">
            <v>26</v>
          </cell>
          <cell r="P803">
            <v>0</v>
          </cell>
          <cell r="Q803">
            <v>583622</v>
          </cell>
          <cell r="R803">
            <v>0</v>
          </cell>
          <cell r="S803">
            <v>0</v>
          </cell>
          <cell r="T803">
            <v>30888</v>
          </cell>
          <cell r="U803">
            <v>614510</v>
          </cell>
          <cell r="W803">
            <v>0</v>
          </cell>
          <cell r="X803">
            <v>0.09</v>
          </cell>
          <cell r="Y803">
            <v>0.09</v>
          </cell>
          <cell r="Z803">
            <v>0</v>
          </cell>
          <cell r="AB803">
            <v>6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</row>
        <row r="804">
          <cell r="B804">
            <v>491095072</v>
          </cell>
          <cell r="C804" t="str">
            <v>ATLANTIS</v>
          </cell>
          <cell r="D804">
            <v>95</v>
          </cell>
          <cell r="E804" t="str">
            <v>FALL RIVER</v>
          </cell>
          <cell r="F804">
            <v>72</v>
          </cell>
          <cell r="G804" t="str">
            <v>DARTMOUTH</v>
          </cell>
          <cell r="I804">
            <v>17558</v>
          </cell>
          <cell r="J804">
            <v>4446</v>
          </cell>
          <cell r="K804">
            <v>0</v>
          </cell>
          <cell r="L804">
            <v>1188</v>
          </cell>
          <cell r="M804">
            <v>23192</v>
          </cell>
          <cell r="O804">
            <v>2</v>
          </cell>
          <cell r="P804">
            <v>0</v>
          </cell>
          <cell r="Q804">
            <v>44008</v>
          </cell>
          <cell r="R804">
            <v>0</v>
          </cell>
          <cell r="S804">
            <v>0</v>
          </cell>
          <cell r="T804">
            <v>2376</v>
          </cell>
          <cell r="U804">
            <v>46384</v>
          </cell>
          <cell r="W804">
            <v>0</v>
          </cell>
          <cell r="X804">
            <v>0.09</v>
          </cell>
          <cell r="Y804">
            <v>0.09</v>
          </cell>
          <cell r="Z804">
            <v>0</v>
          </cell>
          <cell r="AB804">
            <v>2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</row>
        <row r="805">
          <cell r="B805">
            <v>491095095</v>
          </cell>
          <cell r="C805" t="str">
            <v>ATLANTIS</v>
          </cell>
          <cell r="D805">
            <v>95</v>
          </cell>
          <cell r="E805" t="str">
            <v>FALL RIVER</v>
          </cell>
          <cell r="F805">
            <v>95</v>
          </cell>
          <cell r="G805" t="str">
            <v>FALL RIVER</v>
          </cell>
          <cell r="I805">
            <v>16784</v>
          </cell>
          <cell r="J805">
            <v>183</v>
          </cell>
          <cell r="K805">
            <v>0</v>
          </cell>
          <cell r="L805">
            <v>1188</v>
          </cell>
          <cell r="M805">
            <v>18155</v>
          </cell>
          <cell r="O805">
            <v>1177</v>
          </cell>
          <cell r="P805">
            <v>0</v>
          </cell>
          <cell r="Q805">
            <v>19970159</v>
          </cell>
          <cell r="R805">
            <v>0</v>
          </cell>
          <cell r="S805">
            <v>0</v>
          </cell>
          <cell r="T805">
            <v>1398276</v>
          </cell>
          <cell r="U805">
            <v>21368435</v>
          </cell>
          <cell r="W805">
            <v>0</v>
          </cell>
          <cell r="X805">
            <v>0.18</v>
          </cell>
          <cell r="Y805">
            <v>0.18</v>
          </cell>
          <cell r="Z805">
            <v>0</v>
          </cell>
          <cell r="AB805">
            <v>474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</row>
        <row r="806">
          <cell r="B806">
            <v>491095201</v>
          </cell>
          <cell r="C806" t="str">
            <v>ATLANTIS</v>
          </cell>
          <cell r="D806">
            <v>95</v>
          </cell>
          <cell r="E806" t="str">
            <v>FALL RIVER</v>
          </cell>
          <cell r="F806">
            <v>201</v>
          </cell>
          <cell r="G806" t="str">
            <v>NEW BEDFORD</v>
          </cell>
          <cell r="I806">
            <v>18472</v>
          </cell>
          <cell r="J806">
            <v>154</v>
          </cell>
          <cell r="K806">
            <v>0</v>
          </cell>
          <cell r="L806">
            <v>1188</v>
          </cell>
          <cell r="M806">
            <v>19814</v>
          </cell>
          <cell r="O806">
            <v>18</v>
          </cell>
          <cell r="P806">
            <v>0</v>
          </cell>
          <cell r="Q806">
            <v>335268</v>
          </cell>
          <cell r="R806">
            <v>0</v>
          </cell>
          <cell r="S806">
            <v>0</v>
          </cell>
          <cell r="T806">
            <v>21384</v>
          </cell>
          <cell r="U806">
            <v>356652</v>
          </cell>
          <cell r="W806">
            <v>0</v>
          </cell>
          <cell r="X806">
            <v>0.18</v>
          </cell>
          <cell r="Y806">
            <v>0.18</v>
          </cell>
          <cell r="Z806">
            <v>0</v>
          </cell>
          <cell r="AB806">
            <v>8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</row>
        <row r="807">
          <cell r="B807">
            <v>491095265</v>
          </cell>
          <cell r="C807" t="str">
            <v>ATLANTIS</v>
          </cell>
          <cell r="D807">
            <v>95</v>
          </cell>
          <cell r="E807" t="str">
            <v>FALL RIVER</v>
          </cell>
          <cell r="F807">
            <v>265</v>
          </cell>
          <cell r="G807" t="str">
            <v>SEEKONK</v>
          </cell>
          <cell r="I807">
            <v>11976</v>
          </cell>
          <cell r="J807">
            <v>4560</v>
          </cell>
          <cell r="K807">
            <v>0</v>
          </cell>
          <cell r="L807">
            <v>1188</v>
          </cell>
          <cell r="M807">
            <v>17724</v>
          </cell>
          <cell r="O807">
            <v>3</v>
          </cell>
          <cell r="P807">
            <v>0</v>
          </cell>
          <cell r="Q807">
            <v>49608</v>
          </cell>
          <cell r="R807">
            <v>0</v>
          </cell>
          <cell r="S807">
            <v>0</v>
          </cell>
          <cell r="T807">
            <v>3564</v>
          </cell>
          <cell r="U807">
            <v>53172</v>
          </cell>
          <cell r="W807">
            <v>0</v>
          </cell>
          <cell r="X807">
            <v>0.09</v>
          </cell>
          <cell r="Y807">
            <v>0.09</v>
          </cell>
          <cell r="Z807">
            <v>0</v>
          </cell>
          <cell r="AB807">
            <v>2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</row>
        <row r="808">
          <cell r="B808">
            <v>491095273</v>
          </cell>
          <cell r="C808" t="str">
            <v>ATLANTIS</v>
          </cell>
          <cell r="D808">
            <v>95</v>
          </cell>
          <cell r="E808" t="str">
            <v>FALL RIVER</v>
          </cell>
          <cell r="F808">
            <v>273</v>
          </cell>
          <cell r="G808" t="str">
            <v>SOMERSET</v>
          </cell>
          <cell r="I808">
            <v>13341</v>
          </cell>
          <cell r="J808">
            <v>4501</v>
          </cell>
          <cell r="K808">
            <v>0</v>
          </cell>
          <cell r="L808">
            <v>1188</v>
          </cell>
          <cell r="M808">
            <v>19030</v>
          </cell>
          <cell r="O808">
            <v>13</v>
          </cell>
          <cell r="P808">
            <v>0</v>
          </cell>
          <cell r="Q808">
            <v>231946</v>
          </cell>
          <cell r="R808">
            <v>0</v>
          </cell>
          <cell r="S808">
            <v>0</v>
          </cell>
          <cell r="T808">
            <v>15444</v>
          </cell>
          <cell r="U808">
            <v>247390</v>
          </cell>
          <cell r="W808">
            <v>0</v>
          </cell>
          <cell r="X808">
            <v>0.09</v>
          </cell>
          <cell r="Y808">
            <v>0.09</v>
          </cell>
          <cell r="Z808">
            <v>0</v>
          </cell>
          <cell r="AB808">
            <v>5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</row>
        <row r="809">
          <cell r="B809">
            <v>491095292</v>
          </cell>
          <cell r="C809" t="str">
            <v>ATLANTIS</v>
          </cell>
          <cell r="D809">
            <v>95</v>
          </cell>
          <cell r="E809" t="str">
            <v>FALL RIVER</v>
          </cell>
          <cell r="F809">
            <v>292</v>
          </cell>
          <cell r="G809" t="str">
            <v>SWANSEA</v>
          </cell>
          <cell r="I809">
            <v>15204</v>
          </cell>
          <cell r="J809">
            <v>1833</v>
          </cell>
          <cell r="K809">
            <v>0</v>
          </cell>
          <cell r="L809">
            <v>1188</v>
          </cell>
          <cell r="M809">
            <v>18225</v>
          </cell>
          <cell r="O809">
            <v>16</v>
          </cell>
          <cell r="P809">
            <v>0</v>
          </cell>
          <cell r="Q809">
            <v>272592</v>
          </cell>
          <cell r="R809">
            <v>0</v>
          </cell>
          <cell r="S809">
            <v>0</v>
          </cell>
          <cell r="T809">
            <v>19008</v>
          </cell>
          <cell r="U809">
            <v>291600</v>
          </cell>
          <cell r="W809">
            <v>0</v>
          </cell>
          <cell r="X809">
            <v>0.09</v>
          </cell>
          <cell r="Y809">
            <v>0.09</v>
          </cell>
          <cell r="Z809">
            <v>0</v>
          </cell>
          <cell r="AB809">
            <v>10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</row>
        <row r="810">
          <cell r="B810">
            <v>491095331</v>
          </cell>
          <cell r="C810" t="str">
            <v>ATLANTIS</v>
          </cell>
          <cell r="D810">
            <v>95</v>
          </cell>
          <cell r="E810" t="str">
            <v>FALL RIVER</v>
          </cell>
          <cell r="F810">
            <v>331</v>
          </cell>
          <cell r="G810" t="str">
            <v>WESTPORT</v>
          </cell>
          <cell r="I810">
            <v>14260</v>
          </cell>
          <cell r="J810">
            <v>2880</v>
          </cell>
          <cell r="K810">
            <v>0</v>
          </cell>
          <cell r="L810">
            <v>1188</v>
          </cell>
          <cell r="M810">
            <v>18328</v>
          </cell>
          <cell r="O810">
            <v>21</v>
          </cell>
          <cell r="P810">
            <v>0</v>
          </cell>
          <cell r="Q810">
            <v>359940</v>
          </cell>
          <cell r="R810">
            <v>0</v>
          </cell>
          <cell r="S810">
            <v>0</v>
          </cell>
          <cell r="T810">
            <v>24948</v>
          </cell>
          <cell r="U810">
            <v>384888</v>
          </cell>
          <cell r="W810">
            <v>0</v>
          </cell>
          <cell r="X810">
            <v>0.09</v>
          </cell>
          <cell r="Y810">
            <v>0.09</v>
          </cell>
          <cell r="Z810">
            <v>0</v>
          </cell>
          <cell r="AB810">
            <v>9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</row>
        <row r="811">
          <cell r="B811">
            <v>491095665</v>
          </cell>
          <cell r="C811" t="str">
            <v>ATLANTIS</v>
          </cell>
          <cell r="D811">
            <v>95</v>
          </cell>
          <cell r="E811" t="str">
            <v>FALL RIVER</v>
          </cell>
          <cell r="F811">
            <v>665</v>
          </cell>
          <cell r="G811" t="str">
            <v>FREETOWN LAKEVILLE</v>
          </cell>
          <cell r="I811">
            <v>10519</v>
          </cell>
          <cell r="J811">
            <v>1291</v>
          </cell>
          <cell r="K811">
            <v>0</v>
          </cell>
          <cell r="L811">
            <v>1188</v>
          </cell>
          <cell r="M811">
            <v>12998</v>
          </cell>
          <cell r="O811">
            <v>3</v>
          </cell>
          <cell r="P811">
            <v>0</v>
          </cell>
          <cell r="Q811">
            <v>35430</v>
          </cell>
          <cell r="R811">
            <v>0</v>
          </cell>
          <cell r="S811">
            <v>0</v>
          </cell>
          <cell r="T811">
            <v>3564</v>
          </cell>
          <cell r="U811">
            <v>38994</v>
          </cell>
          <cell r="W811">
            <v>0</v>
          </cell>
          <cell r="X811">
            <v>0.09</v>
          </cell>
          <cell r="Y811">
            <v>0.09</v>
          </cell>
          <cell r="Z811">
            <v>0</v>
          </cell>
          <cell r="AB811">
            <v>1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</row>
        <row r="812">
          <cell r="B812">
            <v>491095763</v>
          </cell>
          <cell r="C812" t="str">
            <v>ATLANTIS</v>
          </cell>
          <cell r="D812">
            <v>95</v>
          </cell>
          <cell r="E812" t="str">
            <v>FALL RIVER</v>
          </cell>
          <cell r="F812">
            <v>763</v>
          </cell>
          <cell r="G812" t="str">
            <v>SOMERSET BERKLEY</v>
          </cell>
          <cell r="I812">
            <v>13812</v>
          </cell>
          <cell r="J812">
            <v>3025</v>
          </cell>
          <cell r="K812">
            <v>0</v>
          </cell>
          <cell r="L812">
            <v>1188</v>
          </cell>
          <cell r="M812">
            <v>18025</v>
          </cell>
          <cell r="O812">
            <v>4</v>
          </cell>
          <cell r="P812">
            <v>0</v>
          </cell>
          <cell r="Q812">
            <v>67348</v>
          </cell>
          <cell r="R812">
            <v>0</v>
          </cell>
          <cell r="S812">
            <v>0</v>
          </cell>
          <cell r="T812">
            <v>4752</v>
          </cell>
          <cell r="U812">
            <v>72100</v>
          </cell>
          <cell r="W812">
            <v>0</v>
          </cell>
          <cell r="X812">
            <v>0.09</v>
          </cell>
          <cell r="Y812">
            <v>0.09</v>
          </cell>
          <cell r="Z812">
            <v>0</v>
          </cell>
          <cell r="AB812">
            <v>1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</row>
        <row r="813">
          <cell r="B813">
            <v>492281061</v>
          </cell>
          <cell r="C813" t="str">
            <v>MARTIN LUTHER KING JR CS OF EXCELLENCE</v>
          </cell>
          <cell r="D813">
            <v>281</v>
          </cell>
          <cell r="E813" t="str">
            <v>SPRINGFIELD</v>
          </cell>
          <cell r="F813">
            <v>61</v>
          </cell>
          <cell r="G813" t="str">
            <v>CHICOPEE</v>
          </cell>
          <cell r="I813">
            <v>10652</v>
          </cell>
          <cell r="J813">
            <v>0</v>
          </cell>
          <cell r="K813">
            <v>0</v>
          </cell>
          <cell r="L813">
            <v>1188</v>
          </cell>
          <cell r="M813">
            <v>11840</v>
          </cell>
          <cell r="O813">
            <v>2</v>
          </cell>
          <cell r="P813">
            <v>0</v>
          </cell>
          <cell r="Q813">
            <v>21304</v>
          </cell>
          <cell r="R813">
            <v>0</v>
          </cell>
          <cell r="S813">
            <v>0</v>
          </cell>
          <cell r="T813">
            <v>2376</v>
          </cell>
          <cell r="U813">
            <v>23680</v>
          </cell>
          <cell r="W813">
            <v>0</v>
          </cell>
          <cell r="X813">
            <v>0.09</v>
          </cell>
          <cell r="Y813">
            <v>0.09</v>
          </cell>
          <cell r="Z813">
            <v>0</v>
          </cell>
          <cell r="AB813">
            <v>1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</row>
        <row r="814">
          <cell r="B814">
            <v>492281086</v>
          </cell>
          <cell r="C814" t="str">
            <v>MARTIN LUTHER KING JR CS OF EXCELLENCE</v>
          </cell>
          <cell r="D814">
            <v>281</v>
          </cell>
          <cell r="E814" t="str">
            <v>SPRINGFIELD</v>
          </cell>
          <cell r="F814">
            <v>86</v>
          </cell>
          <cell r="G814" t="str">
            <v>EASTHAMPTON</v>
          </cell>
          <cell r="I814">
            <v>10652</v>
          </cell>
          <cell r="J814">
            <v>1103</v>
          </cell>
          <cell r="K814">
            <v>0</v>
          </cell>
          <cell r="L814">
            <v>1188</v>
          </cell>
          <cell r="M814">
            <v>12943</v>
          </cell>
          <cell r="O814">
            <v>1</v>
          </cell>
          <cell r="P814">
            <v>0</v>
          </cell>
          <cell r="Q814">
            <v>11755</v>
          </cell>
          <cell r="R814">
            <v>0</v>
          </cell>
          <cell r="S814">
            <v>0</v>
          </cell>
          <cell r="T814">
            <v>1188</v>
          </cell>
          <cell r="U814">
            <v>12943</v>
          </cell>
          <cell r="W814">
            <v>0</v>
          </cell>
          <cell r="X814">
            <v>0.09</v>
          </cell>
          <cell r="Y814">
            <v>0.09</v>
          </cell>
          <cell r="Z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</row>
        <row r="815">
          <cell r="B815">
            <v>492281087</v>
          </cell>
          <cell r="C815" t="str">
            <v>MARTIN LUTHER KING JR CS OF EXCELLENCE</v>
          </cell>
          <cell r="D815">
            <v>281</v>
          </cell>
          <cell r="E815" t="str">
            <v>SPRINGFIELD</v>
          </cell>
          <cell r="F815">
            <v>87</v>
          </cell>
          <cell r="G815" t="str">
            <v>EAST LONGMEADOW</v>
          </cell>
          <cell r="I815">
            <v>15838</v>
          </cell>
          <cell r="J815">
            <v>5248</v>
          </cell>
          <cell r="K815">
            <v>0</v>
          </cell>
          <cell r="L815">
            <v>1188</v>
          </cell>
          <cell r="M815">
            <v>22274</v>
          </cell>
          <cell r="O815">
            <v>1</v>
          </cell>
          <cell r="P815">
            <v>0</v>
          </cell>
          <cell r="Q815">
            <v>21086</v>
          </cell>
          <cell r="R815">
            <v>0</v>
          </cell>
          <cell r="S815">
            <v>0</v>
          </cell>
          <cell r="T815">
            <v>1188</v>
          </cell>
          <cell r="U815">
            <v>22274</v>
          </cell>
          <cell r="W815">
            <v>0</v>
          </cell>
          <cell r="X815">
            <v>0.09</v>
          </cell>
          <cell r="Y815">
            <v>0.09</v>
          </cell>
          <cell r="Z815">
            <v>0</v>
          </cell>
          <cell r="AB815">
            <v>1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</row>
        <row r="816">
          <cell r="B816">
            <v>492281281</v>
          </cell>
          <cell r="C816" t="str">
            <v>MARTIN LUTHER KING JR CS OF EXCELLENCE</v>
          </cell>
          <cell r="D816">
            <v>281</v>
          </cell>
          <cell r="E816" t="str">
            <v>SPRINGFIELD</v>
          </cell>
          <cell r="F816">
            <v>281</v>
          </cell>
          <cell r="G816" t="str">
            <v>SPRINGFIELD</v>
          </cell>
          <cell r="I816">
            <v>18126</v>
          </cell>
          <cell r="J816">
            <v>0</v>
          </cell>
          <cell r="K816">
            <v>0</v>
          </cell>
          <cell r="L816">
            <v>1188</v>
          </cell>
          <cell r="M816">
            <v>19314</v>
          </cell>
          <cell r="O816">
            <v>341</v>
          </cell>
          <cell r="P816">
            <v>0</v>
          </cell>
          <cell r="Q816">
            <v>6180966</v>
          </cell>
          <cell r="R816">
            <v>0</v>
          </cell>
          <cell r="S816">
            <v>0</v>
          </cell>
          <cell r="T816">
            <v>405108</v>
          </cell>
          <cell r="U816">
            <v>6586074</v>
          </cell>
          <cell r="W816">
            <v>0</v>
          </cell>
          <cell r="X816">
            <v>0.18</v>
          </cell>
          <cell r="Y816">
            <v>0.18</v>
          </cell>
          <cell r="Z816">
            <v>0</v>
          </cell>
          <cell r="AB816">
            <v>83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</row>
        <row r="817">
          <cell r="B817">
            <v>492281332</v>
          </cell>
          <cell r="C817" t="str">
            <v>MARTIN LUTHER KING JR CS OF EXCELLENCE</v>
          </cell>
          <cell r="D817">
            <v>281</v>
          </cell>
          <cell r="E817" t="str">
            <v>SPRINGFIELD</v>
          </cell>
          <cell r="F817">
            <v>332</v>
          </cell>
          <cell r="G817" t="str">
            <v>WEST SPRINGFIELD</v>
          </cell>
          <cell r="I817">
            <v>17232</v>
          </cell>
          <cell r="J817">
            <v>584</v>
          </cell>
          <cell r="K817">
            <v>0</v>
          </cell>
          <cell r="L817">
            <v>1188</v>
          </cell>
          <cell r="M817">
            <v>19004</v>
          </cell>
          <cell r="O817">
            <v>3</v>
          </cell>
          <cell r="P817">
            <v>0</v>
          </cell>
          <cell r="Q817">
            <v>53448</v>
          </cell>
          <cell r="R817">
            <v>0</v>
          </cell>
          <cell r="S817">
            <v>0</v>
          </cell>
          <cell r="T817">
            <v>3564</v>
          </cell>
          <cell r="U817">
            <v>57012</v>
          </cell>
          <cell r="W817">
            <v>0</v>
          </cell>
          <cell r="X817">
            <v>0.09</v>
          </cell>
          <cell r="Y817">
            <v>0.09</v>
          </cell>
          <cell r="Z817">
            <v>0</v>
          </cell>
          <cell r="AB817">
            <v>1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</row>
        <row r="818">
          <cell r="B818">
            <v>493057035</v>
          </cell>
          <cell r="C818" t="str">
            <v>PHOENIX ACADEMY CHELSEA</v>
          </cell>
          <cell r="D818">
            <v>57</v>
          </cell>
          <cell r="E818" t="str">
            <v>CHELSEA</v>
          </cell>
          <cell r="F818">
            <v>35</v>
          </cell>
          <cell r="G818" t="str">
            <v>BOSTON</v>
          </cell>
          <cell r="I818">
            <v>20566</v>
          </cell>
          <cell r="J818">
            <v>8536</v>
          </cell>
          <cell r="K818">
            <v>0</v>
          </cell>
          <cell r="L818">
            <v>1188</v>
          </cell>
          <cell r="M818">
            <v>30290</v>
          </cell>
          <cell r="O818">
            <v>21</v>
          </cell>
          <cell r="P818">
            <v>0</v>
          </cell>
          <cell r="Q818">
            <v>611142</v>
          </cell>
          <cell r="R818">
            <v>0</v>
          </cell>
          <cell r="S818">
            <v>0</v>
          </cell>
          <cell r="T818">
            <v>24948</v>
          </cell>
          <cell r="U818">
            <v>636090</v>
          </cell>
          <cell r="W818">
            <v>0</v>
          </cell>
          <cell r="X818">
            <v>0.18</v>
          </cell>
          <cell r="Y818">
            <v>0.18</v>
          </cell>
          <cell r="Z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</row>
        <row r="819">
          <cell r="B819">
            <v>493057044</v>
          </cell>
          <cell r="C819" t="str">
            <v>PHOENIX ACADEMY CHELSEA</v>
          </cell>
          <cell r="D819">
            <v>57</v>
          </cell>
          <cell r="E819" t="str">
            <v>CHELSEA</v>
          </cell>
          <cell r="F819">
            <v>44</v>
          </cell>
          <cell r="G819" t="str">
            <v>BROCKTON</v>
          </cell>
          <cell r="I819">
            <v>14146</v>
          </cell>
          <cell r="J819">
            <v>493</v>
          </cell>
          <cell r="K819">
            <v>0</v>
          </cell>
          <cell r="L819">
            <v>1188</v>
          </cell>
          <cell r="M819">
            <v>15827</v>
          </cell>
          <cell r="O819">
            <v>2</v>
          </cell>
          <cell r="P819">
            <v>0</v>
          </cell>
          <cell r="Q819">
            <v>29278</v>
          </cell>
          <cell r="R819">
            <v>0</v>
          </cell>
          <cell r="S819">
            <v>0</v>
          </cell>
          <cell r="T819">
            <v>2376</v>
          </cell>
          <cell r="U819">
            <v>31654</v>
          </cell>
          <cell r="W819">
            <v>0</v>
          </cell>
          <cell r="X819">
            <v>0.18</v>
          </cell>
          <cell r="Y819">
            <v>0.18</v>
          </cell>
          <cell r="Z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</row>
        <row r="820">
          <cell r="B820">
            <v>493057057</v>
          </cell>
          <cell r="C820" t="str">
            <v>PHOENIX ACADEMY CHELSEA</v>
          </cell>
          <cell r="D820">
            <v>57</v>
          </cell>
          <cell r="E820" t="str">
            <v>CHELSEA</v>
          </cell>
          <cell r="F820">
            <v>57</v>
          </cell>
          <cell r="G820" t="str">
            <v>CHELSEA</v>
          </cell>
          <cell r="I820">
            <v>20559</v>
          </cell>
          <cell r="J820">
            <v>446</v>
          </cell>
          <cell r="K820">
            <v>0</v>
          </cell>
          <cell r="L820">
            <v>1188</v>
          </cell>
          <cell r="M820">
            <v>22193</v>
          </cell>
          <cell r="O820">
            <v>94</v>
          </cell>
          <cell r="P820">
            <v>0</v>
          </cell>
          <cell r="Q820">
            <v>1974470</v>
          </cell>
          <cell r="R820">
            <v>0</v>
          </cell>
          <cell r="S820">
            <v>0</v>
          </cell>
          <cell r="T820">
            <v>111672</v>
          </cell>
          <cell r="U820">
            <v>2086142</v>
          </cell>
          <cell r="W820">
            <v>0</v>
          </cell>
          <cell r="X820">
            <v>0.18</v>
          </cell>
          <cell r="Y820">
            <v>0.18</v>
          </cell>
          <cell r="Z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</row>
        <row r="821">
          <cell r="B821">
            <v>493057093</v>
          </cell>
          <cell r="C821" t="str">
            <v>PHOENIX ACADEMY CHELSEA</v>
          </cell>
          <cell r="D821">
            <v>57</v>
          </cell>
          <cell r="E821" t="str">
            <v>CHELSEA</v>
          </cell>
          <cell r="F821">
            <v>93</v>
          </cell>
          <cell r="G821" t="str">
            <v>EVERETT</v>
          </cell>
          <cell r="I821">
            <v>21677</v>
          </cell>
          <cell r="J821">
            <v>61</v>
          </cell>
          <cell r="K821">
            <v>0</v>
          </cell>
          <cell r="L821">
            <v>1188</v>
          </cell>
          <cell r="M821">
            <v>22926</v>
          </cell>
          <cell r="O821">
            <v>33</v>
          </cell>
          <cell r="P821">
            <v>0</v>
          </cell>
          <cell r="Q821">
            <v>717354</v>
          </cell>
          <cell r="R821">
            <v>0</v>
          </cell>
          <cell r="S821">
            <v>0</v>
          </cell>
          <cell r="T821">
            <v>39204</v>
          </cell>
          <cell r="U821">
            <v>756558</v>
          </cell>
          <cell r="W821">
            <v>0</v>
          </cell>
          <cell r="X821">
            <v>0.18</v>
          </cell>
          <cell r="Y821">
            <v>0.18</v>
          </cell>
          <cell r="Z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</row>
        <row r="822">
          <cell r="B822">
            <v>493057100</v>
          </cell>
          <cell r="C822" t="str">
            <v>PHOENIX ACADEMY CHELSEA</v>
          </cell>
          <cell r="D822">
            <v>57</v>
          </cell>
          <cell r="E822" t="str">
            <v>CHELSEA</v>
          </cell>
          <cell r="F822">
            <v>100</v>
          </cell>
          <cell r="G822" t="str">
            <v>FRAMINGHAM</v>
          </cell>
          <cell r="I822">
            <v>19467</v>
          </cell>
          <cell r="J822">
            <v>6433</v>
          </cell>
          <cell r="K822">
            <v>0</v>
          </cell>
          <cell r="L822">
            <v>1188</v>
          </cell>
          <cell r="M822">
            <v>27088</v>
          </cell>
          <cell r="O822">
            <v>1</v>
          </cell>
          <cell r="P822">
            <v>0</v>
          </cell>
          <cell r="Q822">
            <v>25900</v>
          </cell>
          <cell r="R822">
            <v>0</v>
          </cell>
          <cell r="S822">
            <v>0</v>
          </cell>
          <cell r="T822">
            <v>1188</v>
          </cell>
          <cell r="U822">
            <v>27088</v>
          </cell>
          <cell r="W822">
            <v>0</v>
          </cell>
          <cell r="X822">
            <v>0.09</v>
          </cell>
          <cell r="Y822">
            <v>0.09</v>
          </cell>
          <cell r="Z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</row>
        <row r="823">
          <cell r="B823">
            <v>493057163</v>
          </cell>
          <cell r="C823" t="str">
            <v>PHOENIX ACADEMY CHELSEA</v>
          </cell>
          <cell r="D823">
            <v>57</v>
          </cell>
          <cell r="E823" t="str">
            <v>CHELSEA</v>
          </cell>
          <cell r="F823">
            <v>163</v>
          </cell>
          <cell r="G823" t="str">
            <v>LYNN</v>
          </cell>
          <cell r="I823">
            <v>20834</v>
          </cell>
          <cell r="J823">
            <v>0</v>
          </cell>
          <cell r="K823">
            <v>0</v>
          </cell>
          <cell r="L823">
            <v>1188</v>
          </cell>
          <cell r="M823">
            <v>22022</v>
          </cell>
          <cell r="O823">
            <v>6</v>
          </cell>
          <cell r="P823">
            <v>0</v>
          </cell>
          <cell r="Q823">
            <v>125004</v>
          </cell>
          <cell r="R823">
            <v>0</v>
          </cell>
          <cell r="S823">
            <v>0</v>
          </cell>
          <cell r="T823">
            <v>7128</v>
          </cell>
          <cell r="U823">
            <v>132132</v>
          </cell>
          <cell r="W823">
            <v>0</v>
          </cell>
          <cell r="X823">
            <v>0.113490033140277</v>
          </cell>
          <cell r="Y823">
            <v>0.113490033140277</v>
          </cell>
          <cell r="Z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</row>
        <row r="824">
          <cell r="B824">
            <v>493057165</v>
          </cell>
          <cell r="C824" t="str">
            <v>PHOENIX ACADEMY CHELSEA</v>
          </cell>
          <cell r="D824">
            <v>57</v>
          </cell>
          <cell r="E824" t="str">
            <v>CHELSEA</v>
          </cell>
          <cell r="F824">
            <v>165</v>
          </cell>
          <cell r="G824" t="str">
            <v>MALDEN</v>
          </cell>
          <cell r="I824">
            <v>20967</v>
          </cell>
          <cell r="J824">
            <v>0</v>
          </cell>
          <cell r="K824">
            <v>0</v>
          </cell>
          <cell r="L824">
            <v>1188</v>
          </cell>
          <cell r="M824">
            <v>22155</v>
          </cell>
          <cell r="O824">
            <v>5</v>
          </cell>
          <cell r="P824">
            <v>0</v>
          </cell>
          <cell r="Q824">
            <v>104835</v>
          </cell>
          <cell r="R824">
            <v>0</v>
          </cell>
          <cell r="S824">
            <v>0</v>
          </cell>
          <cell r="T824">
            <v>5940</v>
          </cell>
          <cell r="U824">
            <v>110775</v>
          </cell>
          <cell r="W824">
            <v>0</v>
          </cell>
          <cell r="X824">
            <v>9.8299999999999998E-2</v>
          </cell>
          <cell r="Y824">
            <v>9.8299999999999998E-2</v>
          </cell>
          <cell r="Z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</row>
        <row r="825">
          <cell r="B825">
            <v>493057176</v>
          </cell>
          <cell r="C825" t="str">
            <v>PHOENIX ACADEMY CHELSEA</v>
          </cell>
          <cell r="D825">
            <v>57</v>
          </cell>
          <cell r="E825" t="str">
            <v>CHELSEA</v>
          </cell>
          <cell r="F825">
            <v>176</v>
          </cell>
          <cell r="G825" t="str">
            <v>MEDFORD</v>
          </cell>
          <cell r="I825">
            <v>21730</v>
          </cell>
          <cell r="J825">
            <v>7390</v>
          </cell>
          <cell r="K825">
            <v>0</v>
          </cell>
          <cell r="L825">
            <v>1188</v>
          </cell>
          <cell r="M825">
            <v>30308</v>
          </cell>
          <cell r="O825">
            <v>4</v>
          </cell>
          <cell r="P825">
            <v>0</v>
          </cell>
          <cell r="Q825">
            <v>116480</v>
          </cell>
          <cell r="R825">
            <v>0</v>
          </cell>
          <cell r="S825">
            <v>0</v>
          </cell>
          <cell r="T825">
            <v>4752</v>
          </cell>
          <cell r="U825">
            <v>121232</v>
          </cell>
          <cell r="W825">
            <v>0</v>
          </cell>
          <cell r="X825">
            <v>0.09</v>
          </cell>
          <cell r="Y825">
            <v>0.09</v>
          </cell>
          <cell r="Z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</row>
        <row r="826">
          <cell r="B826">
            <v>493057207</v>
          </cell>
          <cell r="C826" t="str">
            <v>PHOENIX ACADEMY CHELSEA</v>
          </cell>
          <cell r="D826">
            <v>57</v>
          </cell>
          <cell r="E826" t="str">
            <v>CHELSEA</v>
          </cell>
          <cell r="F826">
            <v>207</v>
          </cell>
          <cell r="G826" t="str">
            <v>NEWTON</v>
          </cell>
          <cell r="I826">
            <v>13190</v>
          </cell>
          <cell r="J826">
            <v>9537</v>
          </cell>
          <cell r="K826">
            <v>0</v>
          </cell>
          <cell r="L826">
            <v>1188</v>
          </cell>
          <cell r="M826">
            <v>23915</v>
          </cell>
          <cell r="O826">
            <v>1</v>
          </cell>
          <cell r="P826">
            <v>0</v>
          </cell>
          <cell r="Q826">
            <v>22727</v>
          </cell>
          <cell r="R826">
            <v>0</v>
          </cell>
          <cell r="S826">
            <v>0</v>
          </cell>
          <cell r="T826">
            <v>1188</v>
          </cell>
          <cell r="U826">
            <v>23915</v>
          </cell>
          <cell r="W826">
            <v>0</v>
          </cell>
          <cell r="X826">
            <v>0.09</v>
          </cell>
          <cell r="Y826">
            <v>0.09</v>
          </cell>
          <cell r="Z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</row>
        <row r="827">
          <cell r="B827">
            <v>493057244</v>
          </cell>
          <cell r="C827" t="str">
            <v>PHOENIX ACADEMY CHELSEA</v>
          </cell>
          <cell r="D827">
            <v>57</v>
          </cell>
          <cell r="E827" t="str">
            <v>CHELSEA</v>
          </cell>
          <cell r="F827">
            <v>244</v>
          </cell>
          <cell r="G827" t="str">
            <v>RANDOLPH</v>
          </cell>
          <cell r="I827">
            <v>20467</v>
          </cell>
          <cell r="J827">
            <v>5887</v>
          </cell>
          <cell r="K827">
            <v>0</v>
          </cell>
          <cell r="L827">
            <v>1188</v>
          </cell>
          <cell r="M827">
            <v>27542</v>
          </cell>
          <cell r="O827">
            <v>2</v>
          </cell>
          <cell r="P827">
            <v>0</v>
          </cell>
          <cell r="Q827">
            <v>52708</v>
          </cell>
          <cell r="R827">
            <v>0</v>
          </cell>
          <cell r="S827">
            <v>0</v>
          </cell>
          <cell r="T827">
            <v>2376</v>
          </cell>
          <cell r="U827">
            <v>55084</v>
          </cell>
          <cell r="W827">
            <v>0</v>
          </cell>
          <cell r="X827">
            <v>0.09</v>
          </cell>
          <cell r="Y827">
            <v>0.09</v>
          </cell>
          <cell r="Z827">
            <v>0</v>
          </cell>
          <cell r="AB827">
            <v>0</v>
          </cell>
          <cell r="AC827">
            <v>0.22287092352968754</v>
          </cell>
          <cell r="AD827">
            <v>6137.5403187013853</v>
          </cell>
          <cell r="AE827">
            <v>0</v>
          </cell>
          <cell r="AF827">
            <v>0</v>
          </cell>
        </row>
        <row r="828">
          <cell r="B828">
            <v>493057248</v>
          </cell>
          <cell r="C828" t="str">
            <v>PHOENIX ACADEMY CHELSEA</v>
          </cell>
          <cell r="D828">
            <v>57</v>
          </cell>
          <cell r="E828" t="str">
            <v>CHELSEA</v>
          </cell>
          <cell r="F828">
            <v>248</v>
          </cell>
          <cell r="G828" t="str">
            <v>REVERE</v>
          </cell>
          <cell r="I828">
            <v>19520</v>
          </cell>
          <cell r="J828">
            <v>616</v>
          </cell>
          <cell r="K828">
            <v>0</v>
          </cell>
          <cell r="L828">
            <v>1188</v>
          </cell>
          <cell r="M828">
            <v>21324</v>
          </cell>
          <cell r="O828">
            <v>18</v>
          </cell>
          <cell r="P828">
            <v>0</v>
          </cell>
          <cell r="Q828">
            <v>362448</v>
          </cell>
          <cell r="R828">
            <v>0</v>
          </cell>
          <cell r="S828">
            <v>0</v>
          </cell>
          <cell r="T828">
            <v>21384</v>
          </cell>
          <cell r="U828">
            <v>383832</v>
          </cell>
          <cell r="W828">
            <v>0</v>
          </cell>
          <cell r="X828">
            <v>0.09</v>
          </cell>
          <cell r="Y828">
            <v>0.09</v>
          </cell>
          <cell r="Z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</row>
        <row r="829">
          <cell r="B829">
            <v>493057262</v>
          </cell>
          <cell r="C829" t="str">
            <v>PHOENIX ACADEMY CHELSEA</v>
          </cell>
          <cell r="D829">
            <v>57</v>
          </cell>
          <cell r="E829" t="str">
            <v>CHELSEA</v>
          </cell>
          <cell r="F829">
            <v>262</v>
          </cell>
          <cell r="G829" t="str">
            <v>SAUGUS</v>
          </cell>
          <cell r="I829">
            <v>20099</v>
          </cell>
          <cell r="J829">
            <v>2601</v>
          </cell>
          <cell r="K829">
            <v>0</v>
          </cell>
          <cell r="L829">
            <v>1188</v>
          </cell>
          <cell r="M829">
            <v>23888</v>
          </cell>
          <cell r="O829">
            <v>1</v>
          </cell>
          <cell r="P829">
            <v>0</v>
          </cell>
          <cell r="Q829">
            <v>22700</v>
          </cell>
          <cell r="R829">
            <v>0</v>
          </cell>
          <cell r="S829">
            <v>0</v>
          </cell>
          <cell r="T829">
            <v>1188</v>
          </cell>
          <cell r="U829">
            <v>23888</v>
          </cell>
          <cell r="W829">
            <v>0</v>
          </cell>
          <cell r="X829">
            <v>0.09</v>
          </cell>
          <cell r="Y829">
            <v>0.09</v>
          </cell>
          <cell r="Z829">
            <v>0</v>
          </cell>
          <cell r="AB829">
            <v>0</v>
          </cell>
          <cell r="AC829">
            <v>0.11683666421339051</v>
          </cell>
          <cell r="AD829">
            <v>2791.1922776439646</v>
          </cell>
          <cell r="AE829">
            <v>0</v>
          </cell>
          <cell r="AF829">
            <v>0</v>
          </cell>
        </row>
        <row r="830">
          <cell r="B830">
            <v>493057274</v>
          </cell>
          <cell r="C830" t="str">
            <v>PHOENIX ACADEMY CHELSEA</v>
          </cell>
          <cell r="D830">
            <v>57</v>
          </cell>
          <cell r="E830" t="str">
            <v>CHELSEA</v>
          </cell>
          <cell r="F830">
            <v>274</v>
          </cell>
          <cell r="G830" t="str">
            <v>SOMERVILLE</v>
          </cell>
          <cell r="I830">
            <v>22467</v>
          </cell>
          <cell r="J830">
            <v>9972</v>
          </cell>
          <cell r="K830">
            <v>0</v>
          </cell>
          <cell r="L830">
            <v>1188</v>
          </cell>
          <cell r="M830">
            <v>33627</v>
          </cell>
          <cell r="O830">
            <v>1</v>
          </cell>
          <cell r="P830">
            <v>0</v>
          </cell>
          <cell r="Q830">
            <v>32439</v>
          </cell>
          <cell r="R830">
            <v>0</v>
          </cell>
          <cell r="S830">
            <v>0</v>
          </cell>
          <cell r="T830">
            <v>1188</v>
          </cell>
          <cell r="U830">
            <v>33627</v>
          </cell>
          <cell r="W830">
            <v>0</v>
          </cell>
          <cell r="X830">
            <v>0.09</v>
          </cell>
          <cell r="Y830">
            <v>0.09</v>
          </cell>
          <cell r="Z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</row>
        <row r="831">
          <cell r="B831">
            <v>493057346</v>
          </cell>
          <cell r="C831" t="str">
            <v>PHOENIX ACADEMY CHELSEA</v>
          </cell>
          <cell r="D831">
            <v>57</v>
          </cell>
          <cell r="E831" t="str">
            <v>CHELSEA</v>
          </cell>
          <cell r="F831">
            <v>346</v>
          </cell>
          <cell r="G831" t="str">
            <v>WINTHROP</v>
          </cell>
          <cell r="I831">
            <v>21730</v>
          </cell>
          <cell r="J831">
            <v>2606</v>
          </cell>
          <cell r="K831">
            <v>0</v>
          </cell>
          <cell r="L831">
            <v>1188</v>
          </cell>
          <cell r="M831">
            <v>25524</v>
          </cell>
          <cell r="O831">
            <v>5</v>
          </cell>
          <cell r="P831">
            <v>0</v>
          </cell>
          <cell r="Q831">
            <v>121680</v>
          </cell>
          <cell r="R831">
            <v>0</v>
          </cell>
          <cell r="S831">
            <v>0</v>
          </cell>
          <cell r="T831">
            <v>5940</v>
          </cell>
          <cell r="U831">
            <v>127620</v>
          </cell>
          <cell r="W831">
            <v>0</v>
          </cell>
          <cell r="X831">
            <v>0.09</v>
          </cell>
          <cell r="Y831">
            <v>0.09</v>
          </cell>
          <cell r="Z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</row>
        <row r="832">
          <cell r="B832">
            <v>494093031</v>
          </cell>
          <cell r="C832" t="str">
            <v>PIONEER CS OF SCIENCE</v>
          </cell>
          <cell r="D832">
            <v>93</v>
          </cell>
          <cell r="E832" t="str">
            <v>EVERETT</v>
          </cell>
          <cell r="F832">
            <v>31</v>
          </cell>
          <cell r="G832" t="str">
            <v>BILLERICA</v>
          </cell>
          <cell r="I832">
            <v>11073</v>
          </cell>
          <cell r="J832">
            <v>4970</v>
          </cell>
          <cell r="K832">
            <v>0</v>
          </cell>
          <cell r="L832">
            <v>1188</v>
          </cell>
          <cell r="M832">
            <v>17231</v>
          </cell>
          <cell r="O832">
            <v>2</v>
          </cell>
          <cell r="P832">
            <v>0</v>
          </cell>
          <cell r="Q832">
            <v>32086</v>
          </cell>
          <cell r="R832">
            <v>0</v>
          </cell>
          <cell r="S832">
            <v>0</v>
          </cell>
          <cell r="T832">
            <v>2376</v>
          </cell>
          <cell r="U832">
            <v>34462</v>
          </cell>
          <cell r="W832">
            <v>0</v>
          </cell>
          <cell r="X832">
            <v>0.09</v>
          </cell>
          <cell r="Y832">
            <v>0.09</v>
          </cell>
          <cell r="Z832">
            <v>0</v>
          </cell>
          <cell r="AB832">
            <v>2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</row>
        <row r="833">
          <cell r="B833">
            <v>494093035</v>
          </cell>
          <cell r="C833" t="str">
            <v>PIONEER CS OF SCIENCE</v>
          </cell>
          <cell r="D833">
            <v>93</v>
          </cell>
          <cell r="E833" t="str">
            <v>EVERETT</v>
          </cell>
          <cell r="F833">
            <v>35</v>
          </cell>
          <cell r="G833" t="str">
            <v>BOSTON</v>
          </cell>
          <cell r="I833">
            <v>19148</v>
          </cell>
          <cell r="J833">
            <v>7948</v>
          </cell>
          <cell r="K833">
            <v>0</v>
          </cell>
          <cell r="L833">
            <v>1188</v>
          </cell>
          <cell r="M833">
            <v>28284</v>
          </cell>
          <cell r="O833">
            <v>8</v>
          </cell>
          <cell r="P833">
            <v>0</v>
          </cell>
          <cell r="Q833">
            <v>216768</v>
          </cell>
          <cell r="R833">
            <v>0</v>
          </cell>
          <cell r="S833">
            <v>0</v>
          </cell>
          <cell r="T833">
            <v>9504</v>
          </cell>
          <cell r="U833">
            <v>226272</v>
          </cell>
          <cell r="W833">
            <v>0</v>
          </cell>
          <cell r="X833">
            <v>0.18</v>
          </cell>
          <cell r="Y833">
            <v>0.18</v>
          </cell>
          <cell r="Z833">
            <v>0</v>
          </cell>
          <cell r="AB833">
            <v>4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</row>
        <row r="834">
          <cell r="B834">
            <v>494093049</v>
          </cell>
          <cell r="C834" t="str">
            <v>PIONEER CS OF SCIENCE</v>
          </cell>
          <cell r="D834">
            <v>93</v>
          </cell>
          <cell r="E834" t="str">
            <v>EVERETT</v>
          </cell>
          <cell r="F834">
            <v>49</v>
          </cell>
          <cell r="G834" t="str">
            <v>CAMBRIDGE</v>
          </cell>
          <cell r="I834">
            <v>17767</v>
          </cell>
          <cell r="J834">
            <v>22294</v>
          </cell>
          <cell r="K834">
            <v>0</v>
          </cell>
          <cell r="L834">
            <v>1188</v>
          </cell>
          <cell r="M834">
            <v>41249</v>
          </cell>
          <cell r="O834">
            <v>2</v>
          </cell>
          <cell r="P834">
            <v>0</v>
          </cell>
          <cell r="Q834">
            <v>80122</v>
          </cell>
          <cell r="R834">
            <v>0</v>
          </cell>
          <cell r="S834">
            <v>0</v>
          </cell>
          <cell r="T834">
            <v>2376</v>
          </cell>
          <cell r="U834">
            <v>82498</v>
          </cell>
          <cell r="W834">
            <v>0</v>
          </cell>
          <cell r="X834">
            <v>0.09</v>
          </cell>
          <cell r="Y834">
            <v>0.09</v>
          </cell>
          <cell r="Z834">
            <v>0</v>
          </cell>
          <cell r="AB834">
            <v>1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</row>
        <row r="835">
          <cell r="B835">
            <v>494093056</v>
          </cell>
          <cell r="C835" t="str">
            <v>PIONEER CS OF SCIENCE</v>
          </cell>
          <cell r="D835">
            <v>93</v>
          </cell>
          <cell r="E835" t="str">
            <v>EVERETT</v>
          </cell>
          <cell r="F835">
            <v>56</v>
          </cell>
          <cell r="G835" t="str">
            <v>CHELMSFORD</v>
          </cell>
          <cell r="I835">
            <v>10679</v>
          </cell>
          <cell r="J835">
            <v>3150</v>
          </cell>
          <cell r="K835">
            <v>0</v>
          </cell>
          <cell r="L835">
            <v>1188</v>
          </cell>
          <cell r="M835">
            <v>15017</v>
          </cell>
          <cell r="O835">
            <v>1</v>
          </cell>
          <cell r="P835">
            <v>0</v>
          </cell>
          <cell r="Q835">
            <v>13829</v>
          </cell>
          <cell r="R835">
            <v>0</v>
          </cell>
          <cell r="S835">
            <v>0</v>
          </cell>
          <cell r="T835">
            <v>1188</v>
          </cell>
          <cell r="U835">
            <v>15017</v>
          </cell>
          <cell r="W835">
            <v>0</v>
          </cell>
          <cell r="X835">
            <v>0.09</v>
          </cell>
          <cell r="Y835">
            <v>0.09</v>
          </cell>
          <cell r="Z835">
            <v>0</v>
          </cell>
          <cell r="AB835">
            <v>1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</row>
        <row r="836">
          <cell r="B836">
            <v>494093057</v>
          </cell>
          <cell r="C836" t="str">
            <v>PIONEER CS OF SCIENCE</v>
          </cell>
          <cell r="D836">
            <v>93</v>
          </cell>
          <cell r="E836" t="str">
            <v>EVERETT</v>
          </cell>
          <cell r="F836">
            <v>57</v>
          </cell>
          <cell r="G836" t="str">
            <v>CHELSEA</v>
          </cell>
          <cell r="I836">
            <v>17761</v>
          </cell>
          <cell r="J836">
            <v>385</v>
          </cell>
          <cell r="K836">
            <v>0</v>
          </cell>
          <cell r="L836">
            <v>1188</v>
          </cell>
          <cell r="M836">
            <v>19334</v>
          </cell>
          <cell r="O836">
            <v>83</v>
          </cell>
          <cell r="P836">
            <v>0</v>
          </cell>
          <cell r="Q836">
            <v>1506118</v>
          </cell>
          <cell r="R836">
            <v>0</v>
          </cell>
          <cell r="S836">
            <v>0</v>
          </cell>
          <cell r="T836">
            <v>98604</v>
          </cell>
          <cell r="U836">
            <v>1604722</v>
          </cell>
          <cell r="W836">
            <v>0</v>
          </cell>
          <cell r="X836">
            <v>0.18</v>
          </cell>
          <cell r="Y836">
            <v>0.18</v>
          </cell>
          <cell r="Z836">
            <v>0</v>
          </cell>
          <cell r="AB836">
            <v>29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</row>
        <row r="837">
          <cell r="B837">
            <v>494093071</v>
          </cell>
          <cell r="C837" t="str">
            <v>PIONEER CS OF SCIENCE</v>
          </cell>
          <cell r="D837">
            <v>93</v>
          </cell>
          <cell r="E837" t="str">
            <v>EVERETT</v>
          </cell>
          <cell r="F837">
            <v>71</v>
          </cell>
          <cell r="G837" t="str">
            <v>DANVERS</v>
          </cell>
          <cell r="I837">
            <v>11754</v>
          </cell>
          <cell r="J837">
            <v>4874</v>
          </cell>
          <cell r="K837">
            <v>0</v>
          </cell>
          <cell r="L837">
            <v>1188</v>
          </cell>
          <cell r="M837">
            <v>17816</v>
          </cell>
          <cell r="O837">
            <v>3</v>
          </cell>
          <cell r="P837">
            <v>0</v>
          </cell>
          <cell r="Q837">
            <v>49884</v>
          </cell>
          <cell r="R837">
            <v>0</v>
          </cell>
          <cell r="S837">
            <v>0</v>
          </cell>
          <cell r="T837">
            <v>3564</v>
          </cell>
          <cell r="U837">
            <v>53448</v>
          </cell>
          <cell r="W837">
            <v>0</v>
          </cell>
          <cell r="X837">
            <v>0.09</v>
          </cell>
          <cell r="Y837">
            <v>0.09</v>
          </cell>
          <cell r="Z837">
            <v>0</v>
          </cell>
          <cell r="AB837">
            <v>2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</row>
        <row r="838">
          <cell r="B838">
            <v>494093093</v>
          </cell>
          <cell r="C838" t="str">
            <v>PIONEER CS OF SCIENCE</v>
          </cell>
          <cell r="D838">
            <v>93</v>
          </cell>
          <cell r="E838" t="str">
            <v>EVERETT</v>
          </cell>
          <cell r="F838">
            <v>93</v>
          </cell>
          <cell r="G838" t="str">
            <v>EVERETT</v>
          </cell>
          <cell r="I838">
            <v>16938</v>
          </cell>
          <cell r="J838">
            <v>47</v>
          </cell>
          <cell r="K838">
            <v>0</v>
          </cell>
          <cell r="L838">
            <v>1188</v>
          </cell>
          <cell r="M838">
            <v>18173</v>
          </cell>
          <cell r="O838">
            <v>264</v>
          </cell>
          <cell r="P838">
            <v>0</v>
          </cell>
          <cell r="Q838">
            <v>4484040</v>
          </cell>
          <cell r="R838">
            <v>0</v>
          </cell>
          <cell r="S838">
            <v>0</v>
          </cell>
          <cell r="T838">
            <v>313632</v>
          </cell>
          <cell r="U838">
            <v>4797672</v>
          </cell>
          <cell r="W838">
            <v>0</v>
          </cell>
          <cell r="X838">
            <v>0.18</v>
          </cell>
          <cell r="Y838">
            <v>0.18</v>
          </cell>
          <cell r="Z838">
            <v>0</v>
          </cell>
          <cell r="AB838">
            <v>122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</row>
        <row r="839">
          <cell r="B839">
            <v>494093097</v>
          </cell>
          <cell r="C839" t="str">
            <v>PIONEER CS OF SCIENCE</v>
          </cell>
          <cell r="D839">
            <v>93</v>
          </cell>
          <cell r="E839" t="str">
            <v>EVERETT</v>
          </cell>
          <cell r="F839">
            <v>97</v>
          </cell>
          <cell r="G839" t="str">
            <v>FITCHBURG</v>
          </cell>
          <cell r="I839">
            <v>21133</v>
          </cell>
          <cell r="J839">
            <v>0</v>
          </cell>
          <cell r="K839">
            <v>0</v>
          </cell>
          <cell r="L839">
            <v>1188</v>
          </cell>
          <cell r="M839">
            <v>22321</v>
          </cell>
          <cell r="O839">
            <v>3</v>
          </cell>
          <cell r="P839">
            <v>0</v>
          </cell>
          <cell r="Q839">
            <v>63399</v>
          </cell>
          <cell r="R839">
            <v>0</v>
          </cell>
          <cell r="S839">
            <v>0</v>
          </cell>
          <cell r="T839">
            <v>3564</v>
          </cell>
          <cell r="U839">
            <v>66963</v>
          </cell>
          <cell r="W839">
            <v>0</v>
          </cell>
          <cell r="X839">
            <v>0.18</v>
          </cell>
          <cell r="Y839">
            <v>0.18</v>
          </cell>
          <cell r="Z839">
            <v>0</v>
          </cell>
          <cell r="AB839">
            <v>2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</row>
        <row r="840">
          <cell r="B840">
            <v>494093128</v>
          </cell>
          <cell r="C840" t="str">
            <v>PIONEER CS OF SCIENCE</v>
          </cell>
          <cell r="D840">
            <v>93</v>
          </cell>
          <cell r="E840" t="str">
            <v>EVERETT</v>
          </cell>
          <cell r="F840">
            <v>128</v>
          </cell>
          <cell r="G840" t="str">
            <v>HAVERHILL</v>
          </cell>
          <cell r="I840">
            <v>10679</v>
          </cell>
          <cell r="J840">
            <v>398</v>
          </cell>
          <cell r="K840">
            <v>0</v>
          </cell>
          <cell r="L840">
            <v>1188</v>
          </cell>
          <cell r="M840">
            <v>12265</v>
          </cell>
          <cell r="O840">
            <v>1</v>
          </cell>
          <cell r="P840">
            <v>0</v>
          </cell>
          <cell r="Q840">
            <v>11077</v>
          </cell>
          <cell r="R840">
            <v>0</v>
          </cell>
          <cell r="S840">
            <v>0</v>
          </cell>
          <cell r="T840">
            <v>1188</v>
          </cell>
          <cell r="U840">
            <v>12265</v>
          </cell>
          <cell r="W840">
            <v>0</v>
          </cell>
          <cell r="X840">
            <v>0.09</v>
          </cell>
          <cell r="Y840">
            <v>0.09</v>
          </cell>
          <cell r="Z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</row>
        <row r="841">
          <cell r="B841">
            <v>494093149</v>
          </cell>
          <cell r="C841" t="str">
            <v>PIONEER CS OF SCIENCE</v>
          </cell>
          <cell r="D841">
            <v>93</v>
          </cell>
          <cell r="E841" t="str">
            <v>EVERETT</v>
          </cell>
          <cell r="F841">
            <v>149</v>
          </cell>
          <cell r="G841" t="str">
            <v>LAWRENCE</v>
          </cell>
          <cell r="I841">
            <v>19618</v>
          </cell>
          <cell r="J841">
            <v>235</v>
          </cell>
          <cell r="K841">
            <v>0</v>
          </cell>
          <cell r="L841">
            <v>1188</v>
          </cell>
          <cell r="M841">
            <v>21041</v>
          </cell>
          <cell r="O841">
            <v>3</v>
          </cell>
          <cell r="P841">
            <v>0</v>
          </cell>
          <cell r="Q841">
            <v>59559</v>
          </cell>
          <cell r="R841">
            <v>0</v>
          </cell>
          <cell r="S841">
            <v>0</v>
          </cell>
          <cell r="T841">
            <v>3564</v>
          </cell>
          <cell r="U841">
            <v>63123</v>
          </cell>
          <cell r="W841">
            <v>0</v>
          </cell>
          <cell r="X841">
            <v>0.18</v>
          </cell>
          <cell r="Y841">
            <v>0.18</v>
          </cell>
          <cell r="Z841">
            <v>0</v>
          </cell>
          <cell r="AB841">
            <v>2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</row>
        <row r="842">
          <cell r="B842">
            <v>494093163</v>
          </cell>
          <cell r="C842" t="str">
            <v>PIONEER CS OF SCIENCE</v>
          </cell>
          <cell r="D842">
            <v>93</v>
          </cell>
          <cell r="E842" t="str">
            <v>EVERETT</v>
          </cell>
          <cell r="F842">
            <v>163</v>
          </cell>
          <cell r="G842" t="str">
            <v>LYNN</v>
          </cell>
          <cell r="I842">
            <v>18407</v>
          </cell>
          <cell r="J842">
            <v>0</v>
          </cell>
          <cell r="K842">
            <v>0</v>
          </cell>
          <cell r="L842">
            <v>1188</v>
          </cell>
          <cell r="M842">
            <v>19595</v>
          </cell>
          <cell r="O842">
            <v>16</v>
          </cell>
          <cell r="P842">
            <v>0</v>
          </cell>
          <cell r="Q842">
            <v>294512</v>
          </cell>
          <cell r="R842">
            <v>0</v>
          </cell>
          <cell r="S842">
            <v>0</v>
          </cell>
          <cell r="T842">
            <v>19008</v>
          </cell>
          <cell r="U842">
            <v>313520</v>
          </cell>
          <cell r="W842">
            <v>0</v>
          </cell>
          <cell r="X842">
            <v>0.113490033140277</v>
          </cell>
          <cell r="Y842">
            <v>0.113490033140277</v>
          </cell>
          <cell r="Z842">
            <v>0</v>
          </cell>
          <cell r="AB842">
            <v>8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</row>
        <row r="843">
          <cell r="B843">
            <v>494093165</v>
          </cell>
          <cell r="C843" t="str">
            <v>PIONEER CS OF SCIENCE</v>
          </cell>
          <cell r="D843">
            <v>93</v>
          </cell>
          <cell r="E843" t="str">
            <v>EVERETT</v>
          </cell>
          <cell r="F843">
            <v>165</v>
          </cell>
          <cell r="G843" t="str">
            <v>MALDEN</v>
          </cell>
          <cell r="I843">
            <v>16035</v>
          </cell>
          <cell r="J843">
            <v>0</v>
          </cell>
          <cell r="K843">
            <v>0</v>
          </cell>
          <cell r="L843">
            <v>1188</v>
          </cell>
          <cell r="M843">
            <v>17223</v>
          </cell>
          <cell r="O843">
            <v>36</v>
          </cell>
          <cell r="P843">
            <v>0</v>
          </cell>
          <cell r="Q843">
            <v>577260</v>
          </cell>
          <cell r="R843">
            <v>0</v>
          </cell>
          <cell r="S843">
            <v>0</v>
          </cell>
          <cell r="T843">
            <v>42768</v>
          </cell>
          <cell r="U843">
            <v>620028</v>
          </cell>
          <cell r="W843">
            <v>0</v>
          </cell>
          <cell r="X843">
            <v>9.8299999999999998E-2</v>
          </cell>
          <cell r="Y843">
            <v>9.8299999999999998E-2</v>
          </cell>
          <cell r="Z843">
            <v>0</v>
          </cell>
          <cell r="AB843">
            <v>17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</row>
        <row r="844">
          <cell r="B844">
            <v>494093176</v>
          </cell>
          <cell r="C844" t="str">
            <v>PIONEER CS OF SCIENCE</v>
          </cell>
          <cell r="D844">
            <v>93</v>
          </cell>
          <cell r="E844" t="str">
            <v>EVERETT</v>
          </cell>
          <cell r="F844">
            <v>176</v>
          </cell>
          <cell r="G844" t="str">
            <v>MEDFORD</v>
          </cell>
          <cell r="I844">
            <v>17642</v>
          </cell>
          <cell r="J844">
            <v>5999</v>
          </cell>
          <cell r="K844">
            <v>0</v>
          </cell>
          <cell r="L844">
            <v>1188</v>
          </cell>
          <cell r="M844">
            <v>24829</v>
          </cell>
          <cell r="O844">
            <v>11</v>
          </cell>
          <cell r="P844">
            <v>0</v>
          </cell>
          <cell r="Q844">
            <v>260051</v>
          </cell>
          <cell r="R844">
            <v>0</v>
          </cell>
          <cell r="S844">
            <v>0</v>
          </cell>
          <cell r="T844">
            <v>13068</v>
          </cell>
          <cell r="U844">
            <v>273119</v>
          </cell>
          <cell r="W844">
            <v>0</v>
          </cell>
          <cell r="X844">
            <v>0.09</v>
          </cell>
          <cell r="Y844">
            <v>0.09</v>
          </cell>
          <cell r="Z844">
            <v>0</v>
          </cell>
          <cell r="AB844">
            <v>6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</row>
        <row r="845">
          <cell r="B845">
            <v>494093178</v>
          </cell>
          <cell r="C845" t="str">
            <v>PIONEER CS OF SCIENCE</v>
          </cell>
          <cell r="D845">
            <v>93</v>
          </cell>
          <cell r="E845" t="str">
            <v>EVERETT</v>
          </cell>
          <cell r="F845">
            <v>178</v>
          </cell>
          <cell r="G845" t="str">
            <v>MELROSE</v>
          </cell>
          <cell r="I845">
            <v>10876</v>
          </cell>
          <cell r="J845">
            <v>898</v>
          </cell>
          <cell r="K845">
            <v>0</v>
          </cell>
          <cell r="L845">
            <v>1188</v>
          </cell>
          <cell r="M845">
            <v>12962</v>
          </cell>
          <cell r="O845">
            <v>2</v>
          </cell>
          <cell r="P845">
            <v>0</v>
          </cell>
          <cell r="Q845">
            <v>23548</v>
          </cell>
          <cell r="R845">
            <v>0</v>
          </cell>
          <cell r="S845">
            <v>0</v>
          </cell>
          <cell r="T845">
            <v>2376</v>
          </cell>
          <cell r="U845">
            <v>25924</v>
          </cell>
          <cell r="W845">
            <v>0</v>
          </cell>
          <cell r="X845">
            <v>0.09</v>
          </cell>
          <cell r="Y845">
            <v>0.09</v>
          </cell>
          <cell r="Z845">
            <v>0</v>
          </cell>
          <cell r="AB845">
            <v>1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</row>
        <row r="846">
          <cell r="B846">
            <v>494093181</v>
          </cell>
          <cell r="C846" t="str">
            <v>PIONEER CS OF SCIENCE</v>
          </cell>
          <cell r="D846">
            <v>93</v>
          </cell>
          <cell r="E846" t="str">
            <v>EVERETT</v>
          </cell>
          <cell r="F846">
            <v>181</v>
          </cell>
          <cell r="G846" t="str">
            <v>METHUEN</v>
          </cell>
          <cell r="I846">
            <v>18775</v>
          </cell>
          <cell r="J846">
            <v>281</v>
          </cell>
          <cell r="K846">
            <v>0</v>
          </cell>
          <cell r="L846">
            <v>1188</v>
          </cell>
          <cell r="M846">
            <v>20244</v>
          </cell>
          <cell r="O846">
            <v>5</v>
          </cell>
          <cell r="P846">
            <v>0</v>
          </cell>
          <cell r="Q846">
            <v>95280</v>
          </cell>
          <cell r="R846">
            <v>0</v>
          </cell>
          <cell r="S846">
            <v>0</v>
          </cell>
          <cell r="T846">
            <v>5940</v>
          </cell>
          <cell r="U846">
            <v>101220</v>
          </cell>
          <cell r="W846">
            <v>0</v>
          </cell>
          <cell r="X846">
            <v>0.09</v>
          </cell>
          <cell r="Y846">
            <v>0.09</v>
          </cell>
          <cell r="Z846">
            <v>0</v>
          </cell>
          <cell r="AB846">
            <v>4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</row>
        <row r="847">
          <cell r="B847">
            <v>494093229</v>
          </cell>
          <cell r="C847" t="str">
            <v>PIONEER CS OF SCIENCE</v>
          </cell>
          <cell r="D847">
            <v>93</v>
          </cell>
          <cell r="E847" t="str">
            <v>EVERETT</v>
          </cell>
          <cell r="F847">
            <v>229</v>
          </cell>
          <cell r="G847" t="str">
            <v>PEABODY</v>
          </cell>
          <cell r="I847">
            <v>15112</v>
          </cell>
          <cell r="J847">
            <v>1138</v>
          </cell>
          <cell r="K847">
            <v>0</v>
          </cell>
          <cell r="L847">
            <v>1188</v>
          </cell>
          <cell r="M847">
            <v>17438</v>
          </cell>
          <cell r="O847">
            <v>4</v>
          </cell>
          <cell r="P847">
            <v>0</v>
          </cell>
          <cell r="Q847">
            <v>65000</v>
          </cell>
          <cell r="R847">
            <v>0</v>
          </cell>
          <cell r="S847">
            <v>0</v>
          </cell>
          <cell r="T847">
            <v>4752</v>
          </cell>
          <cell r="U847">
            <v>69752</v>
          </cell>
          <cell r="W847">
            <v>0</v>
          </cell>
          <cell r="X847">
            <v>0.09</v>
          </cell>
          <cell r="Y847">
            <v>0.09</v>
          </cell>
          <cell r="Z847">
            <v>0</v>
          </cell>
          <cell r="AB847">
            <v>3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</row>
        <row r="848">
          <cell r="B848">
            <v>494093248</v>
          </cell>
          <cell r="C848" t="str">
            <v>PIONEER CS OF SCIENCE</v>
          </cell>
          <cell r="D848">
            <v>93</v>
          </cell>
          <cell r="E848" t="str">
            <v>EVERETT</v>
          </cell>
          <cell r="F848">
            <v>248</v>
          </cell>
          <cell r="G848" t="str">
            <v>REVERE</v>
          </cell>
          <cell r="I848">
            <v>16977</v>
          </cell>
          <cell r="J848">
            <v>536</v>
          </cell>
          <cell r="K848">
            <v>0</v>
          </cell>
          <cell r="L848">
            <v>1188</v>
          </cell>
          <cell r="M848">
            <v>18701</v>
          </cell>
          <cell r="O848">
            <v>306</v>
          </cell>
          <cell r="P848">
            <v>0</v>
          </cell>
          <cell r="Q848">
            <v>5358978</v>
          </cell>
          <cell r="R848">
            <v>0</v>
          </cell>
          <cell r="S848">
            <v>0</v>
          </cell>
          <cell r="T848">
            <v>363528</v>
          </cell>
          <cell r="U848">
            <v>5722506</v>
          </cell>
          <cell r="W848">
            <v>0</v>
          </cell>
          <cell r="X848">
            <v>0.09</v>
          </cell>
          <cell r="Y848">
            <v>0.09</v>
          </cell>
          <cell r="Z848">
            <v>0</v>
          </cell>
          <cell r="AB848">
            <v>140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</row>
        <row r="849">
          <cell r="B849">
            <v>494093262</v>
          </cell>
          <cell r="C849" t="str">
            <v>PIONEER CS OF SCIENCE</v>
          </cell>
          <cell r="D849">
            <v>93</v>
          </cell>
          <cell r="E849" t="str">
            <v>EVERETT</v>
          </cell>
          <cell r="F849">
            <v>262</v>
          </cell>
          <cell r="G849" t="str">
            <v>SAUGUS</v>
          </cell>
          <cell r="I849">
            <v>15017</v>
          </cell>
          <cell r="J849">
            <v>1944</v>
          </cell>
          <cell r="K849">
            <v>0</v>
          </cell>
          <cell r="L849">
            <v>1188</v>
          </cell>
          <cell r="M849">
            <v>18149</v>
          </cell>
          <cell r="O849">
            <v>19</v>
          </cell>
          <cell r="P849">
            <v>0</v>
          </cell>
          <cell r="Q849">
            <v>322259</v>
          </cell>
          <cell r="R849">
            <v>0</v>
          </cell>
          <cell r="S849">
            <v>0</v>
          </cell>
          <cell r="T849">
            <v>22572</v>
          </cell>
          <cell r="U849">
            <v>344831</v>
          </cell>
          <cell r="W849">
            <v>0</v>
          </cell>
          <cell r="X849">
            <v>0.09</v>
          </cell>
          <cell r="Y849">
            <v>0.09</v>
          </cell>
          <cell r="Z849">
            <v>0</v>
          </cell>
          <cell r="AB849">
            <v>12</v>
          </cell>
          <cell r="AC849">
            <v>2.2198966200544192</v>
          </cell>
          <cell r="AD849">
            <v>40292.666572743008</v>
          </cell>
          <cell r="AE849">
            <v>0</v>
          </cell>
          <cell r="AF849">
            <v>0</v>
          </cell>
        </row>
        <row r="850">
          <cell r="B850">
            <v>494093284</v>
          </cell>
          <cell r="C850" t="str">
            <v>PIONEER CS OF SCIENCE</v>
          </cell>
          <cell r="D850">
            <v>93</v>
          </cell>
          <cell r="E850" t="str">
            <v>EVERETT</v>
          </cell>
          <cell r="F850">
            <v>284</v>
          </cell>
          <cell r="G850" t="str">
            <v>STONEHAM</v>
          </cell>
          <cell r="I850">
            <v>13693</v>
          </cell>
          <cell r="J850">
            <v>5756</v>
          </cell>
          <cell r="K850">
            <v>0</v>
          </cell>
          <cell r="L850">
            <v>1188</v>
          </cell>
          <cell r="M850">
            <v>20637</v>
          </cell>
          <cell r="O850">
            <v>4</v>
          </cell>
          <cell r="P850">
            <v>0</v>
          </cell>
          <cell r="Q850">
            <v>77796</v>
          </cell>
          <cell r="R850">
            <v>0</v>
          </cell>
          <cell r="S850">
            <v>0</v>
          </cell>
          <cell r="T850">
            <v>4752</v>
          </cell>
          <cell r="U850">
            <v>82548</v>
          </cell>
          <cell r="W850">
            <v>0</v>
          </cell>
          <cell r="X850">
            <v>0.09</v>
          </cell>
          <cell r="Y850">
            <v>0.09</v>
          </cell>
          <cell r="Z850">
            <v>0</v>
          </cell>
          <cell r="AB850">
            <v>2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</row>
        <row r="851">
          <cell r="B851">
            <v>494093291</v>
          </cell>
          <cell r="C851" t="str">
            <v>PIONEER CS OF SCIENCE</v>
          </cell>
          <cell r="D851">
            <v>93</v>
          </cell>
          <cell r="E851" t="str">
            <v>EVERETT</v>
          </cell>
          <cell r="F851">
            <v>291</v>
          </cell>
          <cell r="G851" t="str">
            <v>SWAMPSCOTT</v>
          </cell>
          <cell r="I851">
            <v>16562</v>
          </cell>
          <cell r="J851">
            <v>5770</v>
          </cell>
          <cell r="K851">
            <v>0</v>
          </cell>
          <cell r="L851">
            <v>1188</v>
          </cell>
          <cell r="M851">
            <v>23520</v>
          </cell>
          <cell r="O851">
            <v>2</v>
          </cell>
          <cell r="P851">
            <v>0</v>
          </cell>
          <cell r="Q851">
            <v>44664</v>
          </cell>
          <cell r="R851">
            <v>0</v>
          </cell>
          <cell r="S851">
            <v>0</v>
          </cell>
          <cell r="T851">
            <v>2376</v>
          </cell>
          <cell r="U851">
            <v>47040</v>
          </cell>
          <cell r="W851">
            <v>0</v>
          </cell>
          <cell r="X851">
            <v>0.09</v>
          </cell>
          <cell r="Y851">
            <v>0.09</v>
          </cell>
          <cell r="Z851">
            <v>0</v>
          </cell>
          <cell r="AB851">
            <v>1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</row>
        <row r="852">
          <cell r="B852">
            <v>494093346</v>
          </cell>
          <cell r="C852" t="str">
            <v>PIONEER CS OF SCIENCE</v>
          </cell>
          <cell r="D852">
            <v>93</v>
          </cell>
          <cell r="E852" t="str">
            <v>EVERETT</v>
          </cell>
          <cell r="F852">
            <v>346</v>
          </cell>
          <cell r="G852" t="str">
            <v>WINTHROP</v>
          </cell>
          <cell r="I852">
            <v>16774</v>
          </cell>
          <cell r="J852">
            <v>2011</v>
          </cell>
          <cell r="K852">
            <v>0</v>
          </cell>
          <cell r="L852">
            <v>1188</v>
          </cell>
          <cell r="M852">
            <v>19973</v>
          </cell>
          <cell r="O852">
            <v>1</v>
          </cell>
          <cell r="P852">
            <v>0</v>
          </cell>
          <cell r="Q852">
            <v>18785</v>
          </cell>
          <cell r="R852">
            <v>0</v>
          </cell>
          <cell r="S852">
            <v>0</v>
          </cell>
          <cell r="T852">
            <v>1188</v>
          </cell>
          <cell r="U852">
            <v>19973</v>
          </cell>
          <cell r="W852">
            <v>0</v>
          </cell>
          <cell r="X852">
            <v>0.09</v>
          </cell>
          <cell r="Y852">
            <v>0.09</v>
          </cell>
          <cell r="Z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</row>
        <row r="853">
          <cell r="B853">
            <v>494093347</v>
          </cell>
          <cell r="C853" t="str">
            <v>PIONEER CS OF SCIENCE</v>
          </cell>
          <cell r="D853">
            <v>93</v>
          </cell>
          <cell r="E853" t="str">
            <v>EVERETT</v>
          </cell>
          <cell r="F853">
            <v>347</v>
          </cell>
          <cell r="G853" t="str">
            <v>WOBURN</v>
          </cell>
          <cell r="I853">
            <v>19506</v>
          </cell>
          <cell r="J853">
            <v>8235</v>
          </cell>
          <cell r="K853">
            <v>0</v>
          </cell>
          <cell r="L853">
            <v>1188</v>
          </cell>
          <cell r="M853">
            <v>28929</v>
          </cell>
          <cell r="O853">
            <v>3</v>
          </cell>
          <cell r="P853">
            <v>0</v>
          </cell>
          <cell r="Q853">
            <v>83223</v>
          </cell>
          <cell r="R853">
            <v>0</v>
          </cell>
          <cell r="S853">
            <v>0</v>
          </cell>
          <cell r="T853">
            <v>3564</v>
          </cell>
          <cell r="U853">
            <v>86787</v>
          </cell>
          <cell r="W853">
            <v>0</v>
          </cell>
          <cell r="X853">
            <v>0.09</v>
          </cell>
          <cell r="Y853">
            <v>0.09</v>
          </cell>
          <cell r="Z853">
            <v>0</v>
          </cell>
          <cell r="AB853">
            <v>1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</row>
        <row r="854">
          <cell r="B854">
            <v>496201003</v>
          </cell>
          <cell r="C854" t="str">
            <v>GLOBAL LEARNING</v>
          </cell>
          <cell r="D854">
            <v>201</v>
          </cell>
          <cell r="E854" t="str">
            <v>NEW BEDFORD</v>
          </cell>
          <cell r="F854">
            <v>3</v>
          </cell>
          <cell r="G854" t="str">
            <v>ACUSHNET</v>
          </cell>
          <cell r="I854">
            <v>13031</v>
          </cell>
          <cell r="J854">
            <v>1764</v>
          </cell>
          <cell r="K854">
            <v>0</v>
          </cell>
          <cell r="L854">
            <v>1188</v>
          </cell>
          <cell r="M854">
            <v>15983</v>
          </cell>
          <cell r="O854">
            <v>1</v>
          </cell>
          <cell r="P854">
            <v>0</v>
          </cell>
          <cell r="Q854">
            <v>14736</v>
          </cell>
          <cell r="R854">
            <v>0</v>
          </cell>
          <cell r="S854">
            <v>0</v>
          </cell>
          <cell r="T854">
            <v>1183</v>
          </cell>
          <cell r="U854">
            <v>15919</v>
          </cell>
          <cell r="W854">
            <v>3.9840637450199202E-3</v>
          </cell>
          <cell r="X854">
            <v>0.09</v>
          </cell>
          <cell r="Y854">
            <v>0.09</v>
          </cell>
          <cell r="Z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</row>
        <row r="855">
          <cell r="B855">
            <v>496201072</v>
          </cell>
          <cell r="C855" t="str">
            <v>GLOBAL LEARNING</v>
          </cell>
          <cell r="D855">
            <v>201</v>
          </cell>
          <cell r="E855" t="str">
            <v>NEW BEDFORD</v>
          </cell>
          <cell r="F855">
            <v>72</v>
          </cell>
          <cell r="G855" t="str">
            <v>DARTMOUTH</v>
          </cell>
          <cell r="I855">
            <v>13962</v>
          </cell>
          <cell r="J855">
            <v>3536</v>
          </cell>
          <cell r="K855">
            <v>0</v>
          </cell>
          <cell r="L855">
            <v>1188</v>
          </cell>
          <cell r="M855">
            <v>18686</v>
          </cell>
          <cell r="O855">
            <v>2</v>
          </cell>
          <cell r="P855">
            <v>0</v>
          </cell>
          <cell r="Q855">
            <v>34856</v>
          </cell>
          <cell r="R855">
            <v>0</v>
          </cell>
          <cell r="S855">
            <v>0</v>
          </cell>
          <cell r="T855">
            <v>2366</v>
          </cell>
          <cell r="U855">
            <v>37222</v>
          </cell>
          <cell r="W855">
            <v>7.9681274900398405E-3</v>
          </cell>
          <cell r="X855">
            <v>0.09</v>
          </cell>
          <cell r="Y855">
            <v>0.09</v>
          </cell>
          <cell r="Z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</row>
        <row r="856">
          <cell r="B856">
            <v>496201094</v>
          </cell>
          <cell r="C856" t="str">
            <v>GLOBAL LEARNING</v>
          </cell>
          <cell r="D856">
            <v>201</v>
          </cell>
          <cell r="E856" t="str">
            <v>NEW BEDFORD</v>
          </cell>
          <cell r="F856">
            <v>94</v>
          </cell>
          <cell r="G856" t="str">
            <v>FAIRHAVEN</v>
          </cell>
          <cell r="I856">
            <v>14327</v>
          </cell>
          <cell r="J856">
            <v>303</v>
          </cell>
          <cell r="K856">
            <v>0</v>
          </cell>
          <cell r="L856">
            <v>1188</v>
          </cell>
          <cell r="M856">
            <v>15818</v>
          </cell>
          <cell r="O856">
            <v>2</v>
          </cell>
          <cell r="P856">
            <v>0</v>
          </cell>
          <cell r="Q856">
            <v>29144</v>
          </cell>
          <cell r="R856">
            <v>0</v>
          </cell>
          <cell r="S856">
            <v>0</v>
          </cell>
          <cell r="T856">
            <v>2366</v>
          </cell>
          <cell r="U856">
            <v>31510</v>
          </cell>
          <cell r="W856">
            <v>7.9681274900398405E-3</v>
          </cell>
          <cell r="X856">
            <v>0.09</v>
          </cell>
          <cell r="Y856">
            <v>0.09</v>
          </cell>
          <cell r="Z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</row>
        <row r="857">
          <cell r="B857">
            <v>496201095</v>
          </cell>
          <cell r="C857" t="str">
            <v>GLOBAL LEARNING</v>
          </cell>
          <cell r="D857">
            <v>201</v>
          </cell>
          <cell r="E857" t="str">
            <v>NEW BEDFORD</v>
          </cell>
          <cell r="F857">
            <v>95</v>
          </cell>
          <cell r="G857" t="str">
            <v>FALL RIVER</v>
          </cell>
          <cell r="I857">
            <v>19340</v>
          </cell>
          <cell r="J857">
            <v>211</v>
          </cell>
          <cell r="K857">
            <v>0</v>
          </cell>
          <cell r="L857">
            <v>1188</v>
          </cell>
          <cell r="M857">
            <v>20739</v>
          </cell>
          <cell r="O857">
            <v>2</v>
          </cell>
          <cell r="P857">
            <v>0</v>
          </cell>
          <cell r="Q857">
            <v>38946</v>
          </cell>
          <cell r="R857">
            <v>0</v>
          </cell>
          <cell r="S857">
            <v>0</v>
          </cell>
          <cell r="T857">
            <v>2366</v>
          </cell>
          <cell r="U857">
            <v>41312</v>
          </cell>
          <cell r="W857">
            <v>7.9681274900398405E-3</v>
          </cell>
          <cell r="X857">
            <v>0.18</v>
          </cell>
          <cell r="Y857">
            <v>0.18</v>
          </cell>
          <cell r="Z857">
            <v>0</v>
          </cell>
          <cell r="AB857">
            <v>1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</row>
        <row r="858">
          <cell r="B858">
            <v>496201201</v>
          </cell>
          <cell r="C858" t="str">
            <v>GLOBAL LEARNING</v>
          </cell>
          <cell r="D858">
            <v>201</v>
          </cell>
          <cell r="E858" t="str">
            <v>NEW BEDFORD</v>
          </cell>
          <cell r="F858">
            <v>201</v>
          </cell>
          <cell r="G858" t="str">
            <v>NEW BEDFORD</v>
          </cell>
          <cell r="I858">
            <v>17337</v>
          </cell>
          <cell r="J858">
            <v>145</v>
          </cell>
          <cell r="K858">
            <v>0</v>
          </cell>
          <cell r="L858">
            <v>1188</v>
          </cell>
          <cell r="M858">
            <v>18670</v>
          </cell>
          <cell r="O858">
            <v>494</v>
          </cell>
          <cell r="P858">
            <v>0</v>
          </cell>
          <cell r="Q858">
            <v>8601528</v>
          </cell>
          <cell r="R858">
            <v>0</v>
          </cell>
          <cell r="S858">
            <v>0</v>
          </cell>
          <cell r="T858">
            <v>584402</v>
          </cell>
          <cell r="U858">
            <v>9185930</v>
          </cell>
          <cell r="W858">
            <v>1.96812749003984</v>
          </cell>
          <cell r="X858">
            <v>0.18</v>
          </cell>
          <cell r="Y858">
            <v>0.18</v>
          </cell>
          <cell r="Z858">
            <v>0</v>
          </cell>
          <cell r="AB858">
            <v>59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</row>
        <row r="859">
          <cell r="B859">
            <v>496201331</v>
          </cell>
          <cell r="C859" t="str">
            <v>GLOBAL LEARNING</v>
          </cell>
          <cell r="D859">
            <v>201</v>
          </cell>
          <cell r="E859" t="str">
            <v>NEW BEDFORD</v>
          </cell>
          <cell r="F859">
            <v>331</v>
          </cell>
          <cell r="G859" t="str">
            <v>WESTPORT</v>
          </cell>
          <cell r="I859">
            <v>12243</v>
          </cell>
          <cell r="J859">
            <v>2473</v>
          </cell>
          <cell r="K859">
            <v>0</v>
          </cell>
          <cell r="L859">
            <v>1188</v>
          </cell>
          <cell r="M859">
            <v>15904</v>
          </cell>
          <cell r="O859">
            <v>1</v>
          </cell>
          <cell r="P859">
            <v>0</v>
          </cell>
          <cell r="Q859">
            <v>14657</v>
          </cell>
          <cell r="R859">
            <v>0</v>
          </cell>
          <cell r="S859">
            <v>0</v>
          </cell>
          <cell r="T859">
            <v>1183</v>
          </cell>
          <cell r="U859">
            <v>15840</v>
          </cell>
          <cell r="W859">
            <v>3.9840637450199202E-3</v>
          </cell>
          <cell r="X859">
            <v>0.09</v>
          </cell>
          <cell r="Y859">
            <v>0.09</v>
          </cell>
          <cell r="Z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</row>
        <row r="860">
          <cell r="B860">
            <v>497117005</v>
          </cell>
          <cell r="C860" t="str">
            <v>PIONEER VALLEY CHINESE IMMERSION</v>
          </cell>
          <cell r="D860">
            <v>117</v>
          </cell>
          <cell r="E860" t="str">
            <v>HADLEY</v>
          </cell>
          <cell r="F860">
            <v>5</v>
          </cell>
          <cell r="G860" t="str">
            <v>AGAWAM</v>
          </cell>
          <cell r="I860">
            <v>13005</v>
          </cell>
          <cell r="J860">
            <v>4580</v>
          </cell>
          <cell r="K860">
            <v>0</v>
          </cell>
          <cell r="L860">
            <v>1188</v>
          </cell>
          <cell r="M860">
            <v>18773</v>
          </cell>
          <cell r="O860">
            <v>7</v>
          </cell>
          <cell r="P860">
            <v>0</v>
          </cell>
          <cell r="Q860">
            <v>123095</v>
          </cell>
          <cell r="R860">
            <v>0</v>
          </cell>
          <cell r="S860">
            <v>0</v>
          </cell>
          <cell r="T860">
            <v>8316</v>
          </cell>
          <cell r="U860">
            <v>131411</v>
          </cell>
          <cell r="W860">
            <v>0</v>
          </cell>
          <cell r="X860">
            <v>0.09</v>
          </cell>
          <cell r="Y860">
            <v>0.09</v>
          </cell>
          <cell r="Z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</row>
        <row r="861">
          <cell r="B861">
            <v>497117008</v>
          </cell>
          <cell r="C861" t="str">
            <v>PIONEER VALLEY CHINESE IMMERSION</v>
          </cell>
          <cell r="D861">
            <v>117</v>
          </cell>
          <cell r="E861" t="str">
            <v>HADLEY</v>
          </cell>
          <cell r="F861">
            <v>8</v>
          </cell>
          <cell r="G861" t="str">
            <v>AMHERST</v>
          </cell>
          <cell r="I861">
            <v>11662</v>
          </cell>
          <cell r="J861">
            <v>11121</v>
          </cell>
          <cell r="K861">
            <v>0</v>
          </cell>
          <cell r="L861">
            <v>1188</v>
          </cell>
          <cell r="M861">
            <v>23971</v>
          </cell>
          <cell r="O861">
            <v>69</v>
          </cell>
          <cell r="P861">
            <v>0</v>
          </cell>
          <cell r="Q861">
            <v>1572027</v>
          </cell>
          <cell r="R861">
            <v>0</v>
          </cell>
          <cell r="S861">
            <v>0</v>
          </cell>
          <cell r="T861">
            <v>81972</v>
          </cell>
          <cell r="U861">
            <v>1653999</v>
          </cell>
          <cell r="W861">
            <v>0</v>
          </cell>
          <cell r="X861">
            <v>0.09</v>
          </cell>
          <cell r="Y861">
            <v>0.09</v>
          </cell>
          <cell r="Z861">
            <v>0</v>
          </cell>
          <cell r="AB861">
            <v>15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</row>
        <row r="862">
          <cell r="B862">
            <v>497117024</v>
          </cell>
          <cell r="C862" t="str">
            <v>PIONEER VALLEY CHINESE IMMERSION</v>
          </cell>
          <cell r="D862">
            <v>117</v>
          </cell>
          <cell r="E862" t="str">
            <v>HADLEY</v>
          </cell>
          <cell r="F862">
            <v>24</v>
          </cell>
          <cell r="G862" t="str">
            <v>BELCHERTOWN</v>
          </cell>
          <cell r="I862">
            <v>12485</v>
          </cell>
          <cell r="J862">
            <v>2383</v>
          </cell>
          <cell r="K862">
            <v>0</v>
          </cell>
          <cell r="L862">
            <v>1188</v>
          </cell>
          <cell r="M862">
            <v>16056</v>
          </cell>
          <cell r="O862">
            <v>20</v>
          </cell>
          <cell r="P862">
            <v>0</v>
          </cell>
          <cell r="Q862">
            <v>297360</v>
          </cell>
          <cell r="R862">
            <v>0</v>
          </cell>
          <cell r="S862">
            <v>0</v>
          </cell>
          <cell r="T862">
            <v>23760</v>
          </cell>
          <cell r="U862">
            <v>321120</v>
          </cell>
          <cell r="W862">
            <v>0</v>
          </cell>
          <cell r="X862">
            <v>0.09</v>
          </cell>
          <cell r="Y862">
            <v>0.09</v>
          </cell>
          <cell r="Z862">
            <v>0</v>
          </cell>
          <cell r="AB862">
            <v>1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</row>
        <row r="863">
          <cell r="B863">
            <v>497117061</v>
          </cell>
          <cell r="C863" t="str">
            <v>PIONEER VALLEY CHINESE IMMERSION</v>
          </cell>
          <cell r="D863">
            <v>117</v>
          </cell>
          <cell r="E863" t="str">
            <v>HADLEY</v>
          </cell>
          <cell r="F863">
            <v>61</v>
          </cell>
          <cell r="G863" t="str">
            <v>CHICOPEE</v>
          </cell>
          <cell r="I863">
            <v>13552</v>
          </cell>
          <cell r="J863">
            <v>0</v>
          </cell>
          <cell r="K863">
            <v>0</v>
          </cell>
          <cell r="L863">
            <v>1188</v>
          </cell>
          <cell r="M863">
            <v>14740</v>
          </cell>
          <cell r="O863">
            <v>20</v>
          </cell>
          <cell r="P863">
            <v>0</v>
          </cell>
          <cell r="Q863">
            <v>271040</v>
          </cell>
          <cell r="R863">
            <v>0</v>
          </cell>
          <cell r="S863">
            <v>0</v>
          </cell>
          <cell r="T863">
            <v>23760</v>
          </cell>
          <cell r="U863">
            <v>294800</v>
          </cell>
          <cell r="W863">
            <v>0</v>
          </cell>
          <cell r="X863">
            <v>0.09</v>
          </cell>
          <cell r="Y863">
            <v>0.09</v>
          </cell>
          <cell r="Z863">
            <v>0</v>
          </cell>
          <cell r="AB863">
            <v>2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</row>
        <row r="864">
          <cell r="B864">
            <v>497117074</v>
          </cell>
          <cell r="C864" t="str">
            <v>PIONEER VALLEY CHINESE IMMERSION</v>
          </cell>
          <cell r="D864">
            <v>117</v>
          </cell>
          <cell r="E864" t="str">
            <v>HADLEY</v>
          </cell>
          <cell r="F864">
            <v>74</v>
          </cell>
          <cell r="G864" t="str">
            <v>DEERFIELD</v>
          </cell>
          <cell r="I864">
            <v>12210</v>
          </cell>
          <cell r="J864">
            <v>10602</v>
          </cell>
          <cell r="K864">
            <v>0</v>
          </cell>
          <cell r="L864">
            <v>1188</v>
          </cell>
          <cell r="M864">
            <v>24000</v>
          </cell>
          <cell r="O864">
            <v>6</v>
          </cell>
          <cell r="P864">
            <v>0</v>
          </cell>
          <cell r="Q864">
            <v>136872</v>
          </cell>
          <cell r="R864">
            <v>0</v>
          </cell>
          <cell r="S864">
            <v>0</v>
          </cell>
          <cell r="T864">
            <v>7128</v>
          </cell>
          <cell r="U864">
            <v>144000</v>
          </cell>
          <cell r="W864">
            <v>0</v>
          </cell>
          <cell r="X864">
            <v>0.09</v>
          </cell>
          <cell r="Y864">
            <v>0.09</v>
          </cell>
          <cell r="Z864">
            <v>0</v>
          </cell>
          <cell r="AB864">
            <v>1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</row>
        <row r="865">
          <cell r="B865">
            <v>497117086</v>
          </cell>
          <cell r="C865" t="str">
            <v>PIONEER VALLEY CHINESE IMMERSION</v>
          </cell>
          <cell r="D865">
            <v>117</v>
          </cell>
          <cell r="E865" t="str">
            <v>HADLEY</v>
          </cell>
          <cell r="F865">
            <v>86</v>
          </cell>
          <cell r="G865" t="str">
            <v>EASTHAMPTON</v>
          </cell>
          <cell r="I865">
            <v>11826</v>
          </cell>
          <cell r="J865">
            <v>1224</v>
          </cell>
          <cell r="K865">
            <v>0</v>
          </cell>
          <cell r="L865">
            <v>1188</v>
          </cell>
          <cell r="M865">
            <v>14238</v>
          </cell>
          <cell r="O865">
            <v>21</v>
          </cell>
          <cell r="P865">
            <v>0</v>
          </cell>
          <cell r="Q865">
            <v>274050</v>
          </cell>
          <cell r="R865">
            <v>0</v>
          </cell>
          <cell r="S865">
            <v>0</v>
          </cell>
          <cell r="T865">
            <v>24948</v>
          </cell>
          <cell r="U865">
            <v>298998</v>
          </cell>
          <cell r="W865">
            <v>0</v>
          </cell>
          <cell r="X865">
            <v>0.09</v>
          </cell>
          <cell r="Y865">
            <v>0.09</v>
          </cell>
          <cell r="Z865">
            <v>0</v>
          </cell>
          <cell r="AB865">
            <v>2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</row>
        <row r="866">
          <cell r="B866">
            <v>497117087</v>
          </cell>
          <cell r="C866" t="str">
            <v>PIONEER VALLEY CHINESE IMMERSION</v>
          </cell>
          <cell r="D866">
            <v>117</v>
          </cell>
          <cell r="E866" t="str">
            <v>HADLEY</v>
          </cell>
          <cell r="F866">
            <v>87</v>
          </cell>
          <cell r="G866" t="str">
            <v>EAST LONGMEADOW</v>
          </cell>
          <cell r="I866">
            <v>14023</v>
          </cell>
          <cell r="J866">
            <v>4646</v>
          </cell>
          <cell r="K866">
            <v>0</v>
          </cell>
          <cell r="L866">
            <v>1188</v>
          </cell>
          <cell r="M866">
            <v>19857</v>
          </cell>
          <cell r="O866">
            <v>4</v>
          </cell>
          <cell r="P866">
            <v>0</v>
          </cell>
          <cell r="Q866">
            <v>74676</v>
          </cell>
          <cell r="R866">
            <v>0</v>
          </cell>
          <cell r="S866">
            <v>0</v>
          </cell>
          <cell r="T866">
            <v>4752</v>
          </cell>
          <cell r="U866">
            <v>79428</v>
          </cell>
          <cell r="W866">
            <v>0</v>
          </cell>
          <cell r="X866">
            <v>0.09</v>
          </cell>
          <cell r="Y866">
            <v>0.09</v>
          </cell>
          <cell r="Z866">
            <v>0</v>
          </cell>
          <cell r="AB866">
            <v>1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</row>
        <row r="867">
          <cell r="B867">
            <v>497117111</v>
          </cell>
          <cell r="C867" t="str">
            <v>PIONEER VALLEY CHINESE IMMERSION</v>
          </cell>
          <cell r="D867">
            <v>117</v>
          </cell>
          <cell r="E867" t="str">
            <v>HADLEY</v>
          </cell>
          <cell r="F867">
            <v>111</v>
          </cell>
          <cell r="G867" t="str">
            <v>GRANBY</v>
          </cell>
          <cell r="I867">
            <v>11603</v>
          </cell>
          <cell r="J867">
            <v>2784</v>
          </cell>
          <cell r="K867">
            <v>0</v>
          </cell>
          <cell r="L867">
            <v>1188</v>
          </cell>
          <cell r="M867">
            <v>15575</v>
          </cell>
          <cell r="O867">
            <v>11</v>
          </cell>
          <cell r="P867">
            <v>0</v>
          </cell>
          <cell r="Q867">
            <v>158257</v>
          </cell>
          <cell r="R867">
            <v>0</v>
          </cell>
          <cell r="S867">
            <v>0</v>
          </cell>
          <cell r="T867">
            <v>13068</v>
          </cell>
          <cell r="U867">
            <v>171325</v>
          </cell>
          <cell r="W867">
            <v>0</v>
          </cell>
          <cell r="X867">
            <v>0.09</v>
          </cell>
          <cell r="Y867">
            <v>0.09</v>
          </cell>
          <cell r="Z867">
            <v>0</v>
          </cell>
          <cell r="AB867">
            <v>2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</row>
        <row r="868">
          <cell r="B868">
            <v>497117114</v>
          </cell>
          <cell r="C868" t="str">
            <v>PIONEER VALLEY CHINESE IMMERSION</v>
          </cell>
          <cell r="D868">
            <v>117</v>
          </cell>
          <cell r="E868" t="str">
            <v>HADLEY</v>
          </cell>
          <cell r="F868">
            <v>114</v>
          </cell>
          <cell r="G868" t="str">
            <v>GREENFIELD</v>
          </cell>
          <cell r="I868">
            <v>12815</v>
          </cell>
          <cell r="J868">
            <v>2639</v>
          </cell>
          <cell r="K868">
            <v>0</v>
          </cell>
          <cell r="L868">
            <v>1188</v>
          </cell>
          <cell r="M868">
            <v>16642</v>
          </cell>
          <cell r="O868">
            <v>16</v>
          </cell>
          <cell r="P868">
            <v>0</v>
          </cell>
          <cell r="Q868">
            <v>247264</v>
          </cell>
          <cell r="R868">
            <v>0</v>
          </cell>
          <cell r="S868">
            <v>0</v>
          </cell>
          <cell r="T868">
            <v>19008</v>
          </cell>
          <cell r="U868">
            <v>266272</v>
          </cell>
          <cell r="W868">
            <v>0</v>
          </cell>
          <cell r="X868">
            <v>0.18</v>
          </cell>
          <cell r="Y868">
            <v>0.18</v>
          </cell>
          <cell r="Z868">
            <v>0</v>
          </cell>
          <cell r="AB868">
            <v>1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</row>
        <row r="869">
          <cell r="B869">
            <v>497117117</v>
          </cell>
          <cell r="C869" t="str">
            <v>PIONEER VALLEY CHINESE IMMERSION</v>
          </cell>
          <cell r="D869">
            <v>117</v>
          </cell>
          <cell r="E869" t="str">
            <v>HADLEY</v>
          </cell>
          <cell r="F869">
            <v>117</v>
          </cell>
          <cell r="G869" t="str">
            <v>HADLEY</v>
          </cell>
          <cell r="I869">
            <v>11641</v>
          </cell>
          <cell r="J869">
            <v>5905</v>
          </cell>
          <cell r="K869">
            <v>0</v>
          </cell>
          <cell r="L869">
            <v>1188</v>
          </cell>
          <cell r="M869">
            <v>18734</v>
          </cell>
          <cell r="O869">
            <v>32</v>
          </cell>
          <cell r="P869">
            <v>0</v>
          </cell>
          <cell r="Q869">
            <v>561472</v>
          </cell>
          <cell r="R869">
            <v>0</v>
          </cell>
          <cell r="S869">
            <v>0</v>
          </cell>
          <cell r="T869">
            <v>38016</v>
          </cell>
          <cell r="U869">
            <v>599488</v>
          </cell>
          <cell r="W869">
            <v>0</v>
          </cell>
          <cell r="X869">
            <v>0.09</v>
          </cell>
          <cell r="Y869">
            <v>0.09</v>
          </cell>
          <cell r="Z869">
            <v>0</v>
          </cell>
          <cell r="AB869">
            <v>3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</row>
        <row r="870">
          <cell r="B870">
            <v>497117127</v>
          </cell>
          <cell r="C870" t="str">
            <v>PIONEER VALLEY CHINESE IMMERSION</v>
          </cell>
          <cell r="D870">
            <v>117</v>
          </cell>
          <cell r="E870" t="str">
            <v>HADLEY</v>
          </cell>
          <cell r="F870">
            <v>127</v>
          </cell>
          <cell r="G870" t="str">
            <v>HATFIELD</v>
          </cell>
          <cell r="I870">
            <v>10705</v>
          </cell>
          <cell r="J870">
            <v>5597</v>
          </cell>
          <cell r="K870">
            <v>0</v>
          </cell>
          <cell r="L870">
            <v>1188</v>
          </cell>
          <cell r="M870">
            <v>17490</v>
          </cell>
          <cell r="O870">
            <v>3</v>
          </cell>
          <cell r="P870">
            <v>0</v>
          </cell>
          <cell r="Q870">
            <v>48906</v>
          </cell>
          <cell r="R870">
            <v>0</v>
          </cell>
          <cell r="S870">
            <v>0</v>
          </cell>
          <cell r="T870">
            <v>3564</v>
          </cell>
          <cell r="U870">
            <v>52470</v>
          </cell>
          <cell r="W870">
            <v>0</v>
          </cell>
          <cell r="X870">
            <v>0.09</v>
          </cell>
          <cell r="Y870">
            <v>0.09</v>
          </cell>
          <cell r="Z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</row>
        <row r="871">
          <cell r="B871">
            <v>497117137</v>
          </cell>
          <cell r="C871" t="str">
            <v>PIONEER VALLEY CHINESE IMMERSION</v>
          </cell>
          <cell r="D871">
            <v>117</v>
          </cell>
          <cell r="E871" t="str">
            <v>HADLEY</v>
          </cell>
          <cell r="F871">
            <v>137</v>
          </cell>
          <cell r="G871" t="str">
            <v>HOLYOKE</v>
          </cell>
          <cell r="I871">
            <v>12982</v>
          </cell>
          <cell r="J871">
            <v>35</v>
          </cell>
          <cell r="K871">
            <v>0</v>
          </cell>
          <cell r="L871">
            <v>1188</v>
          </cell>
          <cell r="M871">
            <v>14205</v>
          </cell>
          <cell r="O871">
            <v>32</v>
          </cell>
          <cell r="P871">
            <v>0</v>
          </cell>
          <cell r="Q871">
            <v>416544</v>
          </cell>
          <cell r="R871">
            <v>0</v>
          </cell>
          <cell r="S871">
            <v>0</v>
          </cell>
          <cell r="T871">
            <v>38016</v>
          </cell>
          <cell r="U871">
            <v>454560</v>
          </cell>
          <cell r="W871">
            <v>0</v>
          </cell>
          <cell r="X871">
            <v>0.18</v>
          </cell>
          <cell r="Y871">
            <v>0.18</v>
          </cell>
          <cell r="Z871">
            <v>0</v>
          </cell>
          <cell r="AB871">
            <v>4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</row>
        <row r="872">
          <cell r="B872">
            <v>497117159</v>
          </cell>
          <cell r="C872" t="str">
            <v>PIONEER VALLEY CHINESE IMMERSION</v>
          </cell>
          <cell r="D872">
            <v>117</v>
          </cell>
          <cell r="E872" t="str">
            <v>HADLEY</v>
          </cell>
          <cell r="F872">
            <v>159</v>
          </cell>
          <cell r="G872" t="str">
            <v>LONGMEADOW</v>
          </cell>
          <cell r="I872">
            <v>10872</v>
          </cell>
          <cell r="J872">
            <v>4522</v>
          </cell>
          <cell r="K872">
            <v>0</v>
          </cell>
          <cell r="L872">
            <v>1188</v>
          </cell>
          <cell r="M872">
            <v>16582</v>
          </cell>
          <cell r="O872">
            <v>9</v>
          </cell>
          <cell r="P872">
            <v>0</v>
          </cell>
          <cell r="Q872">
            <v>138546</v>
          </cell>
          <cell r="R872">
            <v>0</v>
          </cell>
          <cell r="S872">
            <v>0</v>
          </cell>
          <cell r="T872">
            <v>10692</v>
          </cell>
          <cell r="U872">
            <v>149238</v>
          </cell>
          <cell r="W872">
            <v>0</v>
          </cell>
          <cell r="X872">
            <v>0.09</v>
          </cell>
          <cell r="Y872">
            <v>0.09</v>
          </cell>
          <cell r="Z872">
            <v>0</v>
          </cell>
          <cell r="AB872">
            <v>1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</row>
        <row r="873">
          <cell r="B873">
            <v>497117161</v>
          </cell>
          <cell r="C873" t="str">
            <v>PIONEER VALLEY CHINESE IMMERSION</v>
          </cell>
          <cell r="D873">
            <v>117</v>
          </cell>
          <cell r="E873" t="str">
            <v>HADLEY</v>
          </cell>
          <cell r="F873">
            <v>161</v>
          </cell>
          <cell r="G873" t="str">
            <v>LUDLOW</v>
          </cell>
          <cell r="I873">
            <v>10679</v>
          </cell>
          <cell r="J873">
            <v>3683</v>
          </cell>
          <cell r="K873">
            <v>0</v>
          </cell>
          <cell r="L873">
            <v>1188</v>
          </cell>
          <cell r="M873">
            <v>15550</v>
          </cell>
          <cell r="O873">
            <v>4</v>
          </cell>
          <cell r="P873">
            <v>0</v>
          </cell>
          <cell r="Q873">
            <v>57448</v>
          </cell>
          <cell r="R873">
            <v>0</v>
          </cell>
          <cell r="S873">
            <v>0</v>
          </cell>
          <cell r="T873">
            <v>4752</v>
          </cell>
          <cell r="U873">
            <v>62200</v>
          </cell>
          <cell r="W873">
            <v>0</v>
          </cell>
          <cell r="X873">
            <v>0.09</v>
          </cell>
          <cell r="Y873">
            <v>0.09</v>
          </cell>
          <cell r="Z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</row>
        <row r="874">
          <cell r="B874">
            <v>497117210</v>
          </cell>
          <cell r="C874" t="str">
            <v>PIONEER VALLEY CHINESE IMMERSION</v>
          </cell>
          <cell r="D874">
            <v>117</v>
          </cell>
          <cell r="E874" t="str">
            <v>HADLEY</v>
          </cell>
          <cell r="F874">
            <v>210</v>
          </cell>
          <cell r="G874" t="str">
            <v>NORTHAMPTON</v>
          </cell>
          <cell r="I874">
            <v>12064</v>
          </cell>
          <cell r="J874">
            <v>3775</v>
          </cell>
          <cell r="K874">
            <v>0</v>
          </cell>
          <cell r="L874">
            <v>1188</v>
          </cell>
          <cell r="M874">
            <v>17027</v>
          </cell>
          <cell r="O874">
            <v>39</v>
          </cell>
          <cell r="P874">
            <v>0</v>
          </cell>
          <cell r="Q874">
            <v>617721</v>
          </cell>
          <cell r="R874">
            <v>0</v>
          </cell>
          <cell r="S874">
            <v>0</v>
          </cell>
          <cell r="T874">
            <v>46332</v>
          </cell>
          <cell r="U874">
            <v>664053</v>
          </cell>
          <cell r="W874">
            <v>0</v>
          </cell>
          <cell r="X874">
            <v>0.09</v>
          </cell>
          <cell r="Y874">
            <v>0.09</v>
          </cell>
          <cell r="Z874">
            <v>0</v>
          </cell>
          <cell r="AB874">
            <v>5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</row>
        <row r="875">
          <cell r="B875">
            <v>497117223</v>
          </cell>
          <cell r="C875" t="str">
            <v>PIONEER VALLEY CHINESE IMMERSION</v>
          </cell>
          <cell r="D875">
            <v>117</v>
          </cell>
          <cell r="E875" t="str">
            <v>HADLEY</v>
          </cell>
          <cell r="F875">
            <v>223</v>
          </cell>
          <cell r="G875" t="str">
            <v>ORANGE</v>
          </cell>
          <cell r="I875">
            <v>10612</v>
          </cell>
          <cell r="J875">
            <v>56</v>
          </cell>
          <cell r="K875">
            <v>0</v>
          </cell>
          <cell r="L875">
            <v>1188</v>
          </cell>
          <cell r="M875">
            <v>11856</v>
          </cell>
          <cell r="O875">
            <v>3</v>
          </cell>
          <cell r="P875">
            <v>0</v>
          </cell>
          <cell r="Q875">
            <v>32004</v>
          </cell>
          <cell r="R875">
            <v>0</v>
          </cell>
          <cell r="S875">
            <v>0</v>
          </cell>
          <cell r="T875">
            <v>3564</v>
          </cell>
          <cell r="U875">
            <v>35568</v>
          </cell>
          <cell r="W875">
            <v>0</v>
          </cell>
          <cell r="X875">
            <v>0.18</v>
          </cell>
          <cell r="Y875">
            <v>0.18</v>
          </cell>
          <cell r="Z875">
            <v>0</v>
          </cell>
          <cell r="AB875">
            <v>1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</row>
        <row r="876">
          <cell r="B876">
            <v>497117227</v>
          </cell>
          <cell r="C876" t="str">
            <v>PIONEER VALLEY CHINESE IMMERSION</v>
          </cell>
          <cell r="D876">
            <v>117</v>
          </cell>
          <cell r="E876" t="str">
            <v>HADLEY</v>
          </cell>
          <cell r="F876">
            <v>227</v>
          </cell>
          <cell r="G876" t="str">
            <v>PALMER</v>
          </cell>
          <cell r="I876">
            <v>10519</v>
          </cell>
          <cell r="J876">
            <v>2757</v>
          </cell>
          <cell r="K876">
            <v>0</v>
          </cell>
          <cell r="L876">
            <v>1188</v>
          </cell>
          <cell r="M876">
            <v>14464</v>
          </cell>
          <cell r="O876">
            <v>3</v>
          </cell>
          <cell r="P876">
            <v>0</v>
          </cell>
          <cell r="Q876">
            <v>39828</v>
          </cell>
          <cell r="R876">
            <v>0</v>
          </cell>
          <cell r="S876">
            <v>0</v>
          </cell>
          <cell r="T876">
            <v>3564</v>
          </cell>
          <cell r="U876">
            <v>43392</v>
          </cell>
          <cell r="W876">
            <v>0</v>
          </cell>
          <cell r="X876">
            <v>0.18</v>
          </cell>
          <cell r="Y876">
            <v>0.18</v>
          </cell>
          <cell r="Z876">
            <v>0</v>
          </cell>
          <cell r="AB876">
            <v>1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</row>
        <row r="877">
          <cell r="B877">
            <v>497117230</v>
          </cell>
          <cell r="C877" t="str">
            <v>PIONEER VALLEY CHINESE IMMERSION</v>
          </cell>
          <cell r="D877">
            <v>117</v>
          </cell>
          <cell r="E877" t="str">
            <v>HADLEY</v>
          </cell>
          <cell r="F877">
            <v>230</v>
          </cell>
          <cell r="G877" t="str">
            <v>PELHAM</v>
          </cell>
          <cell r="I877">
            <v>13627</v>
          </cell>
          <cell r="J877">
            <v>24998</v>
          </cell>
          <cell r="K877">
            <v>0</v>
          </cell>
          <cell r="L877">
            <v>1188</v>
          </cell>
          <cell r="M877">
            <v>39813</v>
          </cell>
          <cell r="O877">
            <v>1</v>
          </cell>
          <cell r="P877">
            <v>0</v>
          </cell>
          <cell r="Q877">
            <v>38625</v>
          </cell>
          <cell r="R877">
            <v>0</v>
          </cell>
          <cell r="S877">
            <v>0</v>
          </cell>
          <cell r="T877">
            <v>1188</v>
          </cell>
          <cell r="U877">
            <v>39813</v>
          </cell>
          <cell r="W877">
            <v>0</v>
          </cell>
          <cell r="X877">
            <v>0.09</v>
          </cell>
          <cell r="Y877">
            <v>0.09</v>
          </cell>
          <cell r="Z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</row>
        <row r="878">
          <cell r="B878">
            <v>497117272</v>
          </cell>
          <cell r="C878" t="str">
            <v>PIONEER VALLEY CHINESE IMMERSION</v>
          </cell>
          <cell r="D878">
            <v>117</v>
          </cell>
          <cell r="E878" t="str">
            <v>HADLEY</v>
          </cell>
          <cell r="F878">
            <v>272</v>
          </cell>
          <cell r="G878" t="str">
            <v>SHUTESBURY</v>
          </cell>
          <cell r="I878">
            <v>10581</v>
          </cell>
          <cell r="J878">
            <v>12156</v>
          </cell>
          <cell r="K878">
            <v>0</v>
          </cell>
          <cell r="L878">
            <v>1188</v>
          </cell>
          <cell r="M878">
            <v>23925</v>
          </cell>
          <cell r="O878">
            <v>3</v>
          </cell>
          <cell r="P878">
            <v>0</v>
          </cell>
          <cell r="Q878">
            <v>68211</v>
          </cell>
          <cell r="R878">
            <v>0</v>
          </cell>
          <cell r="S878">
            <v>0</v>
          </cell>
          <cell r="T878">
            <v>3564</v>
          </cell>
          <cell r="U878">
            <v>71775</v>
          </cell>
          <cell r="W878">
            <v>0</v>
          </cell>
          <cell r="X878">
            <v>0.09</v>
          </cell>
          <cell r="Y878">
            <v>0.09</v>
          </cell>
          <cell r="Z878">
            <v>0</v>
          </cell>
          <cell r="AB878">
            <v>1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</row>
        <row r="879">
          <cell r="B879">
            <v>497117275</v>
          </cell>
          <cell r="C879" t="str">
            <v>PIONEER VALLEY CHINESE IMMERSION</v>
          </cell>
          <cell r="D879">
            <v>117</v>
          </cell>
          <cell r="E879" t="str">
            <v>HADLEY</v>
          </cell>
          <cell r="F879">
            <v>275</v>
          </cell>
          <cell r="G879" t="str">
            <v>SOUTHAMPTON</v>
          </cell>
          <cell r="I879">
            <v>11521</v>
          </cell>
          <cell r="J879">
            <v>3358</v>
          </cell>
          <cell r="K879">
            <v>0</v>
          </cell>
          <cell r="L879">
            <v>1188</v>
          </cell>
          <cell r="M879">
            <v>16067</v>
          </cell>
          <cell r="O879">
            <v>4</v>
          </cell>
          <cell r="P879">
            <v>0</v>
          </cell>
          <cell r="Q879">
            <v>59516</v>
          </cell>
          <cell r="R879">
            <v>0</v>
          </cell>
          <cell r="S879">
            <v>0</v>
          </cell>
          <cell r="T879">
            <v>4752</v>
          </cell>
          <cell r="U879">
            <v>64268</v>
          </cell>
          <cell r="W879">
            <v>0</v>
          </cell>
          <cell r="X879">
            <v>0.09</v>
          </cell>
          <cell r="Y879">
            <v>0.09</v>
          </cell>
          <cell r="Z879">
            <v>0</v>
          </cell>
          <cell r="AB879">
            <v>1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</row>
        <row r="880">
          <cell r="B880">
            <v>497117278</v>
          </cell>
          <cell r="C880" t="str">
            <v>PIONEER VALLEY CHINESE IMMERSION</v>
          </cell>
          <cell r="D880">
            <v>117</v>
          </cell>
          <cell r="E880" t="str">
            <v>HADLEY</v>
          </cell>
          <cell r="F880">
            <v>278</v>
          </cell>
          <cell r="G880" t="str">
            <v>SOUTH HADLEY</v>
          </cell>
          <cell r="I880">
            <v>11677</v>
          </cell>
          <cell r="J880">
            <v>1905</v>
          </cell>
          <cell r="K880">
            <v>0</v>
          </cell>
          <cell r="L880">
            <v>1188</v>
          </cell>
          <cell r="M880">
            <v>14770</v>
          </cell>
          <cell r="O880">
            <v>63</v>
          </cell>
          <cell r="P880">
            <v>0</v>
          </cell>
          <cell r="Q880">
            <v>855666</v>
          </cell>
          <cell r="R880">
            <v>0</v>
          </cell>
          <cell r="S880">
            <v>0</v>
          </cell>
          <cell r="T880">
            <v>74844</v>
          </cell>
          <cell r="U880">
            <v>930510</v>
          </cell>
          <cell r="W880">
            <v>0</v>
          </cell>
          <cell r="X880">
            <v>0.09</v>
          </cell>
          <cell r="Y880">
            <v>0.09</v>
          </cell>
          <cell r="Z880">
            <v>0</v>
          </cell>
          <cell r="AB880">
            <v>10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</row>
        <row r="881">
          <cell r="B881">
            <v>497117281</v>
          </cell>
          <cell r="C881" t="str">
            <v>PIONEER VALLEY CHINESE IMMERSION</v>
          </cell>
          <cell r="D881">
            <v>117</v>
          </cell>
          <cell r="E881" t="str">
            <v>HADLEY</v>
          </cell>
          <cell r="F881">
            <v>281</v>
          </cell>
          <cell r="G881" t="str">
            <v>SPRINGFIELD</v>
          </cell>
          <cell r="I881">
            <v>15788</v>
          </cell>
          <cell r="J881">
            <v>0</v>
          </cell>
          <cell r="K881">
            <v>0</v>
          </cell>
          <cell r="L881">
            <v>1188</v>
          </cell>
          <cell r="M881">
            <v>16976</v>
          </cell>
          <cell r="O881">
            <v>76</v>
          </cell>
          <cell r="P881">
            <v>0</v>
          </cell>
          <cell r="Q881">
            <v>1199888</v>
          </cell>
          <cell r="R881">
            <v>0</v>
          </cell>
          <cell r="S881">
            <v>0</v>
          </cell>
          <cell r="T881">
            <v>90288</v>
          </cell>
          <cell r="U881">
            <v>1290176</v>
          </cell>
          <cell r="W881">
            <v>0</v>
          </cell>
          <cell r="X881">
            <v>0.18</v>
          </cell>
          <cell r="Y881">
            <v>0.18</v>
          </cell>
          <cell r="Z881">
            <v>0</v>
          </cell>
          <cell r="AB881">
            <v>10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</row>
        <row r="882">
          <cell r="B882">
            <v>497117325</v>
          </cell>
          <cell r="C882" t="str">
            <v>PIONEER VALLEY CHINESE IMMERSION</v>
          </cell>
          <cell r="D882">
            <v>117</v>
          </cell>
          <cell r="E882" t="str">
            <v>HADLEY</v>
          </cell>
          <cell r="F882">
            <v>325</v>
          </cell>
          <cell r="G882" t="str">
            <v>WESTFIELD</v>
          </cell>
          <cell r="I882">
            <v>13347</v>
          </cell>
          <cell r="J882">
            <v>973</v>
          </cell>
          <cell r="K882">
            <v>0</v>
          </cell>
          <cell r="L882">
            <v>1188</v>
          </cell>
          <cell r="M882">
            <v>15508</v>
          </cell>
          <cell r="O882">
            <v>15</v>
          </cell>
          <cell r="P882">
            <v>0</v>
          </cell>
          <cell r="Q882">
            <v>214800</v>
          </cell>
          <cell r="R882">
            <v>0</v>
          </cell>
          <cell r="S882">
            <v>0</v>
          </cell>
          <cell r="T882">
            <v>17820</v>
          </cell>
          <cell r="U882">
            <v>232620</v>
          </cell>
          <cell r="W882">
            <v>0</v>
          </cell>
          <cell r="X882">
            <v>0.09</v>
          </cell>
          <cell r="Y882">
            <v>0.09</v>
          </cell>
          <cell r="Z882">
            <v>0</v>
          </cell>
          <cell r="AB882">
            <v>4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</row>
        <row r="883">
          <cell r="B883">
            <v>497117332</v>
          </cell>
          <cell r="C883" t="str">
            <v>PIONEER VALLEY CHINESE IMMERSION</v>
          </cell>
          <cell r="D883">
            <v>117</v>
          </cell>
          <cell r="E883" t="str">
            <v>HADLEY</v>
          </cell>
          <cell r="F883">
            <v>332</v>
          </cell>
          <cell r="G883" t="str">
            <v>WEST SPRINGFIELD</v>
          </cell>
          <cell r="I883">
            <v>12897</v>
          </cell>
          <cell r="J883">
            <v>437</v>
          </cell>
          <cell r="K883">
            <v>0</v>
          </cell>
          <cell r="L883">
            <v>1188</v>
          </cell>
          <cell r="M883">
            <v>14522</v>
          </cell>
          <cell r="O883">
            <v>9</v>
          </cell>
          <cell r="P883">
            <v>0</v>
          </cell>
          <cell r="Q883">
            <v>120006</v>
          </cell>
          <cell r="R883">
            <v>0</v>
          </cell>
          <cell r="S883">
            <v>0</v>
          </cell>
          <cell r="T883">
            <v>10692</v>
          </cell>
          <cell r="U883">
            <v>130698</v>
          </cell>
          <cell r="W883">
            <v>0</v>
          </cell>
          <cell r="X883">
            <v>0.09</v>
          </cell>
          <cell r="Y883">
            <v>0.09</v>
          </cell>
          <cell r="Z883">
            <v>0</v>
          </cell>
          <cell r="AB883">
            <v>2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</row>
        <row r="884">
          <cell r="B884">
            <v>497117340</v>
          </cell>
          <cell r="C884" t="str">
            <v>PIONEER VALLEY CHINESE IMMERSION</v>
          </cell>
          <cell r="D884">
            <v>117</v>
          </cell>
          <cell r="E884" t="str">
            <v>HADLEY</v>
          </cell>
          <cell r="F884">
            <v>340</v>
          </cell>
          <cell r="G884" t="str">
            <v>WILLIAMSBURG</v>
          </cell>
          <cell r="I884">
            <v>13463</v>
          </cell>
          <cell r="J884">
            <v>7841</v>
          </cell>
          <cell r="K884">
            <v>0</v>
          </cell>
          <cell r="L884">
            <v>1188</v>
          </cell>
          <cell r="M884">
            <v>22492</v>
          </cell>
          <cell r="O884">
            <v>2</v>
          </cell>
          <cell r="P884">
            <v>0</v>
          </cell>
          <cell r="Q884">
            <v>42608</v>
          </cell>
          <cell r="R884">
            <v>0</v>
          </cell>
          <cell r="S884">
            <v>0</v>
          </cell>
          <cell r="T884">
            <v>2376</v>
          </cell>
          <cell r="U884">
            <v>44984</v>
          </cell>
          <cell r="W884">
            <v>0</v>
          </cell>
          <cell r="X884">
            <v>0.09</v>
          </cell>
          <cell r="Y884">
            <v>0.09</v>
          </cell>
          <cell r="Z884">
            <v>0</v>
          </cell>
          <cell r="AB884">
            <v>1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</row>
        <row r="885">
          <cell r="B885">
            <v>497117605</v>
          </cell>
          <cell r="C885" t="str">
            <v>PIONEER VALLEY CHINESE IMMERSION</v>
          </cell>
          <cell r="D885">
            <v>117</v>
          </cell>
          <cell r="E885" t="str">
            <v>HADLEY</v>
          </cell>
          <cell r="F885">
            <v>605</v>
          </cell>
          <cell r="G885" t="str">
            <v>AMHERST PELHAM</v>
          </cell>
          <cell r="I885">
            <v>12847</v>
          </cell>
          <cell r="J885">
            <v>8313</v>
          </cell>
          <cell r="K885">
            <v>0</v>
          </cell>
          <cell r="L885">
            <v>1188</v>
          </cell>
          <cell r="M885">
            <v>22348</v>
          </cell>
          <cell r="O885">
            <v>52</v>
          </cell>
          <cell r="P885">
            <v>0</v>
          </cell>
          <cell r="Q885">
            <v>1100320</v>
          </cell>
          <cell r="R885">
            <v>0</v>
          </cell>
          <cell r="S885">
            <v>0</v>
          </cell>
          <cell r="T885">
            <v>61776</v>
          </cell>
          <cell r="U885">
            <v>1162096</v>
          </cell>
          <cell r="W885">
            <v>0</v>
          </cell>
          <cell r="X885">
            <v>0.09</v>
          </cell>
          <cell r="Y885">
            <v>0.09</v>
          </cell>
          <cell r="Z885">
            <v>0</v>
          </cell>
          <cell r="AB885">
            <v>4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</row>
        <row r="886">
          <cell r="B886">
            <v>497117632</v>
          </cell>
          <cell r="C886" t="str">
            <v>PIONEER VALLEY CHINESE IMMERSION</v>
          </cell>
          <cell r="D886">
            <v>117</v>
          </cell>
          <cell r="E886" t="str">
            <v>HADLEY</v>
          </cell>
          <cell r="F886">
            <v>632</v>
          </cell>
          <cell r="G886" t="str">
            <v>CHESTERFIELD GOSHEN</v>
          </cell>
          <cell r="I886">
            <v>10652</v>
          </cell>
          <cell r="J886">
            <v>6834</v>
          </cell>
          <cell r="K886">
            <v>0</v>
          </cell>
          <cell r="L886">
            <v>1188</v>
          </cell>
          <cell r="M886">
            <v>18674</v>
          </cell>
          <cell r="O886">
            <v>1</v>
          </cell>
          <cell r="P886">
            <v>0</v>
          </cell>
          <cell r="Q886">
            <v>17486</v>
          </cell>
          <cell r="R886">
            <v>0</v>
          </cell>
          <cell r="S886">
            <v>0</v>
          </cell>
          <cell r="T886">
            <v>1188</v>
          </cell>
          <cell r="U886">
            <v>18674</v>
          </cell>
          <cell r="W886">
            <v>0</v>
          </cell>
          <cell r="X886">
            <v>0.09</v>
          </cell>
          <cell r="Y886">
            <v>0.09</v>
          </cell>
          <cell r="Z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</row>
        <row r="887">
          <cell r="B887">
            <v>497117670</v>
          </cell>
          <cell r="C887" t="str">
            <v>PIONEER VALLEY CHINESE IMMERSION</v>
          </cell>
          <cell r="D887">
            <v>117</v>
          </cell>
          <cell r="E887" t="str">
            <v>HADLEY</v>
          </cell>
          <cell r="F887">
            <v>670</v>
          </cell>
          <cell r="G887" t="str">
            <v>FRONTIER</v>
          </cell>
          <cell r="I887">
            <v>11424</v>
          </cell>
          <cell r="J887">
            <v>8610</v>
          </cell>
          <cell r="K887">
            <v>0</v>
          </cell>
          <cell r="L887">
            <v>1188</v>
          </cell>
          <cell r="M887">
            <v>21222</v>
          </cell>
          <cell r="O887">
            <v>3</v>
          </cell>
          <cell r="P887">
            <v>0</v>
          </cell>
          <cell r="Q887">
            <v>60102</v>
          </cell>
          <cell r="R887">
            <v>0</v>
          </cell>
          <cell r="S887">
            <v>0</v>
          </cell>
          <cell r="T887">
            <v>3564</v>
          </cell>
          <cell r="U887">
            <v>63666</v>
          </cell>
          <cell r="W887">
            <v>0</v>
          </cell>
          <cell r="X887">
            <v>0.09</v>
          </cell>
          <cell r="Y887">
            <v>0.09</v>
          </cell>
          <cell r="Z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</row>
        <row r="888">
          <cell r="B888">
            <v>497117674</v>
          </cell>
          <cell r="C888" t="str">
            <v>PIONEER VALLEY CHINESE IMMERSION</v>
          </cell>
          <cell r="D888">
            <v>117</v>
          </cell>
          <cell r="E888" t="str">
            <v>HADLEY</v>
          </cell>
          <cell r="F888">
            <v>674</v>
          </cell>
          <cell r="G888" t="str">
            <v>GILL MONTAGUE</v>
          </cell>
          <cell r="I888">
            <v>13349</v>
          </cell>
          <cell r="J888">
            <v>5387</v>
          </cell>
          <cell r="K888">
            <v>0</v>
          </cell>
          <cell r="L888">
            <v>1188</v>
          </cell>
          <cell r="M888">
            <v>19924</v>
          </cell>
          <cell r="O888">
            <v>5</v>
          </cell>
          <cell r="P888">
            <v>0</v>
          </cell>
          <cell r="Q888">
            <v>93680</v>
          </cell>
          <cell r="R888">
            <v>0</v>
          </cell>
          <cell r="S888">
            <v>0</v>
          </cell>
          <cell r="T888">
            <v>5940</v>
          </cell>
          <cell r="U888">
            <v>99620</v>
          </cell>
          <cell r="W888">
            <v>0</v>
          </cell>
          <cell r="X888">
            <v>0.18</v>
          </cell>
          <cell r="Y888">
            <v>0.18</v>
          </cell>
          <cell r="Z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</row>
        <row r="889">
          <cell r="B889">
            <v>497117680</v>
          </cell>
          <cell r="C889" t="str">
            <v>PIONEER VALLEY CHINESE IMMERSION</v>
          </cell>
          <cell r="D889">
            <v>117</v>
          </cell>
          <cell r="E889" t="str">
            <v>HADLEY</v>
          </cell>
          <cell r="F889">
            <v>680</v>
          </cell>
          <cell r="G889" t="str">
            <v>HAMPDEN WILBRAHAM</v>
          </cell>
          <cell r="I889">
            <v>10519</v>
          </cell>
          <cell r="J889">
            <v>3115</v>
          </cell>
          <cell r="K889">
            <v>0</v>
          </cell>
          <cell r="L889">
            <v>1188</v>
          </cell>
          <cell r="M889">
            <v>14822</v>
          </cell>
          <cell r="O889">
            <v>4</v>
          </cell>
          <cell r="P889">
            <v>0</v>
          </cell>
          <cell r="Q889">
            <v>54536</v>
          </cell>
          <cell r="R889">
            <v>0</v>
          </cell>
          <cell r="S889">
            <v>0</v>
          </cell>
          <cell r="T889">
            <v>4752</v>
          </cell>
          <cell r="U889">
            <v>59288</v>
          </cell>
          <cell r="W889">
            <v>0</v>
          </cell>
          <cell r="X889">
            <v>0.09</v>
          </cell>
          <cell r="Y889">
            <v>0.09</v>
          </cell>
          <cell r="Z889">
            <v>0</v>
          </cell>
          <cell r="AB889">
            <v>1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</row>
        <row r="890">
          <cell r="B890">
            <v>497117683</v>
          </cell>
          <cell r="C890" t="str">
            <v>PIONEER VALLEY CHINESE IMMERSION</v>
          </cell>
          <cell r="D890">
            <v>117</v>
          </cell>
          <cell r="E890" t="str">
            <v>HADLEY</v>
          </cell>
          <cell r="F890">
            <v>683</v>
          </cell>
          <cell r="G890" t="str">
            <v>HAMPSHIRE</v>
          </cell>
          <cell r="I890">
            <v>12905</v>
          </cell>
          <cell r="J890">
            <v>10621</v>
          </cell>
          <cell r="K890">
            <v>0</v>
          </cell>
          <cell r="L890">
            <v>1188</v>
          </cell>
          <cell r="M890">
            <v>24714</v>
          </cell>
          <cell r="O890">
            <v>4</v>
          </cell>
          <cell r="P890">
            <v>0</v>
          </cell>
          <cell r="Q890">
            <v>94104</v>
          </cell>
          <cell r="R890">
            <v>0</v>
          </cell>
          <cell r="S890">
            <v>0</v>
          </cell>
          <cell r="T890">
            <v>4752</v>
          </cell>
          <cell r="U890">
            <v>98856</v>
          </cell>
          <cell r="W890">
            <v>0</v>
          </cell>
          <cell r="X890">
            <v>0.09</v>
          </cell>
          <cell r="Y890">
            <v>0.09</v>
          </cell>
          <cell r="Z890">
            <v>0</v>
          </cell>
          <cell r="AB890">
            <v>2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</row>
        <row r="891">
          <cell r="B891">
            <v>497117685</v>
          </cell>
          <cell r="C891" t="str">
            <v>PIONEER VALLEY CHINESE IMMERSION</v>
          </cell>
          <cell r="D891">
            <v>117</v>
          </cell>
          <cell r="E891" t="str">
            <v>HADLEY</v>
          </cell>
          <cell r="F891">
            <v>685</v>
          </cell>
          <cell r="G891" t="str">
            <v>HAWLEMONT</v>
          </cell>
          <cell r="I891">
            <v>13622</v>
          </cell>
          <cell r="J891">
            <v>12341</v>
          </cell>
          <cell r="K891">
            <v>0</v>
          </cell>
          <cell r="L891">
            <v>1188</v>
          </cell>
          <cell r="M891">
            <v>27151</v>
          </cell>
          <cell r="O891">
            <v>1</v>
          </cell>
          <cell r="P891">
            <v>0</v>
          </cell>
          <cell r="Q891">
            <v>25963</v>
          </cell>
          <cell r="R891">
            <v>0</v>
          </cell>
          <cell r="S891">
            <v>0</v>
          </cell>
          <cell r="T891">
            <v>1188</v>
          </cell>
          <cell r="U891">
            <v>27151</v>
          </cell>
          <cell r="W891">
            <v>0</v>
          </cell>
          <cell r="X891">
            <v>0.18</v>
          </cell>
          <cell r="Y891">
            <v>0.18</v>
          </cell>
          <cell r="Z891">
            <v>0</v>
          </cell>
          <cell r="AB891">
            <v>1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</row>
        <row r="892">
          <cell r="B892">
            <v>497117717</v>
          </cell>
          <cell r="C892" t="str">
            <v>PIONEER VALLEY CHINESE IMMERSION</v>
          </cell>
          <cell r="D892">
            <v>117</v>
          </cell>
          <cell r="E892" t="str">
            <v>HADLEY</v>
          </cell>
          <cell r="F892">
            <v>717</v>
          </cell>
          <cell r="G892" t="str">
            <v>MOHAWK TRAIL</v>
          </cell>
          <cell r="I892">
            <v>14389</v>
          </cell>
          <cell r="J892">
            <v>8997</v>
          </cell>
          <cell r="K892">
            <v>0</v>
          </cell>
          <cell r="L892">
            <v>1188</v>
          </cell>
          <cell r="M892">
            <v>24574</v>
          </cell>
          <cell r="O892">
            <v>2</v>
          </cell>
          <cell r="P892">
            <v>0</v>
          </cell>
          <cell r="Q892">
            <v>46772</v>
          </cell>
          <cell r="R892">
            <v>0</v>
          </cell>
          <cell r="S892">
            <v>0</v>
          </cell>
          <cell r="T892">
            <v>2376</v>
          </cell>
          <cell r="U892">
            <v>49148</v>
          </cell>
          <cell r="W892">
            <v>0</v>
          </cell>
          <cell r="X892">
            <v>0.09</v>
          </cell>
          <cell r="Y892">
            <v>0.09</v>
          </cell>
          <cell r="Z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</row>
        <row r="893">
          <cell r="B893">
            <v>497117750</v>
          </cell>
          <cell r="C893" t="str">
            <v>PIONEER VALLEY CHINESE IMMERSION</v>
          </cell>
          <cell r="D893">
            <v>117</v>
          </cell>
          <cell r="E893" t="str">
            <v>HADLEY</v>
          </cell>
          <cell r="F893">
            <v>750</v>
          </cell>
          <cell r="G893" t="str">
            <v>PIONEER</v>
          </cell>
          <cell r="I893">
            <v>10332</v>
          </cell>
          <cell r="J893">
            <v>6298</v>
          </cell>
          <cell r="K893">
            <v>0</v>
          </cell>
          <cell r="L893">
            <v>1188</v>
          </cell>
          <cell r="M893">
            <v>17818</v>
          </cell>
          <cell r="O893">
            <v>2</v>
          </cell>
          <cell r="P893">
            <v>0</v>
          </cell>
          <cell r="Q893">
            <v>33260</v>
          </cell>
          <cell r="R893">
            <v>0</v>
          </cell>
          <cell r="S893">
            <v>0</v>
          </cell>
          <cell r="T893">
            <v>2376</v>
          </cell>
          <cell r="U893">
            <v>35636</v>
          </cell>
          <cell r="W893">
            <v>0</v>
          </cell>
          <cell r="X893">
            <v>0.09</v>
          </cell>
          <cell r="Y893">
            <v>0.09</v>
          </cell>
          <cell r="Z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</row>
        <row r="894">
          <cell r="B894">
            <v>497117755</v>
          </cell>
          <cell r="C894" t="str">
            <v>PIONEER VALLEY CHINESE IMMERSION</v>
          </cell>
          <cell r="D894">
            <v>117</v>
          </cell>
          <cell r="E894" t="str">
            <v>HADLEY</v>
          </cell>
          <cell r="F894">
            <v>755</v>
          </cell>
          <cell r="G894" t="str">
            <v>RALPH C MAHAR</v>
          </cell>
          <cell r="I894">
            <v>11606</v>
          </cell>
          <cell r="J894">
            <v>5957</v>
          </cell>
          <cell r="K894">
            <v>0</v>
          </cell>
          <cell r="L894">
            <v>1188</v>
          </cell>
          <cell r="M894">
            <v>18751</v>
          </cell>
          <cell r="O894">
            <v>3</v>
          </cell>
          <cell r="P894">
            <v>0</v>
          </cell>
          <cell r="Q894">
            <v>52689</v>
          </cell>
          <cell r="R894">
            <v>0</v>
          </cell>
          <cell r="S894">
            <v>0</v>
          </cell>
          <cell r="T894">
            <v>3564</v>
          </cell>
          <cell r="U894">
            <v>56253</v>
          </cell>
          <cell r="W894">
            <v>0</v>
          </cell>
          <cell r="X894">
            <v>0.09</v>
          </cell>
          <cell r="Y894">
            <v>0.09</v>
          </cell>
          <cell r="Z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</row>
        <row r="895">
          <cell r="B895">
            <v>497117766</v>
          </cell>
          <cell r="C895" t="str">
            <v>PIONEER VALLEY CHINESE IMMERSION</v>
          </cell>
          <cell r="D895">
            <v>117</v>
          </cell>
          <cell r="E895" t="str">
            <v>HADLEY</v>
          </cell>
          <cell r="F895">
            <v>766</v>
          </cell>
          <cell r="G895" t="str">
            <v>SOUTHWICK TOLLAND GRANVILLE</v>
          </cell>
          <cell r="I895">
            <v>10563</v>
          </cell>
          <cell r="J895">
            <v>2965</v>
          </cell>
          <cell r="K895">
            <v>0</v>
          </cell>
          <cell r="L895">
            <v>1188</v>
          </cell>
          <cell r="M895">
            <v>14716</v>
          </cell>
          <cell r="O895">
            <v>3</v>
          </cell>
          <cell r="P895">
            <v>0</v>
          </cell>
          <cell r="Q895">
            <v>40584</v>
          </cell>
          <cell r="R895">
            <v>0</v>
          </cell>
          <cell r="S895">
            <v>0</v>
          </cell>
          <cell r="T895">
            <v>3564</v>
          </cell>
          <cell r="U895">
            <v>44148</v>
          </cell>
          <cell r="W895">
            <v>0</v>
          </cell>
          <cell r="X895">
            <v>0.09</v>
          </cell>
          <cell r="Y895">
            <v>0.09</v>
          </cell>
          <cell r="Z895">
            <v>0</v>
          </cell>
          <cell r="AB895">
            <v>1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</row>
        <row r="896">
          <cell r="B896">
            <v>498281061</v>
          </cell>
          <cell r="C896" t="str">
            <v>VERITAS PREPARATORY</v>
          </cell>
          <cell r="D896">
            <v>281</v>
          </cell>
          <cell r="E896" t="str">
            <v>SPRINGFIELD</v>
          </cell>
          <cell r="F896">
            <v>61</v>
          </cell>
          <cell r="G896" t="str">
            <v>CHICOPEE</v>
          </cell>
          <cell r="I896">
            <v>19320</v>
          </cell>
          <cell r="J896">
            <v>0</v>
          </cell>
          <cell r="K896">
            <v>0</v>
          </cell>
          <cell r="L896">
            <v>1188</v>
          </cell>
          <cell r="M896">
            <v>20508</v>
          </cell>
          <cell r="O896">
            <v>3</v>
          </cell>
          <cell r="P896">
            <v>0</v>
          </cell>
          <cell r="Q896">
            <v>56922</v>
          </cell>
          <cell r="R896">
            <v>0</v>
          </cell>
          <cell r="S896">
            <v>0</v>
          </cell>
          <cell r="T896">
            <v>3501</v>
          </cell>
          <cell r="U896">
            <v>60423</v>
          </cell>
          <cell r="W896">
            <v>5.365853658536586E-2</v>
          </cell>
          <cell r="X896">
            <v>0.09</v>
          </cell>
          <cell r="Y896">
            <v>0.09</v>
          </cell>
          <cell r="Z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</row>
        <row r="897">
          <cell r="B897">
            <v>498281087</v>
          </cell>
          <cell r="C897" t="str">
            <v>VERITAS PREPARATORY</v>
          </cell>
          <cell r="D897">
            <v>281</v>
          </cell>
          <cell r="E897" t="str">
            <v>SPRINGFIELD</v>
          </cell>
          <cell r="F897">
            <v>87</v>
          </cell>
          <cell r="G897" t="str">
            <v>EAST LONGMEADOW</v>
          </cell>
          <cell r="I897">
            <v>15491</v>
          </cell>
          <cell r="J897">
            <v>5133</v>
          </cell>
          <cell r="K897">
            <v>0</v>
          </cell>
          <cell r="L897">
            <v>1188</v>
          </cell>
          <cell r="M897">
            <v>21812</v>
          </cell>
          <cell r="O897">
            <v>1</v>
          </cell>
          <cell r="P897">
            <v>0</v>
          </cell>
          <cell r="Q897">
            <v>20255</v>
          </cell>
          <cell r="R897">
            <v>0</v>
          </cell>
          <cell r="S897">
            <v>0</v>
          </cell>
          <cell r="T897">
            <v>1167</v>
          </cell>
          <cell r="U897">
            <v>21422</v>
          </cell>
          <cell r="W897">
            <v>1.7886178861788619E-2</v>
          </cell>
          <cell r="X897">
            <v>0.09</v>
          </cell>
          <cell r="Y897">
            <v>0.09</v>
          </cell>
          <cell r="Z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</row>
        <row r="898">
          <cell r="B898">
            <v>498281111</v>
          </cell>
          <cell r="C898" t="str">
            <v>VERITAS PREPARATORY</v>
          </cell>
          <cell r="D898">
            <v>281</v>
          </cell>
          <cell r="E898" t="str">
            <v>SPRINGFIELD</v>
          </cell>
          <cell r="F898">
            <v>111</v>
          </cell>
          <cell r="G898" t="str">
            <v>GRANBY</v>
          </cell>
          <cell r="I898">
            <v>16201</v>
          </cell>
          <cell r="J898">
            <v>3888</v>
          </cell>
          <cell r="K898">
            <v>0</v>
          </cell>
          <cell r="L898">
            <v>1188</v>
          </cell>
          <cell r="M898">
            <v>21277</v>
          </cell>
          <cell r="O898">
            <v>2</v>
          </cell>
          <cell r="P898">
            <v>0</v>
          </cell>
          <cell r="Q898">
            <v>39460</v>
          </cell>
          <cell r="R898">
            <v>0</v>
          </cell>
          <cell r="S898">
            <v>0</v>
          </cell>
          <cell r="T898">
            <v>2334</v>
          </cell>
          <cell r="U898">
            <v>41794</v>
          </cell>
          <cell r="W898">
            <v>3.5772357723577237E-2</v>
          </cell>
          <cell r="X898">
            <v>0.09</v>
          </cell>
          <cell r="Y898">
            <v>0.09</v>
          </cell>
          <cell r="Z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</row>
        <row r="899">
          <cell r="B899">
            <v>498281137</v>
          </cell>
          <cell r="C899" t="str">
            <v>VERITAS PREPARATORY</v>
          </cell>
          <cell r="D899">
            <v>281</v>
          </cell>
          <cell r="E899" t="str">
            <v>SPRINGFIELD</v>
          </cell>
          <cell r="F899">
            <v>137</v>
          </cell>
          <cell r="G899" t="str">
            <v>HOLYOKE</v>
          </cell>
          <cell r="I899">
            <v>19050</v>
          </cell>
          <cell r="J899">
            <v>52</v>
          </cell>
          <cell r="K899">
            <v>0</v>
          </cell>
          <cell r="L899">
            <v>1188</v>
          </cell>
          <cell r="M899">
            <v>20290</v>
          </cell>
          <cell r="O899">
            <v>5</v>
          </cell>
          <cell r="P899">
            <v>0</v>
          </cell>
          <cell r="Q899">
            <v>93800</v>
          </cell>
          <cell r="R899">
            <v>0</v>
          </cell>
          <cell r="S899">
            <v>0</v>
          </cell>
          <cell r="T899">
            <v>5835</v>
          </cell>
          <cell r="U899">
            <v>99635</v>
          </cell>
          <cell r="W899">
            <v>8.943089430894309E-2</v>
          </cell>
          <cell r="X899">
            <v>0.18</v>
          </cell>
          <cell r="Y899">
            <v>0.18</v>
          </cell>
          <cell r="Z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</row>
        <row r="900">
          <cell r="B900">
            <v>498281281</v>
          </cell>
          <cell r="C900" t="str">
            <v>VERITAS PREPARATORY</v>
          </cell>
          <cell r="D900">
            <v>281</v>
          </cell>
          <cell r="E900" t="str">
            <v>SPRINGFIELD</v>
          </cell>
          <cell r="F900">
            <v>281</v>
          </cell>
          <cell r="G900" t="str">
            <v>SPRINGFIELD</v>
          </cell>
          <cell r="I900">
            <v>17742</v>
          </cell>
          <cell r="J900">
            <v>0</v>
          </cell>
          <cell r="K900">
            <v>0</v>
          </cell>
          <cell r="L900">
            <v>1188</v>
          </cell>
          <cell r="M900">
            <v>18930</v>
          </cell>
          <cell r="O900">
            <v>603</v>
          </cell>
          <cell r="P900">
            <v>0</v>
          </cell>
          <cell r="Q900">
            <v>10507275</v>
          </cell>
          <cell r="R900">
            <v>0</v>
          </cell>
          <cell r="S900">
            <v>0</v>
          </cell>
          <cell r="T900">
            <v>703701</v>
          </cell>
          <cell r="U900">
            <v>11210976</v>
          </cell>
          <cell r="W900">
            <v>10.785365853658494</v>
          </cell>
          <cell r="X900">
            <v>0.18</v>
          </cell>
          <cell r="Y900">
            <v>0.18</v>
          </cell>
          <cell r="Z900">
            <v>0</v>
          </cell>
          <cell r="AB900">
            <v>51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</row>
        <row r="901">
          <cell r="B901">
            <v>498281325</v>
          </cell>
          <cell r="C901" t="str">
            <v>VERITAS PREPARATORY</v>
          </cell>
          <cell r="D901">
            <v>281</v>
          </cell>
          <cell r="E901" t="str">
            <v>SPRINGFIELD</v>
          </cell>
          <cell r="F901">
            <v>325</v>
          </cell>
          <cell r="G901" t="str">
            <v>WESTFIELD</v>
          </cell>
          <cell r="I901">
            <v>15469</v>
          </cell>
          <cell r="J901">
            <v>1127</v>
          </cell>
          <cell r="K901">
            <v>0</v>
          </cell>
          <cell r="L901">
            <v>1188</v>
          </cell>
          <cell r="M901">
            <v>17784</v>
          </cell>
          <cell r="O901">
            <v>1</v>
          </cell>
          <cell r="P901">
            <v>0</v>
          </cell>
          <cell r="Q901">
            <v>16299</v>
          </cell>
          <cell r="R901">
            <v>0</v>
          </cell>
          <cell r="S901">
            <v>0</v>
          </cell>
          <cell r="T901">
            <v>1167</v>
          </cell>
          <cell r="U901">
            <v>17466</v>
          </cell>
          <cell r="W901">
            <v>1.7886178861788619E-2</v>
          </cell>
          <cell r="X901">
            <v>0.09</v>
          </cell>
          <cell r="Y901">
            <v>0.09</v>
          </cell>
          <cell r="Z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</row>
        <row r="902">
          <cell r="B902">
            <v>499061024</v>
          </cell>
          <cell r="C902" t="str">
            <v>HAMPDEN CS OF SCIENCE EAST</v>
          </cell>
          <cell r="D902">
            <v>61</v>
          </cell>
          <cell r="E902" t="str">
            <v>CHICOPEE</v>
          </cell>
          <cell r="F902">
            <v>24</v>
          </cell>
          <cell r="G902" t="str">
            <v>BELCHERTOWN</v>
          </cell>
          <cell r="I902">
            <v>12243</v>
          </cell>
          <cell r="J902">
            <v>2337</v>
          </cell>
          <cell r="K902">
            <v>0</v>
          </cell>
          <cell r="L902">
            <v>1188</v>
          </cell>
          <cell r="M902">
            <v>15768</v>
          </cell>
          <cell r="O902">
            <v>1</v>
          </cell>
          <cell r="P902">
            <v>0</v>
          </cell>
          <cell r="Q902">
            <v>14580</v>
          </cell>
          <cell r="R902">
            <v>0</v>
          </cell>
          <cell r="S902">
            <v>0</v>
          </cell>
          <cell r="T902">
            <v>1188</v>
          </cell>
          <cell r="U902">
            <v>15768</v>
          </cell>
          <cell r="W902">
            <v>0</v>
          </cell>
          <cell r="X902">
            <v>0.09</v>
          </cell>
          <cell r="Y902">
            <v>0.09</v>
          </cell>
          <cell r="Z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</row>
        <row r="903">
          <cell r="B903">
            <v>499061061</v>
          </cell>
          <cell r="C903" t="str">
            <v>HAMPDEN CS OF SCIENCE EAST</v>
          </cell>
          <cell r="D903">
            <v>61</v>
          </cell>
          <cell r="E903" t="str">
            <v>CHICOPEE</v>
          </cell>
          <cell r="F903">
            <v>61</v>
          </cell>
          <cell r="G903" t="str">
            <v>CHICOPEE</v>
          </cell>
          <cell r="I903">
            <v>15314</v>
          </cell>
          <cell r="J903">
            <v>0</v>
          </cell>
          <cell r="K903">
            <v>0</v>
          </cell>
          <cell r="L903">
            <v>1188</v>
          </cell>
          <cell r="M903">
            <v>16502</v>
          </cell>
          <cell r="O903">
            <v>188</v>
          </cell>
          <cell r="P903">
            <v>0</v>
          </cell>
          <cell r="Q903">
            <v>2879032</v>
          </cell>
          <cell r="R903">
            <v>0</v>
          </cell>
          <cell r="S903">
            <v>0</v>
          </cell>
          <cell r="T903">
            <v>223344</v>
          </cell>
          <cell r="U903">
            <v>3102376</v>
          </cell>
          <cell r="W903">
            <v>0</v>
          </cell>
          <cell r="X903">
            <v>0.09</v>
          </cell>
          <cell r="Y903">
            <v>0.09</v>
          </cell>
          <cell r="Z903">
            <v>0</v>
          </cell>
          <cell r="AB903">
            <v>39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</row>
        <row r="904">
          <cell r="B904">
            <v>499061087</v>
          </cell>
          <cell r="C904" t="str">
            <v>HAMPDEN CS OF SCIENCE EAST</v>
          </cell>
          <cell r="D904">
            <v>61</v>
          </cell>
          <cell r="E904" t="str">
            <v>CHICOPEE</v>
          </cell>
          <cell r="F904">
            <v>87</v>
          </cell>
          <cell r="G904" t="str">
            <v>EAST LONGMEADOW</v>
          </cell>
          <cell r="I904">
            <v>12243</v>
          </cell>
          <cell r="J904">
            <v>4057</v>
          </cell>
          <cell r="K904">
            <v>0</v>
          </cell>
          <cell r="L904">
            <v>1188</v>
          </cell>
          <cell r="M904">
            <v>17488</v>
          </cell>
          <cell r="O904">
            <v>1</v>
          </cell>
          <cell r="P904">
            <v>0</v>
          </cell>
          <cell r="Q904">
            <v>16300</v>
          </cell>
          <cell r="R904">
            <v>0</v>
          </cell>
          <cell r="S904">
            <v>0</v>
          </cell>
          <cell r="T904">
            <v>1188</v>
          </cell>
          <cell r="U904">
            <v>17488</v>
          </cell>
          <cell r="W904">
            <v>0</v>
          </cell>
          <cell r="X904">
            <v>0.09</v>
          </cell>
          <cell r="Y904">
            <v>0.09</v>
          </cell>
          <cell r="Z904">
            <v>0</v>
          </cell>
          <cell r="AB904">
            <v>1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</row>
        <row r="905">
          <cell r="B905">
            <v>499061111</v>
          </cell>
          <cell r="C905" t="str">
            <v>HAMPDEN CS OF SCIENCE EAST</v>
          </cell>
          <cell r="D905">
            <v>61</v>
          </cell>
          <cell r="E905" t="str">
            <v>CHICOPEE</v>
          </cell>
          <cell r="F905">
            <v>111</v>
          </cell>
          <cell r="G905" t="str">
            <v>GRANBY</v>
          </cell>
          <cell r="I905">
            <v>18112</v>
          </cell>
          <cell r="J905">
            <v>4346</v>
          </cell>
          <cell r="K905">
            <v>0</v>
          </cell>
          <cell r="L905">
            <v>1188</v>
          </cell>
          <cell r="M905">
            <v>23646</v>
          </cell>
          <cell r="O905">
            <v>1</v>
          </cell>
          <cell r="P905">
            <v>0</v>
          </cell>
          <cell r="Q905">
            <v>22458</v>
          </cell>
          <cell r="R905">
            <v>0</v>
          </cell>
          <cell r="S905">
            <v>0</v>
          </cell>
          <cell r="T905">
            <v>1188</v>
          </cell>
          <cell r="U905">
            <v>23646</v>
          </cell>
          <cell r="W905">
            <v>0</v>
          </cell>
          <cell r="X905">
            <v>0.09</v>
          </cell>
          <cell r="Y905">
            <v>0.09</v>
          </cell>
          <cell r="Z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</row>
        <row r="906">
          <cell r="B906">
            <v>499061137</v>
          </cell>
          <cell r="C906" t="str">
            <v>HAMPDEN CS OF SCIENCE EAST</v>
          </cell>
          <cell r="D906">
            <v>61</v>
          </cell>
          <cell r="E906" t="str">
            <v>CHICOPEE</v>
          </cell>
          <cell r="F906">
            <v>137</v>
          </cell>
          <cell r="G906" t="str">
            <v>HOLYOKE</v>
          </cell>
          <cell r="I906">
            <v>18863</v>
          </cell>
          <cell r="J906">
            <v>51</v>
          </cell>
          <cell r="K906">
            <v>0</v>
          </cell>
          <cell r="L906">
            <v>1188</v>
          </cell>
          <cell r="M906">
            <v>20102</v>
          </cell>
          <cell r="O906">
            <v>2</v>
          </cell>
          <cell r="P906">
            <v>0</v>
          </cell>
          <cell r="Q906">
            <v>37828</v>
          </cell>
          <cell r="R906">
            <v>0</v>
          </cell>
          <cell r="S906">
            <v>0</v>
          </cell>
          <cell r="T906">
            <v>2376</v>
          </cell>
          <cell r="U906">
            <v>40204</v>
          </cell>
          <cell r="W906">
            <v>0</v>
          </cell>
          <cell r="X906">
            <v>0.18</v>
          </cell>
          <cell r="Y906">
            <v>0.18</v>
          </cell>
          <cell r="Z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</row>
        <row r="907">
          <cell r="B907">
            <v>499061161</v>
          </cell>
          <cell r="C907" t="str">
            <v>HAMPDEN CS OF SCIENCE EAST</v>
          </cell>
          <cell r="D907">
            <v>61</v>
          </cell>
          <cell r="E907" t="str">
            <v>CHICOPEE</v>
          </cell>
          <cell r="F907">
            <v>161</v>
          </cell>
          <cell r="G907" t="str">
            <v>LUDLOW</v>
          </cell>
          <cell r="I907">
            <v>12535</v>
          </cell>
          <cell r="J907">
            <v>4323</v>
          </cell>
          <cell r="K907">
            <v>0</v>
          </cell>
          <cell r="L907">
            <v>1188</v>
          </cell>
          <cell r="M907">
            <v>18046</v>
          </cell>
          <cell r="O907">
            <v>3</v>
          </cell>
          <cell r="P907">
            <v>0</v>
          </cell>
          <cell r="Q907">
            <v>50574</v>
          </cell>
          <cell r="R907">
            <v>0</v>
          </cell>
          <cell r="S907">
            <v>0</v>
          </cell>
          <cell r="T907">
            <v>3564</v>
          </cell>
          <cell r="U907">
            <v>54138</v>
          </cell>
          <cell r="W907">
            <v>0</v>
          </cell>
          <cell r="X907">
            <v>0.09</v>
          </cell>
          <cell r="Y907">
            <v>0.09</v>
          </cell>
          <cell r="Z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</row>
        <row r="908">
          <cell r="B908">
            <v>499061191</v>
          </cell>
          <cell r="C908" t="str">
            <v>HAMPDEN CS OF SCIENCE EAST</v>
          </cell>
          <cell r="D908">
            <v>61</v>
          </cell>
          <cell r="E908" t="str">
            <v>CHICOPEE</v>
          </cell>
          <cell r="F908">
            <v>191</v>
          </cell>
          <cell r="G908" t="str">
            <v>MONSON</v>
          </cell>
          <cell r="I908">
            <v>14027</v>
          </cell>
          <cell r="J908">
            <v>4049</v>
          </cell>
          <cell r="K908">
            <v>0</v>
          </cell>
          <cell r="L908">
            <v>1188</v>
          </cell>
          <cell r="M908">
            <v>19264</v>
          </cell>
          <cell r="O908">
            <v>2</v>
          </cell>
          <cell r="P908">
            <v>0</v>
          </cell>
          <cell r="Q908">
            <v>36152</v>
          </cell>
          <cell r="R908">
            <v>0</v>
          </cell>
          <cell r="S908">
            <v>0</v>
          </cell>
          <cell r="T908">
            <v>2376</v>
          </cell>
          <cell r="U908">
            <v>38528</v>
          </cell>
          <cell r="W908">
            <v>0</v>
          </cell>
          <cell r="X908">
            <v>0.09</v>
          </cell>
          <cell r="Y908">
            <v>0.09</v>
          </cell>
          <cell r="Z908">
            <v>0</v>
          </cell>
          <cell r="AB908">
            <v>1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</row>
        <row r="909">
          <cell r="B909">
            <v>499061278</v>
          </cell>
          <cell r="C909" t="str">
            <v>HAMPDEN CS OF SCIENCE EAST</v>
          </cell>
          <cell r="D909">
            <v>61</v>
          </cell>
          <cell r="E909" t="str">
            <v>CHICOPEE</v>
          </cell>
          <cell r="F909">
            <v>278</v>
          </cell>
          <cell r="G909" t="str">
            <v>SOUTH HADLEY</v>
          </cell>
          <cell r="I909">
            <v>13444</v>
          </cell>
          <cell r="J909">
            <v>2193</v>
          </cell>
          <cell r="K909">
            <v>0</v>
          </cell>
          <cell r="L909">
            <v>1188</v>
          </cell>
          <cell r="M909">
            <v>16825</v>
          </cell>
          <cell r="O909">
            <v>2</v>
          </cell>
          <cell r="P909">
            <v>0</v>
          </cell>
          <cell r="Q909">
            <v>31274</v>
          </cell>
          <cell r="R909">
            <v>0</v>
          </cell>
          <cell r="S909">
            <v>0</v>
          </cell>
          <cell r="T909">
            <v>2376</v>
          </cell>
          <cell r="U909">
            <v>33650</v>
          </cell>
          <cell r="W909">
            <v>0</v>
          </cell>
          <cell r="X909">
            <v>0.09</v>
          </cell>
          <cell r="Y909">
            <v>0.09</v>
          </cell>
          <cell r="Z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</row>
        <row r="910">
          <cell r="B910">
            <v>499061281</v>
          </cell>
          <cell r="C910" t="str">
            <v>HAMPDEN CS OF SCIENCE EAST</v>
          </cell>
          <cell r="D910">
            <v>61</v>
          </cell>
          <cell r="E910" t="str">
            <v>CHICOPEE</v>
          </cell>
          <cell r="F910">
            <v>281</v>
          </cell>
          <cell r="G910" t="str">
            <v>SPRINGFIELD</v>
          </cell>
          <cell r="I910">
            <v>17175</v>
          </cell>
          <cell r="J910">
            <v>0</v>
          </cell>
          <cell r="K910">
            <v>0</v>
          </cell>
          <cell r="L910">
            <v>1188</v>
          </cell>
          <cell r="M910">
            <v>18363</v>
          </cell>
          <cell r="O910">
            <v>350</v>
          </cell>
          <cell r="P910">
            <v>0</v>
          </cell>
          <cell r="Q910">
            <v>6011250</v>
          </cell>
          <cell r="R910">
            <v>0</v>
          </cell>
          <cell r="S910">
            <v>0</v>
          </cell>
          <cell r="T910">
            <v>415800</v>
          </cell>
          <cell r="U910">
            <v>6427050</v>
          </cell>
          <cell r="W910">
            <v>0</v>
          </cell>
          <cell r="X910">
            <v>0.18</v>
          </cell>
          <cell r="Y910">
            <v>0.18</v>
          </cell>
          <cell r="Z910">
            <v>0</v>
          </cell>
          <cell r="AB910">
            <v>94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</row>
        <row r="911">
          <cell r="B911">
            <v>499061332</v>
          </cell>
          <cell r="C911" t="str">
            <v>HAMPDEN CS OF SCIENCE EAST</v>
          </cell>
          <cell r="D911">
            <v>61</v>
          </cell>
          <cell r="E911" t="str">
            <v>CHICOPEE</v>
          </cell>
          <cell r="F911">
            <v>332</v>
          </cell>
          <cell r="G911" t="str">
            <v>WEST SPRINGFIELD</v>
          </cell>
          <cell r="I911">
            <v>18823</v>
          </cell>
          <cell r="J911">
            <v>638</v>
          </cell>
          <cell r="K911">
            <v>0</v>
          </cell>
          <cell r="L911">
            <v>1188</v>
          </cell>
          <cell r="M911">
            <v>20649</v>
          </cell>
          <cell r="O911">
            <v>2</v>
          </cell>
          <cell r="P911">
            <v>0</v>
          </cell>
          <cell r="Q911">
            <v>38922</v>
          </cell>
          <cell r="R911">
            <v>0</v>
          </cell>
          <cell r="S911">
            <v>0</v>
          </cell>
          <cell r="T911">
            <v>2376</v>
          </cell>
          <cell r="U911">
            <v>41298</v>
          </cell>
          <cell r="W911">
            <v>0</v>
          </cell>
          <cell r="X911">
            <v>0.09</v>
          </cell>
          <cell r="Y911">
            <v>0.09</v>
          </cell>
          <cell r="Z911">
            <v>0</v>
          </cell>
          <cell r="AB911">
            <v>1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</row>
        <row r="912">
          <cell r="B912">
            <v>499061750</v>
          </cell>
          <cell r="C912" t="str">
            <v>HAMPDEN CS OF SCIENCE EAST</v>
          </cell>
          <cell r="D912">
            <v>61</v>
          </cell>
          <cell r="E912" t="str">
            <v>CHICOPEE</v>
          </cell>
          <cell r="F912">
            <v>750</v>
          </cell>
          <cell r="G912" t="str">
            <v>PIONEER</v>
          </cell>
          <cell r="I912">
            <v>17757</v>
          </cell>
          <cell r="J912">
            <v>10825</v>
          </cell>
          <cell r="K912">
            <v>0</v>
          </cell>
          <cell r="L912">
            <v>1188</v>
          </cell>
          <cell r="M912">
            <v>29770</v>
          </cell>
          <cell r="O912">
            <v>1</v>
          </cell>
          <cell r="P912">
            <v>0</v>
          </cell>
          <cell r="Q912">
            <v>28582</v>
          </cell>
          <cell r="R912">
            <v>0</v>
          </cell>
          <cell r="S912">
            <v>0</v>
          </cell>
          <cell r="T912">
            <v>1188</v>
          </cell>
          <cell r="U912">
            <v>29770</v>
          </cell>
          <cell r="W912">
            <v>0</v>
          </cell>
          <cell r="X912">
            <v>0.09</v>
          </cell>
          <cell r="Y912">
            <v>0.09</v>
          </cell>
          <cell r="Z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</row>
        <row r="913">
          <cell r="B913">
            <v>3502281061</v>
          </cell>
          <cell r="C913" t="str">
            <v>BAYSTATE ACADEMY</v>
          </cell>
          <cell r="D913">
            <v>281</v>
          </cell>
          <cell r="E913" t="str">
            <v>SPRINGFIELD</v>
          </cell>
          <cell r="F913">
            <v>61</v>
          </cell>
          <cell r="G913" t="str">
            <v>CHICOPEE</v>
          </cell>
          <cell r="I913">
            <v>18046</v>
          </cell>
          <cell r="J913">
            <v>0</v>
          </cell>
          <cell r="K913">
            <v>0</v>
          </cell>
          <cell r="L913">
            <v>1188</v>
          </cell>
          <cell r="M913">
            <v>19234</v>
          </cell>
          <cell r="O913">
            <v>5</v>
          </cell>
          <cell r="P913">
            <v>0</v>
          </cell>
          <cell r="Q913">
            <v>87180</v>
          </cell>
          <cell r="R913">
            <v>0</v>
          </cell>
          <cell r="S913">
            <v>0</v>
          </cell>
          <cell r="T913">
            <v>5740</v>
          </cell>
          <cell r="U913">
            <v>92920</v>
          </cell>
          <cell r="W913">
            <v>0.16908212560386471</v>
          </cell>
          <cell r="X913">
            <v>0.09</v>
          </cell>
          <cell r="Y913">
            <v>0.09</v>
          </cell>
          <cell r="Z913">
            <v>0</v>
          </cell>
          <cell r="AB913">
            <v>1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</row>
        <row r="914">
          <cell r="B914">
            <v>3502281137</v>
          </cell>
          <cell r="C914" t="str">
            <v>BAYSTATE ACADEMY</v>
          </cell>
          <cell r="D914">
            <v>281</v>
          </cell>
          <cell r="E914" t="str">
            <v>SPRINGFIELD</v>
          </cell>
          <cell r="F914">
            <v>137</v>
          </cell>
          <cell r="G914" t="str">
            <v>HOLYOKE</v>
          </cell>
          <cell r="I914">
            <v>17907</v>
          </cell>
          <cell r="J914">
            <v>49</v>
          </cell>
          <cell r="K914">
            <v>0</v>
          </cell>
          <cell r="L914">
            <v>1188</v>
          </cell>
          <cell r="M914">
            <v>19144</v>
          </cell>
          <cell r="O914">
            <v>6</v>
          </cell>
          <cell r="P914">
            <v>0</v>
          </cell>
          <cell r="Q914">
            <v>104094</v>
          </cell>
          <cell r="R914">
            <v>0</v>
          </cell>
          <cell r="S914">
            <v>0</v>
          </cell>
          <cell r="T914">
            <v>6888</v>
          </cell>
          <cell r="U914">
            <v>110982</v>
          </cell>
          <cell r="W914">
            <v>0.20289855072463764</v>
          </cell>
          <cell r="X914">
            <v>0.18</v>
          </cell>
          <cell r="Y914">
            <v>0.18</v>
          </cell>
          <cell r="Z914">
            <v>0</v>
          </cell>
          <cell r="AB914">
            <v>1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</row>
        <row r="915">
          <cell r="B915">
            <v>3502281281</v>
          </cell>
          <cell r="C915" t="str">
            <v>BAYSTATE ACADEMY</v>
          </cell>
          <cell r="D915">
            <v>281</v>
          </cell>
          <cell r="E915" t="str">
            <v>SPRINGFIELD</v>
          </cell>
          <cell r="F915">
            <v>281</v>
          </cell>
          <cell r="G915" t="str">
            <v>SPRINGFIELD</v>
          </cell>
          <cell r="I915">
            <v>18257</v>
          </cell>
          <cell r="J915">
            <v>0</v>
          </cell>
          <cell r="K915">
            <v>0</v>
          </cell>
          <cell r="L915">
            <v>1188</v>
          </cell>
          <cell r="M915">
            <v>19445</v>
          </cell>
          <cell r="O915">
            <v>402</v>
          </cell>
          <cell r="P915">
            <v>0</v>
          </cell>
          <cell r="Q915">
            <v>7091280</v>
          </cell>
          <cell r="R915">
            <v>0</v>
          </cell>
          <cell r="S915">
            <v>0</v>
          </cell>
          <cell r="T915">
            <v>461496</v>
          </cell>
          <cell r="U915">
            <v>7552776</v>
          </cell>
          <cell r="W915">
            <v>13.594202898550693</v>
          </cell>
          <cell r="X915">
            <v>0.18</v>
          </cell>
          <cell r="Y915">
            <v>0.18</v>
          </cell>
          <cell r="Z915">
            <v>0</v>
          </cell>
          <cell r="AB915">
            <v>49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</row>
        <row r="916">
          <cell r="B916">
            <v>3502281332</v>
          </cell>
          <cell r="C916" t="str">
            <v>BAYSTATE ACADEMY</v>
          </cell>
          <cell r="D916">
            <v>281</v>
          </cell>
          <cell r="E916" t="str">
            <v>SPRINGFIELD</v>
          </cell>
          <cell r="F916">
            <v>332</v>
          </cell>
          <cell r="G916" t="str">
            <v>WEST SPRINGFIELD</v>
          </cell>
          <cell r="I916">
            <v>15964</v>
          </cell>
          <cell r="J916">
            <v>541</v>
          </cell>
          <cell r="K916">
            <v>0</v>
          </cell>
          <cell r="L916">
            <v>1188</v>
          </cell>
          <cell r="M916">
            <v>17693</v>
          </cell>
          <cell r="O916">
            <v>1</v>
          </cell>
          <cell r="P916">
            <v>0</v>
          </cell>
          <cell r="Q916">
            <v>15947</v>
          </cell>
          <cell r="R916">
            <v>0</v>
          </cell>
          <cell r="S916">
            <v>0</v>
          </cell>
          <cell r="T916">
            <v>1148</v>
          </cell>
          <cell r="U916">
            <v>17095</v>
          </cell>
          <cell r="W916">
            <v>3.3816425120772944E-2</v>
          </cell>
          <cell r="X916">
            <v>0.09</v>
          </cell>
          <cell r="Y916">
            <v>0.09</v>
          </cell>
          <cell r="Z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</row>
        <row r="917">
          <cell r="B917">
            <v>3503160031</v>
          </cell>
          <cell r="C917" t="str">
            <v>COLLEGIATE CS OF LOWELL</v>
          </cell>
          <cell r="D917">
            <v>160</v>
          </cell>
          <cell r="E917" t="str">
            <v>LOWELL</v>
          </cell>
          <cell r="F917">
            <v>31</v>
          </cell>
          <cell r="G917" t="str">
            <v>BILLERICA</v>
          </cell>
          <cell r="I917">
            <v>13935</v>
          </cell>
          <cell r="J917">
            <v>6255</v>
          </cell>
          <cell r="K917">
            <v>0</v>
          </cell>
          <cell r="L917">
            <v>1188</v>
          </cell>
          <cell r="M917">
            <v>21378</v>
          </cell>
          <cell r="O917">
            <v>7</v>
          </cell>
          <cell r="P917">
            <v>0</v>
          </cell>
          <cell r="Q917">
            <v>140049</v>
          </cell>
          <cell r="R917">
            <v>0</v>
          </cell>
          <cell r="S917">
            <v>0</v>
          </cell>
          <cell r="T917">
            <v>8239</v>
          </cell>
          <cell r="U917">
            <v>148288</v>
          </cell>
          <cell r="W917">
            <v>6.358381502890173E-2</v>
          </cell>
          <cell r="X917">
            <v>0.09</v>
          </cell>
          <cell r="Y917">
            <v>0.09</v>
          </cell>
          <cell r="Z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</row>
        <row r="918">
          <cell r="B918">
            <v>3503160056</v>
          </cell>
          <cell r="C918" t="str">
            <v>COLLEGIATE CS OF LOWELL</v>
          </cell>
          <cell r="D918">
            <v>160</v>
          </cell>
          <cell r="E918" t="str">
            <v>LOWELL</v>
          </cell>
          <cell r="F918">
            <v>56</v>
          </cell>
          <cell r="G918" t="str">
            <v>CHELMSFORD</v>
          </cell>
          <cell r="I918">
            <v>13601</v>
          </cell>
          <cell r="J918">
            <v>4012</v>
          </cell>
          <cell r="K918">
            <v>0</v>
          </cell>
          <cell r="L918">
            <v>1188</v>
          </cell>
          <cell r="M918">
            <v>18801</v>
          </cell>
          <cell r="O918">
            <v>9</v>
          </cell>
          <cell r="P918">
            <v>0</v>
          </cell>
          <cell r="Q918">
            <v>157077</v>
          </cell>
          <cell r="R918">
            <v>0</v>
          </cell>
          <cell r="S918">
            <v>0</v>
          </cell>
          <cell r="T918">
            <v>10593</v>
          </cell>
          <cell r="U918">
            <v>167670</v>
          </cell>
          <cell r="W918">
            <v>8.1750619322873669E-2</v>
          </cell>
          <cell r="X918">
            <v>0.09</v>
          </cell>
          <cell r="Y918">
            <v>0.09</v>
          </cell>
          <cell r="Z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</row>
        <row r="919">
          <cell r="B919">
            <v>3503160079</v>
          </cell>
          <cell r="C919" t="str">
            <v>COLLEGIATE CS OF LOWELL</v>
          </cell>
          <cell r="D919">
            <v>160</v>
          </cell>
          <cell r="E919" t="str">
            <v>LOWELL</v>
          </cell>
          <cell r="F919">
            <v>79</v>
          </cell>
          <cell r="G919" t="str">
            <v>DRACUT</v>
          </cell>
          <cell r="I919">
            <v>14267</v>
          </cell>
          <cell r="J919">
            <v>0</v>
          </cell>
          <cell r="K919">
            <v>0</v>
          </cell>
          <cell r="L919">
            <v>1188</v>
          </cell>
          <cell r="M919">
            <v>15455</v>
          </cell>
          <cell r="O919">
            <v>41</v>
          </cell>
          <cell r="P919">
            <v>0</v>
          </cell>
          <cell r="Q919">
            <v>579617</v>
          </cell>
          <cell r="R919">
            <v>0</v>
          </cell>
          <cell r="S919">
            <v>0</v>
          </cell>
          <cell r="T919">
            <v>48257</v>
          </cell>
          <cell r="U919">
            <v>627874</v>
          </cell>
          <cell r="W919">
            <v>0.37241948802642433</v>
          </cell>
          <cell r="X919">
            <v>0.09</v>
          </cell>
          <cell r="Y919">
            <v>0.09</v>
          </cell>
          <cell r="Z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</row>
        <row r="920">
          <cell r="B920">
            <v>3503160128</v>
          </cell>
          <cell r="C920" t="str">
            <v>COLLEGIATE CS OF LOWELL</v>
          </cell>
          <cell r="D920">
            <v>160</v>
          </cell>
          <cell r="E920" t="str">
            <v>LOWELL</v>
          </cell>
          <cell r="F920">
            <v>128</v>
          </cell>
          <cell r="G920" t="str">
            <v>HAVERHILL</v>
          </cell>
          <cell r="I920">
            <v>13549</v>
          </cell>
          <cell r="J920">
            <v>505</v>
          </cell>
          <cell r="K920">
            <v>0</v>
          </cell>
          <cell r="L920">
            <v>1188</v>
          </cell>
          <cell r="M920">
            <v>15242</v>
          </cell>
          <cell r="O920">
            <v>5</v>
          </cell>
          <cell r="P920">
            <v>0</v>
          </cell>
          <cell r="Q920">
            <v>69630</v>
          </cell>
          <cell r="R920">
            <v>0</v>
          </cell>
          <cell r="S920">
            <v>0</v>
          </cell>
          <cell r="T920">
            <v>5885</v>
          </cell>
          <cell r="U920">
            <v>75515</v>
          </cell>
          <cell r="W920">
            <v>4.5417010734929812E-2</v>
          </cell>
          <cell r="X920">
            <v>0.09</v>
          </cell>
          <cell r="Y920">
            <v>0.09</v>
          </cell>
          <cell r="Z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</row>
        <row r="921">
          <cell r="B921">
            <v>3503160149</v>
          </cell>
          <cell r="C921" t="str">
            <v>COLLEGIATE CS OF LOWELL</v>
          </cell>
          <cell r="D921">
            <v>160</v>
          </cell>
          <cell r="E921" t="str">
            <v>LOWELL</v>
          </cell>
          <cell r="F921">
            <v>149</v>
          </cell>
          <cell r="G921" t="str">
            <v>LAWRENCE</v>
          </cell>
          <cell r="I921">
            <v>17745</v>
          </cell>
          <cell r="J921">
            <v>213</v>
          </cell>
          <cell r="K921">
            <v>0</v>
          </cell>
          <cell r="L921">
            <v>1188</v>
          </cell>
          <cell r="M921">
            <v>19146</v>
          </cell>
          <cell r="O921">
            <v>2</v>
          </cell>
          <cell r="P921">
            <v>0</v>
          </cell>
          <cell r="Q921">
            <v>35590</v>
          </cell>
          <cell r="R921">
            <v>0</v>
          </cell>
          <cell r="S921">
            <v>0</v>
          </cell>
          <cell r="T921">
            <v>2354</v>
          </cell>
          <cell r="U921">
            <v>37944</v>
          </cell>
          <cell r="W921">
            <v>1.8166804293971925E-2</v>
          </cell>
          <cell r="X921">
            <v>0.18</v>
          </cell>
          <cell r="Y921">
            <v>0.18</v>
          </cell>
          <cell r="Z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</row>
        <row r="922">
          <cell r="B922">
            <v>3503160160</v>
          </cell>
          <cell r="C922" t="str">
            <v>COLLEGIATE CS OF LOWELL</v>
          </cell>
          <cell r="D922">
            <v>160</v>
          </cell>
          <cell r="E922" t="str">
            <v>LOWELL</v>
          </cell>
          <cell r="F922">
            <v>160</v>
          </cell>
          <cell r="G922" t="str">
            <v>LOWELL</v>
          </cell>
          <cell r="I922">
            <v>16775</v>
          </cell>
          <cell r="J922">
            <v>35</v>
          </cell>
          <cell r="K922">
            <v>0</v>
          </cell>
          <cell r="L922">
            <v>1188</v>
          </cell>
          <cell r="M922">
            <v>17998</v>
          </cell>
          <cell r="O922">
            <v>1136</v>
          </cell>
          <cell r="P922">
            <v>0</v>
          </cell>
          <cell r="Q922">
            <v>18922352</v>
          </cell>
          <cell r="R922">
            <v>0</v>
          </cell>
          <cell r="S922">
            <v>0</v>
          </cell>
          <cell r="T922">
            <v>1337072</v>
          </cell>
          <cell r="U922">
            <v>20259424</v>
          </cell>
          <cell r="W922">
            <v>10.318744838976198</v>
          </cell>
          <cell r="X922">
            <v>0.18</v>
          </cell>
          <cell r="Y922">
            <v>0.18</v>
          </cell>
          <cell r="Z922">
            <v>0</v>
          </cell>
          <cell r="AB922">
            <v>12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</row>
        <row r="923">
          <cell r="B923">
            <v>3503160181</v>
          </cell>
          <cell r="C923" t="str">
            <v>COLLEGIATE CS OF LOWELL</v>
          </cell>
          <cell r="D923">
            <v>160</v>
          </cell>
          <cell r="E923" t="str">
            <v>LOWELL</v>
          </cell>
          <cell r="F923">
            <v>181</v>
          </cell>
          <cell r="G923" t="str">
            <v>METHUEN</v>
          </cell>
          <cell r="I923">
            <v>16133</v>
          </cell>
          <cell r="J923">
            <v>242</v>
          </cell>
          <cell r="K923">
            <v>0</v>
          </cell>
          <cell r="L923">
            <v>1188</v>
          </cell>
          <cell r="M923">
            <v>17563</v>
          </cell>
          <cell r="O923">
            <v>1</v>
          </cell>
          <cell r="P923">
            <v>0</v>
          </cell>
          <cell r="Q923">
            <v>16226</v>
          </cell>
          <cell r="R923">
            <v>0</v>
          </cell>
          <cell r="S923">
            <v>0</v>
          </cell>
          <cell r="T923">
            <v>1177</v>
          </cell>
          <cell r="U923">
            <v>17403</v>
          </cell>
          <cell r="W923">
            <v>9.0834021469859624E-3</v>
          </cell>
          <cell r="X923">
            <v>0.09</v>
          </cell>
          <cell r="Y923">
            <v>0.09</v>
          </cell>
          <cell r="Z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</row>
        <row r="924">
          <cell r="B924">
            <v>3503160295</v>
          </cell>
          <cell r="C924" t="str">
            <v>COLLEGIATE CS OF LOWELL</v>
          </cell>
          <cell r="D924">
            <v>160</v>
          </cell>
          <cell r="E924" t="str">
            <v>LOWELL</v>
          </cell>
          <cell r="F924">
            <v>295</v>
          </cell>
          <cell r="G924" t="str">
            <v>TEWKSBURY</v>
          </cell>
          <cell r="I924">
            <v>16182</v>
          </cell>
          <cell r="J924">
            <v>8022</v>
          </cell>
          <cell r="K924">
            <v>0</v>
          </cell>
          <cell r="L924">
            <v>1188</v>
          </cell>
          <cell r="M924">
            <v>25392</v>
          </cell>
          <cell r="O924">
            <v>3</v>
          </cell>
          <cell r="P924">
            <v>0</v>
          </cell>
          <cell r="Q924">
            <v>71952</v>
          </cell>
          <cell r="R924">
            <v>0</v>
          </cell>
          <cell r="S924">
            <v>0</v>
          </cell>
          <cell r="T924">
            <v>3531</v>
          </cell>
          <cell r="U924">
            <v>75483</v>
          </cell>
          <cell r="W924">
            <v>2.7250206440957887E-2</v>
          </cell>
          <cell r="X924">
            <v>0.09</v>
          </cell>
          <cell r="Y924">
            <v>0.09</v>
          </cell>
          <cell r="Z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</row>
        <row r="925">
          <cell r="B925">
            <v>3503160301</v>
          </cell>
          <cell r="C925" t="str">
            <v>COLLEGIATE CS OF LOWELL</v>
          </cell>
          <cell r="D925">
            <v>160</v>
          </cell>
          <cell r="E925" t="str">
            <v>LOWELL</v>
          </cell>
          <cell r="F925">
            <v>301</v>
          </cell>
          <cell r="G925" t="str">
            <v>TYNGSBOROUGH</v>
          </cell>
          <cell r="I925">
            <v>16712</v>
          </cell>
          <cell r="J925">
            <v>4718</v>
          </cell>
          <cell r="K925">
            <v>0</v>
          </cell>
          <cell r="L925">
            <v>1188</v>
          </cell>
          <cell r="M925">
            <v>22618</v>
          </cell>
          <cell r="O925">
            <v>3</v>
          </cell>
          <cell r="P925">
            <v>0</v>
          </cell>
          <cell r="Q925">
            <v>63705</v>
          </cell>
          <cell r="R925">
            <v>0</v>
          </cell>
          <cell r="S925">
            <v>0</v>
          </cell>
          <cell r="T925">
            <v>3531</v>
          </cell>
          <cell r="U925">
            <v>67236</v>
          </cell>
          <cell r="W925">
            <v>2.7250206440957887E-2</v>
          </cell>
          <cell r="X925">
            <v>0.09</v>
          </cell>
          <cell r="Y925">
            <v>0.09</v>
          </cell>
          <cell r="Z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</row>
        <row r="926">
          <cell r="B926">
            <v>3503160342</v>
          </cell>
          <cell r="C926" t="str">
            <v>COLLEGIATE CS OF LOWELL</v>
          </cell>
          <cell r="D926">
            <v>160</v>
          </cell>
          <cell r="E926" t="str">
            <v>LOWELL</v>
          </cell>
          <cell r="F926">
            <v>342</v>
          </cell>
          <cell r="G926" t="str">
            <v>WILMINGTON</v>
          </cell>
          <cell r="I926">
            <v>14744</v>
          </cell>
          <cell r="J926">
            <v>10646</v>
          </cell>
          <cell r="K926">
            <v>0</v>
          </cell>
          <cell r="L926">
            <v>1188</v>
          </cell>
          <cell r="M926">
            <v>26578</v>
          </cell>
          <cell r="O926">
            <v>1</v>
          </cell>
          <cell r="P926">
            <v>0</v>
          </cell>
          <cell r="Q926">
            <v>25159</v>
          </cell>
          <cell r="R926">
            <v>0</v>
          </cell>
          <cell r="S926">
            <v>0</v>
          </cell>
          <cell r="T926">
            <v>1177</v>
          </cell>
          <cell r="U926">
            <v>26336</v>
          </cell>
          <cell r="W926">
            <v>9.0834021469859624E-3</v>
          </cell>
          <cell r="X926">
            <v>0.09</v>
          </cell>
          <cell r="Y926">
            <v>0.09</v>
          </cell>
          <cell r="Z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</row>
        <row r="927">
          <cell r="B927">
            <v>3503160600</v>
          </cell>
          <cell r="C927" t="str">
            <v>COLLEGIATE CS OF LOWELL</v>
          </cell>
          <cell r="D927">
            <v>160</v>
          </cell>
          <cell r="E927" t="str">
            <v>LOWELL</v>
          </cell>
          <cell r="F927">
            <v>600</v>
          </cell>
          <cell r="G927" t="str">
            <v>ACTON BOXBOROUGH</v>
          </cell>
          <cell r="I927">
            <v>14869</v>
          </cell>
          <cell r="J927">
            <v>6411</v>
          </cell>
          <cell r="K927">
            <v>0</v>
          </cell>
          <cell r="L927">
            <v>1188</v>
          </cell>
          <cell r="M927">
            <v>22468</v>
          </cell>
          <cell r="O927">
            <v>3</v>
          </cell>
          <cell r="P927">
            <v>0</v>
          </cell>
          <cell r="Q927">
            <v>63261</v>
          </cell>
          <cell r="R927">
            <v>0</v>
          </cell>
          <cell r="S927">
            <v>0</v>
          </cell>
          <cell r="T927">
            <v>3531</v>
          </cell>
          <cell r="U927">
            <v>66792</v>
          </cell>
          <cell r="W927">
            <v>2.7250206440957887E-2</v>
          </cell>
          <cell r="X927">
            <v>0.09</v>
          </cell>
          <cell r="Y927">
            <v>0.09</v>
          </cell>
          <cell r="Z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</row>
        <row r="928">
          <cell r="B928">
            <v>3506262007</v>
          </cell>
          <cell r="C928" t="str">
            <v>PIONEER CS OF SCIENCE II</v>
          </cell>
          <cell r="D928">
            <v>262</v>
          </cell>
          <cell r="E928" t="str">
            <v>SAUGUS</v>
          </cell>
          <cell r="F928">
            <v>7</v>
          </cell>
          <cell r="G928" t="str">
            <v>AMESBURY</v>
          </cell>
          <cell r="I928">
            <v>10332</v>
          </cell>
          <cell r="J928">
            <v>5110</v>
          </cell>
          <cell r="K928">
            <v>0</v>
          </cell>
          <cell r="L928">
            <v>1188</v>
          </cell>
          <cell r="M928">
            <v>16630</v>
          </cell>
          <cell r="O928">
            <v>1</v>
          </cell>
          <cell r="P928">
            <v>0</v>
          </cell>
          <cell r="Q928">
            <v>15442</v>
          </cell>
          <cell r="R928">
            <v>0</v>
          </cell>
          <cell r="S928">
            <v>0</v>
          </cell>
          <cell r="T928">
            <v>1188</v>
          </cell>
          <cell r="U928">
            <v>16630</v>
          </cell>
          <cell r="W928">
            <v>0</v>
          </cell>
          <cell r="X928">
            <v>0.09</v>
          </cell>
          <cell r="Y928">
            <v>0.09</v>
          </cell>
          <cell r="Z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</row>
        <row r="929">
          <cell r="B929">
            <v>3506262030</v>
          </cell>
          <cell r="C929" t="str">
            <v>PIONEER CS OF SCIENCE II</v>
          </cell>
          <cell r="D929">
            <v>262</v>
          </cell>
          <cell r="E929" t="str">
            <v>SAUGUS</v>
          </cell>
          <cell r="F929">
            <v>30</v>
          </cell>
          <cell r="G929" t="str">
            <v>BEVERLY</v>
          </cell>
          <cell r="I929">
            <v>17917</v>
          </cell>
          <cell r="J929">
            <v>3329</v>
          </cell>
          <cell r="K929">
            <v>0</v>
          </cell>
          <cell r="L929">
            <v>1188</v>
          </cell>
          <cell r="M929">
            <v>22434</v>
          </cell>
          <cell r="O929">
            <v>5</v>
          </cell>
          <cell r="P929">
            <v>0</v>
          </cell>
          <cell r="Q929">
            <v>106230</v>
          </cell>
          <cell r="R929">
            <v>0</v>
          </cell>
          <cell r="S929">
            <v>0</v>
          </cell>
          <cell r="T929">
            <v>5940</v>
          </cell>
          <cell r="U929">
            <v>112170</v>
          </cell>
          <cell r="W929">
            <v>0</v>
          </cell>
          <cell r="X929">
            <v>0.09</v>
          </cell>
          <cell r="Y929">
            <v>0.09</v>
          </cell>
          <cell r="Z929">
            <v>0</v>
          </cell>
          <cell r="AB929">
            <v>1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</row>
        <row r="930">
          <cell r="B930">
            <v>3506262035</v>
          </cell>
          <cell r="C930" t="str">
            <v>PIONEER CS OF SCIENCE II</v>
          </cell>
          <cell r="D930">
            <v>262</v>
          </cell>
          <cell r="E930" t="str">
            <v>SAUGUS</v>
          </cell>
          <cell r="F930">
            <v>35</v>
          </cell>
          <cell r="G930" t="str">
            <v>BOSTON</v>
          </cell>
          <cell r="I930">
            <v>20297</v>
          </cell>
          <cell r="J930">
            <v>8424</v>
          </cell>
          <cell r="K930">
            <v>0</v>
          </cell>
          <cell r="L930">
            <v>1188</v>
          </cell>
          <cell r="M930">
            <v>29909</v>
          </cell>
          <cell r="O930">
            <v>1</v>
          </cell>
          <cell r="P930">
            <v>0</v>
          </cell>
          <cell r="Q930">
            <v>28721</v>
          </cell>
          <cell r="R930">
            <v>0</v>
          </cell>
          <cell r="S930">
            <v>0</v>
          </cell>
          <cell r="T930">
            <v>1188</v>
          </cell>
          <cell r="U930">
            <v>29909</v>
          </cell>
          <cell r="W930">
            <v>0</v>
          </cell>
          <cell r="X930">
            <v>0.18</v>
          </cell>
          <cell r="Y930">
            <v>0.18</v>
          </cell>
          <cell r="Z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</row>
        <row r="931">
          <cell r="B931">
            <v>3506262056</v>
          </cell>
          <cell r="C931" t="str">
            <v>PIONEER CS OF SCIENCE II</v>
          </cell>
          <cell r="D931">
            <v>262</v>
          </cell>
          <cell r="E931" t="str">
            <v>SAUGUS</v>
          </cell>
          <cell r="F931">
            <v>56</v>
          </cell>
          <cell r="G931" t="str">
            <v>CHELMSFORD</v>
          </cell>
          <cell r="I931">
            <v>12243</v>
          </cell>
          <cell r="J931">
            <v>3612</v>
          </cell>
          <cell r="K931">
            <v>0</v>
          </cell>
          <cell r="L931">
            <v>1188</v>
          </cell>
          <cell r="M931">
            <v>17043</v>
          </cell>
          <cell r="O931">
            <v>1</v>
          </cell>
          <cell r="P931">
            <v>0</v>
          </cell>
          <cell r="Q931">
            <v>15855</v>
          </cell>
          <cell r="R931">
            <v>0</v>
          </cell>
          <cell r="S931">
            <v>0</v>
          </cell>
          <cell r="T931">
            <v>1188</v>
          </cell>
          <cell r="U931">
            <v>17043</v>
          </cell>
          <cell r="W931">
            <v>0</v>
          </cell>
          <cell r="X931">
            <v>0.09</v>
          </cell>
          <cell r="Y931">
            <v>0.09</v>
          </cell>
          <cell r="Z931">
            <v>0</v>
          </cell>
          <cell r="AB931">
            <v>1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</row>
        <row r="932">
          <cell r="B932">
            <v>3506262057</v>
          </cell>
          <cell r="C932" t="str">
            <v>PIONEER CS OF SCIENCE II</v>
          </cell>
          <cell r="D932">
            <v>262</v>
          </cell>
          <cell r="E932" t="str">
            <v>SAUGUS</v>
          </cell>
          <cell r="F932">
            <v>57</v>
          </cell>
          <cell r="G932" t="str">
            <v>CHELSEA</v>
          </cell>
          <cell r="I932">
            <v>12981</v>
          </cell>
          <cell r="J932">
            <v>281</v>
          </cell>
          <cell r="K932">
            <v>0</v>
          </cell>
          <cell r="L932">
            <v>1188</v>
          </cell>
          <cell r="M932">
            <v>14450</v>
          </cell>
          <cell r="O932">
            <v>4</v>
          </cell>
          <cell r="P932">
            <v>0</v>
          </cell>
          <cell r="Q932">
            <v>53048</v>
          </cell>
          <cell r="R932">
            <v>0</v>
          </cell>
          <cell r="S932">
            <v>0</v>
          </cell>
          <cell r="T932">
            <v>4752</v>
          </cell>
          <cell r="U932">
            <v>57800</v>
          </cell>
          <cell r="W932">
            <v>0</v>
          </cell>
          <cell r="X932">
            <v>0.18</v>
          </cell>
          <cell r="Y932">
            <v>0.18</v>
          </cell>
          <cell r="Z932">
            <v>0</v>
          </cell>
          <cell r="AB932">
            <v>2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</row>
        <row r="933">
          <cell r="B933">
            <v>3506262071</v>
          </cell>
          <cell r="C933" t="str">
            <v>PIONEER CS OF SCIENCE II</v>
          </cell>
          <cell r="D933">
            <v>262</v>
          </cell>
          <cell r="E933" t="str">
            <v>SAUGUS</v>
          </cell>
          <cell r="F933">
            <v>71</v>
          </cell>
          <cell r="G933" t="str">
            <v>DANVERS</v>
          </cell>
          <cell r="I933">
            <v>11584</v>
          </cell>
          <cell r="J933">
            <v>4803</v>
          </cell>
          <cell r="K933">
            <v>0</v>
          </cell>
          <cell r="L933">
            <v>1188</v>
          </cell>
          <cell r="M933">
            <v>17575</v>
          </cell>
          <cell r="O933">
            <v>6</v>
          </cell>
          <cell r="P933">
            <v>0</v>
          </cell>
          <cell r="Q933">
            <v>98322</v>
          </cell>
          <cell r="R933">
            <v>0</v>
          </cell>
          <cell r="S933">
            <v>0</v>
          </cell>
          <cell r="T933">
            <v>7128</v>
          </cell>
          <cell r="U933">
            <v>105450</v>
          </cell>
          <cell r="W933">
            <v>0</v>
          </cell>
          <cell r="X933">
            <v>0.09</v>
          </cell>
          <cell r="Y933">
            <v>0.09</v>
          </cell>
          <cell r="Z933">
            <v>0</v>
          </cell>
          <cell r="AB933">
            <v>2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</row>
        <row r="934">
          <cell r="B934">
            <v>3506262093</v>
          </cell>
          <cell r="C934" t="str">
            <v>PIONEER CS OF SCIENCE II</v>
          </cell>
          <cell r="D934">
            <v>262</v>
          </cell>
          <cell r="E934" t="str">
            <v>SAUGUS</v>
          </cell>
          <cell r="F934">
            <v>93</v>
          </cell>
          <cell r="G934" t="str">
            <v>EVERETT</v>
          </cell>
          <cell r="I934">
            <v>16157</v>
          </cell>
          <cell r="J934">
            <v>45</v>
          </cell>
          <cell r="K934">
            <v>0</v>
          </cell>
          <cell r="L934">
            <v>1188</v>
          </cell>
          <cell r="M934">
            <v>17390</v>
          </cell>
          <cell r="O934">
            <v>16</v>
          </cell>
          <cell r="P934">
            <v>0</v>
          </cell>
          <cell r="Q934">
            <v>259232</v>
          </cell>
          <cell r="R934">
            <v>0</v>
          </cell>
          <cell r="S934">
            <v>0</v>
          </cell>
          <cell r="T934">
            <v>19008</v>
          </cell>
          <cell r="U934">
            <v>278240</v>
          </cell>
          <cell r="W934">
            <v>0</v>
          </cell>
          <cell r="X934">
            <v>0.18</v>
          </cell>
          <cell r="Y934">
            <v>0.18</v>
          </cell>
          <cell r="Z934">
            <v>0</v>
          </cell>
          <cell r="AB934">
            <v>2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</row>
        <row r="935">
          <cell r="B935">
            <v>3506262163</v>
          </cell>
          <cell r="C935" t="str">
            <v>PIONEER CS OF SCIENCE II</v>
          </cell>
          <cell r="D935">
            <v>262</v>
          </cell>
          <cell r="E935" t="str">
            <v>SAUGUS</v>
          </cell>
          <cell r="F935">
            <v>163</v>
          </cell>
          <cell r="G935" t="str">
            <v>LYNN</v>
          </cell>
          <cell r="I935">
            <v>16550</v>
          </cell>
          <cell r="J935">
            <v>0</v>
          </cell>
          <cell r="K935">
            <v>0</v>
          </cell>
          <cell r="L935">
            <v>1188</v>
          </cell>
          <cell r="M935">
            <v>17738</v>
          </cell>
          <cell r="O935">
            <v>216</v>
          </cell>
          <cell r="P935">
            <v>0</v>
          </cell>
          <cell r="Q935">
            <v>3574800</v>
          </cell>
          <cell r="R935">
            <v>0</v>
          </cell>
          <cell r="S935">
            <v>0</v>
          </cell>
          <cell r="T935">
            <v>256608</v>
          </cell>
          <cell r="U935">
            <v>3831408</v>
          </cell>
          <cell r="W935">
            <v>0</v>
          </cell>
          <cell r="X935">
            <v>0.113490033140277</v>
          </cell>
          <cell r="Y935">
            <v>0.113490033140277</v>
          </cell>
          <cell r="Z935">
            <v>0</v>
          </cell>
          <cell r="AB935">
            <v>51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</row>
        <row r="936">
          <cell r="B936">
            <v>3506262164</v>
          </cell>
          <cell r="C936" t="str">
            <v>PIONEER CS OF SCIENCE II</v>
          </cell>
          <cell r="D936">
            <v>262</v>
          </cell>
          <cell r="E936" t="str">
            <v>SAUGUS</v>
          </cell>
          <cell r="F936">
            <v>164</v>
          </cell>
          <cell r="G936" t="str">
            <v>LYNNFIELD</v>
          </cell>
          <cell r="I936">
            <v>10332</v>
          </cell>
          <cell r="J936">
            <v>4265</v>
          </cell>
          <cell r="K936">
            <v>0</v>
          </cell>
          <cell r="L936">
            <v>1188</v>
          </cell>
          <cell r="M936">
            <v>15785</v>
          </cell>
          <cell r="O936">
            <v>1</v>
          </cell>
          <cell r="P936">
            <v>0</v>
          </cell>
          <cell r="Q936">
            <v>14597</v>
          </cell>
          <cell r="R936">
            <v>0</v>
          </cell>
          <cell r="S936">
            <v>0</v>
          </cell>
          <cell r="T936">
            <v>1188</v>
          </cell>
          <cell r="U936">
            <v>15785</v>
          </cell>
          <cell r="W936">
            <v>0</v>
          </cell>
          <cell r="X936">
            <v>0.09</v>
          </cell>
          <cell r="Y936">
            <v>0.09</v>
          </cell>
          <cell r="Z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</row>
        <row r="937">
          <cell r="B937">
            <v>3506262165</v>
          </cell>
          <cell r="C937" t="str">
            <v>PIONEER CS OF SCIENCE II</v>
          </cell>
          <cell r="D937">
            <v>262</v>
          </cell>
          <cell r="E937" t="str">
            <v>SAUGUS</v>
          </cell>
          <cell r="F937">
            <v>165</v>
          </cell>
          <cell r="G937" t="str">
            <v>MALDEN</v>
          </cell>
          <cell r="I937">
            <v>15171</v>
          </cell>
          <cell r="J937">
            <v>0</v>
          </cell>
          <cell r="K937">
            <v>0</v>
          </cell>
          <cell r="L937">
            <v>1188</v>
          </cell>
          <cell r="M937">
            <v>16359</v>
          </cell>
          <cell r="O937">
            <v>44</v>
          </cell>
          <cell r="P937">
            <v>0</v>
          </cell>
          <cell r="Q937">
            <v>667524</v>
          </cell>
          <cell r="R937">
            <v>0</v>
          </cell>
          <cell r="S937">
            <v>0</v>
          </cell>
          <cell r="T937">
            <v>52272</v>
          </cell>
          <cell r="U937">
            <v>719796</v>
          </cell>
          <cell r="W937">
            <v>0</v>
          </cell>
          <cell r="X937">
            <v>9.8299999999999998E-2</v>
          </cell>
          <cell r="Y937">
            <v>9.8299999999999998E-2</v>
          </cell>
          <cell r="Z937">
            <v>0</v>
          </cell>
          <cell r="AB937">
            <v>17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</row>
        <row r="938">
          <cell r="B938">
            <v>3506262176</v>
          </cell>
          <cell r="C938" t="str">
            <v>PIONEER CS OF SCIENCE II</v>
          </cell>
          <cell r="D938">
            <v>262</v>
          </cell>
          <cell r="E938" t="str">
            <v>SAUGUS</v>
          </cell>
          <cell r="F938">
            <v>176</v>
          </cell>
          <cell r="G938" t="str">
            <v>MEDFORD</v>
          </cell>
          <cell r="I938">
            <v>14406</v>
          </cell>
          <cell r="J938">
            <v>4899</v>
          </cell>
          <cell r="K938">
            <v>0</v>
          </cell>
          <cell r="L938">
            <v>1188</v>
          </cell>
          <cell r="M938">
            <v>20493</v>
          </cell>
          <cell r="O938">
            <v>7</v>
          </cell>
          <cell r="P938">
            <v>0</v>
          </cell>
          <cell r="Q938">
            <v>135135</v>
          </cell>
          <cell r="R938">
            <v>0</v>
          </cell>
          <cell r="S938">
            <v>0</v>
          </cell>
          <cell r="T938">
            <v>8316</v>
          </cell>
          <cell r="U938">
            <v>143451</v>
          </cell>
          <cell r="W938">
            <v>0</v>
          </cell>
          <cell r="X938">
            <v>0.09</v>
          </cell>
          <cell r="Y938">
            <v>0.09</v>
          </cell>
          <cell r="Z938">
            <v>0</v>
          </cell>
          <cell r="AB938">
            <v>1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</row>
        <row r="939">
          <cell r="B939">
            <v>3506262178</v>
          </cell>
          <cell r="C939" t="str">
            <v>PIONEER CS OF SCIENCE II</v>
          </cell>
          <cell r="D939">
            <v>262</v>
          </cell>
          <cell r="E939" t="str">
            <v>SAUGUS</v>
          </cell>
          <cell r="F939">
            <v>178</v>
          </cell>
          <cell r="G939" t="str">
            <v>MELROSE</v>
          </cell>
          <cell r="I939">
            <v>14661</v>
          </cell>
          <cell r="J939">
            <v>1210</v>
          </cell>
          <cell r="K939">
            <v>0</v>
          </cell>
          <cell r="L939">
            <v>1188</v>
          </cell>
          <cell r="M939">
            <v>17059</v>
          </cell>
          <cell r="O939">
            <v>5</v>
          </cell>
          <cell r="P939">
            <v>0</v>
          </cell>
          <cell r="Q939">
            <v>79355</v>
          </cell>
          <cell r="R939">
            <v>0</v>
          </cell>
          <cell r="S939">
            <v>0</v>
          </cell>
          <cell r="T939">
            <v>5940</v>
          </cell>
          <cell r="U939">
            <v>85295</v>
          </cell>
          <cell r="W939">
            <v>0</v>
          </cell>
          <cell r="X939">
            <v>0.09</v>
          </cell>
          <cell r="Y939">
            <v>0.09</v>
          </cell>
          <cell r="Z939">
            <v>0</v>
          </cell>
          <cell r="AB939">
            <v>1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</row>
        <row r="940">
          <cell r="B940">
            <v>3506262181</v>
          </cell>
          <cell r="C940" t="str">
            <v>PIONEER CS OF SCIENCE II</v>
          </cell>
          <cell r="D940">
            <v>262</v>
          </cell>
          <cell r="E940" t="str">
            <v>SAUGUS</v>
          </cell>
          <cell r="F940">
            <v>181</v>
          </cell>
          <cell r="G940" t="str">
            <v>METHUEN</v>
          </cell>
          <cell r="I940">
            <v>18823</v>
          </cell>
          <cell r="J940">
            <v>282</v>
          </cell>
          <cell r="K940">
            <v>0</v>
          </cell>
          <cell r="L940">
            <v>1188</v>
          </cell>
          <cell r="M940">
            <v>20293</v>
          </cell>
          <cell r="O940">
            <v>1</v>
          </cell>
          <cell r="P940">
            <v>0</v>
          </cell>
          <cell r="Q940">
            <v>19105</v>
          </cell>
          <cell r="R940">
            <v>0</v>
          </cell>
          <cell r="S940">
            <v>0</v>
          </cell>
          <cell r="T940">
            <v>1188</v>
          </cell>
          <cell r="U940">
            <v>20293</v>
          </cell>
          <cell r="W940">
            <v>0</v>
          </cell>
          <cell r="X940">
            <v>0.09</v>
          </cell>
          <cell r="Y940">
            <v>0.09</v>
          </cell>
          <cell r="Z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</row>
        <row r="941">
          <cell r="B941">
            <v>3506262211</v>
          </cell>
          <cell r="C941" t="str">
            <v>PIONEER CS OF SCIENCE II</v>
          </cell>
          <cell r="D941">
            <v>262</v>
          </cell>
          <cell r="E941" t="str">
            <v>SAUGUS</v>
          </cell>
          <cell r="F941">
            <v>211</v>
          </cell>
          <cell r="G941" t="str">
            <v>NORTH ANDOVER</v>
          </cell>
          <cell r="I941">
            <v>12243</v>
          </cell>
          <cell r="J941">
            <v>2937</v>
          </cell>
          <cell r="K941">
            <v>0</v>
          </cell>
          <cell r="L941">
            <v>1188</v>
          </cell>
          <cell r="M941">
            <v>16368</v>
          </cell>
          <cell r="O941">
            <v>1</v>
          </cell>
          <cell r="P941">
            <v>0</v>
          </cell>
          <cell r="Q941">
            <v>15180</v>
          </cell>
          <cell r="R941">
            <v>0</v>
          </cell>
          <cell r="S941">
            <v>0</v>
          </cell>
          <cell r="T941">
            <v>1188</v>
          </cell>
          <cell r="U941">
            <v>16368</v>
          </cell>
          <cell r="W941">
            <v>0</v>
          </cell>
          <cell r="X941">
            <v>0.09</v>
          </cell>
          <cell r="Y941">
            <v>0.09</v>
          </cell>
          <cell r="Z941">
            <v>0</v>
          </cell>
          <cell r="AB941">
            <v>1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</row>
        <row r="942">
          <cell r="B942">
            <v>3506262229</v>
          </cell>
          <cell r="C942" t="str">
            <v>PIONEER CS OF SCIENCE II</v>
          </cell>
          <cell r="D942">
            <v>262</v>
          </cell>
          <cell r="E942" t="str">
            <v>SAUGUS</v>
          </cell>
          <cell r="F942">
            <v>229</v>
          </cell>
          <cell r="G942" t="str">
            <v>PEABODY</v>
          </cell>
          <cell r="I942">
            <v>15579</v>
          </cell>
          <cell r="J942">
            <v>1173</v>
          </cell>
          <cell r="K942">
            <v>0</v>
          </cell>
          <cell r="L942">
            <v>1188</v>
          </cell>
          <cell r="M942">
            <v>17940</v>
          </cell>
          <cell r="O942">
            <v>79</v>
          </cell>
          <cell r="P942">
            <v>0</v>
          </cell>
          <cell r="Q942">
            <v>1323408</v>
          </cell>
          <cell r="R942">
            <v>0</v>
          </cell>
          <cell r="S942">
            <v>0</v>
          </cell>
          <cell r="T942">
            <v>93852</v>
          </cell>
          <cell r="U942">
            <v>1417260</v>
          </cell>
          <cell r="W942">
            <v>0</v>
          </cell>
          <cell r="X942">
            <v>0.09</v>
          </cell>
          <cell r="Y942">
            <v>0.09</v>
          </cell>
          <cell r="Z942">
            <v>0</v>
          </cell>
          <cell r="AB942">
            <v>18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</row>
        <row r="943">
          <cell r="B943">
            <v>3506262244</v>
          </cell>
          <cell r="C943" t="str">
            <v>PIONEER CS OF SCIENCE II</v>
          </cell>
          <cell r="D943">
            <v>262</v>
          </cell>
          <cell r="E943" t="str">
            <v>SAUGUS</v>
          </cell>
          <cell r="F943">
            <v>244</v>
          </cell>
          <cell r="G943" t="str">
            <v>RANDOLPH</v>
          </cell>
          <cell r="I943">
            <v>12243</v>
          </cell>
          <cell r="J943">
            <v>3522</v>
          </cell>
          <cell r="K943">
            <v>0</v>
          </cell>
          <cell r="L943">
            <v>1188</v>
          </cell>
          <cell r="M943">
            <v>16953</v>
          </cell>
          <cell r="O943">
            <v>1</v>
          </cell>
          <cell r="P943">
            <v>0</v>
          </cell>
          <cell r="Q943">
            <v>15765</v>
          </cell>
          <cell r="R943">
            <v>0</v>
          </cell>
          <cell r="S943">
            <v>0</v>
          </cell>
          <cell r="T943">
            <v>1188</v>
          </cell>
          <cell r="U943">
            <v>16953</v>
          </cell>
          <cell r="W943">
            <v>0</v>
          </cell>
          <cell r="X943">
            <v>0.09</v>
          </cell>
          <cell r="Y943">
            <v>0.09</v>
          </cell>
          <cell r="Z943">
            <v>0</v>
          </cell>
          <cell r="AB943">
            <v>1</v>
          </cell>
          <cell r="AC943">
            <v>0.11143546176484377</v>
          </cell>
          <cell r="AD943">
            <v>1888.7800547227621</v>
          </cell>
          <cell r="AE943">
            <v>0</v>
          </cell>
          <cell r="AF943">
            <v>0</v>
          </cell>
        </row>
        <row r="944">
          <cell r="B944">
            <v>3506262246</v>
          </cell>
          <cell r="C944" t="str">
            <v>PIONEER CS OF SCIENCE II</v>
          </cell>
          <cell r="D944">
            <v>262</v>
          </cell>
          <cell r="E944" t="str">
            <v>SAUGUS</v>
          </cell>
          <cell r="F944">
            <v>246</v>
          </cell>
          <cell r="G944" t="str">
            <v>READING</v>
          </cell>
          <cell r="I944">
            <v>10332</v>
          </cell>
          <cell r="J944">
            <v>3757</v>
          </cell>
          <cell r="K944">
            <v>0</v>
          </cell>
          <cell r="L944">
            <v>1188</v>
          </cell>
          <cell r="M944">
            <v>15277</v>
          </cell>
          <cell r="O944">
            <v>1</v>
          </cell>
          <cell r="P944">
            <v>0</v>
          </cell>
          <cell r="Q944">
            <v>14089</v>
          </cell>
          <cell r="R944">
            <v>0</v>
          </cell>
          <cell r="S944">
            <v>0</v>
          </cell>
          <cell r="T944">
            <v>1188</v>
          </cell>
          <cell r="U944">
            <v>15277</v>
          </cell>
          <cell r="W944">
            <v>0</v>
          </cell>
          <cell r="X944">
            <v>0.09</v>
          </cell>
          <cell r="Y944">
            <v>0.09</v>
          </cell>
          <cell r="Z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</row>
        <row r="945">
          <cell r="B945">
            <v>3506262248</v>
          </cell>
          <cell r="C945" t="str">
            <v>PIONEER CS OF SCIENCE II</v>
          </cell>
          <cell r="D945">
            <v>262</v>
          </cell>
          <cell r="E945" t="str">
            <v>SAUGUS</v>
          </cell>
          <cell r="F945">
            <v>248</v>
          </cell>
          <cell r="G945" t="str">
            <v>REVERE</v>
          </cell>
          <cell r="I945">
            <v>14572</v>
          </cell>
          <cell r="J945">
            <v>460</v>
          </cell>
          <cell r="K945">
            <v>0</v>
          </cell>
          <cell r="L945">
            <v>1188</v>
          </cell>
          <cell r="M945">
            <v>16220</v>
          </cell>
          <cell r="O945">
            <v>26</v>
          </cell>
          <cell r="P945">
            <v>0</v>
          </cell>
          <cell r="Q945">
            <v>390832</v>
          </cell>
          <cell r="R945">
            <v>0</v>
          </cell>
          <cell r="S945">
            <v>0</v>
          </cell>
          <cell r="T945">
            <v>30888</v>
          </cell>
          <cell r="U945">
            <v>421720</v>
          </cell>
          <cell r="W945">
            <v>0</v>
          </cell>
          <cell r="X945">
            <v>0.09</v>
          </cell>
          <cell r="Y945">
            <v>0.09</v>
          </cell>
          <cell r="Z945">
            <v>0</v>
          </cell>
          <cell r="AB945">
            <v>6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</row>
        <row r="946">
          <cell r="B946">
            <v>3506262258</v>
          </cell>
          <cell r="C946" t="str">
            <v>PIONEER CS OF SCIENCE II</v>
          </cell>
          <cell r="D946">
            <v>262</v>
          </cell>
          <cell r="E946" t="str">
            <v>SAUGUS</v>
          </cell>
          <cell r="F946">
            <v>258</v>
          </cell>
          <cell r="G946" t="str">
            <v>SALEM</v>
          </cell>
          <cell r="I946">
            <v>15773</v>
          </cell>
          <cell r="J946">
            <v>3833</v>
          </cell>
          <cell r="K946">
            <v>0</v>
          </cell>
          <cell r="L946">
            <v>1188</v>
          </cell>
          <cell r="M946">
            <v>20794</v>
          </cell>
          <cell r="O946">
            <v>7</v>
          </cell>
          <cell r="P946">
            <v>0</v>
          </cell>
          <cell r="Q946">
            <v>137242</v>
          </cell>
          <cell r="R946">
            <v>0</v>
          </cell>
          <cell r="S946">
            <v>0</v>
          </cell>
          <cell r="T946">
            <v>8316</v>
          </cell>
          <cell r="U946">
            <v>145558</v>
          </cell>
          <cell r="W946">
            <v>0</v>
          </cell>
          <cell r="X946">
            <v>0.09</v>
          </cell>
          <cell r="Y946">
            <v>0.09</v>
          </cell>
          <cell r="Z946">
            <v>0</v>
          </cell>
          <cell r="AB946">
            <v>2</v>
          </cell>
          <cell r="AC946">
            <v>0.96894854975911693</v>
          </cell>
          <cell r="AD946">
            <v>20145.205266577243</v>
          </cell>
          <cell r="AE946">
            <v>0</v>
          </cell>
          <cell r="AF946">
            <v>0</v>
          </cell>
        </row>
        <row r="947">
          <cell r="B947">
            <v>3506262262</v>
          </cell>
          <cell r="C947" t="str">
            <v>PIONEER CS OF SCIENCE II</v>
          </cell>
          <cell r="D947">
            <v>262</v>
          </cell>
          <cell r="E947" t="str">
            <v>SAUGUS</v>
          </cell>
          <cell r="F947">
            <v>262</v>
          </cell>
          <cell r="G947" t="str">
            <v>SAUGUS</v>
          </cell>
          <cell r="I947">
            <v>14494</v>
          </cell>
          <cell r="J947">
            <v>1876</v>
          </cell>
          <cell r="K947">
            <v>0</v>
          </cell>
          <cell r="L947">
            <v>1188</v>
          </cell>
          <cell r="M947">
            <v>17558</v>
          </cell>
          <cell r="O947">
            <v>130</v>
          </cell>
          <cell r="P947">
            <v>0</v>
          </cell>
          <cell r="Q947">
            <v>2128100</v>
          </cell>
          <cell r="R947">
            <v>0</v>
          </cell>
          <cell r="S947">
            <v>0</v>
          </cell>
          <cell r="T947">
            <v>154440</v>
          </cell>
          <cell r="U947">
            <v>2282540</v>
          </cell>
          <cell r="W947">
            <v>0</v>
          </cell>
          <cell r="X947">
            <v>0.09</v>
          </cell>
          <cell r="Y947">
            <v>0.09</v>
          </cell>
          <cell r="Z947">
            <v>0</v>
          </cell>
          <cell r="AB947">
            <v>42</v>
          </cell>
          <cell r="AC947">
            <v>15.188766347740795</v>
          </cell>
          <cell r="AD947">
            <v>266710.1051125158</v>
          </cell>
          <cell r="AE947">
            <v>0</v>
          </cell>
          <cell r="AF947">
            <v>0</v>
          </cell>
        </row>
        <row r="948">
          <cell r="B948">
            <v>3506262284</v>
          </cell>
          <cell r="C948" t="str">
            <v>PIONEER CS OF SCIENCE II</v>
          </cell>
          <cell r="D948">
            <v>262</v>
          </cell>
          <cell r="E948" t="str">
            <v>SAUGUS</v>
          </cell>
          <cell r="F948">
            <v>284</v>
          </cell>
          <cell r="G948" t="str">
            <v>STONEHAM</v>
          </cell>
          <cell r="I948">
            <v>15143</v>
          </cell>
          <cell r="J948">
            <v>6366</v>
          </cell>
          <cell r="K948">
            <v>0</v>
          </cell>
          <cell r="L948">
            <v>1188</v>
          </cell>
          <cell r="M948">
            <v>22697</v>
          </cell>
          <cell r="O948">
            <v>1</v>
          </cell>
          <cell r="P948">
            <v>0</v>
          </cell>
          <cell r="Q948">
            <v>21509</v>
          </cell>
          <cell r="R948">
            <v>0</v>
          </cell>
          <cell r="S948">
            <v>0</v>
          </cell>
          <cell r="T948">
            <v>1188</v>
          </cell>
          <cell r="U948">
            <v>22697</v>
          </cell>
          <cell r="W948">
            <v>0</v>
          </cell>
          <cell r="X948">
            <v>0.09</v>
          </cell>
          <cell r="Y948">
            <v>0.09</v>
          </cell>
          <cell r="Z948">
            <v>0</v>
          </cell>
          <cell r="AB948">
            <v>1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</row>
        <row r="949">
          <cell r="B949">
            <v>3506262291</v>
          </cell>
          <cell r="C949" t="str">
            <v>PIONEER CS OF SCIENCE II</v>
          </cell>
          <cell r="D949">
            <v>262</v>
          </cell>
          <cell r="E949" t="str">
            <v>SAUGUS</v>
          </cell>
          <cell r="F949">
            <v>291</v>
          </cell>
          <cell r="G949" t="str">
            <v>SWAMPSCOTT</v>
          </cell>
          <cell r="I949">
            <v>17439</v>
          </cell>
          <cell r="J949">
            <v>6076</v>
          </cell>
          <cell r="K949">
            <v>0</v>
          </cell>
          <cell r="L949">
            <v>1188</v>
          </cell>
          <cell r="M949">
            <v>24703</v>
          </cell>
          <cell r="O949">
            <v>2</v>
          </cell>
          <cell r="P949">
            <v>0</v>
          </cell>
          <cell r="Q949">
            <v>47030</v>
          </cell>
          <cell r="R949">
            <v>0</v>
          </cell>
          <cell r="S949">
            <v>0</v>
          </cell>
          <cell r="T949">
            <v>2376</v>
          </cell>
          <cell r="U949">
            <v>49406</v>
          </cell>
          <cell r="W949">
            <v>0</v>
          </cell>
          <cell r="X949">
            <v>0.09</v>
          </cell>
          <cell r="Y949">
            <v>0.09</v>
          </cell>
          <cell r="Z949">
            <v>0</v>
          </cell>
          <cell r="AB949">
            <v>1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</row>
        <row r="950">
          <cell r="B950">
            <v>3506262295</v>
          </cell>
          <cell r="C950" t="str">
            <v>PIONEER CS OF SCIENCE II</v>
          </cell>
          <cell r="D950">
            <v>262</v>
          </cell>
          <cell r="E950" t="str">
            <v>SAUGUS</v>
          </cell>
          <cell r="F950">
            <v>295</v>
          </cell>
          <cell r="G950" t="str">
            <v>TEWKSBURY</v>
          </cell>
          <cell r="I950">
            <v>12243</v>
          </cell>
          <cell r="J950">
            <v>6069</v>
          </cell>
          <cell r="K950">
            <v>0</v>
          </cell>
          <cell r="L950">
            <v>1188</v>
          </cell>
          <cell r="M950">
            <v>19500</v>
          </cell>
          <cell r="O950">
            <v>1</v>
          </cell>
          <cell r="P950">
            <v>0</v>
          </cell>
          <cell r="Q950">
            <v>18312</v>
          </cell>
          <cell r="R950">
            <v>0</v>
          </cell>
          <cell r="S950">
            <v>0</v>
          </cell>
          <cell r="T950">
            <v>1188</v>
          </cell>
          <cell r="U950">
            <v>19500</v>
          </cell>
          <cell r="W950">
            <v>0</v>
          </cell>
          <cell r="X950">
            <v>0.09</v>
          </cell>
          <cell r="Y950">
            <v>0.09</v>
          </cell>
          <cell r="Z950">
            <v>0</v>
          </cell>
          <cell r="AB950">
            <v>1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</row>
        <row r="951">
          <cell r="B951">
            <v>3506262305</v>
          </cell>
          <cell r="C951" t="str">
            <v>PIONEER CS OF SCIENCE II</v>
          </cell>
          <cell r="D951">
            <v>262</v>
          </cell>
          <cell r="E951" t="str">
            <v>SAUGUS</v>
          </cell>
          <cell r="F951">
            <v>305</v>
          </cell>
          <cell r="G951" t="str">
            <v>WAKEFIELD</v>
          </cell>
          <cell r="I951">
            <v>12243</v>
          </cell>
          <cell r="J951">
            <v>5059</v>
          </cell>
          <cell r="K951">
            <v>0</v>
          </cell>
          <cell r="L951">
            <v>1188</v>
          </cell>
          <cell r="M951">
            <v>18490</v>
          </cell>
          <cell r="O951">
            <v>1</v>
          </cell>
          <cell r="P951">
            <v>0</v>
          </cell>
          <cell r="Q951">
            <v>17302</v>
          </cell>
          <cell r="R951">
            <v>0</v>
          </cell>
          <cell r="S951">
            <v>0</v>
          </cell>
          <cell r="T951">
            <v>1188</v>
          </cell>
          <cell r="U951">
            <v>18490</v>
          </cell>
          <cell r="W951">
            <v>0</v>
          </cell>
          <cell r="X951">
            <v>0.09</v>
          </cell>
          <cell r="Y951">
            <v>0.09</v>
          </cell>
          <cell r="Z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</row>
        <row r="952">
          <cell r="B952">
            <v>3506262346</v>
          </cell>
          <cell r="C952" t="str">
            <v>PIONEER CS OF SCIENCE II</v>
          </cell>
          <cell r="D952">
            <v>262</v>
          </cell>
          <cell r="E952" t="str">
            <v>SAUGUS</v>
          </cell>
          <cell r="F952">
            <v>346</v>
          </cell>
          <cell r="G952" t="str">
            <v>WINTHROP</v>
          </cell>
          <cell r="I952">
            <v>18112</v>
          </cell>
          <cell r="J952">
            <v>2172</v>
          </cell>
          <cell r="K952">
            <v>0</v>
          </cell>
          <cell r="L952">
            <v>1188</v>
          </cell>
          <cell r="M952">
            <v>21472</v>
          </cell>
          <cell r="O952">
            <v>1</v>
          </cell>
          <cell r="P952">
            <v>0</v>
          </cell>
          <cell r="Q952">
            <v>20284</v>
          </cell>
          <cell r="R952">
            <v>0</v>
          </cell>
          <cell r="S952">
            <v>0</v>
          </cell>
          <cell r="T952">
            <v>1188</v>
          </cell>
          <cell r="U952">
            <v>21472</v>
          </cell>
          <cell r="W952">
            <v>0</v>
          </cell>
          <cell r="X952">
            <v>0.09</v>
          </cell>
          <cell r="Y952">
            <v>0.09</v>
          </cell>
          <cell r="Z952">
            <v>0</v>
          </cell>
          <cell r="AB952">
            <v>1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</row>
        <row r="953">
          <cell r="B953">
            <v>3506262347</v>
          </cell>
          <cell r="C953" t="str">
            <v>PIONEER CS OF SCIENCE II</v>
          </cell>
          <cell r="D953">
            <v>262</v>
          </cell>
          <cell r="E953" t="str">
            <v>SAUGUS</v>
          </cell>
          <cell r="F953">
            <v>347</v>
          </cell>
          <cell r="G953" t="str">
            <v>WOBURN</v>
          </cell>
          <cell r="I953">
            <v>15249</v>
          </cell>
          <cell r="J953">
            <v>6437</v>
          </cell>
          <cell r="K953">
            <v>0</v>
          </cell>
          <cell r="L953">
            <v>1188</v>
          </cell>
          <cell r="M953">
            <v>22874</v>
          </cell>
          <cell r="O953">
            <v>6</v>
          </cell>
          <cell r="P953">
            <v>0</v>
          </cell>
          <cell r="Q953">
            <v>130116</v>
          </cell>
          <cell r="R953">
            <v>0</v>
          </cell>
          <cell r="S953">
            <v>0</v>
          </cell>
          <cell r="T953">
            <v>7128</v>
          </cell>
          <cell r="U953">
            <v>137244</v>
          </cell>
          <cell r="W953">
            <v>0</v>
          </cell>
          <cell r="X953">
            <v>0.09</v>
          </cell>
          <cell r="Y953">
            <v>0.09</v>
          </cell>
          <cell r="Z953">
            <v>0</v>
          </cell>
          <cell r="AB953">
            <v>3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</row>
        <row r="954">
          <cell r="B954">
            <v>3506262705</v>
          </cell>
          <cell r="C954" t="str">
            <v>PIONEER CS OF SCIENCE II</v>
          </cell>
          <cell r="D954">
            <v>262</v>
          </cell>
          <cell r="E954" t="str">
            <v>SAUGUS</v>
          </cell>
          <cell r="F954">
            <v>705</v>
          </cell>
          <cell r="G954" t="str">
            <v>MASCONOMET</v>
          </cell>
          <cell r="I954">
            <v>12243</v>
          </cell>
          <cell r="J954">
            <v>8683</v>
          </cell>
          <cell r="K954">
            <v>0</v>
          </cell>
          <cell r="L954">
            <v>1188</v>
          </cell>
          <cell r="M954">
            <v>22114</v>
          </cell>
          <cell r="O954">
            <v>1</v>
          </cell>
          <cell r="P954">
            <v>0</v>
          </cell>
          <cell r="Q954">
            <v>20926</v>
          </cell>
          <cell r="R954">
            <v>0</v>
          </cell>
          <cell r="S954">
            <v>0</v>
          </cell>
          <cell r="T954">
            <v>1188</v>
          </cell>
          <cell r="U954">
            <v>22114</v>
          </cell>
          <cell r="W954">
            <v>0</v>
          </cell>
          <cell r="X954">
            <v>0.09</v>
          </cell>
          <cell r="Y954">
            <v>0.09</v>
          </cell>
          <cell r="Z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</row>
        <row r="955">
          <cell r="B955">
            <v>3508281061</v>
          </cell>
          <cell r="C955" t="str">
            <v>PHOENIX ACADEMY SPRINGFIELD</v>
          </cell>
          <cell r="D955">
            <v>281</v>
          </cell>
          <cell r="E955" t="str">
            <v>SPRINGFIELD</v>
          </cell>
          <cell r="F955">
            <v>61</v>
          </cell>
          <cell r="G955" t="str">
            <v>CHICOPEE</v>
          </cell>
          <cell r="I955">
            <v>15782</v>
          </cell>
          <cell r="J955">
            <v>0</v>
          </cell>
          <cell r="K955">
            <v>0</v>
          </cell>
          <cell r="L955">
            <v>1188</v>
          </cell>
          <cell r="M955">
            <v>16970</v>
          </cell>
          <cell r="O955">
            <v>3</v>
          </cell>
          <cell r="P955">
            <v>0</v>
          </cell>
          <cell r="Q955">
            <v>47346</v>
          </cell>
          <cell r="R955">
            <v>0</v>
          </cell>
          <cell r="S955">
            <v>0</v>
          </cell>
          <cell r="T955">
            <v>3564</v>
          </cell>
          <cell r="U955">
            <v>50910</v>
          </cell>
          <cell r="W955">
            <v>0</v>
          </cell>
          <cell r="X955">
            <v>0.09</v>
          </cell>
          <cell r="Y955">
            <v>0.09</v>
          </cell>
          <cell r="Z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</row>
        <row r="956">
          <cell r="B956">
            <v>3508281137</v>
          </cell>
          <cell r="C956" t="str">
            <v>PHOENIX ACADEMY SPRINGFIELD</v>
          </cell>
          <cell r="D956">
            <v>281</v>
          </cell>
          <cell r="E956" t="str">
            <v>SPRINGFIELD</v>
          </cell>
          <cell r="F956">
            <v>137</v>
          </cell>
          <cell r="G956" t="str">
            <v>HOLYOKE</v>
          </cell>
          <cell r="I956">
            <v>20232</v>
          </cell>
          <cell r="J956">
            <v>55</v>
          </cell>
          <cell r="K956">
            <v>0</v>
          </cell>
          <cell r="L956">
            <v>1188</v>
          </cell>
          <cell r="M956">
            <v>21475</v>
          </cell>
          <cell r="O956">
            <v>5</v>
          </cell>
          <cell r="P956">
            <v>0</v>
          </cell>
          <cell r="Q956">
            <v>101435</v>
          </cell>
          <cell r="R956">
            <v>0</v>
          </cell>
          <cell r="S956">
            <v>0</v>
          </cell>
          <cell r="T956">
            <v>5940</v>
          </cell>
          <cell r="U956">
            <v>107375</v>
          </cell>
          <cell r="W956">
            <v>0</v>
          </cell>
          <cell r="X956">
            <v>0.18</v>
          </cell>
          <cell r="Y956">
            <v>0.18</v>
          </cell>
          <cell r="Z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</row>
        <row r="957">
          <cell r="B957">
            <v>3508281161</v>
          </cell>
          <cell r="C957" t="str">
            <v>PHOENIX ACADEMY SPRINGFIELD</v>
          </cell>
          <cell r="D957">
            <v>281</v>
          </cell>
          <cell r="E957" t="str">
            <v>SPRINGFIELD</v>
          </cell>
          <cell r="F957">
            <v>161</v>
          </cell>
          <cell r="G957" t="str">
            <v>LUDLOW</v>
          </cell>
          <cell r="I957">
            <v>15177</v>
          </cell>
          <cell r="J957">
            <v>5234</v>
          </cell>
          <cell r="K957">
            <v>0</v>
          </cell>
          <cell r="L957">
            <v>1188</v>
          </cell>
          <cell r="M957">
            <v>21599</v>
          </cell>
          <cell r="O957">
            <v>2</v>
          </cell>
          <cell r="P957">
            <v>0</v>
          </cell>
          <cell r="Q957">
            <v>40822</v>
          </cell>
          <cell r="R957">
            <v>0</v>
          </cell>
          <cell r="S957">
            <v>0</v>
          </cell>
          <cell r="T957">
            <v>2376</v>
          </cell>
          <cell r="U957">
            <v>43198</v>
          </cell>
          <cell r="W957">
            <v>0</v>
          </cell>
          <cell r="X957">
            <v>0.09</v>
          </cell>
          <cell r="Y957">
            <v>0.09</v>
          </cell>
          <cell r="Z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</row>
        <row r="958">
          <cell r="B958">
            <v>3508281281</v>
          </cell>
          <cell r="C958" t="str">
            <v>PHOENIX ACADEMY SPRINGFIELD</v>
          </cell>
          <cell r="D958">
            <v>281</v>
          </cell>
          <cell r="E958" t="str">
            <v>SPRINGFIELD</v>
          </cell>
          <cell r="F958">
            <v>281</v>
          </cell>
          <cell r="G958" t="str">
            <v>SPRINGFIELD</v>
          </cell>
          <cell r="I958">
            <v>19667</v>
          </cell>
          <cell r="J958">
            <v>0</v>
          </cell>
          <cell r="K958">
            <v>0</v>
          </cell>
          <cell r="L958">
            <v>1188</v>
          </cell>
          <cell r="M958">
            <v>20855</v>
          </cell>
          <cell r="O958">
            <v>149</v>
          </cell>
          <cell r="P958">
            <v>0</v>
          </cell>
          <cell r="Q958">
            <v>2930383</v>
          </cell>
          <cell r="R958">
            <v>0</v>
          </cell>
          <cell r="S958">
            <v>0</v>
          </cell>
          <cell r="T958">
            <v>177012</v>
          </cell>
          <cell r="U958">
            <v>3107395</v>
          </cell>
          <cell r="W958">
            <v>0</v>
          </cell>
          <cell r="X958">
            <v>0.18</v>
          </cell>
          <cell r="Y958">
            <v>0.18</v>
          </cell>
          <cell r="Z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</row>
        <row r="959">
          <cell r="B959">
            <v>3509095095</v>
          </cell>
          <cell r="C959" t="str">
            <v>ARGOSY COLLEGIATE</v>
          </cell>
          <cell r="D959">
            <v>95</v>
          </cell>
          <cell r="E959" t="str">
            <v>FALL RIVER</v>
          </cell>
          <cell r="F959">
            <v>95</v>
          </cell>
          <cell r="G959" t="str">
            <v>FALL RIVER</v>
          </cell>
          <cell r="I959">
            <v>17925</v>
          </cell>
          <cell r="J959">
            <v>196</v>
          </cell>
          <cell r="K959">
            <v>0</v>
          </cell>
          <cell r="L959">
            <v>1188</v>
          </cell>
          <cell r="M959">
            <v>19309</v>
          </cell>
          <cell r="O959">
            <v>564</v>
          </cell>
          <cell r="P959">
            <v>0</v>
          </cell>
          <cell r="Q959">
            <v>10220244</v>
          </cell>
          <cell r="R959">
            <v>0</v>
          </cell>
          <cell r="S959">
            <v>0</v>
          </cell>
          <cell r="T959">
            <v>670032</v>
          </cell>
          <cell r="U959">
            <v>10890276</v>
          </cell>
          <cell r="W959">
            <v>0</v>
          </cell>
          <cell r="X959">
            <v>0.18</v>
          </cell>
          <cell r="Y959">
            <v>0.18</v>
          </cell>
          <cell r="Z959">
            <v>0</v>
          </cell>
          <cell r="AB959">
            <v>93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</row>
        <row r="960">
          <cell r="B960">
            <v>3509095201</v>
          </cell>
          <cell r="C960" t="str">
            <v>ARGOSY COLLEGIATE</v>
          </cell>
          <cell r="D960">
            <v>95</v>
          </cell>
          <cell r="E960" t="str">
            <v>FALL RIVER</v>
          </cell>
          <cell r="F960">
            <v>201</v>
          </cell>
          <cell r="G960" t="str">
            <v>NEW BEDFORD</v>
          </cell>
          <cell r="I960">
            <v>18863</v>
          </cell>
          <cell r="J960">
            <v>158</v>
          </cell>
          <cell r="K960">
            <v>0</v>
          </cell>
          <cell r="L960">
            <v>1188</v>
          </cell>
          <cell r="M960">
            <v>20209</v>
          </cell>
          <cell r="O960">
            <v>5</v>
          </cell>
          <cell r="P960">
            <v>0</v>
          </cell>
          <cell r="Q960">
            <v>95105</v>
          </cell>
          <cell r="R960">
            <v>0</v>
          </cell>
          <cell r="S960">
            <v>0</v>
          </cell>
          <cell r="T960">
            <v>5940</v>
          </cell>
          <cell r="U960">
            <v>101045</v>
          </cell>
          <cell r="W960">
            <v>0</v>
          </cell>
          <cell r="X960">
            <v>0.18</v>
          </cell>
          <cell r="Y960">
            <v>0.18</v>
          </cell>
          <cell r="Z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</row>
        <row r="961">
          <cell r="B961">
            <v>3509095292</v>
          </cell>
          <cell r="C961" t="str">
            <v>ARGOSY COLLEGIATE</v>
          </cell>
          <cell r="D961">
            <v>95</v>
          </cell>
          <cell r="E961" t="str">
            <v>FALL RIVER</v>
          </cell>
          <cell r="F961">
            <v>292</v>
          </cell>
          <cell r="G961" t="str">
            <v>SWANSEA</v>
          </cell>
          <cell r="I961">
            <v>17649</v>
          </cell>
          <cell r="J961">
            <v>2128</v>
          </cell>
          <cell r="K961">
            <v>0</v>
          </cell>
          <cell r="L961">
            <v>1188</v>
          </cell>
          <cell r="M961">
            <v>20965</v>
          </cell>
          <cell r="O961">
            <v>2</v>
          </cell>
          <cell r="P961">
            <v>0</v>
          </cell>
          <cell r="Q961">
            <v>39554</v>
          </cell>
          <cell r="R961">
            <v>0</v>
          </cell>
          <cell r="S961">
            <v>0</v>
          </cell>
          <cell r="T961">
            <v>2376</v>
          </cell>
          <cell r="U961">
            <v>41930</v>
          </cell>
          <cell r="W961">
            <v>0</v>
          </cell>
          <cell r="X961">
            <v>0.09</v>
          </cell>
          <cell r="Y961">
            <v>0.09</v>
          </cell>
          <cell r="Z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</row>
        <row r="962">
          <cell r="B962">
            <v>3509095293</v>
          </cell>
          <cell r="C962" t="str">
            <v>ARGOSY COLLEGIATE</v>
          </cell>
          <cell r="D962">
            <v>95</v>
          </cell>
          <cell r="E962" t="str">
            <v>FALL RIVER</v>
          </cell>
          <cell r="F962">
            <v>293</v>
          </cell>
          <cell r="G962" t="str">
            <v>TAUNTON</v>
          </cell>
          <cell r="I962">
            <v>16272</v>
          </cell>
          <cell r="J962">
            <v>468</v>
          </cell>
          <cell r="K962">
            <v>0</v>
          </cell>
          <cell r="L962">
            <v>1188</v>
          </cell>
          <cell r="M962">
            <v>17928</v>
          </cell>
          <cell r="O962">
            <v>1</v>
          </cell>
          <cell r="P962">
            <v>0</v>
          </cell>
          <cell r="Q962">
            <v>16740</v>
          </cell>
          <cell r="R962">
            <v>0</v>
          </cell>
          <cell r="S962">
            <v>0</v>
          </cell>
          <cell r="T962">
            <v>1188</v>
          </cell>
          <cell r="U962">
            <v>17928</v>
          </cell>
          <cell r="W962">
            <v>0</v>
          </cell>
          <cell r="X962">
            <v>0.18</v>
          </cell>
          <cell r="Y962">
            <v>0.18</v>
          </cell>
          <cell r="Z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</row>
        <row r="963">
          <cell r="B963">
            <v>3509095331</v>
          </cell>
          <cell r="C963" t="str">
            <v>ARGOSY COLLEGIATE</v>
          </cell>
          <cell r="D963">
            <v>95</v>
          </cell>
          <cell r="E963" t="str">
            <v>FALL RIVER</v>
          </cell>
          <cell r="F963">
            <v>331</v>
          </cell>
          <cell r="G963" t="str">
            <v>WESTPORT</v>
          </cell>
          <cell r="I963">
            <v>15846</v>
          </cell>
          <cell r="J963">
            <v>3201</v>
          </cell>
          <cell r="K963">
            <v>0</v>
          </cell>
          <cell r="L963">
            <v>1188</v>
          </cell>
          <cell r="M963">
            <v>20235</v>
          </cell>
          <cell r="O963">
            <v>2</v>
          </cell>
          <cell r="P963">
            <v>0</v>
          </cell>
          <cell r="Q963">
            <v>38094</v>
          </cell>
          <cell r="R963">
            <v>0</v>
          </cell>
          <cell r="S963">
            <v>0</v>
          </cell>
          <cell r="T963">
            <v>2376</v>
          </cell>
          <cell r="U963">
            <v>40470</v>
          </cell>
          <cell r="W963">
            <v>0</v>
          </cell>
          <cell r="X963">
            <v>0.09</v>
          </cell>
          <cell r="Y963">
            <v>0.09</v>
          </cell>
          <cell r="Z963">
            <v>0</v>
          </cell>
          <cell r="AB963">
            <v>1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</row>
        <row r="964">
          <cell r="B964">
            <v>3510281005</v>
          </cell>
          <cell r="C964" t="str">
            <v>SPRINGFIELD PREPARATORY</v>
          </cell>
          <cell r="D964">
            <v>281</v>
          </cell>
          <cell r="E964" t="str">
            <v>SPRINGFIELD</v>
          </cell>
          <cell r="F964">
            <v>5</v>
          </cell>
          <cell r="G964" t="str">
            <v>AGAWAM</v>
          </cell>
          <cell r="I964">
            <v>14732</v>
          </cell>
          <cell r="J964">
            <v>5188</v>
          </cell>
          <cell r="K964">
            <v>0</v>
          </cell>
          <cell r="L964">
            <v>1188</v>
          </cell>
          <cell r="M964">
            <v>21108</v>
          </cell>
          <cell r="O964">
            <v>1</v>
          </cell>
          <cell r="P964">
            <v>0</v>
          </cell>
          <cell r="Q964">
            <v>19879</v>
          </cell>
          <cell r="R964">
            <v>0</v>
          </cell>
          <cell r="S964">
            <v>0</v>
          </cell>
          <cell r="T964">
            <v>1186</v>
          </cell>
          <cell r="U964">
            <v>21065</v>
          </cell>
          <cell r="W964">
            <v>2.0533880903490761E-3</v>
          </cell>
          <cell r="X964">
            <v>0.09</v>
          </cell>
          <cell r="Y964">
            <v>0.09</v>
          </cell>
          <cell r="Z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</row>
        <row r="965">
          <cell r="B965">
            <v>3510281061</v>
          </cell>
          <cell r="C965" t="str">
            <v>SPRINGFIELD PREPARATORY</v>
          </cell>
          <cell r="D965">
            <v>281</v>
          </cell>
          <cell r="E965" t="str">
            <v>SPRINGFIELD</v>
          </cell>
          <cell r="F965">
            <v>61</v>
          </cell>
          <cell r="G965" t="str">
            <v>CHICOPEE</v>
          </cell>
          <cell r="I965">
            <v>15814</v>
          </cell>
          <cell r="J965">
            <v>0</v>
          </cell>
          <cell r="K965">
            <v>0</v>
          </cell>
          <cell r="L965">
            <v>1188</v>
          </cell>
          <cell r="M965">
            <v>17002</v>
          </cell>
          <cell r="O965">
            <v>2</v>
          </cell>
          <cell r="P965">
            <v>0</v>
          </cell>
          <cell r="Q965">
            <v>31564</v>
          </cell>
          <cell r="R965">
            <v>0</v>
          </cell>
          <cell r="S965">
            <v>0</v>
          </cell>
          <cell r="T965">
            <v>2372</v>
          </cell>
          <cell r="U965">
            <v>33936</v>
          </cell>
          <cell r="W965">
            <v>4.1067761806981521E-3</v>
          </cell>
          <cell r="X965">
            <v>0.09</v>
          </cell>
          <cell r="Y965">
            <v>0.09</v>
          </cell>
          <cell r="Z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</row>
        <row r="966">
          <cell r="B966">
            <v>3510281137</v>
          </cell>
          <cell r="C966" t="str">
            <v>SPRINGFIELD PREPARATORY</v>
          </cell>
          <cell r="D966">
            <v>281</v>
          </cell>
          <cell r="E966" t="str">
            <v>SPRINGFIELD</v>
          </cell>
          <cell r="F966">
            <v>137</v>
          </cell>
          <cell r="G966" t="str">
            <v>HOLYOKE</v>
          </cell>
          <cell r="I966">
            <v>18131</v>
          </cell>
          <cell r="J966">
            <v>49</v>
          </cell>
          <cell r="K966">
            <v>0</v>
          </cell>
          <cell r="L966">
            <v>1188</v>
          </cell>
          <cell r="M966">
            <v>19368</v>
          </cell>
          <cell r="O966">
            <v>1</v>
          </cell>
          <cell r="P966">
            <v>0</v>
          </cell>
          <cell r="Q966">
            <v>18143</v>
          </cell>
          <cell r="R966">
            <v>0</v>
          </cell>
          <cell r="S966">
            <v>0</v>
          </cell>
          <cell r="T966">
            <v>1186</v>
          </cell>
          <cell r="U966">
            <v>19329</v>
          </cell>
          <cell r="W966">
            <v>2.0533880903490761E-3</v>
          </cell>
          <cell r="X966">
            <v>0.18</v>
          </cell>
          <cell r="Y966">
            <v>0.18</v>
          </cell>
          <cell r="Z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</row>
        <row r="967">
          <cell r="B967">
            <v>3510281278</v>
          </cell>
          <cell r="C967" t="str">
            <v>SPRINGFIELD PREPARATORY</v>
          </cell>
          <cell r="D967">
            <v>281</v>
          </cell>
          <cell r="E967" t="str">
            <v>SPRINGFIELD</v>
          </cell>
          <cell r="F967">
            <v>278</v>
          </cell>
          <cell r="G967" t="str">
            <v>SOUTH HADLEY</v>
          </cell>
          <cell r="I967">
            <v>18944</v>
          </cell>
          <cell r="J967">
            <v>3091</v>
          </cell>
          <cell r="K967">
            <v>0</v>
          </cell>
          <cell r="L967">
            <v>1188</v>
          </cell>
          <cell r="M967">
            <v>23223</v>
          </cell>
          <cell r="O967">
            <v>1</v>
          </cell>
          <cell r="P967">
            <v>0</v>
          </cell>
          <cell r="Q967">
            <v>21990</v>
          </cell>
          <cell r="R967">
            <v>0</v>
          </cell>
          <cell r="S967">
            <v>0</v>
          </cell>
          <cell r="T967">
            <v>1186</v>
          </cell>
          <cell r="U967">
            <v>23176</v>
          </cell>
          <cell r="W967">
            <v>2.0533880903490761E-3</v>
          </cell>
          <cell r="X967">
            <v>0.09</v>
          </cell>
          <cell r="Y967">
            <v>0.09</v>
          </cell>
          <cell r="Z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</row>
        <row r="968">
          <cell r="B968">
            <v>3510281281</v>
          </cell>
          <cell r="C968" t="str">
            <v>SPRINGFIELD PREPARATORY</v>
          </cell>
          <cell r="D968">
            <v>281</v>
          </cell>
          <cell r="E968" t="str">
            <v>SPRINGFIELD</v>
          </cell>
          <cell r="F968">
            <v>281</v>
          </cell>
          <cell r="G968" t="str">
            <v>SPRINGFIELD</v>
          </cell>
          <cell r="I968">
            <v>16844</v>
          </cell>
          <cell r="J968">
            <v>0</v>
          </cell>
          <cell r="K968">
            <v>0</v>
          </cell>
          <cell r="L968">
            <v>1188</v>
          </cell>
          <cell r="M968">
            <v>18032</v>
          </cell>
          <cell r="O968">
            <v>476</v>
          </cell>
          <cell r="P968">
            <v>0</v>
          </cell>
          <cell r="Q968">
            <v>8001084</v>
          </cell>
          <cell r="R968">
            <v>0</v>
          </cell>
          <cell r="S968">
            <v>0</v>
          </cell>
          <cell r="T968">
            <v>564536</v>
          </cell>
          <cell r="U968">
            <v>8565620</v>
          </cell>
          <cell r="W968">
            <v>0.977412731006157</v>
          </cell>
          <cell r="X968">
            <v>0.18</v>
          </cell>
          <cell r="Y968">
            <v>0.18</v>
          </cell>
          <cell r="Z968">
            <v>0</v>
          </cell>
          <cell r="AB968">
            <v>51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</row>
        <row r="969">
          <cell r="B969">
            <v>3510281332</v>
          </cell>
          <cell r="C969" t="str">
            <v>SPRINGFIELD PREPARATORY</v>
          </cell>
          <cell r="D969">
            <v>281</v>
          </cell>
          <cell r="E969" t="str">
            <v>SPRINGFIELD</v>
          </cell>
          <cell r="F969">
            <v>332</v>
          </cell>
          <cell r="G969" t="str">
            <v>WEST SPRINGFIELD</v>
          </cell>
          <cell r="I969">
            <v>17098</v>
          </cell>
          <cell r="J969">
            <v>579</v>
          </cell>
          <cell r="K969">
            <v>0</v>
          </cell>
          <cell r="L969">
            <v>1188</v>
          </cell>
          <cell r="M969">
            <v>18865</v>
          </cell>
          <cell r="O969">
            <v>3</v>
          </cell>
          <cell r="P969">
            <v>0</v>
          </cell>
          <cell r="Q969">
            <v>52923</v>
          </cell>
          <cell r="R969">
            <v>0</v>
          </cell>
          <cell r="S969">
            <v>0</v>
          </cell>
          <cell r="T969">
            <v>3558</v>
          </cell>
          <cell r="U969">
            <v>56481</v>
          </cell>
          <cell r="W969">
            <v>6.1601642710472282E-3</v>
          </cell>
          <cell r="X969">
            <v>0.09</v>
          </cell>
          <cell r="Y969">
            <v>0.09</v>
          </cell>
          <cell r="Z969">
            <v>0</v>
          </cell>
          <cell r="AB969">
            <v>1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</row>
        <row r="970">
          <cell r="B970">
            <v>3510281672</v>
          </cell>
          <cell r="C970" t="str">
            <v>SPRINGFIELD PREPARATORY</v>
          </cell>
          <cell r="D970">
            <v>281</v>
          </cell>
          <cell r="E970" t="str">
            <v>SPRINGFIELD</v>
          </cell>
          <cell r="F970">
            <v>672</v>
          </cell>
          <cell r="G970" t="str">
            <v>GATEWAY</v>
          </cell>
          <cell r="I970">
            <v>14722</v>
          </cell>
          <cell r="J970">
            <v>3310</v>
          </cell>
          <cell r="K970">
            <v>0</v>
          </cell>
          <cell r="L970">
            <v>1188</v>
          </cell>
          <cell r="M970">
            <v>19220</v>
          </cell>
          <cell r="O970">
            <v>1</v>
          </cell>
          <cell r="P970">
            <v>0</v>
          </cell>
          <cell r="Q970">
            <v>17995</v>
          </cell>
          <cell r="R970">
            <v>0</v>
          </cell>
          <cell r="S970">
            <v>0</v>
          </cell>
          <cell r="T970">
            <v>1186</v>
          </cell>
          <cell r="U970">
            <v>19181</v>
          </cell>
          <cell r="W970">
            <v>2.0533880903490761E-3</v>
          </cell>
          <cell r="X970">
            <v>0.09</v>
          </cell>
          <cell r="Y970">
            <v>0.09</v>
          </cell>
          <cell r="Z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</row>
        <row r="971">
          <cell r="B971">
            <v>3510281680</v>
          </cell>
          <cell r="C971" t="str">
            <v>SPRINGFIELD PREPARATORY</v>
          </cell>
          <cell r="D971">
            <v>281</v>
          </cell>
          <cell r="E971" t="str">
            <v>SPRINGFIELD</v>
          </cell>
          <cell r="F971">
            <v>680</v>
          </cell>
          <cell r="G971" t="str">
            <v>HAMPDEN WILBRAHAM</v>
          </cell>
          <cell r="I971">
            <v>15227</v>
          </cell>
          <cell r="J971">
            <v>4509</v>
          </cell>
          <cell r="K971">
            <v>0</v>
          </cell>
          <cell r="L971">
            <v>1188</v>
          </cell>
          <cell r="M971">
            <v>20924</v>
          </cell>
          <cell r="O971">
            <v>2</v>
          </cell>
          <cell r="P971">
            <v>0</v>
          </cell>
          <cell r="Q971">
            <v>39390</v>
          </cell>
          <cell r="R971">
            <v>0</v>
          </cell>
          <cell r="S971">
            <v>0</v>
          </cell>
          <cell r="T971">
            <v>2372</v>
          </cell>
          <cell r="U971">
            <v>41762</v>
          </cell>
          <cell r="W971">
            <v>4.1067761806981521E-3</v>
          </cell>
          <cell r="X971">
            <v>0.09</v>
          </cell>
          <cell r="Y971">
            <v>0.09</v>
          </cell>
          <cell r="Z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</row>
        <row r="972">
          <cell r="B972">
            <v>3513044001</v>
          </cell>
          <cell r="C972" t="str">
            <v>NEW HEIGHTS CS OF BROCKTON</v>
          </cell>
          <cell r="D972">
            <v>44</v>
          </cell>
          <cell r="E972" t="str">
            <v>BROCKTON</v>
          </cell>
          <cell r="F972">
            <v>1</v>
          </cell>
          <cell r="G972" t="str">
            <v>ABINGTON</v>
          </cell>
          <cell r="I972">
            <v>12243</v>
          </cell>
          <cell r="J972">
            <v>1228</v>
          </cell>
          <cell r="K972">
            <v>0</v>
          </cell>
          <cell r="L972">
            <v>1188</v>
          </cell>
          <cell r="M972">
            <v>14659</v>
          </cell>
          <cell r="O972">
            <v>1</v>
          </cell>
          <cell r="P972">
            <v>0</v>
          </cell>
          <cell r="Q972">
            <v>13471</v>
          </cell>
          <cell r="R972">
            <v>0</v>
          </cell>
          <cell r="S972">
            <v>0</v>
          </cell>
          <cell r="T972">
            <v>1188</v>
          </cell>
          <cell r="U972">
            <v>14659</v>
          </cell>
          <cell r="W972">
            <v>0</v>
          </cell>
          <cell r="X972">
            <v>0.09</v>
          </cell>
          <cell r="Y972">
            <v>0.09</v>
          </cell>
          <cell r="Z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</row>
        <row r="973">
          <cell r="B973">
            <v>3513044016</v>
          </cell>
          <cell r="C973" t="str">
            <v>NEW HEIGHTS CS OF BROCKTON</v>
          </cell>
          <cell r="D973">
            <v>44</v>
          </cell>
          <cell r="E973" t="str">
            <v>BROCKTON</v>
          </cell>
          <cell r="F973">
            <v>16</v>
          </cell>
          <cell r="G973" t="str">
            <v>ATTLEBORO</v>
          </cell>
          <cell r="I973">
            <v>15177</v>
          </cell>
          <cell r="J973">
            <v>223</v>
          </cell>
          <cell r="K973">
            <v>0</v>
          </cell>
          <cell r="L973">
            <v>1188</v>
          </cell>
          <cell r="M973">
            <v>16588</v>
          </cell>
          <cell r="O973">
            <v>1</v>
          </cell>
          <cell r="P973">
            <v>0</v>
          </cell>
          <cell r="Q973">
            <v>15400</v>
          </cell>
          <cell r="R973">
            <v>0</v>
          </cell>
          <cell r="S973">
            <v>0</v>
          </cell>
          <cell r="T973">
            <v>1188</v>
          </cell>
          <cell r="U973">
            <v>16588</v>
          </cell>
          <cell r="W973">
            <v>0</v>
          </cell>
          <cell r="X973">
            <v>0.09</v>
          </cell>
          <cell r="Y973">
            <v>0.09</v>
          </cell>
          <cell r="Z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</row>
        <row r="974">
          <cell r="B974">
            <v>3513044018</v>
          </cell>
          <cell r="C974" t="str">
            <v>NEW HEIGHTS CS OF BROCKTON</v>
          </cell>
          <cell r="D974">
            <v>44</v>
          </cell>
          <cell r="E974" t="str">
            <v>BROCKTON</v>
          </cell>
          <cell r="F974">
            <v>18</v>
          </cell>
          <cell r="G974" t="str">
            <v>AVON</v>
          </cell>
          <cell r="I974">
            <v>18823</v>
          </cell>
          <cell r="J974">
            <v>6576</v>
          </cell>
          <cell r="K974">
            <v>0</v>
          </cell>
          <cell r="L974">
            <v>1188</v>
          </cell>
          <cell r="M974">
            <v>26587</v>
          </cell>
          <cell r="O974">
            <v>1</v>
          </cell>
          <cell r="P974">
            <v>0</v>
          </cell>
          <cell r="Q974">
            <v>25399</v>
          </cell>
          <cell r="R974">
            <v>0</v>
          </cell>
          <cell r="S974">
            <v>0</v>
          </cell>
          <cell r="T974">
            <v>1188</v>
          </cell>
          <cell r="U974">
            <v>26587</v>
          </cell>
          <cell r="W974">
            <v>0</v>
          </cell>
          <cell r="X974">
            <v>0.09</v>
          </cell>
          <cell r="Y974">
            <v>0.09</v>
          </cell>
          <cell r="Z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</row>
        <row r="975">
          <cell r="B975">
            <v>3513044035</v>
          </cell>
          <cell r="C975" t="str">
            <v>NEW HEIGHTS CS OF BROCKTON</v>
          </cell>
          <cell r="D975">
            <v>44</v>
          </cell>
          <cell r="E975" t="str">
            <v>BROCKTON</v>
          </cell>
          <cell r="F975">
            <v>35</v>
          </cell>
          <cell r="G975" t="str">
            <v>BOSTON</v>
          </cell>
          <cell r="I975">
            <v>18276</v>
          </cell>
          <cell r="J975">
            <v>7586</v>
          </cell>
          <cell r="K975">
            <v>0</v>
          </cell>
          <cell r="L975">
            <v>1188</v>
          </cell>
          <cell r="M975">
            <v>27050</v>
          </cell>
          <cell r="O975">
            <v>3</v>
          </cell>
          <cell r="P975">
            <v>0</v>
          </cell>
          <cell r="Q975">
            <v>77586</v>
          </cell>
          <cell r="R975">
            <v>0</v>
          </cell>
          <cell r="S975">
            <v>0</v>
          </cell>
          <cell r="T975">
            <v>3564</v>
          </cell>
          <cell r="U975">
            <v>81150</v>
          </cell>
          <cell r="W975">
            <v>0</v>
          </cell>
          <cell r="X975">
            <v>0.18</v>
          </cell>
          <cell r="Y975">
            <v>0.18</v>
          </cell>
          <cell r="Z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</row>
        <row r="976">
          <cell r="B976">
            <v>3513044044</v>
          </cell>
          <cell r="C976" t="str">
            <v>NEW HEIGHTS CS OF BROCKTON</v>
          </cell>
          <cell r="D976">
            <v>44</v>
          </cell>
          <cell r="E976" t="str">
            <v>BROCKTON</v>
          </cell>
          <cell r="F976">
            <v>44</v>
          </cell>
          <cell r="G976" t="str">
            <v>BROCKTON</v>
          </cell>
          <cell r="I976">
            <v>16814</v>
          </cell>
          <cell r="J976">
            <v>586</v>
          </cell>
          <cell r="K976">
            <v>0</v>
          </cell>
          <cell r="L976">
            <v>1188</v>
          </cell>
          <cell r="M976">
            <v>18588</v>
          </cell>
          <cell r="O976">
            <v>612</v>
          </cell>
          <cell r="P976">
            <v>0</v>
          </cell>
          <cell r="Q976">
            <v>10648800</v>
          </cell>
          <cell r="R976">
            <v>0</v>
          </cell>
          <cell r="S976">
            <v>0</v>
          </cell>
          <cell r="T976">
            <v>727056</v>
          </cell>
          <cell r="U976">
            <v>11375856</v>
          </cell>
          <cell r="W976">
            <v>0</v>
          </cell>
          <cell r="X976">
            <v>0.18</v>
          </cell>
          <cell r="Y976">
            <v>0.18</v>
          </cell>
          <cell r="Z976">
            <v>0</v>
          </cell>
          <cell r="AB976">
            <v>70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</row>
        <row r="977">
          <cell r="B977">
            <v>3513044050</v>
          </cell>
          <cell r="C977" t="str">
            <v>NEW HEIGHTS CS OF BROCKTON</v>
          </cell>
          <cell r="D977">
            <v>44</v>
          </cell>
          <cell r="E977" t="str">
            <v>BROCKTON</v>
          </cell>
          <cell r="F977">
            <v>50</v>
          </cell>
          <cell r="G977" t="str">
            <v>CANTON</v>
          </cell>
          <cell r="I977">
            <v>16047</v>
          </cell>
          <cell r="J977">
            <v>6776</v>
          </cell>
          <cell r="K977">
            <v>0</v>
          </cell>
          <cell r="L977">
            <v>1188</v>
          </cell>
          <cell r="M977">
            <v>24011</v>
          </cell>
          <cell r="O977">
            <v>3</v>
          </cell>
          <cell r="P977">
            <v>0</v>
          </cell>
          <cell r="Q977">
            <v>68469</v>
          </cell>
          <cell r="R977">
            <v>0</v>
          </cell>
          <cell r="S977">
            <v>0</v>
          </cell>
          <cell r="T977">
            <v>3564</v>
          </cell>
          <cell r="U977">
            <v>72033</v>
          </cell>
          <cell r="W977">
            <v>0</v>
          </cell>
          <cell r="X977">
            <v>0.09</v>
          </cell>
          <cell r="Y977">
            <v>0.09</v>
          </cell>
          <cell r="Z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</row>
        <row r="978">
          <cell r="B978">
            <v>3513044083</v>
          </cell>
          <cell r="C978" t="str">
            <v>NEW HEIGHTS CS OF BROCKTON</v>
          </cell>
          <cell r="D978">
            <v>44</v>
          </cell>
          <cell r="E978" t="str">
            <v>BROCKTON</v>
          </cell>
          <cell r="F978">
            <v>83</v>
          </cell>
          <cell r="G978" t="str">
            <v>EAST BRIDGEWATER</v>
          </cell>
          <cell r="I978">
            <v>20302</v>
          </cell>
          <cell r="J978">
            <v>1930</v>
          </cell>
          <cell r="K978">
            <v>0</v>
          </cell>
          <cell r="L978">
            <v>1188</v>
          </cell>
          <cell r="M978">
            <v>23420</v>
          </cell>
          <cell r="O978">
            <v>3</v>
          </cell>
          <cell r="P978">
            <v>0</v>
          </cell>
          <cell r="Q978">
            <v>66696</v>
          </cell>
          <cell r="R978">
            <v>0</v>
          </cell>
          <cell r="S978">
            <v>0</v>
          </cell>
          <cell r="T978">
            <v>3564</v>
          </cell>
          <cell r="U978">
            <v>70260</v>
          </cell>
          <cell r="W978">
            <v>0</v>
          </cell>
          <cell r="X978">
            <v>0.09</v>
          </cell>
          <cell r="Y978">
            <v>0.09</v>
          </cell>
          <cell r="Z978">
            <v>0</v>
          </cell>
          <cell r="AB978">
            <v>1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</row>
        <row r="979">
          <cell r="B979">
            <v>3513044095</v>
          </cell>
          <cell r="C979" t="str">
            <v>NEW HEIGHTS CS OF BROCKTON</v>
          </cell>
          <cell r="D979">
            <v>44</v>
          </cell>
          <cell r="E979" t="str">
            <v>BROCKTON</v>
          </cell>
          <cell r="F979">
            <v>95</v>
          </cell>
          <cell r="G979" t="str">
            <v>FALL RIVER</v>
          </cell>
          <cell r="I979">
            <v>22718</v>
          </cell>
          <cell r="J979">
            <v>248</v>
          </cell>
          <cell r="K979">
            <v>0</v>
          </cell>
          <cell r="L979">
            <v>1188</v>
          </cell>
          <cell r="M979">
            <v>24154</v>
          </cell>
          <cell r="O979">
            <v>1</v>
          </cell>
          <cell r="P979">
            <v>0</v>
          </cell>
          <cell r="Q979">
            <v>22966</v>
          </cell>
          <cell r="R979">
            <v>0</v>
          </cell>
          <cell r="S979">
            <v>0</v>
          </cell>
          <cell r="T979">
            <v>1188</v>
          </cell>
          <cell r="U979">
            <v>24154</v>
          </cell>
          <cell r="W979">
            <v>0</v>
          </cell>
          <cell r="X979">
            <v>0.18</v>
          </cell>
          <cell r="Y979">
            <v>0.18</v>
          </cell>
          <cell r="Z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</row>
        <row r="980">
          <cell r="B980">
            <v>3513044133</v>
          </cell>
          <cell r="C980" t="str">
            <v>NEW HEIGHTS CS OF BROCKTON</v>
          </cell>
          <cell r="D980">
            <v>44</v>
          </cell>
          <cell r="E980" t="str">
            <v>BROCKTON</v>
          </cell>
          <cell r="F980">
            <v>133</v>
          </cell>
          <cell r="G980" t="str">
            <v>HOLBROOK</v>
          </cell>
          <cell r="I980">
            <v>18467</v>
          </cell>
          <cell r="J980">
            <v>809</v>
          </cell>
          <cell r="K980">
            <v>0</v>
          </cell>
          <cell r="L980">
            <v>1188</v>
          </cell>
          <cell r="M980">
            <v>20464</v>
          </cell>
          <cell r="O980">
            <v>1</v>
          </cell>
          <cell r="P980">
            <v>0</v>
          </cell>
          <cell r="Q980">
            <v>19276</v>
          </cell>
          <cell r="R980">
            <v>0</v>
          </cell>
          <cell r="S980">
            <v>0</v>
          </cell>
          <cell r="T980">
            <v>1188</v>
          </cell>
          <cell r="U980">
            <v>20464</v>
          </cell>
          <cell r="W980">
            <v>0</v>
          </cell>
          <cell r="X980">
            <v>0.09</v>
          </cell>
          <cell r="Y980">
            <v>0.09</v>
          </cell>
          <cell r="Z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</row>
        <row r="981">
          <cell r="B981">
            <v>3513044201</v>
          </cell>
          <cell r="C981" t="str">
            <v>NEW HEIGHTS CS OF BROCKTON</v>
          </cell>
          <cell r="D981">
            <v>44</v>
          </cell>
          <cell r="E981" t="str">
            <v>BROCKTON</v>
          </cell>
          <cell r="F981">
            <v>201</v>
          </cell>
          <cell r="G981" t="str">
            <v>NEW BEDFORD</v>
          </cell>
          <cell r="I981">
            <v>17907</v>
          </cell>
          <cell r="J981">
            <v>150</v>
          </cell>
          <cell r="K981">
            <v>0</v>
          </cell>
          <cell r="L981">
            <v>1188</v>
          </cell>
          <cell r="M981">
            <v>19245</v>
          </cell>
          <cell r="O981">
            <v>1</v>
          </cell>
          <cell r="P981">
            <v>0</v>
          </cell>
          <cell r="Q981">
            <v>18057</v>
          </cell>
          <cell r="R981">
            <v>0</v>
          </cell>
          <cell r="S981">
            <v>0</v>
          </cell>
          <cell r="T981">
            <v>1188</v>
          </cell>
          <cell r="U981">
            <v>19245</v>
          </cell>
          <cell r="W981">
            <v>0</v>
          </cell>
          <cell r="X981">
            <v>0.18</v>
          </cell>
          <cell r="Y981">
            <v>0.18</v>
          </cell>
          <cell r="Z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</row>
        <row r="982">
          <cell r="B982">
            <v>3513044218</v>
          </cell>
          <cell r="C982" t="str">
            <v>NEW HEIGHTS CS OF BROCKTON</v>
          </cell>
          <cell r="D982">
            <v>44</v>
          </cell>
          <cell r="E982" t="str">
            <v>BROCKTON</v>
          </cell>
          <cell r="F982">
            <v>218</v>
          </cell>
          <cell r="G982" t="str">
            <v>NORTON</v>
          </cell>
          <cell r="I982">
            <v>16446</v>
          </cell>
          <cell r="J982">
            <v>6609</v>
          </cell>
          <cell r="K982">
            <v>0</v>
          </cell>
          <cell r="L982">
            <v>1188</v>
          </cell>
          <cell r="M982">
            <v>24243</v>
          </cell>
          <cell r="O982">
            <v>2</v>
          </cell>
          <cell r="P982">
            <v>0</v>
          </cell>
          <cell r="Q982">
            <v>46110</v>
          </cell>
          <cell r="R982">
            <v>0</v>
          </cell>
          <cell r="S982">
            <v>0</v>
          </cell>
          <cell r="T982">
            <v>2376</v>
          </cell>
          <cell r="U982">
            <v>48486</v>
          </cell>
          <cell r="W982">
            <v>0</v>
          </cell>
          <cell r="X982">
            <v>0.09</v>
          </cell>
          <cell r="Y982">
            <v>0.09</v>
          </cell>
          <cell r="Z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</row>
        <row r="983">
          <cell r="B983">
            <v>3513044243</v>
          </cell>
          <cell r="C983" t="str">
            <v>NEW HEIGHTS CS OF BROCKTON</v>
          </cell>
          <cell r="D983">
            <v>44</v>
          </cell>
          <cell r="E983" t="str">
            <v>BROCKTON</v>
          </cell>
          <cell r="F983">
            <v>243</v>
          </cell>
          <cell r="G983" t="str">
            <v>QUINCY</v>
          </cell>
          <cell r="I983">
            <v>16888</v>
          </cell>
          <cell r="J983">
            <v>1807</v>
          </cell>
          <cell r="K983">
            <v>0</v>
          </cell>
          <cell r="L983">
            <v>1188</v>
          </cell>
          <cell r="M983">
            <v>19883</v>
          </cell>
          <cell r="O983">
            <v>2</v>
          </cell>
          <cell r="P983">
            <v>0</v>
          </cell>
          <cell r="Q983">
            <v>37390</v>
          </cell>
          <cell r="R983">
            <v>0</v>
          </cell>
          <cell r="S983">
            <v>0</v>
          </cell>
          <cell r="T983">
            <v>2376</v>
          </cell>
          <cell r="U983">
            <v>39766</v>
          </cell>
          <cell r="W983">
            <v>0</v>
          </cell>
          <cell r="X983">
            <v>0.09</v>
          </cell>
          <cell r="Y983">
            <v>0.09</v>
          </cell>
          <cell r="Z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</row>
        <row r="984">
          <cell r="B984">
            <v>3513044244</v>
          </cell>
          <cell r="C984" t="str">
            <v>NEW HEIGHTS CS OF BROCKTON</v>
          </cell>
          <cell r="D984">
            <v>44</v>
          </cell>
          <cell r="E984" t="str">
            <v>BROCKTON</v>
          </cell>
          <cell r="F984">
            <v>244</v>
          </cell>
          <cell r="G984" t="str">
            <v>RANDOLPH</v>
          </cell>
          <cell r="I984">
            <v>16645</v>
          </cell>
          <cell r="J984">
            <v>4788</v>
          </cell>
          <cell r="K984">
            <v>0</v>
          </cell>
          <cell r="L984">
            <v>1188</v>
          </cell>
          <cell r="M984">
            <v>22621</v>
          </cell>
          <cell r="O984">
            <v>37</v>
          </cell>
          <cell r="P984">
            <v>0</v>
          </cell>
          <cell r="Q984">
            <v>793021</v>
          </cell>
          <cell r="R984">
            <v>0</v>
          </cell>
          <cell r="S984">
            <v>0</v>
          </cell>
          <cell r="T984">
            <v>43956</v>
          </cell>
          <cell r="U984">
            <v>836977</v>
          </cell>
          <cell r="W984">
            <v>0</v>
          </cell>
          <cell r="X984">
            <v>0.09</v>
          </cell>
          <cell r="Y984">
            <v>0.09</v>
          </cell>
          <cell r="Z984">
            <v>0</v>
          </cell>
          <cell r="AB984">
            <v>6</v>
          </cell>
          <cell r="AC984">
            <v>4.1231120852992218</v>
          </cell>
          <cell r="AD984">
            <v>93254.661324218236</v>
          </cell>
          <cell r="AE984">
            <v>0</v>
          </cell>
          <cell r="AF984">
            <v>0</v>
          </cell>
        </row>
        <row r="985">
          <cell r="B985">
            <v>3513044285</v>
          </cell>
          <cell r="C985" t="str">
            <v>NEW HEIGHTS CS OF BROCKTON</v>
          </cell>
          <cell r="D985">
            <v>44</v>
          </cell>
          <cell r="E985" t="str">
            <v>BROCKTON</v>
          </cell>
          <cell r="F985">
            <v>285</v>
          </cell>
          <cell r="G985" t="str">
            <v>STOUGHTON</v>
          </cell>
          <cell r="I985">
            <v>12243</v>
          </cell>
          <cell r="J985">
            <v>2950</v>
          </cell>
          <cell r="K985">
            <v>0</v>
          </cell>
          <cell r="L985">
            <v>1188</v>
          </cell>
          <cell r="M985">
            <v>16381</v>
          </cell>
          <cell r="O985">
            <v>2</v>
          </cell>
          <cell r="P985">
            <v>0</v>
          </cell>
          <cell r="Q985">
            <v>30386</v>
          </cell>
          <cell r="R985">
            <v>0</v>
          </cell>
          <cell r="S985">
            <v>0</v>
          </cell>
          <cell r="T985">
            <v>2376</v>
          </cell>
          <cell r="U985">
            <v>32762</v>
          </cell>
          <cell r="W985">
            <v>0</v>
          </cell>
          <cell r="X985">
            <v>0.09</v>
          </cell>
          <cell r="Y985">
            <v>0.09</v>
          </cell>
          <cell r="Z985">
            <v>0</v>
          </cell>
          <cell r="AB985">
            <v>1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</row>
        <row r="986">
          <cell r="B986">
            <v>3513044293</v>
          </cell>
          <cell r="C986" t="str">
            <v>NEW HEIGHTS CS OF BROCKTON</v>
          </cell>
          <cell r="D986">
            <v>44</v>
          </cell>
          <cell r="E986" t="str">
            <v>BROCKTON</v>
          </cell>
          <cell r="F986">
            <v>293</v>
          </cell>
          <cell r="G986" t="str">
            <v>TAUNTON</v>
          </cell>
          <cell r="I986">
            <v>17146</v>
          </cell>
          <cell r="J986">
            <v>493</v>
          </cell>
          <cell r="K986">
            <v>0</v>
          </cell>
          <cell r="L986">
            <v>1188</v>
          </cell>
          <cell r="M986">
            <v>18827</v>
          </cell>
          <cell r="O986">
            <v>51</v>
          </cell>
          <cell r="P986">
            <v>0</v>
          </cell>
          <cell r="Q986">
            <v>899589</v>
          </cell>
          <cell r="R986">
            <v>0</v>
          </cell>
          <cell r="S986">
            <v>0</v>
          </cell>
          <cell r="T986">
            <v>60588</v>
          </cell>
          <cell r="U986">
            <v>960177</v>
          </cell>
          <cell r="W986">
            <v>0</v>
          </cell>
          <cell r="X986">
            <v>0.18</v>
          </cell>
          <cell r="Y986">
            <v>0.18</v>
          </cell>
          <cell r="Z986">
            <v>0</v>
          </cell>
          <cell r="AB986">
            <v>8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</row>
        <row r="987">
          <cell r="B987">
            <v>3513044323</v>
          </cell>
          <cell r="C987" t="str">
            <v>NEW HEIGHTS CS OF BROCKTON</v>
          </cell>
          <cell r="D987">
            <v>44</v>
          </cell>
          <cell r="E987" t="str">
            <v>BROCKTON</v>
          </cell>
          <cell r="F987">
            <v>323</v>
          </cell>
          <cell r="G987" t="str">
            <v>WEST BRIDGEWATER</v>
          </cell>
          <cell r="I987">
            <v>13496</v>
          </cell>
          <cell r="J987">
            <v>3259</v>
          </cell>
          <cell r="K987">
            <v>0</v>
          </cell>
          <cell r="L987">
            <v>1188</v>
          </cell>
          <cell r="M987">
            <v>17943</v>
          </cell>
          <cell r="O987">
            <v>1</v>
          </cell>
          <cell r="P987">
            <v>0</v>
          </cell>
          <cell r="Q987">
            <v>16755</v>
          </cell>
          <cell r="R987">
            <v>0</v>
          </cell>
          <cell r="S987">
            <v>0</v>
          </cell>
          <cell r="T987">
            <v>1188</v>
          </cell>
          <cell r="U987">
            <v>17943</v>
          </cell>
          <cell r="W987">
            <v>0</v>
          </cell>
          <cell r="X987">
            <v>0.09</v>
          </cell>
          <cell r="Y987">
            <v>0.09</v>
          </cell>
          <cell r="Z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</row>
        <row r="988">
          <cell r="B988">
            <v>3513044625</v>
          </cell>
          <cell r="C988" t="str">
            <v>NEW HEIGHTS CS OF BROCKTON</v>
          </cell>
          <cell r="D988">
            <v>44</v>
          </cell>
          <cell r="E988" t="str">
            <v>BROCKTON</v>
          </cell>
          <cell r="F988">
            <v>625</v>
          </cell>
          <cell r="G988" t="str">
            <v>BRIDGEWATER RAYNHAM</v>
          </cell>
          <cell r="I988">
            <v>10332</v>
          </cell>
          <cell r="J988">
            <v>918</v>
          </cell>
          <cell r="K988">
            <v>0</v>
          </cell>
          <cell r="L988">
            <v>1188</v>
          </cell>
          <cell r="M988">
            <v>12438</v>
          </cell>
          <cell r="O988">
            <v>3</v>
          </cell>
          <cell r="P988">
            <v>0</v>
          </cell>
          <cell r="Q988">
            <v>33750</v>
          </cell>
          <cell r="R988">
            <v>0</v>
          </cell>
          <cell r="S988">
            <v>0</v>
          </cell>
          <cell r="T988">
            <v>3564</v>
          </cell>
          <cell r="U988">
            <v>37314</v>
          </cell>
          <cell r="W988">
            <v>0</v>
          </cell>
          <cell r="X988">
            <v>0.09</v>
          </cell>
          <cell r="Y988">
            <v>0.09</v>
          </cell>
          <cell r="Z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</row>
        <row r="989">
          <cell r="B989">
            <v>3513044690</v>
          </cell>
          <cell r="C989" t="str">
            <v>NEW HEIGHTS CS OF BROCKTON</v>
          </cell>
          <cell r="D989">
            <v>44</v>
          </cell>
          <cell r="E989" t="str">
            <v>BROCKTON</v>
          </cell>
          <cell r="F989">
            <v>690</v>
          </cell>
          <cell r="G989" t="str">
            <v>KING PHILIP</v>
          </cell>
          <cell r="I989">
            <v>13117</v>
          </cell>
          <cell r="J989">
            <v>6581</v>
          </cell>
          <cell r="K989">
            <v>0</v>
          </cell>
          <cell r="L989">
            <v>1188</v>
          </cell>
          <cell r="M989">
            <v>20886</v>
          </cell>
          <cell r="O989">
            <v>1</v>
          </cell>
          <cell r="P989">
            <v>0</v>
          </cell>
          <cell r="Q989">
            <v>19698</v>
          </cell>
          <cell r="R989">
            <v>0</v>
          </cell>
          <cell r="S989">
            <v>0</v>
          </cell>
          <cell r="T989">
            <v>1188</v>
          </cell>
          <cell r="U989">
            <v>20886</v>
          </cell>
          <cell r="W989">
            <v>0</v>
          </cell>
          <cell r="X989">
            <v>0.09</v>
          </cell>
          <cell r="Y989">
            <v>0.09</v>
          </cell>
          <cell r="Z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</row>
        <row r="990">
          <cell r="B990">
            <v>3513044780</v>
          </cell>
          <cell r="C990" t="str">
            <v>NEW HEIGHTS CS OF BROCKTON</v>
          </cell>
          <cell r="D990">
            <v>44</v>
          </cell>
          <cell r="E990" t="str">
            <v>BROCKTON</v>
          </cell>
          <cell r="F990">
            <v>780</v>
          </cell>
          <cell r="G990" t="str">
            <v>WHITMAN HANSON</v>
          </cell>
          <cell r="I990">
            <v>16165</v>
          </cell>
          <cell r="J990">
            <v>4002</v>
          </cell>
          <cell r="K990">
            <v>0</v>
          </cell>
          <cell r="L990">
            <v>1188</v>
          </cell>
          <cell r="M990">
            <v>21355</v>
          </cell>
          <cell r="O990">
            <v>5</v>
          </cell>
          <cell r="P990">
            <v>0</v>
          </cell>
          <cell r="Q990">
            <v>100835</v>
          </cell>
          <cell r="R990">
            <v>0</v>
          </cell>
          <cell r="S990">
            <v>0</v>
          </cell>
          <cell r="T990">
            <v>5940</v>
          </cell>
          <cell r="U990">
            <v>106775</v>
          </cell>
          <cell r="W990">
            <v>0</v>
          </cell>
          <cell r="X990">
            <v>0.09</v>
          </cell>
          <cell r="Y990">
            <v>0.09</v>
          </cell>
          <cell r="Z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</row>
        <row r="991">
          <cell r="B991">
            <v>3514281061</v>
          </cell>
          <cell r="C991" t="str">
            <v>LIBERTAS ACADEMY</v>
          </cell>
          <cell r="D991">
            <v>281</v>
          </cell>
          <cell r="E991" t="str">
            <v>SPRINGFIELD</v>
          </cell>
          <cell r="F991">
            <v>61</v>
          </cell>
          <cell r="G991" t="str">
            <v>CHICOPEE</v>
          </cell>
          <cell r="I991">
            <v>18046</v>
          </cell>
          <cell r="J991">
            <v>0</v>
          </cell>
          <cell r="K991">
            <v>0</v>
          </cell>
          <cell r="L991">
            <v>1188</v>
          </cell>
          <cell r="M991">
            <v>19234</v>
          </cell>
          <cell r="O991">
            <v>4</v>
          </cell>
          <cell r="P991">
            <v>0</v>
          </cell>
          <cell r="Q991">
            <v>72184</v>
          </cell>
          <cell r="R991">
            <v>0</v>
          </cell>
          <cell r="S991">
            <v>0</v>
          </cell>
          <cell r="T991">
            <v>4752</v>
          </cell>
          <cell r="U991">
            <v>76936</v>
          </cell>
          <cell r="W991">
            <v>0</v>
          </cell>
          <cell r="X991">
            <v>0.09</v>
          </cell>
          <cell r="Y991">
            <v>0.09</v>
          </cell>
          <cell r="Z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</row>
        <row r="992">
          <cell r="B992">
            <v>3514281137</v>
          </cell>
          <cell r="C992" t="str">
            <v>LIBERTAS ACADEMY</v>
          </cell>
          <cell r="D992">
            <v>281</v>
          </cell>
          <cell r="E992" t="str">
            <v>SPRINGFIELD</v>
          </cell>
          <cell r="F992">
            <v>137</v>
          </cell>
          <cell r="G992" t="str">
            <v>HOLYOKE</v>
          </cell>
          <cell r="I992">
            <v>19511</v>
          </cell>
          <cell r="J992">
            <v>53</v>
          </cell>
          <cell r="K992">
            <v>0</v>
          </cell>
          <cell r="L992">
            <v>1188</v>
          </cell>
          <cell r="M992">
            <v>20752</v>
          </cell>
          <cell r="O992">
            <v>4</v>
          </cell>
          <cell r="P992">
            <v>0</v>
          </cell>
          <cell r="Q992">
            <v>78256</v>
          </cell>
          <cell r="R992">
            <v>0</v>
          </cell>
          <cell r="S992">
            <v>0</v>
          </cell>
          <cell r="T992">
            <v>4752</v>
          </cell>
          <cell r="U992">
            <v>83008</v>
          </cell>
          <cell r="W992">
            <v>0</v>
          </cell>
          <cell r="X992">
            <v>0.18</v>
          </cell>
          <cell r="Y992">
            <v>0.18</v>
          </cell>
          <cell r="Z992">
            <v>0</v>
          </cell>
          <cell r="AB992">
            <v>1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</row>
        <row r="993">
          <cell r="B993">
            <v>3514281281</v>
          </cell>
          <cell r="C993" t="str">
            <v>LIBERTAS ACADEMY</v>
          </cell>
          <cell r="D993">
            <v>281</v>
          </cell>
          <cell r="E993" t="str">
            <v>SPRINGFIELD</v>
          </cell>
          <cell r="F993">
            <v>281</v>
          </cell>
          <cell r="G993" t="str">
            <v>SPRINGFIELD</v>
          </cell>
          <cell r="I993">
            <v>18245</v>
          </cell>
          <cell r="J993">
            <v>0</v>
          </cell>
          <cell r="K993">
            <v>0</v>
          </cell>
          <cell r="L993">
            <v>1188</v>
          </cell>
          <cell r="M993">
            <v>19433</v>
          </cell>
          <cell r="O993">
            <v>511</v>
          </cell>
          <cell r="P993">
            <v>0</v>
          </cell>
          <cell r="Q993">
            <v>9323195</v>
          </cell>
          <cell r="R993">
            <v>0</v>
          </cell>
          <cell r="S993">
            <v>0</v>
          </cell>
          <cell r="T993">
            <v>607068</v>
          </cell>
          <cell r="U993">
            <v>9930263</v>
          </cell>
          <cell r="W993">
            <v>0</v>
          </cell>
          <cell r="X993">
            <v>0.18</v>
          </cell>
          <cell r="Y993">
            <v>0.18</v>
          </cell>
          <cell r="Z993">
            <v>0</v>
          </cell>
          <cell r="AB993">
            <v>53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</row>
        <row r="994">
          <cell r="B994">
            <v>3515287043</v>
          </cell>
          <cell r="C994" t="str">
            <v>OLD STURBRIDGE ACADEMY</v>
          </cell>
          <cell r="D994">
            <v>287</v>
          </cell>
          <cell r="E994" t="str">
            <v>STURBRIDGE</v>
          </cell>
          <cell r="F994">
            <v>43</v>
          </cell>
          <cell r="G994" t="str">
            <v>BRIMFIELD</v>
          </cell>
          <cell r="I994">
            <v>10688</v>
          </cell>
          <cell r="J994">
            <v>3155</v>
          </cell>
          <cell r="K994">
            <v>0</v>
          </cell>
          <cell r="L994">
            <v>1188</v>
          </cell>
          <cell r="M994">
            <v>15031</v>
          </cell>
          <cell r="O994">
            <v>4</v>
          </cell>
          <cell r="P994">
            <v>0</v>
          </cell>
          <cell r="Q994">
            <v>55372</v>
          </cell>
          <cell r="R994">
            <v>0</v>
          </cell>
          <cell r="S994">
            <v>0</v>
          </cell>
          <cell r="T994">
            <v>4752</v>
          </cell>
          <cell r="U994">
            <v>60124</v>
          </cell>
          <cell r="W994">
            <v>0</v>
          </cell>
          <cell r="X994">
            <v>0.09</v>
          </cell>
          <cell r="Y994">
            <v>0.09</v>
          </cell>
          <cell r="Z994">
            <v>0</v>
          </cell>
          <cell r="AB994">
            <v>2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</row>
        <row r="995">
          <cell r="B995">
            <v>3515287045</v>
          </cell>
          <cell r="C995" t="str">
            <v>OLD STURBRIDGE ACADEMY</v>
          </cell>
          <cell r="D995">
            <v>287</v>
          </cell>
          <cell r="E995" t="str">
            <v>STURBRIDGE</v>
          </cell>
          <cell r="F995">
            <v>45</v>
          </cell>
          <cell r="G995" t="str">
            <v>BROOKFIELD</v>
          </cell>
          <cell r="I995">
            <v>13500</v>
          </cell>
          <cell r="J995">
            <v>3294</v>
          </cell>
          <cell r="K995">
            <v>0</v>
          </cell>
          <cell r="L995">
            <v>1188</v>
          </cell>
          <cell r="M995">
            <v>17982</v>
          </cell>
          <cell r="O995">
            <v>4</v>
          </cell>
          <cell r="P995">
            <v>0</v>
          </cell>
          <cell r="Q995">
            <v>67176</v>
          </cell>
          <cell r="R995">
            <v>0</v>
          </cell>
          <cell r="S995">
            <v>0</v>
          </cell>
          <cell r="T995">
            <v>4752</v>
          </cell>
          <cell r="U995">
            <v>71928</v>
          </cell>
          <cell r="W995">
            <v>0</v>
          </cell>
          <cell r="X995">
            <v>0.09</v>
          </cell>
          <cell r="Y995">
            <v>0.09</v>
          </cell>
          <cell r="Z995">
            <v>0</v>
          </cell>
          <cell r="AB995">
            <v>2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</row>
        <row r="996">
          <cell r="B996">
            <v>3515287135</v>
          </cell>
          <cell r="C996" t="str">
            <v>OLD STURBRIDGE ACADEMY</v>
          </cell>
          <cell r="D996">
            <v>287</v>
          </cell>
          <cell r="E996" t="str">
            <v>STURBRIDGE</v>
          </cell>
          <cell r="F996">
            <v>135</v>
          </cell>
          <cell r="G996" t="str">
            <v>HOLLAND</v>
          </cell>
          <cell r="I996">
            <v>11879</v>
          </cell>
          <cell r="J996">
            <v>3604</v>
          </cell>
          <cell r="K996">
            <v>0</v>
          </cell>
          <cell r="L996">
            <v>1188</v>
          </cell>
          <cell r="M996">
            <v>16671</v>
          </cell>
          <cell r="O996">
            <v>3</v>
          </cell>
          <cell r="P996">
            <v>0</v>
          </cell>
          <cell r="Q996">
            <v>46449</v>
          </cell>
          <cell r="R996">
            <v>0</v>
          </cell>
          <cell r="S996">
            <v>0</v>
          </cell>
          <cell r="T996">
            <v>3564</v>
          </cell>
          <cell r="U996">
            <v>50013</v>
          </cell>
          <cell r="W996">
            <v>0</v>
          </cell>
          <cell r="X996">
            <v>0.09</v>
          </cell>
          <cell r="Y996">
            <v>0.09</v>
          </cell>
          <cell r="Z996">
            <v>0</v>
          </cell>
          <cell r="AB996">
            <v>1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</row>
        <row r="997">
          <cell r="B997">
            <v>3515287151</v>
          </cell>
          <cell r="C997" t="str">
            <v>OLD STURBRIDGE ACADEMY</v>
          </cell>
          <cell r="D997">
            <v>287</v>
          </cell>
          <cell r="E997" t="str">
            <v>STURBRIDGE</v>
          </cell>
          <cell r="F997">
            <v>151</v>
          </cell>
          <cell r="G997" t="str">
            <v>LEICESTER</v>
          </cell>
          <cell r="I997">
            <v>10679</v>
          </cell>
          <cell r="J997">
            <v>1549</v>
          </cell>
          <cell r="K997">
            <v>0</v>
          </cell>
          <cell r="L997">
            <v>1188</v>
          </cell>
          <cell r="M997">
            <v>13416</v>
          </cell>
          <cell r="O997">
            <v>2</v>
          </cell>
          <cell r="P997">
            <v>0</v>
          </cell>
          <cell r="Q997">
            <v>24456</v>
          </cell>
          <cell r="R997">
            <v>0</v>
          </cell>
          <cell r="S997">
            <v>0</v>
          </cell>
          <cell r="T997">
            <v>2376</v>
          </cell>
          <cell r="U997">
            <v>26832</v>
          </cell>
          <cell r="W997">
            <v>0</v>
          </cell>
          <cell r="X997">
            <v>0.09</v>
          </cell>
          <cell r="Y997">
            <v>0.09</v>
          </cell>
          <cell r="Z997">
            <v>0</v>
          </cell>
          <cell r="AB997">
            <v>1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</row>
        <row r="998">
          <cell r="B998">
            <v>3515287161</v>
          </cell>
          <cell r="C998" t="str">
            <v>OLD STURBRIDGE ACADEMY</v>
          </cell>
          <cell r="D998">
            <v>287</v>
          </cell>
          <cell r="E998" t="str">
            <v>STURBRIDGE</v>
          </cell>
          <cell r="F998">
            <v>161</v>
          </cell>
          <cell r="G998" t="str">
            <v>LUDLOW</v>
          </cell>
          <cell r="I998">
            <v>14514</v>
          </cell>
          <cell r="J998">
            <v>5005</v>
          </cell>
          <cell r="K998">
            <v>0</v>
          </cell>
          <cell r="L998">
            <v>1188</v>
          </cell>
          <cell r="M998">
            <v>20707</v>
          </cell>
          <cell r="O998">
            <v>1</v>
          </cell>
          <cell r="P998">
            <v>0</v>
          </cell>
          <cell r="Q998">
            <v>19519</v>
          </cell>
          <cell r="R998">
            <v>0</v>
          </cell>
          <cell r="S998">
            <v>0</v>
          </cell>
          <cell r="T998">
            <v>1188</v>
          </cell>
          <cell r="U998">
            <v>20707</v>
          </cell>
          <cell r="W998">
            <v>0</v>
          </cell>
          <cell r="X998">
            <v>0.09</v>
          </cell>
          <cell r="Y998">
            <v>0.09</v>
          </cell>
          <cell r="Z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</row>
        <row r="999">
          <cell r="B999">
            <v>3515287191</v>
          </cell>
          <cell r="C999" t="str">
            <v>OLD STURBRIDGE ACADEMY</v>
          </cell>
          <cell r="D999">
            <v>287</v>
          </cell>
          <cell r="E999" t="str">
            <v>STURBRIDGE</v>
          </cell>
          <cell r="F999">
            <v>191</v>
          </cell>
          <cell r="G999" t="str">
            <v>MONSON</v>
          </cell>
          <cell r="I999">
            <v>12016</v>
          </cell>
          <cell r="J999">
            <v>3468</v>
          </cell>
          <cell r="K999">
            <v>0</v>
          </cell>
          <cell r="L999">
            <v>1188</v>
          </cell>
          <cell r="M999">
            <v>16672</v>
          </cell>
          <cell r="O999">
            <v>35</v>
          </cell>
          <cell r="P999">
            <v>0</v>
          </cell>
          <cell r="Q999">
            <v>541940</v>
          </cell>
          <cell r="R999">
            <v>0</v>
          </cell>
          <cell r="S999">
            <v>0</v>
          </cell>
          <cell r="T999">
            <v>41580</v>
          </cell>
          <cell r="U999">
            <v>583520</v>
          </cell>
          <cell r="W999">
            <v>0</v>
          </cell>
          <cell r="X999">
            <v>0.09</v>
          </cell>
          <cell r="Y999">
            <v>0.09</v>
          </cell>
          <cell r="Z999">
            <v>0</v>
          </cell>
          <cell r="AB999">
            <v>16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</row>
        <row r="1000">
          <cell r="B1000">
            <v>3515287215</v>
          </cell>
          <cell r="C1000" t="str">
            <v>OLD STURBRIDGE ACADEMY</v>
          </cell>
          <cell r="D1000">
            <v>287</v>
          </cell>
          <cell r="E1000" t="str">
            <v>STURBRIDGE</v>
          </cell>
          <cell r="F1000">
            <v>215</v>
          </cell>
          <cell r="G1000" t="str">
            <v>NORTH BROOKFIELD</v>
          </cell>
          <cell r="I1000">
            <v>13676</v>
          </cell>
          <cell r="J1000">
            <v>1253</v>
          </cell>
          <cell r="K1000">
            <v>0</v>
          </cell>
          <cell r="L1000">
            <v>1188</v>
          </cell>
          <cell r="M1000">
            <v>16117</v>
          </cell>
          <cell r="O1000">
            <v>16</v>
          </cell>
          <cell r="P1000">
            <v>0</v>
          </cell>
          <cell r="Q1000">
            <v>238864</v>
          </cell>
          <cell r="R1000">
            <v>0</v>
          </cell>
          <cell r="S1000">
            <v>0</v>
          </cell>
          <cell r="T1000">
            <v>19008</v>
          </cell>
          <cell r="U1000">
            <v>257872</v>
          </cell>
          <cell r="W1000">
            <v>0</v>
          </cell>
          <cell r="X1000">
            <v>0.18</v>
          </cell>
          <cell r="Y1000">
            <v>0.18</v>
          </cell>
          <cell r="Z1000">
            <v>0</v>
          </cell>
          <cell r="AB1000">
            <v>5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</row>
        <row r="1001">
          <cell r="B1001">
            <v>3515287226</v>
          </cell>
          <cell r="C1001" t="str">
            <v>OLD STURBRIDGE ACADEMY</v>
          </cell>
          <cell r="D1001">
            <v>287</v>
          </cell>
          <cell r="E1001" t="str">
            <v>STURBRIDGE</v>
          </cell>
          <cell r="F1001">
            <v>226</v>
          </cell>
          <cell r="G1001" t="str">
            <v>OXFORD</v>
          </cell>
          <cell r="I1001">
            <v>10332</v>
          </cell>
          <cell r="J1001">
            <v>891</v>
          </cell>
          <cell r="K1001">
            <v>0</v>
          </cell>
          <cell r="L1001">
            <v>1188</v>
          </cell>
          <cell r="M1001">
            <v>12411</v>
          </cell>
          <cell r="O1001">
            <v>1</v>
          </cell>
          <cell r="P1001">
            <v>0</v>
          </cell>
          <cell r="Q1001">
            <v>11223</v>
          </cell>
          <cell r="R1001">
            <v>0</v>
          </cell>
          <cell r="S1001">
            <v>0</v>
          </cell>
          <cell r="T1001">
            <v>1188</v>
          </cell>
          <cell r="U1001">
            <v>12411</v>
          </cell>
          <cell r="W1001">
            <v>0</v>
          </cell>
          <cell r="X1001">
            <v>0.18</v>
          </cell>
          <cell r="Y1001">
            <v>0.18</v>
          </cell>
          <cell r="Z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</row>
        <row r="1002">
          <cell r="B1002">
            <v>3515287227</v>
          </cell>
          <cell r="C1002" t="str">
            <v>OLD STURBRIDGE ACADEMY</v>
          </cell>
          <cell r="D1002">
            <v>287</v>
          </cell>
          <cell r="E1002" t="str">
            <v>STURBRIDGE</v>
          </cell>
          <cell r="F1002">
            <v>227</v>
          </cell>
          <cell r="G1002" t="str">
            <v>PALMER</v>
          </cell>
          <cell r="I1002">
            <v>13673</v>
          </cell>
          <cell r="J1002">
            <v>3584</v>
          </cell>
          <cell r="K1002">
            <v>0</v>
          </cell>
          <cell r="L1002">
            <v>1188</v>
          </cell>
          <cell r="M1002">
            <v>18445</v>
          </cell>
          <cell r="O1002">
            <v>23</v>
          </cell>
          <cell r="P1002">
            <v>0</v>
          </cell>
          <cell r="Q1002">
            <v>396911</v>
          </cell>
          <cell r="R1002">
            <v>0</v>
          </cell>
          <cell r="S1002">
            <v>0</v>
          </cell>
          <cell r="T1002">
            <v>27324</v>
          </cell>
          <cell r="U1002">
            <v>424235</v>
          </cell>
          <cell r="W1002">
            <v>0</v>
          </cell>
          <cell r="X1002">
            <v>0.18</v>
          </cell>
          <cell r="Y1002">
            <v>0.18</v>
          </cell>
          <cell r="Z1002">
            <v>0</v>
          </cell>
          <cell r="AB1002">
            <v>9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</row>
        <row r="1003">
          <cell r="B1003">
            <v>3515287277</v>
          </cell>
          <cell r="C1003" t="str">
            <v>OLD STURBRIDGE ACADEMY</v>
          </cell>
          <cell r="D1003">
            <v>287</v>
          </cell>
          <cell r="E1003" t="str">
            <v>STURBRIDGE</v>
          </cell>
          <cell r="F1003">
            <v>277</v>
          </cell>
          <cell r="G1003" t="str">
            <v>SOUTHBRIDGE</v>
          </cell>
          <cell r="I1003">
            <v>15374</v>
          </cell>
          <cell r="J1003">
            <v>52</v>
          </cell>
          <cell r="K1003">
            <v>0</v>
          </cell>
          <cell r="L1003">
            <v>1188</v>
          </cell>
          <cell r="M1003">
            <v>16614</v>
          </cell>
          <cell r="O1003">
            <v>135</v>
          </cell>
          <cell r="P1003">
            <v>0</v>
          </cell>
          <cell r="Q1003">
            <v>2082510</v>
          </cell>
          <cell r="R1003">
            <v>0</v>
          </cell>
          <cell r="S1003">
            <v>0</v>
          </cell>
          <cell r="T1003">
            <v>160380</v>
          </cell>
          <cell r="U1003">
            <v>2242890</v>
          </cell>
          <cell r="W1003">
            <v>0</v>
          </cell>
          <cell r="X1003">
            <v>0.18</v>
          </cell>
          <cell r="Y1003">
            <v>0.18</v>
          </cell>
          <cell r="Z1003">
            <v>0</v>
          </cell>
          <cell r="AB1003">
            <v>33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</row>
        <row r="1004">
          <cell r="B1004">
            <v>3515287287</v>
          </cell>
          <cell r="C1004" t="str">
            <v>OLD STURBRIDGE ACADEMY</v>
          </cell>
          <cell r="D1004">
            <v>287</v>
          </cell>
          <cell r="E1004" t="str">
            <v>STURBRIDGE</v>
          </cell>
          <cell r="F1004">
            <v>287</v>
          </cell>
          <cell r="G1004" t="str">
            <v>STURBRIDGE</v>
          </cell>
          <cell r="I1004">
            <v>12802</v>
          </cell>
          <cell r="J1004">
            <v>4556</v>
          </cell>
          <cell r="K1004">
            <v>0</v>
          </cell>
          <cell r="L1004">
            <v>1188</v>
          </cell>
          <cell r="M1004">
            <v>18546</v>
          </cell>
          <cell r="O1004">
            <v>23</v>
          </cell>
          <cell r="P1004">
            <v>0</v>
          </cell>
          <cell r="Q1004">
            <v>399234</v>
          </cell>
          <cell r="R1004">
            <v>0</v>
          </cell>
          <cell r="S1004">
            <v>0</v>
          </cell>
          <cell r="T1004">
            <v>27324</v>
          </cell>
          <cell r="U1004">
            <v>426558</v>
          </cell>
          <cell r="W1004">
            <v>0</v>
          </cell>
          <cell r="X1004">
            <v>0.09</v>
          </cell>
          <cell r="Y1004">
            <v>0.09</v>
          </cell>
          <cell r="Z1004">
            <v>0</v>
          </cell>
          <cell r="AB1004">
            <v>6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</row>
        <row r="1005">
          <cell r="B1005">
            <v>3515287306</v>
          </cell>
          <cell r="C1005" t="str">
            <v>OLD STURBRIDGE ACADEMY</v>
          </cell>
          <cell r="D1005">
            <v>287</v>
          </cell>
          <cell r="E1005" t="str">
            <v>STURBRIDGE</v>
          </cell>
          <cell r="F1005">
            <v>306</v>
          </cell>
          <cell r="G1005" t="str">
            <v>WALES</v>
          </cell>
          <cell r="I1005">
            <v>13358</v>
          </cell>
          <cell r="J1005">
            <v>4746</v>
          </cell>
          <cell r="K1005">
            <v>0</v>
          </cell>
          <cell r="L1005">
            <v>1188</v>
          </cell>
          <cell r="M1005">
            <v>19292</v>
          </cell>
          <cell r="O1005">
            <v>5</v>
          </cell>
          <cell r="P1005">
            <v>0</v>
          </cell>
          <cell r="Q1005">
            <v>90520</v>
          </cell>
          <cell r="R1005">
            <v>0</v>
          </cell>
          <cell r="S1005">
            <v>0</v>
          </cell>
          <cell r="T1005">
            <v>5940</v>
          </cell>
          <cell r="U1005">
            <v>96460</v>
          </cell>
          <cell r="W1005">
            <v>0</v>
          </cell>
          <cell r="X1005">
            <v>0.09</v>
          </cell>
          <cell r="Y1005">
            <v>0.09</v>
          </cell>
          <cell r="Z1005">
            <v>0</v>
          </cell>
          <cell r="AB1005">
            <v>3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</row>
        <row r="1006">
          <cell r="B1006">
            <v>3515287316</v>
          </cell>
          <cell r="C1006" t="str">
            <v>OLD STURBRIDGE ACADEMY</v>
          </cell>
          <cell r="D1006">
            <v>287</v>
          </cell>
          <cell r="E1006" t="str">
            <v>STURBRIDGE</v>
          </cell>
          <cell r="F1006">
            <v>316</v>
          </cell>
          <cell r="G1006" t="str">
            <v>WEBSTER</v>
          </cell>
          <cell r="I1006">
            <v>15749</v>
          </cell>
          <cell r="J1006">
            <v>864</v>
          </cell>
          <cell r="K1006">
            <v>0</v>
          </cell>
          <cell r="L1006">
            <v>1188</v>
          </cell>
          <cell r="M1006">
            <v>17801</v>
          </cell>
          <cell r="O1006">
            <v>19</v>
          </cell>
          <cell r="P1006">
            <v>0</v>
          </cell>
          <cell r="Q1006">
            <v>315647</v>
          </cell>
          <cell r="R1006">
            <v>0</v>
          </cell>
          <cell r="S1006">
            <v>0</v>
          </cell>
          <cell r="T1006">
            <v>22572</v>
          </cell>
          <cell r="U1006">
            <v>338219</v>
          </cell>
          <cell r="W1006">
            <v>0</v>
          </cell>
          <cell r="X1006">
            <v>0.18</v>
          </cell>
          <cell r="Y1006">
            <v>0.18</v>
          </cell>
          <cell r="Z1006">
            <v>0</v>
          </cell>
          <cell r="AB1006">
            <v>9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</row>
        <row r="1007">
          <cell r="B1007">
            <v>3515287658</v>
          </cell>
          <cell r="C1007" t="str">
            <v>OLD STURBRIDGE ACADEMY</v>
          </cell>
          <cell r="D1007">
            <v>287</v>
          </cell>
          <cell r="E1007" t="str">
            <v>STURBRIDGE</v>
          </cell>
          <cell r="F1007">
            <v>658</v>
          </cell>
          <cell r="G1007" t="str">
            <v>DUDLEY CHARLTON</v>
          </cell>
          <cell r="I1007">
            <v>12377</v>
          </cell>
          <cell r="J1007">
            <v>2021</v>
          </cell>
          <cell r="K1007">
            <v>0</v>
          </cell>
          <cell r="L1007">
            <v>1188</v>
          </cell>
          <cell r="M1007">
            <v>15586</v>
          </cell>
          <cell r="O1007">
            <v>2</v>
          </cell>
          <cell r="P1007">
            <v>0</v>
          </cell>
          <cell r="Q1007">
            <v>28796</v>
          </cell>
          <cell r="R1007">
            <v>0</v>
          </cell>
          <cell r="S1007">
            <v>0</v>
          </cell>
          <cell r="T1007">
            <v>2376</v>
          </cell>
          <cell r="U1007">
            <v>31172</v>
          </cell>
          <cell r="W1007">
            <v>0</v>
          </cell>
          <cell r="X1007">
            <v>0.09</v>
          </cell>
          <cell r="Y1007">
            <v>0.09</v>
          </cell>
          <cell r="Z1007">
            <v>0</v>
          </cell>
          <cell r="AB1007">
            <v>1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</row>
        <row r="1008">
          <cell r="B1008">
            <v>3515287767</v>
          </cell>
          <cell r="C1008" t="str">
            <v>OLD STURBRIDGE ACADEMY</v>
          </cell>
          <cell r="D1008">
            <v>287</v>
          </cell>
          <cell r="E1008" t="str">
            <v>STURBRIDGE</v>
          </cell>
          <cell r="F1008">
            <v>767</v>
          </cell>
          <cell r="G1008" t="str">
            <v>SPENCER EAST BROOKFIELD</v>
          </cell>
          <cell r="I1008">
            <v>12048</v>
          </cell>
          <cell r="J1008">
            <v>1169</v>
          </cell>
          <cell r="K1008">
            <v>0</v>
          </cell>
          <cell r="L1008">
            <v>1188</v>
          </cell>
          <cell r="M1008">
            <v>14405</v>
          </cell>
          <cell r="O1008">
            <v>58</v>
          </cell>
          <cell r="P1008">
            <v>0</v>
          </cell>
          <cell r="Q1008">
            <v>766586</v>
          </cell>
          <cell r="R1008">
            <v>0</v>
          </cell>
          <cell r="S1008">
            <v>0</v>
          </cell>
          <cell r="T1008">
            <v>68904</v>
          </cell>
          <cell r="U1008">
            <v>835490</v>
          </cell>
          <cell r="W1008">
            <v>0</v>
          </cell>
          <cell r="X1008">
            <v>0.09</v>
          </cell>
          <cell r="Y1008">
            <v>0.09</v>
          </cell>
          <cell r="Z1008">
            <v>0</v>
          </cell>
          <cell r="AB1008">
            <v>20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</row>
        <row r="1009">
          <cell r="B1009">
            <v>3515287770</v>
          </cell>
          <cell r="C1009" t="str">
            <v>OLD STURBRIDGE ACADEMY</v>
          </cell>
          <cell r="D1009">
            <v>287</v>
          </cell>
          <cell r="E1009" t="str">
            <v>STURBRIDGE</v>
          </cell>
          <cell r="F1009">
            <v>770</v>
          </cell>
          <cell r="G1009" t="str">
            <v>TANTASQUA</v>
          </cell>
          <cell r="I1009">
            <v>11806</v>
          </cell>
          <cell r="J1009">
            <v>1832</v>
          </cell>
          <cell r="K1009">
            <v>0</v>
          </cell>
          <cell r="L1009">
            <v>1188</v>
          </cell>
          <cell r="M1009">
            <v>14826</v>
          </cell>
          <cell r="O1009">
            <v>8</v>
          </cell>
          <cell r="P1009">
            <v>0</v>
          </cell>
          <cell r="Q1009">
            <v>109104</v>
          </cell>
          <cell r="R1009">
            <v>0</v>
          </cell>
          <cell r="S1009">
            <v>0</v>
          </cell>
          <cell r="T1009">
            <v>9504</v>
          </cell>
          <cell r="U1009">
            <v>118608</v>
          </cell>
          <cell r="W1009">
            <v>0</v>
          </cell>
          <cell r="X1009">
            <v>0.09</v>
          </cell>
          <cell r="Y1009">
            <v>0.09</v>
          </cell>
          <cell r="Z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</row>
        <row r="1010">
          <cell r="B1010">
            <v>3515287778</v>
          </cell>
          <cell r="C1010" t="str">
            <v>OLD STURBRIDGE ACADEMY</v>
          </cell>
          <cell r="D1010">
            <v>287</v>
          </cell>
          <cell r="E1010" t="str">
            <v>STURBRIDGE</v>
          </cell>
          <cell r="F1010">
            <v>778</v>
          </cell>
          <cell r="G1010" t="str">
            <v>QUABOAG</v>
          </cell>
          <cell r="I1010">
            <v>15051</v>
          </cell>
          <cell r="J1010">
            <v>1374</v>
          </cell>
          <cell r="K1010">
            <v>0</v>
          </cell>
          <cell r="L1010">
            <v>1188</v>
          </cell>
          <cell r="M1010">
            <v>17613</v>
          </cell>
          <cell r="O1010">
            <v>9</v>
          </cell>
          <cell r="P1010">
            <v>0</v>
          </cell>
          <cell r="Q1010">
            <v>147825</v>
          </cell>
          <cell r="R1010">
            <v>0</v>
          </cell>
          <cell r="S1010">
            <v>0</v>
          </cell>
          <cell r="T1010">
            <v>10692</v>
          </cell>
          <cell r="U1010">
            <v>158517</v>
          </cell>
          <cell r="W1010">
            <v>0</v>
          </cell>
          <cell r="X1010">
            <v>0.09</v>
          </cell>
          <cell r="Y1010">
            <v>0.09</v>
          </cell>
          <cell r="Z1010">
            <v>0</v>
          </cell>
          <cell r="AB1010">
            <v>4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</row>
        <row r="1011">
          <cell r="B1011">
            <v>3516332005</v>
          </cell>
          <cell r="C1011" t="str">
            <v>HAMPDEN CS OF SCIENCE WEST</v>
          </cell>
          <cell r="D1011">
            <v>332</v>
          </cell>
          <cell r="E1011" t="str">
            <v>WEST SPRINGFIELD</v>
          </cell>
          <cell r="F1011">
            <v>5</v>
          </cell>
          <cell r="G1011" t="str">
            <v>AGAWAM</v>
          </cell>
          <cell r="I1011">
            <v>14687</v>
          </cell>
          <cell r="J1011">
            <v>5172</v>
          </cell>
          <cell r="K1011">
            <v>0</v>
          </cell>
          <cell r="L1011">
            <v>1188</v>
          </cell>
          <cell r="M1011">
            <v>21047</v>
          </cell>
          <cell r="O1011">
            <v>49</v>
          </cell>
          <cell r="P1011">
            <v>0</v>
          </cell>
          <cell r="Q1011">
            <v>973091</v>
          </cell>
          <cell r="R1011">
            <v>0</v>
          </cell>
          <cell r="S1011">
            <v>0</v>
          </cell>
          <cell r="T1011">
            <v>58212</v>
          </cell>
          <cell r="U1011">
            <v>1031303</v>
          </cell>
          <cell r="W1011">
            <v>0</v>
          </cell>
          <cell r="X1011">
            <v>0.09</v>
          </cell>
          <cell r="Y1011">
            <v>0.09</v>
          </cell>
          <cell r="Z1011">
            <v>0</v>
          </cell>
          <cell r="AB1011">
            <v>9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</row>
        <row r="1012">
          <cell r="B1012">
            <v>3516332061</v>
          </cell>
          <cell r="C1012" t="str">
            <v>HAMPDEN CS OF SCIENCE WEST</v>
          </cell>
          <cell r="D1012">
            <v>332</v>
          </cell>
          <cell r="E1012" t="str">
            <v>WEST SPRINGFIELD</v>
          </cell>
          <cell r="F1012">
            <v>61</v>
          </cell>
          <cell r="G1012" t="str">
            <v>CHICOPEE</v>
          </cell>
          <cell r="I1012">
            <v>17079</v>
          </cell>
          <cell r="J1012">
            <v>0</v>
          </cell>
          <cell r="K1012">
            <v>0</v>
          </cell>
          <cell r="L1012">
            <v>1188</v>
          </cell>
          <cell r="M1012">
            <v>18267</v>
          </cell>
          <cell r="O1012">
            <v>18</v>
          </cell>
          <cell r="P1012">
            <v>0</v>
          </cell>
          <cell r="Q1012">
            <v>307422</v>
          </cell>
          <cell r="R1012">
            <v>0</v>
          </cell>
          <cell r="S1012">
            <v>0</v>
          </cell>
          <cell r="T1012">
            <v>21384</v>
          </cell>
          <cell r="U1012">
            <v>328806</v>
          </cell>
          <cell r="W1012">
            <v>0</v>
          </cell>
          <cell r="X1012">
            <v>0.09</v>
          </cell>
          <cell r="Y1012">
            <v>0.09</v>
          </cell>
          <cell r="Z1012">
            <v>0</v>
          </cell>
          <cell r="AB1012">
            <v>3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</row>
        <row r="1013">
          <cell r="B1013">
            <v>3516332086</v>
          </cell>
          <cell r="C1013" t="str">
            <v>HAMPDEN CS OF SCIENCE WEST</v>
          </cell>
          <cell r="D1013">
            <v>332</v>
          </cell>
          <cell r="E1013" t="str">
            <v>WEST SPRINGFIELD</v>
          </cell>
          <cell r="F1013">
            <v>86</v>
          </cell>
          <cell r="G1013" t="str">
            <v>EASTHAMPTON</v>
          </cell>
          <cell r="I1013">
            <v>10332</v>
          </cell>
          <cell r="J1013">
            <v>1070</v>
          </cell>
          <cell r="K1013">
            <v>0</v>
          </cell>
          <cell r="L1013">
            <v>1188</v>
          </cell>
          <cell r="M1013">
            <v>12590</v>
          </cell>
          <cell r="O1013">
            <v>1</v>
          </cell>
          <cell r="P1013">
            <v>0</v>
          </cell>
          <cell r="Q1013">
            <v>11402</v>
          </cell>
          <cell r="R1013">
            <v>0</v>
          </cell>
          <cell r="S1013">
            <v>0</v>
          </cell>
          <cell r="T1013">
            <v>1188</v>
          </cell>
          <cell r="U1013">
            <v>12590</v>
          </cell>
          <cell r="W1013">
            <v>0</v>
          </cell>
          <cell r="X1013">
            <v>0.09</v>
          </cell>
          <cell r="Y1013">
            <v>0.09</v>
          </cell>
          <cell r="Z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</row>
        <row r="1014">
          <cell r="B1014">
            <v>3516332137</v>
          </cell>
          <cell r="C1014" t="str">
            <v>HAMPDEN CS OF SCIENCE WEST</v>
          </cell>
          <cell r="D1014">
            <v>332</v>
          </cell>
          <cell r="E1014" t="str">
            <v>WEST SPRINGFIELD</v>
          </cell>
          <cell r="F1014">
            <v>137</v>
          </cell>
          <cell r="G1014" t="str">
            <v>HOLYOKE</v>
          </cell>
          <cell r="I1014">
            <v>15871</v>
          </cell>
          <cell r="J1014">
            <v>43</v>
          </cell>
          <cell r="K1014">
            <v>0</v>
          </cell>
          <cell r="L1014">
            <v>1188</v>
          </cell>
          <cell r="M1014">
            <v>17102</v>
          </cell>
          <cell r="O1014">
            <v>78</v>
          </cell>
          <cell r="P1014">
            <v>0</v>
          </cell>
          <cell r="Q1014">
            <v>1241292</v>
          </cell>
          <cell r="R1014">
            <v>0</v>
          </cell>
          <cell r="S1014">
            <v>0</v>
          </cell>
          <cell r="T1014">
            <v>92664</v>
          </cell>
          <cell r="U1014">
            <v>1333956</v>
          </cell>
          <cell r="W1014">
            <v>0</v>
          </cell>
          <cell r="X1014">
            <v>0.18</v>
          </cell>
          <cell r="Y1014">
            <v>0.18</v>
          </cell>
          <cell r="Z1014">
            <v>0</v>
          </cell>
          <cell r="AB1014">
            <v>14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</row>
        <row r="1015">
          <cell r="B1015">
            <v>3516332159</v>
          </cell>
          <cell r="C1015" t="str">
            <v>HAMPDEN CS OF SCIENCE WEST</v>
          </cell>
          <cell r="D1015">
            <v>332</v>
          </cell>
          <cell r="E1015" t="str">
            <v>WEST SPRINGFIELD</v>
          </cell>
          <cell r="F1015">
            <v>159</v>
          </cell>
          <cell r="G1015" t="str">
            <v>LONGMEADOW</v>
          </cell>
          <cell r="I1015">
            <v>12181</v>
          </cell>
          <cell r="J1015">
            <v>5066</v>
          </cell>
          <cell r="K1015">
            <v>0</v>
          </cell>
          <cell r="L1015">
            <v>1188</v>
          </cell>
          <cell r="M1015">
            <v>18435</v>
          </cell>
          <cell r="O1015">
            <v>1</v>
          </cell>
          <cell r="P1015">
            <v>0</v>
          </cell>
          <cell r="Q1015">
            <v>17247</v>
          </cell>
          <cell r="R1015">
            <v>0</v>
          </cell>
          <cell r="S1015">
            <v>0</v>
          </cell>
          <cell r="T1015">
            <v>1188</v>
          </cell>
          <cell r="U1015">
            <v>18435</v>
          </cell>
          <cell r="W1015">
            <v>0</v>
          </cell>
          <cell r="X1015">
            <v>0.09</v>
          </cell>
          <cell r="Y1015">
            <v>0.09</v>
          </cell>
          <cell r="Z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</row>
        <row r="1016">
          <cell r="B1016">
            <v>3516332191</v>
          </cell>
          <cell r="C1016" t="str">
            <v>HAMPDEN CS OF SCIENCE WEST</v>
          </cell>
          <cell r="D1016">
            <v>332</v>
          </cell>
          <cell r="E1016" t="str">
            <v>WEST SPRINGFIELD</v>
          </cell>
          <cell r="F1016">
            <v>191</v>
          </cell>
          <cell r="G1016" t="str">
            <v>MONSON</v>
          </cell>
          <cell r="I1016">
            <v>14027</v>
          </cell>
          <cell r="J1016">
            <v>4049</v>
          </cell>
          <cell r="K1016">
            <v>0</v>
          </cell>
          <cell r="L1016">
            <v>1188</v>
          </cell>
          <cell r="M1016">
            <v>19264</v>
          </cell>
          <cell r="O1016">
            <v>1</v>
          </cell>
          <cell r="P1016">
            <v>0</v>
          </cell>
          <cell r="Q1016">
            <v>18076</v>
          </cell>
          <cell r="R1016">
            <v>0</v>
          </cell>
          <cell r="S1016">
            <v>0</v>
          </cell>
          <cell r="T1016">
            <v>1188</v>
          </cell>
          <cell r="U1016">
            <v>19264</v>
          </cell>
          <cell r="W1016">
            <v>0</v>
          </cell>
          <cell r="X1016">
            <v>0.09</v>
          </cell>
          <cell r="Y1016">
            <v>0.09</v>
          </cell>
          <cell r="Z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</row>
        <row r="1017">
          <cell r="B1017">
            <v>3516332275</v>
          </cell>
          <cell r="C1017" t="str">
            <v>HAMPDEN CS OF SCIENCE WEST</v>
          </cell>
          <cell r="D1017">
            <v>332</v>
          </cell>
          <cell r="E1017" t="str">
            <v>WEST SPRINGFIELD</v>
          </cell>
          <cell r="F1017">
            <v>275</v>
          </cell>
          <cell r="G1017" t="str">
            <v>SOUTHAMPTON</v>
          </cell>
          <cell r="I1017">
            <v>12774</v>
          </cell>
          <cell r="J1017">
            <v>3724</v>
          </cell>
          <cell r="K1017">
            <v>0</v>
          </cell>
          <cell r="L1017">
            <v>1188</v>
          </cell>
          <cell r="M1017">
            <v>17686</v>
          </cell>
          <cell r="O1017">
            <v>1</v>
          </cell>
          <cell r="P1017">
            <v>0</v>
          </cell>
          <cell r="Q1017">
            <v>16498</v>
          </cell>
          <cell r="R1017">
            <v>0</v>
          </cell>
          <cell r="S1017">
            <v>0</v>
          </cell>
          <cell r="T1017">
            <v>1188</v>
          </cell>
          <cell r="U1017">
            <v>17686</v>
          </cell>
          <cell r="W1017">
            <v>0</v>
          </cell>
          <cell r="X1017">
            <v>0.09</v>
          </cell>
          <cell r="Y1017">
            <v>0.09</v>
          </cell>
          <cell r="Z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</row>
        <row r="1018">
          <cell r="B1018">
            <v>3516332278</v>
          </cell>
          <cell r="C1018" t="str">
            <v>HAMPDEN CS OF SCIENCE WEST</v>
          </cell>
          <cell r="D1018">
            <v>332</v>
          </cell>
          <cell r="E1018" t="str">
            <v>WEST SPRINGFIELD</v>
          </cell>
          <cell r="F1018">
            <v>278</v>
          </cell>
          <cell r="G1018" t="str">
            <v>SOUTH HADLEY</v>
          </cell>
          <cell r="I1018">
            <v>13444</v>
          </cell>
          <cell r="J1018">
            <v>2193</v>
          </cell>
          <cell r="K1018">
            <v>0</v>
          </cell>
          <cell r="L1018">
            <v>1188</v>
          </cell>
          <cell r="M1018">
            <v>16825</v>
          </cell>
          <cell r="O1018">
            <v>1</v>
          </cell>
          <cell r="P1018">
            <v>0</v>
          </cell>
          <cell r="Q1018">
            <v>15637</v>
          </cell>
          <cell r="R1018">
            <v>0</v>
          </cell>
          <cell r="S1018">
            <v>0</v>
          </cell>
          <cell r="T1018">
            <v>1188</v>
          </cell>
          <cell r="U1018">
            <v>16825</v>
          </cell>
          <cell r="W1018">
            <v>0</v>
          </cell>
          <cell r="X1018">
            <v>0.09</v>
          </cell>
          <cell r="Y1018">
            <v>0.09</v>
          </cell>
          <cell r="Z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</row>
        <row r="1019">
          <cell r="B1019">
            <v>3516332281</v>
          </cell>
          <cell r="C1019" t="str">
            <v>HAMPDEN CS OF SCIENCE WEST</v>
          </cell>
          <cell r="D1019">
            <v>332</v>
          </cell>
          <cell r="E1019" t="str">
            <v>WEST SPRINGFIELD</v>
          </cell>
          <cell r="F1019">
            <v>281</v>
          </cell>
          <cell r="G1019" t="str">
            <v>SPRINGFIELD</v>
          </cell>
          <cell r="I1019">
            <v>17596</v>
          </cell>
          <cell r="J1019">
            <v>0</v>
          </cell>
          <cell r="K1019">
            <v>0</v>
          </cell>
          <cell r="L1019">
            <v>1188</v>
          </cell>
          <cell r="M1019">
            <v>18784</v>
          </cell>
          <cell r="O1019">
            <v>140</v>
          </cell>
          <cell r="P1019">
            <v>0</v>
          </cell>
          <cell r="Q1019">
            <v>2463440</v>
          </cell>
          <cell r="R1019">
            <v>0</v>
          </cell>
          <cell r="S1019">
            <v>0</v>
          </cell>
          <cell r="T1019">
            <v>166320</v>
          </cell>
          <cell r="U1019">
            <v>2629760</v>
          </cell>
          <cell r="W1019">
            <v>0</v>
          </cell>
          <cell r="X1019">
            <v>0.18</v>
          </cell>
          <cell r="Y1019">
            <v>0.18</v>
          </cell>
          <cell r="Z1019">
            <v>0</v>
          </cell>
          <cell r="AB1019">
            <v>26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</row>
        <row r="1020">
          <cell r="B1020">
            <v>3516332325</v>
          </cell>
          <cell r="C1020" t="str">
            <v>HAMPDEN CS OF SCIENCE WEST</v>
          </cell>
          <cell r="D1020">
            <v>332</v>
          </cell>
          <cell r="E1020" t="str">
            <v>WEST SPRINGFIELD</v>
          </cell>
          <cell r="F1020">
            <v>325</v>
          </cell>
          <cell r="G1020" t="str">
            <v>WESTFIELD</v>
          </cell>
          <cell r="I1020">
            <v>14050</v>
          </cell>
          <cell r="J1020">
            <v>1024</v>
          </cell>
          <cell r="K1020">
            <v>0</v>
          </cell>
          <cell r="L1020">
            <v>1188</v>
          </cell>
          <cell r="M1020">
            <v>16262</v>
          </cell>
          <cell r="O1020">
            <v>37</v>
          </cell>
          <cell r="P1020">
            <v>0</v>
          </cell>
          <cell r="Q1020">
            <v>557738</v>
          </cell>
          <cell r="R1020">
            <v>0</v>
          </cell>
          <cell r="S1020">
            <v>0</v>
          </cell>
          <cell r="T1020">
            <v>43956</v>
          </cell>
          <cell r="U1020">
            <v>601694</v>
          </cell>
          <cell r="W1020">
            <v>0</v>
          </cell>
          <cell r="X1020">
            <v>0.09</v>
          </cell>
          <cell r="Y1020">
            <v>0.09</v>
          </cell>
          <cell r="Z1020">
            <v>0</v>
          </cell>
          <cell r="AB1020">
            <v>4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</row>
        <row r="1021">
          <cell r="B1021">
            <v>3516332332</v>
          </cell>
          <cell r="C1021" t="str">
            <v>HAMPDEN CS OF SCIENCE WEST</v>
          </cell>
          <cell r="D1021">
            <v>332</v>
          </cell>
          <cell r="E1021" t="str">
            <v>WEST SPRINGFIELD</v>
          </cell>
          <cell r="F1021">
            <v>332</v>
          </cell>
          <cell r="G1021" t="str">
            <v>WEST SPRINGFIELD</v>
          </cell>
          <cell r="I1021">
            <v>16312</v>
          </cell>
          <cell r="J1021">
            <v>552</v>
          </cell>
          <cell r="K1021">
            <v>0</v>
          </cell>
          <cell r="L1021">
            <v>1188</v>
          </cell>
          <cell r="M1021">
            <v>18052</v>
          </cell>
          <cell r="O1021">
            <v>67</v>
          </cell>
          <cell r="P1021">
            <v>0</v>
          </cell>
          <cell r="Q1021">
            <v>1129888</v>
          </cell>
          <cell r="R1021">
            <v>0</v>
          </cell>
          <cell r="S1021">
            <v>0</v>
          </cell>
          <cell r="T1021">
            <v>79596</v>
          </cell>
          <cell r="U1021">
            <v>1209484</v>
          </cell>
          <cell r="W1021">
            <v>0</v>
          </cell>
          <cell r="X1021">
            <v>0.09</v>
          </cell>
          <cell r="Y1021">
            <v>0.09</v>
          </cell>
          <cell r="Z1021">
            <v>0</v>
          </cell>
          <cell r="AB1021">
            <v>14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</row>
        <row r="1022">
          <cell r="B1022">
            <v>3517239003</v>
          </cell>
          <cell r="C1022" t="str">
            <v>MAP ACADEMY</v>
          </cell>
          <cell r="D1022">
            <v>239</v>
          </cell>
          <cell r="E1022" t="str">
            <v>PLYMOUTH</v>
          </cell>
          <cell r="F1022">
            <v>3</v>
          </cell>
          <cell r="G1022" t="str">
            <v>ACUSHNET</v>
          </cell>
          <cell r="I1022">
            <v>13031</v>
          </cell>
          <cell r="J1022">
            <v>1764</v>
          </cell>
          <cell r="K1022">
            <v>0</v>
          </cell>
          <cell r="L1022">
            <v>1188</v>
          </cell>
          <cell r="M1022">
            <v>15983</v>
          </cell>
          <cell r="O1022">
            <v>1</v>
          </cell>
          <cell r="P1022">
            <v>0</v>
          </cell>
          <cell r="Q1022">
            <v>14688</v>
          </cell>
          <cell r="R1022">
            <v>0</v>
          </cell>
          <cell r="S1022">
            <v>0</v>
          </cell>
          <cell r="T1022">
            <v>1179</v>
          </cell>
          <cell r="U1022">
            <v>15867</v>
          </cell>
          <cell r="W1022">
            <v>7.2202166064981952E-3</v>
          </cell>
          <cell r="X1022">
            <v>0.09</v>
          </cell>
          <cell r="Y1022">
            <v>0.09</v>
          </cell>
          <cell r="Z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</row>
        <row r="1023">
          <cell r="B1023">
            <v>3517239035</v>
          </cell>
          <cell r="C1023" t="str">
            <v>MAP ACADEMY</v>
          </cell>
          <cell r="D1023">
            <v>239</v>
          </cell>
          <cell r="E1023" t="str">
            <v>PLYMOUTH</v>
          </cell>
          <cell r="F1023">
            <v>35</v>
          </cell>
          <cell r="G1023" t="str">
            <v>BOSTON</v>
          </cell>
          <cell r="I1023">
            <v>18977</v>
          </cell>
          <cell r="J1023">
            <v>7877</v>
          </cell>
          <cell r="K1023">
            <v>0</v>
          </cell>
          <cell r="L1023">
            <v>1188</v>
          </cell>
          <cell r="M1023">
            <v>28042</v>
          </cell>
          <cell r="O1023">
            <v>1</v>
          </cell>
          <cell r="P1023">
            <v>0</v>
          </cell>
          <cell r="Q1023">
            <v>26660</v>
          </cell>
          <cell r="R1023">
            <v>0</v>
          </cell>
          <cell r="S1023">
            <v>0</v>
          </cell>
          <cell r="T1023">
            <v>1179</v>
          </cell>
          <cell r="U1023">
            <v>27839</v>
          </cell>
          <cell r="W1023">
            <v>7.2202166064981952E-3</v>
          </cell>
          <cell r="X1023">
            <v>0.18</v>
          </cell>
          <cell r="Y1023">
            <v>0.18</v>
          </cell>
          <cell r="Z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</row>
        <row r="1024">
          <cell r="B1024">
            <v>3517239036</v>
          </cell>
          <cell r="C1024" t="str">
            <v>MAP ACADEMY</v>
          </cell>
          <cell r="D1024">
            <v>239</v>
          </cell>
          <cell r="E1024" t="str">
            <v>PLYMOUTH</v>
          </cell>
          <cell r="F1024">
            <v>36</v>
          </cell>
          <cell r="G1024" t="str">
            <v>BOURNE</v>
          </cell>
          <cell r="I1024">
            <v>17178</v>
          </cell>
          <cell r="J1024">
            <v>8036</v>
          </cell>
          <cell r="K1024">
            <v>0</v>
          </cell>
          <cell r="L1024">
            <v>1188</v>
          </cell>
          <cell r="M1024">
            <v>26402</v>
          </cell>
          <cell r="O1024">
            <v>4</v>
          </cell>
          <cell r="P1024">
            <v>0</v>
          </cell>
          <cell r="Q1024">
            <v>100128</v>
          </cell>
          <cell r="R1024">
            <v>0</v>
          </cell>
          <cell r="S1024">
            <v>0</v>
          </cell>
          <cell r="T1024">
            <v>4716</v>
          </cell>
          <cell r="U1024">
            <v>104844</v>
          </cell>
          <cell r="W1024">
            <v>2.8880866425992781E-2</v>
          </cell>
          <cell r="X1024">
            <v>0.09</v>
          </cell>
          <cell r="Y1024">
            <v>0.09</v>
          </cell>
          <cell r="Z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</row>
        <row r="1025">
          <cell r="B1025">
            <v>3517239040</v>
          </cell>
          <cell r="C1025" t="str">
            <v>MAP ACADEMY</v>
          </cell>
          <cell r="D1025">
            <v>239</v>
          </cell>
          <cell r="E1025" t="str">
            <v>PLYMOUTH</v>
          </cell>
          <cell r="F1025">
            <v>40</v>
          </cell>
          <cell r="G1025" t="str">
            <v>BRAINTREE</v>
          </cell>
          <cell r="I1025">
            <v>17951</v>
          </cell>
          <cell r="J1025">
            <v>4656</v>
          </cell>
          <cell r="K1025">
            <v>0</v>
          </cell>
          <cell r="L1025">
            <v>1188</v>
          </cell>
          <cell r="M1025">
            <v>23795</v>
          </cell>
          <cell r="O1025">
            <v>3</v>
          </cell>
          <cell r="P1025">
            <v>0</v>
          </cell>
          <cell r="Q1025">
            <v>67332</v>
          </cell>
          <cell r="R1025">
            <v>0</v>
          </cell>
          <cell r="S1025">
            <v>0</v>
          </cell>
          <cell r="T1025">
            <v>3537</v>
          </cell>
          <cell r="U1025">
            <v>70869</v>
          </cell>
          <cell r="W1025">
            <v>2.1660649819494587E-2</v>
          </cell>
          <cell r="X1025">
            <v>0.09</v>
          </cell>
          <cell r="Y1025">
            <v>0.09</v>
          </cell>
          <cell r="Z1025">
            <v>0</v>
          </cell>
          <cell r="AB1025">
            <v>1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</row>
        <row r="1026">
          <cell r="B1026">
            <v>3517239044</v>
          </cell>
          <cell r="C1026" t="str">
            <v>MAP ACADEMY</v>
          </cell>
          <cell r="D1026">
            <v>239</v>
          </cell>
          <cell r="E1026" t="str">
            <v>PLYMOUTH</v>
          </cell>
          <cell r="F1026">
            <v>44</v>
          </cell>
          <cell r="G1026" t="str">
            <v>BROCKTON</v>
          </cell>
          <cell r="I1026">
            <v>19935</v>
          </cell>
          <cell r="J1026">
            <v>695</v>
          </cell>
          <cell r="K1026">
            <v>0</v>
          </cell>
          <cell r="L1026">
            <v>1188</v>
          </cell>
          <cell r="M1026">
            <v>21818</v>
          </cell>
          <cell r="O1026">
            <v>3</v>
          </cell>
          <cell r="P1026">
            <v>0</v>
          </cell>
          <cell r="Q1026">
            <v>61443</v>
          </cell>
          <cell r="R1026">
            <v>0</v>
          </cell>
          <cell r="S1026">
            <v>0</v>
          </cell>
          <cell r="T1026">
            <v>3537</v>
          </cell>
          <cell r="U1026">
            <v>64980</v>
          </cell>
          <cell r="W1026">
            <v>2.1660649819494587E-2</v>
          </cell>
          <cell r="X1026">
            <v>0.18</v>
          </cell>
          <cell r="Y1026">
            <v>0.18</v>
          </cell>
          <cell r="Z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</row>
        <row r="1027">
          <cell r="B1027">
            <v>3517239052</v>
          </cell>
          <cell r="C1027" t="str">
            <v>MAP ACADEMY</v>
          </cell>
          <cell r="D1027">
            <v>239</v>
          </cell>
          <cell r="E1027" t="str">
            <v>PLYMOUTH</v>
          </cell>
          <cell r="F1027">
            <v>52</v>
          </cell>
          <cell r="G1027" t="str">
            <v>CARVER</v>
          </cell>
          <cell r="I1027">
            <v>16728</v>
          </cell>
          <cell r="J1027">
            <v>6085</v>
          </cell>
          <cell r="K1027">
            <v>0</v>
          </cell>
          <cell r="L1027">
            <v>1188</v>
          </cell>
          <cell r="M1027">
            <v>24001</v>
          </cell>
          <cell r="O1027">
            <v>17</v>
          </cell>
          <cell r="P1027">
            <v>0</v>
          </cell>
          <cell r="Q1027">
            <v>385016</v>
          </cell>
          <cell r="R1027">
            <v>0</v>
          </cell>
          <cell r="S1027">
            <v>0</v>
          </cell>
          <cell r="T1027">
            <v>20043</v>
          </cell>
          <cell r="U1027">
            <v>405059</v>
          </cell>
          <cell r="W1027">
            <v>0.12274368231046935</v>
          </cell>
          <cell r="X1027">
            <v>0.09</v>
          </cell>
          <cell r="Y1027">
            <v>0.09</v>
          </cell>
          <cell r="Z1027">
            <v>0</v>
          </cell>
          <cell r="AB1027">
            <v>3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</row>
        <row r="1028">
          <cell r="B1028">
            <v>3517239072</v>
          </cell>
          <cell r="C1028" t="str">
            <v>MAP ACADEMY</v>
          </cell>
          <cell r="D1028">
            <v>239</v>
          </cell>
          <cell r="E1028" t="str">
            <v>PLYMOUTH</v>
          </cell>
          <cell r="F1028">
            <v>72</v>
          </cell>
          <cell r="G1028" t="str">
            <v>DARTMOUTH</v>
          </cell>
          <cell r="I1028">
            <v>17951</v>
          </cell>
          <cell r="J1028">
            <v>4546</v>
          </cell>
          <cell r="K1028">
            <v>0</v>
          </cell>
          <cell r="L1028">
            <v>1188</v>
          </cell>
          <cell r="M1028">
            <v>23685</v>
          </cell>
          <cell r="O1028">
            <v>1</v>
          </cell>
          <cell r="P1028">
            <v>0</v>
          </cell>
          <cell r="Q1028">
            <v>22335</v>
          </cell>
          <cell r="R1028">
            <v>0</v>
          </cell>
          <cell r="S1028">
            <v>0</v>
          </cell>
          <cell r="T1028">
            <v>1179</v>
          </cell>
          <cell r="U1028">
            <v>23514</v>
          </cell>
          <cell r="W1028">
            <v>7.2202166064981952E-3</v>
          </cell>
          <cell r="X1028">
            <v>0.09</v>
          </cell>
          <cell r="Y1028">
            <v>0.09</v>
          </cell>
          <cell r="Z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</row>
        <row r="1029">
          <cell r="B1029">
            <v>3517239082</v>
          </cell>
          <cell r="C1029" t="str">
            <v>MAP ACADEMY</v>
          </cell>
          <cell r="D1029">
            <v>239</v>
          </cell>
          <cell r="E1029" t="str">
            <v>PLYMOUTH</v>
          </cell>
          <cell r="F1029">
            <v>82</v>
          </cell>
          <cell r="G1029" t="str">
            <v>DUXBURY</v>
          </cell>
          <cell r="I1029">
            <v>12617</v>
          </cell>
          <cell r="J1029">
            <v>5790</v>
          </cell>
          <cell r="K1029">
            <v>0</v>
          </cell>
          <cell r="L1029">
            <v>1188</v>
          </cell>
          <cell r="M1029">
            <v>19595</v>
          </cell>
          <cell r="O1029">
            <v>2</v>
          </cell>
          <cell r="P1029">
            <v>0</v>
          </cell>
          <cell r="Q1029">
            <v>36548</v>
          </cell>
          <cell r="R1029">
            <v>0</v>
          </cell>
          <cell r="S1029">
            <v>0</v>
          </cell>
          <cell r="T1029">
            <v>2358</v>
          </cell>
          <cell r="U1029">
            <v>38906</v>
          </cell>
          <cell r="W1029">
            <v>1.444043321299639E-2</v>
          </cell>
          <cell r="X1029">
            <v>0.09</v>
          </cell>
          <cell r="Y1029">
            <v>0.09</v>
          </cell>
          <cell r="Z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</row>
        <row r="1030">
          <cell r="B1030">
            <v>3517239083</v>
          </cell>
          <cell r="C1030" t="str">
            <v>MAP ACADEMY</v>
          </cell>
          <cell r="D1030">
            <v>239</v>
          </cell>
          <cell r="E1030" t="str">
            <v>PLYMOUTH</v>
          </cell>
          <cell r="F1030">
            <v>83</v>
          </cell>
          <cell r="G1030" t="str">
            <v>EAST BRIDGEWATER</v>
          </cell>
          <cell r="I1030">
            <v>12617</v>
          </cell>
          <cell r="J1030">
            <v>1199</v>
          </cell>
          <cell r="K1030">
            <v>0</v>
          </cell>
          <cell r="L1030">
            <v>1188</v>
          </cell>
          <cell r="M1030">
            <v>15004</v>
          </cell>
          <cell r="O1030">
            <v>2</v>
          </cell>
          <cell r="P1030">
            <v>0</v>
          </cell>
          <cell r="Q1030">
            <v>27432</v>
          </cell>
          <cell r="R1030">
            <v>0</v>
          </cell>
          <cell r="S1030">
            <v>0</v>
          </cell>
          <cell r="T1030">
            <v>2358</v>
          </cell>
          <cell r="U1030">
            <v>29790</v>
          </cell>
          <cell r="W1030">
            <v>1.444043321299639E-2</v>
          </cell>
          <cell r="X1030">
            <v>0.09</v>
          </cell>
          <cell r="Y1030">
            <v>0.09</v>
          </cell>
          <cell r="Z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</row>
        <row r="1031">
          <cell r="B1031">
            <v>3517239094</v>
          </cell>
          <cell r="C1031" t="str">
            <v>MAP ACADEMY</v>
          </cell>
          <cell r="D1031">
            <v>239</v>
          </cell>
          <cell r="E1031" t="str">
            <v>PLYMOUTH</v>
          </cell>
          <cell r="F1031">
            <v>94</v>
          </cell>
          <cell r="G1031" t="str">
            <v>FAIRHAVEN</v>
          </cell>
          <cell r="I1031">
            <v>18685</v>
          </cell>
          <cell r="J1031">
            <v>395</v>
          </cell>
          <cell r="K1031">
            <v>0</v>
          </cell>
          <cell r="L1031">
            <v>1188</v>
          </cell>
          <cell r="M1031">
            <v>20268</v>
          </cell>
          <cell r="O1031">
            <v>2</v>
          </cell>
          <cell r="P1031">
            <v>0</v>
          </cell>
          <cell r="Q1031">
            <v>37884</v>
          </cell>
          <cell r="R1031">
            <v>0</v>
          </cell>
          <cell r="S1031">
            <v>0</v>
          </cell>
          <cell r="T1031">
            <v>2358</v>
          </cell>
          <cell r="U1031">
            <v>40242</v>
          </cell>
          <cell r="W1031">
            <v>1.444043321299639E-2</v>
          </cell>
          <cell r="X1031">
            <v>0.09</v>
          </cell>
          <cell r="Y1031">
            <v>0.09</v>
          </cell>
          <cell r="Z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</row>
        <row r="1032">
          <cell r="B1032">
            <v>3517239095</v>
          </cell>
          <cell r="C1032" t="str">
            <v>MAP ACADEMY</v>
          </cell>
          <cell r="D1032">
            <v>239</v>
          </cell>
          <cell r="E1032" t="str">
            <v>PLYMOUTH</v>
          </cell>
          <cell r="F1032">
            <v>95</v>
          </cell>
          <cell r="G1032" t="str">
            <v>FALL RIVER</v>
          </cell>
          <cell r="I1032">
            <v>20449</v>
          </cell>
          <cell r="J1032">
            <v>223</v>
          </cell>
          <cell r="K1032">
            <v>0</v>
          </cell>
          <cell r="L1032">
            <v>1188</v>
          </cell>
          <cell r="M1032">
            <v>21860</v>
          </cell>
          <cell r="O1032">
            <v>2</v>
          </cell>
          <cell r="P1032">
            <v>0</v>
          </cell>
          <cell r="Q1032">
            <v>41046</v>
          </cell>
          <cell r="R1032">
            <v>0</v>
          </cell>
          <cell r="S1032">
            <v>0</v>
          </cell>
          <cell r="T1032">
            <v>2358</v>
          </cell>
          <cell r="U1032">
            <v>43404</v>
          </cell>
          <cell r="W1032">
            <v>1.444043321299639E-2</v>
          </cell>
          <cell r="X1032">
            <v>0.18</v>
          </cell>
          <cell r="Y1032">
            <v>0.18</v>
          </cell>
          <cell r="Z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</row>
        <row r="1033">
          <cell r="B1033">
            <v>3517239096</v>
          </cell>
          <cell r="C1033" t="str">
            <v>MAP ACADEMY</v>
          </cell>
          <cell r="D1033">
            <v>239</v>
          </cell>
          <cell r="E1033" t="str">
            <v>PLYMOUTH</v>
          </cell>
          <cell r="F1033">
            <v>96</v>
          </cell>
          <cell r="G1033" t="str">
            <v>FALMOUTH</v>
          </cell>
          <cell r="I1033">
            <v>18685</v>
          </cell>
          <cell r="J1033">
            <v>10601</v>
          </cell>
          <cell r="K1033">
            <v>0</v>
          </cell>
          <cell r="L1033">
            <v>1188</v>
          </cell>
          <cell r="M1033">
            <v>30474</v>
          </cell>
          <cell r="O1033">
            <v>8</v>
          </cell>
          <cell r="P1033">
            <v>0</v>
          </cell>
          <cell r="Q1033">
            <v>232600</v>
          </cell>
          <cell r="R1033">
            <v>0</v>
          </cell>
          <cell r="S1033">
            <v>0</v>
          </cell>
          <cell r="T1033">
            <v>9432</v>
          </cell>
          <cell r="U1033">
            <v>242032</v>
          </cell>
          <cell r="W1033">
            <v>5.7761732851985555E-2</v>
          </cell>
          <cell r="X1033">
            <v>0.09</v>
          </cell>
          <cell r="Y1033">
            <v>0.09</v>
          </cell>
          <cell r="Z1033">
            <v>0</v>
          </cell>
          <cell r="AB1033">
            <v>1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</row>
        <row r="1034">
          <cell r="B1034">
            <v>3517239171</v>
          </cell>
          <cell r="C1034" t="str">
            <v>MAP ACADEMY</v>
          </cell>
          <cell r="D1034">
            <v>239</v>
          </cell>
          <cell r="E1034" t="str">
            <v>PLYMOUTH</v>
          </cell>
          <cell r="F1034">
            <v>171</v>
          </cell>
          <cell r="G1034" t="str">
            <v>MARSHFIELD</v>
          </cell>
          <cell r="I1034">
            <v>15269</v>
          </cell>
          <cell r="J1034">
            <v>4230</v>
          </cell>
          <cell r="K1034">
            <v>0</v>
          </cell>
          <cell r="L1034">
            <v>1188</v>
          </cell>
          <cell r="M1034">
            <v>20687</v>
          </cell>
          <cell r="O1034">
            <v>13</v>
          </cell>
          <cell r="P1034">
            <v>0</v>
          </cell>
          <cell r="Q1034">
            <v>251654</v>
          </cell>
          <cell r="R1034">
            <v>0</v>
          </cell>
          <cell r="S1034">
            <v>0</v>
          </cell>
          <cell r="T1034">
            <v>15327</v>
          </cell>
          <cell r="U1034">
            <v>266981</v>
          </cell>
          <cell r="W1034">
            <v>9.386281588447655E-2</v>
          </cell>
          <cell r="X1034">
            <v>0.09</v>
          </cell>
          <cell r="Y1034">
            <v>0.09</v>
          </cell>
          <cell r="Z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</row>
        <row r="1035">
          <cell r="B1035">
            <v>3517239172</v>
          </cell>
          <cell r="C1035" t="str">
            <v>MAP ACADEMY</v>
          </cell>
          <cell r="D1035">
            <v>239</v>
          </cell>
          <cell r="E1035" t="str">
            <v>PLYMOUTH</v>
          </cell>
          <cell r="F1035">
            <v>172</v>
          </cell>
          <cell r="G1035" t="str">
            <v>MASHPEE</v>
          </cell>
          <cell r="I1035">
            <v>14414</v>
          </cell>
          <cell r="J1035">
            <v>12226</v>
          </cell>
          <cell r="K1035">
            <v>0</v>
          </cell>
          <cell r="L1035">
            <v>1188</v>
          </cell>
          <cell r="M1035">
            <v>27828</v>
          </cell>
          <cell r="O1035">
            <v>2</v>
          </cell>
          <cell r="P1035">
            <v>0</v>
          </cell>
          <cell r="Q1035">
            <v>52896</v>
          </cell>
          <cell r="R1035">
            <v>0</v>
          </cell>
          <cell r="S1035">
            <v>0</v>
          </cell>
          <cell r="T1035">
            <v>2358</v>
          </cell>
          <cell r="U1035">
            <v>55254</v>
          </cell>
          <cell r="W1035">
            <v>1.444043321299639E-2</v>
          </cell>
          <cell r="X1035">
            <v>0.09</v>
          </cell>
          <cell r="Y1035">
            <v>0.09</v>
          </cell>
          <cell r="Z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</row>
        <row r="1036">
          <cell r="B1036">
            <v>3517239182</v>
          </cell>
          <cell r="C1036" t="str">
            <v>MAP ACADEMY</v>
          </cell>
          <cell r="D1036">
            <v>239</v>
          </cell>
          <cell r="E1036" t="str">
            <v>PLYMOUTH</v>
          </cell>
          <cell r="F1036">
            <v>182</v>
          </cell>
          <cell r="G1036" t="str">
            <v>MIDDLEBOROUGH</v>
          </cell>
          <cell r="I1036">
            <v>17927</v>
          </cell>
          <cell r="J1036">
            <v>3498</v>
          </cell>
          <cell r="K1036">
            <v>0</v>
          </cell>
          <cell r="L1036">
            <v>1188</v>
          </cell>
          <cell r="M1036">
            <v>22613</v>
          </cell>
          <cell r="O1036">
            <v>8</v>
          </cell>
          <cell r="P1036">
            <v>0</v>
          </cell>
          <cell r="Q1036">
            <v>170160</v>
          </cell>
          <cell r="R1036">
            <v>0</v>
          </cell>
          <cell r="S1036">
            <v>0</v>
          </cell>
          <cell r="T1036">
            <v>9432</v>
          </cell>
          <cell r="U1036">
            <v>179592</v>
          </cell>
          <cell r="W1036">
            <v>5.7761732851985555E-2</v>
          </cell>
          <cell r="X1036">
            <v>0.09</v>
          </cell>
          <cell r="Y1036">
            <v>0.09</v>
          </cell>
          <cell r="Z1036">
            <v>0</v>
          </cell>
          <cell r="AB1036">
            <v>1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</row>
        <row r="1037">
          <cell r="B1037">
            <v>3517239189</v>
          </cell>
          <cell r="C1037" t="str">
            <v>MAP ACADEMY</v>
          </cell>
          <cell r="D1037">
            <v>239</v>
          </cell>
          <cell r="E1037" t="str">
            <v>PLYMOUTH</v>
          </cell>
          <cell r="F1037">
            <v>189</v>
          </cell>
          <cell r="G1037" t="str">
            <v>MILTON</v>
          </cell>
          <cell r="I1037">
            <v>12566</v>
          </cell>
          <cell r="J1037">
            <v>4273</v>
          </cell>
          <cell r="K1037">
            <v>0</v>
          </cell>
          <cell r="L1037">
            <v>1188</v>
          </cell>
          <cell r="M1037">
            <v>18027</v>
          </cell>
          <cell r="O1037">
            <v>1</v>
          </cell>
          <cell r="P1037">
            <v>0</v>
          </cell>
          <cell r="Q1037">
            <v>16717</v>
          </cell>
          <cell r="R1037">
            <v>0</v>
          </cell>
          <cell r="S1037">
            <v>0</v>
          </cell>
          <cell r="T1037">
            <v>1179</v>
          </cell>
          <cell r="U1037">
            <v>17896</v>
          </cell>
          <cell r="W1037">
            <v>7.2202166064981952E-3</v>
          </cell>
          <cell r="X1037">
            <v>0.09</v>
          </cell>
          <cell r="Y1037">
            <v>0.09</v>
          </cell>
          <cell r="Z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</row>
        <row r="1038">
          <cell r="B1038">
            <v>3517239201</v>
          </cell>
          <cell r="C1038" t="str">
            <v>MAP ACADEMY</v>
          </cell>
          <cell r="D1038">
            <v>239</v>
          </cell>
          <cell r="E1038" t="str">
            <v>PLYMOUTH</v>
          </cell>
          <cell r="F1038">
            <v>201</v>
          </cell>
          <cell r="G1038" t="str">
            <v>NEW BEDFORD</v>
          </cell>
          <cell r="I1038">
            <v>18371</v>
          </cell>
          <cell r="J1038">
            <v>153</v>
          </cell>
          <cell r="K1038">
            <v>0</v>
          </cell>
          <cell r="L1038">
            <v>1188</v>
          </cell>
          <cell r="M1038">
            <v>19712</v>
          </cell>
          <cell r="O1038">
            <v>5</v>
          </cell>
          <cell r="P1038">
            <v>0</v>
          </cell>
          <cell r="Q1038">
            <v>91950</v>
          </cell>
          <cell r="R1038">
            <v>0</v>
          </cell>
          <cell r="S1038">
            <v>0</v>
          </cell>
          <cell r="T1038">
            <v>5895</v>
          </cell>
          <cell r="U1038">
            <v>97845</v>
          </cell>
          <cell r="W1038">
            <v>3.6101083032490974E-2</v>
          </cell>
          <cell r="X1038">
            <v>0.18</v>
          </cell>
          <cell r="Y1038">
            <v>0.18</v>
          </cell>
          <cell r="Z1038">
            <v>0</v>
          </cell>
          <cell r="AB1038">
            <v>2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</row>
        <row r="1039">
          <cell r="B1039">
            <v>3517239219</v>
          </cell>
          <cell r="C1039" t="str">
            <v>MAP ACADEMY</v>
          </cell>
          <cell r="D1039">
            <v>239</v>
          </cell>
          <cell r="E1039" t="str">
            <v>PLYMOUTH</v>
          </cell>
          <cell r="F1039">
            <v>219</v>
          </cell>
          <cell r="G1039" t="str">
            <v>NORWELL</v>
          </cell>
          <cell r="I1039">
            <v>12360</v>
          </cell>
          <cell r="J1039">
            <v>6047</v>
          </cell>
          <cell r="K1039">
            <v>0</v>
          </cell>
          <cell r="L1039">
            <v>1188</v>
          </cell>
          <cell r="M1039">
            <v>19595</v>
          </cell>
          <cell r="O1039">
            <v>1</v>
          </cell>
          <cell r="P1039">
            <v>0</v>
          </cell>
          <cell r="Q1039">
            <v>18274</v>
          </cell>
          <cell r="R1039">
            <v>0</v>
          </cell>
          <cell r="S1039">
            <v>0</v>
          </cell>
          <cell r="T1039">
            <v>1179</v>
          </cell>
          <cell r="U1039">
            <v>19453</v>
          </cell>
          <cell r="W1039">
            <v>7.2202166064981952E-3</v>
          </cell>
          <cell r="X1039">
            <v>0.09</v>
          </cell>
          <cell r="Y1039">
            <v>0.09</v>
          </cell>
          <cell r="Z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</row>
        <row r="1040">
          <cell r="B1040">
            <v>3517239231</v>
          </cell>
          <cell r="C1040" t="str">
            <v>MAP ACADEMY</v>
          </cell>
          <cell r="D1040">
            <v>239</v>
          </cell>
          <cell r="E1040" t="str">
            <v>PLYMOUTH</v>
          </cell>
          <cell r="F1040">
            <v>231</v>
          </cell>
          <cell r="G1040" t="str">
            <v>PEMBROKE</v>
          </cell>
          <cell r="I1040">
            <v>16321</v>
          </cell>
          <cell r="J1040">
            <v>4530</v>
          </cell>
          <cell r="K1040">
            <v>0</v>
          </cell>
          <cell r="L1040">
            <v>1188</v>
          </cell>
          <cell r="M1040">
            <v>22039</v>
          </cell>
          <cell r="O1040">
            <v>10</v>
          </cell>
          <cell r="P1040">
            <v>0</v>
          </cell>
          <cell r="Q1040">
            <v>207000</v>
          </cell>
          <cell r="R1040">
            <v>0</v>
          </cell>
          <cell r="S1040">
            <v>0</v>
          </cell>
          <cell r="T1040">
            <v>11790</v>
          </cell>
          <cell r="U1040">
            <v>218790</v>
          </cell>
          <cell r="W1040">
            <v>7.2202166064981949E-2</v>
          </cell>
          <cell r="X1040">
            <v>0.09</v>
          </cell>
          <cell r="Y1040">
            <v>0.09</v>
          </cell>
          <cell r="Z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</row>
        <row r="1041">
          <cell r="B1041">
            <v>3517239239</v>
          </cell>
          <cell r="C1041" t="str">
            <v>MAP ACADEMY</v>
          </cell>
          <cell r="D1041">
            <v>239</v>
          </cell>
          <cell r="E1041" t="str">
            <v>PLYMOUTH</v>
          </cell>
          <cell r="F1041">
            <v>239</v>
          </cell>
          <cell r="G1041" t="str">
            <v>PLYMOUTH</v>
          </cell>
          <cell r="I1041">
            <v>16631</v>
          </cell>
          <cell r="J1041">
            <v>4848</v>
          </cell>
          <cell r="K1041">
            <v>0</v>
          </cell>
          <cell r="L1041">
            <v>1188</v>
          </cell>
          <cell r="M1041">
            <v>22667</v>
          </cell>
          <cell r="O1041">
            <v>108</v>
          </cell>
          <cell r="P1041">
            <v>0</v>
          </cell>
          <cell r="Q1041">
            <v>2302992</v>
          </cell>
          <cell r="R1041">
            <v>0</v>
          </cell>
          <cell r="S1041">
            <v>0</v>
          </cell>
          <cell r="T1041">
            <v>127332</v>
          </cell>
          <cell r="U1041">
            <v>2430324</v>
          </cell>
          <cell r="W1041">
            <v>0.77978339350180437</v>
          </cell>
          <cell r="X1041">
            <v>0.09</v>
          </cell>
          <cell r="Y1041">
            <v>0.09</v>
          </cell>
          <cell r="Z1041">
            <v>0</v>
          </cell>
          <cell r="AB1041">
            <v>10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</row>
        <row r="1042">
          <cell r="B1042">
            <v>3517239261</v>
          </cell>
          <cell r="C1042" t="str">
            <v>MAP ACADEMY</v>
          </cell>
          <cell r="D1042">
            <v>239</v>
          </cell>
          <cell r="E1042" t="str">
            <v>PLYMOUTH</v>
          </cell>
          <cell r="F1042">
            <v>261</v>
          </cell>
          <cell r="G1042" t="str">
            <v>SANDWICH</v>
          </cell>
          <cell r="I1042">
            <v>12617</v>
          </cell>
          <cell r="J1042">
            <v>9670</v>
          </cell>
          <cell r="K1042">
            <v>0</v>
          </cell>
          <cell r="L1042">
            <v>1188</v>
          </cell>
          <cell r="M1042">
            <v>23475</v>
          </cell>
          <cell r="O1042">
            <v>1</v>
          </cell>
          <cell r="P1042">
            <v>0</v>
          </cell>
          <cell r="Q1042">
            <v>22126</v>
          </cell>
          <cell r="R1042">
            <v>0</v>
          </cell>
          <cell r="S1042">
            <v>0</v>
          </cell>
          <cell r="T1042">
            <v>1179</v>
          </cell>
          <cell r="U1042">
            <v>23305</v>
          </cell>
          <cell r="W1042">
            <v>7.2202166064981952E-3</v>
          </cell>
          <cell r="X1042">
            <v>0.09</v>
          </cell>
          <cell r="Y1042">
            <v>0.09</v>
          </cell>
          <cell r="Z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</row>
        <row r="1043">
          <cell r="B1043">
            <v>3517239264</v>
          </cell>
          <cell r="C1043" t="str">
            <v>MAP ACADEMY</v>
          </cell>
          <cell r="D1043">
            <v>239</v>
          </cell>
          <cell r="E1043" t="str">
            <v>PLYMOUTH</v>
          </cell>
          <cell r="F1043">
            <v>264</v>
          </cell>
          <cell r="G1043" t="str">
            <v>SCITUATE</v>
          </cell>
          <cell r="I1043">
            <v>14898</v>
          </cell>
          <cell r="J1043">
            <v>8097</v>
          </cell>
          <cell r="K1043">
            <v>0</v>
          </cell>
          <cell r="L1043">
            <v>1188</v>
          </cell>
          <cell r="M1043">
            <v>24183</v>
          </cell>
          <cell r="O1043">
            <v>2</v>
          </cell>
          <cell r="P1043">
            <v>0</v>
          </cell>
          <cell r="Q1043">
            <v>45658</v>
          </cell>
          <cell r="R1043">
            <v>0</v>
          </cell>
          <cell r="S1043">
            <v>0</v>
          </cell>
          <cell r="T1043">
            <v>2358</v>
          </cell>
          <cell r="U1043">
            <v>48016</v>
          </cell>
          <cell r="W1043">
            <v>1.444043321299639E-2</v>
          </cell>
          <cell r="X1043">
            <v>0.09</v>
          </cell>
          <cell r="Y1043">
            <v>0.09</v>
          </cell>
          <cell r="Z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</row>
        <row r="1044">
          <cell r="B1044">
            <v>3517239285</v>
          </cell>
          <cell r="C1044" t="str">
            <v>MAP ACADEMY</v>
          </cell>
          <cell r="D1044">
            <v>239</v>
          </cell>
          <cell r="E1044" t="str">
            <v>PLYMOUTH</v>
          </cell>
          <cell r="F1044">
            <v>285</v>
          </cell>
          <cell r="G1044" t="str">
            <v>STOUGHTON</v>
          </cell>
          <cell r="I1044">
            <v>15431</v>
          </cell>
          <cell r="J1044">
            <v>3719</v>
          </cell>
          <cell r="K1044">
            <v>0</v>
          </cell>
          <cell r="L1044">
            <v>1188</v>
          </cell>
          <cell r="M1044">
            <v>20338</v>
          </cell>
          <cell r="O1044">
            <v>1</v>
          </cell>
          <cell r="P1044">
            <v>0</v>
          </cell>
          <cell r="Q1044">
            <v>19012</v>
          </cell>
          <cell r="R1044">
            <v>0</v>
          </cell>
          <cell r="S1044">
            <v>0</v>
          </cell>
          <cell r="T1044">
            <v>1179</v>
          </cell>
          <cell r="U1044">
            <v>20191</v>
          </cell>
          <cell r="W1044">
            <v>7.2202166064981952E-3</v>
          </cell>
          <cell r="X1044">
            <v>0.09</v>
          </cell>
          <cell r="Y1044">
            <v>0.09</v>
          </cell>
          <cell r="Z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</row>
        <row r="1045">
          <cell r="B1045">
            <v>3517239293</v>
          </cell>
          <cell r="C1045" t="str">
            <v>MAP ACADEMY</v>
          </cell>
          <cell r="D1045">
            <v>239</v>
          </cell>
          <cell r="E1045" t="str">
            <v>PLYMOUTH</v>
          </cell>
          <cell r="F1045">
            <v>293</v>
          </cell>
          <cell r="G1045" t="str">
            <v>TAUNTON</v>
          </cell>
          <cell r="I1045">
            <v>14885</v>
          </cell>
          <cell r="J1045">
            <v>428</v>
          </cell>
          <cell r="K1045">
            <v>0</v>
          </cell>
          <cell r="L1045">
            <v>1188</v>
          </cell>
          <cell r="M1045">
            <v>16501</v>
          </cell>
          <cell r="O1045">
            <v>3</v>
          </cell>
          <cell r="P1045">
            <v>0</v>
          </cell>
          <cell r="Q1045">
            <v>45606</v>
          </cell>
          <cell r="R1045">
            <v>0</v>
          </cell>
          <cell r="S1045">
            <v>0</v>
          </cell>
          <cell r="T1045">
            <v>3537</v>
          </cell>
          <cell r="U1045">
            <v>49143</v>
          </cell>
          <cell r="W1045">
            <v>2.1660649819494587E-2</v>
          </cell>
          <cell r="X1045">
            <v>0.18</v>
          </cell>
          <cell r="Y1045">
            <v>0.18</v>
          </cell>
          <cell r="Z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</row>
        <row r="1046">
          <cell r="B1046">
            <v>3517239310</v>
          </cell>
          <cell r="C1046" t="str">
            <v>MAP ACADEMY</v>
          </cell>
          <cell r="D1046">
            <v>239</v>
          </cell>
          <cell r="E1046" t="str">
            <v>PLYMOUTH</v>
          </cell>
          <cell r="F1046">
            <v>310</v>
          </cell>
          <cell r="G1046" t="str">
            <v>WAREHAM</v>
          </cell>
          <cell r="I1046">
            <v>18695</v>
          </cell>
          <cell r="J1046">
            <v>3961</v>
          </cell>
          <cell r="K1046">
            <v>0</v>
          </cell>
          <cell r="L1046">
            <v>1188</v>
          </cell>
          <cell r="M1046">
            <v>23844</v>
          </cell>
          <cell r="O1046">
            <v>34</v>
          </cell>
          <cell r="P1046">
            <v>0</v>
          </cell>
          <cell r="Q1046">
            <v>764728</v>
          </cell>
          <cell r="R1046">
            <v>0</v>
          </cell>
          <cell r="S1046">
            <v>0</v>
          </cell>
          <cell r="T1046">
            <v>40086</v>
          </cell>
          <cell r="U1046">
            <v>804814</v>
          </cell>
          <cell r="W1046">
            <v>0.24548736462093854</v>
          </cell>
          <cell r="X1046">
            <v>0.09</v>
          </cell>
          <cell r="Y1046">
            <v>0.09</v>
          </cell>
          <cell r="Z1046">
            <v>0</v>
          </cell>
          <cell r="AB1046">
            <v>5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</row>
        <row r="1047">
          <cell r="B1047">
            <v>3517239323</v>
          </cell>
          <cell r="C1047" t="str">
            <v>MAP ACADEMY</v>
          </cell>
          <cell r="D1047">
            <v>239</v>
          </cell>
          <cell r="E1047" t="str">
            <v>PLYMOUTH</v>
          </cell>
          <cell r="F1047">
            <v>323</v>
          </cell>
          <cell r="G1047" t="str">
            <v>WEST BRIDGEWATER</v>
          </cell>
          <cell r="I1047">
            <v>13496</v>
          </cell>
          <cell r="J1047">
            <v>3259</v>
          </cell>
          <cell r="K1047">
            <v>0</v>
          </cell>
          <cell r="L1047">
            <v>1188</v>
          </cell>
          <cell r="M1047">
            <v>17943</v>
          </cell>
          <cell r="O1047">
            <v>1</v>
          </cell>
          <cell r="P1047">
            <v>0</v>
          </cell>
          <cell r="Q1047">
            <v>16634</v>
          </cell>
          <cell r="R1047">
            <v>0</v>
          </cell>
          <cell r="S1047">
            <v>0</v>
          </cell>
          <cell r="T1047">
            <v>1179</v>
          </cell>
          <cell r="U1047">
            <v>17813</v>
          </cell>
          <cell r="W1047">
            <v>7.2202166064981952E-3</v>
          </cell>
          <cell r="X1047">
            <v>0.09</v>
          </cell>
          <cell r="Y1047">
            <v>0.09</v>
          </cell>
          <cell r="Z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</row>
        <row r="1048">
          <cell r="B1048">
            <v>3517239331</v>
          </cell>
          <cell r="C1048" t="str">
            <v>MAP ACADEMY</v>
          </cell>
          <cell r="D1048">
            <v>239</v>
          </cell>
          <cell r="E1048" t="str">
            <v>PLYMOUTH</v>
          </cell>
          <cell r="F1048">
            <v>331</v>
          </cell>
          <cell r="G1048" t="str">
            <v>WESTPORT</v>
          </cell>
          <cell r="I1048">
            <v>18318</v>
          </cell>
          <cell r="J1048">
            <v>3700</v>
          </cell>
          <cell r="K1048">
            <v>0</v>
          </cell>
          <cell r="L1048">
            <v>1188</v>
          </cell>
          <cell r="M1048">
            <v>23206</v>
          </cell>
          <cell r="O1048">
            <v>1</v>
          </cell>
          <cell r="P1048">
            <v>0</v>
          </cell>
          <cell r="Q1048">
            <v>21859</v>
          </cell>
          <cell r="R1048">
            <v>0</v>
          </cell>
          <cell r="S1048">
            <v>0</v>
          </cell>
          <cell r="T1048">
            <v>1179</v>
          </cell>
          <cell r="U1048">
            <v>23038</v>
          </cell>
          <cell r="W1048">
            <v>7.2202166064981952E-3</v>
          </cell>
          <cell r="X1048">
            <v>0.09</v>
          </cell>
          <cell r="Y1048">
            <v>0.09</v>
          </cell>
          <cell r="Z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</row>
        <row r="1049">
          <cell r="B1049">
            <v>3517239336</v>
          </cell>
          <cell r="C1049" t="str">
            <v>MAP ACADEMY</v>
          </cell>
          <cell r="D1049">
            <v>239</v>
          </cell>
          <cell r="E1049" t="str">
            <v>PLYMOUTH</v>
          </cell>
          <cell r="F1049">
            <v>336</v>
          </cell>
          <cell r="G1049" t="str">
            <v>WEYMOUTH</v>
          </cell>
          <cell r="I1049">
            <v>15044</v>
          </cell>
          <cell r="J1049">
            <v>1377</v>
          </cell>
          <cell r="K1049">
            <v>0</v>
          </cell>
          <cell r="L1049">
            <v>1188</v>
          </cell>
          <cell r="M1049">
            <v>17609</v>
          </cell>
          <cell r="O1049">
            <v>2</v>
          </cell>
          <cell r="P1049">
            <v>0</v>
          </cell>
          <cell r="Q1049">
            <v>32604</v>
          </cell>
          <cell r="R1049">
            <v>0</v>
          </cell>
          <cell r="S1049">
            <v>0</v>
          </cell>
          <cell r="T1049">
            <v>2358</v>
          </cell>
          <cell r="U1049">
            <v>34962</v>
          </cell>
          <cell r="W1049">
            <v>1.444043321299639E-2</v>
          </cell>
          <cell r="X1049">
            <v>0.09</v>
          </cell>
          <cell r="Y1049">
            <v>0.09</v>
          </cell>
          <cell r="Z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</row>
        <row r="1050">
          <cell r="B1050">
            <v>3517239625</v>
          </cell>
          <cell r="C1050" t="str">
            <v>MAP ACADEMY</v>
          </cell>
          <cell r="D1050">
            <v>239</v>
          </cell>
          <cell r="E1050" t="str">
            <v>PLYMOUTH</v>
          </cell>
          <cell r="F1050">
            <v>625</v>
          </cell>
          <cell r="G1050" t="str">
            <v>BRIDGEWATER RAYNHAM</v>
          </cell>
          <cell r="I1050">
            <v>17951</v>
          </cell>
          <cell r="J1050">
            <v>1594</v>
          </cell>
          <cell r="K1050">
            <v>0</v>
          </cell>
          <cell r="L1050">
            <v>1188</v>
          </cell>
          <cell r="M1050">
            <v>20733</v>
          </cell>
          <cell r="O1050">
            <v>2</v>
          </cell>
          <cell r="P1050">
            <v>0</v>
          </cell>
          <cell r="Q1050">
            <v>38808</v>
          </cell>
          <cell r="R1050">
            <v>0</v>
          </cell>
          <cell r="S1050">
            <v>0</v>
          </cell>
          <cell r="T1050">
            <v>2358</v>
          </cell>
          <cell r="U1050">
            <v>41166</v>
          </cell>
          <cell r="W1050">
            <v>1.444043321299639E-2</v>
          </cell>
          <cell r="X1050">
            <v>0.09</v>
          </cell>
          <cell r="Y1050">
            <v>0.09</v>
          </cell>
          <cell r="Z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</row>
        <row r="1051">
          <cell r="B1051">
            <v>3517239665</v>
          </cell>
          <cell r="C1051" t="str">
            <v>MAP ACADEMY</v>
          </cell>
          <cell r="D1051">
            <v>239</v>
          </cell>
          <cell r="E1051" t="str">
            <v>PLYMOUTH</v>
          </cell>
          <cell r="F1051">
            <v>665</v>
          </cell>
          <cell r="G1051" t="str">
            <v>FREETOWN LAKEVILLE</v>
          </cell>
          <cell r="I1051">
            <v>15051</v>
          </cell>
          <cell r="J1051">
            <v>1848</v>
          </cell>
          <cell r="K1051">
            <v>0</v>
          </cell>
          <cell r="L1051">
            <v>1188</v>
          </cell>
          <cell r="M1051">
            <v>18087</v>
          </cell>
          <cell r="O1051">
            <v>1</v>
          </cell>
          <cell r="P1051">
            <v>0</v>
          </cell>
          <cell r="Q1051">
            <v>16777</v>
          </cell>
          <cell r="R1051">
            <v>0</v>
          </cell>
          <cell r="S1051">
            <v>0</v>
          </cell>
          <cell r="T1051">
            <v>1179</v>
          </cell>
          <cell r="U1051">
            <v>17956</v>
          </cell>
          <cell r="W1051">
            <v>7.2202166064981952E-3</v>
          </cell>
          <cell r="X1051">
            <v>0.09</v>
          </cell>
          <cell r="Y1051">
            <v>0.09</v>
          </cell>
          <cell r="Z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</row>
        <row r="1052">
          <cell r="B1052">
            <v>3517239712</v>
          </cell>
          <cell r="C1052" t="str">
            <v>MAP ACADEMY</v>
          </cell>
          <cell r="D1052">
            <v>239</v>
          </cell>
          <cell r="E1052" t="str">
            <v>PLYMOUTH</v>
          </cell>
          <cell r="F1052">
            <v>712</v>
          </cell>
          <cell r="G1052" t="str">
            <v>MONOMOY</v>
          </cell>
          <cell r="I1052">
            <v>14333</v>
          </cell>
          <cell r="J1052">
            <v>9715</v>
          </cell>
          <cell r="K1052">
            <v>0</v>
          </cell>
          <cell r="L1052">
            <v>1188</v>
          </cell>
          <cell r="M1052">
            <v>25236</v>
          </cell>
          <cell r="O1052">
            <v>1</v>
          </cell>
          <cell r="P1052">
            <v>0</v>
          </cell>
          <cell r="Q1052">
            <v>23874</v>
          </cell>
          <cell r="R1052">
            <v>0</v>
          </cell>
          <cell r="S1052">
            <v>0</v>
          </cell>
          <cell r="T1052">
            <v>1179</v>
          </cell>
          <cell r="U1052">
            <v>25053</v>
          </cell>
          <cell r="W1052">
            <v>7.2202166064981952E-3</v>
          </cell>
          <cell r="X1052">
            <v>0.09</v>
          </cell>
          <cell r="Y1052">
            <v>0.09</v>
          </cell>
          <cell r="Z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</row>
        <row r="1053">
          <cell r="B1053">
            <v>3517239740</v>
          </cell>
          <cell r="C1053" t="str">
            <v>MAP ACADEMY</v>
          </cell>
          <cell r="D1053">
            <v>239</v>
          </cell>
          <cell r="E1053" t="str">
            <v>PLYMOUTH</v>
          </cell>
          <cell r="F1053">
            <v>740</v>
          </cell>
          <cell r="G1053" t="str">
            <v>OLD ROCHESTER</v>
          </cell>
          <cell r="I1053">
            <v>13834</v>
          </cell>
          <cell r="J1053">
            <v>7157</v>
          </cell>
          <cell r="K1053">
            <v>0</v>
          </cell>
          <cell r="L1053">
            <v>1188</v>
          </cell>
          <cell r="M1053">
            <v>22179</v>
          </cell>
          <cell r="O1053">
            <v>5</v>
          </cell>
          <cell r="P1053">
            <v>0</v>
          </cell>
          <cell r="Q1053">
            <v>104195</v>
          </cell>
          <cell r="R1053">
            <v>0</v>
          </cell>
          <cell r="S1053">
            <v>0</v>
          </cell>
          <cell r="T1053">
            <v>5895</v>
          </cell>
          <cell r="U1053">
            <v>110090</v>
          </cell>
          <cell r="W1053">
            <v>3.6101083032490974E-2</v>
          </cell>
          <cell r="X1053">
            <v>0.09</v>
          </cell>
          <cell r="Y1053">
            <v>0.09</v>
          </cell>
          <cell r="Z1053">
            <v>0</v>
          </cell>
          <cell r="AB1053">
            <v>1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</row>
        <row r="1054">
          <cell r="B1054">
            <v>3517239760</v>
          </cell>
          <cell r="C1054" t="str">
            <v>MAP ACADEMY</v>
          </cell>
          <cell r="D1054">
            <v>239</v>
          </cell>
          <cell r="E1054" t="str">
            <v>PLYMOUTH</v>
          </cell>
          <cell r="F1054">
            <v>760</v>
          </cell>
          <cell r="G1054" t="str">
            <v>SILVER LAKE</v>
          </cell>
          <cell r="I1054">
            <v>15179</v>
          </cell>
          <cell r="J1054">
            <v>2929</v>
          </cell>
          <cell r="K1054">
            <v>0</v>
          </cell>
          <cell r="L1054">
            <v>1188</v>
          </cell>
          <cell r="M1054">
            <v>19296</v>
          </cell>
          <cell r="O1054">
            <v>26</v>
          </cell>
          <cell r="P1054">
            <v>0</v>
          </cell>
          <cell r="Q1054">
            <v>467402</v>
          </cell>
          <cell r="R1054">
            <v>0</v>
          </cell>
          <cell r="S1054">
            <v>0</v>
          </cell>
          <cell r="T1054">
            <v>30654</v>
          </cell>
          <cell r="U1054">
            <v>498056</v>
          </cell>
          <cell r="W1054">
            <v>0.18772563176895304</v>
          </cell>
          <cell r="X1054">
            <v>0.09</v>
          </cell>
          <cell r="Y1054">
            <v>0.09</v>
          </cell>
          <cell r="Z1054">
            <v>0</v>
          </cell>
          <cell r="AB1054">
            <v>4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</row>
        <row r="1055">
          <cell r="B1055">
            <v>3517239780</v>
          </cell>
          <cell r="C1055" t="str">
            <v>MAP ACADEMY</v>
          </cell>
          <cell r="D1055">
            <v>239</v>
          </cell>
          <cell r="E1055" t="str">
            <v>PLYMOUTH</v>
          </cell>
          <cell r="F1055">
            <v>780</v>
          </cell>
          <cell r="G1055" t="str">
            <v>WHITMAN HANSON</v>
          </cell>
          <cell r="I1055">
            <v>15284</v>
          </cell>
          <cell r="J1055">
            <v>3784</v>
          </cell>
          <cell r="K1055">
            <v>0</v>
          </cell>
          <cell r="L1055">
            <v>1188</v>
          </cell>
          <cell r="M1055">
            <v>20256</v>
          </cell>
          <cell r="O1055">
            <v>3</v>
          </cell>
          <cell r="P1055">
            <v>0</v>
          </cell>
          <cell r="Q1055">
            <v>56790</v>
          </cell>
          <cell r="R1055">
            <v>0</v>
          </cell>
          <cell r="S1055">
            <v>0</v>
          </cell>
          <cell r="T1055">
            <v>3537</v>
          </cell>
          <cell r="U1055">
            <v>60327</v>
          </cell>
          <cell r="W1055">
            <v>2.1660649819494587E-2</v>
          </cell>
          <cell r="X1055">
            <v>0.09</v>
          </cell>
          <cell r="Y1055">
            <v>0.09</v>
          </cell>
          <cell r="Z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</row>
        <row r="1056">
          <cell r="B1056">
            <v>3518149128</v>
          </cell>
          <cell r="C1056" t="str">
            <v>PHOENIX ACADEMY LAWRENCE</v>
          </cell>
          <cell r="D1056">
            <v>149</v>
          </cell>
          <cell r="E1056" t="str">
            <v>LAWRENCE</v>
          </cell>
          <cell r="F1056">
            <v>128</v>
          </cell>
          <cell r="G1056" t="str">
            <v>HAVERHILL</v>
          </cell>
          <cell r="I1056">
            <v>17569</v>
          </cell>
          <cell r="J1056">
            <v>655</v>
          </cell>
          <cell r="K1056">
            <v>0</v>
          </cell>
          <cell r="L1056">
            <v>1188</v>
          </cell>
          <cell r="M1056">
            <v>19412</v>
          </cell>
          <cell r="O1056">
            <v>33</v>
          </cell>
          <cell r="P1056">
            <v>0</v>
          </cell>
          <cell r="Q1056">
            <v>601392</v>
          </cell>
          <cell r="R1056">
            <v>0</v>
          </cell>
          <cell r="S1056">
            <v>0</v>
          </cell>
          <cell r="T1056">
            <v>39204</v>
          </cell>
          <cell r="U1056">
            <v>640596</v>
          </cell>
          <cell r="W1056">
            <v>0</v>
          </cell>
          <cell r="X1056">
            <v>0.09</v>
          </cell>
          <cell r="Y1056">
            <v>0.09</v>
          </cell>
          <cell r="Z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</row>
        <row r="1057">
          <cell r="B1057">
            <v>3518149149</v>
          </cell>
          <cell r="C1057" t="str">
            <v>PHOENIX ACADEMY LAWRENCE</v>
          </cell>
          <cell r="D1057">
            <v>149</v>
          </cell>
          <cell r="E1057" t="str">
            <v>LAWRENCE</v>
          </cell>
          <cell r="F1057">
            <v>149</v>
          </cell>
          <cell r="G1057" t="str">
            <v>LAWRENCE</v>
          </cell>
          <cell r="I1057">
            <v>20152</v>
          </cell>
          <cell r="J1057">
            <v>242</v>
          </cell>
          <cell r="K1057">
            <v>0</v>
          </cell>
          <cell r="L1057">
            <v>1188</v>
          </cell>
          <cell r="M1057">
            <v>21582</v>
          </cell>
          <cell r="O1057">
            <v>68</v>
          </cell>
          <cell r="P1057">
            <v>0</v>
          </cell>
          <cell r="Q1057">
            <v>1386792</v>
          </cell>
          <cell r="R1057">
            <v>0</v>
          </cell>
          <cell r="S1057">
            <v>0</v>
          </cell>
          <cell r="T1057">
            <v>80784</v>
          </cell>
          <cell r="U1057">
            <v>1467576</v>
          </cell>
          <cell r="W1057">
            <v>0</v>
          </cell>
          <cell r="X1057">
            <v>0.18</v>
          </cell>
          <cell r="Y1057">
            <v>0.18</v>
          </cell>
          <cell r="Z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</row>
        <row r="1058">
          <cell r="B1058">
            <v>3518149160</v>
          </cell>
          <cell r="C1058" t="str">
            <v>PHOENIX ACADEMY LAWRENCE</v>
          </cell>
          <cell r="D1058">
            <v>149</v>
          </cell>
          <cell r="E1058" t="str">
            <v>LAWRENCE</v>
          </cell>
          <cell r="F1058">
            <v>160</v>
          </cell>
          <cell r="G1058" t="str">
            <v>LOWELL</v>
          </cell>
          <cell r="I1058">
            <v>19320</v>
          </cell>
          <cell r="J1058">
            <v>40</v>
          </cell>
          <cell r="K1058">
            <v>0</v>
          </cell>
          <cell r="L1058">
            <v>1188</v>
          </cell>
          <cell r="M1058">
            <v>20548</v>
          </cell>
          <cell r="O1058">
            <v>4</v>
          </cell>
          <cell r="P1058">
            <v>0</v>
          </cell>
          <cell r="Q1058">
            <v>77440</v>
          </cell>
          <cell r="R1058">
            <v>0</v>
          </cell>
          <cell r="S1058">
            <v>0</v>
          </cell>
          <cell r="T1058">
            <v>4752</v>
          </cell>
          <cell r="U1058">
            <v>82192</v>
          </cell>
          <cell r="W1058">
            <v>0</v>
          </cell>
          <cell r="X1058">
            <v>0.18</v>
          </cell>
          <cell r="Y1058">
            <v>0.18</v>
          </cell>
          <cell r="Z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</row>
        <row r="1059">
          <cell r="B1059">
            <v>3518149181</v>
          </cell>
          <cell r="C1059" t="str">
            <v>PHOENIX ACADEMY LAWRENCE</v>
          </cell>
          <cell r="D1059">
            <v>149</v>
          </cell>
          <cell r="E1059" t="str">
            <v>LAWRENCE</v>
          </cell>
          <cell r="F1059">
            <v>181</v>
          </cell>
          <cell r="G1059" t="str">
            <v>METHUEN</v>
          </cell>
          <cell r="I1059">
            <v>18165</v>
          </cell>
          <cell r="J1059">
            <v>272</v>
          </cell>
          <cell r="K1059">
            <v>0</v>
          </cell>
          <cell r="L1059">
            <v>1188</v>
          </cell>
          <cell r="M1059">
            <v>19625</v>
          </cell>
          <cell r="O1059">
            <v>7</v>
          </cell>
          <cell r="P1059">
            <v>0</v>
          </cell>
          <cell r="Q1059">
            <v>129059</v>
          </cell>
          <cell r="R1059">
            <v>0</v>
          </cell>
          <cell r="S1059">
            <v>0</v>
          </cell>
          <cell r="T1059">
            <v>8316</v>
          </cell>
          <cell r="U1059">
            <v>137375</v>
          </cell>
          <cell r="W1059">
            <v>0</v>
          </cell>
          <cell r="X1059">
            <v>0.09</v>
          </cell>
          <cell r="Y1059">
            <v>0.09</v>
          </cell>
          <cell r="Z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</row>
        <row r="1060">
          <cell r="B1060">
            <v>3518149295</v>
          </cell>
          <cell r="C1060" t="str">
            <v>PHOENIX ACADEMY LAWRENCE</v>
          </cell>
          <cell r="D1060">
            <v>149</v>
          </cell>
          <cell r="E1060" t="str">
            <v>LAWRENCE</v>
          </cell>
          <cell r="F1060">
            <v>295</v>
          </cell>
          <cell r="G1060" t="str">
            <v>TEWKSBURY</v>
          </cell>
          <cell r="I1060">
            <v>12678</v>
          </cell>
          <cell r="J1060">
            <v>6285</v>
          </cell>
          <cell r="K1060">
            <v>0</v>
          </cell>
          <cell r="L1060">
            <v>1188</v>
          </cell>
          <cell r="M1060">
            <v>20151</v>
          </cell>
          <cell r="O1060">
            <v>1</v>
          </cell>
          <cell r="P1060">
            <v>0</v>
          </cell>
          <cell r="Q1060">
            <v>18963</v>
          </cell>
          <cell r="R1060">
            <v>0</v>
          </cell>
          <cell r="S1060">
            <v>0</v>
          </cell>
          <cell r="T1060">
            <v>1188</v>
          </cell>
          <cell r="U1060">
            <v>20151</v>
          </cell>
          <cell r="W1060">
            <v>0</v>
          </cell>
          <cell r="X1060">
            <v>0.09</v>
          </cell>
          <cell r="Y1060">
            <v>0.09</v>
          </cell>
          <cell r="Z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</row>
        <row r="1061">
          <cell r="B1061">
            <v>3519348017</v>
          </cell>
          <cell r="C1061" t="str">
            <v>WORCESTER CULTURAL ACADEMY</v>
          </cell>
          <cell r="D1061">
            <v>348</v>
          </cell>
          <cell r="E1061" t="str">
            <v>WORCESTER</v>
          </cell>
          <cell r="F1061">
            <v>17</v>
          </cell>
          <cell r="G1061" t="str">
            <v>AUBURN</v>
          </cell>
          <cell r="I1061">
            <v>13285</v>
          </cell>
          <cell r="J1061">
            <v>2443</v>
          </cell>
          <cell r="K1061">
            <v>0</v>
          </cell>
          <cell r="L1061">
            <v>1188</v>
          </cell>
          <cell r="M1061">
            <v>16916</v>
          </cell>
          <cell r="O1061">
            <v>1</v>
          </cell>
          <cell r="P1061">
            <v>0</v>
          </cell>
          <cell r="Q1061">
            <v>14687</v>
          </cell>
          <cell r="R1061">
            <v>0</v>
          </cell>
          <cell r="S1061">
            <v>0</v>
          </cell>
          <cell r="T1061">
            <v>1109</v>
          </cell>
          <cell r="U1061">
            <v>15796</v>
          </cell>
          <cell r="W1061">
            <v>6.6176470588235295E-2</v>
          </cell>
          <cell r="X1061">
            <v>0.09</v>
          </cell>
          <cell r="Y1061">
            <v>0.09</v>
          </cell>
          <cell r="Z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</row>
        <row r="1062">
          <cell r="B1062">
            <v>3519348151</v>
          </cell>
          <cell r="C1062" t="str">
            <v>WORCESTER CULTURAL ACADEMY</v>
          </cell>
          <cell r="D1062">
            <v>348</v>
          </cell>
          <cell r="E1062" t="str">
            <v>WORCESTER</v>
          </cell>
          <cell r="F1062">
            <v>151</v>
          </cell>
          <cell r="G1062" t="str">
            <v>LEICESTER</v>
          </cell>
          <cell r="I1062">
            <v>14386</v>
          </cell>
          <cell r="J1062">
            <v>2087</v>
          </cell>
          <cell r="K1062">
            <v>0</v>
          </cell>
          <cell r="L1062">
            <v>1188</v>
          </cell>
          <cell r="M1062">
            <v>17661</v>
          </cell>
          <cell r="O1062">
            <v>4</v>
          </cell>
          <cell r="P1062">
            <v>0</v>
          </cell>
          <cell r="Q1062">
            <v>61532</v>
          </cell>
          <cell r="R1062">
            <v>0</v>
          </cell>
          <cell r="S1062">
            <v>0</v>
          </cell>
          <cell r="T1062">
            <v>4436</v>
          </cell>
          <cell r="U1062">
            <v>65968</v>
          </cell>
          <cell r="W1062">
            <v>0.26470588235294118</v>
          </cell>
          <cell r="X1062">
            <v>0.09</v>
          </cell>
          <cell r="Y1062">
            <v>0.09</v>
          </cell>
          <cell r="Z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</row>
        <row r="1063">
          <cell r="B1063">
            <v>3519348153</v>
          </cell>
          <cell r="C1063" t="str">
            <v>WORCESTER CULTURAL ACADEMY</v>
          </cell>
          <cell r="D1063">
            <v>348</v>
          </cell>
          <cell r="E1063" t="str">
            <v>WORCESTER</v>
          </cell>
          <cell r="F1063">
            <v>153</v>
          </cell>
          <cell r="G1063" t="str">
            <v>LEOMINSTER</v>
          </cell>
          <cell r="I1063">
            <v>16545</v>
          </cell>
          <cell r="J1063">
            <v>46</v>
          </cell>
          <cell r="K1063">
            <v>0</v>
          </cell>
          <cell r="L1063">
            <v>1188</v>
          </cell>
          <cell r="M1063">
            <v>17779</v>
          </cell>
          <cell r="O1063">
            <v>1</v>
          </cell>
          <cell r="P1063">
            <v>0</v>
          </cell>
          <cell r="Q1063">
            <v>15493</v>
          </cell>
          <cell r="R1063">
            <v>0</v>
          </cell>
          <cell r="S1063">
            <v>0</v>
          </cell>
          <cell r="T1063">
            <v>1109</v>
          </cell>
          <cell r="U1063">
            <v>16602</v>
          </cell>
          <cell r="W1063">
            <v>6.6176470588235295E-2</v>
          </cell>
          <cell r="X1063">
            <v>0.09</v>
          </cell>
          <cell r="Y1063">
            <v>0.09</v>
          </cell>
          <cell r="Z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</row>
        <row r="1064">
          <cell r="B1064">
            <v>3519348214</v>
          </cell>
          <cell r="C1064" t="str">
            <v>WORCESTER CULTURAL ACADEMY</v>
          </cell>
          <cell r="D1064">
            <v>348</v>
          </cell>
          <cell r="E1064" t="str">
            <v>WORCESTER</v>
          </cell>
          <cell r="F1064">
            <v>214</v>
          </cell>
          <cell r="G1064" t="str">
            <v>NORTHBRIDGE</v>
          </cell>
          <cell r="I1064">
            <v>14076</v>
          </cell>
          <cell r="J1064">
            <v>1285</v>
          </cell>
          <cell r="K1064">
            <v>0</v>
          </cell>
          <cell r="L1064">
            <v>1188</v>
          </cell>
          <cell r="M1064">
            <v>16549</v>
          </cell>
          <cell r="O1064">
            <v>1</v>
          </cell>
          <cell r="P1064">
            <v>0</v>
          </cell>
          <cell r="Q1064">
            <v>14344</v>
          </cell>
          <cell r="R1064">
            <v>0</v>
          </cell>
          <cell r="S1064">
            <v>0</v>
          </cell>
          <cell r="T1064">
            <v>1109</v>
          </cell>
          <cell r="U1064">
            <v>15453</v>
          </cell>
          <cell r="W1064">
            <v>6.6176470588235295E-2</v>
          </cell>
          <cell r="X1064">
            <v>0.09</v>
          </cell>
          <cell r="Y1064">
            <v>0.09</v>
          </cell>
          <cell r="Z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</row>
        <row r="1065">
          <cell r="B1065">
            <v>3519348215</v>
          </cell>
          <cell r="C1065" t="str">
            <v>WORCESTER CULTURAL ACADEMY</v>
          </cell>
          <cell r="D1065">
            <v>348</v>
          </cell>
          <cell r="E1065" t="str">
            <v>WORCESTER</v>
          </cell>
          <cell r="F1065">
            <v>215</v>
          </cell>
          <cell r="G1065" t="str">
            <v>NORTH BROOKFIELD</v>
          </cell>
          <cell r="I1065">
            <v>14427</v>
          </cell>
          <cell r="J1065">
            <v>1322</v>
          </cell>
          <cell r="K1065">
            <v>0</v>
          </cell>
          <cell r="L1065">
            <v>1188</v>
          </cell>
          <cell r="M1065">
            <v>16937</v>
          </cell>
          <cell r="O1065">
            <v>1</v>
          </cell>
          <cell r="P1065">
            <v>0</v>
          </cell>
          <cell r="Q1065">
            <v>14707</v>
          </cell>
          <cell r="R1065">
            <v>0</v>
          </cell>
          <cell r="S1065">
            <v>0</v>
          </cell>
          <cell r="T1065">
            <v>1109</v>
          </cell>
          <cell r="U1065">
            <v>15816</v>
          </cell>
          <cell r="W1065">
            <v>6.6176470588235295E-2</v>
          </cell>
          <cell r="X1065">
            <v>0.18</v>
          </cell>
          <cell r="Y1065">
            <v>0.18</v>
          </cell>
          <cell r="Z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</row>
        <row r="1066">
          <cell r="B1066">
            <v>3519348226</v>
          </cell>
          <cell r="C1066" t="str">
            <v>WORCESTER CULTURAL ACADEMY</v>
          </cell>
          <cell r="D1066">
            <v>348</v>
          </cell>
          <cell r="E1066" t="str">
            <v>WORCESTER</v>
          </cell>
          <cell r="F1066">
            <v>226</v>
          </cell>
          <cell r="G1066" t="str">
            <v>OXFORD</v>
          </cell>
          <cell r="I1066">
            <v>14384</v>
          </cell>
          <cell r="J1066">
            <v>1241</v>
          </cell>
          <cell r="K1066">
            <v>0</v>
          </cell>
          <cell r="L1066">
            <v>1188</v>
          </cell>
          <cell r="M1066">
            <v>16813</v>
          </cell>
          <cell r="O1066">
            <v>1</v>
          </cell>
          <cell r="P1066">
            <v>0</v>
          </cell>
          <cell r="Q1066">
            <v>14591</v>
          </cell>
          <cell r="R1066">
            <v>0</v>
          </cell>
          <cell r="S1066">
            <v>0</v>
          </cell>
          <cell r="T1066">
            <v>1109</v>
          </cell>
          <cell r="U1066">
            <v>15700</v>
          </cell>
          <cell r="W1066">
            <v>6.6176470588235295E-2</v>
          </cell>
          <cell r="X1066">
            <v>0.18</v>
          </cell>
          <cell r="Y1066">
            <v>0.18</v>
          </cell>
          <cell r="Z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</row>
        <row r="1067">
          <cell r="B1067">
            <v>3519348277</v>
          </cell>
          <cell r="C1067" t="str">
            <v>WORCESTER CULTURAL ACADEMY</v>
          </cell>
          <cell r="D1067">
            <v>348</v>
          </cell>
          <cell r="E1067" t="str">
            <v>WORCESTER</v>
          </cell>
          <cell r="F1067">
            <v>277</v>
          </cell>
          <cell r="G1067" t="str">
            <v>SOUTHBRIDGE</v>
          </cell>
          <cell r="I1067">
            <v>17596</v>
          </cell>
          <cell r="J1067">
            <v>59</v>
          </cell>
          <cell r="K1067">
            <v>0</v>
          </cell>
          <cell r="L1067">
            <v>1188</v>
          </cell>
          <cell r="M1067">
            <v>18843</v>
          </cell>
          <cell r="O1067">
            <v>2</v>
          </cell>
          <cell r="P1067">
            <v>0</v>
          </cell>
          <cell r="Q1067">
            <v>32974</v>
          </cell>
          <cell r="R1067">
            <v>0</v>
          </cell>
          <cell r="S1067">
            <v>0</v>
          </cell>
          <cell r="T1067">
            <v>2218</v>
          </cell>
          <cell r="U1067">
            <v>35192</v>
          </cell>
          <cell r="W1067">
            <v>0.13235294117647059</v>
          </cell>
          <cell r="X1067">
            <v>0.18</v>
          </cell>
          <cell r="Y1067">
            <v>0.18</v>
          </cell>
          <cell r="Z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</row>
        <row r="1068">
          <cell r="B1068">
            <v>3519348348</v>
          </cell>
          <cell r="C1068" t="str">
            <v>WORCESTER CULTURAL ACADEMY</v>
          </cell>
          <cell r="D1068">
            <v>348</v>
          </cell>
          <cell r="E1068" t="str">
            <v>WORCESTER</v>
          </cell>
          <cell r="F1068">
            <v>348</v>
          </cell>
          <cell r="G1068" t="str">
            <v>WORCESTER</v>
          </cell>
          <cell r="I1068">
            <v>17279.830000000002</v>
          </cell>
          <cell r="J1068">
            <v>89</v>
          </cell>
          <cell r="K1068">
            <v>0</v>
          </cell>
          <cell r="L1068">
            <v>1188</v>
          </cell>
          <cell r="M1068">
            <v>18556.830000000002</v>
          </cell>
          <cell r="O1068">
            <v>124</v>
          </cell>
          <cell r="P1068">
            <v>0</v>
          </cell>
          <cell r="Q1068">
            <v>2011156</v>
          </cell>
          <cell r="R1068">
            <v>0</v>
          </cell>
          <cell r="S1068">
            <v>0</v>
          </cell>
          <cell r="T1068">
            <v>137516</v>
          </cell>
          <cell r="U1068">
            <v>2148672</v>
          </cell>
          <cell r="W1068">
            <v>8.2058823529411953</v>
          </cell>
          <cell r="X1068">
            <v>0.18</v>
          </cell>
          <cell r="Y1068">
            <v>0.18</v>
          </cell>
          <cell r="Z1068">
            <v>0</v>
          </cell>
          <cell r="AB1068">
            <v>3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</row>
        <row r="1069">
          <cell r="B1069">
            <v>3519348775</v>
          </cell>
          <cell r="C1069" t="str">
            <v>WORCESTER CULTURAL ACADEMY</v>
          </cell>
          <cell r="D1069">
            <v>348</v>
          </cell>
          <cell r="E1069" t="str">
            <v>WORCESTER</v>
          </cell>
          <cell r="F1069">
            <v>775</v>
          </cell>
          <cell r="G1069" t="str">
            <v>WACHUSETT</v>
          </cell>
          <cell r="I1069">
            <v>12369</v>
          </cell>
          <cell r="J1069">
            <v>2882</v>
          </cell>
          <cell r="K1069">
            <v>0</v>
          </cell>
          <cell r="L1069">
            <v>1188</v>
          </cell>
          <cell r="M1069">
            <v>16439</v>
          </cell>
          <cell r="O1069">
            <v>1</v>
          </cell>
          <cell r="P1069">
            <v>0</v>
          </cell>
          <cell r="Q1069">
            <v>14242</v>
          </cell>
          <cell r="R1069">
            <v>0</v>
          </cell>
          <cell r="S1069">
            <v>0</v>
          </cell>
          <cell r="T1069">
            <v>1109</v>
          </cell>
          <cell r="U1069">
            <v>15351</v>
          </cell>
          <cell r="W1069">
            <v>6.6176470588235295E-2</v>
          </cell>
          <cell r="X1069">
            <v>0.09</v>
          </cell>
          <cell r="Y1069">
            <v>0.09</v>
          </cell>
          <cell r="Z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</row>
      </sheetData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otes"/>
      <sheetName val="codes"/>
      <sheetName val="distinfo"/>
      <sheetName val="calc"/>
      <sheetName val="piv-dist"/>
      <sheetName val="piv-cha"/>
      <sheetName val="piv-detail"/>
      <sheetName val="piv-rates"/>
      <sheetName val="sib summary"/>
    </sheetNames>
    <sheetDataSet>
      <sheetData sheetId="0"/>
      <sheetData sheetId="1">
        <row r="10">
          <cell r="A10">
            <v>1</v>
          </cell>
          <cell r="B10" t="str">
            <v>ABINGTON</v>
          </cell>
          <cell r="C10">
            <v>1</v>
          </cell>
          <cell r="F10">
            <v>409</v>
          </cell>
          <cell r="G10" t="str">
            <v>ALMA DEL MAR</v>
          </cell>
          <cell r="H10" t="str">
            <v>open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D11" t="str">
            <v>fy15</v>
          </cell>
          <cell r="F11">
            <v>410</v>
          </cell>
          <cell r="G11" t="str">
            <v>EXCEL ACADEMY</v>
          </cell>
          <cell r="H11" t="str">
            <v>open</v>
          </cell>
        </row>
        <row r="12">
          <cell r="A12">
            <v>3</v>
          </cell>
          <cell r="B12" t="str">
            <v>ACUSHNET</v>
          </cell>
          <cell r="C12">
            <v>1</v>
          </cell>
          <cell r="F12">
            <v>412</v>
          </cell>
          <cell r="G12" t="str">
            <v>ACADEMY OF THE PACIFIC RIM</v>
          </cell>
          <cell r="H12" t="str">
            <v>open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F13">
            <v>413</v>
          </cell>
          <cell r="G13" t="str">
            <v>FOUR RIVERS</v>
          </cell>
          <cell r="H13" t="str">
            <v>open</v>
          </cell>
        </row>
        <row r="14">
          <cell r="A14">
            <v>5</v>
          </cell>
          <cell r="B14" t="str">
            <v>AGAWAM</v>
          </cell>
          <cell r="C14">
            <v>1</v>
          </cell>
          <cell r="F14">
            <v>414</v>
          </cell>
          <cell r="G14" t="str">
            <v>BERKSHIRE ARTS AND TECHNOLOGY</v>
          </cell>
          <cell r="H14" t="str">
            <v>open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F15">
            <v>416</v>
          </cell>
          <cell r="G15" t="str">
            <v>BOSTON PREPARATORY</v>
          </cell>
          <cell r="H15" t="str">
            <v>open</v>
          </cell>
        </row>
        <row r="16">
          <cell r="A16">
            <v>7</v>
          </cell>
          <cell r="B16" t="str">
            <v>AMESBURY</v>
          </cell>
          <cell r="C16">
            <v>1</v>
          </cell>
          <cell r="F16">
            <v>417</v>
          </cell>
          <cell r="G16" t="str">
            <v>BRIDGE BOSTON</v>
          </cell>
          <cell r="H16" t="str">
            <v>open</v>
          </cell>
        </row>
        <row r="17">
          <cell r="A17">
            <v>8</v>
          </cell>
          <cell r="B17" t="str">
            <v>AMHERST</v>
          </cell>
          <cell r="C17">
            <v>1</v>
          </cell>
          <cell r="F17">
            <v>418</v>
          </cell>
          <cell r="G17" t="str">
            <v>CHRISTA MCAULIFFE</v>
          </cell>
          <cell r="H17" t="str">
            <v>open</v>
          </cell>
        </row>
        <row r="18">
          <cell r="A18">
            <v>9</v>
          </cell>
          <cell r="B18" t="str">
            <v>ANDOVER</v>
          </cell>
          <cell r="C18">
            <v>1</v>
          </cell>
          <cell r="F18">
            <v>419</v>
          </cell>
          <cell r="G18" t="str">
            <v>HELEN Y. DAVIS LEADERSHIP ACADEMY</v>
          </cell>
          <cell r="H18" t="str">
            <v>open</v>
          </cell>
        </row>
        <row r="19">
          <cell r="A19">
            <v>10</v>
          </cell>
          <cell r="B19" t="str">
            <v>ARLINGTON</v>
          </cell>
          <cell r="C19">
            <v>1</v>
          </cell>
          <cell r="F19">
            <v>420</v>
          </cell>
          <cell r="G19" t="str">
            <v>BENJAMIN BANNEKER</v>
          </cell>
          <cell r="H19" t="str">
            <v>open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F20">
            <v>428</v>
          </cell>
          <cell r="G20" t="str">
            <v>BROOKE</v>
          </cell>
          <cell r="H20" t="str">
            <v>open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F21">
            <v>429</v>
          </cell>
          <cell r="G21" t="str">
            <v>KIPP ACADEMY LYNN</v>
          </cell>
          <cell r="H21" t="str">
            <v>open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F22">
            <v>430</v>
          </cell>
          <cell r="G22" t="str">
            <v>ADVANCED MATH AND SCIENCE ACADEMY</v>
          </cell>
          <cell r="H22" t="str">
            <v>open</v>
          </cell>
        </row>
        <row r="23">
          <cell r="A23">
            <v>14</v>
          </cell>
          <cell r="B23" t="str">
            <v>ASHLAND</v>
          </cell>
          <cell r="C23">
            <v>1</v>
          </cell>
          <cell r="F23">
            <v>432</v>
          </cell>
          <cell r="G23" t="str">
            <v>CAPE COD LIGHTHOUSE</v>
          </cell>
          <cell r="H23" t="str">
            <v>open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F24">
            <v>435</v>
          </cell>
          <cell r="G24" t="str">
            <v>INNOVATION ACADEMY</v>
          </cell>
          <cell r="H24" t="str">
            <v>open</v>
          </cell>
        </row>
        <row r="25">
          <cell r="A25">
            <v>16</v>
          </cell>
          <cell r="B25" t="str">
            <v>ATTLEBORO</v>
          </cell>
          <cell r="C25">
            <v>1</v>
          </cell>
          <cell r="F25">
            <v>436</v>
          </cell>
          <cell r="G25" t="str">
            <v>COMMUNITY CS OF CAMBRIDGE</v>
          </cell>
          <cell r="H25" t="str">
            <v>open</v>
          </cell>
        </row>
        <row r="26">
          <cell r="A26">
            <v>17</v>
          </cell>
          <cell r="B26" t="str">
            <v>AUBURN</v>
          </cell>
          <cell r="C26">
            <v>1</v>
          </cell>
          <cell r="F26">
            <v>437</v>
          </cell>
          <cell r="G26" t="str">
            <v>CITY ON A HILL</v>
          </cell>
          <cell r="H26" t="str">
            <v>open</v>
          </cell>
        </row>
        <row r="27">
          <cell r="A27">
            <v>18</v>
          </cell>
          <cell r="B27" t="str">
            <v>AVON</v>
          </cell>
          <cell r="C27">
            <v>1</v>
          </cell>
          <cell r="F27">
            <v>438</v>
          </cell>
          <cell r="G27" t="str">
            <v>CODMAN ACADEMY</v>
          </cell>
          <cell r="H27" t="str">
            <v>open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D28" t="str">
            <v>fy12</v>
          </cell>
          <cell r="F28">
            <v>439</v>
          </cell>
          <cell r="G28" t="str">
            <v>CONSERVATORY LAB</v>
          </cell>
          <cell r="H28" t="str">
            <v>open</v>
          </cell>
        </row>
        <row r="29">
          <cell r="A29">
            <v>20</v>
          </cell>
          <cell r="B29" t="str">
            <v>BARNSTABLE</v>
          </cell>
          <cell r="C29">
            <v>1</v>
          </cell>
          <cell r="F29">
            <v>440</v>
          </cell>
          <cell r="G29" t="str">
            <v>COMMUNITY DAY</v>
          </cell>
          <cell r="H29" t="str">
            <v>open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F30">
            <v>441</v>
          </cell>
          <cell r="G30" t="str">
            <v>SPRINGFIELD INTERNATIONAL</v>
          </cell>
          <cell r="H30" t="str">
            <v>open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F31">
            <v>444</v>
          </cell>
          <cell r="G31" t="str">
            <v>NEIGHBORHOOD HOUSE</v>
          </cell>
          <cell r="H31" t="str">
            <v>open</v>
          </cell>
        </row>
        <row r="32">
          <cell r="A32">
            <v>23</v>
          </cell>
          <cell r="B32" t="str">
            <v>BEDFORD</v>
          </cell>
          <cell r="C32">
            <v>1</v>
          </cell>
          <cell r="F32">
            <v>445</v>
          </cell>
          <cell r="G32" t="str">
            <v>ABBY KELLEY FOSTER</v>
          </cell>
          <cell r="H32" t="str">
            <v>open</v>
          </cell>
        </row>
        <row r="33">
          <cell r="A33">
            <v>24</v>
          </cell>
          <cell r="B33" t="str">
            <v>BELCHERTOWN</v>
          </cell>
          <cell r="C33">
            <v>1</v>
          </cell>
          <cell r="F33">
            <v>446</v>
          </cell>
          <cell r="G33" t="str">
            <v>FOXBOROUGH REGIONAL</v>
          </cell>
          <cell r="H33" t="str">
            <v>open</v>
          </cell>
        </row>
        <row r="34">
          <cell r="A34">
            <v>25</v>
          </cell>
          <cell r="B34" t="str">
            <v>BELLINGHAM</v>
          </cell>
          <cell r="C34">
            <v>1</v>
          </cell>
          <cell r="F34">
            <v>447</v>
          </cell>
          <cell r="G34" t="str">
            <v>BENJAMIN FRANKLIN CLASSICAL</v>
          </cell>
          <cell r="H34" t="str">
            <v>open</v>
          </cell>
        </row>
        <row r="35">
          <cell r="A35">
            <v>26</v>
          </cell>
          <cell r="B35" t="str">
            <v>BELMONT</v>
          </cell>
          <cell r="C35">
            <v>1</v>
          </cell>
          <cell r="F35">
            <v>449</v>
          </cell>
          <cell r="G35" t="str">
            <v>BOSTON COLLEGIATE</v>
          </cell>
          <cell r="H35" t="str">
            <v>open</v>
          </cell>
        </row>
        <row r="36">
          <cell r="A36">
            <v>27</v>
          </cell>
          <cell r="B36" t="str">
            <v>BERKLEY</v>
          </cell>
          <cell r="C36">
            <v>1</v>
          </cell>
          <cell r="D36" t="str">
            <v>fy12</v>
          </cell>
          <cell r="F36">
            <v>450</v>
          </cell>
          <cell r="G36" t="str">
            <v>HILLTOWN COOPERATIVE</v>
          </cell>
          <cell r="H36" t="str">
            <v>open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D37" t="str">
            <v>fy20</v>
          </cell>
          <cell r="F37">
            <v>453</v>
          </cell>
          <cell r="G37" t="str">
            <v>HOLYOKE COMMUNITY</v>
          </cell>
          <cell r="H37" t="str">
            <v>open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F38">
            <v>454</v>
          </cell>
          <cell r="G38" t="str">
            <v>LAWRENCE FAMILY DEVELOPMENT</v>
          </cell>
          <cell r="H38" t="str">
            <v>open</v>
          </cell>
        </row>
        <row r="39">
          <cell r="A39">
            <v>30</v>
          </cell>
          <cell r="B39" t="str">
            <v>BEVERLY</v>
          </cell>
          <cell r="C39">
            <v>1</v>
          </cell>
          <cell r="F39">
            <v>455</v>
          </cell>
          <cell r="G39" t="str">
            <v>HILL VIEW MONTESSORI</v>
          </cell>
          <cell r="H39" t="str">
            <v>open</v>
          </cell>
        </row>
        <row r="40">
          <cell r="A40">
            <v>31</v>
          </cell>
          <cell r="B40" t="str">
            <v>BILLERICA</v>
          </cell>
          <cell r="C40">
            <v>1</v>
          </cell>
          <cell r="F40">
            <v>456</v>
          </cell>
          <cell r="G40" t="str">
            <v>LOWELL COMMUNITY</v>
          </cell>
          <cell r="H40" t="str">
            <v>open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F41">
            <v>458</v>
          </cell>
          <cell r="G41" t="str">
            <v>LOWELL MIDDLESEX ACADEMY</v>
          </cell>
          <cell r="H41" t="str">
            <v>open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F42">
            <v>463</v>
          </cell>
          <cell r="G42" t="str">
            <v>KIPP ACADEMY BOSTON</v>
          </cell>
          <cell r="H42" t="str">
            <v>open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F43">
            <v>464</v>
          </cell>
          <cell r="G43" t="str">
            <v>MARBLEHEAD COMMUNITY</v>
          </cell>
          <cell r="H43" t="str">
            <v>open</v>
          </cell>
        </row>
        <row r="44">
          <cell r="A44">
            <v>35</v>
          </cell>
          <cell r="B44" t="str">
            <v>BOSTON</v>
          </cell>
          <cell r="C44">
            <v>1</v>
          </cell>
          <cell r="F44">
            <v>466</v>
          </cell>
          <cell r="G44" t="str">
            <v>MARTHA'S VINEYARD</v>
          </cell>
          <cell r="H44" t="str">
            <v>open</v>
          </cell>
        </row>
        <row r="45">
          <cell r="A45">
            <v>36</v>
          </cell>
          <cell r="B45" t="str">
            <v>BOURNE</v>
          </cell>
          <cell r="C45">
            <v>1</v>
          </cell>
          <cell r="F45">
            <v>469</v>
          </cell>
          <cell r="G45" t="str">
            <v>MATCH</v>
          </cell>
          <cell r="H45" t="str">
            <v>open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D46" t="str">
            <v>fy15</v>
          </cell>
          <cell r="F46">
            <v>470</v>
          </cell>
          <cell r="G46" t="str">
            <v>MYSTIC VALLEY REGIONAL</v>
          </cell>
          <cell r="H46" t="str">
            <v>open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F47">
            <v>474</v>
          </cell>
          <cell r="G47" t="str">
            <v>SIZER SCHOOL, A NORTH CENTRAL CHARTER ESSENTIAL SCHOOL</v>
          </cell>
          <cell r="H47" t="str">
            <v>open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D48" t="str">
            <v>fy20</v>
          </cell>
          <cell r="F48">
            <v>478</v>
          </cell>
          <cell r="G48" t="str">
            <v>FRANCIS W. PARKER CHARTER ESSENTIAL</v>
          </cell>
          <cell r="H48" t="str">
            <v>open</v>
          </cell>
        </row>
        <row r="49">
          <cell r="A49">
            <v>40</v>
          </cell>
          <cell r="B49" t="str">
            <v>BRAINTREE</v>
          </cell>
          <cell r="C49">
            <v>1</v>
          </cell>
          <cell r="F49">
            <v>479</v>
          </cell>
          <cell r="G49" t="str">
            <v>PIONEER VALLEY PERFORMING ARTS</v>
          </cell>
          <cell r="H49" t="str">
            <v>open</v>
          </cell>
        </row>
        <row r="50">
          <cell r="A50">
            <v>41</v>
          </cell>
          <cell r="B50" t="str">
            <v>BREWSTER</v>
          </cell>
          <cell r="C50">
            <v>1</v>
          </cell>
          <cell r="F50">
            <v>481</v>
          </cell>
          <cell r="G50" t="str">
            <v>BOSTON RENAISSANCE</v>
          </cell>
          <cell r="H50" t="str">
            <v>open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F51">
            <v>482</v>
          </cell>
          <cell r="G51" t="str">
            <v>RIVER VALLEY</v>
          </cell>
          <cell r="H51" t="str">
            <v>open</v>
          </cell>
        </row>
        <row r="52">
          <cell r="A52">
            <v>43</v>
          </cell>
          <cell r="B52" t="str">
            <v>BRIMFIELD</v>
          </cell>
          <cell r="C52">
            <v>1</v>
          </cell>
          <cell r="F52">
            <v>483</v>
          </cell>
          <cell r="G52" t="str">
            <v>RISING TIDE</v>
          </cell>
          <cell r="H52" t="str">
            <v>open</v>
          </cell>
        </row>
        <row r="53">
          <cell r="A53">
            <v>44</v>
          </cell>
          <cell r="B53" t="str">
            <v>BROCKTON</v>
          </cell>
          <cell r="C53">
            <v>1</v>
          </cell>
          <cell r="F53">
            <v>484</v>
          </cell>
          <cell r="G53" t="str">
            <v>ROXBURY PREPARATORY</v>
          </cell>
          <cell r="H53" t="str">
            <v>open</v>
          </cell>
        </row>
        <row r="54">
          <cell r="A54">
            <v>45</v>
          </cell>
          <cell r="B54" t="str">
            <v>BROOKFIELD</v>
          </cell>
          <cell r="C54">
            <v>1</v>
          </cell>
          <cell r="F54">
            <v>485</v>
          </cell>
          <cell r="G54" t="str">
            <v>SALEM ACADEMY</v>
          </cell>
          <cell r="H54" t="str">
            <v>open</v>
          </cell>
        </row>
        <row r="55">
          <cell r="A55">
            <v>46</v>
          </cell>
          <cell r="B55" t="str">
            <v>BROOKLINE</v>
          </cell>
          <cell r="C55">
            <v>1</v>
          </cell>
          <cell r="F55">
            <v>486</v>
          </cell>
          <cell r="G55" t="str">
            <v>LEARNING FIRST</v>
          </cell>
          <cell r="H55" t="str">
            <v>open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F56">
            <v>487</v>
          </cell>
          <cell r="G56" t="str">
            <v>PROSPECT HILL ACADEMY</v>
          </cell>
          <cell r="H56" t="str">
            <v>open</v>
          </cell>
        </row>
        <row r="57">
          <cell r="A57">
            <v>48</v>
          </cell>
          <cell r="B57" t="str">
            <v>BURLINGTON</v>
          </cell>
          <cell r="C57">
            <v>1</v>
          </cell>
          <cell r="F57">
            <v>488</v>
          </cell>
          <cell r="G57" t="str">
            <v>SOUTH SHORE</v>
          </cell>
          <cell r="H57" t="str">
            <v>open</v>
          </cell>
        </row>
        <row r="58">
          <cell r="A58">
            <v>49</v>
          </cell>
          <cell r="B58" t="str">
            <v>CAMBRIDGE</v>
          </cell>
          <cell r="C58">
            <v>1</v>
          </cell>
          <cell r="F58">
            <v>489</v>
          </cell>
          <cell r="G58" t="str">
            <v>STURGIS</v>
          </cell>
          <cell r="H58" t="str">
            <v>open</v>
          </cell>
        </row>
        <row r="59">
          <cell r="A59">
            <v>50</v>
          </cell>
          <cell r="B59" t="str">
            <v>CANTON</v>
          </cell>
          <cell r="C59">
            <v>1</v>
          </cell>
          <cell r="F59">
            <v>491</v>
          </cell>
          <cell r="G59" t="str">
            <v>ATLANTIS</v>
          </cell>
          <cell r="H59" t="str">
            <v>open</v>
          </cell>
        </row>
        <row r="60">
          <cell r="A60">
            <v>51</v>
          </cell>
          <cell r="B60" t="str">
            <v>CARLISLE</v>
          </cell>
          <cell r="C60">
            <v>1</v>
          </cell>
          <cell r="F60">
            <v>492</v>
          </cell>
          <cell r="G60" t="str">
            <v>MARTIN LUTHER KING JR CS OF EXCELLENCE</v>
          </cell>
          <cell r="H60" t="str">
            <v>open</v>
          </cell>
        </row>
        <row r="61">
          <cell r="A61">
            <v>52</v>
          </cell>
          <cell r="B61" t="str">
            <v>CARVER</v>
          </cell>
          <cell r="C61">
            <v>1</v>
          </cell>
          <cell r="F61">
            <v>493</v>
          </cell>
          <cell r="G61" t="str">
            <v>PHOENIX ACADEMY CHELSEA</v>
          </cell>
          <cell r="H61" t="str">
            <v>open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F62">
            <v>494</v>
          </cell>
          <cell r="G62" t="str">
            <v>PIONEER CS OF SCIENCE</v>
          </cell>
          <cell r="H62" t="str">
            <v>open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F63">
            <v>496</v>
          </cell>
          <cell r="G63" t="str">
            <v>GLOBAL LEARNING</v>
          </cell>
          <cell r="H63" t="str">
            <v>open</v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D64" t="str">
            <v>fy13</v>
          </cell>
          <cell r="F64">
            <v>497</v>
          </cell>
          <cell r="G64" t="str">
            <v>PIONEER VALLEY CHINESE IMMERSION</v>
          </cell>
          <cell r="H64" t="str">
            <v>open</v>
          </cell>
        </row>
        <row r="65">
          <cell r="A65">
            <v>56</v>
          </cell>
          <cell r="B65" t="str">
            <v>CHELMSFORD</v>
          </cell>
          <cell r="C65">
            <v>1</v>
          </cell>
          <cell r="F65">
            <v>498</v>
          </cell>
          <cell r="G65" t="str">
            <v>VERITAS PREPARATORY</v>
          </cell>
          <cell r="H65" t="str">
            <v>open</v>
          </cell>
        </row>
        <row r="66">
          <cell r="A66">
            <v>57</v>
          </cell>
          <cell r="B66" t="str">
            <v>CHELSEA</v>
          </cell>
          <cell r="C66">
            <v>1</v>
          </cell>
          <cell r="F66">
            <v>499</v>
          </cell>
          <cell r="G66" t="str">
            <v>HAMPDEN CS OF SCIENCE EAST</v>
          </cell>
          <cell r="H66" t="str">
            <v>open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F67">
            <v>3502</v>
          </cell>
          <cell r="G67" t="str">
            <v>BAYSTATE ACADEMY</v>
          </cell>
          <cell r="H67" t="str">
            <v>open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F68">
            <v>3503</v>
          </cell>
          <cell r="G68" t="str">
            <v>COLLEGIATE CS OF LOWELL</v>
          </cell>
          <cell r="H68" t="str">
            <v>open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F69">
            <v>3506</v>
          </cell>
          <cell r="G69" t="str">
            <v>PIONEER CS OF SCIENCE II</v>
          </cell>
          <cell r="H69" t="str">
            <v>open</v>
          </cell>
        </row>
        <row r="70">
          <cell r="A70">
            <v>61</v>
          </cell>
          <cell r="B70" t="str">
            <v>CHICOPEE</v>
          </cell>
          <cell r="C70">
            <v>1</v>
          </cell>
          <cell r="F70">
            <v>3508</v>
          </cell>
          <cell r="G70" t="str">
            <v>PHOENIX ACADEMY SPRINGFIELD</v>
          </cell>
          <cell r="H70" t="str">
            <v>open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F71">
            <v>3509</v>
          </cell>
          <cell r="G71" t="str">
            <v>ARGOSY COLLEGIATE</v>
          </cell>
          <cell r="H71" t="str">
            <v>open</v>
          </cell>
        </row>
        <row r="72">
          <cell r="A72">
            <v>63</v>
          </cell>
          <cell r="B72" t="str">
            <v>CLARKSBURG</v>
          </cell>
          <cell r="C72">
            <v>1</v>
          </cell>
          <cell r="F72">
            <v>3510</v>
          </cell>
          <cell r="G72" t="str">
            <v>SPRINGFIELD PREPARATORY</v>
          </cell>
          <cell r="H72" t="str">
            <v>open</v>
          </cell>
        </row>
        <row r="73">
          <cell r="A73">
            <v>64</v>
          </cell>
          <cell r="B73" t="str">
            <v>CLINTON</v>
          </cell>
          <cell r="C73">
            <v>1</v>
          </cell>
          <cell r="F73">
            <v>3513</v>
          </cell>
          <cell r="G73" t="str">
            <v>NEW HEIGHTS CS OF BROCKTON</v>
          </cell>
          <cell r="H73" t="str">
            <v>open</v>
          </cell>
        </row>
        <row r="74">
          <cell r="A74">
            <v>65</v>
          </cell>
          <cell r="B74" t="str">
            <v>COHASSET</v>
          </cell>
          <cell r="C74">
            <v>1</v>
          </cell>
          <cell r="F74">
            <v>3514</v>
          </cell>
          <cell r="G74" t="str">
            <v>LIBERTAS ACADEMY</v>
          </cell>
          <cell r="H74" t="str">
            <v>open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F75">
            <v>3515</v>
          </cell>
          <cell r="G75" t="str">
            <v>OLD STURBRIDGE ACADEMY</v>
          </cell>
          <cell r="H75" t="str">
            <v>open</v>
          </cell>
        </row>
        <row r="76">
          <cell r="A76">
            <v>67</v>
          </cell>
          <cell r="B76" t="str">
            <v>CONCORD</v>
          </cell>
          <cell r="C76">
            <v>1</v>
          </cell>
          <cell r="F76">
            <v>3516</v>
          </cell>
          <cell r="G76" t="str">
            <v>HAMPDEN CS OF SCIENCE WEST</v>
          </cell>
          <cell r="H76" t="str">
            <v>open</v>
          </cell>
        </row>
        <row r="77">
          <cell r="A77">
            <v>68</v>
          </cell>
          <cell r="B77" t="str">
            <v>CONWAY</v>
          </cell>
          <cell r="C77">
            <v>1</v>
          </cell>
          <cell r="F77">
            <v>3517</v>
          </cell>
          <cell r="G77" t="str">
            <v>MAP ACADEMY</v>
          </cell>
          <cell r="H77" t="str">
            <v>open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F78">
            <v>3518</v>
          </cell>
          <cell r="G78" t="str">
            <v>PHOENIX ACADEMY LAWRENCE</v>
          </cell>
          <cell r="H78" t="str">
            <v>open</v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F79">
            <v>3519</v>
          </cell>
          <cell r="G79" t="str">
            <v>WORCESTER CULTURAL ACADEMY</v>
          </cell>
          <cell r="H79" t="str">
            <v>open</v>
          </cell>
        </row>
        <row r="80">
          <cell r="A80">
            <v>71</v>
          </cell>
          <cell r="B80" t="str">
            <v>DANVERS</v>
          </cell>
          <cell r="C80">
            <v>1</v>
          </cell>
        </row>
        <row r="81">
          <cell r="A81">
            <v>72</v>
          </cell>
          <cell r="B81" t="str">
            <v>DARTMOUTH</v>
          </cell>
          <cell r="C81">
            <v>1</v>
          </cell>
        </row>
        <row r="82">
          <cell r="A82">
            <v>73</v>
          </cell>
          <cell r="B82" t="str">
            <v>DEDHAM</v>
          </cell>
          <cell r="C82">
            <v>1</v>
          </cell>
        </row>
        <row r="83">
          <cell r="A83">
            <v>74</v>
          </cell>
          <cell r="B83" t="str">
            <v>DEERFIELD</v>
          </cell>
          <cell r="C83">
            <v>1</v>
          </cell>
        </row>
        <row r="84">
          <cell r="A84">
            <v>75</v>
          </cell>
          <cell r="B84" t="str">
            <v>DENNIS</v>
          </cell>
          <cell r="C84">
            <v>0</v>
          </cell>
        </row>
        <row r="85">
          <cell r="A85">
            <v>76</v>
          </cell>
          <cell r="B85" t="str">
            <v>DIGHTON</v>
          </cell>
          <cell r="C85">
            <v>0</v>
          </cell>
        </row>
        <row r="86">
          <cell r="A86">
            <v>77</v>
          </cell>
          <cell r="B86" t="str">
            <v>DOUGLAS</v>
          </cell>
          <cell r="C86">
            <v>1</v>
          </cell>
        </row>
        <row r="87">
          <cell r="A87">
            <v>78</v>
          </cell>
          <cell r="B87" t="str">
            <v>DOVER</v>
          </cell>
          <cell r="C87">
            <v>1</v>
          </cell>
        </row>
        <row r="88">
          <cell r="A88">
            <v>79</v>
          </cell>
          <cell r="B88" t="str">
            <v>DRACUT</v>
          </cell>
          <cell r="C88">
            <v>1</v>
          </cell>
        </row>
        <row r="89">
          <cell r="A89">
            <v>80</v>
          </cell>
          <cell r="B89" t="str">
            <v>DUDLEY</v>
          </cell>
          <cell r="C89">
            <v>0</v>
          </cell>
        </row>
        <row r="90">
          <cell r="A90">
            <v>81</v>
          </cell>
          <cell r="B90" t="str">
            <v>DUNSTABLE</v>
          </cell>
          <cell r="C90">
            <v>0</v>
          </cell>
        </row>
        <row r="91">
          <cell r="A91">
            <v>82</v>
          </cell>
          <cell r="B91" t="str">
            <v>DUXBURY</v>
          </cell>
          <cell r="C91">
            <v>1</v>
          </cell>
        </row>
        <row r="92">
          <cell r="A92">
            <v>83</v>
          </cell>
          <cell r="B92" t="str">
            <v>EAST BRIDGEWATER</v>
          </cell>
          <cell r="C92">
            <v>1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</row>
        <row r="94">
          <cell r="A94">
            <v>85</v>
          </cell>
          <cell r="B94" t="str">
            <v>EASTHAM</v>
          </cell>
          <cell r="C94">
            <v>1</v>
          </cell>
        </row>
        <row r="95">
          <cell r="A95">
            <v>86</v>
          </cell>
          <cell r="B95" t="str">
            <v>EASTHAMPTON</v>
          </cell>
          <cell r="C95">
            <v>1</v>
          </cell>
        </row>
        <row r="96">
          <cell r="A96">
            <v>87</v>
          </cell>
          <cell r="B96" t="str">
            <v>EAST LONGMEADOW</v>
          </cell>
          <cell r="C96">
            <v>1</v>
          </cell>
        </row>
        <row r="97">
          <cell r="A97">
            <v>88</v>
          </cell>
          <cell r="B97" t="str">
            <v>EASTON</v>
          </cell>
          <cell r="C97">
            <v>1</v>
          </cell>
        </row>
        <row r="98">
          <cell r="A98">
            <v>89</v>
          </cell>
          <cell r="B98" t="str">
            <v>EDGARTOWN</v>
          </cell>
          <cell r="C98">
            <v>1</v>
          </cell>
        </row>
        <row r="99">
          <cell r="A99">
            <v>90</v>
          </cell>
          <cell r="B99" t="str">
            <v>EGREMONT</v>
          </cell>
          <cell r="C99">
            <v>0</v>
          </cell>
        </row>
        <row r="100">
          <cell r="A100">
            <v>91</v>
          </cell>
          <cell r="B100" t="str">
            <v>ERVING</v>
          </cell>
          <cell r="C100">
            <v>1</v>
          </cell>
        </row>
        <row r="101">
          <cell r="A101">
            <v>92</v>
          </cell>
          <cell r="B101" t="str">
            <v>ESSEX</v>
          </cell>
          <cell r="C101">
            <v>0</v>
          </cell>
        </row>
        <row r="102">
          <cell r="A102">
            <v>93</v>
          </cell>
          <cell r="B102" t="str">
            <v>EVERETT</v>
          </cell>
          <cell r="C102">
            <v>1</v>
          </cell>
        </row>
        <row r="103">
          <cell r="A103">
            <v>94</v>
          </cell>
          <cell r="B103" t="str">
            <v>FAIRHAVEN</v>
          </cell>
          <cell r="C103">
            <v>1</v>
          </cell>
        </row>
        <row r="104">
          <cell r="A104">
            <v>95</v>
          </cell>
          <cell r="B104" t="str">
            <v>FALL RIVER</v>
          </cell>
          <cell r="C104">
            <v>1</v>
          </cell>
        </row>
        <row r="105">
          <cell r="A105">
            <v>96</v>
          </cell>
          <cell r="B105" t="str">
            <v>FALMOUTH</v>
          </cell>
          <cell r="C105">
            <v>1</v>
          </cell>
        </row>
        <row r="106">
          <cell r="A106">
            <v>97</v>
          </cell>
          <cell r="B106" t="str">
            <v>FITCHBURG</v>
          </cell>
          <cell r="C106">
            <v>1</v>
          </cell>
        </row>
        <row r="107">
          <cell r="A107">
            <v>98</v>
          </cell>
          <cell r="B107" t="str">
            <v>FLORIDA</v>
          </cell>
          <cell r="C107">
            <v>1</v>
          </cell>
        </row>
        <row r="108">
          <cell r="A108">
            <v>99</v>
          </cell>
          <cell r="B108" t="str">
            <v>FOXBOROUGH</v>
          </cell>
          <cell r="C108">
            <v>1</v>
          </cell>
        </row>
        <row r="109">
          <cell r="A109">
            <v>100</v>
          </cell>
          <cell r="B109" t="str">
            <v>FRAMINGHAM</v>
          </cell>
          <cell r="C109">
            <v>1</v>
          </cell>
        </row>
        <row r="110">
          <cell r="A110">
            <v>101</v>
          </cell>
          <cell r="B110" t="str">
            <v>FRANKLIN</v>
          </cell>
          <cell r="C110">
            <v>1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D111" t="str">
            <v>fy12</v>
          </cell>
        </row>
        <row r="112">
          <cell r="A112">
            <v>103</v>
          </cell>
          <cell r="B112" t="str">
            <v>GARDNER</v>
          </cell>
          <cell r="C112">
            <v>1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</row>
        <row r="114">
          <cell r="A114">
            <v>105</v>
          </cell>
          <cell r="B114" t="str">
            <v>GEORGETOWN</v>
          </cell>
          <cell r="C114">
            <v>1</v>
          </cell>
        </row>
        <row r="115">
          <cell r="A115">
            <v>106</v>
          </cell>
          <cell r="B115" t="str">
            <v>GILL</v>
          </cell>
          <cell r="C115">
            <v>0</v>
          </cell>
        </row>
        <row r="116">
          <cell r="A116">
            <v>107</v>
          </cell>
          <cell r="B116" t="str">
            <v>GLOUCESTER</v>
          </cell>
          <cell r="C116">
            <v>1</v>
          </cell>
        </row>
        <row r="117">
          <cell r="A117">
            <v>108</v>
          </cell>
          <cell r="B117" t="str">
            <v>GOSHEN</v>
          </cell>
          <cell r="C117">
            <v>0</v>
          </cell>
        </row>
        <row r="118">
          <cell r="A118">
            <v>109</v>
          </cell>
          <cell r="B118" t="str">
            <v>GOSNOLD</v>
          </cell>
          <cell r="C118">
            <v>0</v>
          </cell>
        </row>
        <row r="119">
          <cell r="A119">
            <v>110</v>
          </cell>
          <cell r="B119" t="str">
            <v>GRAFTON</v>
          </cell>
          <cell r="C119">
            <v>1</v>
          </cell>
        </row>
        <row r="120">
          <cell r="A120">
            <v>111</v>
          </cell>
          <cell r="B120" t="str">
            <v>GRANBY</v>
          </cell>
          <cell r="C120">
            <v>1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D121" t="str">
            <v>fy13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</row>
        <row r="123">
          <cell r="A123">
            <v>114</v>
          </cell>
          <cell r="B123" t="str">
            <v>GREENFIELD</v>
          </cell>
          <cell r="C123">
            <v>1</v>
          </cell>
        </row>
        <row r="124">
          <cell r="A124">
            <v>115</v>
          </cell>
          <cell r="B124" t="str">
            <v>GROTON</v>
          </cell>
          <cell r="C124">
            <v>0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</row>
        <row r="126">
          <cell r="A126">
            <v>117</v>
          </cell>
          <cell r="B126" t="str">
            <v>HADLEY</v>
          </cell>
          <cell r="C126">
            <v>1</v>
          </cell>
        </row>
        <row r="127">
          <cell r="A127">
            <v>118</v>
          </cell>
          <cell r="B127" t="str">
            <v>HALIFAX</v>
          </cell>
          <cell r="C127">
            <v>1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</row>
        <row r="129">
          <cell r="A129">
            <v>120</v>
          </cell>
          <cell r="B129" t="str">
            <v>HAMPDEN</v>
          </cell>
          <cell r="C129">
            <v>0</v>
          </cell>
        </row>
        <row r="130">
          <cell r="A130">
            <v>121</v>
          </cell>
          <cell r="B130" t="str">
            <v>HANCOCK</v>
          </cell>
          <cell r="C130">
            <v>1</v>
          </cell>
        </row>
        <row r="131">
          <cell r="A131">
            <v>122</v>
          </cell>
          <cell r="B131" t="str">
            <v>HANOVER</v>
          </cell>
          <cell r="C131">
            <v>1</v>
          </cell>
        </row>
        <row r="132">
          <cell r="A132">
            <v>123</v>
          </cell>
          <cell r="B132" t="str">
            <v>HANSON</v>
          </cell>
          <cell r="C132">
            <v>0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</row>
        <row r="134">
          <cell r="A134">
            <v>125</v>
          </cell>
          <cell r="B134" t="str">
            <v>HARVARD</v>
          </cell>
          <cell r="C134">
            <v>1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D135" t="str">
            <v>fy13</v>
          </cell>
        </row>
        <row r="136">
          <cell r="A136">
            <v>127</v>
          </cell>
          <cell r="B136" t="str">
            <v>HATFIELD</v>
          </cell>
          <cell r="C136">
            <v>1</v>
          </cell>
        </row>
        <row r="137">
          <cell r="A137">
            <v>128</v>
          </cell>
          <cell r="B137" t="str">
            <v>HAVERHILL</v>
          </cell>
          <cell r="C137">
            <v>1</v>
          </cell>
        </row>
        <row r="138">
          <cell r="A138">
            <v>129</v>
          </cell>
          <cell r="B138" t="str">
            <v>HAWLEY</v>
          </cell>
          <cell r="C138">
            <v>0</v>
          </cell>
        </row>
        <row r="139">
          <cell r="A139">
            <v>130</v>
          </cell>
          <cell r="B139" t="str">
            <v>HEATH</v>
          </cell>
          <cell r="C139">
            <v>0</v>
          </cell>
        </row>
        <row r="140">
          <cell r="A140">
            <v>131</v>
          </cell>
          <cell r="B140" t="str">
            <v>HINGHAM</v>
          </cell>
          <cell r="C140">
            <v>1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</row>
        <row r="142">
          <cell r="A142">
            <v>133</v>
          </cell>
          <cell r="B142" t="str">
            <v>HOLBROOK</v>
          </cell>
          <cell r="C142">
            <v>1</v>
          </cell>
        </row>
        <row r="143">
          <cell r="A143">
            <v>134</v>
          </cell>
          <cell r="B143" t="str">
            <v>HOLDEN</v>
          </cell>
          <cell r="C143">
            <v>0</v>
          </cell>
        </row>
        <row r="144">
          <cell r="A144">
            <v>135</v>
          </cell>
          <cell r="B144" t="str">
            <v>HOLLAND</v>
          </cell>
          <cell r="C144">
            <v>1</v>
          </cell>
        </row>
        <row r="145">
          <cell r="A145">
            <v>136</v>
          </cell>
          <cell r="B145" t="str">
            <v>HOLLISTON</v>
          </cell>
          <cell r="C145">
            <v>1</v>
          </cell>
        </row>
        <row r="146">
          <cell r="A146">
            <v>137</v>
          </cell>
          <cell r="B146" t="str">
            <v>HOLYOKE</v>
          </cell>
          <cell r="C146">
            <v>1</v>
          </cell>
        </row>
        <row r="147">
          <cell r="A147">
            <v>138</v>
          </cell>
          <cell r="B147" t="str">
            <v>HOPEDALE</v>
          </cell>
          <cell r="C147">
            <v>1</v>
          </cell>
        </row>
        <row r="148">
          <cell r="A148">
            <v>139</v>
          </cell>
          <cell r="B148" t="str">
            <v>HOPKINTON</v>
          </cell>
          <cell r="C148">
            <v>1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</row>
        <row r="150">
          <cell r="A150">
            <v>141</v>
          </cell>
          <cell r="B150" t="str">
            <v>HUDSON</v>
          </cell>
          <cell r="C150">
            <v>1</v>
          </cell>
        </row>
        <row r="151">
          <cell r="A151">
            <v>142</v>
          </cell>
          <cell r="B151" t="str">
            <v>HULL</v>
          </cell>
          <cell r="C151">
            <v>1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</row>
        <row r="153">
          <cell r="A153">
            <v>144</v>
          </cell>
          <cell r="B153" t="str">
            <v>IPSWICH</v>
          </cell>
          <cell r="C153">
            <v>1</v>
          </cell>
        </row>
        <row r="154">
          <cell r="A154">
            <v>145</v>
          </cell>
          <cell r="B154" t="str">
            <v>KINGSTON</v>
          </cell>
          <cell r="C154">
            <v>1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D155" t="str">
            <v>fy12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</row>
        <row r="157">
          <cell r="A157">
            <v>148</v>
          </cell>
          <cell r="B157" t="str">
            <v>LANESBOROUGH</v>
          </cell>
          <cell r="C157">
            <v>0</v>
          </cell>
          <cell r="D157" t="str">
            <v>fy19</v>
          </cell>
        </row>
        <row r="158">
          <cell r="A158">
            <v>149</v>
          </cell>
          <cell r="B158" t="str">
            <v>LAWRENCE</v>
          </cell>
          <cell r="C158">
            <v>1</v>
          </cell>
        </row>
        <row r="159">
          <cell r="A159">
            <v>150</v>
          </cell>
          <cell r="B159" t="str">
            <v>LEE</v>
          </cell>
          <cell r="C159">
            <v>1</v>
          </cell>
        </row>
        <row r="160">
          <cell r="A160">
            <v>151</v>
          </cell>
          <cell r="B160" t="str">
            <v>LEICESTER</v>
          </cell>
          <cell r="C160">
            <v>1</v>
          </cell>
        </row>
        <row r="161">
          <cell r="A161">
            <v>152</v>
          </cell>
          <cell r="B161" t="str">
            <v>LENOX</v>
          </cell>
          <cell r="C161">
            <v>1</v>
          </cell>
        </row>
        <row r="162">
          <cell r="A162">
            <v>153</v>
          </cell>
          <cell r="B162" t="str">
            <v>LEOMINSTER</v>
          </cell>
          <cell r="C162">
            <v>1</v>
          </cell>
        </row>
        <row r="163">
          <cell r="A163">
            <v>154</v>
          </cell>
          <cell r="B163" t="str">
            <v>LEVERETT</v>
          </cell>
          <cell r="C163">
            <v>1</v>
          </cell>
        </row>
        <row r="164">
          <cell r="A164">
            <v>155</v>
          </cell>
          <cell r="B164" t="str">
            <v>LEXINGTON</v>
          </cell>
          <cell r="C164">
            <v>1</v>
          </cell>
        </row>
        <row r="165">
          <cell r="A165">
            <v>156</v>
          </cell>
          <cell r="B165" t="str">
            <v>LEYDEN</v>
          </cell>
          <cell r="C165">
            <v>0</v>
          </cell>
        </row>
        <row r="166">
          <cell r="A166">
            <v>157</v>
          </cell>
          <cell r="B166" t="str">
            <v>LINCOLN</v>
          </cell>
          <cell r="C166">
            <v>1</v>
          </cell>
        </row>
        <row r="167">
          <cell r="A167">
            <v>158</v>
          </cell>
          <cell r="B167" t="str">
            <v>LITTLETON</v>
          </cell>
          <cell r="C167">
            <v>1</v>
          </cell>
        </row>
        <row r="168">
          <cell r="A168">
            <v>159</v>
          </cell>
          <cell r="B168" t="str">
            <v>LONGMEADOW</v>
          </cell>
          <cell r="C168">
            <v>1</v>
          </cell>
        </row>
        <row r="169">
          <cell r="A169">
            <v>160</v>
          </cell>
          <cell r="B169" t="str">
            <v>LOWELL</v>
          </cell>
          <cell r="C169">
            <v>1</v>
          </cell>
        </row>
        <row r="170">
          <cell r="A170">
            <v>161</v>
          </cell>
          <cell r="B170" t="str">
            <v>LUDLOW</v>
          </cell>
          <cell r="C170">
            <v>1</v>
          </cell>
        </row>
        <row r="171">
          <cell r="A171">
            <v>162</v>
          </cell>
          <cell r="B171" t="str">
            <v>LUNENBURG</v>
          </cell>
          <cell r="C171">
            <v>1</v>
          </cell>
        </row>
        <row r="172">
          <cell r="A172">
            <v>163</v>
          </cell>
          <cell r="B172" t="str">
            <v>LYNN</v>
          </cell>
          <cell r="C172">
            <v>1</v>
          </cell>
        </row>
        <row r="173">
          <cell r="A173">
            <v>164</v>
          </cell>
          <cell r="B173" t="str">
            <v>LYNNFIELD</v>
          </cell>
          <cell r="C173">
            <v>1</v>
          </cell>
        </row>
        <row r="174">
          <cell r="A174">
            <v>165</v>
          </cell>
          <cell r="B174" t="str">
            <v>MALDEN</v>
          </cell>
          <cell r="C174">
            <v>1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</row>
        <row r="176">
          <cell r="A176">
            <v>167</v>
          </cell>
          <cell r="B176" t="str">
            <v>MANSFIELD</v>
          </cell>
          <cell r="C176">
            <v>1</v>
          </cell>
        </row>
        <row r="177">
          <cell r="A177">
            <v>168</v>
          </cell>
          <cell r="B177" t="str">
            <v>MARBLEHEAD</v>
          </cell>
          <cell r="C177">
            <v>1</v>
          </cell>
        </row>
        <row r="178">
          <cell r="A178">
            <v>169</v>
          </cell>
          <cell r="B178" t="str">
            <v>MARION</v>
          </cell>
          <cell r="C178">
            <v>1</v>
          </cell>
        </row>
        <row r="179">
          <cell r="A179">
            <v>170</v>
          </cell>
          <cell r="B179" t="str">
            <v>MARLBOROUGH</v>
          </cell>
          <cell r="C179">
            <v>1</v>
          </cell>
        </row>
        <row r="180">
          <cell r="A180">
            <v>171</v>
          </cell>
          <cell r="B180" t="str">
            <v>MARSHFIELD</v>
          </cell>
          <cell r="C180">
            <v>1</v>
          </cell>
        </row>
        <row r="181">
          <cell r="A181">
            <v>172</v>
          </cell>
          <cell r="B181" t="str">
            <v>MASHPEE</v>
          </cell>
          <cell r="C181">
            <v>1</v>
          </cell>
        </row>
        <row r="182">
          <cell r="A182">
            <v>173</v>
          </cell>
          <cell r="B182" t="str">
            <v>MATTAPOISETT</v>
          </cell>
          <cell r="C182">
            <v>1</v>
          </cell>
        </row>
        <row r="183">
          <cell r="A183">
            <v>174</v>
          </cell>
          <cell r="B183" t="str">
            <v>MAYNARD</v>
          </cell>
          <cell r="C183">
            <v>1</v>
          </cell>
        </row>
        <row r="184">
          <cell r="A184">
            <v>175</v>
          </cell>
          <cell r="B184" t="str">
            <v>MEDFIELD</v>
          </cell>
          <cell r="C184">
            <v>1</v>
          </cell>
        </row>
        <row r="185">
          <cell r="A185">
            <v>176</v>
          </cell>
          <cell r="B185" t="str">
            <v>MEDFORD</v>
          </cell>
          <cell r="C185">
            <v>1</v>
          </cell>
        </row>
        <row r="186">
          <cell r="A186">
            <v>177</v>
          </cell>
          <cell r="B186" t="str">
            <v>MEDWAY</v>
          </cell>
          <cell r="C186">
            <v>1</v>
          </cell>
        </row>
        <row r="187">
          <cell r="A187">
            <v>178</v>
          </cell>
          <cell r="B187" t="str">
            <v>MELROSE</v>
          </cell>
          <cell r="C187">
            <v>1</v>
          </cell>
        </row>
        <row r="188">
          <cell r="A188">
            <v>179</v>
          </cell>
          <cell r="B188" t="str">
            <v>MENDON</v>
          </cell>
          <cell r="C188">
            <v>0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</row>
        <row r="190">
          <cell r="A190">
            <v>181</v>
          </cell>
          <cell r="B190" t="str">
            <v>METHUEN</v>
          </cell>
          <cell r="C190">
            <v>1</v>
          </cell>
        </row>
        <row r="191">
          <cell r="A191">
            <v>182</v>
          </cell>
          <cell r="B191" t="str">
            <v>MIDDLEBOROUGH</v>
          </cell>
          <cell r="C191">
            <v>1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</row>
        <row r="193">
          <cell r="A193">
            <v>184</v>
          </cell>
          <cell r="B193" t="str">
            <v>MIDDLETON</v>
          </cell>
          <cell r="C193">
            <v>1</v>
          </cell>
        </row>
        <row r="194">
          <cell r="A194">
            <v>185</v>
          </cell>
          <cell r="B194" t="str">
            <v>MILFORD</v>
          </cell>
          <cell r="C194">
            <v>1</v>
          </cell>
        </row>
        <row r="195">
          <cell r="A195">
            <v>186</v>
          </cell>
          <cell r="B195" t="str">
            <v>MILLBURY</v>
          </cell>
          <cell r="C195">
            <v>1</v>
          </cell>
        </row>
        <row r="196">
          <cell r="A196">
            <v>187</v>
          </cell>
          <cell r="B196" t="str">
            <v>MILLIS</v>
          </cell>
          <cell r="C196">
            <v>1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</row>
        <row r="198">
          <cell r="A198">
            <v>189</v>
          </cell>
          <cell r="B198" t="str">
            <v>MILTON</v>
          </cell>
          <cell r="C198">
            <v>1</v>
          </cell>
        </row>
        <row r="199">
          <cell r="A199">
            <v>190</v>
          </cell>
          <cell r="B199" t="str">
            <v>MONROE</v>
          </cell>
          <cell r="C199">
            <v>0</v>
          </cell>
        </row>
        <row r="200">
          <cell r="A200">
            <v>191</v>
          </cell>
          <cell r="B200" t="str">
            <v>MONSON</v>
          </cell>
          <cell r="C200">
            <v>1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</row>
        <row r="205">
          <cell r="A205">
            <v>196</v>
          </cell>
          <cell r="B205" t="str">
            <v>NAHANT</v>
          </cell>
          <cell r="C205">
            <v>1</v>
          </cell>
        </row>
        <row r="206">
          <cell r="A206">
            <v>197</v>
          </cell>
          <cell r="B206" t="str">
            <v>NANTUCKET</v>
          </cell>
          <cell r="C206">
            <v>1</v>
          </cell>
        </row>
        <row r="207">
          <cell r="A207">
            <v>198</v>
          </cell>
          <cell r="B207" t="str">
            <v>NATICK</v>
          </cell>
          <cell r="C207">
            <v>1</v>
          </cell>
        </row>
        <row r="208">
          <cell r="A208">
            <v>199</v>
          </cell>
          <cell r="B208" t="str">
            <v>NEEDHAM</v>
          </cell>
          <cell r="C208">
            <v>1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</row>
        <row r="210">
          <cell r="A210">
            <v>201</v>
          </cell>
          <cell r="B210" t="str">
            <v>NEW BEDFORD</v>
          </cell>
          <cell r="C210">
            <v>1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</row>
        <row r="212">
          <cell r="A212">
            <v>203</v>
          </cell>
          <cell r="B212" t="str">
            <v>NEWBURY</v>
          </cell>
          <cell r="C212">
            <v>0</v>
          </cell>
        </row>
        <row r="213">
          <cell r="A213">
            <v>204</v>
          </cell>
          <cell r="B213" t="str">
            <v>NEWBURYPORT</v>
          </cell>
          <cell r="C213">
            <v>1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</row>
        <row r="216">
          <cell r="A216">
            <v>207</v>
          </cell>
          <cell r="B216" t="str">
            <v>NEWTON</v>
          </cell>
          <cell r="C216">
            <v>1</v>
          </cell>
        </row>
        <row r="217">
          <cell r="A217">
            <v>208</v>
          </cell>
          <cell r="B217" t="str">
            <v>NORFOLK</v>
          </cell>
          <cell r="C217">
            <v>1</v>
          </cell>
        </row>
        <row r="218">
          <cell r="A218">
            <v>209</v>
          </cell>
          <cell r="B218" t="str">
            <v>NORTH ADAMS</v>
          </cell>
          <cell r="C218">
            <v>1</v>
          </cell>
        </row>
        <row r="219">
          <cell r="A219">
            <v>210</v>
          </cell>
          <cell r="B219" t="str">
            <v>NORTHAMPTON</v>
          </cell>
          <cell r="C219">
            <v>1</v>
          </cell>
        </row>
        <row r="220">
          <cell r="A220">
            <v>211</v>
          </cell>
          <cell r="B220" t="str">
            <v>NORTH ANDOVER</v>
          </cell>
          <cell r="C220">
            <v>1</v>
          </cell>
        </row>
        <row r="221">
          <cell r="A221">
            <v>212</v>
          </cell>
          <cell r="B221" t="str">
            <v>NORTH ATTLEBOROUGH</v>
          </cell>
          <cell r="C221">
            <v>1</v>
          </cell>
        </row>
        <row r="222">
          <cell r="A222">
            <v>213</v>
          </cell>
          <cell r="B222" t="str">
            <v>NORTHBOROUGH</v>
          </cell>
          <cell r="C222">
            <v>1</v>
          </cell>
        </row>
        <row r="223">
          <cell r="A223">
            <v>214</v>
          </cell>
          <cell r="B223" t="str">
            <v>NORTHBRIDGE</v>
          </cell>
          <cell r="C223">
            <v>1</v>
          </cell>
        </row>
        <row r="224">
          <cell r="A224">
            <v>215</v>
          </cell>
          <cell r="B224" t="str">
            <v>NORTH BROOKFIELD</v>
          </cell>
          <cell r="C224">
            <v>1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</row>
        <row r="226">
          <cell r="A226">
            <v>217</v>
          </cell>
          <cell r="B226" t="str">
            <v>NORTH READING</v>
          </cell>
          <cell r="C226">
            <v>1</v>
          </cell>
        </row>
        <row r="227">
          <cell r="A227">
            <v>218</v>
          </cell>
          <cell r="B227" t="str">
            <v>NORTON</v>
          </cell>
          <cell r="C227">
            <v>1</v>
          </cell>
        </row>
        <row r="228">
          <cell r="A228">
            <v>219</v>
          </cell>
          <cell r="B228" t="str">
            <v>NORWELL</v>
          </cell>
          <cell r="C228">
            <v>1</v>
          </cell>
        </row>
        <row r="229">
          <cell r="A229">
            <v>220</v>
          </cell>
          <cell r="B229" t="str">
            <v>NORWOOD</v>
          </cell>
          <cell r="C229">
            <v>1</v>
          </cell>
        </row>
        <row r="230">
          <cell r="A230">
            <v>221</v>
          </cell>
          <cell r="B230" t="str">
            <v>OAK BLUFFS</v>
          </cell>
          <cell r="C230">
            <v>1</v>
          </cell>
        </row>
        <row r="231">
          <cell r="A231">
            <v>222</v>
          </cell>
          <cell r="B231" t="str">
            <v>OAKHAM</v>
          </cell>
          <cell r="C231">
            <v>0</v>
          </cell>
        </row>
        <row r="232">
          <cell r="A232">
            <v>223</v>
          </cell>
          <cell r="B232" t="str">
            <v>ORANGE</v>
          </cell>
          <cell r="C232">
            <v>1</v>
          </cell>
        </row>
        <row r="233">
          <cell r="A233">
            <v>224</v>
          </cell>
          <cell r="B233" t="str">
            <v>ORLEANS</v>
          </cell>
          <cell r="C233">
            <v>1</v>
          </cell>
        </row>
        <row r="234">
          <cell r="A234">
            <v>225</v>
          </cell>
          <cell r="B234" t="str">
            <v>OTIS</v>
          </cell>
          <cell r="C234">
            <v>0</v>
          </cell>
        </row>
        <row r="235">
          <cell r="A235">
            <v>226</v>
          </cell>
          <cell r="B235" t="str">
            <v>OXFORD</v>
          </cell>
          <cell r="C235">
            <v>1</v>
          </cell>
        </row>
        <row r="236">
          <cell r="A236">
            <v>227</v>
          </cell>
          <cell r="B236" t="str">
            <v>PALMER</v>
          </cell>
          <cell r="C236">
            <v>1</v>
          </cell>
        </row>
        <row r="237">
          <cell r="A237">
            <v>228</v>
          </cell>
          <cell r="B237" t="str">
            <v>PAXTON</v>
          </cell>
          <cell r="C237">
            <v>0</v>
          </cell>
        </row>
        <row r="238">
          <cell r="A238">
            <v>229</v>
          </cell>
          <cell r="B238" t="str">
            <v>PEABODY</v>
          </cell>
          <cell r="C238">
            <v>1</v>
          </cell>
        </row>
        <row r="239">
          <cell r="A239">
            <v>230</v>
          </cell>
          <cell r="B239" t="str">
            <v>PELHAM</v>
          </cell>
          <cell r="C239">
            <v>1</v>
          </cell>
        </row>
        <row r="240">
          <cell r="A240">
            <v>231</v>
          </cell>
          <cell r="B240" t="str">
            <v>PEMBROKE</v>
          </cell>
          <cell r="C240">
            <v>1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</row>
        <row r="242">
          <cell r="A242">
            <v>233</v>
          </cell>
          <cell r="B242" t="str">
            <v>PERU</v>
          </cell>
          <cell r="C242">
            <v>0</v>
          </cell>
        </row>
        <row r="243">
          <cell r="A243">
            <v>234</v>
          </cell>
          <cell r="B243" t="str">
            <v>PETERSHAM</v>
          </cell>
          <cell r="C243">
            <v>1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</row>
        <row r="245">
          <cell r="A245">
            <v>236</v>
          </cell>
          <cell r="B245" t="str">
            <v>PITTSFIELD</v>
          </cell>
          <cell r="C245">
            <v>1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</row>
        <row r="247">
          <cell r="A247">
            <v>238</v>
          </cell>
          <cell r="B247" t="str">
            <v>PLAINVILLE</v>
          </cell>
          <cell r="C247">
            <v>1</v>
          </cell>
        </row>
        <row r="248">
          <cell r="A248">
            <v>239</v>
          </cell>
          <cell r="B248" t="str">
            <v>PLYMOUTH</v>
          </cell>
          <cell r="C248">
            <v>1</v>
          </cell>
        </row>
        <row r="249">
          <cell r="A249">
            <v>240</v>
          </cell>
          <cell r="B249" t="str">
            <v>PLYMPTON</v>
          </cell>
          <cell r="C249">
            <v>1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</row>
        <row r="251">
          <cell r="A251">
            <v>242</v>
          </cell>
          <cell r="B251" t="str">
            <v>PROVINCETOWN</v>
          </cell>
          <cell r="C251">
            <v>1</v>
          </cell>
        </row>
        <row r="252">
          <cell r="A252">
            <v>243</v>
          </cell>
          <cell r="B252" t="str">
            <v>QUINCY</v>
          </cell>
          <cell r="C252">
            <v>1</v>
          </cell>
        </row>
        <row r="253">
          <cell r="A253">
            <v>244</v>
          </cell>
          <cell r="B253" t="str">
            <v>RANDOLPH</v>
          </cell>
          <cell r="C253">
            <v>1</v>
          </cell>
        </row>
        <row r="254">
          <cell r="A254">
            <v>245</v>
          </cell>
          <cell r="B254" t="str">
            <v>RAYNHAM</v>
          </cell>
          <cell r="C254">
            <v>0</v>
          </cell>
        </row>
        <row r="255">
          <cell r="A255">
            <v>246</v>
          </cell>
          <cell r="B255" t="str">
            <v>READING</v>
          </cell>
          <cell r="C255">
            <v>1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</row>
        <row r="257">
          <cell r="A257">
            <v>248</v>
          </cell>
          <cell r="B257" t="str">
            <v>REVERE</v>
          </cell>
          <cell r="C257">
            <v>1</v>
          </cell>
        </row>
        <row r="258">
          <cell r="A258">
            <v>249</v>
          </cell>
          <cell r="B258" t="str">
            <v>RICHMOND</v>
          </cell>
          <cell r="C258">
            <v>1</v>
          </cell>
        </row>
        <row r="259">
          <cell r="A259">
            <v>250</v>
          </cell>
          <cell r="B259" t="str">
            <v>ROCHESTER</v>
          </cell>
          <cell r="C259">
            <v>1</v>
          </cell>
        </row>
        <row r="260">
          <cell r="A260">
            <v>251</v>
          </cell>
          <cell r="B260" t="str">
            <v>ROCKLAND</v>
          </cell>
          <cell r="C260">
            <v>1</v>
          </cell>
        </row>
        <row r="261">
          <cell r="A261">
            <v>252</v>
          </cell>
          <cell r="B261" t="str">
            <v>ROCKPORT</v>
          </cell>
          <cell r="C261">
            <v>1</v>
          </cell>
        </row>
        <row r="262">
          <cell r="A262">
            <v>253</v>
          </cell>
          <cell r="B262" t="str">
            <v>ROWE</v>
          </cell>
          <cell r="C262">
            <v>1</v>
          </cell>
        </row>
        <row r="263">
          <cell r="A263">
            <v>254</v>
          </cell>
          <cell r="B263" t="str">
            <v>ROWLEY</v>
          </cell>
          <cell r="C263">
            <v>0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</row>
        <row r="265">
          <cell r="A265">
            <v>256</v>
          </cell>
          <cell r="B265" t="str">
            <v>RUSSELL</v>
          </cell>
          <cell r="C265">
            <v>0</v>
          </cell>
        </row>
        <row r="266">
          <cell r="A266">
            <v>257</v>
          </cell>
          <cell r="B266" t="str">
            <v>RUTLAND</v>
          </cell>
          <cell r="C266">
            <v>0</v>
          </cell>
        </row>
        <row r="267">
          <cell r="A267">
            <v>258</v>
          </cell>
          <cell r="B267" t="str">
            <v>SALEM</v>
          </cell>
          <cell r="C267">
            <v>1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</row>
        <row r="270">
          <cell r="A270">
            <v>261</v>
          </cell>
          <cell r="B270" t="str">
            <v>SANDWICH</v>
          </cell>
          <cell r="C270">
            <v>1</v>
          </cell>
        </row>
        <row r="271">
          <cell r="A271">
            <v>262</v>
          </cell>
          <cell r="B271" t="str">
            <v>SAUGUS</v>
          </cell>
          <cell r="C271">
            <v>1</v>
          </cell>
        </row>
        <row r="272">
          <cell r="A272">
            <v>263</v>
          </cell>
          <cell r="B272" t="str">
            <v>SAVOY</v>
          </cell>
          <cell r="C272">
            <v>1</v>
          </cell>
        </row>
        <row r="273">
          <cell r="A273">
            <v>264</v>
          </cell>
          <cell r="B273" t="str">
            <v>SCITUATE</v>
          </cell>
          <cell r="C273">
            <v>1</v>
          </cell>
        </row>
        <row r="274">
          <cell r="A274">
            <v>265</v>
          </cell>
          <cell r="B274" t="str">
            <v>SEEKONK</v>
          </cell>
          <cell r="C274">
            <v>1</v>
          </cell>
        </row>
        <row r="275">
          <cell r="A275">
            <v>266</v>
          </cell>
          <cell r="B275" t="str">
            <v>SHARON</v>
          </cell>
          <cell r="C275">
            <v>1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</row>
        <row r="278">
          <cell r="A278">
            <v>269</v>
          </cell>
          <cell r="B278" t="str">
            <v>SHERBORN</v>
          </cell>
          <cell r="C278">
            <v>1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D279" t="str">
            <v>fy12</v>
          </cell>
        </row>
        <row r="280">
          <cell r="A280">
            <v>271</v>
          </cell>
          <cell r="B280" t="str">
            <v>SHREWSBURY</v>
          </cell>
          <cell r="C280">
            <v>1</v>
          </cell>
        </row>
        <row r="281">
          <cell r="A281">
            <v>272</v>
          </cell>
          <cell r="B281" t="str">
            <v>SHUTESBURY</v>
          </cell>
          <cell r="C281">
            <v>1</v>
          </cell>
        </row>
        <row r="282">
          <cell r="A282">
            <v>273</v>
          </cell>
          <cell r="B282" t="str">
            <v>SOMERSET</v>
          </cell>
          <cell r="C282">
            <v>1</v>
          </cell>
          <cell r="D282" t="str">
            <v>fy12</v>
          </cell>
        </row>
        <row r="283">
          <cell r="A283">
            <v>274</v>
          </cell>
          <cell r="B283" t="str">
            <v>SOMERVILLE</v>
          </cell>
          <cell r="C283">
            <v>1</v>
          </cell>
        </row>
        <row r="284">
          <cell r="A284">
            <v>275</v>
          </cell>
          <cell r="B284" t="str">
            <v>SOUTHAMPTON</v>
          </cell>
          <cell r="C284">
            <v>1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</row>
        <row r="286">
          <cell r="A286">
            <v>277</v>
          </cell>
          <cell r="B286" t="str">
            <v>SOUTHBRIDGE</v>
          </cell>
          <cell r="C286">
            <v>1</v>
          </cell>
        </row>
        <row r="287">
          <cell r="A287">
            <v>278</v>
          </cell>
          <cell r="B287" t="str">
            <v>SOUTH HADLEY</v>
          </cell>
          <cell r="C287">
            <v>1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</row>
        <row r="289">
          <cell r="A289">
            <v>280</v>
          </cell>
          <cell r="B289" t="str">
            <v>SPENCER</v>
          </cell>
          <cell r="C289">
            <v>0</v>
          </cell>
        </row>
        <row r="290">
          <cell r="A290">
            <v>281</v>
          </cell>
          <cell r="B290" t="str">
            <v>SPRINGFIELD</v>
          </cell>
          <cell r="C290">
            <v>1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</row>
        <row r="293">
          <cell r="A293">
            <v>284</v>
          </cell>
          <cell r="B293" t="str">
            <v>STONEHAM</v>
          </cell>
          <cell r="C293">
            <v>1</v>
          </cell>
        </row>
        <row r="294">
          <cell r="A294">
            <v>285</v>
          </cell>
          <cell r="B294" t="str">
            <v>STOUGHTON</v>
          </cell>
          <cell r="C294">
            <v>1</v>
          </cell>
        </row>
        <row r="295">
          <cell r="A295">
            <v>286</v>
          </cell>
          <cell r="B295" t="str">
            <v>STOW</v>
          </cell>
          <cell r="C295">
            <v>0</v>
          </cell>
        </row>
        <row r="296">
          <cell r="A296">
            <v>287</v>
          </cell>
          <cell r="B296" t="str">
            <v>STURBRIDGE</v>
          </cell>
          <cell r="C296">
            <v>1</v>
          </cell>
        </row>
        <row r="297">
          <cell r="A297">
            <v>288</v>
          </cell>
          <cell r="B297" t="str">
            <v>SUDBURY</v>
          </cell>
          <cell r="C297">
            <v>1</v>
          </cell>
        </row>
        <row r="298">
          <cell r="A298">
            <v>289</v>
          </cell>
          <cell r="B298" t="str">
            <v>SUNDERLAND</v>
          </cell>
          <cell r="C298">
            <v>1</v>
          </cell>
        </row>
        <row r="299">
          <cell r="A299">
            <v>290</v>
          </cell>
          <cell r="B299" t="str">
            <v>SUTTON</v>
          </cell>
          <cell r="C299">
            <v>1</v>
          </cell>
        </row>
        <row r="300">
          <cell r="A300">
            <v>291</v>
          </cell>
          <cell r="B300" t="str">
            <v>SWAMPSCOTT</v>
          </cell>
          <cell r="C300">
            <v>1</v>
          </cell>
        </row>
        <row r="301">
          <cell r="A301">
            <v>292</v>
          </cell>
          <cell r="B301" t="str">
            <v>SWANSEA</v>
          </cell>
          <cell r="C301">
            <v>1</v>
          </cell>
        </row>
        <row r="302">
          <cell r="A302">
            <v>293</v>
          </cell>
          <cell r="B302" t="str">
            <v>TAUNTON</v>
          </cell>
          <cell r="C302">
            <v>1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</row>
        <row r="304">
          <cell r="A304">
            <v>295</v>
          </cell>
          <cell r="B304" t="str">
            <v>TEWKSBURY</v>
          </cell>
          <cell r="C304">
            <v>1</v>
          </cell>
        </row>
        <row r="305">
          <cell r="A305">
            <v>296</v>
          </cell>
          <cell r="B305" t="str">
            <v>TISBURY</v>
          </cell>
          <cell r="C305">
            <v>1</v>
          </cell>
        </row>
        <row r="306">
          <cell r="A306">
            <v>297</v>
          </cell>
          <cell r="B306" t="str">
            <v>TOLLAND</v>
          </cell>
          <cell r="C306">
            <v>0</v>
          </cell>
        </row>
        <row r="307">
          <cell r="A307">
            <v>298</v>
          </cell>
          <cell r="B307" t="str">
            <v>TOPSFIELD</v>
          </cell>
          <cell r="C307">
            <v>1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</row>
        <row r="309">
          <cell r="A309">
            <v>300</v>
          </cell>
          <cell r="B309" t="str">
            <v>TRURO</v>
          </cell>
          <cell r="C309">
            <v>1</v>
          </cell>
        </row>
        <row r="310">
          <cell r="A310">
            <v>301</v>
          </cell>
          <cell r="B310" t="str">
            <v>TYNGSBOROUGH</v>
          </cell>
          <cell r="C310">
            <v>1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</row>
        <row r="312">
          <cell r="A312">
            <v>303</v>
          </cell>
          <cell r="B312" t="str">
            <v>UPTON</v>
          </cell>
          <cell r="C312">
            <v>0</v>
          </cell>
        </row>
        <row r="313">
          <cell r="A313">
            <v>304</v>
          </cell>
          <cell r="B313" t="str">
            <v>UXBRIDGE</v>
          </cell>
          <cell r="C313">
            <v>1</v>
          </cell>
        </row>
        <row r="314">
          <cell r="A314">
            <v>305</v>
          </cell>
          <cell r="B314" t="str">
            <v>WAKEFIELD</v>
          </cell>
          <cell r="C314">
            <v>1</v>
          </cell>
        </row>
        <row r="315">
          <cell r="A315">
            <v>306</v>
          </cell>
          <cell r="B315" t="str">
            <v>WALES</v>
          </cell>
          <cell r="C315">
            <v>1</v>
          </cell>
        </row>
        <row r="316">
          <cell r="A316">
            <v>307</v>
          </cell>
          <cell r="B316" t="str">
            <v>WALPOLE</v>
          </cell>
          <cell r="C316">
            <v>1</v>
          </cell>
        </row>
        <row r="317">
          <cell r="A317">
            <v>308</v>
          </cell>
          <cell r="B317" t="str">
            <v>WALTHAM</v>
          </cell>
          <cell r="C317">
            <v>1</v>
          </cell>
        </row>
        <row r="318">
          <cell r="A318">
            <v>309</v>
          </cell>
          <cell r="B318" t="str">
            <v>WARE</v>
          </cell>
          <cell r="C318">
            <v>1</v>
          </cell>
        </row>
        <row r="319">
          <cell r="A319">
            <v>310</v>
          </cell>
          <cell r="B319" t="str">
            <v>WAREHAM</v>
          </cell>
          <cell r="C319">
            <v>1</v>
          </cell>
        </row>
        <row r="320">
          <cell r="A320">
            <v>311</v>
          </cell>
          <cell r="B320" t="str">
            <v>WARREN</v>
          </cell>
          <cell r="C320">
            <v>0</v>
          </cell>
        </row>
        <row r="321">
          <cell r="A321">
            <v>312</v>
          </cell>
          <cell r="B321" t="str">
            <v>WARWICK</v>
          </cell>
          <cell r="C321">
            <v>1</v>
          </cell>
          <cell r="D321" t="str">
            <v>fy24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</row>
        <row r="323">
          <cell r="A323">
            <v>314</v>
          </cell>
          <cell r="B323" t="str">
            <v>WATERTOWN</v>
          </cell>
          <cell r="C323">
            <v>1</v>
          </cell>
        </row>
        <row r="324">
          <cell r="A324">
            <v>315</v>
          </cell>
          <cell r="B324" t="str">
            <v>WAYLAND</v>
          </cell>
          <cell r="C324">
            <v>1</v>
          </cell>
        </row>
        <row r="325">
          <cell r="A325">
            <v>316</v>
          </cell>
          <cell r="B325" t="str">
            <v>WEBSTER</v>
          </cell>
          <cell r="C325">
            <v>1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</row>
        <row r="327">
          <cell r="A327">
            <v>318</v>
          </cell>
          <cell r="B327" t="str">
            <v>WELLFLEET</v>
          </cell>
          <cell r="C327">
            <v>1</v>
          </cell>
        </row>
        <row r="328">
          <cell r="A328">
            <v>319</v>
          </cell>
          <cell r="B328" t="str">
            <v>WENDELL</v>
          </cell>
          <cell r="C328">
            <v>0</v>
          </cell>
        </row>
        <row r="329">
          <cell r="A329">
            <v>320</v>
          </cell>
          <cell r="B329" t="str">
            <v>WENHAM</v>
          </cell>
          <cell r="C329">
            <v>0</v>
          </cell>
        </row>
        <row r="330">
          <cell r="A330">
            <v>321</v>
          </cell>
          <cell r="B330" t="str">
            <v>WESTBOROUGH</v>
          </cell>
          <cell r="C330">
            <v>1</v>
          </cell>
        </row>
        <row r="331">
          <cell r="A331">
            <v>322</v>
          </cell>
          <cell r="B331" t="str">
            <v>WEST BOYLSTON</v>
          </cell>
          <cell r="C331">
            <v>1</v>
          </cell>
        </row>
        <row r="332">
          <cell r="A332">
            <v>323</v>
          </cell>
          <cell r="B332" t="str">
            <v>WEST BRIDGEWATER</v>
          </cell>
          <cell r="C332">
            <v>1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</row>
        <row r="334">
          <cell r="A334">
            <v>325</v>
          </cell>
          <cell r="B334" t="str">
            <v>WESTFIELD</v>
          </cell>
          <cell r="C334">
            <v>1</v>
          </cell>
        </row>
        <row r="335">
          <cell r="A335">
            <v>326</v>
          </cell>
          <cell r="B335" t="str">
            <v>WESTFORD</v>
          </cell>
          <cell r="C335">
            <v>1</v>
          </cell>
        </row>
        <row r="336">
          <cell r="A336">
            <v>327</v>
          </cell>
          <cell r="B336" t="str">
            <v>WESTHAMPTON</v>
          </cell>
          <cell r="C336">
            <v>1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</row>
        <row r="339">
          <cell r="A339">
            <v>330</v>
          </cell>
          <cell r="B339" t="str">
            <v>WESTON</v>
          </cell>
          <cell r="C339">
            <v>1</v>
          </cell>
        </row>
        <row r="340">
          <cell r="A340">
            <v>331</v>
          </cell>
          <cell r="B340" t="str">
            <v>WESTPORT</v>
          </cell>
          <cell r="C340">
            <v>1</v>
          </cell>
        </row>
        <row r="341">
          <cell r="A341">
            <v>332</v>
          </cell>
          <cell r="B341" t="str">
            <v>WEST SPRINGFIELD</v>
          </cell>
          <cell r="C341">
            <v>1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</row>
        <row r="344">
          <cell r="A344">
            <v>335</v>
          </cell>
          <cell r="B344" t="str">
            <v>WESTWOOD</v>
          </cell>
          <cell r="C344">
            <v>1</v>
          </cell>
        </row>
        <row r="345">
          <cell r="A345">
            <v>336</v>
          </cell>
          <cell r="B345" t="str">
            <v>WEYMOUTH</v>
          </cell>
          <cell r="C345">
            <v>1</v>
          </cell>
          <cell r="D345" t="str">
            <v>fy13</v>
          </cell>
        </row>
        <row r="346">
          <cell r="A346">
            <v>337</v>
          </cell>
          <cell r="B346" t="str">
            <v>WHATELY</v>
          </cell>
          <cell r="C346">
            <v>1</v>
          </cell>
        </row>
        <row r="347">
          <cell r="A347">
            <v>338</v>
          </cell>
          <cell r="B347" t="str">
            <v>WHITMAN</v>
          </cell>
          <cell r="C347">
            <v>0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</row>
        <row r="349">
          <cell r="A349">
            <v>340</v>
          </cell>
          <cell r="B349" t="str">
            <v>WILLIAMSBURG</v>
          </cell>
          <cell r="C349">
            <v>1</v>
          </cell>
        </row>
        <row r="350">
          <cell r="A350">
            <v>341</v>
          </cell>
          <cell r="B350" t="str">
            <v>WILLIAMSTOWN</v>
          </cell>
          <cell r="C350">
            <v>0</v>
          </cell>
          <cell r="D350" t="str">
            <v>fy19</v>
          </cell>
        </row>
        <row r="351">
          <cell r="A351">
            <v>342</v>
          </cell>
          <cell r="B351" t="str">
            <v>WILMINGTON</v>
          </cell>
          <cell r="C351">
            <v>1</v>
          </cell>
        </row>
        <row r="352">
          <cell r="A352">
            <v>343</v>
          </cell>
          <cell r="B352" t="str">
            <v>WINCHENDON</v>
          </cell>
          <cell r="C352">
            <v>1</v>
          </cell>
        </row>
        <row r="353">
          <cell r="A353">
            <v>344</v>
          </cell>
          <cell r="B353" t="str">
            <v>WINCHESTER</v>
          </cell>
          <cell r="C353">
            <v>1</v>
          </cell>
        </row>
        <row r="354">
          <cell r="A354">
            <v>345</v>
          </cell>
          <cell r="B354" t="str">
            <v>WINDSOR</v>
          </cell>
          <cell r="C354">
            <v>0</v>
          </cell>
        </row>
        <row r="355">
          <cell r="A355">
            <v>346</v>
          </cell>
          <cell r="B355" t="str">
            <v>WINTHROP</v>
          </cell>
          <cell r="C355">
            <v>1</v>
          </cell>
        </row>
        <row r="356">
          <cell r="A356">
            <v>347</v>
          </cell>
          <cell r="B356" t="str">
            <v>WOBURN</v>
          </cell>
          <cell r="C356">
            <v>1</v>
          </cell>
        </row>
        <row r="357">
          <cell r="A357">
            <v>348</v>
          </cell>
          <cell r="B357" t="str">
            <v>WORCESTER</v>
          </cell>
          <cell r="C357">
            <v>1</v>
          </cell>
        </row>
        <row r="358">
          <cell r="A358">
            <v>349</v>
          </cell>
          <cell r="B358" t="str">
            <v>WORTHINGTON</v>
          </cell>
          <cell r="C358">
            <v>1</v>
          </cell>
          <cell r="D358" t="str">
            <v>fy16</v>
          </cell>
        </row>
        <row r="359">
          <cell r="A359">
            <v>350</v>
          </cell>
          <cell r="B359" t="str">
            <v>WRENTHAM</v>
          </cell>
          <cell r="C359">
            <v>1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</row>
        <row r="361">
          <cell r="A361">
            <v>352</v>
          </cell>
          <cell r="B361" t="str">
            <v>DEVENS</v>
          </cell>
          <cell r="C361">
            <v>0</v>
          </cell>
        </row>
        <row r="362">
          <cell r="A362">
            <v>406</v>
          </cell>
          <cell r="B362" t="str">
            <v>NORTHAMPTON SMITH</v>
          </cell>
          <cell r="C362">
            <v>1</v>
          </cell>
        </row>
        <row r="363">
          <cell r="A363">
            <v>600</v>
          </cell>
          <cell r="B363" t="str">
            <v>ACTON BOXBOROUGH</v>
          </cell>
          <cell r="C363">
            <v>1</v>
          </cell>
          <cell r="D363" t="str">
            <v>fy15</v>
          </cell>
        </row>
        <row r="364">
          <cell r="A364">
            <v>603</v>
          </cell>
          <cell r="B364" t="str">
            <v>HOOSAC VALLEY</v>
          </cell>
          <cell r="C364">
            <v>1</v>
          </cell>
          <cell r="D364" t="str">
            <v>FY20</v>
          </cell>
        </row>
        <row r="365">
          <cell r="A365">
            <v>605</v>
          </cell>
          <cell r="B365" t="str">
            <v>AMHERST PELHAM</v>
          </cell>
          <cell r="C365">
            <v>1</v>
          </cell>
        </row>
        <row r="366">
          <cell r="A366">
            <v>610</v>
          </cell>
          <cell r="B366" t="str">
            <v>ASHBURNHAM WESTMINSTER</v>
          </cell>
          <cell r="C366">
            <v>1</v>
          </cell>
        </row>
        <row r="367">
          <cell r="A367">
            <v>615</v>
          </cell>
          <cell r="B367" t="str">
            <v>ATHOL ROYALSTON</v>
          </cell>
          <cell r="C367">
            <v>1</v>
          </cell>
        </row>
        <row r="368">
          <cell r="A368">
            <v>616</v>
          </cell>
          <cell r="B368" t="str">
            <v>AYER SHIRLEY</v>
          </cell>
          <cell r="C368">
            <v>1</v>
          </cell>
          <cell r="D368" t="str">
            <v>fy12</v>
          </cell>
        </row>
        <row r="369">
          <cell r="A369">
            <v>618</v>
          </cell>
          <cell r="B369" t="str">
            <v>BERKSHIRE HILLS</v>
          </cell>
          <cell r="C369">
            <v>1</v>
          </cell>
        </row>
        <row r="370">
          <cell r="A370">
            <v>620</v>
          </cell>
          <cell r="B370" t="str">
            <v>BERLIN BOYLSTON</v>
          </cell>
          <cell r="C370">
            <v>1</v>
          </cell>
          <cell r="D370" t="str">
            <v>fy20</v>
          </cell>
        </row>
        <row r="371">
          <cell r="A371">
            <v>622</v>
          </cell>
          <cell r="B371" t="str">
            <v>BLACKSTONE MILLVILLE</v>
          </cell>
          <cell r="C371">
            <v>1</v>
          </cell>
        </row>
        <row r="372">
          <cell r="A372">
            <v>625</v>
          </cell>
          <cell r="B372" t="str">
            <v>BRIDGEWATER RAYNHAM</v>
          </cell>
          <cell r="C372">
            <v>1</v>
          </cell>
        </row>
        <row r="373">
          <cell r="A373">
            <v>632</v>
          </cell>
          <cell r="B373" t="str">
            <v>CHESTERFIELD GOSHEN</v>
          </cell>
          <cell r="C373">
            <v>1</v>
          </cell>
        </row>
        <row r="374">
          <cell r="A374">
            <v>635</v>
          </cell>
          <cell r="B374" t="str">
            <v>CENTRAL BERKSHIRE</v>
          </cell>
          <cell r="C374">
            <v>1</v>
          </cell>
        </row>
        <row r="375">
          <cell r="A375">
            <v>640</v>
          </cell>
          <cell r="B375" t="str">
            <v>CONCORD CARLISLE</v>
          </cell>
          <cell r="C375">
            <v>1</v>
          </cell>
        </row>
        <row r="376">
          <cell r="A376">
            <v>645</v>
          </cell>
          <cell r="B376" t="str">
            <v>DENNIS YARMOUTH</v>
          </cell>
          <cell r="C376">
            <v>1</v>
          </cell>
        </row>
        <row r="377">
          <cell r="A377">
            <v>650</v>
          </cell>
          <cell r="B377" t="str">
            <v>DIGHTON REHOBOTH</v>
          </cell>
          <cell r="C377">
            <v>1</v>
          </cell>
        </row>
        <row r="378">
          <cell r="A378">
            <v>655</v>
          </cell>
          <cell r="B378" t="str">
            <v>DOVER SHERBORN</v>
          </cell>
          <cell r="C378">
            <v>1</v>
          </cell>
        </row>
        <row r="379">
          <cell r="A379">
            <v>658</v>
          </cell>
          <cell r="B379" t="str">
            <v>DUDLEY CHARLTON</v>
          </cell>
          <cell r="C379">
            <v>1</v>
          </cell>
        </row>
        <row r="380">
          <cell r="A380">
            <v>660</v>
          </cell>
          <cell r="B380" t="str">
            <v>NAUSET</v>
          </cell>
          <cell r="C380">
            <v>1</v>
          </cell>
        </row>
        <row r="381">
          <cell r="A381">
            <v>662</v>
          </cell>
          <cell r="B381" t="str">
            <v>FARMINGTON RIVER</v>
          </cell>
          <cell r="C381">
            <v>1</v>
          </cell>
        </row>
        <row r="382">
          <cell r="A382">
            <v>665</v>
          </cell>
          <cell r="B382" t="str">
            <v>FREETOWN LAKEVILLE</v>
          </cell>
          <cell r="C382">
            <v>1</v>
          </cell>
          <cell r="D382" t="str">
            <v>fy12</v>
          </cell>
        </row>
        <row r="383">
          <cell r="A383">
            <v>670</v>
          </cell>
          <cell r="B383" t="str">
            <v>FRONTIER</v>
          </cell>
          <cell r="C383">
            <v>1</v>
          </cell>
        </row>
        <row r="384">
          <cell r="A384">
            <v>672</v>
          </cell>
          <cell r="B384" t="str">
            <v>GATEWAY</v>
          </cell>
          <cell r="C384">
            <v>1</v>
          </cell>
          <cell r="D384" t="str">
            <v>fy16</v>
          </cell>
        </row>
        <row r="385">
          <cell r="A385">
            <v>673</v>
          </cell>
          <cell r="B385" t="str">
            <v>GROTON DUNSTABLE</v>
          </cell>
          <cell r="C385">
            <v>1</v>
          </cell>
        </row>
        <row r="386">
          <cell r="A386">
            <v>674</v>
          </cell>
          <cell r="B386" t="str">
            <v>GILL MONTAGUE</v>
          </cell>
          <cell r="C386">
            <v>1</v>
          </cell>
        </row>
        <row r="387">
          <cell r="A387">
            <v>675</v>
          </cell>
          <cell r="B387" t="str">
            <v>HAMILTON WENHAM</v>
          </cell>
          <cell r="C387">
            <v>1</v>
          </cell>
        </row>
        <row r="388">
          <cell r="A388">
            <v>680</v>
          </cell>
          <cell r="B388" t="str">
            <v>HAMPDEN WILBRAHAM</v>
          </cell>
          <cell r="C388">
            <v>1</v>
          </cell>
        </row>
        <row r="389">
          <cell r="A389">
            <v>683</v>
          </cell>
          <cell r="B389" t="str">
            <v>HAMPSHIRE</v>
          </cell>
          <cell r="C389">
            <v>1</v>
          </cell>
        </row>
        <row r="390">
          <cell r="A390">
            <v>685</v>
          </cell>
          <cell r="B390" t="str">
            <v>HAWLEMONT</v>
          </cell>
          <cell r="C390">
            <v>1</v>
          </cell>
        </row>
        <row r="391">
          <cell r="A391">
            <v>690</v>
          </cell>
          <cell r="B391" t="str">
            <v>KING PHILIP</v>
          </cell>
          <cell r="C391">
            <v>1</v>
          </cell>
        </row>
        <row r="392">
          <cell r="A392">
            <v>695</v>
          </cell>
          <cell r="B392" t="str">
            <v>LINCOLN SUDBURY</v>
          </cell>
          <cell r="C392">
            <v>1</v>
          </cell>
        </row>
        <row r="393">
          <cell r="A393">
            <v>698</v>
          </cell>
          <cell r="B393" t="str">
            <v>MANCHESTER ESSEX</v>
          </cell>
          <cell r="C393">
            <v>1</v>
          </cell>
        </row>
        <row r="394">
          <cell r="A394">
            <v>700</v>
          </cell>
          <cell r="B394" t="str">
            <v>MARTHAS VINEYARD</v>
          </cell>
          <cell r="C394">
            <v>1</v>
          </cell>
        </row>
        <row r="395">
          <cell r="A395">
            <v>705</v>
          </cell>
          <cell r="B395" t="str">
            <v>MASCONOMET</v>
          </cell>
          <cell r="C395">
            <v>1</v>
          </cell>
        </row>
        <row r="396">
          <cell r="A396">
            <v>710</v>
          </cell>
          <cell r="B396" t="str">
            <v>MENDON UPTON</v>
          </cell>
          <cell r="C396">
            <v>1</v>
          </cell>
        </row>
        <row r="397">
          <cell r="A397">
            <v>712</v>
          </cell>
          <cell r="B397" t="str">
            <v>MONOMOY</v>
          </cell>
          <cell r="C397">
            <v>1</v>
          </cell>
          <cell r="D397" t="str">
            <v>fy13</v>
          </cell>
        </row>
        <row r="398">
          <cell r="A398">
            <v>715</v>
          </cell>
          <cell r="B398" t="str">
            <v>MOUNT GREYLOCK</v>
          </cell>
          <cell r="C398">
            <v>1</v>
          </cell>
          <cell r="D398" t="str">
            <v>fy19</v>
          </cell>
        </row>
        <row r="399">
          <cell r="A399">
            <v>717</v>
          </cell>
          <cell r="B399" t="str">
            <v>MOHAWK TRAIL</v>
          </cell>
          <cell r="C399">
            <v>1</v>
          </cell>
        </row>
        <row r="400">
          <cell r="A400">
            <v>720</v>
          </cell>
          <cell r="B400" t="str">
            <v>NARRAGANSETT</v>
          </cell>
          <cell r="C400">
            <v>1</v>
          </cell>
        </row>
        <row r="401">
          <cell r="A401">
            <v>725</v>
          </cell>
          <cell r="B401" t="str">
            <v>NASHOBA</v>
          </cell>
          <cell r="C401">
            <v>1</v>
          </cell>
        </row>
        <row r="402">
          <cell r="A402">
            <v>728</v>
          </cell>
          <cell r="B402" t="str">
            <v>NEW SALEM WENDELL</v>
          </cell>
          <cell r="C402">
            <v>1</v>
          </cell>
        </row>
        <row r="403">
          <cell r="A403">
            <v>730</v>
          </cell>
          <cell r="B403" t="str">
            <v>NORTHBORO SOUTHBORO</v>
          </cell>
          <cell r="C403">
            <v>1</v>
          </cell>
        </row>
        <row r="404">
          <cell r="A404">
            <v>735</v>
          </cell>
          <cell r="B404" t="str">
            <v>NORTH MIDDLESEX</v>
          </cell>
          <cell r="C404">
            <v>1</v>
          </cell>
        </row>
        <row r="405">
          <cell r="A405">
            <v>740</v>
          </cell>
          <cell r="B405" t="str">
            <v>OLD ROCHESTER</v>
          </cell>
          <cell r="C405">
            <v>1</v>
          </cell>
        </row>
        <row r="406">
          <cell r="A406">
            <v>745</v>
          </cell>
          <cell r="B406" t="str">
            <v>PENTUCKET</v>
          </cell>
          <cell r="C406">
            <v>1</v>
          </cell>
        </row>
        <row r="407">
          <cell r="A407">
            <v>750</v>
          </cell>
          <cell r="B407" t="str">
            <v>PIONEER</v>
          </cell>
          <cell r="C407">
            <v>1</v>
          </cell>
        </row>
        <row r="408">
          <cell r="A408">
            <v>753</v>
          </cell>
          <cell r="B408" t="str">
            <v>QUABBIN</v>
          </cell>
          <cell r="C408">
            <v>1</v>
          </cell>
        </row>
        <row r="409">
          <cell r="A409">
            <v>755</v>
          </cell>
          <cell r="B409" t="str">
            <v>RALPH C MAHAR</v>
          </cell>
          <cell r="C409">
            <v>1</v>
          </cell>
        </row>
        <row r="410">
          <cell r="A410">
            <v>760</v>
          </cell>
          <cell r="B410" t="str">
            <v>SILVER LAKE</v>
          </cell>
          <cell r="C410">
            <v>1</v>
          </cell>
        </row>
        <row r="411">
          <cell r="A411">
            <v>763</v>
          </cell>
          <cell r="B411" t="str">
            <v>SOMERSET BERKLEY</v>
          </cell>
          <cell r="C411">
            <v>1</v>
          </cell>
          <cell r="D411" t="str">
            <v>fy12</v>
          </cell>
        </row>
        <row r="412">
          <cell r="A412">
            <v>765</v>
          </cell>
          <cell r="B412" t="str">
            <v>SOUTHERN BERKSHIRE</v>
          </cell>
          <cell r="C412">
            <v>1</v>
          </cell>
        </row>
        <row r="413">
          <cell r="A413">
            <v>766</v>
          </cell>
          <cell r="B413" t="str">
            <v>SOUTHWICK TOLLAND GRANVILLE</v>
          </cell>
          <cell r="C413">
            <v>1</v>
          </cell>
          <cell r="D413" t="str">
            <v>fy13</v>
          </cell>
        </row>
        <row r="414">
          <cell r="A414">
            <v>767</v>
          </cell>
          <cell r="B414" t="str">
            <v>SPENCER EAST BROOKFIELD</v>
          </cell>
          <cell r="C414">
            <v>1</v>
          </cell>
        </row>
        <row r="415">
          <cell r="A415">
            <v>770</v>
          </cell>
          <cell r="B415" t="str">
            <v>TANTASQUA</v>
          </cell>
          <cell r="C415">
            <v>1</v>
          </cell>
        </row>
        <row r="416">
          <cell r="A416">
            <v>773</v>
          </cell>
          <cell r="B416" t="str">
            <v>TRITON</v>
          </cell>
          <cell r="C416">
            <v>1</v>
          </cell>
        </row>
        <row r="417">
          <cell r="A417">
            <v>774</v>
          </cell>
          <cell r="B417" t="str">
            <v>UPISLAND</v>
          </cell>
          <cell r="C417">
            <v>1</v>
          </cell>
        </row>
        <row r="418">
          <cell r="A418">
            <v>775</v>
          </cell>
          <cell r="B418" t="str">
            <v>WACHUSETT</v>
          </cell>
          <cell r="C418">
            <v>1</v>
          </cell>
        </row>
        <row r="419">
          <cell r="A419">
            <v>778</v>
          </cell>
          <cell r="B419" t="str">
            <v>QUABOAG</v>
          </cell>
          <cell r="C419">
            <v>1</v>
          </cell>
        </row>
        <row r="420">
          <cell r="A420">
            <v>780</v>
          </cell>
          <cell r="B420" t="str">
            <v>WHITMAN HANSON</v>
          </cell>
          <cell r="C420">
            <v>1</v>
          </cell>
        </row>
        <row r="421">
          <cell r="A421">
            <v>801</v>
          </cell>
          <cell r="B421" t="str">
            <v>ASSABET VALLEY</v>
          </cell>
          <cell r="C421">
            <v>1</v>
          </cell>
        </row>
        <row r="422">
          <cell r="A422">
            <v>805</v>
          </cell>
          <cell r="B422" t="str">
            <v>BLACKSTONE VALLEY</v>
          </cell>
          <cell r="C422">
            <v>1</v>
          </cell>
        </row>
        <row r="423">
          <cell r="A423">
            <v>806</v>
          </cell>
          <cell r="B423" t="str">
            <v>BLUE HILLS</v>
          </cell>
          <cell r="C423">
            <v>1</v>
          </cell>
        </row>
        <row r="424">
          <cell r="A424">
            <v>810</v>
          </cell>
          <cell r="B424" t="str">
            <v>BRISTOL PLYMOUTH</v>
          </cell>
          <cell r="C424">
            <v>1</v>
          </cell>
        </row>
        <row r="425">
          <cell r="A425">
            <v>815</v>
          </cell>
          <cell r="B425" t="str">
            <v>CAPE COD</v>
          </cell>
          <cell r="C425">
            <v>1</v>
          </cell>
        </row>
        <row r="426">
          <cell r="A426">
            <v>817</v>
          </cell>
          <cell r="B426" t="str">
            <v>ESSEX NORTH SHORE</v>
          </cell>
          <cell r="C426">
            <v>1</v>
          </cell>
          <cell r="D426" t="str">
            <v>fy15</v>
          </cell>
        </row>
        <row r="427">
          <cell r="A427">
            <v>818</v>
          </cell>
          <cell r="B427" t="str">
            <v>FRANKLIN COUNTY</v>
          </cell>
          <cell r="C427">
            <v>1</v>
          </cell>
        </row>
        <row r="428">
          <cell r="A428">
            <v>821</v>
          </cell>
          <cell r="B428" t="str">
            <v>GREATER FALL RIVER</v>
          </cell>
          <cell r="C428">
            <v>1</v>
          </cell>
        </row>
        <row r="429">
          <cell r="A429">
            <v>823</v>
          </cell>
          <cell r="B429" t="str">
            <v>GREATER LAWRENCE</v>
          </cell>
          <cell r="C429">
            <v>1</v>
          </cell>
        </row>
        <row r="430">
          <cell r="A430">
            <v>825</v>
          </cell>
          <cell r="B430" t="str">
            <v>GREATER NEW BEDFORD</v>
          </cell>
          <cell r="C430">
            <v>1</v>
          </cell>
        </row>
        <row r="431">
          <cell r="A431">
            <v>828</v>
          </cell>
          <cell r="B431" t="str">
            <v>GREATER LOWELL</v>
          </cell>
          <cell r="C431">
            <v>1</v>
          </cell>
        </row>
        <row r="432">
          <cell r="A432">
            <v>829</v>
          </cell>
          <cell r="B432" t="str">
            <v>SOUTH MIDDLESEX</v>
          </cell>
          <cell r="C432">
            <v>1</v>
          </cell>
        </row>
        <row r="433">
          <cell r="A433">
            <v>830</v>
          </cell>
          <cell r="B433" t="str">
            <v>MINUTEMAN</v>
          </cell>
          <cell r="C433">
            <v>1</v>
          </cell>
        </row>
        <row r="434">
          <cell r="A434">
            <v>832</v>
          </cell>
          <cell r="B434" t="str">
            <v>MONTACHUSETT</v>
          </cell>
          <cell r="C434">
            <v>1</v>
          </cell>
        </row>
        <row r="435">
          <cell r="A435">
            <v>851</v>
          </cell>
          <cell r="B435" t="str">
            <v>NORTHERN BERKSHIRE</v>
          </cell>
          <cell r="C435">
            <v>1</v>
          </cell>
        </row>
        <row r="436">
          <cell r="A436">
            <v>852</v>
          </cell>
          <cell r="B436" t="str">
            <v>NASHOBA VALLEY</v>
          </cell>
          <cell r="C436">
            <v>1</v>
          </cell>
        </row>
        <row r="437">
          <cell r="A437">
            <v>853</v>
          </cell>
          <cell r="B437" t="str">
            <v>NORTHEAST METROPOLITAN</v>
          </cell>
          <cell r="C437">
            <v>1</v>
          </cell>
        </row>
        <row r="438">
          <cell r="A438">
            <v>855</v>
          </cell>
          <cell r="B438" t="str">
            <v>OLD COLONY</v>
          </cell>
          <cell r="C438">
            <v>1</v>
          </cell>
        </row>
        <row r="439">
          <cell r="A439">
            <v>860</v>
          </cell>
          <cell r="B439" t="str">
            <v>PATHFINDER</v>
          </cell>
          <cell r="C439">
            <v>1</v>
          </cell>
        </row>
        <row r="440">
          <cell r="A440">
            <v>871</v>
          </cell>
          <cell r="B440" t="str">
            <v>SHAWSHEEN VALLEY</v>
          </cell>
          <cell r="C440">
            <v>1</v>
          </cell>
        </row>
        <row r="441">
          <cell r="A441">
            <v>872</v>
          </cell>
          <cell r="B441" t="str">
            <v>SOUTHEASTERN</v>
          </cell>
          <cell r="C441">
            <v>1</v>
          </cell>
        </row>
        <row r="442">
          <cell r="A442">
            <v>873</v>
          </cell>
          <cell r="B442" t="str">
            <v>SOUTH SHORE</v>
          </cell>
          <cell r="C442">
            <v>1</v>
          </cell>
        </row>
        <row r="443">
          <cell r="A443">
            <v>876</v>
          </cell>
          <cell r="B443" t="str">
            <v>SOUTHERN WORCESTER</v>
          </cell>
          <cell r="C443">
            <v>1</v>
          </cell>
        </row>
        <row r="444">
          <cell r="A444">
            <v>878</v>
          </cell>
          <cell r="B444" t="str">
            <v>TRI COUNTY</v>
          </cell>
          <cell r="C444">
            <v>1</v>
          </cell>
        </row>
        <row r="445">
          <cell r="A445">
            <v>879</v>
          </cell>
          <cell r="B445" t="str">
            <v>UPPER CAPE COD</v>
          </cell>
          <cell r="C445">
            <v>1</v>
          </cell>
        </row>
        <row r="446">
          <cell r="A446">
            <v>885</v>
          </cell>
          <cell r="B446" t="str">
            <v>WHITTIER</v>
          </cell>
          <cell r="C446">
            <v>1</v>
          </cell>
        </row>
        <row r="447">
          <cell r="A447">
            <v>910</v>
          </cell>
          <cell r="B447" t="str">
            <v>BRISTOL COUNTY</v>
          </cell>
          <cell r="C447">
            <v>1</v>
          </cell>
        </row>
        <row r="448">
          <cell r="A448">
            <v>915</v>
          </cell>
          <cell r="B448" t="str">
            <v>NORFOLK COUNTY</v>
          </cell>
          <cell r="C448">
            <v>1</v>
          </cell>
        </row>
      </sheetData>
      <sheetData sheetId="2">
        <row r="10">
          <cell r="A10">
            <v>1</v>
          </cell>
          <cell r="B10" t="str">
            <v>ABINGTON</v>
          </cell>
          <cell r="C10">
            <v>1</v>
          </cell>
          <cell r="G10">
            <v>2.2196162943530471</v>
          </cell>
          <cell r="H10">
            <v>2.3643335331491233</v>
          </cell>
          <cell r="I10">
            <v>9</v>
          </cell>
          <cell r="J10">
            <v>111.52142211046746</v>
          </cell>
          <cell r="K10">
            <v>14183</v>
          </cell>
          <cell r="L10">
            <v>1634</v>
          </cell>
          <cell r="M10">
            <v>1188</v>
          </cell>
          <cell r="N10">
            <v>35512375.399999999</v>
          </cell>
          <cell r="O10">
            <v>0</v>
          </cell>
          <cell r="P10">
            <v>0</v>
          </cell>
          <cell r="R10">
            <v>34852351.780000001</v>
          </cell>
          <cell r="S10">
            <v>660023.61999999732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G11">
            <v>0</v>
          </cell>
          <cell r="H11">
            <v>0</v>
          </cell>
          <cell r="I11" t="str">
            <v>--</v>
          </cell>
          <cell r="J11">
            <v>0</v>
          </cell>
          <cell r="K11" t="str">
            <v/>
          </cell>
          <cell r="L11">
            <v>0</v>
          </cell>
          <cell r="M11">
            <v>1188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</row>
        <row r="12">
          <cell r="A12">
            <v>3</v>
          </cell>
          <cell r="B12" t="str">
            <v>ACUSHNET</v>
          </cell>
          <cell r="C12">
            <v>1</v>
          </cell>
          <cell r="G12">
            <v>0.1579709137497298</v>
          </cell>
          <cell r="H12">
            <v>0.2291482212151352</v>
          </cell>
          <cell r="I12">
            <v>9</v>
          </cell>
          <cell r="J12">
            <v>105.85493714266119</v>
          </cell>
          <cell r="K12">
            <v>13031</v>
          </cell>
          <cell r="L12">
            <v>763</v>
          </cell>
          <cell r="M12">
            <v>1188</v>
          </cell>
          <cell r="N12">
            <v>16916998</v>
          </cell>
          <cell r="O12">
            <v>0</v>
          </cell>
          <cell r="P12">
            <v>0</v>
          </cell>
          <cell r="R12">
            <v>17507768.159142412</v>
          </cell>
          <cell r="S12">
            <v>-590770.15914241225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G13">
            <v>0</v>
          </cell>
          <cell r="H13">
            <v>0</v>
          </cell>
          <cell r="I13" t="str">
            <v>--</v>
          </cell>
          <cell r="J13">
            <v>0</v>
          </cell>
          <cell r="K13" t="str">
            <v/>
          </cell>
          <cell r="L13">
            <v>0</v>
          </cell>
          <cell r="M13">
            <v>1188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</row>
        <row r="14">
          <cell r="A14">
            <v>5</v>
          </cell>
          <cell r="B14" t="str">
            <v>AGAWAM</v>
          </cell>
          <cell r="C14">
            <v>1</v>
          </cell>
          <cell r="G14">
            <v>1.8434468452768593</v>
          </cell>
          <cell r="H14">
            <v>1.8873452055488922</v>
          </cell>
          <cell r="I14">
            <v>9</v>
          </cell>
          <cell r="J14">
            <v>142.70667584654427</v>
          </cell>
          <cell r="K14">
            <v>14732</v>
          </cell>
          <cell r="L14">
            <v>6292</v>
          </cell>
          <cell r="M14">
            <v>1188</v>
          </cell>
          <cell r="N14">
            <v>72124590.456366137</v>
          </cell>
          <cell r="O14">
            <v>0</v>
          </cell>
          <cell r="P14">
            <v>0</v>
          </cell>
          <cell r="R14">
            <v>72085952.456366137</v>
          </cell>
          <cell r="S14">
            <v>38638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G15">
            <v>0</v>
          </cell>
          <cell r="H15">
            <v>0</v>
          </cell>
          <cell r="I15" t="str">
            <v>--</v>
          </cell>
          <cell r="J15">
            <v>0</v>
          </cell>
          <cell r="K15" t="str">
            <v/>
          </cell>
          <cell r="L15">
            <v>0</v>
          </cell>
          <cell r="M15">
            <v>1188</v>
          </cell>
          <cell r="N15">
            <v>0</v>
          </cell>
          <cell r="O15">
            <v>0</v>
          </cell>
          <cell r="P15">
            <v>0</v>
          </cell>
          <cell r="R15">
            <v>0</v>
          </cell>
          <cell r="S15">
            <v>0</v>
          </cell>
        </row>
        <row r="16">
          <cell r="A16">
            <v>7</v>
          </cell>
          <cell r="B16" t="str">
            <v>AMESBURY</v>
          </cell>
          <cell r="C16">
            <v>1</v>
          </cell>
          <cell r="G16">
            <v>3.9379877699258854</v>
          </cell>
          <cell r="H16">
            <v>4.4145505573483099</v>
          </cell>
          <cell r="I16">
            <v>9</v>
          </cell>
          <cell r="J16">
            <v>149.40631636837281</v>
          </cell>
          <cell r="K16">
            <v>13517</v>
          </cell>
          <cell r="L16">
            <v>6678</v>
          </cell>
          <cell r="M16">
            <v>1188</v>
          </cell>
          <cell r="N16">
            <v>38918775.030000001</v>
          </cell>
          <cell r="O16">
            <v>0</v>
          </cell>
          <cell r="P16">
            <v>0</v>
          </cell>
          <cell r="R16">
            <v>37750140.821379654</v>
          </cell>
          <cell r="S16">
            <v>1168634.2086203471</v>
          </cell>
        </row>
        <row r="17">
          <cell r="A17">
            <v>8</v>
          </cell>
          <cell r="B17" t="str">
            <v>AMHERST</v>
          </cell>
          <cell r="C17">
            <v>1</v>
          </cell>
          <cell r="G17">
            <v>5.7233901807622134</v>
          </cell>
          <cell r="H17">
            <v>5.7016740724129953</v>
          </cell>
          <cell r="I17">
            <v>9</v>
          </cell>
          <cell r="J17">
            <v>195.41280720571754</v>
          </cell>
          <cell r="K17">
            <v>13467</v>
          </cell>
          <cell r="L17">
            <v>12849</v>
          </cell>
          <cell r="M17">
            <v>1188</v>
          </cell>
          <cell r="N17">
            <v>28679261.199999999</v>
          </cell>
          <cell r="O17">
            <v>0</v>
          </cell>
          <cell r="P17">
            <v>0</v>
          </cell>
          <cell r="R17">
            <v>28615187.800000001</v>
          </cell>
          <cell r="S17">
            <v>64073.39999999851</v>
          </cell>
        </row>
        <row r="18">
          <cell r="A18">
            <v>9</v>
          </cell>
          <cell r="B18" t="str">
            <v>ANDOVER</v>
          </cell>
          <cell r="C18">
            <v>1</v>
          </cell>
          <cell r="G18">
            <v>0.23313380436730402</v>
          </cell>
          <cell r="H18">
            <v>0.16199805545263057</v>
          </cell>
          <cell r="I18">
            <v>9</v>
          </cell>
          <cell r="J18">
            <v>164.76589673987678</v>
          </cell>
          <cell r="K18">
            <v>13008</v>
          </cell>
          <cell r="L18">
            <v>8425</v>
          </cell>
          <cell r="M18">
            <v>1188</v>
          </cell>
          <cell r="N18">
            <v>120903303.09999999</v>
          </cell>
          <cell r="O18">
            <v>0</v>
          </cell>
          <cell r="P18">
            <v>0</v>
          </cell>
          <cell r="R18">
            <v>121062470.68892172</v>
          </cell>
          <cell r="S18">
            <v>-159167.58892172575</v>
          </cell>
        </row>
        <row r="19">
          <cell r="A19">
            <v>10</v>
          </cell>
          <cell r="B19" t="str">
            <v>ARLINGTON</v>
          </cell>
          <cell r="C19">
            <v>1</v>
          </cell>
          <cell r="G19">
            <v>0.37424381232636045</v>
          </cell>
          <cell r="H19">
            <v>0.32916610156129472</v>
          </cell>
          <cell r="I19">
            <v>9</v>
          </cell>
          <cell r="J19">
            <v>141.97523786742349</v>
          </cell>
          <cell r="K19">
            <v>12479</v>
          </cell>
          <cell r="L19">
            <v>5238</v>
          </cell>
          <cell r="M19">
            <v>1188</v>
          </cell>
          <cell r="N19">
            <v>108391477.223107</v>
          </cell>
          <cell r="O19">
            <v>0</v>
          </cell>
          <cell r="P19">
            <v>0</v>
          </cell>
          <cell r="R19">
            <v>106989028.35513805</v>
          </cell>
          <cell r="S19">
            <v>1402448.8679689467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G20">
            <v>0</v>
          </cell>
          <cell r="H20">
            <v>0</v>
          </cell>
          <cell r="I20" t="str">
            <v>--</v>
          </cell>
          <cell r="J20">
            <v>0</v>
          </cell>
          <cell r="K20" t="str">
            <v/>
          </cell>
          <cell r="L20">
            <v>0</v>
          </cell>
          <cell r="M20">
            <v>1188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G21">
            <v>0</v>
          </cell>
          <cell r="H21">
            <v>0</v>
          </cell>
          <cell r="I21" t="str">
            <v>--</v>
          </cell>
          <cell r="J21">
            <v>0</v>
          </cell>
          <cell r="K21" t="str">
            <v/>
          </cell>
          <cell r="L21">
            <v>0</v>
          </cell>
          <cell r="M21">
            <v>1188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G22">
            <v>0</v>
          </cell>
          <cell r="H22">
            <v>0</v>
          </cell>
          <cell r="I22" t="str">
            <v>--</v>
          </cell>
          <cell r="J22">
            <v>0</v>
          </cell>
          <cell r="K22">
            <v>18858</v>
          </cell>
          <cell r="L22">
            <v>0</v>
          </cell>
          <cell r="M22">
            <v>1188</v>
          </cell>
          <cell r="N22">
            <v>357690</v>
          </cell>
          <cell r="O22">
            <v>0</v>
          </cell>
          <cell r="P22">
            <v>0</v>
          </cell>
          <cell r="R22">
            <v>272698</v>
          </cell>
          <cell r="S22">
            <v>84992</v>
          </cell>
        </row>
        <row r="23">
          <cell r="A23">
            <v>14</v>
          </cell>
          <cell r="B23" t="str">
            <v>ASHLAND</v>
          </cell>
          <cell r="C23">
            <v>1</v>
          </cell>
          <cell r="G23">
            <v>5.6285192117446835E-2</v>
          </cell>
          <cell r="H23">
            <v>3.464880412574111E-2</v>
          </cell>
          <cell r="I23">
            <v>9</v>
          </cell>
          <cell r="J23">
            <v>122.97449944338197</v>
          </cell>
          <cell r="K23">
            <v>12948</v>
          </cell>
          <cell r="L23">
            <v>2975</v>
          </cell>
          <cell r="M23">
            <v>1188</v>
          </cell>
          <cell r="N23">
            <v>45386847.82</v>
          </cell>
          <cell r="O23">
            <v>0</v>
          </cell>
          <cell r="P23">
            <v>0</v>
          </cell>
          <cell r="R23">
            <v>45518308.399999999</v>
          </cell>
          <cell r="S23">
            <v>-131460.57999999821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G24">
            <v>0</v>
          </cell>
          <cell r="H24">
            <v>0</v>
          </cell>
          <cell r="I24" t="str">
            <v>--</v>
          </cell>
          <cell r="J24">
            <v>0</v>
          </cell>
          <cell r="K24" t="str">
            <v/>
          </cell>
          <cell r="L24">
            <v>0</v>
          </cell>
          <cell r="M24">
            <v>1188</v>
          </cell>
          <cell r="N24">
            <v>796.80799999999999</v>
          </cell>
          <cell r="O24">
            <v>0</v>
          </cell>
          <cell r="P24">
            <v>0</v>
          </cell>
          <cell r="R24">
            <v>820.80799999999999</v>
          </cell>
          <cell r="S24">
            <v>-24</v>
          </cell>
        </row>
        <row r="25">
          <cell r="A25">
            <v>16</v>
          </cell>
          <cell r="B25" t="str">
            <v>ATTLEBORO</v>
          </cell>
          <cell r="C25">
            <v>1</v>
          </cell>
          <cell r="G25">
            <v>3.702624628516892</v>
          </cell>
          <cell r="H25">
            <v>3.0228073167633216</v>
          </cell>
          <cell r="I25">
            <v>9</v>
          </cell>
          <cell r="J25">
            <v>101.09742805332425</v>
          </cell>
          <cell r="K25">
            <v>15567</v>
          </cell>
          <cell r="L25">
            <v>171</v>
          </cell>
          <cell r="M25">
            <v>1188</v>
          </cell>
          <cell r="N25">
            <v>98217705.890000001</v>
          </cell>
          <cell r="O25">
            <v>0</v>
          </cell>
          <cell r="P25">
            <v>0</v>
          </cell>
          <cell r="R25">
            <v>98215882.128000006</v>
          </cell>
          <cell r="S25">
            <v>1823.7619999945164</v>
          </cell>
        </row>
        <row r="26">
          <cell r="A26">
            <v>17</v>
          </cell>
          <cell r="B26" t="str">
            <v>AUBURN</v>
          </cell>
          <cell r="C26">
            <v>1</v>
          </cell>
          <cell r="G26">
            <v>0.21419670616797076</v>
          </cell>
          <cell r="H26">
            <v>0.30684248750276838</v>
          </cell>
          <cell r="I26">
            <v>9</v>
          </cell>
          <cell r="J26">
            <v>118.3292762346598</v>
          </cell>
          <cell r="K26">
            <v>13285</v>
          </cell>
          <cell r="L26">
            <v>2435</v>
          </cell>
          <cell r="M26">
            <v>1188</v>
          </cell>
          <cell r="N26">
            <v>38562130.350000001</v>
          </cell>
          <cell r="O26">
            <v>0</v>
          </cell>
          <cell r="P26">
            <v>0</v>
          </cell>
          <cell r="R26">
            <v>39360915.07</v>
          </cell>
          <cell r="S26">
            <v>-798784.71999999881</v>
          </cell>
        </row>
        <row r="27">
          <cell r="A27">
            <v>18</v>
          </cell>
          <cell r="B27" t="str">
            <v>AVON</v>
          </cell>
          <cell r="C27">
            <v>1</v>
          </cell>
          <cell r="G27">
            <v>3.9216270679985246</v>
          </cell>
          <cell r="H27">
            <v>2.1108282926900839</v>
          </cell>
          <cell r="I27">
            <v>9</v>
          </cell>
          <cell r="J27">
            <v>132.96053292263844</v>
          </cell>
          <cell r="K27">
            <v>16274</v>
          </cell>
          <cell r="L27">
            <v>5364</v>
          </cell>
          <cell r="M27">
            <v>1188</v>
          </cell>
          <cell r="N27">
            <v>12867934.4</v>
          </cell>
          <cell r="O27">
            <v>0</v>
          </cell>
          <cell r="P27">
            <v>0</v>
          </cell>
          <cell r="R27">
            <v>13805884.941806979</v>
          </cell>
          <cell r="S27">
            <v>-937950.5418069791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G28">
            <v>0</v>
          </cell>
          <cell r="H28">
            <v>0</v>
          </cell>
          <cell r="I28" t="str">
            <v>--</v>
          </cell>
          <cell r="J28">
            <v>0</v>
          </cell>
          <cell r="K28" t="str">
            <v/>
          </cell>
          <cell r="L28">
            <v>0</v>
          </cell>
          <cell r="M28">
            <v>1188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</row>
        <row r="29">
          <cell r="A29">
            <v>20</v>
          </cell>
          <cell r="B29" t="str">
            <v>BARNSTABLE</v>
          </cell>
          <cell r="C29">
            <v>1</v>
          </cell>
          <cell r="G29">
            <v>5.3564236409800001</v>
          </cell>
          <cell r="H29">
            <v>6.1393736751717114</v>
          </cell>
          <cell r="I29">
            <v>9</v>
          </cell>
          <cell r="J29">
            <v>116.50517332841252</v>
          </cell>
          <cell r="K29">
            <v>15945</v>
          </cell>
          <cell r="L29">
            <v>2632</v>
          </cell>
          <cell r="M29">
            <v>1188</v>
          </cell>
          <cell r="N29">
            <v>99031600.317600012</v>
          </cell>
          <cell r="O29">
            <v>0</v>
          </cell>
          <cell r="P29">
            <v>0</v>
          </cell>
          <cell r="R29">
            <v>102505536.02762252</v>
          </cell>
          <cell r="S29">
            <v>-3473935.7100225091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G30">
            <v>0</v>
          </cell>
          <cell r="H30">
            <v>0</v>
          </cell>
          <cell r="I30" t="str">
            <v>--</v>
          </cell>
          <cell r="J30">
            <v>0</v>
          </cell>
          <cell r="K30" t="str">
            <v/>
          </cell>
          <cell r="L30">
            <v>0</v>
          </cell>
          <cell r="M30">
            <v>1188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G31">
            <v>0</v>
          </cell>
          <cell r="H31">
            <v>0</v>
          </cell>
          <cell r="I31" t="str">
            <v>--</v>
          </cell>
          <cell r="J31">
            <v>0</v>
          </cell>
          <cell r="K31">
            <v>18689</v>
          </cell>
          <cell r="L31">
            <v>0</v>
          </cell>
          <cell r="M31">
            <v>1188</v>
          </cell>
          <cell r="N31">
            <v>266284</v>
          </cell>
          <cell r="O31">
            <v>0</v>
          </cell>
          <cell r="P31">
            <v>0</v>
          </cell>
          <cell r="R31">
            <v>266284</v>
          </cell>
          <cell r="S31">
            <v>0</v>
          </cell>
        </row>
        <row r="32">
          <cell r="A32">
            <v>23</v>
          </cell>
          <cell r="B32" t="str">
            <v>BEDFORD</v>
          </cell>
          <cell r="C32">
            <v>1</v>
          </cell>
          <cell r="G32">
            <v>3.6967669790692936E-2</v>
          </cell>
          <cell r="H32">
            <v>0</v>
          </cell>
          <cell r="I32">
            <v>9</v>
          </cell>
          <cell r="J32">
            <v>157.85517980613542</v>
          </cell>
          <cell r="K32">
            <v>13050</v>
          </cell>
          <cell r="L32">
            <v>7550</v>
          </cell>
          <cell r="M32">
            <v>1188</v>
          </cell>
          <cell r="N32">
            <v>54094620</v>
          </cell>
          <cell r="O32">
            <v>0</v>
          </cell>
          <cell r="P32">
            <v>0</v>
          </cell>
          <cell r="R32">
            <v>53568581.247999996</v>
          </cell>
          <cell r="S32">
            <v>526038.75200000405</v>
          </cell>
        </row>
        <row r="33">
          <cell r="A33">
            <v>24</v>
          </cell>
          <cell r="B33" t="str">
            <v>BELCHERTOWN</v>
          </cell>
          <cell r="C33">
            <v>1</v>
          </cell>
          <cell r="G33">
            <v>1.6788323710709145</v>
          </cell>
          <cell r="H33">
            <v>1.5726267068427773</v>
          </cell>
          <cell r="I33">
            <v>9</v>
          </cell>
          <cell r="J33">
            <v>119.31017982537145</v>
          </cell>
          <cell r="K33">
            <v>12878</v>
          </cell>
          <cell r="L33">
            <v>2487</v>
          </cell>
          <cell r="M33">
            <v>1188</v>
          </cell>
          <cell r="N33">
            <v>33118984.800000001</v>
          </cell>
          <cell r="O33">
            <v>0</v>
          </cell>
          <cell r="P33">
            <v>0</v>
          </cell>
          <cell r="R33">
            <v>33925723.436776489</v>
          </cell>
          <cell r="S33">
            <v>-806738.63677648827</v>
          </cell>
        </row>
        <row r="34">
          <cell r="A34">
            <v>25</v>
          </cell>
          <cell r="B34" t="str">
            <v>BELLINGHAM</v>
          </cell>
          <cell r="C34">
            <v>1</v>
          </cell>
          <cell r="G34">
            <v>7.665987417323926</v>
          </cell>
          <cell r="H34">
            <v>7.590359416555911</v>
          </cell>
          <cell r="I34">
            <v>9</v>
          </cell>
          <cell r="J34">
            <v>138.41836261547991</v>
          </cell>
          <cell r="K34">
            <v>13637</v>
          </cell>
          <cell r="L34">
            <v>5239</v>
          </cell>
          <cell r="M34">
            <v>1188</v>
          </cell>
          <cell r="N34">
            <v>41864117.700000003</v>
          </cell>
          <cell r="O34">
            <v>0</v>
          </cell>
          <cell r="P34">
            <v>0</v>
          </cell>
          <cell r="R34">
            <v>41361713.25742951</v>
          </cell>
          <cell r="S34">
            <v>502404.44257049263</v>
          </cell>
        </row>
        <row r="35">
          <cell r="A35">
            <v>26</v>
          </cell>
          <cell r="B35" t="str">
            <v>BELMONT</v>
          </cell>
          <cell r="C35">
            <v>1</v>
          </cell>
          <cell r="G35">
            <v>0.15472449758202517</v>
          </cell>
          <cell r="H35">
            <v>0.16835797747944553</v>
          </cell>
          <cell r="I35">
            <v>9</v>
          </cell>
          <cell r="J35">
            <v>132.16477985294077</v>
          </cell>
          <cell r="K35">
            <v>12747</v>
          </cell>
          <cell r="L35">
            <v>4100</v>
          </cell>
          <cell r="M35">
            <v>1188</v>
          </cell>
          <cell r="N35">
            <v>78402581.200000003</v>
          </cell>
          <cell r="O35">
            <v>0</v>
          </cell>
          <cell r="P35">
            <v>0</v>
          </cell>
          <cell r="R35">
            <v>77294485.412298724</v>
          </cell>
          <cell r="S35">
            <v>1108095.7877012789</v>
          </cell>
        </row>
        <row r="36">
          <cell r="A36">
            <v>27</v>
          </cell>
          <cell r="B36" t="str">
            <v>BERKLEY</v>
          </cell>
          <cell r="C36">
            <v>1</v>
          </cell>
          <cell r="G36">
            <v>0</v>
          </cell>
          <cell r="H36">
            <v>0</v>
          </cell>
          <cell r="I36">
            <v>9</v>
          </cell>
          <cell r="J36">
            <v>113.83944082228956</v>
          </cell>
          <cell r="K36">
            <v>12793</v>
          </cell>
          <cell r="L36">
            <v>1770</v>
          </cell>
          <cell r="M36">
            <v>1188</v>
          </cell>
          <cell r="N36">
            <v>10211962</v>
          </cell>
          <cell r="O36">
            <v>0</v>
          </cell>
          <cell r="P36">
            <v>0</v>
          </cell>
          <cell r="R36">
            <v>10356051.335999999</v>
          </cell>
          <cell r="S36">
            <v>-144089.3359999992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G37">
            <v>0</v>
          </cell>
          <cell r="H37">
            <v>0</v>
          </cell>
          <cell r="I37" t="str">
            <v>--</v>
          </cell>
          <cell r="J37">
            <v>0</v>
          </cell>
          <cell r="K37" t="str">
            <v/>
          </cell>
          <cell r="L37">
            <v>0</v>
          </cell>
          <cell r="M37">
            <v>1188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G38">
            <v>0</v>
          </cell>
          <cell r="H38">
            <v>0</v>
          </cell>
          <cell r="I38" t="str">
            <v>--</v>
          </cell>
          <cell r="J38">
            <v>0</v>
          </cell>
          <cell r="K38" t="str">
            <v/>
          </cell>
          <cell r="L38">
            <v>0</v>
          </cell>
          <cell r="M38">
            <v>1188</v>
          </cell>
          <cell r="N38">
            <v>335648.23</v>
          </cell>
          <cell r="O38">
            <v>0</v>
          </cell>
          <cell r="P38">
            <v>0</v>
          </cell>
          <cell r="R38">
            <v>0</v>
          </cell>
          <cell r="S38">
            <v>335648.23</v>
          </cell>
        </row>
        <row r="39">
          <cell r="A39">
            <v>30</v>
          </cell>
          <cell r="B39" t="str">
            <v>BEVERLY</v>
          </cell>
          <cell r="C39">
            <v>1</v>
          </cell>
          <cell r="G39">
            <v>0.42353349838308496</v>
          </cell>
          <cell r="H39">
            <v>0.41282992445172129</v>
          </cell>
          <cell r="I39">
            <v>9</v>
          </cell>
          <cell r="J39">
            <v>120.32539957372035</v>
          </cell>
          <cell r="K39">
            <v>13609</v>
          </cell>
          <cell r="L39">
            <v>2766</v>
          </cell>
          <cell r="M39">
            <v>1188</v>
          </cell>
          <cell r="N39">
            <v>75525532.799999997</v>
          </cell>
          <cell r="O39">
            <v>0</v>
          </cell>
          <cell r="P39">
            <v>0</v>
          </cell>
          <cell r="R39">
            <v>76278939.599999994</v>
          </cell>
          <cell r="S39">
            <v>-753406.79999999702</v>
          </cell>
        </row>
        <row r="40">
          <cell r="A40">
            <v>31</v>
          </cell>
          <cell r="B40" t="str">
            <v>BILLERICA</v>
          </cell>
          <cell r="C40">
            <v>1</v>
          </cell>
          <cell r="G40">
            <v>1.930701379331216</v>
          </cell>
          <cell r="H40">
            <v>1.913822243676663</v>
          </cell>
          <cell r="I40">
            <v>9</v>
          </cell>
          <cell r="J40">
            <v>144.88459106998013</v>
          </cell>
          <cell r="K40">
            <v>13034</v>
          </cell>
          <cell r="L40">
            <v>5850</v>
          </cell>
          <cell r="M40">
            <v>1188</v>
          </cell>
          <cell r="N40">
            <v>88081221</v>
          </cell>
          <cell r="O40">
            <v>0</v>
          </cell>
          <cell r="P40">
            <v>0</v>
          </cell>
          <cell r="R40">
            <v>88076762</v>
          </cell>
          <cell r="S40">
            <v>4459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G41">
            <v>0</v>
          </cell>
          <cell r="H41">
            <v>0</v>
          </cell>
          <cell r="I41" t="str">
            <v>--</v>
          </cell>
          <cell r="J41">
            <v>0</v>
          </cell>
          <cell r="K41">
            <v>17889</v>
          </cell>
          <cell r="L41">
            <v>0</v>
          </cell>
          <cell r="M41">
            <v>1188</v>
          </cell>
          <cell r="N41">
            <v>432068</v>
          </cell>
          <cell r="O41">
            <v>0</v>
          </cell>
          <cell r="P41">
            <v>0</v>
          </cell>
          <cell r="R41">
            <v>454436</v>
          </cell>
          <cell r="S41">
            <v>-22368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G42">
            <v>0</v>
          </cell>
          <cell r="H42">
            <v>0</v>
          </cell>
          <cell r="I42" t="str">
            <v>--</v>
          </cell>
          <cell r="J42">
            <v>0</v>
          </cell>
          <cell r="K42">
            <v>18858</v>
          </cell>
          <cell r="L42">
            <v>0</v>
          </cell>
          <cell r="M42">
            <v>1188</v>
          </cell>
          <cell r="N42">
            <v>245151</v>
          </cell>
          <cell r="O42">
            <v>0</v>
          </cell>
          <cell r="P42">
            <v>0</v>
          </cell>
          <cell r="R42">
            <v>245151</v>
          </cell>
          <cell r="S42">
            <v>0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G43">
            <v>0</v>
          </cell>
          <cell r="H43">
            <v>0</v>
          </cell>
          <cell r="I43" t="str">
            <v>--</v>
          </cell>
          <cell r="J43">
            <v>0</v>
          </cell>
          <cell r="K43" t="str">
            <v/>
          </cell>
          <cell r="L43">
            <v>0</v>
          </cell>
          <cell r="M43">
            <v>1188</v>
          </cell>
          <cell r="N43">
            <v>848.40000000000009</v>
          </cell>
          <cell r="O43">
            <v>0</v>
          </cell>
          <cell r="P43">
            <v>0</v>
          </cell>
          <cell r="R43">
            <v>873.40000000000009</v>
          </cell>
          <cell r="S43">
            <v>-25</v>
          </cell>
        </row>
        <row r="44">
          <cell r="A44">
            <v>35</v>
          </cell>
          <cell r="B44" t="str">
            <v>BOSTON</v>
          </cell>
          <cell r="C44">
            <v>1</v>
          </cell>
          <cell r="F44">
            <v>24</v>
          </cell>
          <cell r="G44">
            <v>16.431030794749027</v>
          </cell>
          <cell r="H44">
            <v>16.74255461324281</v>
          </cell>
          <cell r="I44">
            <v>18</v>
          </cell>
          <cell r="J44">
            <v>137.86393690456481</v>
          </cell>
          <cell r="K44">
            <v>18977</v>
          </cell>
          <cell r="L44">
            <v>7185</v>
          </cell>
          <cell r="M44">
            <v>1188</v>
          </cell>
          <cell r="N44">
            <v>1526610681.0118084</v>
          </cell>
          <cell r="O44">
            <v>204323</v>
          </cell>
          <cell r="P44">
            <v>0</v>
          </cell>
          <cell r="R44">
            <v>1490889945.2388039</v>
          </cell>
          <cell r="S44">
            <v>35720735.773004532</v>
          </cell>
        </row>
        <row r="45">
          <cell r="A45">
            <v>36</v>
          </cell>
          <cell r="B45" t="str">
            <v>BOURNE</v>
          </cell>
          <cell r="C45">
            <v>1</v>
          </cell>
          <cell r="G45">
            <v>6.3032720993394964</v>
          </cell>
          <cell r="H45">
            <v>6.5092327606210727</v>
          </cell>
          <cell r="I45">
            <v>9</v>
          </cell>
          <cell r="J45">
            <v>147.89031101298829</v>
          </cell>
          <cell r="K45">
            <v>13622</v>
          </cell>
          <cell r="L45">
            <v>6524</v>
          </cell>
          <cell r="M45">
            <v>1188</v>
          </cell>
          <cell r="N45">
            <v>34195212.890000001</v>
          </cell>
          <cell r="O45">
            <v>0</v>
          </cell>
          <cell r="P45">
            <v>0</v>
          </cell>
          <cell r="R45">
            <v>33479361.947999999</v>
          </cell>
          <cell r="S45">
            <v>715850.94200000167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G46">
            <v>0</v>
          </cell>
          <cell r="H46">
            <v>0</v>
          </cell>
          <cell r="I46" t="str">
            <v>--</v>
          </cell>
          <cell r="J46">
            <v>0</v>
          </cell>
          <cell r="K46">
            <v>17913</v>
          </cell>
          <cell r="L46">
            <v>0</v>
          </cell>
          <cell r="M46">
            <v>1188</v>
          </cell>
          <cell r="N46">
            <v>123583.25</v>
          </cell>
          <cell r="O46">
            <v>0</v>
          </cell>
          <cell r="P46">
            <v>0</v>
          </cell>
          <cell r="R46">
            <v>175498</v>
          </cell>
          <cell r="S46">
            <v>-51914.75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G47">
            <v>0.12142010728972902</v>
          </cell>
          <cell r="H47">
            <v>0.12204381108642151</v>
          </cell>
          <cell r="I47">
            <v>9</v>
          </cell>
          <cell r="J47">
            <v>169.05559228657515</v>
          </cell>
          <cell r="K47">
            <v>11828</v>
          </cell>
          <cell r="L47">
            <v>8168</v>
          </cell>
          <cell r="M47">
            <v>1188</v>
          </cell>
          <cell r="N47">
            <v>14725040</v>
          </cell>
          <cell r="O47">
            <v>0</v>
          </cell>
          <cell r="P47">
            <v>0</v>
          </cell>
          <cell r="R47">
            <v>14446812.424000001</v>
          </cell>
          <cell r="S47">
            <v>278227.57599999942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G48">
            <v>0</v>
          </cell>
          <cell r="H48">
            <v>0</v>
          </cell>
          <cell r="I48" t="str">
            <v>--</v>
          </cell>
          <cell r="J48">
            <v>0</v>
          </cell>
          <cell r="K48">
            <v>17956</v>
          </cell>
          <cell r="L48">
            <v>0</v>
          </cell>
          <cell r="M48">
            <v>1188</v>
          </cell>
          <cell r="N48">
            <v>450874.05</v>
          </cell>
          <cell r="O48">
            <v>0</v>
          </cell>
          <cell r="P48">
            <v>0</v>
          </cell>
          <cell r="R48">
            <v>568496.25</v>
          </cell>
          <cell r="S48">
            <v>-117622.20000000001</v>
          </cell>
        </row>
        <row r="49">
          <cell r="A49">
            <v>40</v>
          </cell>
          <cell r="B49" t="str">
            <v>BRAINTREE</v>
          </cell>
          <cell r="C49">
            <v>1</v>
          </cell>
          <cell r="G49">
            <v>0.4338624963336743</v>
          </cell>
          <cell r="H49">
            <v>0.54900547321843318</v>
          </cell>
          <cell r="I49">
            <v>9</v>
          </cell>
          <cell r="J49">
            <v>126.4407540383846</v>
          </cell>
          <cell r="K49">
            <v>13826</v>
          </cell>
          <cell r="L49">
            <v>3656</v>
          </cell>
          <cell r="M49">
            <v>1188</v>
          </cell>
          <cell r="N49">
            <v>92965739.850999996</v>
          </cell>
          <cell r="O49">
            <v>0</v>
          </cell>
          <cell r="P49">
            <v>0</v>
          </cell>
          <cell r="R49">
            <v>88913495.961527959</v>
          </cell>
          <cell r="S49">
            <v>4052243.8894720376</v>
          </cell>
        </row>
        <row r="50">
          <cell r="A50">
            <v>41</v>
          </cell>
          <cell r="B50" t="str">
            <v>BREWSTER</v>
          </cell>
          <cell r="C50">
            <v>1</v>
          </cell>
          <cell r="G50">
            <v>0</v>
          </cell>
          <cell r="H50">
            <v>0</v>
          </cell>
          <cell r="I50">
            <v>9</v>
          </cell>
          <cell r="J50">
            <v>182.10868827558872</v>
          </cell>
          <cell r="K50">
            <v>13739</v>
          </cell>
          <cell r="L50">
            <v>11281</v>
          </cell>
          <cell r="M50">
            <v>1188</v>
          </cell>
          <cell r="N50">
            <v>10639038.114</v>
          </cell>
          <cell r="O50">
            <v>0</v>
          </cell>
          <cell r="P50">
            <v>0</v>
          </cell>
          <cell r="R50">
            <v>10238926.4</v>
          </cell>
          <cell r="S50">
            <v>400111.71399999969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G51">
            <v>0</v>
          </cell>
          <cell r="H51">
            <v>0</v>
          </cell>
          <cell r="I51" t="str">
            <v>--</v>
          </cell>
          <cell r="J51">
            <v>0</v>
          </cell>
          <cell r="K51">
            <v>19055</v>
          </cell>
          <cell r="L51">
            <v>0</v>
          </cell>
          <cell r="M51">
            <v>1188</v>
          </cell>
          <cell r="N51">
            <v>2165404</v>
          </cell>
          <cell r="O51">
            <v>0</v>
          </cell>
          <cell r="P51">
            <v>0</v>
          </cell>
          <cell r="R51">
            <v>2047293</v>
          </cell>
          <cell r="S51">
            <v>118111</v>
          </cell>
        </row>
        <row r="52">
          <cell r="A52">
            <v>43</v>
          </cell>
          <cell r="B52" t="str">
            <v>BRIMFIELD</v>
          </cell>
          <cell r="C52">
            <v>1</v>
          </cell>
          <cell r="G52">
            <v>1.6895765029630589</v>
          </cell>
          <cell r="H52">
            <v>1.198158588810933</v>
          </cell>
          <cell r="I52">
            <v>9</v>
          </cell>
          <cell r="J52">
            <v>129.09944389581031</v>
          </cell>
          <cell r="K52">
            <v>13300</v>
          </cell>
          <cell r="L52">
            <v>3870</v>
          </cell>
          <cell r="M52">
            <v>1188</v>
          </cell>
          <cell r="N52">
            <v>4606401.9000000004</v>
          </cell>
          <cell r="O52">
            <v>0</v>
          </cell>
          <cell r="P52">
            <v>0</v>
          </cell>
          <cell r="R52">
            <v>4838498.8292437661</v>
          </cell>
          <cell r="S52">
            <v>-232096.92924376577</v>
          </cell>
        </row>
        <row r="53">
          <cell r="A53">
            <v>44</v>
          </cell>
          <cell r="B53" t="str">
            <v>BROCKTON</v>
          </cell>
          <cell r="C53">
            <v>1</v>
          </cell>
          <cell r="F53">
            <v>9</v>
          </cell>
          <cell r="G53">
            <v>8.4080226493380117</v>
          </cell>
          <cell r="H53">
            <v>9.2015180021243612</v>
          </cell>
          <cell r="I53">
            <v>18</v>
          </cell>
          <cell r="J53">
            <v>103.48764365547041</v>
          </cell>
          <cell r="K53">
            <v>17790</v>
          </cell>
          <cell r="L53">
            <v>620</v>
          </cell>
          <cell r="M53">
            <v>1188</v>
          </cell>
          <cell r="N53">
            <v>309459395.64999998</v>
          </cell>
          <cell r="O53">
            <v>0</v>
          </cell>
          <cell r="P53">
            <v>0</v>
          </cell>
          <cell r="R53">
            <v>305356616.42245853</v>
          </cell>
          <cell r="S53">
            <v>4102779.2275414467</v>
          </cell>
        </row>
        <row r="54">
          <cell r="A54">
            <v>45</v>
          </cell>
          <cell r="B54" t="str">
            <v>BROOKFIELD</v>
          </cell>
          <cell r="C54">
            <v>1</v>
          </cell>
          <cell r="G54">
            <v>3.5510305895423331</v>
          </cell>
          <cell r="H54">
            <v>1.6371968026133683</v>
          </cell>
          <cell r="I54">
            <v>9</v>
          </cell>
          <cell r="J54">
            <v>123.49479373848848</v>
          </cell>
          <cell r="K54">
            <v>14533</v>
          </cell>
          <cell r="L54">
            <v>3414</v>
          </cell>
          <cell r="M54">
            <v>1188</v>
          </cell>
          <cell r="N54">
            <v>4073303.8259999999</v>
          </cell>
          <cell r="O54">
            <v>0</v>
          </cell>
          <cell r="P54">
            <v>0</v>
          </cell>
          <cell r="R54">
            <v>3994221.4063621252</v>
          </cell>
          <cell r="S54">
            <v>79082.4196378747</v>
          </cell>
        </row>
        <row r="55">
          <cell r="A55">
            <v>46</v>
          </cell>
          <cell r="B55" t="str">
            <v>BROOKLINE</v>
          </cell>
          <cell r="C55">
            <v>1</v>
          </cell>
          <cell r="G55">
            <v>3.5036822322626206E-2</v>
          </cell>
          <cell r="H55">
            <v>1.4479656204888079E-2</v>
          </cell>
          <cell r="I55">
            <v>9</v>
          </cell>
          <cell r="J55">
            <v>192.26263830700108</v>
          </cell>
          <cell r="K55">
            <v>12931</v>
          </cell>
          <cell r="L55">
            <v>11930</v>
          </cell>
          <cell r="M55">
            <v>1188</v>
          </cell>
          <cell r="N55">
            <v>174327343.43152943</v>
          </cell>
          <cell r="O55">
            <v>0</v>
          </cell>
          <cell r="P55">
            <v>0</v>
          </cell>
          <cell r="R55">
            <v>174645933.264</v>
          </cell>
          <cell r="S55">
            <v>-318589.83247056603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G56">
            <v>0</v>
          </cell>
          <cell r="H56">
            <v>0</v>
          </cell>
          <cell r="I56" t="str">
            <v>--</v>
          </cell>
          <cell r="J56">
            <v>0</v>
          </cell>
          <cell r="K56">
            <v>16491</v>
          </cell>
          <cell r="L56">
            <v>0</v>
          </cell>
          <cell r="M56">
            <v>1188</v>
          </cell>
          <cell r="N56">
            <v>40806</v>
          </cell>
          <cell r="O56">
            <v>0</v>
          </cell>
          <cell r="P56">
            <v>0</v>
          </cell>
          <cell r="R56">
            <v>23119.95</v>
          </cell>
          <cell r="S56">
            <v>17686.05</v>
          </cell>
        </row>
        <row r="57">
          <cell r="A57">
            <v>48</v>
          </cell>
          <cell r="B57" t="str">
            <v>BURLINGTON</v>
          </cell>
          <cell r="C57">
            <v>1</v>
          </cell>
          <cell r="G57">
            <v>6.4689062143226561E-2</v>
          </cell>
          <cell r="H57">
            <v>4.6134686281922792E-2</v>
          </cell>
          <cell r="I57">
            <v>9</v>
          </cell>
          <cell r="J57">
            <v>181.66795979722056</v>
          </cell>
          <cell r="K57">
            <v>13465</v>
          </cell>
          <cell r="L57">
            <v>10997</v>
          </cell>
          <cell r="M57">
            <v>1188</v>
          </cell>
          <cell r="N57">
            <v>88215621</v>
          </cell>
          <cell r="O57">
            <v>0</v>
          </cell>
          <cell r="P57">
            <v>0</v>
          </cell>
          <cell r="R57">
            <v>86215435.246914253</v>
          </cell>
          <cell r="S57">
            <v>2000185.7530857474</v>
          </cell>
        </row>
        <row r="58">
          <cell r="A58">
            <v>49</v>
          </cell>
          <cell r="B58" t="str">
            <v>CAMBRIDGE</v>
          </cell>
          <cell r="C58">
            <v>1</v>
          </cell>
          <cell r="G58">
            <v>7.3266400351122503</v>
          </cell>
          <cell r="H58">
            <v>7.3426794145167369</v>
          </cell>
          <cell r="I58">
            <v>9</v>
          </cell>
          <cell r="J58">
            <v>225.21081237189242</v>
          </cell>
          <cell r="K58">
            <v>16036</v>
          </cell>
          <cell r="L58">
            <v>20079</v>
          </cell>
          <cell r="M58">
            <v>1188</v>
          </cell>
          <cell r="N58">
            <v>261992835.50317052</v>
          </cell>
          <cell r="O58">
            <v>0</v>
          </cell>
          <cell r="P58">
            <v>0</v>
          </cell>
          <cell r="R58">
            <v>256649621.99594232</v>
          </cell>
          <cell r="S58">
            <v>5343213.5072281957</v>
          </cell>
        </row>
        <row r="59">
          <cell r="A59">
            <v>50</v>
          </cell>
          <cell r="B59" t="str">
            <v>CANTON</v>
          </cell>
          <cell r="C59">
            <v>1</v>
          </cell>
          <cell r="G59">
            <v>0.63254444606719951</v>
          </cell>
          <cell r="H59">
            <v>0.60862441457966454</v>
          </cell>
          <cell r="I59">
            <v>9</v>
          </cell>
          <cell r="J59">
            <v>142.15947336044431</v>
          </cell>
          <cell r="K59">
            <v>13298</v>
          </cell>
          <cell r="L59">
            <v>5606</v>
          </cell>
          <cell r="M59">
            <v>1188</v>
          </cell>
          <cell r="N59">
            <v>63346620.799999997</v>
          </cell>
          <cell r="O59">
            <v>0</v>
          </cell>
          <cell r="P59">
            <v>0</v>
          </cell>
          <cell r="R59">
            <v>63736024.424000002</v>
          </cell>
          <cell r="S59">
            <v>-389403.62400000542</v>
          </cell>
        </row>
        <row r="60">
          <cell r="A60">
            <v>51</v>
          </cell>
          <cell r="B60" t="str">
            <v>CARLISLE</v>
          </cell>
          <cell r="C60">
            <v>1</v>
          </cell>
          <cell r="G60">
            <v>0</v>
          </cell>
          <cell r="H60">
            <v>0</v>
          </cell>
          <cell r="I60">
            <v>9</v>
          </cell>
          <cell r="J60">
            <v>200.96869310416054</v>
          </cell>
          <cell r="K60">
            <v>11711</v>
          </cell>
          <cell r="L60">
            <v>11824</v>
          </cell>
          <cell r="M60">
            <v>1188</v>
          </cell>
          <cell r="N60">
            <v>13642357</v>
          </cell>
          <cell r="O60">
            <v>0</v>
          </cell>
          <cell r="P60">
            <v>0</v>
          </cell>
          <cell r="R60">
            <v>13515089</v>
          </cell>
          <cell r="S60">
            <v>127268</v>
          </cell>
        </row>
        <row r="61">
          <cell r="A61">
            <v>52</v>
          </cell>
          <cell r="B61" t="str">
            <v>CARVER</v>
          </cell>
          <cell r="C61">
            <v>1</v>
          </cell>
          <cell r="G61">
            <v>3.9670894206070262</v>
          </cell>
          <cell r="H61">
            <v>4.3126338981647754</v>
          </cell>
          <cell r="I61">
            <v>9</v>
          </cell>
          <cell r="J61">
            <v>136.36989909756699</v>
          </cell>
          <cell r="K61">
            <v>13865</v>
          </cell>
          <cell r="L61">
            <v>5043</v>
          </cell>
          <cell r="M61">
            <v>1188</v>
          </cell>
          <cell r="N61">
            <v>29823653.719999999</v>
          </cell>
          <cell r="O61">
            <v>0</v>
          </cell>
          <cell r="P61">
            <v>0</v>
          </cell>
          <cell r="R61">
            <v>29172626.874865063</v>
          </cell>
          <cell r="S61">
            <v>651026.84513493627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G62">
            <v>0</v>
          </cell>
          <cell r="H62">
            <v>0</v>
          </cell>
          <cell r="I62" t="str">
            <v>--</v>
          </cell>
          <cell r="J62">
            <v>0</v>
          </cell>
          <cell r="K62">
            <v>16491</v>
          </cell>
          <cell r="L62">
            <v>0</v>
          </cell>
          <cell r="M62">
            <v>1188</v>
          </cell>
          <cell r="N62">
            <v>213216</v>
          </cell>
          <cell r="O62">
            <v>0</v>
          </cell>
          <cell r="P62">
            <v>0</v>
          </cell>
          <cell r="R62">
            <v>227137</v>
          </cell>
          <cell r="S62">
            <v>-13921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G63">
            <v>0</v>
          </cell>
          <cell r="H63">
            <v>0</v>
          </cell>
          <cell r="I63" t="str">
            <v>--</v>
          </cell>
          <cell r="J63">
            <v>0</v>
          </cell>
          <cell r="K63" t="str">
            <v/>
          </cell>
          <cell r="L63">
            <v>0</v>
          </cell>
          <cell r="M63">
            <v>1188</v>
          </cell>
          <cell r="N63">
            <v>25000</v>
          </cell>
          <cell r="O63">
            <v>0</v>
          </cell>
          <cell r="P63">
            <v>0</v>
          </cell>
          <cell r="R63">
            <v>26092</v>
          </cell>
          <cell r="S63">
            <v>-1092</v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G64">
            <v>0</v>
          </cell>
          <cell r="H64">
            <v>0</v>
          </cell>
          <cell r="I64" t="str">
            <v>--</v>
          </cell>
          <cell r="J64">
            <v>0</v>
          </cell>
          <cell r="K64" t="str">
            <v/>
          </cell>
          <cell r="L64">
            <v>0</v>
          </cell>
          <cell r="M64">
            <v>1188</v>
          </cell>
          <cell r="N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</row>
        <row r="65">
          <cell r="A65">
            <v>56</v>
          </cell>
          <cell r="B65" t="str">
            <v>CHELMSFORD</v>
          </cell>
          <cell r="C65">
            <v>1</v>
          </cell>
          <cell r="G65">
            <v>1.9607065408211752</v>
          </cell>
          <cell r="H65">
            <v>1.9185876576269707</v>
          </cell>
          <cell r="I65">
            <v>9</v>
          </cell>
          <cell r="J65">
            <v>129.35074063800042</v>
          </cell>
          <cell r="K65">
            <v>12493</v>
          </cell>
          <cell r="L65">
            <v>3667</v>
          </cell>
          <cell r="M65">
            <v>1188</v>
          </cell>
          <cell r="N65">
            <v>84161961.200000003</v>
          </cell>
          <cell r="O65">
            <v>0</v>
          </cell>
          <cell r="P65">
            <v>0</v>
          </cell>
          <cell r="R65">
            <v>84431264.239999995</v>
          </cell>
          <cell r="S65">
            <v>-269303.03999999166</v>
          </cell>
        </row>
        <row r="66">
          <cell r="A66">
            <v>57</v>
          </cell>
          <cell r="B66" t="str">
            <v>CHELSEA</v>
          </cell>
          <cell r="C66">
            <v>1</v>
          </cell>
          <cell r="F66">
            <v>12</v>
          </cell>
          <cell r="G66">
            <v>12.058661480702796</v>
          </cell>
          <cell r="H66">
            <v>12.003618532931782</v>
          </cell>
          <cell r="I66">
            <v>18</v>
          </cell>
          <cell r="J66">
            <v>101.74052401989768</v>
          </cell>
          <cell r="K66">
            <v>19531</v>
          </cell>
          <cell r="L66">
            <v>340</v>
          </cell>
          <cell r="M66">
            <v>1188</v>
          </cell>
          <cell r="N66">
            <v>141576050.19999999</v>
          </cell>
          <cell r="O66">
            <v>0</v>
          </cell>
          <cell r="P66">
            <v>0</v>
          </cell>
          <cell r="R66">
            <v>141056739.59200001</v>
          </cell>
          <cell r="S66">
            <v>519310.60799998045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G67">
            <v>0</v>
          </cell>
          <cell r="H67">
            <v>0</v>
          </cell>
          <cell r="I67" t="str">
            <v>--</v>
          </cell>
          <cell r="J67">
            <v>0</v>
          </cell>
          <cell r="K67">
            <v>16491</v>
          </cell>
          <cell r="L67">
            <v>0</v>
          </cell>
          <cell r="M67">
            <v>1188</v>
          </cell>
          <cell r="N67">
            <v>32982</v>
          </cell>
          <cell r="O67">
            <v>0</v>
          </cell>
          <cell r="P67">
            <v>0</v>
          </cell>
          <cell r="R67">
            <v>580270</v>
          </cell>
          <cell r="S67">
            <v>-547288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G68">
            <v>0</v>
          </cell>
          <cell r="H68">
            <v>0</v>
          </cell>
          <cell r="I68" t="str">
            <v>--</v>
          </cell>
          <cell r="J68">
            <v>0</v>
          </cell>
          <cell r="K68">
            <v>16491</v>
          </cell>
          <cell r="L68">
            <v>0</v>
          </cell>
          <cell r="M68">
            <v>1188</v>
          </cell>
          <cell r="N68">
            <v>154400</v>
          </cell>
          <cell r="O68">
            <v>0</v>
          </cell>
          <cell r="P68">
            <v>0</v>
          </cell>
          <cell r="R68">
            <v>181687</v>
          </cell>
          <cell r="S68">
            <v>-27287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G69">
            <v>0</v>
          </cell>
          <cell r="H69">
            <v>0</v>
          </cell>
          <cell r="I69" t="str">
            <v>--</v>
          </cell>
          <cell r="J69">
            <v>0</v>
          </cell>
          <cell r="K69">
            <v>18414</v>
          </cell>
          <cell r="L69">
            <v>0</v>
          </cell>
          <cell r="M69">
            <v>1188</v>
          </cell>
          <cell r="N69">
            <v>398550</v>
          </cell>
          <cell r="O69">
            <v>0</v>
          </cell>
          <cell r="P69">
            <v>0</v>
          </cell>
          <cell r="R69">
            <v>458926</v>
          </cell>
          <cell r="S69">
            <v>-60376</v>
          </cell>
        </row>
        <row r="70">
          <cell r="A70">
            <v>61</v>
          </cell>
          <cell r="B70" t="str">
            <v>CHICOPEE</v>
          </cell>
          <cell r="C70">
            <v>1</v>
          </cell>
          <cell r="G70">
            <v>4.7037229909573046</v>
          </cell>
          <cell r="H70">
            <v>4.5613113925146811</v>
          </cell>
          <cell r="I70">
            <v>9</v>
          </cell>
          <cell r="J70">
            <v>102.8475976765979</v>
          </cell>
          <cell r="K70">
            <v>17122</v>
          </cell>
          <cell r="L70">
            <v>488</v>
          </cell>
          <cell r="M70">
            <v>1188</v>
          </cell>
          <cell r="N70">
            <v>126377296</v>
          </cell>
          <cell r="O70">
            <v>0</v>
          </cell>
          <cell r="P70">
            <v>0</v>
          </cell>
          <cell r="R70">
            <v>127091080.54065682</v>
          </cell>
          <cell r="S70">
            <v>-713784.54065681994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G71">
            <v>0</v>
          </cell>
          <cell r="H71">
            <v>0</v>
          </cell>
          <cell r="I71" t="str">
            <v>--</v>
          </cell>
          <cell r="J71">
            <v>0</v>
          </cell>
          <cell r="K71" t="str">
            <v/>
          </cell>
          <cell r="L71">
            <v>0</v>
          </cell>
          <cell r="M71">
            <v>1188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</row>
        <row r="72">
          <cell r="A72">
            <v>63</v>
          </cell>
          <cell r="B72" t="str">
            <v>CLARKSBURG</v>
          </cell>
          <cell r="C72">
            <v>1</v>
          </cell>
          <cell r="G72">
            <v>1.0488521095833383</v>
          </cell>
          <cell r="H72">
            <v>1.3642913507331988</v>
          </cell>
          <cell r="I72">
            <v>9</v>
          </cell>
          <cell r="J72">
            <v>135.4567368832131</v>
          </cell>
          <cell r="K72">
            <v>14008</v>
          </cell>
          <cell r="L72">
            <v>4967</v>
          </cell>
          <cell r="M72">
            <v>1188</v>
          </cell>
          <cell r="N72">
            <v>3343494.04</v>
          </cell>
          <cell r="O72">
            <v>0</v>
          </cell>
          <cell r="P72">
            <v>0</v>
          </cell>
          <cell r="R72">
            <v>3121578.7139999997</v>
          </cell>
          <cell r="S72">
            <v>221915.32600000035</v>
          </cell>
        </row>
        <row r="73">
          <cell r="A73">
            <v>64</v>
          </cell>
          <cell r="B73" t="str">
            <v>CLINTON</v>
          </cell>
          <cell r="C73">
            <v>1</v>
          </cell>
          <cell r="F73">
            <v>25</v>
          </cell>
          <cell r="G73">
            <v>3.320092039598399</v>
          </cell>
          <cell r="H73">
            <v>3.1418513928364487</v>
          </cell>
          <cell r="I73">
            <v>18</v>
          </cell>
          <cell r="J73">
            <v>109.98713642786014</v>
          </cell>
          <cell r="K73">
            <v>15778</v>
          </cell>
          <cell r="L73">
            <v>1576</v>
          </cell>
          <cell r="M73">
            <v>1188</v>
          </cell>
          <cell r="N73">
            <v>36135477.399999999</v>
          </cell>
          <cell r="O73">
            <v>0</v>
          </cell>
          <cell r="P73">
            <v>0</v>
          </cell>
          <cell r="R73">
            <v>35473087.871831782</v>
          </cell>
          <cell r="S73">
            <v>662389.52816821635</v>
          </cell>
        </row>
        <row r="74">
          <cell r="A74">
            <v>65</v>
          </cell>
          <cell r="B74" t="str">
            <v>COHASSET</v>
          </cell>
          <cell r="C74">
            <v>1</v>
          </cell>
          <cell r="G74">
            <v>0.77693694352298137</v>
          </cell>
          <cell r="H74">
            <v>0.66356944291902087</v>
          </cell>
          <cell r="I74">
            <v>9</v>
          </cell>
          <cell r="J74">
            <v>172.32759929582599</v>
          </cell>
          <cell r="K74">
            <v>12207</v>
          </cell>
          <cell r="L74">
            <v>8829</v>
          </cell>
          <cell r="M74">
            <v>1188</v>
          </cell>
          <cell r="N74">
            <v>29260841.057699997</v>
          </cell>
          <cell r="O74">
            <v>0</v>
          </cell>
          <cell r="P74">
            <v>0</v>
          </cell>
          <cell r="R74">
            <v>29088003.645250723</v>
          </cell>
          <cell r="S74">
            <v>172837.41244927421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G75">
            <v>0</v>
          </cell>
          <cell r="H75">
            <v>0</v>
          </cell>
          <cell r="I75" t="str">
            <v>--</v>
          </cell>
          <cell r="J75">
            <v>0</v>
          </cell>
          <cell r="K75" t="str">
            <v/>
          </cell>
          <cell r="L75">
            <v>0</v>
          </cell>
          <cell r="M75">
            <v>1188</v>
          </cell>
          <cell r="N75">
            <v>379865</v>
          </cell>
          <cell r="O75">
            <v>0</v>
          </cell>
          <cell r="P75">
            <v>0</v>
          </cell>
          <cell r="R75">
            <v>362135</v>
          </cell>
          <cell r="S75">
            <v>17730</v>
          </cell>
        </row>
        <row r="76">
          <cell r="A76">
            <v>67</v>
          </cell>
          <cell r="B76" t="str">
            <v>CONCORD</v>
          </cell>
          <cell r="C76">
            <v>1</v>
          </cell>
          <cell r="G76">
            <v>0.11251582008532202</v>
          </cell>
          <cell r="H76">
            <v>0.17797723321805534</v>
          </cell>
          <cell r="I76">
            <v>9</v>
          </cell>
          <cell r="J76">
            <v>205.9882329503036</v>
          </cell>
          <cell r="K76">
            <v>11987</v>
          </cell>
          <cell r="L76">
            <v>12705</v>
          </cell>
          <cell r="M76">
            <v>1188</v>
          </cell>
          <cell r="N76">
            <v>47833084.299999997</v>
          </cell>
          <cell r="O76">
            <v>0</v>
          </cell>
          <cell r="P76">
            <v>0</v>
          </cell>
          <cell r="R76">
            <v>47022502.855999999</v>
          </cell>
          <cell r="S76">
            <v>810581.44399999827</v>
          </cell>
        </row>
        <row r="77">
          <cell r="A77">
            <v>68</v>
          </cell>
          <cell r="B77" t="str">
            <v>CONWAY</v>
          </cell>
          <cell r="C77">
            <v>1</v>
          </cell>
          <cell r="G77">
            <v>0</v>
          </cell>
          <cell r="H77">
            <v>0</v>
          </cell>
          <cell r="I77">
            <v>9</v>
          </cell>
          <cell r="J77">
            <v>251.73347938240363</v>
          </cell>
          <cell r="K77">
            <v>14270</v>
          </cell>
          <cell r="L77">
            <v>21652</v>
          </cell>
          <cell r="M77">
            <v>1188</v>
          </cell>
          <cell r="N77">
            <v>2384035.19</v>
          </cell>
          <cell r="O77">
            <v>0</v>
          </cell>
          <cell r="P77">
            <v>0</v>
          </cell>
          <cell r="R77">
            <v>2450386.4</v>
          </cell>
          <cell r="S77">
            <v>-66351.209999999963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G78">
            <v>0</v>
          </cell>
          <cell r="H78">
            <v>0</v>
          </cell>
          <cell r="I78" t="str">
            <v>--</v>
          </cell>
          <cell r="J78">
            <v>0</v>
          </cell>
          <cell r="K78">
            <v>16491</v>
          </cell>
          <cell r="L78">
            <v>0</v>
          </cell>
          <cell r="M78">
            <v>1188</v>
          </cell>
          <cell r="N78">
            <v>147287.326</v>
          </cell>
          <cell r="O78">
            <v>0</v>
          </cell>
          <cell r="P78">
            <v>0</v>
          </cell>
          <cell r="R78">
            <v>141440.12</v>
          </cell>
          <cell r="S78">
            <v>5847.2060000000056</v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G79">
            <v>0</v>
          </cell>
          <cell r="H79">
            <v>0</v>
          </cell>
          <cell r="I79" t="str">
            <v>--</v>
          </cell>
          <cell r="J79">
            <v>0</v>
          </cell>
          <cell r="K79">
            <v>19288</v>
          </cell>
          <cell r="L79">
            <v>0</v>
          </cell>
          <cell r="M79">
            <v>1188</v>
          </cell>
          <cell r="N79">
            <v>349300</v>
          </cell>
          <cell r="O79">
            <v>0</v>
          </cell>
          <cell r="P79">
            <v>0</v>
          </cell>
          <cell r="R79">
            <v>437564</v>
          </cell>
          <cell r="S79">
            <v>-88264</v>
          </cell>
        </row>
        <row r="80">
          <cell r="A80">
            <v>71</v>
          </cell>
          <cell r="B80" t="str">
            <v>DANVERS</v>
          </cell>
          <cell r="C80">
            <v>1</v>
          </cell>
          <cell r="G80">
            <v>0.65653401602718087</v>
          </cell>
          <cell r="H80">
            <v>0.5820138838150164</v>
          </cell>
          <cell r="I80">
            <v>9</v>
          </cell>
          <cell r="J80">
            <v>141.52526396156594</v>
          </cell>
          <cell r="K80">
            <v>12770</v>
          </cell>
          <cell r="L80">
            <v>5303</v>
          </cell>
          <cell r="M80">
            <v>1188</v>
          </cell>
          <cell r="N80">
            <v>61652996.600000001</v>
          </cell>
          <cell r="O80">
            <v>0</v>
          </cell>
          <cell r="P80">
            <v>0</v>
          </cell>
          <cell r="R80">
            <v>61515600.532354012</v>
          </cell>
          <cell r="S80">
            <v>137396.06764598936</v>
          </cell>
        </row>
        <row r="81">
          <cell r="A81">
            <v>72</v>
          </cell>
          <cell r="B81" t="str">
            <v>DARTMOUTH</v>
          </cell>
          <cell r="C81">
            <v>1</v>
          </cell>
          <cell r="G81">
            <v>0.32177422186672078</v>
          </cell>
          <cell r="H81">
            <v>0.27122269110884539</v>
          </cell>
          <cell r="I81">
            <v>9</v>
          </cell>
          <cell r="J81">
            <v>125.29632133130141</v>
          </cell>
          <cell r="K81">
            <v>13296</v>
          </cell>
          <cell r="L81">
            <v>3363</v>
          </cell>
          <cell r="M81">
            <v>1188</v>
          </cell>
          <cell r="N81">
            <v>55730956.5</v>
          </cell>
          <cell r="O81">
            <v>0</v>
          </cell>
          <cell r="P81">
            <v>0</v>
          </cell>
          <cell r="R81">
            <v>54518129.827726834</v>
          </cell>
          <cell r="S81">
            <v>1212826.6722731665</v>
          </cell>
        </row>
        <row r="82">
          <cell r="A82">
            <v>73</v>
          </cell>
          <cell r="B82" t="str">
            <v>DEDHAM</v>
          </cell>
          <cell r="C82">
            <v>1</v>
          </cell>
          <cell r="G82">
            <v>1.301937739380487</v>
          </cell>
          <cell r="H82">
            <v>1.2999539439062746</v>
          </cell>
          <cell r="I82">
            <v>9</v>
          </cell>
          <cell r="J82">
            <v>176.13143339165876</v>
          </cell>
          <cell r="K82">
            <v>13700</v>
          </cell>
          <cell r="L82">
            <v>10430</v>
          </cell>
          <cell r="M82">
            <v>1188</v>
          </cell>
          <cell r="N82">
            <v>62628911.109999992</v>
          </cell>
          <cell r="O82">
            <v>0</v>
          </cell>
          <cell r="P82">
            <v>0</v>
          </cell>
          <cell r="R82">
            <v>60477722.133196451</v>
          </cell>
          <cell r="S82">
            <v>2151188.9768035412</v>
          </cell>
        </row>
        <row r="83">
          <cell r="A83">
            <v>74</v>
          </cell>
          <cell r="B83" t="str">
            <v>DEERFIELD</v>
          </cell>
          <cell r="C83">
            <v>1</v>
          </cell>
          <cell r="G83">
            <v>2.7081053703399394</v>
          </cell>
          <cell r="H83">
            <v>2.0790483256941616</v>
          </cell>
          <cell r="I83">
            <v>9</v>
          </cell>
          <cell r="J83">
            <v>185.23857480072127</v>
          </cell>
          <cell r="K83">
            <v>12476</v>
          </cell>
          <cell r="L83">
            <v>10634</v>
          </cell>
          <cell r="M83">
            <v>1188</v>
          </cell>
          <cell r="N83">
            <v>6527409.6000000015</v>
          </cell>
          <cell r="O83">
            <v>0</v>
          </cell>
          <cell r="P83">
            <v>0</v>
          </cell>
          <cell r="R83">
            <v>6586354.4160000002</v>
          </cell>
          <cell r="S83">
            <v>-58944.815999998711</v>
          </cell>
        </row>
        <row r="84">
          <cell r="A84">
            <v>75</v>
          </cell>
          <cell r="B84" t="str">
            <v>DENNIS</v>
          </cell>
          <cell r="C84">
            <v>0</v>
          </cell>
          <cell r="G84">
            <v>0</v>
          </cell>
          <cell r="H84">
            <v>0</v>
          </cell>
          <cell r="I84" t="str">
            <v>--</v>
          </cell>
          <cell r="J84">
            <v>0</v>
          </cell>
          <cell r="K84" t="str">
            <v/>
          </cell>
          <cell r="L84">
            <v>0</v>
          </cell>
          <cell r="M84">
            <v>1188</v>
          </cell>
          <cell r="N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</row>
        <row r="85">
          <cell r="A85">
            <v>76</v>
          </cell>
          <cell r="B85" t="str">
            <v>DIGHTON</v>
          </cell>
          <cell r="C85">
            <v>0</v>
          </cell>
          <cell r="G85">
            <v>0</v>
          </cell>
          <cell r="H85">
            <v>0</v>
          </cell>
          <cell r="I85" t="str">
            <v>--</v>
          </cell>
          <cell r="J85">
            <v>0</v>
          </cell>
          <cell r="K85" t="str">
            <v/>
          </cell>
          <cell r="L85">
            <v>0</v>
          </cell>
          <cell r="M85">
            <v>1188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</row>
        <row r="86">
          <cell r="A86">
            <v>77</v>
          </cell>
          <cell r="B86" t="str">
            <v>DOUGLAS</v>
          </cell>
          <cell r="C86">
            <v>1</v>
          </cell>
          <cell r="G86">
            <v>0</v>
          </cell>
          <cell r="H86">
            <v>0</v>
          </cell>
          <cell r="I86">
            <v>9</v>
          </cell>
          <cell r="J86">
            <v>126.03704225833074</v>
          </cell>
          <cell r="K86">
            <v>12875</v>
          </cell>
          <cell r="L86">
            <v>3352</v>
          </cell>
          <cell r="M86">
            <v>1188</v>
          </cell>
          <cell r="N86">
            <v>18553717.350000001</v>
          </cell>
          <cell r="O86">
            <v>0</v>
          </cell>
          <cell r="P86">
            <v>0</v>
          </cell>
          <cell r="R86">
            <v>18587752.155999999</v>
          </cell>
          <cell r="S86">
            <v>-34034.805999998003</v>
          </cell>
        </row>
        <row r="87">
          <cell r="A87">
            <v>78</v>
          </cell>
          <cell r="B87" t="str">
            <v>DOVER</v>
          </cell>
          <cell r="C87">
            <v>1</v>
          </cell>
          <cell r="G87">
            <v>0</v>
          </cell>
          <cell r="H87">
            <v>0</v>
          </cell>
          <cell r="I87">
            <v>9</v>
          </cell>
          <cell r="J87">
            <v>198.49663446991968</v>
          </cell>
          <cell r="K87">
            <v>11803</v>
          </cell>
          <cell r="L87">
            <v>11626</v>
          </cell>
          <cell r="M87">
            <v>1188</v>
          </cell>
          <cell r="N87">
            <v>12949940.199999999</v>
          </cell>
          <cell r="O87">
            <v>0</v>
          </cell>
          <cell r="P87">
            <v>0</v>
          </cell>
          <cell r="R87">
            <v>12725915.4</v>
          </cell>
          <cell r="S87">
            <v>224024.79999999888</v>
          </cell>
        </row>
        <row r="88">
          <cell r="A88">
            <v>79</v>
          </cell>
          <cell r="B88" t="str">
            <v>DRACUT</v>
          </cell>
          <cell r="C88">
            <v>1</v>
          </cell>
          <cell r="G88">
            <v>6.6711956559566881</v>
          </cell>
          <cell r="H88">
            <v>6.6253706230314569</v>
          </cell>
          <cell r="I88">
            <v>9</v>
          </cell>
          <cell r="J88">
            <v>101.02650068271204</v>
          </cell>
          <cell r="K88">
            <v>13984</v>
          </cell>
          <cell r="L88">
            <v>144</v>
          </cell>
          <cell r="M88">
            <v>1188</v>
          </cell>
          <cell r="N88">
            <v>55140326.600000001</v>
          </cell>
          <cell r="O88">
            <v>0</v>
          </cell>
          <cell r="P88">
            <v>0</v>
          </cell>
          <cell r="R88">
            <v>54892803.69600001</v>
          </cell>
          <cell r="S88">
            <v>247522.90399999171</v>
          </cell>
        </row>
        <row r="89">
          <cell r="A89">
            <v>80</v>
          </cell>
          <cell r="B89" t="str">
            <v>DUDLEY</v>
          </cell>
          <cell r="C89">
            <v>0</v>
          </cell>
          <cell r="G89">
            <v>0</v>
          </cell>
          <cell r="H89">
            <v>0</v>
          </cell>
          <cell r="I89" t="str">
            <v>--</v>
          </cell>
          <cell r="J89">
            <v>0</v>
          </cell>
          <cell r="K89">
            <v>16491</v>
          </cell>
          <cell r="L89">
            <v>0</v>
          </cell>
          <cell r="M89">
            <v>1188</v>
          </cell>
          <cell r="N89">
            <v>16491</v>
          </cell>
          <cell r="O89">
            <v>0</v>
          </cell>
          <cell r="P89">
            <v>0</v>
          </cell>
          <cell r="R89">
            <v>16491</v>
          </cell>
          <cell r="S89">
            <v>0</v>
          </cell>
        </row>
        <row r="90">
          <cell r="A90">
            <v>81</v>
          </cell>
          <cell r="B90" t="str">
            <v>DUNSTABLE</v>
          </cell>
          <cell r="C90">
            <v>0</v>
          </cell>
          <cell r="G90">
            <v>0</v>
          </cell>
          <cell r="H90">
            <v>0</v>
          </cell>
          <cell r="I90" t="str">
            <v>--</v>
          </cell>
          <cell r="J90">
            <v>0</v>
          </cell>
          <cell r="K90" t="str">
            <v/>
          </cell>
          <cell r="L90">
            <v>0</v>
          </cell>
          <cell r="M90">
            <v>1188</v>
          </cell>
          <cell r="N90">
            <v>694.40000000000009</v>
          </cell>
          <cell r="O90">
            <v>0</v>
          </cell>
          <cell r="P90">
            <v>0</v>
          </cell>
          <cell r="R90">
            <v>715.40000000000009</v>
          </cell>
          <cell r="S90">
            <v>-21</v>
          </cell>
        </row>
        <row r="91">
          <cell r="A91">
            <v>82</v>
          </cell>
          <cell r="B91" t="str">
            <v>DUXBURY</v>
          </cell>
          <cell r="C91">
            <v>1</v>
          </cell>
          <cell r="G91">
            <v>0.38380866079816933</v>
          </cell>
          <cell r="H91">
            <v>0.29928810525912952</v>
          </cell>
          <cell r="I91">
            <v>9</v>
          </cell>
          <cell r="J91">
            <v>144.90403305178978</v>
          </cell>
          <cell r="K91">
            <v>12334</v>
          </cell>
          <cell r="L91">
            <v>5538</v>
          </cell>
          <cell r="M91">
            <v>1188</v>
          </cell>
          <cell r="N91">
            <v>49125240</v>
          </cell>
          <cell r="O91">
            <v>0</v>
          </cell>
          <cell r="P91">
            <v>0</v>
          </cell>
          <cell r="R91">
            <v>48610609.539999992</v>
          </cell>
          <cell r="S91">
            <v>514630.46000000834</v>
          </cell>
        </row>
        <row r="92">
          <cell r="A92">
            <v>83</v>
          </cell>
          <cell r="B92" t="str">
            <v>EAST BRIDGEWATER</v>
          </cell>
          <cell r="C92">
            <v>1</v>
          </cell>
          <cell r="G92">
            <v>1.0836671066764358</v>
          </cell>
          <cell r="H92">
            <v>0.95148765287576176</v>
          </cell>
          <cell r="I92">
            <v>9</v>
          </cell>
          <cell r="J92">
            <v>109.59094289858274</v>
          </cell>
          <cell r="K92">
            <v>13287</v>
          </cell>
          <cell r="L92">
            <v>1274</v>
          </cell>
          <cell r="M92">
            <v>1188</v>
          </cell>
          <cell r="N92">
            <v>29647047.877859637</v>
          </cell>
          <cell r="O92">
            <v>0</v>
          </cell>
          <cell r="P92">
            <v>0</v>
          </cell>
          <cell r="R92">
            <v>31322839.121235337</v>
          </cell>
          <cell r="S92">
            <v>-1675791.2433757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  <cell r="G93">
            <v>0</v>
          </cell>
          <cell r="H93">
            <v>0</v>
          </cell>
          <cell r="I93" t="str">
            <v>--</v>
          </cell>
          <cell r="J93">
            <v>0</v>
          </cell>
          <cell r="K93">
            <v>18542</v>
          </cell>
          <cell r="L93">
            <v>0</v>
          </cell>
          <cell r="M93">
            <v>1188</v>
          </cell>
          <cell r="N93">
            <v>347451.1</v>
          </cell>
          <cell r="O93">
            <v>0</v>
          </cell>
          <cell r="P93">
            <v>0</v>
          </cell>
          <cell r="R93">
            <v>348725.65</v>
          </cell>
          <cell r="S93">
            <v>-1274.5500000000466</v>
          </cell>
        </row>
        <row r="94">
          <cell r="A94">
            <v>85</v>
          </cell>
          <cell r="B94" t="str">
            <v>EASTHAM</v>
          </cell>
          <cell r="C94">
            <v>1</v>
          </cell>
          <cell r="G94">
            <v>0</v>
          </cell>
          <cell r="H94">
            <v>0</v>
          </cell>
          <cell r="I94">
            <v>9</v>
          </cell>
          <cell r="J94">
            <v>171.79445289971105</v>
          </cell>
          <cell r="K94">
            <v>14702</v>
          </cell>
          <cell r="L94">
            <v>10555</v>
          </cell>
          <cell r="M94">
            <v>1188</v>
          </cell>
          <cell r="N94">
            <v>5067228.7545750001</v>
          </cell>
          <cell r="O94">
            <v>0</v>
          </cell>
          <cell r="P94">
            <v>0</v>
          </cell>
          <cell r="R94">
            <v>4848664.2</v>
          </cell>
          <cell r="S94">
            <v>218564.55457499996</v>
          </cell>
        </row>
        <row r="95">
          <cell r="A95">
            <v>86</v>
          </cell>
          <cell r="B95" t="str">
            <v>EASTHAMPTON</v>
          </cell>
          <cell r="C95">
            <v>1</v>
          </cell>
          <cell r="G95">
            <v>6.397317579517205</v>
          </cell>
          <cell r="H95">
            <v>6.4594099863388958</v>
          </cell>
          <cell r="I95">
            <v>9</v>
          </cell>
          <cell r="J95">
            <v>110.18528040910991</v>
          </cell>
          <cell r="K95">
            <v>14179</v>
          </cell>
          <cell r="L95">
            <v>1444</v>
          </cell>
          <cell r="M95">
            <v>1188</v>
          </cell>
          <cell r="N95">
            <v>24997685.599999998</v>
          </cell>
          <cell r="O95">
            <v>0</v>
          </cell>
          <cell r="P95">
            <v>0</v>
          </cell>
          <cell r="R95">
            <v>24553318.028586142</v>
          </cell>
          <cell r="S95">
            <v>444367.571413856</v>
          </cell>
        </row>
        <row r="96">
          <cell r="A96">
            <v>87</v>
          </cell>
          <cell r="B96" t="str">
            <v>EAST LONGMEADOW</v>
          </cell>
          <cell r="C96">
            <v>1</v>
          </cell>
          <cell r="G96">
            <v>0.64341739181619284</v>
          </cell>
          <cell r="H96">
            <v>0.67684341228902734</v>
          </cell>
          <cell r="I96">
            <v>9</v>
          </cell>
          <cell r="J96">
            <v>133.24526739032098</v>
          </cell>
          <cell r="K96">
            <v>13276</v>
          </cell>
          <cell r="L96">
            <v>4414</v>
          </cell>
          <cell r="M96">
            <v>1188</v>
          </cell>
          <cell r="N96">
            <v>45744997.200000003</v>
          </cell>
          <cell r="O96">
            <v>0</v>
          </cell>
          <cell r="P96">
            <v>0</v>
          </cell>
          <cell r="R96">
            <v>46763071.308406755</v>
          </cell>
          <cell r="S96">
            <v>-1018074.1084067523</v>
          </cell>
        </row>
        <row r="97">
          <cell r="A97">
            <v>88</v>
          </cell>
          <cell r="B97" t="str">
            <v>EASTON</v>
          </cell>
          <cell r="C97">
            <v>1</v>
          </cell>
          <cell r="G97">
            <v>0.66225973358963564</v>
          </cell>
          <cell r="H97">
            <v>0.81458811794831898</v>
          </cell>
          <cell r="I97">
            <v>9</v>
          </cell>
          <cell r="J97">
            <v>132.28108588556685</v>
          </cell>
          <cell r="K97">
            <v>12637</v>
          </cell>
          <cell r="L97">
            <v>4079</v>
          </cell>
          <cell r="M97">
            <v>1188</v>
          </cell>
          <cell r="N97">
            <v>54735883.101634935</v>
          </cell>
          <cell r="O97">
            <v>0</v>
          </cell>
          <cell r="P97">
            <v>0</v>
          </cell>
          <cell r="R97">
            <v>54752195.101634935</v>
          </cell>
          <cell r="S97">
            <v>-16312</v>
          </cell>
        </row>
        <row r="98">
          <cell r="A98">
            <v>89</v>
          </cell>
          <cell r="B98" t="str">
            <v>EDGARTOWN</v>
          </cell>
          <cell r="C98">
            <v>1</v>
          </cell>
          <cell r="G98">
            <v>6.3891402426123207</v>
          </cell>
          <cell r="H98">
            <v>7.2066939246723623</v>
          </cell>
          <cell r="I98">
            <v>9</v>
          </cell>
          <cell r="J98">
            <v>198.56242391317059</v>
          </cell>
          <cell r="K98">
            <v>15207</v>
          </cell>
          <cell r="L98">
            <v>14988</v>
          </cell>
          <cell r="M98">
            <v>1188</v>
          </cell>
          <cell r="N98">
            <v>13319394.58</v>
          </cell>
          <cell r="O98">
            <v>0</v>
          </cell>
          <cell r="P98">
            <v>0</v>
          </cell>
          <cell r="R98">
            <v>12877073.600000001</v>
          </cell>
          <cell r="S98">
            <v>442320.97999999858</v>
          </cell>
        </row>
        <row r="99">
          <cell r="A99">
            <v>90</v>
          </cell>
          <cell r="B99" t="str">
            <v>EGREMONT</v>
          </cell>
          <cell r="C99">
            <v>0</v>
          </cell>
          <cell r="G99">
            <v>0</v>
          </cell>
          <cell r="H99">
            <v>0</v>
          </cell>
          <cell r="I99" t="str">
            <v>--</v>
          </cell>
          <cell r="J99">
            <v>0</v>
          </cell>
          <cell r="K99" t="str">
            <v/>
          </cell>
          <cell r="L99">
            <v>0</v>
          </cell>
          <cell r="M99">
            <v>1188</v>
          </cell>
          <cell r="N99">
            <v>7004</v>
          </cell>
          <cell r="O99">
            <v>0</v>
          </cell>
          <cell r="P99">
            <v>0</v>
          </cell>
          <cell r="R99">
            <v>0</v>
          </cell>
          <cell r="S99">
            <v>7004</v>
          </cell>
        </row>
        <row r="100">
          <cell r="A100">
            <v>91</v>
          </cell>
          <cell r="B100" t="str">
            <v>ERVING</v>
          </cell>
          <cell r="C100">
            <v>1</v>
          </cell>
          <cell r="G100">
            <v>0.89271608058433227</v>
          </cell>
          <cell r="H100">
            <v>0.43859818622687768</v>
          </cell>
          <cell r="I100">
            <v>9</v>
          </cell>
          <cell r="J100">
            <v>213.20771564975846</v>
          </cell>
          <cell r="K100">
            <v>13160</v>
          </cell>
          <cell r="L100">
            <v>14898</v>
          </cell>
          <cell r="M100">
            <v>1188</v>
          </cell>
          <cell r="N100">
            <v>5951461</v>
          </cell>
          <cell r="O100">
            <v>0</v>
          </cell>
          <cell r="P100">
            <v>0</v>
          </cell>
          <cell r="R100">
            <v>5043742.8480000002</v>
          </cell>
          <cell r="S100">
            <v>907718.15199999977</v>
          </cell>
        </row>
        <row r="101">
          <cell r="A101">
            <v>92</v>
          </cell>
          <cell r="B101" t="str">
            <v>ESSEX</v>
          </cell>
          <cell r="C101">
            <v>0</v>
          </cell>
          <cell r="G101">
            <v>0</v>
          </cell>
          <cell r="H101">
            <v>0</v>
          </cell>
          <cell r="I101" t="str">
            <v>--</v>
          </cell>
          <cell r="J101">
            <v>0</v>
          </cell>
          <cell r="K101" t="str">
            <v/>
          </cell>
          <cell r="L101">
            <v>0</v>
          </cell>
          <cell r="M101">
            <v>1188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</row>
        <row r="102">
          <cell r="A102">
            <v>93</v>
          </cell>
          <cell r="B102" t="str">
            <v>EVERETT</v>
          </cell>
          <cell r="C102">
            <v>1</v>
          </cell>
          <cell r="F102">
            <v>28</v>
          </cell>
          <cell r="G102">
            <v>8.1984573122556714</v>
          </cell>
          <cell r="H102">
            <v>8.435749774177431</v>
          </cell>
          <cell r="I102">
            <v>18</v>
          </cell>
          <cell r="J102">
            <v>100</v>
          </cell>
          <cell r="K102">
            <v>19232</v>
          </cell>
          <cell r="L102">
            <v>0</v>
          </cell>
          <cell r="M102">
            <v>1188</v>
          </cell>
          <cell r="N102">
            <v>152617163.19999999</v>
          </cell>
          <cell r="O102">
            <v>0</v>
          </cell>
          <cell r="P102">
            <v>0</v>
          </cell>
          <cell r="R102">
            <v>153132708.67000002</v>
          </cell>
          <cell r="S102">
            <v>-515545.47000002861</v>
          </cell>
        </row>
        <row r="103">
          <cell r="A103">
            <v>94</v>
          </cell>
          <cell r="B103" t="str">
            <v>FAIRHAVEN</v>
          </cell>
          <cell r="C103">
            <v>1</v>
          </cell>
          <cell r="G103">
            <v>0.12926282602827915</v>
          </cell>
          <cell r="H103">
            <v>0.27570222549717111</v>
          </cell>
          <cell r="I103">
            <v>9</v>
          </cell>
          <cell r="J103">
            <v>102.09395778776769</v>
          </cell>
          <cell r="K103">
            <v>14327</v>
          </cell>
          <cell r="L103">
            <v>300</v>
          </cell>
          <cell r="M103">
            <v>1188</v>
          </cell>
          <cell r="N103">
            <v>24306659.07</v>
          </cell>
          <cell r="O103">
            <v>0</v>
          </cell>
          <cell r="P103">
            <v>0</v>
          </cell>
          <cell r="R103">
            <v>24498284.98483108</v>
          </cell>
          <cell r="S103">
            <v>-191625.91483107954</v>
          </cell>
        </row>
        <row r="104">
          <cell r="A104">
            <v>95</v>
          </cell>
          <cell r="B104" t="str">
            <v>FALL RIVER</v>
          </cell>
          <cell r="C104">
            <v>1</v>
          </cell>
          <cell r="F104">
            <v>10</v>
          </cell>
          <cell r="G104">
            <v>13.06952957410876</v>
          </cell>
          <cell r="H104">
            <v>13.308389431941736</v>
          </cell>
          <cell r="I104">
            <v>18</v>
          </cell>
          <cell r="J104">
            <v>100.95349482477822</v>
          </cell>
          <cell r="K104">
            <v>18512</v>
          </cell>
          <cell r="L104">
            <v>177</v>
          </cell>
          <cell r="M104">
            <v>1188</v>
          </cell>
          <cell r="N104">
            <v>228899290.59999999</v>
          </cell>
          <cell r="O104">
            <v>0</v>
          </cell>
          <cell r="P104">
            <v>0</v>
          </cell>
          <cell r="R104">
            <v>226544926</v>
          </cell>
          <cell r="S104">
            <v>2354364.599999994</v>
          </cell>
        </row>
        <row r="105">
          <cell r="A105">
            <v>96</v>
          </cell>
          <cell r="B105" t="str">
            <v>FALMOUTH</v>
          </cell>
          <cell r="C105">
            <v>1</v>
          </cell>
          <cell r="G105">
            <v>3.991360520669661</v>
          </cell>
          <cell r="H105">
            <v>3.842057111582343</v>
          </cell>
          <cell r="I105">
            <v>9</v>
          </cell>
          <cell r="J105">
            <v>154.48074931416244</v>
          </cell>
          <cell r="K105">
            <v>14480</v>
          </cell>
          <cell r="L105">
            <v>7889</v>
          </cell>
          <cell r="M105">
            <v>1188</v>
          </cell>
          <cell r="N105">
            <v>67302383.200000003</v>
          </cell>
          <cell r="O105">
            <v>0</v>
          </cell>
          <cell r="P105">
            <v>0</v>
          </cell>
          <cell r="R105">
            <v>67522794.030835956</v>
          </cell>
          <cell r="S105">
            <v>-220410.83083595335</v>
          </cell>
        </row>
        <row r="106">
          <cell r="A106">
            <v>97</v>
          </cell>
          <cell r="B106" t="str">
            <v>FITCHBURG</v>
          </cell>
          <cell r="C106">
            <v>1</v>
          </cell>
          <cell r="F106">
            <v>8</v>
          </cell>
          <cell r="G106">
            <v>3.981319354667296</v>
          </cell>
          <cell r="H106">
            <v>3.4843318303715876</v>
          </cell>
          <cell r="I106">
            <v>18</v>
          </cell>
          <cell r="J106">
            <v>100</v>
          </cell>
          <cell r="K106">
            <v>17078</v>
          </cell>
          <cell r="L106">
            <v>0</v>
          </cell>
          <cell r="M106">
            <v>1188</v>
          </cell>
          <cell r="N106">
            <v>95972059</v>
          </cell>
          <cell r="O106">
            <v>0</v>
          </cell>
          <cell r="P106">
            <v>0</v>
          </cell>
          <cell r="R106">
            <v>96678430</v>
          </cell>
          <cell r="S106">
            <v>-706371</v>
          </cell>
        </row>
        <row r="107">
          <cell r="A107">
            <v>98</v>
          </cell>
          <cell r="B107" t="str">
            <v>FLORIDA</v>
          </cell>
          <cell r="C107">
            <v>1</v>
          </cell>
          <cell r="F107">
            <v>19</v>
          </cell>
          <cell r="G107">
            <v>1.1815728530300809</v>
          </cell>
          <cell r="H107">
            <v>1.7732957202552457</v>
          </cell>
          <cell r="I107">
            <v>18</v>
          </cell>
          <cell r="J107">
            <v>171.33968969677983</v>
          </cell>
          <cell r="K107">
            <v>16104</v>
          </cell>
          <cell r="L107">
            <v>11489</v>
          </cell>
          <cell r="M107">
            <v>1188</v>
          </cell>
          <cell r="N107">
            <v>1590936</v>
          </cell>
          <cell r="O107">
            <v>0</v>
          </cell>
          <cell r="P107">
            <v>0</v>
          </cell>
          <cell r="R107">
            <v>1595871.3426068553</v>
          </cell>
          <cell r="S107">
            <v>-4935.3426068553235</v>
          </cell>
        </row>
        <row r="108">
          <cell r="A108">
            <v>99</v>
          </cell>
          <cell r="B108" t="str">
            <v>FOXBOROUGH</v>
          </cell>
          <cell r="C108">
            <v>1</v>
          </cell>
          <cell r="G108">
            <v>3.7693419750719799</v>
          </cell>
          <cell r="H108">
            <v>3.5950472552904991</v>
          </cell>
          <cell r="I108">
            <v>9</v>
          </cell>
          <cell r="J108">
            <v>145.29865543811184</v>
          </cell>
          <cell r="K108">
            <v>13404</v>
          </cell>
          <cell r="L108">
            <v>6072</v>
          </cell>
          <cell r="M108">
            <v>1188</v>
          </cell>
          <cell r="N108">
            <v>50334999</v>
          </cell>
          <cell r="O108">
            <v>0</v>
          </cell>
          <cell r="P108">
            <v>0</v>
          </cell>
          <cell r="R108">
            <v>50338129.188107692</v>
          </cell>
          <cell r="S108">
            <v>-3130.1881076917052</v>
          </cell>
        </row>
        <row r="109">
          <cell r="A109">
            <v>100</v>
          </cell>
          <cell r="B109" t="str">
            <v>FRAMINGHAM</v>
          </cell>
          <cell r="C109">
            <v>1</v>
          </cell>
          <cell r="G109">
            <v>2.8874227562810839</v>
          </cell>
          <cell r="H109">
            <v>2.5328368589014176</v>
          </cell>
          <cell r="I109">
            <v>9</v>
          </cell>
          <cell r="J109">
            <v>125.30943913013427</v>
          </cell>
          <cell r="K109">
            <v>16329</v>
          </cell>
          <cell r="L109">
            <v>4133</v>
          </cell>
          <cell r="M109">
            <v>1188</v>
          </cell>
          <cell r="N109">
            <v>203456412.19999999</v>
          </cell>
          <cell r="O109">
            <v>0</v>
          </cell>
          <cell r="P109">
            <v>0</v>
          </cell>
          <cell r="R109">
            <v>210127136.7119436</v>
          </cell>
          <cell r="S109">
            <v>-6670724.5119436085</v>
          </cell>
        </row>
        <row r="110">
          <cell r="A110">
            <v>101</v>
          </cell>
          <cell r="B110" t="str">
            <v>FRANKLIN</v>
          </cell>
          <cell r="C110">
            <v>1</v>
          </cell>
          <cell r="G110">
            <v>6.161067100240925</v>
          </cell>
          <cell r="H110">
            <v>5.9187873877076402</v>
          </cell>
          <cell r="I110">
            <v>9</v>
          </cell>
          <cell r="J110">
            <v>138.89241898876276</v>
          </cell>
          <cell r="K110">
            <v>12789</v>
          </cell>
          <cell r="L110">
            <v>4974</v>
          </cell>
          <cell r="M110">
            <v>1188</v>
          </cell>
          <cell r="N110">
            <v>93297843.599999994</v>
          </cell>
          <cell r="O110">
            <v>0</v>
          </cell>
          <cell r="P110">
            <v>0</v>
          </cell>
          <cell r="R110">
            <v>85185890.901482239</v>
          </cell>
          <cell r="S110">
            <v>8111952.6985177547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G111">
            <v>0</v>
          </cell>
          <cell r="H111">
            <v>0</v>
          </cell>
          <cell r="I111" t="str">
            <v>--</v>
          </cell>
          <cell r="J111">
            <v>0</v>
          </cell>
          <cell r="K111">
            <v>18233</v>
          </cell>
          <cell r="L111">
            <v>0</v>
          </cell>
          <cell r="M111">
            <v>1188</v>
          </cell>
          <cell r="N111">
            <v>1194586.1499999999</v>
          </cell>
          <cell r="O111">
            <v>0</v>
          </cell>
          <cell r="P111">
            <v>0</v>
          </cell>
          <cell r="R111">
            <v>1337362</v>
          </cell>
          <cell r="S111">
            <v>-142775.85000000009</v>
          </cell>
        </row>
        <row r="112">
          <cell r="A112">
            <v>103</v>
          </cell>
          <cell r="B112" t="str">
            <v>GARDNER</v>
          </cell>
          <cell r="C112">
            <v>1</v>
          </cell>
          <cell r="F112">
            <v>13</v>
          </cell>
          <cell r="G112">
            <v>0.65828361506129429</v>
          </cell>
          <cell r="H112">
            <v>0.67130368982490318</v>
          </cell>
          <cell r="I112">
            <v>18</v>
          </cell>
          <cell r="J112">
            <v>100</v>
          </cell>
          <cell r="K112">
            <v>16141</v>
          </cell>
          <cell r="L112">
            <v>0</v>
          </cell>
          <cell r="M112">
            <v>1188</v>
          </cell>
          <cell r="N112">
            <v>38386948.247999996</v>
          </cell>
          <cell r="O112">
            <v>0</v>
          </cell>
          <cell r="P112">
            <v>0</v>
          </cell>
          <cell r="R112">
            <v>38791263.124033131</v>
          </cell>
          <cell r="S112">
            <v>-404314.87603313476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  <cell r="G113">
            <v>0</v>
          </cell>
          <cell r="H113">
            <v>0</v>
          </cell>
          <cell r="I113" t="str">
            <v>--</v>
          </cell>
          <cell r="J113">
            <v>0</v>
          </cell>
          <cell r="K113" t="str">
            <v/>
          </cell>
          <cell r="L113">
            <v>0</v>
          </cell>
          <cell r="M113">
            <v>1188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</row>
        <row r="114">
          <cell r="A114">
            <v>105</v>
          </cell>
          <cell r="B114" t="str">
            <v>GEORGETOWN</v>
          </cell>
          <cell r="C114">
            <v>1</v>
          </cell>
          <cell r="G114">
            <v>0.35952393744306743</v>
          </cell>
          <cell r="H114">
            <v>0.13543406776178785</v>
          </cell>
          <cell r="I114">
            <v>9</v>
          </cell>
          <cell r="J114">
            <v>148.20701622268479</v>
          </cell>
          <cell r="K114">
            <v>12215</v>
          </cell>
          <cell r="L114">
            <v>5888</v>
          </cell>
          <cell r="M114">
            <v>1188</v>
          </cell>
          <cell r="N114">
            <v>22862785.199999999</v>
          </cell>
          <cell r="O114">
            <v>0</v>
          </cell>
          <cell r="P114">
            <v>0</v>
          </cell>
          <cell r="R114">
            <v>21128670</v>
          </cell>
          <cell r="S114">
            <v>1734115.1999999993</v>
          </cell>
        </row>
        <row r="115">
          <cell r="A115">
            <v>106</v>
          </cell>
          <cell r="B115" t="str">
            <v>GILL</v>
          </cell>
          <cell r="C115">
            <v>0</v>
          </cell>
          <cell r="G115">
            <v>0</v>
          </cell>
          <cell r="H115">
            <v>0</v>
          </cell>
          <cell r="I115" t="str">
            <v>--</v>
          </cell>
          <cell r="J115">
            <v>0</v>
          </cell>
          <cell r="K115" t="str">
            <v/>
          </cell>
          <cell r="L115">
            <v>0</v>
          </cell>
          <cell r="M115">
            <v>1188</v>
          </cell>
          <cell r="N115">
            <v>242428</v>
          </cell>
          <cell r="O115">
            <v>0</v>
          </cell>
          <cell r="P115">
            <v>0</v>
          </cell>
          <cell r="R115">
            <v>0</v>
          </cell>
          <cell r="S115">
            <v>242428</v>
          </cell>
        </row>
        <row r="116">
          <cell r="A116">
            <v>107</v>
          </cell>
          <cell r="B116" t="str">
            <v>GLOUCESTER</v>
          </cell>
          <cell r="C116">
            <v>1</v>
          </cell>
          <cell r="G116">
            <v>3.9578228299856855E-2</v>
          </cell>
          <cell r="H116">
            <v>2.1000251879883709E-2</v>
          </cell>
          <cell r="I116">
            <v>9</v>
          </cell>
          <cell r="J116">
            <v>130.22948094126633</v>
          </cell>
          <cell r="K116">
            <v>15501</v>
          </cell>
          <cell r="L116">
            <v>4686</v>
          </cell>
          <cell r="M116">
            <v>1188</v>
          </cell>
          <cell r="N116">
            <v>63018291.759999998</v>
          </cell>
          <cell r="O116">
            <v>0</v>
          </cell>
          <cell r="P116">
            <v>0</v>
          </cell>
          <cell r="R116">
            <v>61160105.668215767</v>
          </cell>
          <cell r="S116">
            <v>1858186.0917842314</v>
          </cell>
        </row>
        <row r="117">
          <cell r="A117">
            <v>108</v>
          </cell>
          <cell r="B117" t="str">
            <v>GOSHEN</v>
          </cell>
          <cell r="C117">
            <v>0</v>
          </cell>
          <cell r="G117">
            <v>0</v>
          </cell>
          <cell r="H117">
            <v>0</v>
          </cell>
          <cell r="I117" t="str">
            <v>--</v>
          </cell>
          <cell r="J117">
            <v>0</v>
          </cell>
          <cell r="K117">
            <v>16491</v>
          </cell>
          <cell r="L117">
            <v>0</v>
          </cell>
          <cell r="M117">
            <v>1188</v>
          </cell>
          <cell r="N117">
            <v>203109</v>
          </cell>
          <cell r="O117">
            <v>0</v>
          </cell>
          <cell r="P117">
            <v>0</v>
          </cell>
          <cell r="R117">
            <v>218743</v>
          </cell>
          <cell r="S117">
            <v>-15634</v>
          </cell>
        </row>
        <row r="118">
          <cell r="A118">
            <v>109</v>
          </cell>
          <cell r="B118" t="str">
            <v>GOSNOLD</v>
          </cell>
          <cell r="C118">
            <v>0</v>
          </cell>
          <cell r="G118">
            <v>0</v>
          </cell>
          <cell r="H118">
            <v>0</v>
          </cell>
          <cell r="I118" t="str">
            <v>--</v>
          </cell>
          <cell r="J118">
            <v>0</v>
          </cell>
          <cell r="K118" t="str">
            <v/>
          </cell>
          <cell r="L118">
            <v>0</v>
          </cell>
          <cell r="M118">
            <v>1188</v>
          </cell>
          <cell r="N118">
            <v>51029</v>
          </cell>
          <cell r="O118">
            <v>0</v>
          </cell>
          <cell r="P118">
            <v>0</v>
          </cell>
          <cell r="R118">
            <v>148095</v>
          </cell>
          <cell r="S118">
            <v>-97066</v>
          </cell>
        </row>
        <row r="119">
          <cell r="A119">
            <v>110</v>
          </cell>
          <cell r="B119" t="str">
            <v>GRAFTON</v>
          </cell>
          <cell r="C119">
            <v>1</v>
          </cell>
          <cell r="G119">
            <v>0.33651513344841172</v>
          </cell>
          <cell r="H119">
            <v>0.39733325364024846</v>
          </cell>
          <cell r="I119">
            <v>9</v>
          </cell>
          <cell r="J119">
            <v>128.51490009324951</v>
          </cell>
          <cell r="K119">
            <v>12494</v>
          </cell>
          <cell r="L119">
            <v>3563</v>
          </cell>
          <cell r="M119">
            <v>1188</v>
          </cell>
          <cell r="N119">
            <v>47754875.350000001</v>
          </cell>
          <cell r="O119">
            <v>0</v>
          </cell>
          <cell r="P119">
            <v>0</v>
          </cell>
          <cell r="R119">
            <v>48834020.846000001</v>
          </cell>
          <cell r="S119">
            <v>-1079145.4959999993</v>
          </cell>
        </row>
        <row r="120">
          <cell r="A120">
            <v>111</v>
          </cell>
          <cell r="B120" t="str">
            <v>GRANBY</v>
          </cell>
          <cell r="C120">
            <v>1</v>
          </cell>
          <cell r="G120">
            <v>3.3024985071197293</v>
          </cell>
          <cell r="H120">
            <v>3.384534563421064</v>
          </cell>
          <cell r="I120">
            <v>9</v>
          </cell>
          <cell r="J120">
            <v>120.41699884830763</v>
          </cell>
          <cell r="K120">
            <v>14269</v>
          </cell>
          <cell r="L120">
            <v>2913</v>
          </cell>
          <cell r="M120">
            <v>1188</v>
          </cell>
          <cell r="N120">
            <v>11743682.699999999</v>
          </cell>
          <cell r="O120">
            <v>0</v>
          </cell>
          <cell r="P120">
            <v>0</v>
          </cell>
          <cell r="R120">
            <v>10925999.6259994</v>
          </cell>
          <cell r="S120">
            <v>817683.07400059886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G121">
            <v>0</v>
          </cell>
          <cell r="H121">
            <v>0</v>
          </cell>
          <cell r="I121" t="str">
            <v>--</v>
          </cell>
          <cell r="J121">
            <v>0</v>
          </cell>
          <cell r="K121" t="str">
            <v/>
          </cell>
          <cell r="L121">
            <v>0</v>
          </cell>
          <cell r="M121">
            <v>1188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  <cell r="G122">
            <v>0</v>
          </cell>
          <cell r="H122">
            <v>0</v>
          </cell>
          <cell r="I122" t="str">
            <v>--</v>
          </cell>
          <cell r="J122">
            <v>0</v>
          </cell>
          <cell r="K122" t="str">
            <v/>
          </cell>
          <cell r="L122">
            <v>0</v>
          </cell>
          <cell r="M122">
            <v>1188</v>
          </cell>
          <cell r="N122">
            <v>236900</v>
          </cell>
          <cell r="O122">
            <v>0</v>
          </cell>
          <cell r="P122">
            <v>0</v>
          </cell>
          <cell r="R122">
            <v>0</v>
          </cell>
          <cell r="S122">
            <v>236900</v>
          </cell>
        </row>
        <row r="123">
          <cell r="A123">
            <v>114</v>
          </cell>
          <cell r="B123" t="str">
            <v>GREENFIELD</v>
          </cell>
          <cell r="C123">
            <v>1</v>
          </cell>
          <cell r="F123">
            <v>11</v>
          </cell>
          <cell r="G123">
            <v>5.3915925578804273</v>
          </cell>
          <cell r="H123">
            <v>5.6417499242171418</v>
          </cell>
          <cell r="I123">
            <v>18</v>
          </cell>
          <cell r="J123">
            <v>120.17422458041722</v>
          </cell>
          <cell r="K123">
            <v>15240</v>
          </cell>
          <cell r="L123">
            <v>3075</v>
          </cell>
          <cell r="M123">
            <v>1188</v>
          </cell>
          <cell r="N123">
            <v>33464032</v>
          </cell>
          <cell r="O123">
            <v>0</v>
          </cell>
          <cell r="P123">
            <v>0</v>
          </cell>
          <cell r="R123">
            <v>32163220.955968723</v>
          </cell>
          <cell r="S123">
            <v>1300811.0440312773</v>
          </cell>
        </row>
        <row r="124">
          <cell r="A124">
            <v>115</v>
          </cell>
          <cell r="B124" t="str">
            <v>GROTON</v>
          </cell>
          <cell r="C124">
            <v>0</v>
          </cell>
          <cell r="G124">
            <v>0</v>
          </cell>
          <cell r="H124">
            <v>0</v>
          </cell>
          <cell r="I124" t="str">
            <v>--</v>
          </cell>
          <cell r="J124">
            <v>0</v>
          </cell>
          <cell r="K124" t="str">
            <v/>
          </cell>
          <cell r="L124">
            <v>0</v>
          </cell>
          <cell r="M124">
            <v>1188</v>
          </cell>
          <cell r="N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  <cell r="G125">
            <v>0</v>
          </cell>
          <cell r="H125">
            <v>0</v>
          </cell>
          <cell r="I125" t="str">
            <v>--</v>
          </cell>
          <cell r="J125">
            <v>0</v>
          </cell>
          <cell r="K125">
            <v>16491</v>
          </cell>
          <cell r="L125">
            <v>0</v>
          </cell>
          <cell r="M125">
            <v>1188</v>
          </cell>
          <cell r="N125">
            <v>179833.7</v>
          </cell>
          <cell r="O125">
            <v>0</v>
          </cell>
          <cell r="P125">
            <v>0</v>
          </cell>
          <cell r="R125">
            <v>171932</v>
          </cell>
          <cell r="S125">
            <v>7901.7000000000116</v>
          </cell>
        </row>
        <row r="126">
          <cell r="A126">
            <v>117</v>
          </cell>
          <cell r="B126" t="str">
            <v>HADLEY</v>
          </cell>
          <cell r="C126">
            <v>1</v>
          </cell>
          <cell r="G126">
            <v>8.0824100675732424</v>
          </cell>
          <cell r="H126">
            <v>8.2852533781898625</v>
          </cell>
          <cell r="I126">
            <v>9</v>
          </cell>
          <cell r="J126">
            <v>151.57732927495601</v>
          </cell>
          <cell r="K126">
            <v>13766</v>
          </cell>
          <cell r="L126">
            <v>7100</v>
          </cell>
          <cell r="M126">
            <v>1188</v>
          </cell>
          <cell r="N126">
            <v>9637605.0743598863</v>
          </cell>
          <cell r="O126">
            <v>0</v>
          </cell>
          <cell r="P126">
            <v>0</v>
          </cell>
          <cell r="R126">
            <v>9620958.1080000009</v>
          </cell>
          <cell r="S126">
            <v>16646.966359885409</v>
          </cell>
        </row>
        <row r="127">
          <cell r="A127">
            <v>118</v>
          </cell>
          <cell r="B127" t="str">
            <v>HALIFAX</v>
          </cell>
          <cell r="C127">
            <v>1</v>
          </cell>
          <cell r="G127">
            <v>0.57324046087793945</v>
          </cell>
          <cell r="H127">
            <v>0.84139278316847266</v>
          </cell>
          <cell r="I127">
            <v>9</v>
          </cell>
          <cell r="J127">
            <v>112.5061106255289</v>
          </cell>
          <cell r="K127">
            <v>12805</v>
          </cell>
          <cell r="L127">
            <v>1601</v>
          </cell>
          <cell r="M127">
            <v>1188</v>
          </cell>
          <cell r="N127">
            <v>9127247.290000001</v>
          </cell>
          <cell r="O127">
            <v>0</v>
          </cell>
          <cell r="P127">
            <v>0</v>
          </cell>
          <cell r="R127">
            <v>9638947.1559999995</v>
          </cell>
          <cell r="S127">
            <v>-511699.86599999852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  <cell r="G128">
            <v>0</v>
          </cell>
          <cell r="H128">
            <v>0</v>
          </cell>
          <cell r="I128" t="str">
            <v>--</v>
          </cell>
          <cell r="J128">
            <v>0</v>
          </cell>
          <cell r="K128" t="str">
            <v/>
          </cell>
          <cell r="L128">
            <v>0</v>
          </cell>
          <cell r="M128">
            <v>1188</v>
          </cell>
          <cell r="N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</row>
        <row r="129">
          <cell r="A129">
            <v>120</v>
          </cell>
          <cell r="B129" t="str">
            <v>HAMPDEN</v>
          </cell>
          <cell r="C129">
            <v>0</v>
          </cell>
          <cell r="G129">
            <v>0</v>
          </cell>
          <cell r="H129">
            <v>0</v>
          </cell>
          <cell r="I129" t="str">
            <v>--</v>
          </cell>
          <cell r="J129">
            <v>0</v>
          </cell>
          <cell r="K129" t="str">
            <v/>
          </cell>
          <cell r="L129">
            <v>0</v>
          </cell>
          <cell r="M129">
            <v>1188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</row>
        <row r="130">
          <cell r="A130">
            <v>121</v>
          </cell>
          <cell r="B130" t="str">
            <v>HANCOCK</v>
          </cell>
          <cell r="C130">
            <v>1</v>
          </cell>
          <cell r="G130">
            <v>0</v>
          </cell>
          <cell r="H130">
            <v>1.0522117894545568</v>
          </cell>
          <cell r="I130">
            <v>9</v>
          </cell>
          <cell r="J130">
            <v>171.24179795407684</v>
          </cell>
          <cell r="K130">
            <v>14145</v>
          </cell>
          <cell r="L130">
            <v>10077</v>
          </cell>
          <cell r="M130">
            <v>1188</v>
          </cell>
          <cell r="N130">
            <v>2289368</v>
          </cell>
          <cell r="O130">
            <v>0</v>
          </cell>
          <cell r="P130">
            <v>0</v>
          </cell>
          <cell r="R130">
            <v>2355779</v>
          </cell>
          <cell r="S130">
            <v>-66411</v>
          </cell>
        </row>
        <row r="131">
          <cell r="A131">
            <v>122</v>
          </cell>
          <cell r="B131" t="str">
            <v>HANOVER</v>
          </cell>
          <cell r="C131">
            <v>1</v>
          </cell>
          <cell r="G131">
            <v>1.1359686983786224</v>
          </cell>
          <cell r="H131">
            <v>1.0990654719129138</v>
          </cell>
          <cell r="I131">
            <v>9</v>
          </cell>
          <cell r="J131">
            <v>134.39008398709214</v>
          </cell>
          <cell r="K131">
            <v>12414</v>
          </cell>
          <cell r="L131">
            <v>4269</v>
          </cell>
          <cell r="M131">
            <v>1188</v>
          </cell>
          <cell r="N131">
            <v>41822258.25</v>
          </cell>
          <cell r="O131">
            <v>0</v>
          </cell>
          <cell r="P131">
            <v>0</v>
          </cell>
          <cell r="R131">
            <v>39975946.826717876</v>
          </cell>
          <cell r="S131">
            <v>1846311.4232821241</v>
          </cell>
        </row>
        <row r="132">
          <cell r="A132">
            <v>123</v>
          </cell>
          <cell r="B132" t="str">
            <v>HANSON</v>
          </cell>
          <cell r="C132">
            <v>0</v>
          </cell>
          <cell r="G132">
            <v>0</v>
          </cell>
          <cell r="H132">
            <v>0</v>
          </cell>
          <cell r="I132" t="str">
            <v>--</v>
          </cell>
          <cell r="J132">
            <v>0</v>
          </cell>
          <cell r="K132">
            <v>16491</v>
          </cell>
          <cell r="L132">
            <v>0</v>
          </cell>
          <cell r="M132">
            <v>1188</v>
          </cell>
          <cell r="N132">
            <v>1318687</v>
          </cell>
          <cell r="O132">
            <v>0</v>
          </cell>
          <cell r="P132">
            <v>0</v>
          </cell>
          <cell r="R132">
            <v>1406493</v>
          </cell>
          <cell r="S132">
            <v>-87806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  <cell r="G133">
            <v>0</v>
          </cell>
          <cell r="H133">
            <v>0</v>
          </cell>
          <cell r="I133" t="str">
            <v>--</v>
          </cell>
          <cell r="J133">
            <v>0</v>
          </cell>
          <cell r="K133" t="str">
            <v/>
          </cell>
          <cell r="L133">
            <v>0</v>
          </cell>
          <cell r="M133">
            <v>1188</v>
          </cell>
          <cell r="N133">
            <v>2004.0500000000002</v>
          </cell>
          <cell r="O133">
            <v>0</v>
          </cell>
          <cell r="P133">
            <v>0</v>
          </cell>
          <cell r="R133">
            <v>42324.35</v>
          </cell>
          <cell r="S133">
            <v>-40320.299999999996</v>
          </cell>
        </row>
        <row r="134">
          <cell r="A134">
            <v>125</v>
          </cell>
          <cell r="B134" t="str">
            <v>HARVARD</v>
          </cell>
          <cell r="C134">
            <v>1</v>
          </cell>
          <cell r="G134">
            <v>2.3009987132318304</v>
          </cell>
          <cell r="H134">
            <v>2.5535242231686959</v>
          </cell>
          <cell r="I134">
            <v>9</v>
          </cell>
          <cell r="J134">
            <v>147.18547185997332</v>
          </cell>
          <cell r="K134">
            <v>12087</v>
          </cell>
          <cell r="L134">
            <v>5703</v>
          </cell>
          <cell r="M134">
            <v>1188</v>
          </cell>
          <cell r="N134">
            <v>16222795</v>
          </cell>
          <cell r="O134">
            <v>0</v>
          </cell>
          <cell r="P134">
            <v>0</v>
          </cell>
          <cell r="R134">
            <v>16604824.570693322</v>
          </cell>
          <cell r="S134">
            <v>-382029.57069332153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G135">
            <v>0</v>
          </cell>
          <cell r="H135">
            <v>0</v>
          </cell>
          <cell r="I135" t="str">
            <v>--</v>
          </cell>
          <cell r="J135">
            <v>0</v>
          </cell>
          <cell r="K135" t="str">
            <v/>
          </cell>
          <cell r="L135">
            <v>0</v>
          </cell>
          <cell r="M135">
            <v>1188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</row>
        <row r="136">
          <cell r="A136">
            <v>127</v>
          </cell>
          <cell r="B136" t="str">
            <v>HATFIELD</v>
          </cell>
          <cell r="C136">
            <v>1</v>
          </cell>
          <cell r="G136">
            <v>3.9735958080544136</v>
          </cell>
          <cell r="H136">
            <v>4.4905005897497681</v>
          </cell>
          <cell r="I136">
            <v>9</v>
          </cell>
          <cell r="J136">
            <v>197.53140376790708</v>
          </cell>
          <cell r="K136">
            <v>13298</v>
          </cell>
          <cell r="L136">
            <v>12970</v>
          </cell>
          <cell r="M136">
            <v>1188</v>
          </cell>
          <cell r="N136">
            <v>8578553.5999999996</v>
          </cell>
          <cell r="O136">
            <v>0</v>
          </cell>
          <cell r="P136">
            <v>0</v>
          </cell>
          <cell r="R136">
            <v>6624161.3250484318</v>
          </cell>
          <cell r="S136">
            <v>1954392.2749515679</v>
          </cell>
        </row>
        <row r="137">
          <cell r="A137">
            <v>128</v>
          </cell>
          <cell r="B137" t="str">
            <v>HAVERHILL</v>
          </cell>
          <cell r="C137">
            <v>1</v>
          </cell>
          <cell r="G137">
            <v>4.3091000383094986</v>
          </cell>
          <cell r="H137">
            <v>4.3998101073544804</v>
          </cell>
          <cell r="I137">
            <v>9</v>
          </cell>
          <cell r="J137">
            <v>103.60715367772923</v>
          </cell>
          <cell r="K137">
            <v>15995</v>
          </cell>
          <cell r="L137">
            <v>577</v>
          </cell>
          <cell r="M137">
            <v>1188</v>
          </cell>
          <cell r="N137">
            <v>137815765.95463443</v>
          </cell>
          <cell r="O137">
            <v>0</v>
          </cell>
          <cell r="P137">
            <v>0</v>
          </cell>
          <cell r="R137">
            <v>145745032.192</v>
          </cell>
          <cell r="S137">
            <v>-7929266.2373655736</v>
          </cell>
        </row>
        <row r="138">
          <cell r="A138">
            <v>129</v>
          </cell>
          <cell r="B138" t="str">
            <v>HAWLEY</v>
          </cell>
          <cell r="C138">
            <v>0</v>
          </cell>
          <cell r="G138">
            <v>0</v>
          </cell>
          <cell r="H138">
            <v>0</v>
          </cell>
          <cell r="I138" t="str">
            <v>--</v>
          </cell>
          <cell r="J138">
            <v>0</v>
          </cell>
          <cell r="K138">
            <v>16491</v>
          </cell>
          <cell r="L138">
            <v>0</v>
          </cell>
          <cell r="M138">
            <v>1188</v>
          </cell>
          <cell r="N138">
            <v>90241</v>
          </cell>
          <cell r="O138">
            <v>0</v>
          </cell>
          <cell r="P138">
            <v>0</v>
          </cell>
          <cell r="R138">
            <v>76248.929999999993</v>
          </cell>
          <cell r="S138">
            <v>13992.070000000007</v>
          </cell>
        </row>
        <row r="139">
          <cell r="A139">
            <v>130</v>
          </cell>
          <cell r="B139" t="str">
            <v>HEATH</v>
          </cell>
          <cell r="C139">
            <v>0</v>
          </cell>
          <cell r="G139">
            <v>0</v>
          </cell>
          <cell r="H139">
            <v>0</v>
          </cell>
          <cell r="I139" t="str">
            <v>--</v>
          </cell>
          <cell r="J139">
            <v>0</v>
          </cell>
          <cell r="K139" t="str">
            <v/>
          </cell>
          <cell r="L139">
            <v>0</v>
          </cell>
          <cell r="M139">
            <v>1188</v>
          </cell>
          <cell r="N139">
            <v>93797.3</v>
          </cell>
          <cell r="O139">
            <v>0</v>
          </cell>
          <cell r="P139">
            <v>0</v>
          </cell>
          <cell r="R139">
            <v>70269</v>
          </cell>
          <cell r="S139">
            <v>23528.300000000003</v>
          </cell>
        </row>
        <row r="140">
          <cell r="A140">
            <v>131</v>
          </cell>
          <cell r="B140" t="str">
            <v>HINGHAM</v>
          </cell>
          <cell r="C140">
            <v>1</v>
          </cell>
          <cell r="G140">
            <v>0.28423029786457937</v>
          </cell>
          <cell r="H140">
            <v>0.17054046038346962</v>
          </cell>
          <cell r="I140">
            <v>9</v>
          </cell>
          <cell r="J140">
            <v>153.63899066310054</v>
          </cell>
          <cell r="K140">
            <v>12361</v>
          </cell>
          <cell r="L140">
            <v>6630</v>
          </cell>
          <cell r="M140">
            <v>1188</v>
          </cell>
          <cell r="N140">
            <v>73200224.579726934</v>
          </cell>
          <cell r="O140">
            <v>0</v>
          </cell>
          <cell r="P140">
            <v>0</v>
          </cell>
          <cell r="R140">
            <v>69033621.994207248</v>
          </cell>
          <cell r="S140">
            <v>4166602.5855196863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  <cell r="G141">
            <v>0</v>
          </cell>
          <cell r="H141">
            <v>0</v>
          </cell>
          <cell r="I141" t="str">
            <v>--</v>
          </cell>
          <cell r="J141">
            <v>0</v>
          </cell>
          <cell r="K141">
            <v>16491</v>
          </cell>
          <cell r="L141">
            <v>0</v>
          </cell>
          <cell r="M141">
            <v>1188</v>
          </cell>
          <cell r="N141">
            <v>213547.5</v>
          </cell>
          <cell r="O141">
            <v>0</v>
          </cell>
          <cell r="P141">
            <v>0</v>
          </cell>
          <cell r="R141">
            <v>204035</v>
          </cell>
          <cell r="S141">
            <v>9512.5</v>
          </cell>
        </row>
        <row r="142">
          <cell r="A142">
            <v>133</v>
          </cell>
          <cell r="B142" t="str">
            <v>HOLBROOK</v>
          </cell>
          <cell r="C142">
            <v>1</v>
          </cell>
          <cell r="G142">
            <v>3.2972742785782096</v>
          </cell>
          <cell r="H142">
            <v>3.5338453267358676</v>
          </cell>
          <cell r="I142">
            <v>9</v>
          </cell>
          <cell r="J142">
            <v>104.31142256018728</v>
          </cell>
          <cell r="K142">
            <v>15158</v>
          </cell>
          <cell r="L142">
            <v>654</v>
          </cell>
          <cell r="M142">
            <v>1188</v>
          </cell>
          <cell r="N142">
            <v>21507279.739999998</v>
          </cell>
          <cell r="O142">
            <v>0</v>
          </cell>
          <cell r="P142">
            <v>0</v>
          </cell>
          <cell r="R142">
            <v>23031168.68</v>
          </cell>
          <cell r="S142">
            <v>-1523888.9400000013</v>
          </cell>
        </row>
        <row r="143">
          <cell r="A143">
            <v>134</v>
          </cell>
          <cell r="B143" t="str">
            <v>HOLDEN</v>
          </cell>
          <cell r="C143">
            <v>0</v>
          </cell>
          <cell r="G143">
            <v>0</v>
          </cell>
          <cell r="H143">
            <v>0</v>
          </cell>
          <cell r="I143" t="str">
            <v>--</v>
          </cell>
          <cell r="J143">
            <v>0</v>
          </cell>
          <cell r="K143">
            <v>16491</v>
          </cell>
          <cell r="L143">
            <v>0</v>
          </cell>
          <cell r="M143">
            <v>1188</v>
          </cell>
          <cell r="N143">
            <v>30958</v>
          </cell>
          <cell r="O143">
            <v>0</v>
          </cell>
          <cell r="P143">
            <v>0</v>
          </cell>
          <cell r="R143">
            <v>31804</v>
          </cell>
          <cell r="S143">
            <v>-846</v>
          </cell>
        </row>
        <row r="144">
          <cell r="A144">
            <v>135</v>
          </cell>
          <cell r="B144" t="str">
            <v>HOLLAND</v>
          </cell>
          <cell r="C144">
            <v>1</v>
          </cell>
          <cell r="G144">
            <v>3.9945727040970214</v>
          </cell>
          <cell r="H144">
            <v>1.3654896553541727</v>
          </cell>
          <cell r="I144">
            <v>9</v>
          </cell>
          <cell r="J144">
            <v>127.93910661274859</v>
          </cell>
          <cell r="K144">
            <v>14454</v>
          </cell>
          <cell r="L144">
            <v>4038</v>
          </cell>
          <cell r="M144">
            <v>1188</v>
          </cell>
          <cell r="N144">
            <v>3339022</v>
          </cell>
          <cell r="O144">
            <v>0</v>
          </cell>
          <cell r="P144">
            <v>0</v>
          </cell>
          <cell r="R144">
            <v>3297663.5279999999</v>
          </cell>
          <cell r="S144">
            <v>41358.472000000067</v>
          </cell>
        </row>
        <row r="145">
          <cell r="A145">
            <v>136</v>
          </cell>
          <cell r="B145" t="str">
            <v>HOLLISTON</v>
          </cell>
          <cell r="C145">
            <v>1</v>
          </cell>
          <cell r="G145">
            <v>0.50409004552537373</v>
          </cell>
          <cell r="H145">
            <v>0.44590006164125784</v>
          </cell>
          <cell r="I145">
            <v>9</v>
          </cell>
          <cell r="J145">
            <v>132.2909817510029</v>
          </cell>
          <cell r="K145">
            <v>12222</v>
          </cell>
          <cell r="L145">
            <v>3947</v>
          </cell>
          <cell r="M145">
            <v>1188</v>
          </cell>
          <cell r="N145">
            <v>43976894.571000002</v>
          </cell>
          <cell r="O145">
            <v>0</v>
          </cell>
          <cell r="P145">
            <v>0</v>
          </cell>
          <cell r="R145">
            <v>43154910.925810665</v>
          </cell>
          <cell r="S145">
            <v>821983.64518933743</v>
          </cell>
        </row>
        <row r="146">
          <cell r="A146">
            <v>137</v>
          </cell>
          <cell r="B146" t="str">
            <v>HOLYOKE</v>
          </cell>
          <cell r="C146">
            <v>1</v>
          </cell>
          <cell r="F146">
            <v>2</v>
          </cell>
          <cell r="G146">
            <v>11.011302301046619</v>
          </cell>
          <cell r="H146">
            <v>10.568201564015265</v>
          </cell>
          <cell r="I146">
            <v>18</v>
          </cell>
          <cell r="J146">
            <v>100.60080994745249</v>
          </cell>
          <cell r="K146">
            <v>18463</v>
          </cell>
          <cell r="L146">
            <v>111</v>
          </cell>
          <cell r="M146">
            <v>1188</v>
          </cell>
          <cell r="N146">
            <v>110149820</v>
          </cell>
          <cell r="O146">
            <v>0</v>
          </cell>
          <cell r="P146">
            <v>0</v>
          </cell>
          <cell r="R146">
            <v>109412142</v>
          </cell>
          <cell r="S146">
            <v>737678</v>
          </cell>
        </row>
        <row r="147">
          <cell r="A147">
            <v>138</v>
          </cell>
          <cell r="B147" t="str">
            <v>HOPEDALE</v>
          </cell>
          <cell r="C147">
            <v>1</v>
          </cell>
          <cell r="G147">
            <v>0.3459530326056548</v>
          </cell>
          <cell r="H147">
            <v>0.98966063849480346</v>
          </cell>
          <cell r="I147">
            <v>9</v>
          </cell>
          <cell r="J147">
            <v>148.64261486895896</v>
          </cell>
          <cell r="K147">
            <v>13131</v>
          </cell>
          <cell r="L147">
            <v>6387</v>
          </cell>
          <cell r="M147">
            <v>1188</v>
          </cell>
          <cell r="N147">
            <v>17251974.399999999</v>
          </cell>
          <cell r="O147">
            <v>0</v>
          </cell>
          <cell r="P147">
            <v>0</v>
          </cell>
          <cell r="R147">
            <v>16770315.122137845</v>
          </cell>
          <cell r="S147">
            <v>481659.27786215395</v>
          </cell>
        </row>
        <row r="148">
          <cell r="A148">
            <v>139</v>
          </cell>
          <cell r="B148" t="str">
            <v>HOPKINTON</v>
          </cell>
          <cell r="C148">
            <v>1</v>
          </cell>
          <cell r="G148">
            <v>7.1314214326943612E-2</v>
          </cell>
          <cell r="H148">
            <v>7.269811817031456E-2</v>
          </cell>
          <cell r="I148">
            <v>9</v>
          </cell>
          <cell r="J148">
            <v>131.16707061718461</v>
          </cell>
          <cell r="K148">
            <v>12291</v>
          </cell>
          <cell r="L148">
            <v>3831</v>
          </cell>
          <cell r="M148">
            <v>1188</v>
          </cell>
          <cell r="N148">
            <v>67280971.270000011</v>
          </cell>
          <cell r="O148">
            <v>0</v>
          </cell>
          <cell r="P148">
            <v>0</v>
          </cell>
          <cell r="R148">
            <v>65043374.552541114</v>
          </cell>
          <cell r="S148">
            <v>2237596.7174588963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  <cell r="G149">
            <v>0</v>
          </cell>
          <cell r="H149">
            <v>0</v>
          </cell>
          <cell r="I149" t="str">
            <v>--</v>
          </cell>
          <cell r="J149">
            <v>0</v>
          </cell>
          <cell r="K149" t="str">
            <v/>
          </cell>
          <cell r="L149">
            <v>0</v>
          </cell>
          <cell r="M149">
            <v>1188</v>
          </cell>
          <cell r="N149">
            <v>0</v>
          </cell>
          <cell r="O149">
            <v>0</v>
          </cell>
          <cell r="P149">
            <v>0</v>
          </cell>
          <cell r="R149">
            <v>0</v>
          </cell>
          <cell r="S149">
            <v>0</v>
          </cell>
        </row>
        <row r="150">
          <cell r="A150">
            <v>141</v>
          </cell>
          <cell r="B150" t="str">
            <v>HUDSON</v>
          </cell>
          <cell r="C150">
            <v>1</v>
          </cell>
          <cell r="G150">
            <v>6.9759971958889446</v>
          </cell>
          <cell r="H150">
            <v>7.2565891950293597</v>
          </cell>
          <cell r="I150">
            <v>9</v>
          </cell>
          <cell r="J150">
            <v>155.08654617169265</v>
          </cell>
          <cell r="K150">
            <v>14153</v>
          </cell>
          <cell r="L150">
            <v>7796</v>
          </cell>
          <cell r="M150">
            <v>1188</v>
          </cell>
          <cell r="N150">
            <v>54618869.739999995</v>
          </cell>
          <cell r="O150">
            <v>0</v>
          </cell>
          <cell r="P150">
            <v>0</v>
          </cell>
          <cell r="R150">
            <v>50915258.878825411</v>
          </cell>
          <cell r="S150">
            <v>3703610.8611745834</v>
          </cell>
        </row>
        <row r="151">
          <cell r="A151">
            <v>142</v>
          </cell>
          <cell r="B151" t="str">
            <v>HULL</v>
          </cell>
          <cell r="C151">
            <v>1</v>
          </cell>
          <cell r="G151">
            <v>1.7547852209404908</v>
          </cell>
          <cell r="H151">
            <v>1.9999673743348938</v>
          </cell>
          <cell r="I151">
            <v>9</v>
          </cell>
          <cell r="J151">
            <v>188.63867480121894</v>
          </cell>
          <cell r="K151">
            <v>13890</v>
          </cell>
          <cell r="L151">
            <v>12312</v>
          </cell>
          <cell r="M151">
            <v>1188</v>
          </cell>
          <cell r="N151">
            <v>21271597</v>
          </cell>
          <cell r="O151">
            <v>0</v>
          </cell>
          <cell r="P151">
            <v>0</v>
          </cell>
          <cell r="R151">
            <v>20711111</v>
          </cell>
          <cell r="S151">
            <v>560486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  <cell r="G152">
            <v>0</v>
          </cell>
          <cell r="H152">
            <v>0</v>
          </cell>
          <cell r="I152" t="str">
            <v>--</v>
          </cell>
          <cell r="J152">
            <v>0</v>
          </cell>
          <cell r="K152">
            <v>18476</v>
          </cell>
          <cell r="L152">
            <v>0</v>
          </cell>
          <cell r="M152">
            <v>1188</v>
          </cell>
          <cell r="N152">
            <v>689282</v>
          </cell>
          <cell r="O152">
            <v>0</v>
          </cell>
          <cell r="P152">
            <v>0</v>
          </cell>
          <cell r="R152">
            <v>572756</v>
          </cell>
          <cell r="S152">
            <v>116526</v>
          </cell>
        </row>
        <row r="153">
          <cell r="A153">
            <v>144</v>
          </cell>
          <cell r="B153" t="str">
            <v>IPSWICH</v>
          </cell>
          <cell r="C153">
            <v>1</v>
          </cell>
          <cell r="G153">
            <v>0</v>
          </cell>
          <cell r="H153">
            <v>0</v>
          </cell>
          <cell r="I153">
            <v>9</v>
          </cell>
          <cell r="J153">
            <v>173.22002356710732</v>
          </cell>
          <cell r="K153">
            <v>13209</v>
          </cell>
          <cell r="L153">
            <v>9672</v>
          </cell>
          <cell r="M153">
            <v>1188</v>
          </cell>
          <cell r="N153">
            <v>36368045</v>
          </cell>
          <cell r="O153">
            <v>0</v>
          </cell>
          <cell r="P153">
            <v>0</v>
          </cell>
          <cell r="R153">
            <v>35111080</v>
          </cell>
          <cell r="S153">
            <v>1256965</v>
          </cell>
        </row>
        <row r="154">
          <cell r="A154">
            <v>145</v>
          </cell>
          <cell r="B154" t="str">
            <v>KINGSTON</v>
          </cell>
          <cell r="C154">
            <v>1</v>
          </cell>
          <cell r="G154">
            <v>1.0132662925360445</v>
          </cell>
          <cell r="H154">
            <v>1.3375172449739969</v>
          </cell>
          <cell r="I154">
            <v>9</v>
          </cell>
          <cell r="J154">
            <v>114.41316665308241</v>
          </cell>
          <cell r="K154">
            <v>12774</v>
          </cell>
          <cell r="L154">
            <v>1841</v>
          </cell>
          <cell r="M154">
            <v>1188</v>
          </cell>
          <cell r="N154">
            <v>16923445.350000001</v>
          </cell>
          <cell r="O154">
            <v>0</v>
          </cell>
          <cell r="P154">
            <v>0</v>
          </cell>
          <cell r="R154">
            <v>16253305.090970395</v>
          </cell>
          <cell r="S154">
            <v>670140.25902960636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G155">
            <v>0</v>
          </cell>
          <cell r="H155">
            <v>0</v>
          </cell>
          <cell r="I155" t="str">
            <v>--</v>
          </cell>
          <cell r="J155">
            <v>0</v>
          </cell>
          <cell r="K155">
            <v>19288</v>
          </cell>
          <cell r="L155">
            <v>0</v>
          </cell>
          <cell r="M155">
            <v>1188</v>
          </cell>
          <cell r="N155">
            <v>2880046</v>
          </cell>
          <cell r="O155">
            <v>0</v>
          </cell>
          <cell r="P155">
            <v>0</v>
          </cell>
          <cell r="R155">
            <v>2695303</v>
          </cell>
          <cell r="S155">
            <v>184743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  <cell r="G156">
            <v>0</v>
          </cell>
          <cell r="H156">
            <v>0</v>
          </cell>
          <cell r="I156" t="str">
            <v>--</v>
          </cell>
          <cell r="J156">
            <v>0</v>
          </cell>
          <cell r="K156">
            <v>16491</v>
          </cell>
          <cell r="L156">
            <v>0</v>
          </cell>
          <cell r="M156">
            <v>1188</v>
          </cell>
          <cell r="N156">
            <v>56678</v>
          </cell>
          <cell r="O156">
            <v>0</v>
          </cell>
          <cell r="P156">
            <v>0</v>
          </cell>
          <cell r="R156">
            <v>67469</v>
          </cell>
          <cell r="S156">
            <v>-10791</v>
          </cell>
        </row>
        <row r="157">
          <cell r="A157">
            <v>148</v>
          </cell>
          <cell r="B157" t="str">
            <v>LANESBOROUGH</v>
          </cell>
          <cell r="C157">
            <v>0</v>
          </cell>
          <cell r="G157">
            <v>0</v>
          </cell>
          <cell r="H157">
            <v>0</v>
          </cell>
          <cell r="I157" t="str">
            <v>--</v>
          </cell>
          <cell r="J157">
            <v>0</v>
          </cell>
          <cell r="K157" t="str">
            <v/>
          </cell>
          <cell r="L157">
            <v>0</v>
          </cell>
          <cell r="M157">
            <v>1188</v>
          </cell>
          <cell r="N157">
            <v>993.1</v>
          </cell>
          <cell r="O157">
            <v>0</v>
          </cell>
          <cell r="P157">
            <v>0</v>
          </cell>
          <cell r="R157">
            <v>1023.1</v>
          </cell>
          <cell r="S157">
            <v>-30</v>
          </cell>
        </row>
        <row r="158">
          <cell r="A158">
            <v>149</v>
          </cell>
          <cell r="B158" t="str">
            <v>LAWRENCE</v>
          </cell>
          <cell r="C158">
            <v>1</v>
          </cell>
          <cell r="F158">
            <v>16</v>
          </cell>
          <cell r="G158">
            <v>12.091481710109305</v>
          </cell>
          <cell r="H158">
            <v>12.537999744485395</v>
          </cell>
          <cell r="I158">
            <v>18</v>
          </cell>
          <cell r="J158">
            <v>101.11863971010861</v>
          </cell>
          <cell r="K158">
            <v>19214</v>
          </cell>
          <cell r="L158">
            <v>215</v>
          </cell>
          <cell r="M158">
            <v>1188</v>
          </cell>
          <cell r="N158">
            <v>283118844.5</v>
          </cell>
          <cell r="O158">
            <v>0</v>
          </cell>
          <cell r="P158">
            <v>0</v>
          </cell>
          <cell r="R158">
            <v>281605701.99791497</v>
          </cell>
          <cell r="S158">
            <v>1513142.5020850301</v>
          </cell>
        </row>
        <row r="159">
          <cell r="A159">
            <v>150</v>
          </cell>
          <cell r="B159" t="str">
            <v>LEE</v>
          </cell>
          <cell r="C159">
            <v>1</v>
          </cell>
          <cell r="G159">
            <v>0</v>
          </cell>
          <cell r="H159">
            <v>0.16962803343113969</v>
          </cell>
          <cell r="I159">
            <v>9</v>
          </cell>
          <cell r="J159">
            <v>153.16276034593074</v>
          </cell>
          <cell r="K159">
            <v>15333</v>
          </cell>
          <cell r="L159">
            <v>8151</v>
          </cell>
          <cell r="M159">
            <v>1188</v>
          </cell>
          <cell r="N159">
            <v>13768361</v>
          </cell>
          <cell r="O159">
            <v>0</v>
          </cell>
          <cell r="P159">
            <v>0</v>
          </cell>
          <cell r="R159">
            <v>13779885.07</v>
          </cell>
          <cell r="S159">
            <v>-11524.070000000298</v>
          </cell>
        </row>
        <row r="160">
          <cell r="A160">
            <v>151</v>
          </cell>
          <cell r="B160" t="str">
            <v>LEICESTER</v>
          </cell>
          <cell r="C160">
            <v>1</v>
          </cell>
          <cell r="G160">
            <v>1.6434992501071646</v>
          </cell>
          <cell r="H160">
            <v>1.940356054657608</v>
          </cell>
          <cell r="I160">
            <v>9</v>
          </cell>
          <cell r="J160">
            <v>115.50504267382291</v>
          </cell>
          <cell r="K160">
            <v>14386</v>
          </cell>
          <cell r="L160">
            <v>2231</v>
          </cell>
          <cell r="M160">
            <v>1188</v>
          </cell>
          <cell r="N160">
            <v>24247457</v>
          </cell>
          <cell r="O160">
            <v>0</v>
          </cell>
          <cell r="P160">
            <v>0</v>
          </cell>
          <cell r="R160">
            <v>22390967.715071</v>
          </cell>
          <cell r="S160">
            <v>1856489.2849289998</v>
          </cell>
        </row>
        <row r="161">
          <cell r="A161">
            <v>152</v>
          </cell>
          <cell r="B161" t="str">
            <v>LENOX</v>
          </cell>
          <cell r="C161">
            <v>1</v>
          </cell>
          <cell r="G161">
            <v>0</v>
          </cell>
          <cell r="H161">
            <v>0</v>
          </cell>
          <cell r="I161">
            <v>9</v>
          </cell>
          <cell r="J161">
            <v>257.27579575996174</v>
          </cell>
          <cell r="K161">
            <v>13738</v>
          </cell>
          <cell r="L161">
            <v>21607</v>
          </cell>
          <cell r="M161">
            <v>1188</v>
          </cell>
          <cell r="N161">
            <v>17948329</v>
          </cell>
          <cell r="O161">
            <v>0</v>
          </cell>
          <cell r="P161">
            <v>0</v>
          </cell>
          <cell r="R161">
            <v>16156548.959230721</v>
          </cell>
          <cell r="S161">
            <v>1791780.040769279</v>
          </cell>
        </row>
        <row r="162">
          <cell r="A162">
            <v>153</v>
          </cell>
          <cell r="B162" t="str">
            <v>LEOMINSTER</v>
          </cell>
          <cell r="C162">
            <v>1</v>
          </cell>
          <cell r="G162">
            <v>1.2733867587282715</v>
          </cell>
          <cell r="H162">
            <v>1.2938966482208984</v>
          </cell>
          <cell r="I162">
            <v>9</v>
          </cell>
          <cell r="J162">
            <v>100.12945375745647</v>
          </cell>
          <cell r="K162">
            <v>16545</v>
          </cell>
          <cell r="L162">
            <v>21</v>
          </cell>
          <cell r="M162">
            <v>1188</v>
          </cell>
          <cell r="N162">
            <v>99742201.340000004</v>
          </cell>
          <cell r="O162">
            <v>0</v>
          </cell>
          <cell r="P162">
            <v>0</v>
          </cell>
          <cell r="R162">
            <v>99599001</v>
          </cell>
          <cell r="S162">
            <v>143200.34000000358</v>
          </cell>
        </row>
        <row r="163">
          <cell r="A163">
            <v>154</v>
          </cell>
          <cell r="B163" t="str">
            <v>LEVERETT</v>
          </cell>
          <cell r="C163">
            <v>1</v>
          </cell>
          <cell r="G163">
            <v>0.70801972728714213</v>
          </cell>
          <cell r="H163">
            <v>0</v>
          </cell>
          <cell r="I163">
            <v>9</v>
          </cell>
          <cell r="J163">
            <v>236.54797359087314</v>
          </cell>
          <cell r="K163">
            <v>12427</v>
          </cell>
          <cell r="L163">
            <v>16969</v>
          </cell>
          <cell r="M163">
            <v>1188</v>
          </cell>
          <cell r="N163">
            <v>2972976.6</v>
          </cell>
          <cell r="O163">
            <v>0</v>
          </cell>
          <cell r="P163">
            <v>0</v>
          </cell>
          <cell r="R163">
            <v>2998004.7027254291</v>
          </cell>
          <cell r="S163">
            <v>-25028.102725428995</v>
          </cell>
        </row>
        <row r="164">
          <cell r="A164">
            <v>155</v>
          </cell>
          <cell r="B164" t="str">
            <v>LEXINGTON</v>
          </cell>
          <cell r="C164">
            <v>1</v>
          </cell>
          <cell r="G164">
            <v>2.9815251472684681E-2</v>
          </cell>
          <cell r="H164">
            <v>7.2174784820801266E-2</v>
          </cell>
          <cell r="I164">
            <v>9</v>
          </cell>
          <cell r="J164">
            <v>179.73755354766377</v>
          </cell>
          <cell r="K164">
            <v>13151</v>
          </cell>
          <cell r="L164">
            <v>10486</v>
          </cell>
          <cell r="M164">
            <v>1188</v>
          </cell>
          <cell r="N164">
            <v>164600421.456</v>
          </cell>
          <cell r="O164">
            <v>0</v>
          </cell>
          <cell r="P164">
            <v>0</v>
          </cell>
          <cell r="R164">
            <v>164579450.456</v>
          </cell>
          <cell r="S164">
            <v>20971</v>
          </cell>
        </row>
        <row r="165">
          <cell r="A165">
            <v>156</v>
          </cell>
          <cell r="B165" t="str">
            <v>LEYDEN</v>
          </cell>
          <cell r="C165">
            <v>0</v>
          </cell>
          <cell r="G165">
            <v>0</v>
          </cell>
          <cell r="H165">
            <v>0</v>
          </cell>
          <cell r="I165" t="str">
            <v>--</v>
          </cell>
          <cell r="J165">
            <v>0</v>
          </cell>
          <cell r="K165" t="str">
            <v/>
          </cell>
          <cell r="L165">
            <v>0</v>
          </cell>
          <cell r="M165">
            <v>1188</v>
          </cell>
          <cell r="N165">
            <v>0</v>
          </cell>
          <cell r="O165">
            <v>0</v>
          </cell>
          <cell r="P165">
            <v>0</v>
          </cell>
          <cell r="R165">
            <v>0</v>
          </cell>
          <cell r="S165">
            <v>0</v>
          </cell>
        </row>
        <row r="166">
          <cell r="A166">
            <v>157</v>
          </cell>
          <cell r="B166" t="str">
            <v>LINCOLN</v>
          </cell>
          <cell r="C166">
            <v>1</v>
          </cell>
          <cell r="G166">
            <v>0</v>
          </cell>
          <cell r="H166">
            <v>0</v>
          </cell>
          <cell r="I166">
            <v>9</v>
          </cell>
          <cell r="J166">
            <v>195.73781736428521</v>
          </cell>
          <cell r="K166">
            <v>12552</v>
          </cell>
          <cell r="L166">
            <v>12017</v>
          </cell>
          <cell r="M166">
            <v>1188</v>
          </cell>
          <cell r="N166">
            <v>14773443</v>
          </cell>
          <cell r="O166">
            <v>0</v>
          </cell>
          <cell r="P166">
            <v>0</v>
          </cell>
          <cell r="R166">
            <v>15787199.987003446</v>
          </cell>
          <cell r="S166">
            <v>-1013756.9870034456</v>
          </cell>
        </row>
        <row r="167">
          <cell r="A167">
            <v>158</v>
          </cell>
          <cell r="B167" t="str">
            <v>LITTLETON</v>
          </cell>
          <cell r="C167">
            <v>1</v>
          </cell>
          <cell r="G167">
            <v>2.9446468874459066</v>
          </cell>
          <cell r="H167">
            <v>2.7281221332462224</v>
          </cell>
          <cell r="I167">
            <v>9</v>
          </cell>
          <cell r="J167">
            <v>146.40683169832519</v>
          </cell>
          <cell r="K167">
            <v>12046</v>
          </cell>
          <cell r="L167">
            <v>5590</v>
          </cell>
          <cell r="M167">
            <v>1188</v>
          </cell>
          <cell r="N167">
            <v>30331999.800000001</v>
          </cell>
          <cell r="O167">
            <v>0</v>
          </cell>
          <cell r="P167">
            <v>0</v>
          </cell>
          <cell r="R167">
            <v>30084451.199999999</v>
          </cell>
          <cell r="S167">
            <v>247548.60000000149</v>
          </cell>
        </row>
        <row r="168">
          <cell r="A168">
            <v>159</v>
          </cell>
          <cell r="B168" t="str">
            <v>LONGMEADOW</v>
          </cell>
          <cell r="C168">
            <v>1</v>
          </cell>
          <cell r="G168">
            <v>0.2200302583736487</v>
          </cell>
          <cell r="H168">
            <v>0.36432614204770963</v>
          </cell>
          <cell r="I168">
            <v>9</v>
          </cell>
          <cell r="J168">
            <v>141.59348707607322</v>
          </cell>
          <cell r="K168">
            <v>12181</v>
          </cell>
          <cell r="L168">
            <v>5067</v>
          </cell>
          <cell r="M168">
            <v>1188</v>
          </cell>
          <cell r="N168">
            <v>48006162.560000002</v>
          </cell>
          <cell r="O168">
            <v>0</v>
          </cell>
          <cell r="P168">
            <v>0</v>
          </cell>
          <cell r="R168">
            <v>47576468.93</v>
          </cell>
          <cell r="S168">
            <v>429693.63000000268</v>
          </cell>
        </row>
        <row r="169">
          <cell r="A169">
            <v>160</v>
          </cell>
          <cell r="B169" t="str">
            <v>LOWELL</v>
          </cell>
          <cell r="C169">
            <v>1</v>
          </cell>
          <cell r="F169">
            <v>23</v>
          </cell>
          <cell r="G169">
            <v>13.146549861530662</v>
          </cell>
          <cell r="H169">
            <v>13.372782233201738</v>
          </cell>
          <cell r="I169">
            <v>18</v>
          </cell>
          <cell r="J169">
            <v>101.5606881977328</v>
          </cell>
          <cell r="K169">
            <v>17692</v>
          </cell>
          <cell r="L169">
            <v>276</v>
          </cell>
          <cell r="M169">
            <v>1188</v>
          </cell>
          <cell r="N169">
            <v>293614704.22000003</v>
          </cell>
          <cell r="O169">
            <v>0</v>
          </cell>
          <cell r="P169">
            <v>0</v>
          </cell>
          <cell r="R169">
            <v>288791630</v>
          </cell>
          <cell r="S169">
            <v>4823074.2200000286</v>
          </cell>
        </row>
        <row r="170">
          <cell r="A170">
            <v>161</v>
          </cell>
          <cell r="B170" t="str">
            <v>LUDLOW</v>
          </cell>
          <cell r="C170">
            <v>1</v>
          </cell>
          <cell r="G170">
            <v>1.0611422539302759</v>
          </cell>
          <cell r="H170">
            <v>0.90304638786054336</v>
          </cell>
          <cell r="I170">
            <v>9</v>
          </cell>
          <cell r="J170">
            <v>134.90608448395616</v>
          </cell>
          <cell r="K170">
            <v>14514</v>
          </cell>
          <cell r="L170">
            <v>5066</v>
          </cell>
          <cell r="M170">
            <v>1188</v>
          </cell>
          <cell r="N170">
            <v>44538686.539999999</v>
          </cell>
          <cell r="O170">
            <v>0</v>
          </cell>
          <cell r="P170">
            <v>0</v>
          </cell>
          <cell r="R170">
            <v>43588061.089804754</v>
          </cell>
          <cell r="S170">
            <v>950625.45019524544</v>
          </cell>
        </row>
        <row r="171">
          <cell r="A171">
            <v>162</v>
          </cell>
          <cell r="B171" t="str">
            <v>LUNENBURG</v>
          </cell>
          <cell r="C171">
            <v>1</v>
          </cell>
          <cell r="G171">
            <v>1.783039223150831</v>
          </cell>
          <cell r="H171">
            <v>1.5158171061065211</v>
          </cell>
          <cell r="I171">
            <v>9</v>
          </cell>
          <cell r="J171">
            <v>120.09800168421343</v>
          </cell>
          <cell r="K171">
            <v>12792</v>
          </cell>
          <cell r="L171">
            <v>2571</v>
          </cell>
          <cell r="M171">
            <v>1188</v>
          </cell>
          <cell r="N171">
            <v>25140566</v>
          </cell>
          <cell r="O171">
            <v>0</v>
          </cell>
          <cell r="P171">
            <v>0</v>
          </cell>
          <cell r="R171">
            <v>25074546.597608566</v>
          </cell>
          <cell r="S171">
            <v>66019.402391433716</v>
          </cell>
        </row>
        <row r="172">
          <cell r="A172">
            <v>163</v>
          </cell>
          <cell r="B172" t="str">
            <v>LYNN</v>
          </cell>
          <cell r="C172">
            <v>1</v>
          </cell>
          <cell r="D172">
            <v>2022</v>
          </cell>
          <cell r="E172">
            <v>11.3490033140277</v>
          </cell>
          <cell r="G172">
            <v>9.5530899229259614</v>
          </cell>
          <cell r="H172">
            <v>9.9102453991947339</v>
          </cell>
          <cell r="I172">
            <v>11.3490033140277</v>
          </cell>
          <cell r="J172">
            <v>100</v>
          </cell>
          <cell r="K172">
            <v>18438</v>
          </cell>
          <cell r="L172">
            <v>0</v>
          </cell>
          <cell r="M172">
            <v>1188</v>
          </cell>
          <cell r="N172">
            <v>326701536.60000002</v>
          </cell>
          <cell r="O172">
            <v>0</v>
          </cell>
          <cell r="P172">
            <v>0</v>
          </cell>
          <cell r="R172">
            <v>330831256.53801727</v>
          </cell>
          <cell r="S172">
            <v>-4129719.9380172491</v>
          </cell>
        </row>
        <row r="173">
          <cell r="A173">
            <v>164</v>
          </cell>
          <cell r="B173" t="str">
            <v>LYNNFIELD</v>
          </cell>
          <cell r="C173">
            <v>1</v>
          </cell>
          <cell r="G173">
            <v>0.36700435200921949</v>
          </cell>
          <cell r="H173">
            <v>0.29718931225689571</v>
          </cell>
          <cell r="I173">
            <v>9</v>
          </cell>
          <cell r="J173">
            <v>141.52055636289953</v>
          </cell>
          <cell r="K173">
            <v>12439</v>
          </cell>
          <cell r="L173">
            <v>5165</v>
          </cell>
          <cell r="M173">
            <v>1188</v>
          </cell>
          <cell r="N173">
            <v>39399801.799999997</v>
          </cell>
          <cell r="O173">
            <v>0</v>
          </cell>
          <cell r="P173">
            <v>0</v>
          </cell>
          <cell r="R173">
            <v>39209805.351999998</v>
          </cell>
          <cell r="S173">
            <v>189996.44799999893</v>
          </cell>
        </row>
        <row r="174">
          <cell r="A174">
            <v>165</v>
          </cell>
          <cell r="B174" t="str">
            <v>MALDEN</v>
          </cell>
          <cell r="C174">
            <v>1</v>
          </cell>
          <cell r="D174">
            <v>2013</v>
          </cell>
          <cell r="E174">
            <v>9.83</v>
          </cell>
          <cell r="G174">
            <v>8.7375799797469309</v>
          </cell>
          <cell r="H174">
            <v>7.612427871623713</v>
          </cell>
          <cell r="I174">
            <v>9.83</v>
          </cell>
          <cell r="J174">
            <v>100</v>
          </cell>
          <cell r="K174">
            <v>16948</v>
          </cell>
          <cell r="L174">
            <v>0</v>
          </cell>
          <cell r="M174">
            <v>1188</v>
          </cell>
          <cell r="N174">
            <v>117521888.56</v>
          </cell>
          <cell r="O174">
            <v>0</v>
          </cell>
          <cell r="P174">
            <v>0</v>
          </cell>
          <cell r="R174">
            <v>117616659</v>
          </cell>
          <cell r="S174">
            <v>-94770.439999997616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  <cell r="G175">
            <v>0</v>
          </cell>
          <cell r="H175">
            <v>0</v>
          </cell>
          <cell r="I175" t="str">
            <v>--</v>
          </cell>
          <cell r="J175">
            <v>0</v>
          </cell>
          <cell r="K175" t="str">
            <v/>
          </cell>
          <cell r="L175">
            <v>0</v>
          </cell>
          <cell r="M175">
            <v>1188</v>
          </cell>
          <cell r="N175">
            <v>0</v>
          </cell>
          <cell r="O175">
            <v>0</v>
          </cell>
          <cell r="P175">
            <v>0</v>
          </cell>
          <cell r="R175">
            <v>0</v>
          </cell>
          <cell r="S175">
            <v>0</v>
          </cell>
        </row>
        <row r="176">
          <cell r="A176">
            <v>167</v>
          </cell>
          <cell r="B176" t="str">
            <v>MANSFIELD</v>
          </cell>
          <cell r="C176">
            <v>1</v>
          </cell>
          <cell r="G176">
            <v>1.5189739550594283</v>
          </cell>
          <cell r="H176">
            <v>1.3737399437379334</v>
          </cell>
          <cell r="I176">
            <v>9</v>
          </cell>
          <cell r="J176">
            <v>146.29840645456272</v>
          </cell>
          <cell r="K176">
            <v>13236</v>
          </cell>
          <cell r="L176">
            <v>6128</v>
          </cell>
          <cell r="M176">
            <v>1188</v>
          </cell>
          <cell r="N176">
            <v>68613277.519999996</v>
          </cell>
          <cell r="O176">
            <v>0</v>
          </cell>
          <cell r="P176">
            <v>0</v>
          </cell>
          <cell r="R176">
            <v>67231746.472000003</v>
          </cell>
          <cell r="S176">
            <v>1381531.047999993</v>
          </cell>
        </row>
        <row r="177">
          <cell r="A177">
            <v>168</v>
          </cell>
          <cell r="B177" t="str">
            <v>MARBLEHEAD</v>
          </cell>
          <cell r="C177">
            <v>1</v>
          </cell>
          <cell r="G177">
            <v>3.1836070966118637</v>
          </cell>
          <cell r="H177">
            <v>2.1770957701032136</v>
          </cell>
          <cell r="I177">
            <v>9</v>
          </cell>
          <cell r="J177">
            <v>165.60182779076445</v>
          </cell>
          <cell r="K177">
            <v>12296</v>
          </cell>
          <cell r="L177">
            <v>8066</v>
          </cell>
          <cell r="M177">
            <v>1188</v>
          </cell>
          <cell r="N177">
            <v>56126745.399999999</v>
          </cell>
          <cell r="O177">
            <v>0</v>
          </cell>
          <cell r="P177">
            <v>0</v>
          </cell>
          <cell r="R177">
            <v>57074943.740000002</v>
          </cell>
          <cell r="S177">
            <v>-948198.34000000358</v>
          </cell>
        </row>
        <row r="178">
          <cell r="A178">
            <v>169</v>
          </cell>
          <cell r="B178" t="str">
            <v>MARION</v>
          </cell>
          <cell r="C178">
            <v>1</v>
          </cell>
          <cell r="G178">
            <v>0</v>
          </cell>
          <cell r="H178">
            <v>0</v>
          </cell>
          <cell r="I178">
            <v>9</v>
          </cell>
          <cell r="J178">
            <v>148.84719599620823</v>
          </cell>
          <cell r="K178">
            <v>12639</v>
          </cell>
          <cell r="L178">
            <v>6174</v>
          </cell>
          <cell r="M178">
            <v>1188</v>
          </cell>
          <cell r="N178">
            <v>7677255.4000000004</v>
          </cell>
          <cell r="O178">
            <v>0</v>
          </cell>
          <cell r="P178">
            <v>0</v>
          </cell>
          <cell r="R178">
            <v>7744437.5999999996</v>
          </cell>
          <cell r="S178">
            <v>-67182.199999999255</v>
          </cell>
        </row>
        <row r="179">
          <cell r="A179">
            <v>170</v>
          </cell>
          <cell r="B179" t="str">
            <v>MARLBOROUGH</v>
          </cell>
          <cell r="C179">
            <v>1</v>
          </cell>
          <cell r="G179">
            <v>8.1565198707663722</v>
          </cell>
          <cell r="H179">
            <v>8.1498409141711292</v>
          </cell>
          <cell r="I179">
            <v>9</v>
          </cell>
          <cell r="J179">
            <v>105.53175847489531</v>
          </cell>
          <cell r="K179">
            <v>16242</v>
          </cell>
          <cell r="L179">
            <v>898</v>
          </cell>
          <cell r="M179">
            <v>1188</v>
          </cell>
          <cell r="N179">
            <v>92311679.200000003</v>
          </cell>
          <cell r="O179">
            <v>0</v>
          </cell>
          <cell r="P179">
            <v>0</v>
          </cell>
          <cell r="R179">
            <v>99323413.261857584</v>
          </cell>
          <cell r="S179">
            <v>-7011734.0618575811</v>
          </cell>
        </row>
        <row r="180">
          <cell r="A180">
            <v>171</v>
          </cell>
          <cell r="B180" t="str">
            <v>MARSHFIELD</v>
          </cell>
          <cell r="C180">
            <v>1</v>
          </cell>
          <cell r="G180">
            <v>1.1462302419104964</v>
          </cell>
          <cell r="H180">
            <v>1.0479569732102387</v>
          </cell>
          <cell r="I180">
            <v>9</v>
          </cell>
          <cell r="J180">
            <v>125.25638106017188</v>
          </cell>
          <cell r="K180">
            <v>13204</v>
          </cell>
          <cell r="L180">
            <v>3335</v>
          </cell>
          <cell r="M180">
            <v>1188</v>
          </cell>
          <cell r="N180">
            <v>62659919.899999999</v>
          </cell>
          <cell r="O180">
            <v>0</v>
          </cell>
          <cell r="P180">
            <v>0</v>
          </cell>
          <cell r="R180">
            <v>62483468.519999996</v>
          </cell>
          <cell r="S180">
            <v>176451.38000000268</v>
          </cell>
        </row>
        <row r="181">
          <cell r="A181">
            <v>172</v>
          </cell>
          <cell r="B181" t="str">
            <v>MASHPEE</v>
          </cell>
          <cell r="C181">
            <v>1</v>
          </cell>
          <cell r="G181">
            <v>2.8486808357934237</v>
          </cell>
          <cell r="H181">
            <v>3.1463880624104967</v>
          </cell>
          <cell r="I181">
            <v>9</v>
          </cell>
          <cell r="J181">
            <v>165.43191225104837</v>
          </cell>
          <cell r="K181">
            <v>14414</v>
          </cell>
          <cell r="L181">
            <v>9431</v>
          </cell>
          <cell r="M181">
            <v>1188</v>
          </cell>
          <cell r="N181">
            <v>35190541.600000001</v>
          </cell>
          <cell r="O181">
            <v>0</v>
          </cell>
          <cell r="P181">
            <v>0</v>
          </cell>
          <cell r="R181">
            <v>38649635.933745414</v>
          </cell>
          <cell r="S181">
            <v>-3459094.3337454125</v>
          </cell>
        </row>
        <row r="182">
          <cell r="A182">
            <v>173</v>
          </cell>
          <cell r="B182" t="str">
            <v>MATTAPOISETT</v>
          </cell>
          <cell r="C182">
            <v>1</v>
          </cell>
          <cell r="G182">
            <v>0</v>
          </cell>
          <cell r="H182">
            <v>0.23877845451864013</v>
          </cell>
          <cell r="I182">
            <v>9</v>
          </cell>
          <cell r="J182">
            <v>178.83892716863073</v>
          </cell>
          <cell r="K182">
            <v>12270</v>
          </cell>
          <cell r="L182">
            <v>9674</v>
          </cell>
          <cell r="M182">
            <v>1188</v>
          </cell>
          <cell r="N182">
            <v>9190108.9000000004</v>
          </cell>
          <cell r="O182">
            <v>0</v>
          </cell>
          <cell r="P182">
            <v>0</v>
          </cell>
          <cell r="R182">
            <v>9441306.2337137628</v>
          </cell>
          <cell r="S182">
            <v>-251197.33371376246</v>
          </cell>
        </row>
        <row r="183">
          <cell r="A183">
            <v>174</v>
          </cell>
          <cell r="B183" t="str">
            <v>MAYNARD</v>
          </cell>
          <cell r="C183">
            <v>1</v>
          </cell>
          <cell r="G183">
            <v>4.6635093719374048</v>
          </cell>
          <cell r="H183">
            <v>4.8783488248904741</v>
          </cell>
          <cell r="I183">
            <v>9</v>
          </cell>
          <cell r="J183">
            <v>159.09834730402255</v>
          </cell>
          <cell r="K183">
            <v>14330</v>
          </cell>
          <cell r="L183">
            <v>8469</v>
          </cell>
          <cell r="M183">
            <v>1188</v>
          </cell>
          <cell r="N183">
            <v>29150969.949999999</v>
          </cell>
          <cell r="O183">
            <v>0</v>
          </cell>
          <cell r="P183">
            <v>0</v>
          </cell>
          <cell r="R183">
            <v>28450718.84957815</v>
          </cell>
          <cell r="S183">
            <v>700251.10042184964</v>
          </cell>
        </row>
        <row r="184">
          <cell r="A184">
            <v>175</v>
          </cell>
          <cell r="B184" t="str">
            <v>MEDFIELD</v>
          </cell>
          <cell r="C184">
            <v>1</v>
          </cell>
          <cell r="G184">
            <v>8.1137591624029226E-2</v>
          </cell>
          <cell r="H184">
            <v>0</v>
          </cell>
          <cell r="I184">
            <v>9</v>
          </cell>
          <cell r="J184">
            <v>153.75272742609053</v>
          </cell>
          <cell r="K184">
            <v>12269</v>
          </cell>
          <cell r="L184">
            <v>6595</v>
          </cell>
          <cell r="M184">
            <v>1188</v>
          </cell>
          <cell r="N184">
            <v>46318970.799999997</v>
          </cell>
          <cell r="O184">
            <v>0</v>
          </cell>
          <cell r="P184">
            <v>0</v>
          </cell>
          <cell r="R184">
            <v>45580273.328000002</v>
          </cell>
          <cell r="S184">
            <v>738697.47199999541</v>
          </cell>
        </row>
        <row r="185">
          <cell r="A185">
            <v>176</v>
          </cell>
          <cell r="B185" t="str">
            <v>MEDFORD</v>
          </cell>
          <cell r="C185">
            <v>1</v>
          </cell>
          <cell r="G185">
            <v>8.045897842515183</v>
          </cell>
          <cell r="H185">
            <v>7.6489363616432442</v>
          </cell>
          <cell r="I185">
            <v>9</v>
          </cell>
          <cell r="J185">
            <v>125.20807852987181</v>
          </cell>
          <cell r="K185">
            <v>15768</v>
          </cell>
          <cell r="L185">
            <v>3975</v>
          </cell>
          <cell r="M185">
            <v>1188</v>
          </cell>
          <cell r="N185">
            <v>91250282</v>
          </cell>
          <cell r="O185">
            <v>0</v>
          </cell>
          <cell r="P185">
            <v>0</v>
          </cell>
          <cell r="R185">
            <v>93302728.459843948</v>
          </cell>
          <cell r="S185">
            <v>-2052446.4598439485</v>
          </cell>
        </row>
        <row r="186">
          <cell r="A186">
            <v>177</v>
          </cell>
          <cell r="B186" t="str">
            <v>MEDWAY</v>
          </cell>
          <cell r="C186">
            <v>1</v>
          </cell>
          <cell r="G186">
            <v>0.78984508070487258</v>
          </cell>
          <cell r="H186">
            <v>0.96840036919546035</v>
          </cell>
          <cell r="I186">
            <v>9</v>
          </cell>
          <cell r="J186">
            <v>137.96992674442876</v>
          </cell>
          <cell r="K186">
            <v>12684</v>
          </cell>
          <cell r="L186">
            <v>4816</v>
          </cell>
          <cell r="M186">
            <v>1188</v>
          </cell>
          <cell r="N186">
            <v>37602629.200000003</v>
          </cell>
          <cell r="O186">
            <v>0</v>
          </cell>
          <cell r="P186">
            <v>0</v>
          </cell>
          <cell r="R186">
            <v>37471465.746315464</v>
          </cell>
          <cell r="S186">
            <v>131163.4536845386</v>
          </cell>
        </row>
        <row r="187">
          <cell r="A187">
            <v>178</v>
          </cell>
          <cell r="B187" t="str">
            <v>MELROSE</v>
          </cell>
          <cell r="C187">
            <v>1</v>
          </cell>
          <cell r="G187">
            <v>5.8646316087241992</v>
          </cell>
          <cell r="H187">
            <v>5.9727079360247464</v>
          </cell>
          <cell r="I187">
            <v>9</v>
          </cell>
          <cell r="J187">
            <v>108.11306771093396</v>
          </cell>
          <cell r="K187">
            <v>12637</v>
          </cell>
          <cell r="L187">
            <v>1025</v>
          </cell>
          <cell r="M187">
            <v>1188</v>
          </cell>
          <cell r="N187">
            <v>55696579.099999994</v>
          </cell>
          <cell r="O187">
            <v>0</v>
          </cell>
          <cell r="P187">
            <v>0</v>
          </cell>
          <cell r="R187">
            <v>56791146.110810466</v>
          </cell>
          <cell r="S187">
            <v>-1094567.0108104721</v>
          </cell>
        </row>
        <row r="188">
          <cell r="A188">
            <v>179</v>
          </cell>
          <cell r="B188" t="str">
            <v>MENDON</v>
          </cell>
          <cell r="C188">
            <v>0</v>
          </cell>
          <cell r="G188">
            <v>0</v>
          </cell>
          <cell r="H188">
            <v>0</v>
          </cell>
          <cell r="I188" t="str">
            <v>--</v>
          </cell>
          <cell r="J188">
            <v>0</v>
          </cell>
          <cell r="K188">
            <v>16491</v>
          </cell>
          <cell r="L188">
            <v>0</v>
          </cell>
          <cell r="M188">
            <v>1188</v>
          </cell>
          <cell r="N188">
            <v>170825.3</v>
          </cell>
          <cell r="O188">
            <v>0</v>
          </cell>
          <cell r="P188">
            <v>0</v>
          </cell>
          <cell r="R188">
            <v>164908</v>
          </cell>
          <cell r="S188">
            <v>5917.2999999999884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  <cell r="G189">
            <v>0</v>
          </cell>
          <cell r="H189">
            <v>0</v>
          </cell>
          <cell r="I189" t="str">
            <v>--</v>
          </cell>
          <cell r="J189">
            <v>0</v>
          </cell>
          <cell r="K189">
            <v>16491</v>
          </cell>
          <cell r="L189">
            <v>0</v>
          </cell>
          <cell r="M189">
            <v>1188</v>
          </cell>
          <cell r="N189">
            <v>182794.7</v>
          </cell>
          <cell r="O189">
            <v>0</v>
          </cell>
          <cell r="P189">
            <v>0</v>
          </cell>
          <cell r="R189">
            <v>213882.5</v>
          </cell>
          <cell r="S189">
            <v>-31087.799999999988</v>
          </cell>
        </row>
        <row r="190">
          <cell r="A190">
            <v>181</v>
          </cell>
          <cell r="B190" t="str">
            <v>METHUEN</v>
          </cell>
          <cell r="C190">
            <v>1</v>
          </cell>
          <cell r="G190">
            <v>2.7931181667394442</v>
          </cell>
          <cell r="H190">
            <v>2.1716673257169625</v>
          </cell>
          <cell r="I190">
            <v>9</v>
          </cell>
          <cell r="J190">
            <v>101.01569653001017</v>
          </cell>
          <cell r="K190">
            <v>16133</v>
          </cell>
          <cell r="L190">
            <v>164</v>
          </cell>
          <cell r="M190">
            <v>1188</v>
          </cell>
          <cell r="N190">
            <v>110609160.59999999</v>
          </cell>
          <cell r="O190">
            <v>0</v>
          </cell>
          <cell r="P190">
            <v>0</v>
          </cell>
          <cell r="R190">
            <v>110318126.69963199</v>
          </cell>
          <cell r="S190">
            <v>291033.90036800504</v>
          </cell>
        </row>
        <row r="191">
          <cell r="A191">
            <v>182</v>
          </cell>
          <cell r="B191" t="str">
            <v>MIDDLEBOROUGH</v>
          </cell>
          <cell r="C191">
            <v>1</v>
          </cell>
          <cell r="G191">
            <v>1.6273366578050632</v>
          </cell>
          <cell r="H191">
            <v>1.3444265423476545</v>
          </cell>
          <cell r="I191">
            <v>9</v>
          </cell>
          <cell r="J191">
            <v>116.60854723053005</v>
          </cell>
          <cell r="K191">
            <v>14133</v>
          </cell>
          <cell r="L191">
            <v>2347</v>
          </cell>
          <cell r="M191">
            <v>1188</v>
          </cell>
          <cell r="N191">
            <v>52054982.399999999</v>
          </cell>
          <cell r="O191">
            <v>0</v>
          </cell>
          <cell r="P191">
            <v>0</v>
          </cell>
          <cell r="R191">
            <v>52422416.706250161</v>
          </cell>
          <cell r="S191">
            <v>-367434.30625016242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  <cell r="G192">
            <v>0</v>
          </cell>
          <cell r="H192">
            <v>0</v>
          </cell>
          <cell r="I192" t="str">
            <v>--</v>
          </cell>
          <cell r="J192">
            <v>0</v>
          </cell>
          <cell r="K192">
            <v>16491</v>
          </cell>
          <cell r="L192">
            <v>0</v>
          </cell>
          <cell r="M192">
            <v>1188</v>
          </cell>
          <cell r="N192">
            <v>59424</v>
          </cell>
          <cell r="O192">
            <v>0</v>
          </cell>
          <cell r="P192">
            <v>0</v>
          </cell>
          <cell r="R192">
            <v>55897.9</v>
          </cell>
          <cell r="S192">
            <v>3526.0999999999985</v>
          </cell>
        </row>
        <row r="193">
          <cell r="A193">
            <v>184</v>
          </cell>
          <cell r="B193" t="str">
            <v>MIDDLETON</v>
          </cell>
          <cell r="C193">
            <v>1</v>
          </cell>
          <cell r="G193">
            <v>0.13187839481081456</v>
          </cell>
          <cell r="H193">
            <v>0.12684736510434488</v>
          </cell>
          <cell r="I193">
            <v>9</v>
          </cell>
          <cell r="J193">
            <v>173.3972428755126</v>
          </cell>
          <cell r="K193">
            <v>12152</v>
          </cell>
          <cell r="L193">
            <v>8919</v>
          </cell>
          <cell r="M193">
            <v>1188</v>
          </cell>
          <cell r="N193">
            <v>15089789.199999999</v>
          </cell>
          <cell r="O193">
            <v>0</v>
          </cell>
          <cell r="P193">
            <v>0</v>
          </cell>
          <cell r="R193">
            <v>14792307.298000762</v>
          </cell>
          <cell r="S193">
            <v>297481.90199923702</v>
          </cell>
        </row>
        <row r="194">
          <cell r="A194">
            <v>185</v>
          </cell>
          <cell r="B194" t="str">
            <v>MILFORD</v>
          </cell>
          <cell r="C194">
            <v>1</v>
          </cell>
          <cell r="G194">
            <v>2.6782417777180214</v>
          </cell>
          <cell r="H194">
            <v>2.816426384600164</v>
          </cell>
          <cell r="I194">
            <v>9</v>
          </cell>
          <cell r="J194">
            <v>112.55514051408548</v>
          </cell>
          <cell r="K194">
            <v>16037</v>
          </cell>
          <cell r="L194">
            <v>2013</v>
          </cell>
          <cell r="M194">
            <v>1188</v>
          </cell>
          <cell r="N194">
            <v>85539959.900000006</v>
          </cell>
          <cell r="O194">
            <v>0</v>
          </cell>
          <cell r="P194">
            <v>0</v>
          </cell>
          <cell r="R194">
            <v>84001554.995821908</v>
          </cell>
          <cell r="S194">
            <v>1538404.9041780978</v>
          </cell>
        </row>
        <row r="195">
          <cell r="A195">
            <v>186</v>
          </cell>
          <cell r="B195" t="str">
            <v>MILLBURY</v>
          </cell>
          <cell r="C195">
            <v>1</v>
          </cell>
          <cell r="G195">
            <v>0.70099003074699773</v>
          </cell>
          <cell r="H195">
            <v>0.61942151199617435</v>
          </cell>
          <cell r="I195">
            <v>9</v>
          </cell>
          <cell r="J195">
            <v>131.24468162132831</v>
          </cell>
          <cell r="K195">
            <v>13696</v>
          </cell>
          <cell r="L195">
            <v>4279</v>
          </cell>
          <cell r="M195">
            <v>1188</v>
          </cell>
          <cell r="N195">
            <v>30153780</v>
          </cell>
          <cell r="O195">
            <v>0</v>
          </cell>
          <cell r="P195">
            <v>0</v>
          </cell>
          <cell r="R195">
            <v>30374306.861359693</v>
          </cell>
          <cell r="S195">
            <v>-220526.86135969311</v>
          </cell>
        </row>
        <row r="196">
          <cell r="A196">
            <v>187</v>
          </cell>
          <cell r="B196" t="str">
            <v>MILLIS</v>
          </cell>
          <cell r="C196">
            <v>1</v>
          </cell>
          <cell r="G196">
            <v>0.66320473379543421</v>
          </cell>
          <cell r="H196">
            <v>0.17248351041533017</v>
          </cell>
          <cell r="I196">
            <v>9</v>
          </cell>
          <cell r="J196">
            <v>155.57021706129396</v>
          </cell>
          <cell r="K196">
            <v>12906</v>
          </cell>
          <cell r="L196">
            <v>7172</v>
          </cell>
          <cell r="M196">
            <v>1188</v>
          </cell>
          <cell r="N196">
            <v>22349962.560000002</v>
          </cell>
          <cell r="O196">
            <v>0</v>
          </cell>
          <cell r="P196">
            <v>0</v>
          </cell>
          <cell r="R196">
            <v>22519703.906154577</v>
          </cell>
          <cell r="S196">
            <v>-169741.3461545743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  <cell r="G197">
            <v>0</v>
          </cell>
          <cell r="H197">
            <v>0</v>
          </cell>
          <cell r="I197" t="str">
            <v>--</v>
          </cell>
          <cell r="J197">
            <v>0</v>
          </cell>
          <cell r="K197">
            <v>16491</v>
          </cell>
          <cell r="L197">
            <v>0</v>
          </cell>
          <cell r="M197">
            <v>1188</v>
          </cell>
          <cell r="N197">
            <v>198900</v>
          </cell>
          <cell r="O197">
            <v>0</v>
          </cell>
          <cell r="P197">
            <v>0</v>
          </cell>
          <cell r="R197">
            <v>201994</v>
          </cell>
          <cell r="S197">
            <v>-3094</v>
          </cell>
        </row>
        <row r="198">
          <cell r="A198">
            <v>189</v>
          </cell>
          <cell r="B198" t="str">
            <v>MILTON</v>
          </cell>
          <cell r="C198">
            <v>1</v>
          </cell>
          <cell r="G198">
            <v>0.41010296820829761</v>
          </cell>
          <cell r="H198">
            <v>0.52288593693484764</v>
          </cell>
          <cell r="I198">
            <v>9</v>
          </cell>
          <cell r="J198">
            <v>134.15500678325202</v>
          </cell>
          <cell r="K198">
            <v>12566</v>
          </cell>
          <cell r="L198">
            <v>4292</v>
          </cell>
          <cell r="M198">
            <v>1188</v>
          </cell>
          <cell r="N198">
            <v>73394209.5</v>
          </cell>
          <cell r="O198">
            <v>0</v>
          </cell>
          <cell r="P198">
            <v>0</v>
          </cell>
          <cell r="R198">
            <v>72760183.304000005</v>
          </cell>
          <cell r="S198">
            <v>634026.19599999487</v>
          </cell>
        </row>
        <row r="199">
          <cell r="A199">
            <v>190</v>
          </cell>
          <cell r="B199" t="str">
            <v>MONROE</v>
          </cell>
          <cell r="C199">
            <v>0</v>
          </cell>
          <cell r="G199">
            <v>0</v>
          </cell>
          <cell r="H199">
            <v>0</v>
          </cell>
          <cell r="I199" t="str">
            <v>--</v>
          </cell>
          <cell r="J199">
            <v>0</v>
          </cell>
          <cell r="K199">
            <v>11279</v>
          </cell>
          <cell r="L199">
            <v>0</v>
          </cell>
          <cell r="M199">
            <v>1188</v>
          </cell>
          <cell r="N199">
            <v>226109.6</v>
          </cell>
          <cell r="O199">
            <v>0</v>
          </cell>
          <cell r="P199">
            <v>0</v>
          </cell>
          <cell r="R199">
            <v>312339.64</v>
          </cell>
          <cell r="S199">
            <v>-86230.040000000008</v>
          </cell>
        </row>
        <row r="200">
          <cell r="A200">
            <v>191</v>
          </cell>
          <cell r="B200" t="str">
            <v>MONSON</v>
          </cell>
          <cell r="C200">
            <v>1</v>
          </cell>
          <cell r="G200">
            <v>4.1124622089330405</v>
          </cell>
          <cell r="H200">
            <v>4.1858651288192865</v>
          </cell>
          <cell r="I200">
            <v>9</v>
          </cell>
          <cell r="J200">
            <v>127.73432330588096</v>
          </cell>
          <cell r="K200">
            <v>14027</v>
          </cell>
          <cell r="L200">
            <v>3890</v>
          </cell>
          <cell r="M200">
            <v>1188</v>
          </cell>
          <cell r="N200">
            <v>14798971.800000001</v>
          </cell>
          <cell r="O200">
            <v>0</v>
          </cell>
          <cell r="P200">
            <v>0</v>
          </cell>
          <cell r="R200">
            <v>14842492.983772226</v>
          </cell>
          <cell r="S200">
            <v>-43521.183772224933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  <cell r="G201">
            <v>0</v>
          </cell>
          <cell r="H201">
            <v>0</v>
          </cell>
          <cell r="I201" t="str">
            <v>--</v>
          </cell>
          <cell r="J201">
            <v>0</v>
          </cell>
          <cell r="K201">
            <v>16491</v>
          </cell>
          <cell r="L201">
            <v>0</v>
          </cell>
          <cell r="M201">
            <v>1188</v>
          </cell>
          <cell r="N201">
            <v>29646</v>
          </cell>
          <cell r="O201">
            <v>0</v>
          </cell>
          <cell r="P201">
            <v>0</v>
          </cell>
          <cell r="R201">
            <v>16491</v>
          </cell>
          <cell r="S201">
            <v>13155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  <cell r="G202">
            <v>0</v>
          </cell>
          <cell r="H202">
            <v>0</v>
          </cell>
          <cell r="I202" t="str">
            <v>--</v>
          </cell>
          <cell r="J202">
            <v>0</v>
          </cell>
          <cell r="K202" t="str">
            <v/>
          </cell>
          <cell r="L202">
            <v>0</v>
          </cell>
          <cell r="M202">
            <v>1188</v>
          </cell>
          <cell r="N202">
            <v>0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  <cell r="G203">
            <v>0</v>
          </cell>
          <cell r="H203">
            <v>0</v>
          </cell>
          <cell r="I203" t="str">
            <v>--</v>
          </cell>
          <cell r="J203">
            <v>0</v>
          </cell>
          <cell r="K203">
            <v>16491</v>
          </cell>
          <cell r="L203">
            <v>0</v>
          </cell>
          <cell r="M203">
            <v>1188</v>
          </cell>
          <cell r="N203">
            <v>116785</v>
          </cell>
          <cell r="O203">
            <v>0</v>
          </cell>
          <cell r="P203">
            <v>0</v>
          </cell>
          <cell r="R203">
            <v>85909</v>
          </cell>
          <cell r="S203">
            <v>30876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  <cell r="G204">
            <v>0</v>
          </cell>
          <cell r="H204">
            <v>0</v>
          </cell>
          <cell r="I204" t="str">
            <v>--</v>
          </cell>
          <cell r="J204">
            <v>0</v>
          </cell>
          <cell r="K204">
            <v>9870</v>
          </cell>
          <cell r="L204">
            <v>0</v>
          </cell>
          <cell r="M204">
            <v>1188</v>
          </cell>
          <cell r="N204">
            <v>146089</v>
          </cell>
          <cell r="O204">
            <v>0</v>
          </cell>
          <cell r="P204">
            <v>0</v>
          </cell>
          <cell r="R204">
            <v>141448</v>
          </cell>
          <cell r="S204">
            <v>4641</v>
          </cell>
        </row>
        <row r="205">
          <cell r="A205">
            <v>196</v>
          </cell>
          <cell r="B205" t="str">
            <v>NAHANT</v>
          </cell>
          <cell r="C205">
            <v>1</v>
          </cell>
          <cell r="G205">
            <v>4.6110833373830138</v>
          </cell>
          <cell r="H205">
            <v>3.4243927454533334</v>
          </cell>
          <cell r="I205">
            <v>9</v>
          </cell>
          <cell r="J205">
            <v>162.76535393663471</v>
          </cell>
          <cell r="K205">
            <v>11913</v>
          </cell>
          <cell r="L205">
            <v>7477</v>
          </cell>
          <cell r="M205">
            <v>1188</v>
          </cell>
          <cell r="N205">
            <v>5029855.3</v>
          </cell>
          <cell r="O205">
            <v>0</v>
          </cell>
          <cell r="P205">
            <v>0</v>
          </cell>
          <cell r="R205">
            <v>5030000.9125161888</v>
          </cell>
          <cell r="S205">
            <v>-145.61251618899405</v>
          </cell>
        </row>
        <row r="206">
          <cell r="A206">
            <v>197</v>
          </cell>
          <cell r="B206" t="str">
            <v>NANTUCKET</v>
          </cell>
          <cell r="C206">
            <v>1</v>
          </cell>
          <cell r="G206">
            <v>7.4334994682421537E-2</v>
          </cell>
          <cell r="H206">
            <v>4.8013485326022814E-2</v>
          </cell>
          <cell r="I206">
            <v>9</v>
          </cell>
          <cell r="J206">
            <v>183.48705372697245</v>
          </cell>
          <cell r="K206">
            <v>14712</v>
          </cell>
          <cell r="L206">
            <v>12283</v>
          </cell>
          <cell r="M206">
            <v>1188</v>
          </cell>
          <cell r="N206">
            <v>46786855.5</v>
          </cell>
          <cell r="O206">
            <v>0</v>
          </cell>
          <cell r="P206">
            <v>0</v>
          </cell>
          <cell r="R206">
            <v>45278107.200000003</v>
          </cell>
          <cell r="S206">
            <v>1508748.299999997</v>
          </cell>
        </row>
        <row r="207">
          <cell r="A207">
            <v>198</v>
          </cell>
          <cell r="B207" t="str">
            <v>NATICK</v>
          </cell>
          <cell r="C207">
            <v>1</v>
          </cell>
          <cell r="G207">
            <v>0.16469228179268214</v>
          </cell>
          <cell r="H207">
            <v>0.16038976497708818</v>
          </cell>
          <cell r="I207">
            <v>9</v>
          </cell>
          <cell r="J207">
            <v>152.14799442272499</v>
          </cell>
          <cell r="K207">
            <v>12287</v>
          </cell>
          <cell r="L207">
            <v>6407</v>
          </cell>
          <cell r="M207">
            <v>1188</v>
          </cell>
          <cell r="N207">
            <v>100828129.53999999</v>
          </cell>
          <cell r="O207">
            <v>0</v>
          </cell>
          <cell r="P207">
            <v>0</v>
          </cell>
          <cell r="R207">
            <v>99428684.790000007</v>
          </cell>
          <cell r="S207">
            <v>1399444.7499999851</v>
          </cell>
        </row>
        <row r="208">
          <cell r="A208">
            <v>199</v>
          </cell>
          <cell r="B208" t="str">
            <v>NEEDHAM</v>
          </cell>
          <cell r="C208">
            <v>1</v>
          </cell>
          <cell r="G208">
            <v>5.9108992461615537E-2</v>
          </cell>
          <cell r="H208">
            <v>6.8993277464937885E-2</v>
          </cell>
          <cell r="I208">
            <v>9</v>
          </cell>
          <cell r="J208">
            <v>173.51873935361996</v>
          </cell>
          <cell r="K208">
            <v>12734</v>
          </cell>
          <cell r="L208">
            <v>9362</v>
          </cell>
          <cell r="M208">
            <v>1188</v>
          </cell>
          <cell r="N208">
            <v>126007928.88</v>
          </cell>
          <cell r="O208">
            <v>0</v>
          </cell>
          <cell r="P208">
            <v>0</v>
          </cell>
          <cell r="R208">
            <v>122664809.13647491</v>
          </cell>
          <cell r="S208">
            <v>3343119.7435250878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  <cell r="G209">
            <v>0</v>
          </cell>
          <cell r="H209">
            <v>0</v>
          </cell>
          <cell r="I209" t="str">
            <v>--</v>
          </cell>
          <cell r="J209">
            <v>0</v>
          </cell>
          <cell r="K209">
            <v>11759</v>
          </cell>
          <cell r="L209">
            <v>0</v>
          </cell>
          <cell r="M209">
            <v>1188</v>
          </cell>
          <cell r="N209">
            <v>414725</v>
          </cell>
          <cell r="O209">
            <v>0</v>
          </cell>
          <cell r="P209">
            <v>0</v>
          </cell>
          <cell r="R209">
            <v>416246</v>
          </cell>
          <cell r="S209">
            <v>-1521</v>
          </cell>
        </row>
        <row r="210">
          <cell r="A210">
            <v>201</v>
          </cell>
          <cell r="B210" t="str">
            <v>NEW BEDFORD</v>
          </cell>
          <cell r="C210">
            <v>1</v>
          </cell>
          <cell r="F210">
            <v>4</v>
          </cell>
          <cell r="G210">
            <v>10.472482335422866</v>
          </cell>
          <cell r="H210">
            <v>10.538786413938217</v>
          </cell>
          <cell r="I210">
            <v>18</v>
          </cell>
          <cell r="J210">
            <v>100.52451737032956</v>
          </cell>
          <cell r="K210">
            <v>18371</v>
          </cell>
          <cell r="L210">
            <v>96</v>
          </cell>
          <cell r="M210">
            <v>1188</v>
          </cell>
          <cell r="N210">
            <v>261377448.19999999</v>
          </cell>
          <cell r="O210">
            <v>0</v>
          </cell>
          <cell r="P210">
            <v>0</v>
          </cell>
          <cell r="R210">
            <v>260690064.09243873</v>
          </cell>
          <cell r="S210">
            <v>687384.10756126046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  <cell r="G211">
            <v>0</v>
          </cell>
          <cell r="H211">
            <v>0</v>
          </cell>
          <cell r="I211" t="str">
            <v>--</v>
          </cell>
          <cell r="J211">
            <v>0</v>
          </cell>
          <cell r="K211">
            <v>16491</v>
          </cell>
          <cell r="L211">
            <v>0</v>
          </cell>
          <cell r="M211">
            <v>1188</v>
          </cell>
          <cell r="N211">
            <v>41708</v>
          </cell>
          <cell r="O211">
            <v>0</v>
          </cell>
          <cell r="P211">
            <v>0</v>
          </cell>
          <cell r="R211">
            <v>58457</v>
          </cell>
          <cell r="S211">
            <v>-16749</v>
          </cell>
        </row>
        <row r="212">
          <cell r="A212">
            <v>203</v>
          </cell>
          <cell r="B212" t="str">
            <v>NEWBURY</v>
          </cell>
          <cell r="C212">
            <v>0</v>
          </cell>
          <cell r="G212">
            <v>0</v>
          </cell>
          <cell r="H212">
            <v>0</v>
          </cell>
          <cell r="I212" t="str">
            <v>--</v>
          </cell>
          <cell r="J212">
            <v>0</v>
          </cell>
          <cell r="K212">
            <v>17004</v>
          </cell>
          <cell r="L212">
            <v>0</v>
          </cell>
          <cell r="M212">
            <v>1188</v>
          </cell>
          <cell r="N212">
            <v>31941.75</v>
          </cell>
          <cell r="O212">
            <v>0</v>
          </cell>
          <cell r="P212">
            <v>0</v>
          </cell>
          <cell r="R212">
            <v>45003.85</v>
          </cell>
          <cell r="S212">
            <v>-13062.099999999999</v>
          </cell>
        </row>
        <row r="213">
          <cell r="A213">
            <v>204</v>
          </cell>
          <cell r="B213" t="str">
            <v>NEWBURYPORT</v>
          </cell>
          <cell r="C213">
            <v>1</v>
          </cell>
          <cell r="G213">
            <v>4.6156833521999827</v>
          </cell>
          <cell r="H213">
            <v>4.0202059920456001</v>
          </cell>
          <cell r="I213">
            <v>9</v>
          </cell>
          <cell r="J213">
            <v>154.61892206816395</v>
          </cell>
          <cell r="K213">
            <v>12298</v>
          </cell>
          <cell r="L213">
            <v>6717</v>
          </cell>
          <cell r="M213">
            <v>1188</v>
          </cell>
          <cell r="N213">
            <v>43546649.188222557</v>
          </cell>
          <cell r="O213">
            <v>0</v>
          </cell>
          <cell r="P213">
            <v>0</v>
          </cell>
          <cell r="R213">
            <v>44600048.962589771</v>
          </cell>
          <cell r="S213">
            <v>-1053399.7743672132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  <cell r="G214">
            <v>0</v>
          </cell>
          <cell r="H214">
            <v>0</v>
          </cell>
          <cell r="I214" t="str">
            <v>--</v>
          </cell>
          <cell r="J214">
            <v>0</v>
          </cell>
          <cell r="K214" t="str">
            <v/>
          </cell>
          <cell r="L214">
            <v>0</v>
          </cell>
          <cell r="M214">
            <v>1188</v>
          </cell>
          <cell r="N214">
            <v>8240</v>
          </cell>
          <cell r="O214">
            <v>0</v>
          </cell>
          <cell r="P214">
            <v>0</v>
          </cell>
          <cell r="R214">
            <v>0</v>
          </cell>
          <cell r="S214">
            <v>8240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  <cell r="G215">
            <v>0</v>
          </cell>
          <cell r="H215">
            <v>0</v>
          </cell>
          <cell r="I215" t="str">
            <v>--</v>
          </cell>
          <cell r="J215">
            <v>0</v>
          </cell>
          <cell r="K215" t="str">
            <v/>
          </cell>
          <cell r="L215">
            <v>0</v>
          </cell>
          <cell r="M215">
            <v>1188</v>
          </cell>
          <cell r="N215">
            <v>691.85</v>
          </cell>
          <cell r="O215">
            <v>0</v>
          </cell>
          <cell r="P215">
            <v>0</v>
          </cell>
          <cell r="R215">
            <v>712.85</v>
          </cell>
          <cell r="S215">
            <v>-21</v>
          </cell>
        </row>
        <row r="216">
          <cell r="A216">
            <v>207</v>
          </cell>
          <cell r="B216" t="str">
            <v>NEWTON</v>
          </cell>
          <cell r="C216">
            <v>1</v>
          </cell>
          <cell r="G216">
            <v>1.7857447976431282E-2</v>
          </cell>
          <cell r="H216">
            <v>4.5418433318973279E-2</v>
          </cell>
          <cell r="I216">
            <v>9</v>
          </cell>
          <cell r="J216">
            <v>172.35108915167942</v>
          </cell>
          <cell r="K216">
            <v>13190</v>
          </cell>
          <cell r="L216">
            <v>9543</v>
          </cell>
          <cell r="M216">
            <v>1188</v>
          </cell>
          <cell r="N216">
            <v>279386563.39999998</v>
          </cell>
          <cell r="O216">
            <v>0</v>
          </cell>
          <cell r="P216">
            <v>0</v>
          </cell>
          <cell r="R216">
            <v>275782983.24800003</v>
          </cell>
          <cell r="S216">
            <v>3603580.1519999504</v>
          </cell>
        </row>
        <row r="217">
          <cell r="A217">
            <v>208</v>
          </cell>
          <cell r="B217" t="str">
            <v>NORFOLK</v>
          </cell>
          <cell r="C217">
            <v>1</v>
          </cell>
          <cell r="G217">
            <v>1.7096671052319448</v>
          </cell>
          <cell r="H217">
            <v>1.3738960091931269</v>
          </cell>
          <cell r="I217">
            <v>9</v>
          </cell>
          <cell r="J217">
            <v>144.1433152862416</v>
          </cell>
          <cell r="K217">
            <v>11874</v>
          </cell>
          <cell r="L217">
            <v>5242</v>
          </cell>
          <cell r="M217">
            <v>1188</v>
          </cell>
          <cell r="N217">
            <v>17382028.800000001</v>
          </cell>
          <cell r="O217">
            <v>0</v>
          </cell>
          <cell r="P217">
            <v>0</v>
          </cell>
          <cell r="R217">
            <v>17021701.747807771</v>
          </cell>
          <cell r="S217">
            <v>360327.05219222978</v>
          </cell>
        </row>
        <row r="218">
          <cell r="A218">
            <v>209</v>
          </cell>
          <cell r="B218" t="str">
            <v>NORTH ADAMS</v>
          </cell>
          <cell r="C218">
            <v>1</v>
          </cell>
          <cell r="F218">
            <v>14</v>
          </cell>
          <cell r="G218">
            <v>6.2048130830090056</v>
          </cell>
          <cell r="H218">
            <v>6.1030149048551117</v>
          </cell>
          <cell r="I218">
            <v>18</v>
          </cell>
          <cell r="J218">
            <v>119.6783925837607</v>
          </cell>
          <cell r="K218">
            <v>16544</v>
          </cell>
          <cell r="L218">
            <v>3256</v>
          </cell>
          <cell r="M218">
            <v>1188</v>
          </cell>
          <cell r="N218">
            <v>26206883.399999999</v>
          </cell>
          <cell r="O218">
            <v>0</v>
          </cell>
          <cell r="P218">
            <v>0</v>
          </cell>
          <cell r="R218">
            <v>25600682.299942773</v>
          </cell>
          <cell r="S218">
            <v>606201.10005722567</v>
          </cell>
        </row>
        <row r="219">
          <cell r="A219">
            <v>210</v>
          </cell>
          <cell r="B219" t="str">
            <v>NORTHAMPTON</v>
          </cell>
          <cell r="C219">
            <v>1</v>
          </cell>
          <cell r="G219">
            <v>5.2499008385131525</v>
          </cell>
          <cell r="H219">
            <v>5.7343764652379301</v>
          </cell>
          <cell r="I219">
            <v>9</v>
          </cell>
          <cell r="J219">
            <v>131.16052118041216</v>
          </cell>
          <cell r="K219">
            <v>13350</v>
          </cell>
          <cell r="L219">
            <v>4160</v>
          </cell>
          <cell r="M219">
            <v>1188</v>
          </cell>
          <cell r="N219">
            <v>47417640.200000003</v>
          </cell>
          <cell r="O219">
            <v>0</v>
          </cell>
          <cell r="P219">
            <v>0</v>
          </cell>
          <cell r="R219">
            <v>46637648.671999998</v>
          </cell>
          <cell r="S219">
            <v>779991.52800000459</v>
          </cell>
        </row>
        <row r="220">
          <cell r="A220">
            <v>211</v>
          </cell>
          <cell r="B220" t="str">
            <v>NORTH ANDOVER</v>
          </cell>
          <cell r="C220">
            <v>1</v>
          </cell>
          <cell r="G220">
            <v>0.24801504654723372</v>
          </cell>
          <cell r="H220">
            <v>0.16960221400794381</v>
          </cell>
          <cell r="I220">
            <v>9</v>
          </cell>
          <cell r="J220">
            <v>123.89843516104004</v>
          </cell>
          <cell r="K220">
            <v>12779</v>
          </cell>
          <cell r="L220">
            <v>3054</v>
          </cell>
          <cell r="M220">
            <v>1188</v>
          </cell>
          <cell r="N220">
            <v>72405304.799999997</v>
          </cell>
          <cell r="O220">
            <v>0</v>
          </cell>
          <cell r="P220">
            <v>0</v>
          </cell>
          <cell r="R220">
            <v>71867881.936000004</v>
          </cell>
          <cell r="S220">
            <v>537422.86399999261</v>
          </cell>
        </row>
        <row r="221">
          <cell r="A221">
            <v>212</v>
          </cell>
          <cell r="B221" t="str">
            <v>NORTH ATTLEBOROUGH</v>
          </cell>
          <cell r="C221">
            <v>1</v>
          </cell>
          <cell r="G221">
            <v>3.1062933137553315</v>
          </cell>
          <cell r="H221">
            <v>2.2487594440981868</v>
          </cell>
          <cell r="I221">
            <v>9</v>
          </cell>
          <cell r="J221">
            <v>117.29174220821884</v>
          </cell>
          <cell r="K221">
            <v>12803</v>
          </cell>
          <cell r="L221">
            <v>2214</v>
          </cell>
          <cell r="M221">
            <v>1188</v>
          </cell>
          <cell r="N221">
            <v>61303444.600000001</v>
          </cell>
          <cell r="O221">
            <v>0</v>
          </cell>
          <cell r="P221">
            <v>0</v>
          </cell>
          <cell r="R221">
            <v>63408107.972638048</v>
          </cell>
          <cell r="S221">
            <v>-2104663.3726380467</v>
          </cell>
        </row>
        <row r="222">
          <cell r="A222">
            <v>213</v>
          </cell>
          <cell r="B222" t="str">
            <v>NORTHBOROUGH</v>
          </cell>
          <cell r="C222">
            <v>1</v>
          </cell>
          <cell r="G222">
            <v>0.16225600752867872</v>
          </cell>
          <cell r="H222">
            <v>0</v>
          </cell>
          <cell r="I222">
            <v>9</v>
          </cell>
          <cell r="J222">
            <v>170.68484618633852</v>
          </cell>
          <cell r="K222">
            <v>12076</v>
          </cell>
          <cell r="L222">
            <v>8536</v>
          </cell>
          <cell r="M222">
            <v>1188</v>
          </cell>
          <cell r="N222">
            <v>34041004.600000001</v>
          </cell>
          <cell r="O222">
            <v>0</v>
          </cell>
          <cell r="P222">
            <v>0</v>
          </cell>
          <cell r="R222">
            <v>32424917.380000003</v>
          </cell>
          <cell r="S222">
            <v>1616087.2199999988</v>
          </cell>
        </row>
        <row r="223">
          <cell r="A223">
            <v>214</v>
          </cell>
          <cell r="B223" t="str">
            <v>NORTHBRIDGE</v>
          </cell>
          <cell r="C223">
            <v>1</v>
          </cell>
          <cell r="G223">
            <v>0.20637118723869224</v>
          </cell>
          <cell r="H223">
            <v>0.10689852334877974</v>
          </cell>
          <cell r="I223">
            <v>9</v>
          </cell>
          <cell r="J223">
            <v>109.18063968293059</v>
          </cell>
          <cell r="K223">
            <v>14076</v>
          </cell>
          <cell r="L223">
            <v>1292</v>
          </cell>
          <cell r="M223">
            <v>1188</v>
          </cell>
          <cell r="N223">
            <v>30892849.559999999</v>
          </cell>
          <cell r="O223">
            <v>0</v>
          </cell>
          <cell r="P223">
            <v>0</v>
          </cell>
          <cell r="R223">
            <v>31413978.456</v>
          </cell>
          <cell r="S223">
            <v>-521128.89600000158</v>
          </cell>
        </row>
        <row r="224">
          <cell r="A224">
            <v>215</v>
          </cell>
          <cell r="B224" t="str">
            <v>NORTH BROOKFIELD</v>
          </cell>
          <cell r="C224">
            <v>1</v>
          </cell>
          <cell r="F224">
            <v>7</v>
          </cell>
          <cell r="G224">
            <v>2.6844857218243106</v>
          </cell>
          <cell r="H224">
            <v>2.9999367152390568</v>
          </cell>
          <cell r="I224">
            <v>18</v>
          </cell>
          <cell r="J224">
            <v>110.33131276061106</v>
          </cell>
          <cell r="K224">
            <v>14427</v>
          </cell>
          <cell r="L224">
            <v>1490</v>
          </cell>
          <cell r="M224">
            <v>1188</v>
          </cell>
          <cell r="N224">
            <v>9270162.2199999988</v>
          </cell>
          <cell r="O224">
            <v>0</v>
          </cell>
          <cell r="P224">
            <v>0</v>
          </cell>
          <cell r="R224">
            <v>8920465.3535365891</v>
          </cell>
          <cell r="S224">
            <v>349696.86646340974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  <cell r="G225">
            <v>0</v>
          </cell>
          <cell r="H225">
            <v>0</v>
          </cell>
          <cell r="I225" t="str">
            <v>--</v>
          </cell>
          <cell r="J225">
            <v>0</v>
          </cell>
          <cell r="K225">
            <v>16491</v>
          </cell>
          <cell r="L225">
            <v>0</v>
          </cell>
          <cell r="M225">
            <v>1188</v>
          </cell>
          <cell r="N225">
            <v>480276</v>
          </cell>
          <cell r="O225">
            <v>0</v>
          </cell>
          <cell r="P225">
            <v>0</v>
          </cell>
          <cell r="R225">
            <v>16491</v>
          </cell>
          <cell r="S225">
            <v>463785</v>
          </cell>
        </row>
        <row r="226">
          <cell r="A226">
            <v>217</v>
          </cell>
          <cell r="B226" t="str">
            <v>NORTH READING</v>
          </cell>
          <cell r="C226">
            <v>1</v>
          </cell>
          <cell r="G226">
            <v>0</v>
          </cell>
          <cell r="H226">
            <v>4.3160694522233402E-2</v>
          </cell>
          <cell r="I226">
            <v>9</v>
          </cell>
          <cell r="J226">
            <v>154.0372695782963</v>
          </cell>
          <cell r="K226">
            <v>12808</v>
          </cell>
          <cell r="L226">
            <v>6921</v>
          </cell>
          <cell r="M226">
            <v>1188</v>
          </cell>
          <cell r="N226">
            <v>45710571.200000003</v>
          </cell>
          <cell r="O226">
            <v>0</v>
          </cell>
          <cell r="P226">
            <v>0</v>
          </cell>
          <cell r="R226">
            <v>44431952.29781308</v>
          </cell>
          <cell r="S226">
            <v>1278618.9021869227</v>
          </cell>
        </row>
        <row r="227">
          <cell r="A227">
            <v>218</v>
          </cell>
          <cell r="B227" t="str">
            <v>NORTON</v>
          </cell>
          <cell r="C227">
            <v>1</v>
          </cell>
          <cell r="G227">
            <v>2.8548319303850844</v>
          </cell>
          <cell r="H227">
            <v>2.4670248605975376</v>
          </cell>
          <cell r="I227">
            <v>9</v>
          </cell>
          <cell r="J227">
            <v>140.16005939722393</v>
          </cell>
          <cell r="K227">
            <v>13307</v>
          </cell>
          <cell r="L227">
            <v>5344</v>
          </cell>
          <cell r="M227">
            <v>1188</v>
          </cell>
          <cell r="N227">
            <v>41353575.972999997</v>
          </cell>
          <cell r="O227">
            <v>0</v>
          </cell>
          <cell r="P227">
            <v>0</v>
          </cell>
          <cell r="R227">
            <v>40733588.090523332</v>
          </cell>
          <cell r="S227">
            <v>619987.88247666508</v>
          </cell>
        </row>
        <row r="228">
          <cell r="A228">
            <v>219</v>
          </cell>
          <cell r="B228" t="str">
            <v>NORWELL</v>
          </cell>
          <cell r="C228">
            <v>1</v>
          </cell>
          <cell r="G228">
            <v>0.60691098026528478</v>
          </cell>
          <cell r="H228">
            <v>0.55552392950389018</v>
          </cell>
          <cell r="I228">
            <v>9</v>
          </cell>
          <cell r="J228">
            <v>149.33943523749375</v>
          </cell>
          <cell r="K228">
            <v>12360</v>
          </cell>
          <cell r="L228">
            <v>6098</v>
          </cell>
          <cell r="M228">
            <v>1188</v>
          </cell>
          <cell r="N228">
            <v>39396142.700000003</v>
          </cell>
          <cell r="O228">
            <v>0</v>
          </cell>
          <cell r="P228">
            <v>0</v>
          </cell>
          <cell r="R228">
            <v>38716755.379746884</v>
          </cell>
          <cell r="S228">
            <v>679387.32025311887</v>
          </cell>
        </row>
        <row r="229">
          <cell r="A229">
            <v>220</v>
          </cell>
          <cell r="B229" t="str">
            <v>NORWOOD</v>
          </cell>
          <cell r="C229">
            <v>1</v>
          </cell>
          <cell r="G229">
            <v>1.7647897269131958</v>
          </cell>
          <cell r="H229">
            <v>1.6025320511471097</v>
          </cell>
          <cell r="I229">
            <v>9</v>
          </cell>
          <cell r="J229">
            <v>132.96882134901574</v>
          </cell>
          <cell r="K229">
            <v>15079</v>
          </cell>
          <cell r="L229">
            <v>4971</v>
          </cell>
          <cell r="M229">
            <v>1188</v>
          </cell>
          <cell r="N229">
            <v>73258191.569999993</v>
          </cell>
          <cell r="O229">
            <v>0</v>
          </cell>
          <cell r="P229">
            <v>0</v>
          </cell>
          <cell r="R229">
            <v>74571900.175128847</v>
          </cell>
          <cell r="S229">
            <v>-1313708.6051288545</v>
          </cell>
        </row>
        <row r="230">
          <cell r="A230">
            <v>221</v>
          </cell>
          <cell r="B230" t="str">
            <v>OAK BLUFFS</v>
          </cell>
          <cell r="C230">
            <v>1</v>
          </cell>
          <cell r="G230">
            <v>5.617882338824014</v>
          </cell>
          <cell r="H230">
            <v>5.2503973745520618</v>
          </cell>
          <cell r="I230">
            <v>9</v>
          </cell>
          <cell r="J230">
            <v>193.93668857080061</v>
          </cell>
          <cell r="K230">
            <v>14875</v>
          </cell>
          <cell r="L230">
            <v>13973</v>
          </cell>
          <cell r="M230">
            <v>1188</v>
          </cell>
          <cell r="N230">
            <v>12621882.740000002</v>
          </cell>
          <cell r="O230">
            <v>0</v>
          </cell>
          <cell r="P230">
            <v>0</v>
          </cell>
          <cell r="R230">
            <v>12736587.240238186</v>
          </cell>
          <cell r="S230">
            <v>-114704.50023818389</v>
          </cell>
        </row>
        <row r="231">
          <cell r="A231">
            <v>222</v>
          </cell>
          <cell r="B231" t="str">
            <v>OAKHAM</v>
          </cell>
          <cell r="C231">
            <v>0</v>
          </cell>
          <cell r="G231">
            <v>0</v>
          </cell>
          <cell r="H231">
            <v>0</v>
          </cell>
          <cell r="I231" t="str">
            <v>--</v>
          </cell>
          <cell r="J231">
            <v>0</v>
          </cell>
          <cell r="K231" t="str">
            <v/>
          </cell>
          <cell r="L231">
            <v>0</v>
          </cell>
          <cell r="M231">
            <v>1188</v>
          </cell>
          <cell r="N231">
            <v>2247.3000000000002</v>
          </cell>
          <cell r="O231">
            <v>0</v>
          </cell>
          <cell r="P231">
            <v>0</v>
          </cell>
          <cell r="R231">
            <v>2314.3000000000002</v>
          </cell>
          <cell r="S231">
            <v>-67</v>
          </cell>
        </row>
        <row r="232">
          <cell r="A232">
            <v>223</v>
          </cell>
          <cell r="B232" t="str">
            <v>ORANGE</v>
          </cell>
          <cell r="C232">
            <v>1</v>
          </cell>
          <cell r="F232">
            <v>18</v>
          </cell>
          <cell r="G232">
            <v>0.47146797453387068</v>
          </cell>
          <cell r="H232">
            <v>0.34557550270154908</v>
          </cell>
          <cell r="I232">
            <v>18</v>
          </cell>
          <cell r="J232">
            <v>100.01608619786188</v>
          </cell>
          <cell r="K232">
            <v>15802</v>
          </cell>
          <cell r="L232">
            <v>3</v>
          </cell>
          <cell r="M232">
            <v>1188</v>
          </cell>
          <cell r="N232">
            <v>9214194.8000000007</v>
          </cell>
          <cell r="O232">
            <v>0</v>
          </cell>
          <cell r="P232">
            <v>0</v>
          </cell>
          <cell r="R232">
            <v>9415521.648</v>
          </cell>
          <cell r="S232">
            <v>-201326.8479999993</v>
          </cell>
        </row>
        <row r="233">
          <cell r="A233">
            <v>224</v>
          </cell>
          <cell r="B233" t="str">
            <v>ORLEANS</v>
          </cell>
          <cell r="C233">
            <v>1</v>
          </cell>
          <cell r="G233">
            <v>0</v>
          </cell>
          <cell r="H233">
            <v>0</v>
          </cell>
          <cell r="I233">
            <v>9</v>
          </cell>
          <cell r="J233">
            <v>270.98857137510925</v>
          </cell>
          <cell r="K233">
            <v>14188</v>
          </cell>
          <cell r="L233">
            <v>24260</v>
          </cell>
          <cell r="M233">
            <v>1188</v>
          </cell>
          <cell r="N233">
            <v>5873351.676</v>
          </cell>
          <cell r="O233">
            <v>0</v>
          </cell>
          <cell r="P233">
            <v>0</v>
          </cell>
          <cell r="R233">
            <v>5825255.2000000002</v>
          </cell>
          <cell r="S233">
            <v>48096.475999999791</v>
          </cell>
        </row>
        <row r="234">
          <cell r="A234">
            <v>225</v>
          </cell>
          <cell r="B234" t="str">
            <v>OTIS</v>
          </cell>
          <cell r="C234">
            <v>0</v>
          </cell>
          <cell r="G234">
            <v>0</v>
          </cell>
          <cell r="H234">
            <v>0</v>
          </cell>
          <cell r="I234" t="str">
            <v>--</v>
          </cell>
          <cell r="J234">
            <v>0</v>
          </cell>
          <cell r="K234" t="str">
            <v/>
          </cell>
          <cell r="L234">
            <v>0</v>
          </cell>
          <cell r="M234">
            <v>1188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</row>
        <row r="235">
          <cell r="A235">
            <v>226</v>
          </cell>
          <cell r="B235" t="str">
            <v>OXFORD</v>
          </cell>
          <cell r="C235">
            <v>1</v>
          </cell>
          <cell r="F235">
            <v>26</v>
          </cell>
          <cell r="G235">
            <v>1.8075508058942373</v>
          </cell>
          <cell r="H235">
            <v>1.6929435924772738</v>
          </cell>
          <cell r="I235">
            <v>18</v>
          </cell>
          <cell r="J235">
            <v>109.48897324961821</v>
          </cell>
          <cell r="K235">
            <v>14384</v>
          </cell>
          <cell r="L235">
            <v>1365</v>
          </cell>
          <cell r="M235">
            <v>1188</v>
          </cell>
          <cell r="N235">
            <v>24139493</v>
          </cell>
          <cell r="O235">
            <v>0</v>
          </cell>
          <cell r="P235">
            <v>0</v>
          </cell>
          <cell r="R235">
            <v>23728501.249719031</v>
          </cell>
          <cell r="S235">
            <v>410991.75028096884</v>
          </cell>
        </row>
        <row r="236">
          <cell r="A236">
            <v>227</v>
          </cell>
          <cell r="B236" t="str">
            <v>PALMER</v>
          </cell>
          <cell r="C236">
            <v>1</v>
          </cell>
          <cell r="F236">
            <v>21</v>
          </cell>
          <cell r="G236">
            <v>1.755160858691249</v>
          </cell>
          <cell r="H236">
            <v>2.197989960495855</v>
          </cell>
          <cell r="I236">
            <v>18</v>
          </cell>
          <cell r="J236">
            <v>126.21028959804124</v>
          </cell>
          <cell r="K236">
            <v>15274</v>
          </cell>
          <cell r="L236">
            <v>4003</v>
          </cell>
          <cell r="M236">
            <v>1188</v>
          </cell>
          <cell r="N236">
            <v>24929322.237504065</v>
          </cell>
          <cell r="O236">
            <v>0</v>
          </cell>
          <cell r="P236">
            <v>0</v>
          </cell>
          <cell r="R236">
            <v>24872226.237504065</v>
          </cell>
          <cell r="S236">
            <v>57096</v>
          </cell>
        </row>
        <row r="237">
          <cell r="A237">
            <v>228</v>
          </cell>
          <cell r="B237" t="str">
            <v>PAXTON</v>
          </cell>
          <cell r="C237">
            <v>0</v>
          </cell>
          <cell r="G237">
            <v>0</v>
          </cell>
          <cell r="H237">
            <v>0</v>
          </cell>
          <cell r="I237" t="str">
            <v>--</v>
          </cell>
          <cell r="J237">
            <v>0</v>
          </cell>
          <cell r="K237" t="str">
            <v/>
          </cell>
          <cell r="L237">
            <v>0</v>
          </cell>
          <cell r="M237">
            <v>1188</v>
          </cell>
          <cell r="N237">
            <v>51500</v>
          </cell>
          <cell r="O237">
            <v>0</v>
          </cell>
          <cell r="P237">
            <v>0</v>
          </cell>
          <cell r="R237">
            <v>760.15000000000009</v>
          </cell>
          <cell r="S237">
            <v>50739.85</v>
          </cell>
        </row>
        <row r="238">
          <cell r="A238">
            <v>229</v>
          </cell>
          <cell r="B238" t="str">
            <v>PEABODY</v>
          </cell>
          <cell r="C238">
            <v>1</v>
          </cell>
          <cell r="G238">
            <v>1.680516408645423</v>
          </cell>
          <cell r="H238">
            <v>2.2366343555841413</v>
          </cell>
          <cell r="I238">
            <v>9</v>
          </cell>
          <cell r="J238">
            <v>108.61124921803416</v>
          </cell>
          <cell r="K238">
            <v>15301</v>
          </cell>
          <cell r="L238">
            <v>1318</v>
          </cell>
          <cell r="M238">
            <v>1188</v>
          </cell>
          <cell r="N238">
            <v>99741113</v>
          </cell>
          <cell r="O238">
            <v>13190</v>
          </cell>
          <cell r="P238">
            <v>0</v>
          </cell>
          <cell r="R238">
            <v>96889852.758000001</v>
          </cell>
          <cell r="S238">
            <v>2851260.2419999987</v>
          </cell>
        </row>
        <row r="239">
          <cell r="A239">
            <v>230</v>
          </cell>
          <cell r="B239" t="str">
            <v>PELHAM</v>
          </cell>
          <cell r="C239">
            <v>1</v>
          </cell>
          <cell r="G239">
            <v>0</v>
          </cell>
          <cell r="H239">
            <v>1.5302929519146373</v>
          </cell>
          <cell r="I239">
            <v>9</v>
          </cell>
          <cell r="J239">
            <v>285.31598967598251</v>
          </cell>
          <cell r="K239">
            <v>13627</v>
          </cell>
          <cell r="L239">
            <v>25253</v>
          </cell>
          <cell r="M239">
            <v>1188</v>
          </cell>
          <cell r="N239">
            <v>2540690</v>
          </cell>
          <cell r="O239">
            <v>0</v>
          </cell>
          <cell r="P239">
            <v>0</v>
          </cell>
          <cell r="R239">
            <v>2139280</v>
          </cell>
          <cell r="S239">
            <v>401410</v>
          </cell>
        </row>
        <row r="240">
          <cell r="A240">
            <v>231</v>
          </cell>
          <cell r="B240" t="str">
            <v>PEMBROKE</v>
          </cell>
          <cell r="C240">
            <v>1</v>
          </cell>
          <cell r="G240">
            <v>2.0546209193581526</v>
          </cell>
          <cell r="H240">
            <v>1.6141022038174868</v>
          </cell>
          <cell r="I240">
            <v>9</v>
          </cell>
          <cell r="J240">
            <v>127.12771596209609</v>
          </cell>
          <cell r="K240">
            <v>13054</v>
          </cell>
          <cell r="L240">
            <v>3541</v>
          </cell>
          <cell r="M240">
            <v>1188</v>
          </cell>
          <cell r="N240">
            <v>43736697.609999999</v>
          </cell>
          <cell r="O240">
            <v>0</v>
          </cell>
          <cell r="P240">
            <v>0</v>
          </cell>
          <cell r="R240">
            <v>43685835.697439462</v>
          </cell>
          <cell r="S240">
            <v>50861.912560537457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  <cell r="G241">
            <v>0</v>
          </cell>
          <cell r="H241">
            <v>0</v>
          </cell>
          <cell r="I241" t="str">
            <v>--</v>
          </cell>
          <cell r="J241">
            <v>0</v>
          </cell>
          <cell r="K241" t="str">
            <v/>
          </cell>
          <cell r="L241">
            <v>0</v>
          </cell>
          <cell r="M241">
            <v>1188</v>
          </cell>
          <cell r="N241">
            <v>0</v>
          </cell>
          <cell r="O241">
            <v>0</v>
          </cell>
          <cell r="P241">
            <v>0</v>
          </cell>
          <cell r="R241">
            <v>0</v>
          </cell>
          <cell r="S241">
            <v>0</v>
          </cell>
        </row>
        <row r="242">
          <cell r="A242">
            <v>233</v>
          </cell>
          <cell r="B242" t="str">
            <v>PERU</v>
          </cell>
          <cell r="C242">
            <v>0</v>
          </cell>
          <cell r="G242">
            <v>0</v>
          </cell>
          <cell r="H242">
            <v>0</v>
          </cell>
          <cell r="I242" t="str">
            <v>--</v>
          </cell>
          <cell r="J242">
            <v>0</v>
          </cell>
          <cell r="K242">
            <v>16491</v>
          </cell>
          <cell r="L242">
            <v>0</v>
          </cell>
          <cell r="M242">
            <v>1188</v>
          </cell>
          <cell r="N242">
            <v>220532</v>
          </cell>
          <cell r="O242">
            <v>0</v>
          </cell>
          <cell r="P242">
            <v>0</v>
          </cell>
          <cell r="R242">
            <v>213413</v>
          </cell>
          <cell r="S242">
            <v>7119</v>
          </cell>
        </row>
        <row r="243">
          <cell r="A243">
            <v>234</v>
          </cell>
          <cell r="B243" t="str">
            <v>PETERSHAM</v>
          </cell>
          <cell r="C243">
            <v>1</v>
          </cell>
          <cell r="G243">
            <v>0</v>
          </cell>
          <cell r="H243">
            <v>0</v>
          </cell>
          <cell r="I243">
            <v>9</v>
          </cell>
          <cell r="J243">
            <v>193.11194471805976</v>
          </cell>
          <cell r="K243">
            <v>14725</v>
          </cell>
          <cell r="L243">
            <v>13711</v>
          </cell>
          <cell r="M243">
            <v>1188</v>
          </cell>
          <cell r="N243">
            <v>2216130</v>
          </cell>
          <cell r="O243">
            <v>0</v>
          </cell>
          <cell r="P243">
            <v>0</v>
          </cell>
          <cell r="R243">
            <v>2276021.2000000002</v>
          </cell>
          <cell r="S243">
            <v>-59891.200000000186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  <cell r="G244">
            <v>0</v>
          </cell>
          <cell r="H244">
            <v>0</v>
          </cell>
          <cell r="I244" t="str">
            <v>--</v>
          </cell>
          <cell r="J244">
            <v>0</v>
          </cell>
          <cell r="K244" t="str">
            <v/>
          </cell>
          <cell r="L244">
            <v>0</v>
          </cell>
          <cell r="M244">
            <v>1188</v>
          </cell>
          <cell r="N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</row>
        <row r="245">
          <cell r="A245">
            <v>236</v>
          </cell>
          <cell r="B245" t="str">
            <v>PITTSFIELD</v>
          </cell>
          <cell r="C245">
            <v>1</v>
          </cell>
          <cell r="F245">
            <v>6</v>
          </cell>
          <cell r="G245">
            <v>2.8558117964646592</v>
          </cell>
          <cell r="H245">
            <v>2.8811332039337292</v>
          </cell>
          <cell r="I245">
            <v>18</v>
          </cell>
          <cell r="J245">
            <v>113.68100799416318</v>
          </cell>
          <cell r="K245">
            <v>16661</v>
          </cell>
          <cell r="L245">
            <v>2279</v>
          </cell>
          <cell r="M245">
            <v>1188</v>
          </cell>
          <cell r="N245">
            <v>106891517.40000001</v>
          </cell>
          <cell r="O245">
            <v>0</v>
          </cell>
          <cell r="P245">
            <v>0</v>
          </cell>
          <cell r="R245">
            <v>109234741.39687392</v>
          </cell>
          <cell r="S245">
            <v>-2343223.9968739152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  <cell r="G246">
            <v>0</v>
          </cell>
          <cell r="H246">
            <v>0</v>
          </cell>
          <cell r="I246" t="str">
            <v>--</v>
          </cell>
          <cell r="J246">
            <v>0</v>
          </cell>
          <cell r="K246">
            <v>16491</v>
          </cell>
          <cell r="L246">
            <v>0</v>
          </cell>
          <cell r="M246">
            <v>1188</v>
          </cell>
          <cell r="N246">
            <v>140641</v>
          </cell>
          <cell r="O246">
            <v>0</v>
          </cell>
          <cell r="P246">
            <v>0</v>
          </cell>
          <cell r="R246">
            <v>100573</v>
          </cell>
          <cell r="S246">
            <v>40068</v>
          </cell>
        </row>
        <row r="247">
          <cell r="A247">
            <v>238</v>
          </cell>
          <cell r="B247" t="str">
            <v>PLAINVILLE</v>
          </cell>
          <cell r="C247">
            <v>1</v>
          </cell>
          <cell r="G247">
            <v>6.0181659000650018</v>
          </cell>
          <cell r="H247">
            <v>4.0134910372898247</v>
          </cell>
          <cell r="I247">
            <v>9</v>
          </cell>
          <cell r="J247">
            <v>138.03212510400064</v>
          </cell>
          <cell r="K247">
            <v>12733</v>
          </cell>
          <cell r="L247">
            <v>4843</v>
          </cell>
          <cell r="M247">
            <v>1188</v>
          </cell>
          <cell r="N247">
            <v>11699889.09</v>
          </cell>
          <cell r="O247">
            <v>0</v>
          </cell>
          <cell r="P247">
            <v>0</v>
          </cell>
          <cell r="R247">
            <v>11046574.25992267</v>
          </cell>
          <cell r="S247">
            <v>653314.83007732965</v>
          </cell>
        </row>
        <row r="248">
          <cell r="A248">
            <v>239</v>
          </cell>
          <cell r="B248" t="str">
            <v>PLYMOUTH</v>
          </cell>
          <cell r="C248">
            <v>1</v>
          </cell>
          <cell r="G248">
            <v>5.2031524868032735</v>
          </cell>
          <cell r="H248">
            <v>5.2022681805181836</v>
          </cell>
          <cell r="I248">
            <v>9</v>
          </cell>
          <cell r="J248">
            <v>129.21962328770243</v>
          </cell>
          <cell r="K248">
            <v>14556</v>
          </cell>
          <cell r="L248">
            <v>4253</v>
          </cell>
          <cell r="M248">
            <v>1188</v>
          </cell>
          <cell r="N248">
            <v>149324693.19999999</v>
          </cell>
          <cell r="O248">
            <v>0</v>
          </cell>
          <cell r="P248">
            <v>0</v>
          </cell>
          <cell r="R248">
            <v>149377462.74842578</v>
          </cell>
          <cell r="S248">
            <v>-52769.548425793648</v>
          </cell>
        </row>
        <row r="249">
          <cell r="A249">
            <v>240</v>
          </cell>
          <cell r="B249" t="str">
            <v>PLYMPTON</v>
          </cell>
          <cell r="C249">
            <v>1</v>
          </cell>
          <cell r="G249">
            <v>0.77929771766395495</v>
          </cell>
          <cell r="H249">
            <v>1.0011097548572574</v>
          </cell>
          <cell r="I249">
            <v>9</v>
          </cell>
          <cell r="J249">
            <v>142.55130433467343</v>
          </cell>
          <cell r="K249">
            <v>12537</v>
          </cell>
          <cell r="L249">
            <v>5335</v>
          </cell>
          <cell r="M249">
            <v>1188</v>
          </cell>
          <cell r="N249">
            <v>4711671.2</v>
          </cell>
          <cell r="O249">
            <v>0</v>
          </cell>
          <cell r="P249">
            <v>0</v>
          </cell>
          <cell r="R249">
            <v>4501451.95</v>
          </cell>
          <cell r="S249">
            <v>210219.25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  <cell r="G250">
            <v>0</v>
          </cell>
          <cell r="H250">
            <v>0</v>
          </cell>
          <cell r="I250" t="str">
            <v>--</v>
          </cell>
          <cell r="J250">
            <v>0</v>
          </cell>
          <cell r="K250">
            <v>16491</v>
          </cell>
          <cell r="L250">
            <v>0</v>
          </cell>
          <cell r="M250">
            <v>1188</v>
          </cell>
          <cell r="N250">
            <v>16637</v>
          </cell>
          <cell r="O250">
            <v>0</v>
          </cell>
          <cell r="P250">
            <v>0</v>
          </cell>
          <cell r="R250">
            <v>16834.349999999999</v>
          </cell>
          <cell r="S250">
            <v>-197.34999999999854</v>
          </cell>
        </row>
        <row r="251">
          <cell r="A251">
            <v>242</v>
          </cell>
          <cell r="B251" t="str">
            <v>PROVINCETOWN</v>
          </cell>
          <cell r="C251">
            <v>1</v>
          </cell>
          <cell r="G251">
            <v>0</v>
          </cell>
          <cell r="H251">
            <v>0.98928086088584755</v>
          </cell>
          <cell r="I251">
            <v>9</v>
          </cell>
          <cell r="J251">
            <v>368.96464588939335</v>
          </cell>
          <cell r="K251">
            <v>17437</v>
          </cell>
          <cell r="L251">
            <v>46899</v>
          </cell>
          <cell r="M251">
            <v>1188</v>
          </cell>
          <cell r="N251">
            <v>6425576.6499999994</v>
          </cell>
          <cell r="O251">
            <v>0</v>
          </cell>
          <cell r="P251">
            <v>0</v>
          </cell>
          <cell r="R251">
            <v>6722433.5199999996</v>
          </cell>
          <cell r="S251">
            <v>-296856.87000000011</v>
          </cell>
        </row>
        <row r="252">
          <cell r="A252">
            <v>243</v>
          </cell>
          <cell r="B252" t="str">
            <v>QUINCY</v>
          </cell>
          <cell r="C252">
            <v>1</v>
          </cell>
          <cell r="G252">
            <v>0.62355929397109944</v>
          </cell>
          <cell r="H252">
            <v>0.59339802772845762</v>
          </cell>
          <cell r="I252">
            <v>9</v>
          </cell>
          <cell r="J252">
            <v>110.73912760230509</v>
          </cell>
          <cell r="K252">
            <v>16888</v>
          </cell>
          <cell r="L252">
            <v>1814</v>
          </cell>
          <cell r="M252">
            <v>1188</v>
          </cell>
          <cell r="N252">
            <v>183945842.25</v>
          </cell>
          <cell r="O252">
            <v>0</v>
          </cell>
          <cell r="P252">
            <v>0</v>
          </cell>
          <cell r="R252">
            <v>184560044.71519363</v>
          </cell>
          <cell r="S252">
            <v>-614202.46519362926</v>
          </cell>
        </row>
        <row r="253">
          <cell r="A253">
            <v>244</v>
          </cell>
          <cell r="B253" t="str">
            <v>RANDOLPH</v>
          </cell>
          <cell r="C253">
            <v>1</v>
          </cell>
          <cell r="G253">
            <v>11.504090832379131</v>
          </cell>
          <cell r="H253">
            <v>10.12923605086789</v>
          </cell>
          <cell r="I253">
            <v>9</v>
          </cell>
          <cell r="J253">
            <v>128.61679730868042</v>
          </cell>
          <cell r="K253">
            <v>16593</v>
          </cell>
          <cell r="L253">
            <v>4748</v>
          </cell>
          <cell r="M253">
            <v>1188</v>
          </cell>
          <cell r="N253">
            <v>66100769.755743995</v>
          </cell>
          <cell r="O253">
            <v>0</v>
          </cell>
          <cell r="P253">
            <v>36.408516642083022</v>
          </cell>
          <cell r="R253">
            <v>64467155.104000002</v>
          </cell>
          <cell r="S253">
            <v>1633614.6517439932</v>
          </cell>
        </row>
        <row r="254">
          <cell r="A254">
            <v>245</v>
          </cell>
          <cell r="B254" t="str">
            <v>RAYNHAM</v>
          </cell>
          <cell r="C254">
            <v>0</v>
          </cell>
          <cell r="G254">
            <v>0</v>
          </cell>
          <cell r="H254">
            <v>0</v>
          </cell>
          <cell r="I254" t="str">
            <v>--</v>
          </cell>
          <cell r="J254">
            <v>0</v>
          </cell>
          <cell r="K254" t="str">
            <v/>
          </cell>
          <cell r="L254">
            <v>0</v>
          </cell>
          <cell r="M254">
            <v>1188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</row>
        <row r="255">
          <cell r="A255">
            <v>246</v>
          </cell>
          <cell r="B255" t="str">
            <v>READING</v>
          </cell>
          <cell r="C255">
            <v>1</v>
          </cell>
          <cell r="G255">
            <v>7.5140175004369827E-2</v>
          </cell>
          <cell r="H255">
            <v>7.0675216822859793E-2</v>
          </cell>
          <cell r="I255">
            <v>9</v>
          </cell>
          <cell r="J255">
            <v>136.38514713118937</v>
          </cell>
          <cell r="K255">
            <v>12423</v>
          </cell>
          <cell r="L255">
            <v>4520</v>
          </cell>
          <cell r="M255">
            <v>1188</v>
          </cell>
          <cell r="N255">
            <v>64442674.600000001</v>
          </cell>
          <cell r="O255">
            <v>0</v>
          </cell>
          <cell r="P255">
            <v>0</v>
          </cell>
          <cell r="R255">
            <v>63544370.088</v>
          </cell>
          <cell r="S255">
            <v>898304.51200000197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  <cell r="G256">
            <v>0</v>
          </cell>
          <cell r="H256">
            <v>0</v>
          </cell>
          <cell r="I256" t="str">
            <v>--</v>
          </cell>
          <cell r="J256">
            <v>0</v>
          </cell>
          <cell r="K256" t="str">
            <v/>
          </cell>
          <cell r="L256">
            <v>0</v>
          </cell>
          <cell r="M256">
            <v>1188</v>
          </cell>
          <cell r="N256">
            <v>1408004</v>
          </cell>
          <cell r="O256">
            <v>0</v>
          </cell>
          <cell r="P256">
            <v>0</v>
          </cell>
          <cell r="R256">
            <v>1405119</v>
          </cell>
          <cell r="S256">
            <v>2885</v>
          </cell>
        </row>
        <row r="257">
          <cell r="A257">
            <v>248</v>
          </cell>
          <cell r="B257" t="str">
            <v>REVERE</v>
          </cell>
          <cell r="C257">
            <v>1</v>
          </cell>
          <cell r="G257">
            <v>7.131647631694193</v>
          </cell>
          <cell r="H257">
            <v>6.5683761527850022</v>
          </cell>
          <cell r="I257">
            <v>9</v>
          </cell>
          <cell r="J257">
            <v>103.22634123713455</v>
          </cell>
          <cell r="K257">
            <v>17972</v>
          </cell>
          <cell r="L257">
            <v>580</v>
          </cell>
          <cell r="M257">
            <v>1188</v>
          </cell>
          <cell r="N257">
            <v>148230350.59999999</v>
          </cell>
          <cell r="O257">
            <v>0</v>
          </cell>
          <cell r="P257">
            <v>0</v>
          </cell>
          <cell r="R257">
            <v>150437112.24243906</v>
          </cell>
          <cell r="S257">
            <v>-2206761.6424390674</v>
          </cell>
        </row>
        <row r="258">
          <cell r="A258">
            <v>249</v>
          </cell>
          <cell r="B258" t="str">
            <v>RICHMOND</v>
          </cell>
          <cell r="C258">
            <v>1</v>
          </cell>
          <cell r="G258">
            <v>0.78588479677171652</v>
          </cell>
          <cell r="H258">
            <v>0</v>
          </cell>
          <cell r="I258">
            <v>9</v>
          </cell>
          <cell r="J258">
            <v>268.05738217935317</v>
          </cell>
          <cell r="K258">
            <v>13779</v>
          </cell>
          <cell r="L258">
            <v>23157</v>
          </cell>
          <cell r="M258">
            <v>1188</v>
          </cell>
          <cell r="N258">
            <v>4464971.4000000004</v>
          </cell>
          <cell r="O258">
            <v>0</v>
          </cell>
          <cell r="P258">
            <v>0</v>
          </cell>
          <cell r="R258">
            <v>4621332</v>
          </cell>
          <cell r="S258">
            <v>-156360.59999999963</v>
          </cell>
        </row>
        <row r="259">
          <cell r="A259">
            <v>250</v>
          </cell>
          <cell r="B259" t="str">
            <v>ROCHESTER</v>
          </cell>
          <cell r="C259">
            <v>1</v>
          </cell>
          <cell r="G259">
            <v>0.2449671685055532</v>
          </cell>
          <cell r="H259">
            <v>0</v>
          </cell>
          <cell r="I259">
            <v>9</v>
          </cell>
          <cell r="J259">
            <v>123.50587117441989</v>
          </cell>
          <cell r="K259">
            <v>12351</v>
          </cell>
          <cell r="L259">
            <v>2903</v>
          </cell>
          <cell r="M259">
            <v>1188</v>
          </cell>
          <cell r="N259">
            <v>7682732.4000000004</v>
          </cell>
          <cell r="O259">
            <v>0</v>
          </cell>
          <cell r="P259">
            <v>0</v>
          </cell>
          <cell r="R259">
            <v>7702691.4000000004</v>
          </cell>
          <cell r="S259">
            <v>-19959</v>
          </cell>
        </row>
        <row r="260">
          <cell r="A260">
            <v>251</v>
          </cell>
          <cell r="B260" t="str">
            <v>ROCKLAND</v>
          </cell>
          <cell r="C260">
            <v>1</v>
          </cell>
          <cell r="G260">
            <v>4.3849049952505874</v>
          </cell>
          <cell r="H260">
            <v>4.093835746496393</v>
          </cell>
          <cell r="I260">
            <v>9</v>
          </cell>
          <cell r="J260">
            <v>114.01234521898478</v>
          </cell>
          <cell r="K260">
            <v>15747</v>
          </cell>
          <cell r="L260">
            <v>2207</v>
          </cell>
          <cell r="M260">
            <v>1188</v>
          </cell>
          <cell r="N260">
            <v>40198071</v>
          </cell>
          <cell r="O260">
            <v>0</v>
          </cell>
          <cell r="P260">
            <v>0</v>
          </cell>
          <cell r="R260">
            <v>41114963.315190986</v>
          </cell>
          <cell r="S260">
            <v>-916892.3151909858</v>
          </cell>
        </row>
        <row r="261">
          <cell r="A261">
            <v>252</v>
          </cell>
          <cell r="B261" t="str">
            <v>ROCKPORT</v>
          </cell>
          <cell r="C261">
            <v>1</v>
          </cell>
          <cell r="G261">
            <v>0</v>
          </cell>
          <cell r="H261">
            <v>0</v>
          </cell>
          <cell r="I261">
            <v>9</v>
          </cell>
          <cell r="J261">
            <v>204.45044125495988</v>
          </cell>
          <cell r="K261">
            <v>13849</v>
          </cell>
          <cell r="L261">
            <v>14465</v>
          </cell>
          <cell r="M261">
            <v>1188</v>
          </cell>
          <cell r="N261">
            <v>18291738</v>
          </cell>
          <cell r="O261">
            <v>0</v>
          </cell>
          <cell r="P261">
            <v>0</v>
          </cell>
          <cell r="R261">
            <v>18029661</v>
          </cell>
          <cell r="S261">
            <v>262077</v>
          </cell>
        </row>
        <row r="262">
          <cell r="A262">
            <v>253</v>
          </cell>
          <cell r="B262" t="str">
            <v>ROWE</v>
          </cell>
          <cell r="C262">
            <v>1</v>
          </cell>
          <cell r="G262">
            <v>1.662402108294083</v>
          </cell>
          <cell r="H262">
            <v>1.6213529239426736</v>
          </cell>
          <cell r="I262">
            <v>9</v>
          </cell>
          <cell r="J262">
            <v>298.57930013098638</v>
          </cell>
          <cell r="K262">
            <v>18326</v>
          </cell>
          <cell r="L262">
            <v>36392</v>
          </cell>
          <cell r="M262">
            <v>1188</v>
          </cell>
          <cell r="N262">
            <v>2254598.58</v>
          </cell>
          <cell r="O262">
            <v>0</v>
          </cell>
          <cell r="P262">
            <v>0</v>
          </cell>
          <cell r="R262">
            <v>2204563.25</v>
          </cell>
          <cell r="S262">
            <v>50035.330000000075</v>
          </cell>
        </row>
        <row r="263">
          <cell r="A263">
            <v>254</v>
          </cell>
          <cell r="B263" t="str">
            <v>ROWLEY</v>
          </cell>
          <cell r="C263">
            <v>0</v>
          </cell>
          <cell r="G263">
            <v>0</v>
          </cell>
          <cell r="H263">
            <v>0</v>
          </cell>
          <cell r="I263" t="str">
            <v>--</v>
          </cell>
          <cell r="J263">
            <v>0</v>
          </cell>
          <cell r="K263">
            <v>17004</v>
          </cell>
          <cell r="L263">
            <v>0</v>
          </cell>
          <cell r="M263">
            <v>1188</v>
          </cell>
          <cell r="N263">
            <v>117035.5</v>
          </cell>
          <cell r="O263">
            <v>0</v>
          </cell>
          <cell r="P263">
            <v>0</v>
          </cell>
          <cell r="R263">
            <v>154810.25</v>
          </cell>
          <cell r="S263">
            <v>-37774.75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  <cell r="G264">
            <v>0</v>
          </cell>
          <cell r="H264">
            <v>0</v>
          </cell>
          <cell r="I264" t="str">
            <v>--</v>
          </cell>
          <cell r="J264">
            <v>0</v>
          </cell>
          <cell r="K264" t="str">
            <v/>
          </cell>
          <cell r="L264">
            <v>0</v>
          </cell>
          <cell r="M264">
            <v>1188</v>
          </cell>
          <cell r="N264">
            <v>81600</v>
          </cell>
          <cell r="O264">
            <v>0</v>
          </cell>
          <cell r="P264">
            <v>0</v>
          </cell>
          <cell r="R264">
            <v>89005</v>
          </cell>
          <cell r="S264">
            <v>-7405</v>
          </cell>
        </row>
        <row r="265">
          <cell r="A265">
            <v>256</v>
          </cell>
          <cell r="B265" t="str">
            <v>RUSSELL</v>
          </cell>
          <cell r="C265">
            <v>0</v>
          </cell>
          <cell r="G265">
            <v>0</v>
          </cell>
          <cell r="H265">
            <v>0</v>
          </cell>
          <cell r="I265" t="str">
            <v>--</v>
          </cell>
          <cell r="J265">
            <v>0</v>
          </cell>
          <cell r="K265">
            <v>18110</v>
          </cell>
          <cell r="L265">
            <v>0</v>
          </cell>
          <cell r="M265">
            <v>1188</v>
          </cell>
          <cell r="N265">
            <v>361532.7</v>
          </cell>
          <cell r="O265">
            <v>0</v>
          </cell>
          <cell r="P265">
            <v>0</v>
          </cell>
          <cell r="R265">
            <v>348070</v>
          </cell>
          <cell r="S265">
            <v>13462.700000000012</v>
          </cell>
        </row>
        <row r="266">
          <cell r="A266">
            <v>257</v>
          </cell>
          <cell r="B266" t="str">
            <v>RUTLAND</v>
          </cell>
          <cell r="C266">
            <v>0</v>
          </cell>
          <cell r="G266">
            <v>0</v>
          </cell>
          <cell r="H266">
            <v>0</v>
          </cell>
          <cell r="I266" t="str">
            <v>--</v>
          </cell>
          <cell r="J266">
            <v>0</v>
          </cell>
          <cell r="K266" t="str">
            <v/>
          </cell>
          <cell r="L266">
            <v>0</v>
          </cell>
          <cell r="M266">
            <v>1188</v>
          </cell>
          <cell r="N266">
            <v>660</v>
          </cell>
          <cell r="O266">
            <v>0</v>
          </cell>
          <cell r="P266">
            <v>0</v>
          </cell>
          <cell r="R266">
            <v>680</v>
          </cell>
          <cell r="S266">
            <v>-20</v>
          </cell>
        </row>
        <row r="267">
          <cell r="A267">
            <v>258</v>
          </cell>
          <cell r="B267" t="str">
            <v>SALEM</v>
          </cell>
          <cell r="C267">
            <v>1</v>
          </cell>
          <cell r="G267">
            <v>10.663672662770324</v>
          </cell>
          <cell r="H267">
            <v>10.445531111685186</v>
          </cell>
          <cell r="I267">
            <v>9</v>
          </cell>
          <cell r="J267">
            <v>124.56585760083183</v>
          </cell>
          <cell r="K267">
            <v>16643</v>
          </cell>
          <cell r="L267">
            <v>4088</v>
          </cell>
          <cell r="M267">
            <v>1188</v>
          </cell>
          <cell r="N267">
            <v>87977029.619104013</v>
          </cell>
          <cell r="O267">
            <v>4</v>
          </cell>
          <cell r="P267">
            <v>66.729381286137212</v>
          </cell>
          <cell r="R267">
            <v>88036840.864000008</v>
          </cell>
          <cell r="S267">
            <v>-59811.244895994663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  <cell r="G268">
            <v>0</v>
          </cell>
          <cell r="H268">
            <v>0</v>
          </cell>
          <cell r="I268" t="str">
            <v>--</v>
          </cell>
          <cell r="J268">
            <v>0</v>
          </cell>
          <cell r="K268">
            <v>16491</v>
          </cell>
          <cell r="L268">
            <v>0</v>
          </cell>
          <cell r="M268">
            <v>1188</v>
          </cell>
          <cell r="N268">
            <v>40442.75</v>
          </cell>
          <cell r="O268">
            <v>0</v>
          </cell>
          <cell r="P268">
            <v>0</v>
          </cell>
          <cell r="R268">
            <v>41597.75</v>
          </cell>
          <cell r="S268">
            <v>-1155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  <cell r="G269">
            <v>0</v>
          </cell>
          <cell r="H269">
            <v>0</v>
          </cell>
          <cell r="I269" t="str">
            <v>--</v>
          </cell>
          <cell r="J269">
            <v>0</v>
          </cell>
          <cell r="K269" t="str">
            <v/>
          </cell>
          <cell r="L269">
            <v>0</v>
          </cell>
          <cell r="M269">
            <v>1188</v>
          </cell>
          <cell r="N269">
            <v>0</v>
          </cell>
          <cell r="O269">
            <v>0</v>
          </cell>
          <cell r="P269">
            <v>0</v>
          </cell>
          <cell r="R269">
            <v>0</v>
          </cell>
          <cell r="S269">
            <v>0</v>
          </cell>
        </row>
        <row r="270">
          <cell r="A270">
            <v>261</v>
          </cell>
          <cell r="B270" t="str">
            <v>SANDWICH</v>
          </cell>
          <cell r="C270">
            <v>1</v>
          </cell>
          <cell r="G270">
            <v>7.2891805533379372</v>
          </cell>
          <cell r="H270">
            <v>7.1052491006648664</v>
          </cell>
          <cell r="I270">
            <v>9</v>
          </cell>
          <cell r="J270">
            <v>176.5037647409651</v>
          </cell>
          <cell r="K270">
            <v>12852</v>
          </cell>
          <cell r="L270">
            <v>9832</v>
          </cell>
          <cell r="M270">
            <v>1188</v>
          </cell>
          <cell r="N270">
            <v>52956454.399999999</v>
          </cell>
          <cell r="O270">
            <v>0</v>
          </cell>
          <cell r="P270">
            <v>0</v>
          </cell>
          <cell r="R270">
            <v>52082808.587117262</v>
          </cell>
          <cell r="S270">
            <v>873645.81288273633</v>
          </cell>
        </row>
        <row r="271">
          <cell r="A271">
            <v>262</v>
          </cell>
          <cell r="B271" t="str">
            <v>SAUGUS</v>
          </cell>
          <cell r="C271">
            <v>1</v>
          </cell>
          <cell r="G271">
            <v>10.044309923554511</v>
          </cell>
          <cell r="H271">
            <v>10.194629285784039</v>
          </cell>
          <cell r="I271">
            <v>9</v>
          </cell>
          <cell r="J271">
            <v>112.53509990051158</v>
          </cell>
          <cell r="K271">
            <v>14871</v>
          </cell>
          <cell r="L271">
            <v>1864</v>
          </cell>
          <cell r="M271">
            <v>1188</v>
          </cell>
          <cell r="N271">
            <v>48118444.158047996</v>
          </cell>
          <cell r="O271">
            <v>0</v>
          </cell>
          <cell r="P271">
            <v>34.773660353353456</v>
          </cell>
          <cell r="R271">
            <v>49789526.167999998</v>
          </cell>
          <cell r="S271">
            <v>-1671082.0099520013</v>
          </cell>
        </row>
        <row r="272">
          <cell r="A272">
            <v>263</v>
          </cell>
          <cell r="B272" t="str">
            <v>SAVOY</v>
          </cell>
          <cell r="C272">
            <v>1</v>
          </cell>
          <cell r="G272">
            <v>1.7240878518942386</v>
          </cell>
          <cell r="H272">
            <v>2.0270905837295223</v>
          </cell>
          <cell r="I272">
            <v>9</v>
          </cell>
          <cell r="J272">
            <v>171.37979791275509</v>
          </cell>
          <cell r="K272">
            <v>14412</v>
          </cell>
          <cell r="L272">
            <v>10287</v>
          </cell>
          <cell r="M272">
            <v>1188</v>
          </cell>
          <cell r="N272">
            <v>1029406.3899999999</v>
          </cell>
          <cell r="O272">
            <v>0</v>
          </cell>
          <cell r="P272">
            <v>0</v>
          </cell>
          <cell r="R272">
            <v>1040641.7519999999</v>
          </cell>
          <cell r="S272">
            <v>-11235.361999999965</v>
          </cell>
        </row>
        <row r="273">
          <cell r="A273">
            <v>264</v>
          </cell>
          <cell r="B273" t="str">
            <v>SCITUATE</v>
          </cell>
          <cell r="C273">
            <v>1</v>
          </cell>
          <cell r="G273">
            <v>0.45744518313901117</v>
          </cell>
          <cell r="H273">
            <v>0.61563927425696252</v>
          </cell>
          <cell r="I273">
            <v>9</v>
          </cell>
          <cell r="J273">
            <v>149.07358659822506</v>
          </cell>
          <cell r="K273">
            <v>12412</v>
          </cell>
          <cell r="L273">
            <v>6091</v>
          </cell>
          <cell r="M273">
            <v>1188</v>
          </cell>
          <cell r="N273">
            <v>51446198</v>
          </cell>
          <cell r="O273">
            <v>0</v>
          </cell>
          <cell r="P273">
            <v>0</v>
          </cell>
          <cell r="R273">
            <v>51444825.850928001</v>
          </cell>
          <cell r="S273">
            <v>1372.1490719988942</v>
          </cell>
        </row>
        <row r="274">
          <cell r="A274">
            <v>265</v>
          </cell>
          <cell r="B274" t="str">
            <v>SEEKONK</v>
          </cell>
          <cell r="C274">
            <v>1</v>
          </cell>
          <cell r="G274">
            <v>0.17890348554768754</v>
          </cell>
          <cell r="H274">
            <v>0.18341269095118803</v>
          </cell>
          <cell r="I274">
            <v>9</v>
          </cell>
          <cell r="J274">
            <v>138.20503139311575</v>
          </cell>
          <cell r="K274">
            <v>12514</v>
          </cell>
          <cell r="L274">
            <v>4781</v>
          </cell>
          <cell r="M274">
            <v>1188</v>
          </cell>
          <cell r="N274">
            <v>36501290.969999999</v>
          </cell>
          <cell r="O274">
            <v>0</v>
          </cell>
          <cell r="P274">
            <v>0</v>
          </cell>
          <cell r="R274">
            <v>37032992.629724741</v>
          </cell>
          <cell r="S274">
            <v>-531701.65972474217</v>
          </cell>
        </row>
        <row r="275">
          <cell r="A275">
            <v>266</v>
          </cell>
          <cell r="B275" t="str">
            <v>SHARON</v>
          </cell>
          <cell r="C275">
            <v>1</v>
          </cell>
          <cell r="G275">
            <v>0.31324641650329527</v>
          </cell>
          <cell r="H275">
            <v>0.26201357327593899</v>
          </cell>
          <cell r="I275">
            <v>9</v>
          </cell>
          <cell r="J275">
            <v>150.1281563080295</v>
          </cell>
          <cell r="K275">
            <v>12641</v>
          </cell>
          <cell r="L275">
            <v>6337</v>
          </cell>
          <cell r="M275">
            <v>1188</v>
          </cell>
          <cell r="N275">
            <v>67266744.159999996</v>
          </cell>
          <cell r="O275">
            <v>0</v>
          </cell>
          <cell r="P275">
            <v>0</v>
          </cell>
          <cell r="R275">
            <v>65364250.593116082</v>
          </cell>
          <cell r="S275">
            <v>1902493.5668839142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  <cell r="G276">
            <v>0</v>
          </cell>
          <cell r="H276">
            <v>0</v>
          </cell>
          <cell r="I276" t="str">
            <v>--</v>
          </cell>
          <cell r="J276">
            <v>0</v>
          </cell>
          <cell r="K276">
            <v>16491</v>
          </cell>
          <cell r="L276">
            <v>0</v>
          </cell>
          <cell r="M276">
            <v>1188</v>
          </cell>
          <cell r="N276">
            <v>65963</v>
          </cell>
          <cell r="O276">
            <v>0</v>
          </cell>
          <cell r="P276">
            <v>0</v>
          </cell>
          <cell r="R276">
            <v>65963</v>
          </cell>
          <cell r="S276">
            <v>0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  <cell r="G277">
            <v>0</v>
          </cell>
          <cell r="H277">
            <v>0</v>
          </cell>
          <cell r="I277" t="str">
            <v>--</v>
          </cell>
          <cell r="J277">
            <v>0</v>
          </cell>
          <cell r="K277" t="str">
            <v/>
          </cell>
          <cell r="L277">
            <v>0</v>
          </cell>
          <cell r="M277">
            <v>1188</v>
          </cell>
          <cell r="N277">
            <v>732.90000000000009</v>
          </cell>
          <cell r="O277">
            <v>0</v>
          </cell>
          <cell r="P277">
            <v>0</v>
          </cell>
          <cell r="R277">
            <v>42436</v>
          </cell>
          <cell r="S277">
            <v>-41703.1</v>
          </cell>
        </row>
        <row r="278">
          <cell r="A278">
            <v>269</v>
          </cell>
          <cell r="B278" t="str">
            <v>SHERBORN</v>
          </cell>
          <cell r="C278">
            <v>1</v>
          </cell>
          <cell r="G278">
            <v>0</v>
          </cell>
          <cell r="H278">
            <v>0</v>
          </cell>
          <cell r="I278">
            <v>9</v>
          </cell>
          <cell r="J278">
            <v>184.22384207461275</v>
          </cell>
          <cell r="K278">
            <v>11685</v>
          </cell>
          <cell r="L278">
            <v>9842</v>
          </cell>
          <cell r="M278">
            <v>1188</v>
          </cell>
          <cell r="N278">
            <v>9011817.0999999996</v>
          </cell>
          <cell r="O278">
            <v>0</v>
          </cell>
          <cell r="P278">
            <v>0</v>
          </cell>
          <cell r="R278">
            <v>8719183.4000000004</v>
          </cell>
          <cell r="S278">
            <v>292633.69999999925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G279">
            <v>0</v>
          </cell>
          <cell r="H279">
            <v>0</v>
          </cell>
          <cell r="I279" t="str">
            <v>--</v>
          </cell>
          <cell r="J279">
            <v>0</v>
          </cell>
          <cell r="K279" t="str">
            <v/>
          </cell>
          <cell r="L279">
            <v>0</v>
          </cell>
          <cell r="M279">
            <v>1188</v>
          </cell>
          <cell r="N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</row>
        <row r="280">
          <cell r="A280">
            <v>271</v>
          </cell>
          <cell r="B280" t="str">
            <v>SHREWSBURY</v>
          </cell>
          <cell r="C280">
            <v>1</v>
          </cell>
          <cell r="G280">
            <v>0.36004769616530807</v>
          </cell>
          <cell r="H280">
            <v>0.39731765744789443</v>
          </cell>
          <cell r="I280">
            <v>9</v>
          </cell>
          <cell r="J280">
            <v>129.76373148151421</v>
          </cell>
          <cell r="K280">
            <v>12497</v>
          </cell>
          <cell r="L280">
            <v>3720</v>
          </cell>
          <cell r="M280">
            <v>1188</v>
          </cell>
          <cell r="N280">
            <v>97967204</v>
          </cell>
          <cell r="O280">
            <v>0</v>
          </cell>
          <cell r="P280">
            <v>0</v>
          </cell>
          <cell r="R280">
            <v>94906391.983976126</v>
          </cell>
          <cell r="S280">
            <v>3060812.0160238743</v>
          </cell>
        </row>
        <row r="281">
          <cell r="A281">
            <v>272</v>
          </cell>
          <cell r="B281" t="str">
            <v>SHUTESBURY</v>
          </cell>
          <cell r="C281">
            <v>1</v>
          </cell>
          <cell r="G281">
            <v>2.451079014004852</v>
          </cell>
          <cell r="H281">
            <v>2.1891804988336245</v>
          </cell>
          <cell r="I281">
            <v>9</v>
          </cell>
          <cell r="J281">
            <v>213.44201357204767</v>
          </cell>
          <cell r="K281">
            <v>12994</v>
          </cell>
          <cell r="L281">
            <v>14741</v>
          </cell>
          <cell r="M281">
            <v>1188</v>
          </cell>
          <cell r="N281">
            <v>3094856.73</v>
          </cell>
          <cell r="O281">
            <v>0</v>
          </cell>
          <cell r="P281">
            <v>0</v>
          </cell>
          <cell r="R281">
            <v>3136580.2480000001</v>
          </cell>
          <cell r="S281">
            <v>-41723.518000000156</v>
          </cell>
        </row>
        <row r="282">
          <cell r="A282">
            <v>273</v>
          </cell>
          <cell r="B282" t="str">
            <v>SOMERSET</v>
          </cell>
          <cell r="C282">
            <v>1</v>
          </cell>
          <cell r="G282">
            <v>0.73710344858656029</v>
          </cell>
          <cell r="H282">
            <v>0.80118970853889571</v>
          </cell>
          <cell r="I282">
            <v>9</v>
          </cell>
          <cell r="J282">
            <v>133.83747209159793</v>
          </cell>
          <cell r="K282">
            <v>12988</v>
          </cell>
          <cell r="L282">
            <v>4395</v>
          </cell>
          <cell r="M282">
            <v>1188</v>
          </cell>
          <cell r="N282">
            <v>28971290.759999998</v>
          </cell>
          <cell r="O282">
            <v>0</v>
          </cell>
          <cell r="P282">
            <v>0</v>
          </cell>
          <cell r="R282">
            <v>28176114.704</v>
          </cell>
          <cell r="S282">
            <v>795176.055999998</v>
          </cell>
        </row>
        <row r="283">
          <cell r="A283">
            <v>274</v>
          </cell>
          <cell r="B283" t="str">
            <v>SOMERVILLE</v>
          </cell>
          <cell r="C283">
            <v>1</v>
          </cell>
          <cell r="G283">
            <v>6.2172074211452708</v>
          </cell>
          <cell r="H283">
            <v>5.8839406149791103</v>
          </cell>
          <cell r="I283">
            <v>9</v>
          </cell>
          <cell r="J283">
            <v>144.29908236076398</v>
          </cell>
          <cell r="K283">
            <v>17269</v>
          </cell>
          <cell r="L283">
            <v>7650</v>
          </cell>
          <cell r="M283">
            <v>1188</v>
          </cell>
          <cell r="N283">
            <v>130728137.88123706</v>
          </cell>
          <cell r="O283">
            <v>0</v>
          </cell>
          <cell r="P283">
            <v>0</v>
          </cell>
          <cell r="R283">
            <v>124455353.19541687</v>
          </cell>
          <cell r="S283">
            <v>6272784.6858201921</v>
          </cell>
        </row>
        <row r="284">
          <cell r="A284">
            <v>275</v>
          </cell>
          <cell r="B284" t="str">
            <v>SOUTHAMPTON</v>
          </cell>
          <cell r="C284">
            <v>1</v>
          </cell>
          <cell r="G284">
            <v>2.3984572554286201</v>
          </cell>
          <cell r="H284">
            <v>2.3858590257005337</v>
          </cell>
          <cell r="I284">
            <v>9</v>
          </cell>
          <cell r="J284">
            <v>129.14980473502368</v>
          </cell>
          <cell r="K284">
            <v>12774</v>
          </cell>
          <cell r="L284">
            <v>3724</v>
          </cell>
          <cell r="M284">
            <v>1188</v>
          </cell>
          <cell r="N284">
            <v>7818441.8270576224</v>
          </cell>
          <cell r="O284">
            <v>0</v>
          </cell>
          <cell r="P284">
            <v>0</v>
          </cell>
          <cell r="R284">
            <v>7802019.8270576224</v>
          </cell>
          <cell r="S284">
            <v>16422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  <cell r="G285">
            <v>0.21960216329356988</v>
          </cell>
          <cell r="H285">
            <v>7.1481478992029251E-2</v>
          </cell>
          <cell r="I285">
            <v>9</v>
          </cell>
          <cell r="J285">
            <v>191.80025012123471</v>
          </cell>
          <cell r="K285">
            <v>11859</v>
          </cell>
          <cell r="L285">
            <v>10887</v>
          </cell>
          <cell r="M285">
            <v>1188</v>
          </cell>
          <cell r="N285">
            <v>27940104.600000001</v>
          </cell>
          <cell r="O285">
            <v>0</v>
          </cell>
          <cell r="P285">
            <v>0</v>
          </cell>
          <cell r="R285">
            <v>27893699.699999999</v>
          </cell>
          <cell r="S285">
            <v>46404.900000002235</v>
          </cell>
        </row>
        <row r="286">
          <cell r="A286">
            <v>277</v>
          </cell>
          <cell r="B286" t="str">
            <v>SOUTHBRIDGE</v>
          </cell>
          <cell r="C286">
            <v>1</v>
          </cell>
          <cell r="F286">
            <v>1</v>
          </cell>
          <cell r="G286">
            <v>5.7130423291051402</v>
          </cell>
          <cell r="H286">
            <v>5.7769221816160172</v>
          </cell>
          <cell r="I286">
            <v>18</v>
          </cell>
          <cell r="J286">
            <v>101.59231478496005</v>
          </cell>
          <cell r="K286">
            <v>17596</v>
          </cell>
          <cell r="L286">
            <v>280</v>
          </cell>
          <cell r="M286">
            <v>1188</v>
          </cell>
          <cell r="N286">
            <v>38753958.069999993</v>
          </cell>
          <cell r="O286">
            <v>0</v>
          </cell>
          <cell r="P286">
            <v>0</v>
          </cell>
          <cell r="R286">
            <v>38095221</v>
          </cell>
          <cell r="S286">
            <v>658737.06999999285</v>
          </cell>
        </row>
        <row r="287">
          <cell r="A287">
            <v>278</v>
          </cell>
          <cell r="B287" t="str">
            <v>SOUTH HADLEY</v>
          </cell>
          <cell r="C287">
            <v>1</v>
          </cell>
          <cell r="G287">
            <v>6.6232021236865322</v>
          </cell>
          <cell r="H287">
            <v>6.9807623360235285</v>
          </cell>
          <cell r="I287">
            <v>9</v>
          </cell>
          <cell r="J287">
            <v>116.53412231085679</v>
          </cell>
          <cell r="K287">
            <v>13947</v>
          </cell>
          <cell r="L287">
            <v>2306</v>
          </cell>
          <cell r="M287">
            <v>1188</v>
          </cell>
          <cell r="N287">
            <v>30412409.101000004</v>
          </cell>
          <cell r="O287">
            <v>0</v>
          </cell>
          <cell r="P287">
            <v>0</v>
          </cell>
          <cell r="R287">
            <v>30687078.844802454</v>
          </cell>
          <cell r="S287">
            <v>-274669.7438024506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  <cell r="G288">
            <v>0</v>
          </cell>
          <cell r="H288">
            <v>0</v>
          </cell>
          <cell r="I288" t="str">
            <v>--</v>
          </cell>
          <cell r="J288">
            <v>0</v>
          </cell>
          <cell r="K288" t="str">
            <v/>
          </cell>
          <cell r="L288">
            <v>0</v>
          </cell>
          <cell r="M288">
            <v>1188</v>
          </cell>
          <cell r="N288">
            <v>0</v>
          </cell>
          <cell r="O288">
            <v>0</v>
          </cell>
          <cell r="P288">
            <v>0</v>
          </cell>
          <cell r="R288">
            <v>0</v>
          </cell>
          <cell r="S288">
            <v>0</v>
          </cell>
        </row>
        <row r="289">
          <cell r="A289">
            <v>280</v>
          </cell>
          <cell r="B289" t="str">
            <v>SPENCER</v>
          </cell>
          <cell r="C289">
            <v>0</v>
          </cell>
          <cell r="G289">
            <v>0</v>
          </cell>
          <cell r="H289">
            <v>0</v>
          </cell>
          <cell r="I289" t="str">
            <v>--</v>
          </cell>
          <cell r="J289">
            <v>0</v>
          </cell>
          <cell r="K289">
            <v>16491</v>
          </cell>
          <cell r="L289">
            <v>0</v>
          </cell>
          <cell r="M289">
            <v>1188</v>
          </cell>
          <cell r="N289">
            <v>1259514</v>
          </cell>
          <cell r="O289">
            <v>0</v>
          </cell>
          <cell r="P289">
            <v>0</v>
          </cell>
          <cell r="R289">
            <v>1590703</v>
          </cell>
          <cell r="S289">
            <v>-331189</v>
          </cell>
        </row>
        <row r="290">
          <cell r="A290">
            <v>281</v>
          </cell>
          <cell r="B290" t="str">
            <v>SPRINGFIELD</v>
          </cell>
          <cell r="C290">
            <v>1</v>
          </cell>
          <cell r="F290">
            <v>3</v>
          </cell>
          <cell r="G290">
            <v>14.71054073320815</v>
          </cell>
          <cell r="H290">
            <v>15.300755465476282</v>
          </cell>
          <cell r="I290">
            <v>18</v>
          </cell>
          <cell r="J290">
            <v>100</v>
          </cell>
          <cell r="K290">
            <v>18561</v>
          </cell>
          <cell r="L290">
            <v>0</v>
          </cell>
          <cell r="M290">
            <v>1188</v>
          </cell>
          <cell r="N290">
            <v>525363170.34394085</v>
          </cell>
          <cell r="O290">
            <v>0</v>
          </cell>
          <cell r="P290">
            <v>0</v>
          </cell>
          <cell r="R290">
            <v>525763853</v>
          </cell>
          <cell r="S290">
            <v>-400682.65605914593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  <cell r="G291">
            <v>0</v>
          </cell>
          <cell r="H291">
            <v>0</v>
          </cell>
          <cell r="I291" t="str">
            <v>--</v>
          </cell>
          <cell r="J291">
            <v>0</v>
          </cell>
          <cell r="K291">
            <v>16491</v>
          </cell>
          <cell r="L291">
            <v>0</v>
          </cell>
          <cell r="M291">
            <v>1188</v>
          </cell>
          <cell r="N291">
            <v>19371</v>
          </cell>
          <cell r="O291">
            <v>0</v>
          </cell>
          <cell r="P291">
            <v>0</v>
          </cell>
          <cell r="R291">
            <v>33698.699999999997</v>
          </cell>
          <cell r="S291">
            <v>-14327.699999999997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  <cell r="G292">
            <v>0</v>
          </cell>
          <cell r="H292">
            <v>0</v>
          </cell>
          <cell r="I292" t="str">
            <v>--</v>
          </cell>
          <cell r="J292">
            <v>0</v>
          </cell>
          <cell r="K292" t="str">
            <v/>
          </cell>
          <cell r="L292">
            <v>0</v>
          </cell>
          <cell r="M292">
            <v>1188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</row>
        <row r="293">
          <cell r="A293">
            <v>284</v>
          </cell>
          <cell r="B293" t="str">
            <v>STONEHAM</v>
          </cell>
          <cell r="C293">
            <v>1</v>
          </cell>
          <cell r="G293">
            <v>6.2924723387691106</v>
          </cell>
          <cell r="H293">
            <v>6.8010573918485955</v>
          </cell>
          <cell r="I293">
            <v>9</v>
          </cell>
          <cell r="J293">
            <v>142.13877441457646</v>
          </cell>
          <cell r="K293">
            <v>13264</v>
          </cell>
          <cell r="L293">
            <v>5589</v>
          </cell>
          <cell r="M293">
            <v>1188</v>
          </cell>
          <cell r="N293">
            <v>46563877.020000003</v>
          </cell>
          <cell r="O293">
            <v>0</v>
          </cell>
          <cell r="P293">
            <v>0</v>
          </cell>
          <cell r="R293">
            <v>45809297.001335695</v>
          </cell>
          <cell r="S293">
            <v>754580.01866430789</v>
          </cell>
        </row>
        <row r="294">
          <cell r="A294">
            <v>285</v>
          </cell>
          <cell r="B294" t="str">
            <v>STOUGHTON</v>
          </cell>
          <cell r="C294">
            <v>1</v>
          </cell>
          <cell r="G294">
            <v>3.3724864324386159</v>
          </cell>
          <cell r="H294">
            <v>3.0798353014839912</v>
          </cell>
          <cell r="I294">
            <v>9</v>
          </cell>
          <cell r="J294">
            <v>116.95781453436267</v>
          </cell>
          <cell r="K294">
            <v>15431</v>
          </cell>
          <cell r="L294">
            <v>2617</v>
          </cell>
          <cell r="M294">
            <v>1188</v>
          </cell>
          <cell r="N294">
            <v>67151837.599999994</v>
          </cell>
          <cell r="O294">
            <v>0</v>
          </cell>
          <cell r="P294">
            <v>0</v>
          </cell>
          <cell r="R294">
            <v>69551203.350010723</v>
          </cell>
          <cell r="S294">
            <v>-2399365.7500107288</v>
          </cell>
        </row>
        <row r="295">
          <cell r="A295">
            <v>286</v>
          </cell>
          <cell r="B295" t="str">
            <v>STOW</v>
          </cell>
          <cell r="C295">
            <v>0</v>
          </cell>
          <cell r="G295">
            <v>0</v>
          </cell>
          <cell r="H295">
            <v>0</v>
          </cell>
          <cell r="I295" t="str">
            <v>--</v>
          </cell>
          <cell r="J295">
            <v>0</v>
          </cell>
          <cell r="K295" t="str">
            <v/>
          </cell>
          <cell r="L295">
            <v>0</v>
          </cell>
          <cell r="M295">
            <v>1188</v>
          </cell>
          <cell r="N295">
            <v>778.5</v>
          </cell>
          <cell r="O295">
            <v>0</v>
          </cell>
          <cell r="P295">
            <v>0</v>
          </cell>
          <cell r="R295">
            <v>801.5</v>
          </cell>
          <cell r="S295">
            <v>-23</v>
          </cell>
        </row>
        <row r="296">
          <cell r="A296">
            <v>287</v>
          </cell>
          <cell r="B296" t="str">
            <v>STURBRIDGE</v>
          </cell>
          <cell r="C296">
            <v>1</v>
          </cell>
          <cell r="G296">
            <v>2.5443539039867358</v>
          </cell>
          <cell r="H296">
            <v>2.6419146745081474</v>
          </cell>
          <cell r="I296">
            <v>9</v>
          </cell>
          <cell r="J296">
            <v>135.4529003467872</v>
          </cell>
          <cell r="K296">
            <v>12160</v>
          </cell>
          <cell r="L296">
            <v>4311</v>
          </cell>
          <cell r="M296">
            <v>1188</v>
          </cell>
          <cell r="N296">
            <v>15096740.4</v>
          </cell>
          <cell r="O296">
            <v>0</v>
          </cell>
          <cell r="P296">
            <v>0</v>
          </cell>
          <cell r="R296">
            <v>14562217.32</v>
          </cell>
          <cell r="S296">
            <v>534523.08000000007</v>
          </cell>
        </row>
        <row r="297">
          <cell r="A297">
            <v>288</v>
          </cell>
          <cell r="B297" t="str">
            <v>SUDBURY</v>
          </cell>
          <cell r="C297">
            <v>1</v>
          </cell>
          <cell r="G297">
            <v>9.9925516311332632E-2</v>
          </cell>
          <cell r="H297">
            <v>0.10684450101897562</v>
          </cell>
          <cell r="I297">
            <v>9</v>
          </cell>
          <cell r="J297">
            <v>176.41602429425711</v>
          </cell>
          <cell r="K297">
            <v>11392</v>
          </cell>
          <cell r="L297">
            <v>8705</v>
          </cell>
          <cell r="M297">
            <v>1188</v>
          </cell>
          <cell r="N297">
            <v>51178113.5</v>
          </cell>
          <cell r="O297">
            <v>0</v>
          </cell>
          <cell r="P297">
            <v>0</v>
          </cell>
          <cell r="R297">
            <v>48833453.52471111</v>
          </cell>
          <cell r="S297">
            <v>2344659.9752888903</v>
          </cell>
        </row>
        <row r="298">
          <cell r="A298">
            <v>289</v>
          </cell>
          <cell r="B298" t="str">
            <v>SUNDERLAND</v>
          </cell>
          <cell r="C298">
            <v>1</v>
          </cell>
          <cell r="G298">
            <v>0.23301080008308681</v>
          </cell>
          <cell r="H298">
            <v>0</v>
          </cell>
          <cell r="I298">
            <v>9</v>
          </cell>
          <cell r="J298">
            <v>213.77754969989752</v>
          </cell>
          <cell r="K298">
            <v>13333</v>
          </cell>
          <cell r="L298">
            <v>15170</v>
          </cell>
          <cell r="M298">
            <v>1188</v>
          </cell>
          <cell r="N298">
            <v>4175983.0870000003</v>
          </cell>
          <cell r="O298">
            <v>0</v>
          </cell>
          <cell r="P298">
            <v>0</v>
          </cell>
          <cell r="R298">
            <v>3754564.8259262606</v>
          </cell>
          <cell r="S298">
            <v>421418.26107373973</v>
          </cell>
        </row>
        <row r="299">
          <cell r="A299">
            <v>290</v>
          </cell>
          <cell r="B299" t="str">
            <v>SUTTON</v>
          </cell>
          <cell r="C299">
            <v>1</v>
          </cell>
          <cell r="G299">
            <v>0.13668632166623354</v>
          </cell>
          <cell r="H299">
            <v>0</v>
          </cell>
          <cell r="I299">
            <v>9</v>
          </cell>
          <cell r="J299">
            <v>139.59237956839209</v>
          </cell>
          <cell r="K299">
            <v>12424</v>
          </cell>
          <cell r="L299">
            <v>4919</v>
          </cell>
          <cell r="M299">
            <v>1188</v>
          </cell>
          <cell r="N299">
            <v>22904090.399999999</v>
          </cell>
          <cell r="O299">
            <v>0</v>
          </cell>
          <cell r="P299">
            <v>0</v>
          </cell>
          <cell r="R299">
            <v>21394722.788090084</v>
          </cell>
          <cell r="S299">
            <v>1509367.6119099148</v>
          </cell>
        </row>
        <row r="300">
          <cell r="A300">
            <v>291</v>
          </cell>
          <cell r="B300" t="str">
            <v>SWAMPSCOTT</v>
          </cell>
          <cell r="C300">
            <v>1</v>
          </cell>
          <cell r="G300">
            <v>3.1274165866026946</v>
          </cell>
          <cell r="H300">
            <v>2.8039593918736019</v>
          </cell>
          <cell r="I300">
            <v>9</v>
          </cell>
          <cell r="J300">
            <v>134.51007406636592</v>
          </cell>
          <cell r="K300">
            <v>12852</v>
          </cell>
          <cell r="L300">
            <v>4435</v>
          </cell>
          <cell r="M300">
            <v>1188</v>
          </cell>
          <cell r="N300">
            <v>35486319.911898851</v>
          </cell>
          <cell r="O300">
            <v>0</v>
          </cell>
          <cell r="P300">
            <v>0</v>
          </cell>
          <cell r="R300">
            <v>36311104.314043388</v>
          </cell>
          <cell r="S300">
            <v>-824784.40214453638</v>
          </cell>
        </row>
        <row r="301">
          <cell r="A301">
            <v>292</v>
          </cell>
          <cell r="B301" t="str">
            <v>SWANSEA</v>
          </cell>
          <cell r="C301">
            <v>1</v>
          </cell>
          <cell r="G301">
            <v>1.2020716267724458</v>
          </cell>
          <cell r="H301">
            <v>1.0366829176434758</v>
          </cell>
          <cell r="I301">
            <v>9</v>
          </cell>
          <cell r="J301">
            <v>112.79280547131958</v>
          </cell>
          <cell r="K301">
            <v>13131</v>
          </cell>
          <cell r="L301">
            <v>1680</v>
          </cell>
          <cell r="M301">
            <v>1188</v>
          </cell>
          <cell r="N301">
            <v>30308013.631999999</v>
          </cell>
          <cell r="O301">
            <v>0</v>
          </cell>
          <cell r="P301">
            <v>0</v>
          </cell>
          <cell r="R301">
            <v>29594048.116718788</v>
          </cell>
          <cell r="S301">
            <v>713965.51528121158</v>
          </cell>
        </row>
        <row r="302">
          <cell r="A302">
            <v>293</v>
          </cell>
          <cell r="B302" t="str">
            <v>TAUNTON</v>
          </cell>
          <cell r="C302">
            <v>1</v>
          </cell>
          <cell r="F302">
            <v>17</v>
          </cell>
          <cell r="G302">
            <v>1.3389995654393507</v>
          </cell>
          <cell r="H302">
            <v>1.5325378622147021</v>
          </cell>
          <cell r="I302">
            <v>18</v>
          </cell>
          <cell r="J302">
            <v>103.46776683796406</v>
          </cell>
          <cell r="K302">
            <v>16272</v>
          </cell>
          <cell r="L302">
            <v>564</v>
          </cell>
          <cell r="M302">
            <v>1188</v>
          </cell>
          <cell r="N302">
            <v>136381883.38</v>
          </cell>
          <cell r="O302">
            <v>0</v>
          </cell>
          <cell r="P302">
            <v>0</v>
          </cell>
          <cell r="R302">
            <v>133860372.30370203</v>
          </cell>
          <cell r="S302">
            <v>2521511.0762979686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  <cell r="G303">
            <v>0</v>
          </cell>
          <cell r="H303">
            <v>0</v>
          </cell>
          <cell r="I303" t="str">
            <v>--</v>
          </cell>
          <cell r="J303">
            <v>0</v>
          </cell>
          <cell r="K303" t="str">
            <v/>
          </cell>
          <cell r="L303">
            <v>0</v>
          </cell>
          <cell r="M303">
            <v>1188</v>
          </cell>
          <cell r="N303">
            <v>692.2</v>
          </cell>
          <cell r="O303">
            <v>0</v>
          </cell>
          <cell r="P303">
            <v>0</v>
          </cell>
          <cell r="R303">
            <v>713.2</v>
          </cell>
          <cell r="S303">
            <v>-21</v>
          </cell>
        </row>
        <row r="304">
          <cell r="A304">
            <v>295</v>
          </cell>
          <cell r="B304" t="str">
            <v>TEWKSBURY</v>
          </cell>
          <cell r="C304">
            <v>1</v>
          </cell>
          <cell r="G304">
            <v>1.7467409389914306</v>
          </cell>
          <cell r="H304">
            <v>1.7080903675145032</v>
          </cell>
          <cell r="I304">
            <v>9</v>
          </cell>
          <cell r="J304">
            <v>149.39438044755292</v>
          </cell>
          <cell r="K304">
            <v>12678</v>
          </cell>
          <cell r="L304">
            <v>6262</v>
          </cell>
          <cell r="M304">
            <v>1188</v>
          </cell>
          <cell r="N304">
            <v>64053519.697090045</v>
          </cell>
          <cell r="O304">
            <v>0</v>
          </cell>
          <cell r="P304">
            <v>0</v>
          </cell>
          <cell r="R304">
            <v>62951348.951018997</v>
          </cell>
          <cell r="S304">
            <v>1102170.7460710481</v>
          </cell>
        </row>
        <row r="305">
          <cell r="A305">
            <v>296</v>
          </cell>
          <cell r="B305" t="str">
            <v>TISBURY</v>
          </cell>
          <cell r="C305">
            <v>1</v>
          </cell>
          <cell r="G305">
            <v>10.269849410006806</v>
          </cell>
          <cell r="H305">
            <v>10.321742101292788</v>
          </cell>
          <cell r="I305">
            <v>9</v>
          </cell>
          <cell r="J305">
            <v>209.55529352846952</v>
          </cell>
          <cell r="K305">
            <v>15211</v>
          </cell>
          <cell r="L305">
            <v>16664</v>
          </cell>
          <cell r="M305">
            <v>1188</v>
          </cell>
          <cell r="N305">
            <v>11608583.010903999</v>
          </cell>
          <cell r="O305">
            <v>0</v>
          </cell>
          <cell r="P305">
            <v>5.6343834099089358</v>
          </cell>
          <cell r="R305">
            <v>12077434.413999999</v>
          </cell>
          <cell r="S305">
            <v>-468851.40309599973</v>
          </cell>
        </row>
        <row r="306">
          <cell r="A306">
            <v>297</v>
          </cell>
          <cell r="B306" t="str">
            <v>TOLLAND</v>
          </cell>
          <cell r="C306">
            <v>0</v>
          </cell>
          <cell r="G306">
            <v>0</v>
          </cell>
          <cell r="H306">
            <v>0</v>
          </cell>
          <cell r="I306" t="str">
            <v>--</v>
          </cell>
          <cell r="J306">
            <v>0</v>
          </cell>
          <cell r="K306" t="str">
            <v/>
          </cell>
          <cell r="L306">
            <v>0</v>
          </cell>
          <cell r="M306">
            <v>1188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</row>
        <row r="307">
          <cell r="A307">
            <v>298</v>
          </cell>
          <cell r="B307" t="str">
            <v>TOPSFIELD</v>
          </cell>
          <cell r="C307">
            <v>1</v>
          </cell>
          <cell r="G307">
            <v>0</v>
          </cell>
          <cell r="H307">
            <v>0</v>
          </cell>
          <cell r="I307">
            <v>9</v>
          </cell>
          <cell r="J307">
            <v>185.93144446986415</v>
          </cell>
          <cell r="K307">
            <v>11738</v>
          </cell>
          <cell r="L307">
            <v>10087</v>
          </cell>
          <cell r="M307">
            <v>1188</v>
          </cell>
          <cell r="N307">
            <v>12714404</v>
          </cell>
          <cell r="O307">
            <v>0</v>
          </cell>
          <cell r="P307">
            <v>0</v>
          </cell>
          <cell r="R307">
            <v>11735163</v>
          </cell>
          <cell r="S307">
            <v>979241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  <cell r="G308">
            <v>0</v>
          </cell>
          <cell r="H308">
            <v>0</v>
          </cell>
          <cell r="I308" t="str">
            <v>--</v>
          </cell>
          <cell r="J308">
            <v>0</v>
          </cell>
          <cell r="K308" t="str">
            <v/>
          </cell>
          <cell r="L308">
            <v>0</v>
          </cell>
          <cell r="M308">
            <v>1188</v>
          </cell>
          <cell r="N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</row>
        <row r="309">
          <cell r="A309">
            <v>300</v>
          </cell>
          <cell r="B309" t="str">
            <v>TRURO</v>
          </cell>
          <cell r="C309">
            <v>1</v>
          </cell>
          <cell r="G309">
            <v>0.39736922015430043</v>
          </cell>
          <cell r="H309">
            <v>0.67157967617689551</v>
          </cell>
          <cell r="I309">
            <v>9</v>
          </cell>
          <cell r="J309">
            <v>283.35136819894109</v>
          </cell>
          <cell r="K309">
            <v>13298</v>
          </cell>
          <cell r="L309">
            <v>24382</v>
          </cell>
          <cell r="M309">
            <v>1188</v>
          </cell>
          <cell r="N309">
            <v>7050094.2300000004</v>
          </cell>
          <cell r="O309">
            <v>0</v>
          </cell>
          <cell r="P309">
            <v>0</v>
          </cell>
          <cell r="R309">
            <v>7090667.8899999997</v>
          </cell>
          <cell r="S309">
            <v>-40573.659999999218</v>
          </cell>
        </row>
        <row r="310">
          <cell r="A310">
            <v>301</v>
          </cell>
          <cell r="B310" t="str">
            <v>TYNGSBOROUGH</v>
          </cell>
          <cell r="C310">
            <v>1</v>
          </cell>
          <cell r="G310">
            <v>5.8079232066405</v>
          </cell>
          <cell r="H310">
            <v>5.5946158522214313</v>
          </cell>
          <cell r="I310">
            <v>9</v>
          </cell>
          <cell r="J310">
            <v>128.2079195512226</v>
          </cell>
          <cell r="K310">
            <v>13148</v>
          </cell>
          <cell r="L310">
            <v>3709</v>
          </cell>
          <cell r="M310">
            <v>1188</v>
          </cell>
          <cell r="N310">
            <v>27799370.699999999</v>
          </cell>
          <cell r="O310">
            <v>0</v>
          </cell>
          <cell r="P310">
            <v>0</v>
          </cell>
          <cell r="R310">
            <v>28284300.655999999</v>
          </cell>
          <cell r="S310">
            <v>-484929.95600000024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  <cell r="G311">
            <v>0</v>
          </cell>
          <cell r="H311">
            <v>0</v>
          </cell>
          <cell r="I311" t="str">
            <v>--</v>
          </cell>
          <cell r="J311">
            <v>0</v>
          </cell>
          <cell r="K311">
            <v>11173</v>
          </cell>
          <cell r="L311">
            <v>0</v>
          </cell>
          <cell r="M311">
            <v>1188</v>
          </cell>
          <cell r="N311">
            <v>294685</v>
          </cell>
          <cell r="O311">
            <v>0</v>
          </cell>
          <cell r="P311">
            <v>0</v>
          </cell>
          <cell r="R311">
            <v>349889.25</v>
          </cell>
          <cell r="S311">
            <v>-55204.25</v>
          </cell>
        </row>
        <row r="312">
          <cell r="A312">
            <v>303</v>
          </cell>
          <cell r="B312" t="str">
            <v>UPTON</v>
          </cell>
          <cell r="C312">
            <v>0</v>
          </cell>
          <cell r="G312">
            <v>0</v>
          </cell>
          <cell r="H312">
            <v>0</v>
          </cell>
          <cell r="I312" t="str">
            <v>--</v>
          </cell>
          <cell r="J312">
            <v>0</v>
          </cell>
          <cell r="K312">
            <v>16491</v>
          </cell>
          <cell r="L312">
            <v>0</v>
          </cell>
          <cell r="M312">
            <v>1188</v>
          </cell>
          <cell r="N312">
            <v>106396.75</v>
          </cell>
          <cell r="O312">
            <v>0</v>
          </cell>
          <cell r="P312">
            <v>0</v>
          </cell>
          <cell r="R312">
            <v>106664.35</v>
          </cell>
          <cell r="S312">
            <v>-267.60000000000582</v>
          </cell>
        </row>
        <row r="313">
          <cell r="A313">
            <v>304</v>
          </cell>
          <cell r="B313" t="str">
            <v>UXBRIDGE</v>
          </cell>
          <cell r="C313">
            <v>1</v>
          </cell>
          <cell r="G313">
            <v>0</v>
          </cell>
          <cell r="H313">
            <v>0.11646656356206211</v>
          </cell>
          <cell r="I313">
            <v>9</v>
          </cell>
          <cell r="J313">
            <v>128.30431562474971</v>
          </cell>
          <cell r="K313">
            <v>13145</v>
          </cell>
          <cell r="L313">
            <v>3721</v>
          </cell>
          <cell r="M313">
            <v>1188</v>
          </cell>
          <cell r="N313">
            <v>28962819</v>
          </cell>
          <cell r="O313">
            <v>0</v>
          </cell>
          <cell r="P313">
            <v>0</v>
          </cell>
          <cell r="R313">
            <v>28396659.960000001</v>
          </cell>
          <cell r="S313">
            <v>566159.03999999911</v>
          </cell>
        </row>
        <row r="314">
          <cell r="A314">
            <v>305</v>
          </cell>
          <cell r="B314" t="str">
            <v>WAKEFIELD</v>
          </cell>
          <cell r="C314">
            <v>1</v>
          </cell>
          <cell r="G314">
            <v>1.988211069941507</v>
          </cell>
          <cell r="H314">
            <v>2.1265133039004573</v>
          </cell>
          <cell r="I314">
            <v>9</v>
          </cell>
          <cell r="J314">
            <v>141.16389639539034</v>
          </cell>
          <cell r="K314">
            <v>12982</v>
          </cell>
          <cell r="L314">
            <v>5344</v>
          </cell>
          <cell r="M314">
            <v>1188</v>
          </cell>
          <cell r="N314">
            <v>62633090.399999999</v>
          </cell>
          <cell r="O314">
            <v>0</v>
          </cell>
          <cell r="P314">
            <v>0</v>
          </cell>
          <cell r="R314">
            <v>62420618.570857242</v>
          </cell>
          <cell r="S314">
            <v>212471.82914275676</v>
          </cell>
        </row>
        <row r="315">
          <cell r="A315">
            <v>306</v>
          </cell>
          <cell r="B315" t="str">
            <v>WALES</v>
          </cell>
          <cell r="C315">
            <v>1</v>
          </cell>
          <cell r="G315">
            <v>5.0000751611062011</v>
          </cell>
          <cell r="H315">
            <v>3.9419232321241671</v>
          </cell>
          <cell r="I315">
            <v>9</v>
          </cell>
          <cell r="J315">
            <v>135.3630951576005</v>
          </cell>
          <cell r="K315">
            <v>14670</v>
          </cell>
          <cell r="L315">
            <v>5188</v>
          </cell>
          <cell r="M315">
            <v>1188</v>
          </cell>
          <cell r="N315">
            <v>2293550.5</v>
          </cell>
          <cell r="O315">
            <v>0</v>
          </cell>
          <cell r="P315">
            <v>0</v>
          </cell>
          <cell r="R315">
            <v>2324690.6085986481</v>
          </cell>
          <cell r="S315">
            <v>-31140.108598648105</v>
          </cell>
        </row>
        <row r="316">
          <cell r="A316">
            <v>307</v>
          </cell>
          <cell r="B316" t="str">
            <v>WALPOLE</v>
          </cell>
          <cell r="C316">
            <v>1</v>
          </cell>
          <cell r="G316">
            <v>0.68536341908639464</v>
          </cell>
          <cell r="H316">
            <v>0.43674155154396704</v>
          </cell>
          <cell r="I316">
            <v>9</v>
          </cell>
          <cell r="J316">
            <v>133.65292233224494</v>
          </cell>
          <cell r="K316">
            <v>12824</v>
          </cell>
          <cell r="L316">
            <v>4316</v>
          </cell>
          <cell r="M316">
            <v>1188</v>
          </cell>
          <cell r="N316">
            <v>63835007</v>
          </cell>
          <cell r="O316">
            <v>0</v>
          </cell>
          <cell r="P316">
            <v>0</v>
          </cell>
          <cell r="R316">
            <v>65129477.005669929</v>
          </cell>
          <cell r="S316">
            <v>-1294470.0056699291</v>
          </cell>
        </row>
        <row r="317">
          <cell r="A317">
            <v>308</v>
          </cell>
          <cell r="B317" t="str">
            <v>WALTHAM</v>
          </cell>
          <cell r="C317">
            <v>1</v>
          </cell>
          <cell r="G317">
            <v>0.22847864667337661</v>
          </cell>
          <cell r="H317">
            <v>0.17076708954570199</v>
          </cell>
          <cell r="I317">
            <v>9</v>
          </cell>
          <cell r="J317">
            <v>126.81377800784345</v>
          </cell>
          <cell r="K317">
            <v>17347</v>
          </cell>
          <cell r="L317">
            <v>4651</v>
          </cell>
          <cell r="M317">
            <v>1188</v>
          </cell>
          <cell r="N317">
            <v>127577860.92131902</v>
          </cell>
          <cell r="O317">
            <v>0</v>
          </cell>
          <cell r="P317">
            <v>0</v>
          </cell>
          <cell r="R317">
            <v>136588412.39068463</v>
          </cell>
          <cell r="S317">
            <v>-9010551.4693656117</v>
          </cell>
        </row>
        <row r="318">
          <cell r="A318">
            <v>309</v>
          </cell>
          <cell r="B318" t="str">
            <v>WARE</v>
          </cell>
          <cell r="C318">
            <v>1</v>
          </cell>
          <cell r="G318">
            <v>0.47954787200733678</v>
          </cell>
          <cell r="H318">
            <v>0.23796143376700854</v>
          </cell>
          <cell r="I318">
            <v>9</v>
          </cell>
          <cell r="J318">
            <v>106.70177409261737</v>
          </cell>
          <cell r="K318">
            <v>15348</v>
          </cell>
          <cell r="L318">
            <v>1029</v>
          </cell>
          <cell r="M318">
            <v>1188</v>
          </cell>
          <cell r="N318">
            <v>20812196</v>
          </cell>
          <cell r="O318">
            <v>0</v>
          </cell>
          <cell r="P318">
            <v>0</v>
          </cell>
          <cell r="R318">
            <v>20489893.615614735</v>
          </cell>
          <cell r="S318">
            <v>322302.38438526541</v>
          </cell>
        </row>
        <row r="319">
          <cell r="A319">
            <v>310</v>
          </cell>
          <cell r="B319" t="str">
            <v>WAREHAM</v>
          </cell>
          <cell r="C319">
            <v>1</v>
          </cell>
          <cell r="G319">
            <v>4.3920397914428797</v>
          </cell>
          <cell r="H319">
            <v>5.1709640433000912</v>
          </cell>
          <cell r="I319">
            <v>9</v>
          </cell>
          <cell r="J319">
            <v>116.51312908321758</v>
          </cell>
          <cell r="K319">
            <v>16369</v>
          </cell>
          <cell r="L319">
            <v>2703</v>
          </cell>
          <cell r="M319">
            <v>1188</v>
          </cell>
          <cell r="N319">
            <v>44733438.109999999</v>
          </cell>
          <cell r="O319">
            <v>0</v>
          </cell>
          <cell r="P319">
            <v>0</v>
          </cell>
          <cell r="R319">
            <v>45765164.188201077</v>
          </cell>
          <cell r="S319">
            <v>-1031726.0782010779</v>
          </cell>
        </row>
        <row r="320">
          <cell r="A320">
            <v>311</v>
          </cell>
          <cell r="B320" t="str">
            <v>WARREN</v>
          </cell>
          <cell r="C320">
            <v>0</v>
          </cell>
          <cell r="G320">
            <v>0</v>
          </cell>
          <cell r="H320">
            <v>0</v>
          </cell>
          <cell r="I320" t="str">
            <v>--</v>
          </cell>
          <cell r="J320">
            <v>0</v>
          </cell>
          <cell r="K320">
            <v>16491</v>
          </cell>
          <cell r="L320">
            <v>0</v>
          </cell>
          <cell r="M320">
            <v>1188</v>
          </cell>
          <cell r="N320">
            <v>20612</v>
          </cell>
          <cell r="O320">
            <v>0</v>
          </cell>
          <cell r="P320">
            <v>0</v>
          </cell>
          <cell r="R320">
            <v>16570</v>
          </cell>
          <cell r="S320">
            <v>4042</v>
          </cell>
        </row>
        <row r="321">
          <cell r="A321">
            <v>312</v>
          </cell>
          <cell r="B321" t="str">
            <v>WARWICK</v>
          </cell>
          <cell r="C321">
            <v>1</v>
          </cell>
          <cell r="G321">
            <v>0</v>
          </cell>
          <cell r="H321">
            <v>3.5991964815093405</v>
          </cell>
          <cell r="I321">
            <v>9</v>
          </cell>
          <cell r="J321">
            <v>130.92272000149424</v>
          </cell>
          <cell r="K321">
            <v>14843</v>
          </cell>
          <cell r="L321">
            <v>4590</v>
          </cell>
          <cell r="M321">
            <v>1188</v>
          </cell>
          <cell r="N321">
            <v>1130030</v>
          </cell>
          <cell r="O321">
            <v>0</v>
          </cell>
          <cell r="P321">
            <v>0</v>
          </cell>
          <cell r="R321">
            <v>860882</v>
          </cell>
          <cell r="S321">
            <v>269148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  <cell r="G322">
            <v>0</v>
          </cell>
          <cell r="H322">
            <v>0</v>
          </cell>
          <cell r="I322" t="str">
            <v>--</v>
          </cell>
          <cell r="J322">
            <v>0</v>
          </cell>
          <cell r="K322">
            <v>16491</v>
          </cell>
          <cell r="L322">
            <v>0</v>
          </cell>
          <cell r="M322">
            <v>1188</v>
          </cell>
          <cell r="N322">
            <v>101229</v>
          </cell>
          <cell r="O322">
            <v>0</v>
          </cell>
          <cell r="P322">
            <v>0</v>
          </cell>
          <cell r="R322">
            <v>65963</v>
          </cell>
          <cell r="S322">
            <v>35266</v>
          </cell>
        </row>
        <row r="323">
          <cell r="A323">
            <v>314</v>
          </cell>
          <cell r="B323" t="str">
            <v>WATERTOWN</v>
          </cell>
          <cell r="C323">
            <v>1</v>
          </cell>
          <cell r="G323">
            <v>0.56638427433015415</v>
          </cell>
          <cell r="H323">
            <v>0.3128732999695088</v>
          </cell>
          <cell r="I323">
            <v>9</v>
          </cell>
          <cell r="J323">
            <v>159.13982335075195</v>
          </cell>
          <cell r="K323">
            <v>14978</v>
          </cell>
          <cell r="L323">
            <v>8858</v>
          </cell>
          <cell r="M323">
            <v>1188</v>
          </cell>
          <cell r="N323">
            <v>65041024.600000001</v>
          </cell>
          <cell r="O323">
            <v>0</v>
          </cell>
          <cell r="P323">
            <v>0</v>
          </cell>
          <cell r="R323">
            <v>68568810.856169894</v>
          </cell>
          <cell r="S323">
            <v>-3527786.2561698928</v>
          </cell>
        </row>
        <row r="324">
          <cell r="A324">
            <v>315</v>
          </cell>
          <cell r="B324" t="str">
            <v>WAYLAND</v>
          </cell>
          <cell r="C324">
            <v>1</v>
          </cell>
          <cell r="G324">
            <v>3.4931445825230556E-2</v>
          </cell>
          <cell r="H324">
            <v>3.0640074690551224E-2</v>
          </cell>
          <cell r="I324">
            <v>9</v>
          </cell>
          <cell r="J324">
            <v>165.52928495140463</v>
          </cell>
          <cell r="K324">
            <v>12353</v>
          </cell>
          <cell r="L324">
            <v>8095</v>
          </cell>
          <cell r="M324">
            <v>1188</v>
          </cell>
          <cell r="N324">
            <v>56256390.280000001</v>
          </cell>
          <cell r="O324">
            <v>0</v>
          </cell>
          <cell r="P324">
            <v>0</v>
          </cell>
          <cell r="R324">
            <v>57182101.890000001</v>
          </cell>
          <cell r="S324">
            <v>-925711.6099999994</v>
          </cell>
        </row>
        <row r="325">
          <cell r="A325">
            <v>316</v>
          </cell>
          <cell r="B325" t="str">
            <v>WEBSTER</v>
          </cell>
          <cell r="C325">
            <v>1</v>
          </cell>
          <cell r="F325">
            <v>27</v>
          </cell>
          <cell r="G325">
            <v>1.9075544156971653</v>
          </cell>
          <cell r="H325">
            <v>1.4948745246247916</v>
          </cell>
          <cell r="I325">
            <v>18</v>
          </cell>
          <cell r="J325">
            <v>106.03680536981703</v>
          </cell>
          <cell r="K325">
            <v>16765</v>
          </cell>
          <cell r="L325">
            <v>1012</v>
          </cell>
          <cell r="M325">
            <v>1188</v>
          </cell>
          <cell r="N325">
            <v>34054363.200000003</v>
          </cell>
          <cell r="O325">
            <v>0</v>
          </cell>
          <cell r="P325">
            <v>0</v>
          </cell>
          <cell r="R325">
            <v>34351028.808384903</v>
          </cell>
          <cell r="S325">
            <v>-296665.6083848998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  <cell r="G326">
            <v>0</v>
          </cell>
          <cell r="H326">
            <v>0</v>
          </cell>
          <cell r="I326">
            <v>9</v>
          </cell>
          <cell r="J326">
            <v>202.64715167221325</v>
          </cell>
          <cell r="K326">
            <v>12592</v>
          </cell>
          <cell r="L326">
            <v>12925</v>
          </cell>
          <cell r="M326">
            <v>1188</v>
          </cell>
          <cell r="N326">
            <v>109204924.57879001</v>
          </cell>
          <cell r="O326">
            <v>0</v>
          </cell>
          <cell r="P326">
            <v>0</v>
          </cell>
          <cell r="R326">
            <v>104399698.192</v>
          </cell>
          <cell r="S326">
            <v>4805226.3867900074</v>
          </cell>
        </row>
        <row r="327">
          <cell r="A327">
            <v>318</v>
          </cell>
          <cell r="B327" t="str">
            <v>WELLFLEET</v>
          </cell>
          <cell r="C327">
            <v>1</v>
          </cell>
          <cell r="G327">
            <v>0</v>
          </cell>
          <cell r="H327">
            <v>0</v>
          </cell>
          <cell r="I327">
            <v>9</v>
          </cell>
          <cell r="J327">
            <v>212.1419859590668</v>
          </cell>
          <cell r="K327">
            <v>13881</v>
          </cell>
          <cell r="L327">
            <v>15566</v>
          </cell>
          <cell r="M327">
            <v>1188</v>
          </cell>
          <cell r="N327">
            <v>3585826.0731752501</v>
          </cell>
          <cell r="O327">
            <v>0</v>
          </cell>
          <cell r="P327">
            <v>0</v>
          </cell>
          <cell r="R327">
            <v>3798152</v>
          </cell>
          <cell r="S327">
            <v>-212325.92682474991</v>
          </cell>
        </row>
        <row r="328">
          <cell r="A328">
            <v>319</v>
          </cell>
          <cell r="B328" t="str">
            <v>WENDELL</v>
          </cell>
          <cell r="C328">
            <v>0</v>
          </cell>
          <cell r="G328">
            <v>0</v>
          </cell>
          <cell r="H328">
            <v>0</v>
          </cell>
          <cell r="I328" t="str">
            <v>--</v>
          </cell>
          <cell r="J328">
            <v>0</v>
          </cell>
          <cell r="K328" t="str">
            <v/>
          </cell>
          <cell r="L328">
            <v>0</v>
          </cell>
          <cell r="M328">
            <v>1188</v>
          </cell>
          <cell r="N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</row>
        <row r="329">
          <cell r="A329">
            <v>320</v>
          </cell>
          <cell r="B329" t="str">
            <v>WENHAM</v>
          </cell>
          <cell r="C329">
            <v>0</v>
          </cell>
          <cell r="G329">
            <v>0</v>
          </cell>
          <cell r="H329">
            <v>0</v>
          </cell>
          <cell r="I329" t="str">
            <v>--</v>
          </cell>
          <cell r="J329">
            <v>0</v>
          </cell>
          <cell r="K329" t="str">
            <v/>
          </cell>
          <cell r="L329">
            <v>0</v>
          </cell>
          <cell r="M329">
            <v>1188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</row>
        <row r="330">
          <cell r="A330">
            <v>321</v>
          </cell>
          <cell r="B330" t="str">
            <v>WESTBOROUGH</v>
          </cell>
          <cell r="C330">
            <v>1</v>
          </cell>
          <cell r="G330">
            <v>0.23469371638375949</v>
          </cell>
          <cell r="H330">
            <v>0.29159476890590952</v>
          </cell>
          <cell r="I330">
            <v>9</v>
          </cell>
          <cell r="J330">
            <v>151.44443908448355</v>
          </cell>
          <cell r="K330">
            <v>12586</v>
          </cell>
          <cell r="L330">
            <v>6475</v>
          </cell>
          <cell r="M330">
            <v>1188</v>
          </cell>
          <cell r="N330">
            <v>73356254.230000004</v>
          </cell>
          <cell r="O330">
            <v>0</v>
          </cell>
          <cell r="P330">
            <v>0</v>
          </cell>
          <cell r="R330">
            <v>71479461.224000007</v>
          </cell>
          <cell r="S330">
            <v>1876793.0059999973</v>
          </cell>
        </row>
        <row r="331">
          <cell r="A331">
            <v>322</v>
          </cell>
          <cell r="B331" t="str">
            <v>WEST BOYLSTON</v>
          </cell>
          <cell r="C331">
            <v>1</v>
          </cell>
          <cell r="G331">
            <v>0.47598326342772135</v>
          </cell>
          <cell r="H331">
            <v>0.32981376656828942</v>
          </cell>
          <cell r="I331">
            <v>9</v>
          </cell>
          <cell r="J331">
            <v>147.02298456305684</v>
          </cell>
          <cell r="K331">
            <v>13654</v>
          </cell>
          <cell r="L331">
            <v>6421</v>
          </cell>
          <cell r="M331">
            <v>1188</v>
          </cell>
          <cell r="N331">
            <v>16968667.07</v>
          </cell>
          <cell r="O331">
            <v>0</v>
          </cell>
          <cell r="P331">
            <v>0</v>
          </cell>
          <cell r="R331">
            <v>16441318.935421703</v>
          </cell>
          <cell r="S331">
            <v>527348.13457829691</v>
          </cell>
        </row>
        <row r="332">
          <cell r="A332">
            <v>323</v>
          </cell>
          <cell r="B332" t="str">
            <v>WEST BRIDGEWATER</v>
          </cell>
          <cell r="C332">
            <v>1</v>
          </cell>
          <cell r="G332">
            <v>0.48070220850154377</v>
          </cell>
          <cell r="H332">
            <v>0.61758052259158069</v>
          </cell>
          <cell r="I332">
            <v>9</v>
          </cell>
          <cell r="J332">
            <v>124.08512186500218</v>
          </cell>
          <cell r="K332">
            <v>13496</v>
          </cell>
          <cell r="L332">
            <v>3251</v>
          </cell>
          <cell r="M332">
            <v>1188</v>
          </cell>
          <cell r="N332">
            <v>19356990</v>
          </cell>
          <cell r="O332">
            <v>0</v>
          </cell>
          <cell r="P332">
            <v>0</v>
          </cell>
          <cell r="R332">
            <v>19755185.44461789</v>
          </cell>
          <cell r="S332">
            <v>-398195.44461788982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  <cell r="G333">
            <v>0</v>
          </cell>
          <cell r="H333">
            <v>0</v>
          </cell>
          <cell r="I333" t="str">
            <v>--</v>
          </cell>
          <cell r="J333">
            <v>0</v>
          </cell>
          <cell r="K333">
            <v>17889</v>
          </cell>
          <cell r="L333">
            <v>0</v>
          </cell>
          <cell r="M333">
            <v>1188</v>
          </cell>
          <cell r="N333">
            <v>557859.44999999995</v>
          </cell>
          <cell r="O333">
            <v>0</v>
          </cell>
          <cell r="P333">
            <v>0</v>
          </cell>
          <cell r="R333">
            <v>640075</v>
          </cell>
          <cell r="S333">
            <v>-82215.550000000047</v>
          </cell>
        </row>
        <row r="334">
          <cell r="A334">
            <v>325</v>
          </cell>
          <cell r="B334" t="str">
            <v>WESTFIELD</v>
          </cell>
          <cell r="C334">
            <v>1</v>
          </cell>
          <cell r="G334">
            <v>1.3883029335407233</v>
          </cell>
          <cell r="H334">
            <v>1.475363410340943</v>
          </cell>
          <cell r="I334">
            <v>9</v>
          </cell>
          <cell r="J334">
            <v>107.34355143866607</v>
          </cell>
          <cell r="K334">
            <v>15469</v>
          </cell>
          <cell r="L334">
            <v>1136</v>
          </cell>
          <cell r="M334">
            <v>1188</v>
          </cell>
          <cell r="N334">
            <v>81301731.599999994</v>
          </cell>
          <cell r="O334">
            <v>0</v>
          </cell>
          <cell r="P334">
            <v>0</v>
          </cell>
          <cell r="R334">
            <v>81932839.568556666</v>
          </cell>
          <cell r="S334">
            <v>-631107.96855667233</v>
          </cell>
        </row>
        <row r="335">
          <cell r="A335">
            <v>326</v>
          </cell>
          <cell r="B335" t="str">
            <v>WESTFORD</v>
          </cell>
          <cell r="C335">
            <v>1</v>
          </cell>
          <cell r="G335">
            <v>0.1914481197757677</v>
          </cell>
          <cell r="H335">
            <v>0.22049823165885851</v>
          </cell>
          <cell r="I335">
            <v>9</v>
          </cell>
          <cell r="J335">
            <v>132.14066543864456</v>
          </cell>
          <cell r="K335">
            <v>12112</v>
          </cell>
          <cell r="L335">
            <v>3893</v>
          </cell>
          <cell r="M335">
            <v>1188</v>
          </cell>
          <cell r="N335">
            <v>75425548.200000003</v>
          </cell>
          <cell r="O335">
            <v>0</v>
          </cell>
          <cell r="P335">
            <v>0</v>
          </cell>
          <cell r="R335">
            <v>74996276.599999994</v>
          </cell>
          <cell r="S335">
            <v>429271.60000000894</v>
          </cell>
        </row>
        <row r="336">
          <cell r="A336">
            <v>327</v>
          </cell>
          <cell r="B336" t="str">
            <v>WESTHAMPTON</v>
          </cell>
          <cell r="C336">
            <v>1</v>
          </cell>
          <cell r="G336">
            <v>1.5399790732640846</v>
          </cell>
          <cell r="H336">
            <v>0.79141753517001334</v>
          </cell>
          <cell r="I336">
            <v>9</v>
          </cell>
          <cell r="J336">
            <v>211.42402497553209</v>
          </cell>
          <cell r="K336">
            <v>13915</v>
          </cell>
          <cell r="L336">
            <v>15505</v>
          </cell>
          <cell r="M336">
            <v>1188</v>
          </cell>
          <cell r="N336">
            <v>2810147.49</v>
          </cell>
          <cell r="O336">
            <v>0</v>
          </cell>
          <cell r="P336">
            <v>0</v>
          </cell>
          <cell r="R336">
            <v>2810147.49</v>
          </cell>
          <cell r="S336">
            <v>0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  <cell r="G337">
            <v>0</v>
          </cell>
          <cell r="H337">
            <v>0</v>
          </cell>
          <cell r="I337" t="str">
            <v>--</v>
          </cell>
          <cell r="J337">
            <v>0</v>
          </cell>
          <cell r="K337" t="str">
            <v/>
          </cell>
          <cell r="L337">
            <v>0</v>
          </cell>
          <cell r="M337">
            <v>1188</v>
          </cell>
          <cell r="N337">
            <v>0</v>
          </cell>
          <cell r="O337">
            <v>0</v>
          </cell>
          <cell r="P337">
            <v>0</v>
          </cell>
          <cell r="R337">
            <v>0</v>
          </cell>
          <cell r="S337">
            <v>0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  <cell r="G338">
            <v>0</v>
          </cell>
          <cell r="H338">
            <v>0</v>
          </cell>
          <cell r="I338" t="str">
            <v>--</v>
          </cell>
          <cell r="J338">
            <v>0</v>
          </cell>
          <cell r="K338">
            <v>16491</v>
          </cell>
          <cell r="L338">
            <v>0</v>
          </cell>
          <cell r="M338">
            <v>1188</v>
          </cell>
          <cell r="N338">
            <v>34551.75</v>
          </cell>
          <cell r="O338">
            <v>0</v>
          </cell>
          <cell r="P338">
            <v>0</v>
          </cell>
          <cell r="R338">
            <v>33873.75</v>
          </cell>
          <cell r="S338">
            <v>678</v>
          </cell>
        </row>
        <row r="339">
          <cell r="A339">
            <v>330</v>
          </cell>
          <cell r="B339" t="str">
            <v>WESTON</v>
          </cell>
          <cell r="C339">
            <v>1</v>
          </cell>
          <cell r="G339">
            <v>0</v>
          </cell>
          <cell r="H339">
            <v>0</v>
          </cell>
          <cell r="I339">
            <v>9</v>
          </cell>
          <cell r="J339">
            <v>214.92271315717252</v>
          </cell>
          <cell r="K339">
            <v>12633</v>
          </cell>
          <cell r="L339">
            <v>14518</v>
          </cell>
          <cell r="M339">
            <v>1188</v>
          </cell>
          <cell r="N339">
            <v>56396964.75</v>
          </cell>
          <cell r="O339">
            <v>0</v>
          </cell>
          <cell r="P339">
            <v>0</v>
          </cell>
          <cell r="R339">
            <v>57059501.502000004</v>
          </cell>
          <cell r="S339">
            <v>-662536.75200000405</v>
          </cell>
        </row>
        <row r="340">
          <cell r="A340">
            <v>331</v>
          </cell>
          <cell r="B340" t="str">
            <v>WESTPORT</v>
          </cell>
          <cell r="C340">
            <v>1</v>
          </cell>
          <cell r="G340">
            <v>2.9193581055090236</v>
          </cell>
          <cell r="H340">
            <v>1.8172339950194436</v>
          </cell>
          <cell r="I340">
            <v>9</v>
          </cell>
          <cell r="J340">
            <v>119.10061815697073</v>
          </cell>
          <cell r="K340">
            <v>13414</v>
          </cell>
          <cell r="L340">
            <v>2562</v>
          </cell>
          <cell r="M340">
            <v>1188</v>
          </cell>
          <cell r="N340">
            <v>25049168.199999999</v>
          </cell>
          <cell r="O340">
            <v>0</v>
          </cell>
          <cell r="P340">
            <v>0</v>
          </cell>
          <cell r="R340">
            <v>24997232.428318828</v>
          </cell>
          <cell r="S340">
            <v>51935.771681170911</v>
          </cell>
        </row>
        <row r="341">
          <cell r="A341">
            <v>332</v>
          </cell>
          <cell r="B341" t="str">
            <v>WEST SPRINGFIELD</v>
          </cell>
          <cell r="C341">
            <v>1</v>
          </cell>
          <cell r="G341">
            <v>2.6280448008708235</v>
          </cell>
          <cell r="H341">
            <v>2.5852227104426704</v>
          </cell>
          <cell r="I341">
            <v>9</v>
          </cell>
          <cell r="J341">
            <v>103.68264382941726</v>
          </cell>
          <cell r="K341">
            <v>15964</v>
          </cell>
          <cell r="L341">
            <v>588</v>
          </cell>
          <cell r="M341">
            <v>1188</v>
          </cell>
          <cell r="N341">
            <v>66087304.32</v>
          </cell>
          <cell r="O341">
            <v>0</v>
          </cell>
          <cell r="P341">
            <v>0</v>
          </cell>
          <cell r="R341">
            <v>67929900.058789477</v>
          </cell>
          <cell r="S341">
            <v>-1842595.7387894765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  <cell r="G342">
            <v>0</v>
          </cell>
          <cell r="H342">
            <v>0</v>
          </cell>
          <cell r="I342" t="str">
            <v>--</v>
          </cell>
          <cell r="J342">
            <v>0</v>
          </cell>
          <cell r="K342" t="str">
            <v/>
          </cell>
          <cell r="L342">
            <v>0</v>
          </cell>
          <cell r="M342">
            <v>1188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  <cell r="G343">
            <v>0</v>
          </cell>
          <cell r="H343">
            <v>0</v>
          </cell>
          <cell r="I343" t="str">
            <v>--</v>
          </cell>
          <cell r="J343">
            <v>0</v>
          </cell>
          <cell r="K343" t="str">
            <v/>
          </cell>
          <cell r="L343">
            <v>0</v>
          </cell>
          <cell r="M343">
            <v>1188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</row>
        <row r="344">
          <cell r="A344">
            <v>335</v>
          </cell>
          <cell r="B344" t="str">
            <v>WESTWOOD</v>
          </cell>
          <cell r="C344">
            <v>1</v>
          </cell>
          <cell r="G344">
            <v>0</v>
          </cell>
          <cell r="H344">
            <v>0</v>
          </cell>
          <cell r="I344">
            <v>9</v>
          </cell>
          <cell r="J344">
            <v>174.2264219252101</v>
          </cell>
          <cell r="K344">
            <v>12457</v>
          </cell>
          <cell r="L344">
            <v>9246</v>
          </cell>
          <cell r="M344">
            <v>1188</v>
          </cell>
          <cell r="N344">
            <v>64154100</v>
          </cell>
          <cell r="O344">
            <v>0</v>
          </cell>
          <cell r="P344">
            <v>0</v>
          </cell>
          <cell r="R344">
            <v>63297447.896478176</v>
          </cell>
          <cell r="S344">
            <v>856652.10352182388</v>
          </cell>
        </row>
        <row r="345">
          <cell r="A345">
            <v>336</v>
          </cell>
          <cell r="B345" t="str">
            <v>WEYMOUTH</v>
          </cell>
          <cell r="C345">
            <v>1</v>
          </cell>
          <cell r="G345">
            <v>4.4946117906627698</v>
          </cell>
          <cell r="H345">
            <v>4.5882777090842444</v>
          </cell>
          <cell r="I345">
            <v>9</v>
          </cell>
          <cell r="J345">
            <v>113.38729758643215</v>
          </cell>
          <cell r="K345">
            <v>15347</v>
          </cell>
          <cell r="L345">
            <v>2055</v>
          </cell>
          <cell r="M345">
            <v>1188</v>
          </cell>
          <cell r="N345">
            <v>97860401.760558695</v>
          </cell>
          <cell r="O345">
            <v>0</v>
          </cell>
          <cell r="P345">
            <v>0</v>
          </cell>
          <cell r="R345">
            <v>97273099.760558695</v>
          </cell>
          <cell r="S345">
            <v>587302</v>
          </cell>
        </row>
        <row r="346">
          <cell r="A346">
            <v>337</v>
          </cell>
          <cell r="B346" t="str">
            <v>WHATELY</v>
          </cell>
          <cell r="C346">
            <v>1</v>
          </cell>
          <cell r="G346">
            <v>2.9889680183666005</v>
          </cell>
          <cell r="H346">
            <v>1.38694719698279</v>
          </cell>
          <cell r="I346">
            <v>9</v>
          </cell>
          <cell r="J346">
            <v>201.36300369849653</v>
          </cell>
          <cell r="K346">
            <v>13262</v>
          </cell>
          <cell r="L346">
            <v>13443</v>
          </cell>
          <cell r="M346">
            <v>1188</v>
          </cell>
          <cell r="N346">
            <v>2276222.2000000002</v>
          </cell>
          <cell r="O346">
            <v>0</v>
          </cell>
          <cell r="P346">
            <v>0</v>
          </cell>
          <cell r="R346">
            <v>2384243.3536917479</v>
          </cell>
          <cell r="S346">
            <v>-108021.15369174769</v>
          </cell>
        </row>
        <row r="347">
          <cell r="A347">
            <v>338</v>
          </cell>
          <cell r="B347" t="str">
            <v>WHITMAN</v>
          </cell>
          <cell r="C347">
            <v>0</v>
          </cell>
          <cell r="G347">
            <v>0</v>
          </cell>
          <cell r="H347">
            <v>0</v>
          </cell>
          <cell r="I347" t="str">
            <v>--</v>
          </cell>
          <cell r="J347">
            <v>0</v>
          </cell>
          <cell r="K347">
            <v>18858</v>
          </cell>
          <cell r="L347">
            <v>0</v>
          </cell>
          <cell r="M347">
            <v>1188</v>
          </cell>
          <cell r="N347">
            <v>398717</v>
          </cell>
          <cell r="O347">
            <v>0</v>
          </cell>
          <cell r="P347">
            <v>0</v>
          </cell>
          <cell r="R347">
            <v>431036</v>
          </cell>
          <cell r="S347">
            <v>-32319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  <cell r="G348">
            <v>0</v>
          </cell>
          <cell r="H348">
            <v>0</v>
          </cell>
          <cell r="I348" t="str">
            <v>--</v>
          </cell>
          <cell r="J348">
            <v>0</v>
          </cell>
          <cell r="K348" t="str">
            <v/>
          </cell>
          <cell r="L348">
            <v>0</v>
          </cell>
          <cell r="M348">
            <v>1188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</row>
        <row r="349">
          <cell r="A349">
            <v>340</v>
          </cell>
          <cell r="B349" t="str">
            <v>WILLIAMSBURG</v>
          </cell>
          <cell r="C349">
            <v>1</v>
          </cell>
          <cell r="G349">
            <v>3.337668754563925</v>
          </cell>
          <cell r="H349">
            <v>4.0357276213111337</v>
          </cell>
          <cell r="I349">
            <v>9</v>
          </cell>
          <cell r="J349">
            <v>158.23967043627144</v>
          </cell>
          <cell r="K349">
            <v>13833</v>
          </cell>
          <cell r="L349">
            <v>8056</v>
          </cell>
          <cell r="M349">
            <v>1188</v>
          </cell>
          <cell r="N349">
            <v>3556731.6099832943</v>
          </cell>
          <cell r="O349">
            <v>0</v>
          </cell>
          <cell r="P349">
            <v>0</v>
          </cell>
          <cell r="R349">
            <v>3553073.6099832943</v>
          </cell>
          <cell r="S349">
            <v>3658</v>
          </cell>
        </row>
        <row r="350">
          <cell r="A350">
            <v>341</v>
          </cell>
          <cell r="B350" t="str">
            <v>WILLIAMSTOWN</v>
          </cell>
          <cell r="C350">
            <v>0</v>
          </cell>
          <cell r="G350">
            <v>0</v>
          </cell>
          <cell r="H350">
            <v>0</v>
          </cell>
          <cell r="I350" t="str">
            <v>--</v>
          </cell>
          <cell r="J350">
            <v>0</v>
          </cell>
          <cell r="K350" t="str">
            <v/>
          </cell>
          <cell r="L350">
            <v>0</v>
          </cell>
          <cell r="M350">
            <v>1188</v>
          </cell>
          <cell r="N350">
            <v>14.141006211947177</v>
          </cell>
          <cell r="O350">
            <v>0</v>
          </cell>
          <cell r="P350">
            <v>0</v>
          </cell>
          <cell r="R350">
            <v>14.141006211947177</v>
          </cell>
          <cell r="S350">
            <v>0</v>
          </cell>
        </row>
        <row r="351">
          <cell r="A351">
            <v>342</v>
          </cell>
          <cell r="B351" t="str">
            <v>WILMINGTON</v>
          </cell>
          <cell r="C351">
            <v>1</v>
          </cell>
          <cell r="G351">
            <v>0.17639470463493734</v>
          </cell>
          <cell r="H351">
            <v>0.17813086409381462</v>
          </cell>
          <cell r="I351">
            <v>9</v>
          </cell>
          <cell r="J351">
            <v>172.32467633971922</v>
          </cell>
          <cell r="K351">
            <v>12766</v>
          </cell>
          <cell r="L351">
            <v>9233</v>
          </cell>
          <cell r="M351">
            <v>1188</v>
          </cell>
          <cell r="N351">
            <v>64496964.399999999</v>
          </cell>
          <cell r="O351">
            <v>0</v>
          </cell>
          <cell r="P351">
            <v>0</v>
          </cell>
          <cell r="R351">
            <v>63237792.048</v>
          </cell>
          <cell r="S351">
            <v>1259172.3519999981</v>
          </cell>
        </row>
        <row r="352">
          <cell r="A352">
            <v>343</v>
          </cell>
          <cell r="B352" t="str">
            <v>WINCHENDON</v>
          </cell>
          <cell r="C352">
            <v>1</v>
          </cell>
          <cell r="F352">
            <v>5</v>
          </cell>
          <cell r="G352">
            <v>0.74645387299894916</v>
          </cell>
          <cell r="H352">
            <v>0.78968505473857864</v>
          </cell>
          <cell r="I352">
            <v>18</v>
          </cell>
          <cell r="J352">
            <v>101.15985587621188</v>
          </cell>
          <cell r="K352">
            <v>15262</v>
          </cell>
          <cell r="L352">
            <v>177</v>
          </cell>
          <cell r="M352">
            <v>1188</v>
          </cell>
          <cell r="N352">
            <v>20385342.109999999</v>
          </cell>
          <cell r="O352">
            <v>0</v>
          </cell>
          <cell r="P352">
            <v>0</v>
          </cell>
          <cell r="R352">
            <v>20317142.631999999</v>
          </cell>
          <cell r="S352">
            <v>68199.478000000119</v>
          </cell>
        </row>
        <row r="353">
          <cell r="A353">
            <v>344</v>
          </cell>
          <cell r="B353" t="str">
            <v>WINCHESTER</v>
          </cell>
          <cell r="C353">
            <v>1</v>
          </cell>
          <cell r="G353">
            <v>9.3701035519436815E-2</v>
          </cell>
          <cell r="H353">
            <v>3.0353452487289E-2</v>
          </cell>
          <cell r="I353">
            <v>9</v>
          </cell>
          <cell r="J353">
            <v>137.98031613192165</v>
          </cell>
          <cell r="K353">
            <v>12393</v>
          </cell>
          <cell r="L353">
            <v>4707</v>
          </cell>
          <cell r="M353">
            <v>1188</v>
          </cell>
          <cell r="N353">
            <v>75184198.599999994</v>
          </cell>
          <cell r="O353">
            <v>0</v>
          </cell>
          <cell r="P353">
            <v>0</v>
          </cell>
          <cell r="R353">
            <v>77126302.786338136</v>
          </cell>
          <cell r="S353">
            <v>-1942104.1863381416</v>
          </cell>
        </row>
        <row r="354">
          <cell r="A354">
            <v>345</v>
          </cell>
          <cell r="B354" t="str">
            <v>WINDSOR</v>
          </cell>
          <cell r="C354">
            <v>0</v>
          </cell>
          <cell r="G354">
            <v>0</v>
          </cell>
          <cell r="H354">
            <v>0</v>
          </cell>
          <cell r="I354" t="str">
            <v>--</v>
          </cell>
          <cell r="J354">
            <v>0</v>
          </cell>
          <cell r="K354">
            <v>16491</v>
          </cell>
          <cell r="L354">
            <v>0</v>
          </cell>
          <cell r="M354">
            <v>1188</v>
          </cell>
          <cell r="N354">
            <v>102206</v>
          </cell>
          <cell r="O354">
            <v>0</v>
          </cell>
          <cell r="P354">
            <v>0</v>
          </cell>
          <cell r="R354">
            <v>97471</v>
          </cell>
          <cell r="S354">
            <v>4735</v>
          </cell>
        </row>
        <row r="355">
          <cell r="A355">
            <v>346</v>
          </cell>
          <cell r="B355" t="str">
            <v>WINTHROP</v>
          </cell>
          <cell r="C355">
            <v>1</v>
          </cell>
          <cell r="G355">
            <v>1.677284496793608</v>
          </cell>
          <cell r="H355">
            <v>2.1106045922277143</v>
          </cell>
          <cell r="I355">
            <v>9</v>
          </cell>
          <cell r="J355">
            <v>110.84918353796613</v>
          </cell>
          <cell r="K355">
            <v>14675</v>
          </cell>
          <cell r="L355">
            <v>1592</v>
          </cell>
          <cell r="M355">
            <v>1188</v>
          </cell>
          <cell r="N355">
            <v>32021203.900000002</v>
          </cell>
          <cell r="O355">
            <v>0</v>
          </cell>
          <cell r="P355">
            <v>0</v>
          </cell>
          <cell r="R355">
            <v>31008534.800000001</v>
          </cell>
          <cell r="S355">
            <v>1012669.1000000015</v>
          </cell>
        </row>
        <row r="356">
          <cell r="A356">
            <v>347</v>
          </cell>
          <cell r="B356" t="str">
            <v>WOBURN</v>
          </cell>
          <cell r="C356">
            <v>1</v>
          </cell>
          <cell r="G356">
            <v>1.1136070889908083</v>
          </cell>
          <cell r="H356">
            <v>1.2849490721747332</v>
          </cell>
          <cell r="I356">
            <v>9</v>
          </cell>
          <cell r="J356">
            <v>142.25030082310474</v>
          </cell>
          <cell r="K356">
            <v>14925</v>
          </cell>
          <cell r="L356">
            <v>6306</v>
          </cell>
          <cell r="M356">
            <v>1188</v>
          </cell>
          <cell r="N356">
            <v>95637953.799999997</v>
          </cell>
          <cell r="O356">
            <v>0</v>
          </cell>
          <cell r="P356">
            <v>0</v>
          </cell>
          <cell r="R356">
            <v>94138584.855678946</v>
          </cell>
          <cell r="S356">
            <v>1499368.9443210512</v>
          </cell>
        </row>
        <row r="357">
          <cell r="A357">
            <v>348</v>
          </cell>
          <cell r="B357" t="str">
            <v>WORCESTER</v>
          </cell>
          <cell r="C357">
            <v>1</v>
          </cell>
          <cell r="F357">
            <v>29</v>
          </cell>
          <cell r="G357">
            <v>6.837893472498088</v>
          </cell>
          <cell r="H357">
            <v>7.2741309323502428</v>
          </cell>
          <cell r="I357">
            <v>18</v>
          </cell>
          <cell r="J357">
            <v>100.3824887462017</v>
          </cell>
          <cell r="K357">
            <v>18001</v>
          </cell>
          <cell r="L357">
            <v>69</v>
          </cell>
          <cell r="M357">
            <v>1188</v>
          </cell>
          <cell r="N357">
            <v>479950544.25999999</v>
          </cell>
          <cell r="O357">
            <v>0</v>
          </cell>
          <cell r="P357">
            <v>0</v>
          </cell>
          <cell r="R357">
            <v>477974879</v>
          </cell>
          <cell r="S357">
            <v>1975665.2599999905</v>
          </cell>
        </row>
        <row r="358">
          <cell r="A358">
            <v>349</v>
          </cell>
          <cell r="B358" t="str">
            <v>WORTHINGTON</v>
          </cell>
          <cell r="C358">
            <v>1</v>
          </cell>
          <cell r="G358">
            <v>0.46605944010356559</v>
          </cell>
          <cell r="H358">
            <v>0</v>
          </cell>
          <cell r="I358">
            <v>9</v>
          </cell>
          <cell r="J358">
            <v>155.22380403336885</v>
          </cell>
          <cell r="K358">
            <v>13073</v>
          </cell>
          <cell r="L358">
            <v>7219</v>
          </cell>
          <cell r="M358">
            <v>1188</v>
          </cell>
          <cell r="N358">
            <v>2394313.71</v>
          </cell>
          <cell r="O358">
            <v>0</v>
          </cell>
          <cell r="P358">
            <v>0</v>
          </cell>
          <cell r="R358">
            <v>2300487.71</v>
          </cell>
          <cell r="S358">
            <v>93826</v>
          </cell>
        </row>
        <row r="359">
          <cell r="A359">
            <v>350</v>
          </cell>
          <cell r="B359" t="str">
            <v>WRENTHAM</v>
          </cell>
          <cell r="C359">
            <v>1</v>
          </cell>
          <cell r="G359">
            <v>6.5960622080955993</v>
          </cell>
          <cell r="H359">
            <v>5.8716879878472055</v>
          </cell>
          <cell r="I359">
            <v>9</v>
          </cell>
          <cell r="J359">
            <v>153.71929036652298</v>
          </cell>
          <cell r="K359">
            <v>12163</v>
          </cell>
          <cell r="L359">
            <v>6534</v>
          </cell>
          <cell r="M359">
            <v>1188</v>
          </cell>
          <cell r="N359">
            <v>17351671.310000002</v>
          </cell>
          <cell r="O359">
            <v>0</v>
          </cell>
          <cell r="P359">
            <v>0</v>
          </cell>
          <cell r="R359">
            <v>17051786.920451418</v>
          </cell>
          <cell r="S359">
            <v>299884.38954858482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  <cell r="G360">
            <v>0</v>
          </cell>
          <cell r="H360">
            <v>0</v>
          </cell>
          <cell r="I360" t="str">
            <v>--</v>
          </cell>
          <cell r="J360">
            <v>0</v>
          </cell>
          <cell r="K360" t="str">
            <v/>
          </cell>
          <cell r="L360">
            <v>0</v>
          </cell>
          <cell r="M360">
            <v>1188</v>
          </cell>
          <cell r="N360">
            <v>93730</v>
          </cell>
          <cell r="O360">
            <v>0</v>
          </cell>
          <cell r="P360">
            <v>0</v>
          </cell>
          <cell r="R360">
            <v>74263</v>
          </cell>
          <cell r="S360">
            <v>19467</v>
          </cell>
        </row>
        <row r="361">
          <cell r="A361">
            <v>352</v>
          </cell>
          <cell r="B361" t="str">
            <v>DEVENS</v>
          </cell>
          <cell r="C361">
            <v>0</v>
          </cell>
          <cell r="G361">
            <v>1.6689800000000001</v>
          </cell>
          <cell r="H361">
            <v>1.0673999999999999</v>
          </cell>
          <cell r="I361">
            <v>9</v>
          </cell>
          <cell r="J361">
            <v>147.18547185997332</v>
          </cell>
          <cell r="K361">
            <v>12087</v>
          </cell>
          <cell r="L361">
            <v>5703</v>
          </cell>
          <cell r="M361">
            <v>1188</v>
          </cell>
          <cell r="N361">
            <v>10000000</v>
          </cell>
          <cell r="O361">
            <v>0</v>
          </cell>
          <cell r="P361">
            <v>0</v>
          </cell>
          <cell r="R361">
            <v>10000000</v>
          </cell>
          <cell r="S361">
            <v>0</v>
          </cell>
        </row>
        <row r="362">
          <cell r="A362">
            <v>406</v>
          </cell>
          <cell r="B362" t="str">
            <v>NORTHAMPTON SMITH</v>
          </cell>
          <cell r="C362">
            <v>1</v>
          </cell>
          <cell r="G362">
            <v>0</v>
          </cell>
          <cell r="H362">
            <v>0</v>
          </cell>
          <cell r="I362">
            <v>9</v>
          </cell>
          <cell r="J362">
            <v>104.56462132364648</v>
          </cell>
          <cell r="K362">
            <v>31665</v>
          </cell>
          <cell r="L362">
            <v>1445</v>
          </cell>
          <cell r="M362">
            <v>1188</v>
          </cell>
          <cell r="N362">
            <v>3817170</v>
          </cell>
          <cell r="O362">
            <v>0</v>
          </cell>
          <cell r="P362">
            <v>0</v>
          </cell>
          <cell r="R362">
            <v>4028480</v>
          </cell>
          <cell r="S362">
            <v>-211310</v>
          </cell>
        </row>
        <row r="363">
          <cell r="A363">
            <v>600</v>
          </cell>
          <cell r="B363" t="str">
            <v>ACTON BOXBOROUGH</v>
          </cell>
          <cell r="C363">
            <v>1</v>
          </cell>
          <cell r="G363">
            <v>0.68965672961941626</v>
          </cell>
          <cell r="H363">
            <v>0.74812069764555233</v>
          </cell>
          <cell r="I363">
            <v>9</v>
          </cell>
          <cell r="J363">
            <v>143.05582496597387</v>
          </cell>
          <cell r="K363">
            <v>12830</v>
          </cell>
          <cell r="L363">
            <v>5524</v>
          </cell>
          <cell r="M363">
            <v>1188</v>
          </cell>
          <cell r="N363">
            <v>93688091</v>
          </cell>
          <cell r="O363">
            <v>0</v>
          </cell>
          <cell r="P363">
            <v>0</v>
          </cell>
          <cell r="R363">
            <v>91826954</v>
          </cell>
          <cell r="S363">
            <v>1861137</v>
          </cell>
        </row>
        <row r="364">
          <cell r="A364">
            <v>603</v>
          </cell>
          <cell r="B364" t="str">
            <v>ADAMS CHESHIRE</v>
          </cell>
          <cell r="C364">
            <v>1</v>
          </cell>
          <cell r="F364">
            <v>15</v>
          </cell>
          <cell r="G364">
            <v>5.601641860359198</v>
          </cell>
          <cell r="H364">
            <v>6.3002221614926901</v>
          </cell>
          <cell r="I364">
            <v>18</v>
          </cell>
          <cell r="J364">
            <v>112.90201697056641</v>
          </cell>
          <cell r="K364">
            <v>15184</v>
          </cell>
          <cell r="L364">
            <v>1959</v>
          </cell>
          <cell r="M364">
            <v>1188</v>
          </cell>
          <cell r="N364">
            <v>19829269</v>
          </cell>
          <cell r="O364">
            <v>0</v>
          </cell>
          <cell r="P364">
            <v>0</v>
          </cell>
          <cell r="R364">
            <v>19546424</v>
          </cell>
          <cell r="S364">
            <v>282845</v>
          </cell>
        </row>
        <row r="365">
          <cell r="A365">
            <v>605</v>
          </cell>
          <cell r="B365" t="str">
            <v>AMHERST PELHAM</v>
          </cell>
          <cell r="C365">
            <v>1</v>
          </cell>
          <cell r="G365">
            <v>5.9197917365785173</v>
          </cell>
          <cell r="H365">
            <v>5.7593586101164993</v>
          </cell>
          <cell r="I365">
            <v>9</v>
          </cell>
          <cell r="J365">
            <v>163.68060654051467</v>
          </cell>
          <cell r="K365">
            <v>14190</v>
          </cell>
          <cell r="L365">
            <v>9036</v>
          </cell>
          <cell r="M365">
            <v>1188</v>
          </cell>
          <cell r="N365">
            <v>30636467</v>
          </cell>
          <cell r="O365">
            <v>0</v>
          </cell>
          <cell r="P365">
            <v>0</v>
          </cell>
          <cell r="R365">
            <v>31285304</v>
          </cell>
          <cell r="S365">
            <v>-648837</v>
          </cell>
        </row>
        <row r="366">
          <cell r="A366">
            <v>610</v>
          </cell>
          <cell r="B366" t="str">
            <v>ASHBURNHAM WESTMINSTER</v>
          </cell>
          <cell r="C366">
            <v>1</v>
          </cell>
          <cell r="G366">
            <v>0.66866629450085846</v>
          </cell>
          <cell r="H366">
            <v>0.63901265345708169</v>
          </cell>
          <cell r="I366">
            <v>9</v>
          </cell>
          <cell r="J366">
            <v>112.93811629576123</v>
          </cell>
          <cell r="K366">
            <v>12991</v>
          </cell>
          <cell r="L366">
            <v>1681</v>
          </cell>
          <cell r="M366">
            <v>1188</v>
          </cell>
          <cell r="N366">
            <v>33739238</v>
          </cell>
          <cell r="O366">
            <v>0</v>
          </cell>
          <cell r="P366">
            <v>0</v>
          </cell>
          <cell r="R366">
            <v>33883364.969999999</v>
          </cell>
          <cell r="S366">
            <v>-144126.96999999881</v>
          </cell>
        </row>
        <row r="367">
          <cell r="A367">
            <v>615</v>
          </cell>
          <cell r="B367" t="str">
            <v>ATHOL ROYALSTON</v>
          </cell>
          <cell r="C367">
            <v>1</v>
          </cell>
          <cell r="G367">
            <v>0.17916318689432867</v>
          </cell>
          <cell r="H367">
            <v>0</v>
          </cell>
          <cell r="I367">
            <v>9</v>
          </cell>
          <cell r="J367">
            <v>100.42556324839715</v>
          </cell>
          <cell r="K367">
            <v>15899</v>
          </cell>
          <cell r="L367">
            <v>68</v>
          </cell>
          <cell r="M367">
            <v>1188</v>
          </cell>
          <cell r="N367">
            <v>27898656.119999997</v>
          </cell>
          <cell r="O367">
            <v>0</v>
          </cell>
          <cell r="P367">
            <v>0</v>
          </cell>
          <cell r="R367">
            <v>27758996</v>
          </cell>
          <cell r="S367">
            <v>139660.11999999732</v>
          </cell>
        </row>
        <row r="368">
          <cell r="A368">
            <v>616</v>
          </cell>
          <cell r="B368" t="str">
            <v>AYER SHIRLEY</v>
          </cell>
          <cell r="C368">
            <v>1</v>
          </cell>
          <cell r="G368">
            <v>3.4757535244709175</v>
          </cell>
          <cell r="H368">
            <v>2.8018621675182573</v>
          </cell>
          <cell r="I368">
            <v>9</v>
          </cell>
          <cell r="J368">
            <v>119.01743781808554</v>
          </cell>
          <cell r="K368">
            <v>13504</v>
          </cell>
          <cell r="L368">
            <v>2568</v>
          </cell>
          <cell r="M368">
            <v>1188</v>
          </cell>
          <cell r="N368">
            <v>27987815</v>
          </cell>
          <cell r="O368">
            <v>0</v>
          </cell>
          <cell r="P368">
            <v>0</v>
          </cell>
          <cell r="R368">
            <v>28177227</v>
          </cell>
          <cell r="S368">
            <v>-189412</v>
          </cell>
        </row>
        <row r="369">
          <cell r="A369">
            <v>618</v>
          </cell>
          <cell r="B369" t="str">
            <v>BERKSHIRE HILLS</v>
          </cell>
          <cell r="C369">
            <v>1</v>
          </cell>
          <cell r="G369">
            <v>4.994152889663165E-2</v>
          </cell>
          <cell r="H369">
            <v>0.10361566820384992</v>
          </cell>
          <cell r="I369">
            <v>9</v>
          </cell>
          <cell r="J369">
            <v>201.60700820523908</v>
          </cell>
          <cell r="K369">
            <v>15281</v>
          </cell>
          <cell r="L369">
            <v>15527</v>
          </cell>
          <cell r="M369">
            <v>1188</v>
          </cell>
          <cell r="N369">
            <v>29732955</v>
          </cell>
          <cell r="O369">
            <v>0</v>
          </cell>
          <cell r="P369">
            <v>0</v>
          </cell>
          <cell r="R369">
            <v>29522312</v>
          </cell>
          <cell r="S369">
            <v>210643</v>
          </cell>
        </row>
        <row r="370">
          <cell r="A370">
            <v>620</v>
          </cell>
          <cell r="B370" t="str">
            <v>BERLIN BOYLSTON</v>
          </cell>
          <cell r="C370">
            <v>1</v>
          </cell>
          <cell r="G370">
            <v>1.3472759220868518</v>
          </cell>
          <cell r="H370">
            <v>1.3379013522398058</v>
          </cell>
          <cell r="I370">
            <v>9</v>
          </cell>
          <cell r="J370">
            <v>164.16560111385317</v>
          </cell>
          <cell r="K370">
            <v>12430</v>
          </cell>
          <cell r="L370">
            <v>7976</v>
          </cell>
          <cell r="M370">
            <v>1188</v>
          </cell>
          <cell r="N370">
            <v>21262404.699999999</v>
          </cell>
          <cell r="O370">
            <v>0</v>
          </cell>
          <cell r="P370">
            <v>0</v>
          </cell>
          <cell r="R370">
            <v>18550773.530000001</v>
          </cell>
          <cell r="S370">
            <v>2711631.1699999981</v>
          </cell>
        </row>
        <row r="371">
          <cell r="A371">
            <v>622</v>
          </cell>
          <cell r="B371" t="str">
            <v>BLACKSTONE MILLVILLE</v>
          </cell>
          <cell r="C371">
            <v>1</v>
          </cell>
          <cell r="G371">
            <v>3.7839912616661189</v>
          </cell>
          <cell r="H371">
            <v>4.3574163416994161</v>
          </cell>
          <cell r="I371">
            <v>9</v>
          </cell>
          <cell r="J371">
            <v>115.21234139276173</v>
          </cell>
          <cell r="K371">
            <v>13436</v>
          </cell>
          <cell r="L371">
            <v>2044</v>
          </cell>
          <cell r="M371">
            <v>1188</v>
          </cell>
          <cell r="N371">
            <v>24709413</v>
          </cell>
          <cell r="O371">
            <v>0</v>
          </cell>
          <cell r="P371">
            <v>0</v>
          </cell>
          <cell r="R371">
            <v>23614934</v>
          </cell>
          <cell r="S371">
            <v>1094479</v>
          </cell>
        </row>
        <row r="372">
          <cell r="A372">
            <v>625</v>
          </cell>
          <cell r="B372" t="str">
            <v>BRIDGEWATER RAYNHAM</v>
          </cell>
          <cell r="C372">
            <v>1</v>
          </cell>
          <cell r="G372">
            <v>0.53378434791310969</v>
          </cell>
          <cell r="H372">
            <v>0.41640385834014548</v>
          </cell>
          <cell r="I372">
            <v>9</v>
          </cell>
          <cell r="J372">
            <v>108.64822656782296</v>
          </cell>
          <cell r="K372">
            <v>13059</v>
          </cell>
          <cell r="L372">
            <v>1129</v>
          </cell>
          <cell r="M372">
            <v>1188</v>
          </cell>
          <cell r="N372">
            <v>79990373.126638114</v>
          </cell>
          <cell r="O372">
            <v>0</v>
          </cell>
          <cell r="P372">
            <v>0</v>
          </cell>
          <cell r="R372">
            <v>81102577.123575628</v>
          </cell>
          <cell r="S372">
            <v>-1112203.9969375134</v>
          </cell>
        </row>
        <row r="373">
          <cell r="A373">
            <v>632</v>
          </cell>
          <cell r="B373" t="str">
            <v>CHESTERFIELD GOSHEN</v>
          </cell>
          <cell r="C373">
            <v>1</v>
          </cell>
          <cell r="G373">
            <v>0.80176365077935707</v>
          </cell>
          <cell r="H373">
            <v>0.6630657662876176</v>
          </cell>
          <cell r="I373">
            <v>9</v>
          </cell>
          <cell r="J373">
            <v>164.15983051126065</v>
          </cell>
          <cell r="K373">
            <v>13647</v>
          </cell>
          <cell r="L373">
            <v>8756</v>
          </cell>
          <cell r="M373">
            <v>1188</v>
          </cell>
          <cell r="N373">
            <v>2637144.1399999997</v>
          </cell>
          <cell r="O373">
            <v>0</v>
          </cell>
          <cell r="P373">
            <v>0</v>
          </cell>
          <cell r="R373">
            <v>2640419.1399999997</v>
          </cell>
          <cell r="S373">
            <v>-3275</v>
          </cell>
        </row>
        <row r="374">
          <cell r="A374">
            <v>635</v>
          </cell>
          <cell r="B374" t="str">
            <v>CENTRAL BERKSHIRE</v>
          </cell>
          <cell r="C374">
            <v>1</v>
          </cell>
          <cell r="G374">
            <v>1.6083933967230579</v>
          </cell>
          <cell r="H374">
            <v>1.1567779012985067</v>
          </cell>
          <cell r="I374">
            <v>9</v>
          </cell>
          <cell r="J374">
            <v>127.21991347868953</v>
          </cell>
          <cell r="K374">
            <v>14302</v>
          </cell>
          <cell r="L374">
            <v>3893</v>
          </cell>
          <cell r="M374">
            <v>1188</v>
          </cell>
          <cell r="N374">
            <v>28242673</v>
          </cell>
          <cell r="O374">
            <v>0</v>
          </cell>
          <cell r="P374">
            <v>0</v>
          </cell>
          <cell r="R374">
            <v>28518563.999999098</v>
          </cell>
          <cell r="S374">
            <v>-275890.99999909848</v>
          </cell>
        </row>
        <row r="375">
          <cell r="A375">
            <v>640</v>
          </cell>
          <cell r="B375" t="str">
            <v>CONCORD CARLISLE</v>
          </cell>
          <cell r="C375">
            <v>1</v>
          </cell>
          <cell r="G375">
            <v>0.1292838786038599</v>
          </cell>
          <cell r="H375">
            <v>0.19549042369233013</v>
          </cell>
          <cell r="I375">
            <v>9</v>
          </cell>
          <cell r="J375">
            <v>170.24616836083914</v>
          </cell>
          <cell r="K375">
            <v>13638</v>
          </cell>
          <cell r="L375">
            <v>9580</v>
          </cell>
          <cell r="M375">
            <v>1188</v>
          </cell>
          <cell r="N375">
            <v>31985710</v>
          </cell>
          <cell r="O375">
            <v>0</v>
          </cell>
          <cell r="P375">
            <v>0</v>
          </cell>
          <cell r="R375">
            <v>30077877</v>
          </cell>
          <cell r="S375">
            <v>1907833</v>
          </cell>
        </row>
        <row r="376">
          <cell r="A376">
            <v>645</v>
          </cell>
          <cell r="B376" t="str">
            <v>DENNIS YARMOUTH</v>
          </cell>
          <cell r="C376">
            <v>1</v>
          </cell>
          <cell r="G376">
            <v>3.8307470303844648</v>
          </cell>
          <cell r="H376">
            <v>3.7317924026066485</v>
          </cell>
          <cell r="I376">
            <v>9</v>
          </cell>
          <cell r="J376">
            <v>130.46212442029332</v>
          </cell>
          <cell r="K376">
            <v>15537</v>
          </cell>
          <cell r="L376">
            <v>4733</v>
          </cell>
          <cell r="M376">
            <v>1188</v>
          </cell>
          <cell r="N376">
            <v>66465112</v>
          </cell>
          <cell r="O376">
            <v>0</v>
          </cell>
          <cell r="P376">
            <v>0</v>
          </cell>
          <cell r="R376">
            <v>69129471.560000002</v>
          </cell>
          <cell r="S376">
            <v>-2664359.5600000024</v>
          </cell>
        </row>
        <row r="377">
          <cell r="A377">
            <v>650</v>
          </cell>
          <cell r="B377" t="str">
            <v>DIGHTON REHOBOTH</v>
          </cell>
          <cell r="C377">
            <v>1</v>
          </cell>
          <cell r="G377">
            <v>0.10391324167884758</v>
          </cell>
          <cell r="H377">
            <v>3.8037763674263397E-2</v>
          </cell>
          <cell r="I377">
            <v>9</v>
          </cell>
          <cell r="J377">
            <v>131.26088271909569</v>
          </cell>
          <cell r="K377">
            <v>12923</v>
          </cell>
          <cell r="L377">
            <v>4040</v>
          </cell>
          <cell r="M377">
            <v>1188</v>
          </cell>
          <cell r="N377">
            <v>44595155.869999997</v>
          </cell>
          <cell r="O377">
            <v>0</v>
          </cell>
          <cell r="P377">
            <v>0</v>
          </cell>
          <cell r="R377">
            <v>44057059.899999999</v>
          </cell>
          <cell r="S377">
            <v>538095.96999999881</v>
          </cell>
        </row>
        <row r="378">
          <cell r="A378">
            <v>655</v>
          </cell>
          <cell r="B378" t="str">
            <v>DOVER SHERBORN</v>
          </cell>
          <cell r="C378">
            <v>1</v>
          </cell>
          <cell r="G378">
            <v>0</v>
          </cell>
          <cell r="H378">
            <v>0</v>
          </cell>
          <cell r="I378">
            <v>9</v>
          </cell>
          <cell r="J378">
            <v>169.52855877713512</v>
          </cell>
          <cell r="K378">
            <v>12667</v>
          </cell>
          <cell r="L378">
            <v>8807</v>
          </cell>
          <cell r="M378">
            <v>1188</v>
          </cell>
          <cell r="N378">
            <v>25635108</v>
          </cell>
          <cell r="O378">
            <v>0</v>
          </cell>
          <cell r="P378">
            <v>0</v>
          </cell>
          <cell r="R378">
            <v>25413096</v>
          </cell>
          <cell r="S378">
            <v>222012</v>
          </cell>
        </row>
        <row r="379">
          <cell r="A379">
            <v>658</v>
          </cell>
          <cell r="B379" t="str">
            <v>DUDLEY CHARLTON</v>
          </cell>
          <cell r="C379">
            <v>1</v>
          </cell>
          <cell r="G379">
            <v>0.45202326279620592</v>
          </cell>
          <cell r="H379">
            <v>0.31977208876496915</v>
          </cell>
          <cell r="I379">
            <v>9</v>
          </cell>
          <cell r="J379">
            <v>115.84608359151956</v>
          </cell>
          <cell r="K379">
            <v>13669</v>
          </cell>
          <cell r="L379">
            <v>2166</v>
          </cell>
          <cell r="M379">
            <v>1188</v>
          </cell>
          <cell r="N379">
            <v>52260346</v>
          </cell>
          <cell r="O379">
            <v>0</v>
          </cell>
          <cell r="P379">
            <v>0</v>
          </cell>
          <cell r="R379">
            <v>50299377</v>
          </cell>
          <cell r="S379">
            <v>1960969</v>
          </cell>
        </row>
        <row r="380">
          <cell r="A380">
            <v>660</v>
          </cell>
          <cell r="B380" t="str">
            <v>NAUSET</v>
          </cell>
          <cell r="C380">
            <v>1</v>
          </cell>
          <cell r="G380">
            <v>7.6625063170830066</v>
          </cell>
          <cell r="H380">
            <v>8.4463692513276669</v>
          </cell>
          <cell r="I380">
            <v>9</v>
          </cell>
          <cell r="J380">
            <v>194.7166466170593</v>
          </cell>
          <cell r="K380">
            <v>14351</v>
          </cell>
          <cell r="L380">
            <v>13593</v>
          </cell>
          <cell r="M380">
            <v>1188</v>
          </cell>
          <cell r="N380">
            <v>34686430.498400003</v>
          </cell>
          <cell r="O380">
            <v>0</v>
          </cell>
          <cell r="P380">
            <v>0</v>
          </cell>
          <cell r="R380">
            <v>30951005</v>
          </cell>
          <cell r="S380">
            <v>3735425.4984000027</v>
          </cell>
        </row>
        <row r="381">
          <cell r="A381">
            <v>662</v>
          </cell>
          <cell r="B381" t="str">
            <v>FARMINGTON RIVER</v>
          </cell>
          <cell r="C381">
            <v>1</v>
          </cell>
          <cell r="G381">
            <v>0</v>
          </cell>
          <cell r="H381">
            <v>0</v>
          </cell>
          <cell r="I381">
            <v>9</v>
          </cell>
          <cell r="J381">
            <v>153.24561359102461</v>
          </cell>
          <cell r="K381">
            <v>13687</v>
          </cell>
          <cell r="L381">
            <v>7288</v>
          </cell>
          <cell r="M381">
            <v>1188</v>
          </cell>
          <cell r="N381">
            <v>4717898.68</v>
          </cell>
          <cell r="O381">
            <v>0</v>
          </cell>
          <cell r="P381">
            <v>0</v>
          </cell>
          <cell r="R381">
            <v>4265408.2</v>
          </cell>
          <cell r="S381">
            <v>452490.47999999952</v>
          </cell>
        </row>
        <row r="382">
          <cell r="A382">
            <v>665</v>
          </cell>
          <cell r="B382" t="str">
            <v>FREETOWN LAKEVILLE</v>
          </cell>
          <cell r="C382">
            <v>1</v>
          </cell>
          <cell r="G382">
            <v>0.67041161478413869</v>
          </cell>
          <cell r="H382">
            <v>0.44816923064848757</v>
          </cell>
          <cell r="I382">
            <v>9</v>
          </cell>
          <cell r="J382">
            <v>112.27587959492098</v>
          </cell>
          <cell r="K382">
            <v>12760</v>
          </cell>
          <cell r="L382">
            <v>1566</v>
          </cell>
          <cell r="M382">
            <v>1188</v>
          </cell>
          <cell r="N382">
            <v>39116697</v>
          </cell>
          <cell r="O382">
            <v>0</v>
          </cell>
          <cell r="P382">
            <v>0</v>
          </cell>
          <cell r="R382">
            <v>39060676</v>
          </cell>
          <cell r="S382">
            <v>56021</v>
          </cell>
        </row>
        <row r="383">
          <cell r="A383">
            <v>670</v>
          </cell>
          <cell r="B383" t="str">
            <v>FRONTIER</v>
          </cell>
          <cell r="C383">
            <v>1</v>
          </cell>
          <cell r="G383">
            <v>4.4676259881492726</v>
          </cell>
          <cell r="H383">
            <v>4.3046319839482736</v>
          </cell>
          <cell r="I383">
            <v>9</v>
          </cell>
          <cell r="J383">
            <v>175.79494860385907</v>
          </cell>
          <cell r="K383">
            <v>14056</v>
          </cell>
          <cell r="L383">
            <v>10654</v>
          </cell>
          <cell r="M383">
            <v>1188</v>
          </cell>
          <cell r="N383">
            <v>12622194</v>
          </cell>
          <cell r="O383">
            <v>0</v>
          </cell>
          <cell r="P383">
            <v>0</v>
          </cell>
          <cell r="R383">
            <v>12685027</v>
          </cell>
          <cell r="S383">
            <v>-62833</v>
          </cell>
        </row>
        <row r="384">
          <cell r="A384">
            <v>672</v>
          </cell>
          <cell r="B384" t="str">
            <v>GATEWAY</v>
          </cell>
          <cell r="C384">
            <v>1</v>
          </cell>
          <cell r="G384">
            <v>1.4868396927345424</v>
          </cell>
          <cell r="H384">
            <v>1.2019643987952211</v>
          </cell>
          <cell r="I384">
            <v>9</v>
          </cell>
          <cell r="J384">
            <v>122.12929264733252</v>
          </cell>
          <cell r="K384">
            <v>14722</v>
          </cell>
          <cell r="L384">
            <v>3258</v>
          </cell>
          <cell r="M384">
            <v>1188</v>
          </cell>
          <cell r="N384">
            <v>14226378.1</v>
          </cell>
          <cell r="O384">
            <v>-15564</v>
          </cell>
          <cell r="P384">
            <v>0</v>
          </cell>
          <cell r="R384">
            <v>14285602.199999999</v>
          </cell>
          <cell r="S384">
            <v>-59224.099999999627</v>
          </cell>
        </row>
        <row r="385">
          <cell r="A385">
            <v>673</v>
          </cell>
          <cell r="B385" t="str">
            <v>GROTON DUNSTABLE</v>
          </cell>
          <cell r="C385">
            <v>1</v>
          </cell>
          <cell r="G385">
            <v>1.6996262099496506</v>
          </cell>
          <cell r="H385">
            <v>1.607948771285191</v>
          </cell>
          <cell r="I385">
            <v>9</v>
          </cell>
          <cell r="J385">
            <v>157.04265736138677</v>
          </cell>
          <cell r="K385">
            <v>12015</v>
          </cell>
          <cell r="L385">
            <v>6854</v>
          </cell>
          <cell r="M385">
            <v>1188</v>
          </cell>
          <cell r="N385">
            <v>44607951</v>
          </cell>
          <cell r="O385">
            <v>0</v>
          </cell>
          <cell r="P385">
            <v>0</v>
          </cell>
          <cell r="R385">
            <v>43268418</v>
          </cell>
          <cell r="S385">
            <v>1339533</v>
          </cell>
        </row>
        <row r="386">
          <cell r="A386">
            <v>674</v>
          </cell>
          <cell r="B386" t="str">
            <v>GILL MONTAGUE</v>
          </cell>
          <cell r="C386">
            <v>1</v>
          </cell>
          <cell r="F386">
            <v>22</v>
          </cell>
          <cell r="G386">
            <v>5.1539171496883069</v>
          </cell>
          <cell r="H386">
            <v>4.5945862139327147</v>
          </cell>
          <cell r="I386">
            <v>18</v>
          </cell>
          <cell r="J386">
            <v>138.400949943911</v>
          </cell>
          <cell r="K386">
            <v>15339</v>
          </cell>
          <cell r="L386">
            <v>5890</v>
          </cell>
          <cell r="M386">
            <v>1188</v>
          </cell>
          <cell r="N386">
            <v>20821744.449999999</v>
          </cell>
          <cell r="O386">
            <v>0</v>
          </cell>
          <cell r="P386">
            <v>0</v>
          </cell>
          <cell r="R386">
            <v>20507874</v>
          </cell>
          <cell r="S386">
            <v>313870.44999999925</v>
          </cell>
        </row>
        <row r="387">
          <cell r="A387">
            <v>675</v>
          </cell>
          <cell r="B387" t="str">
            <v>HAMILTON WENHAM</v>
          </cell>
          <cell r="C387">
            <v>1</v>
          </cell>
          <cell r="G387">
            <v>0</v>
          </cell>
          <cell r="H387">
            <v>0</v>
          </cell>
          <cell r="I387">
            <v>9</v>
          </cell>
          <cell r="J387">
            <v>177.0246195770072</v>
          </cell>
          <cell r="K387">
            <v>12306</v>
          </cell>
          <cell r="L387">
            <v>9479</v>
          </cell>
          <cell r="M387">
            <v>1188</v>
          </cell>
          <cell r="N387">
            <v>37208058.326400004</v>
          </cell>
          <cell r="O387">
            <v>0</v>
          </cell>
          <cell r="P387">
            <v>0</v>
          </cell>
          <cell r="R387">
            <v>40110927.773000002</v>
          </cell>
          <cell r="S387">
            <v>-2902869.4465999976</v>
          </cell>
        </row>
        <row r="388">
          <cell r="A388">
            <v>680</v>
          </cell>
          <cell r="B388" t="str">
            <v>HAMPDEN WILBRAHAM</v>
          </cell>
          <cell r="C388">
            <v>1</v>
          </cell>
          <cell r="G388">
            <v>0.68748485106461432</v>
          </cell>
          <cell r="H388">
            <v>0.77363401205663507</v>
          </cell>
          <cell r="I388">
            <v>9</v>
          </cell>
          <cell r="J388">
            <v>129.56953392449162</v>
          </cell>
          <cell r="K388">
            <v>12854</v>
          </cell>
          <cell r="L388">
            <v>3801</v>
          </cell>
          <cell r="M388">
            <v>1188</v>
          </cell>
          <cell r="N388">
            <v>47543282</v>
          </cell>
          <cell r="O388">
            <v>0</v>
          </cell>
          <cell r="P388">
            <v>0</v>
          </cell>
          <cell r="R388">
            <v>47206377</v>
          </cell>
          <cell r="S388">
            <v>336905</v>
          </cell>
        </row>
        <row r="389">
          <cell r="A389">
            <v>683</v>
          </cell>
          <cell r="B389" t="str">
            <v>HAMPSHIRE</v>
          </cell>
          <cell r="C389">
            <v>1</v>
          </cell>
          <cell r="G389">
            <v>2.7689735486927072</v>
          </cell>
          <cell r="H389">
            <v>1.9159415249981684</v>
          </cell>
          <cell r="I389">
            <v>9</v>
          </cell>
          <cell r="J389">
            <v>182.29875719438201</v>
          </cell>
          <cell r="K389">
            <v>13240</v>
          </cell>
          <cell r="L389">
            <v>10896</v>
          </cell>
          <cell r="M389">
            <v>1188</v>
          </cell>
          <cell r="N389">
            <v>14774929.000000175</v>
          </cell>
          <cell r="O389">
            <v>0</v>
          </cell>
          <cell r="P389">
            <v>0</v>
          </cell>
          <cell r="R389">
            <v>14781717.000000175</v>
          </cell>
          <cell r="S389">
            <v>-6788</v>
          </cell>
        </row>
        <row r="390">
          <cell r="A390">
            <v>685</v>
          </cell>
          <cell r="B390" t="str">
            <v>HAWLEMONT</v>
          </cell>
          <cell r="C390">
            <v>1</v>
          </cell>
          <cell r="F390">
            <v>20</v>
          </cell>
          <cell r="G390">
            <v>2.5414097291826687</v>
          </cell>
          <cell r="H390">
            <v>0.96863477860366176</v>
          </cell>
          <cell r="I390">
            <v>18</v>
          </cell>
          <cell r="J390">
            <v>151.50305833294942</v>
          </cell>
          <cell r="K390">
            <v>14777</v>
          </cell>
          <cell r="L390">
            <v>7611</v>
          </cell>
          <cell r="M390">
            <v>1188</v>
          </cell>
          <cell r="N390">
            <v>2130627.6065939702</v>
          </cell>
          <cell r="O390">
            <v>0</v>
          </cell>
          <cell r="P390">
            <v>0</v>
          </cell>
          <cell r="R390">
            <v>2382273.6299999994</v>
          </cell>
          <cell r="S390">
            <v>-251646.02340602921</v>
          </cell>
        </row>
        <row r="391">
          <cell r="A391">
            <v>690</v>
          </cell>
          <cell r="B391" t="str">
            <v>KING PHILIP</v>
          </cell>
          <cell r="C391">
            <v>1</v>
          </cell>
          <cell r="G391">
            <v>1.2972150616104359</v>
          </cell>
          <cell r="H391">
            <v>1.9545159959487766</v>
          </cell>
          <cell r="I391">
            <v>9</v>
          </cell>
          <cell r="J391">
            <v>150.59501289175424</v>
          </cell>
          <cell r="K391">
            <v>13117</v>
          </cell>
          <cell r="L391">
            <v>6637</v>
          </cell>
          <cell r="M391">
            <v>1188</v>
          </cell>
          <cell r="N391">
            <v>39400445</v>
          </cell>
          <cell r="O391">
            <v>0</v>
          </cell>
          <cell r="P391">
            <v>0</v>
          </cell>
          <cell r="R391">
            <v>38345178.999999434</v>
          </cell>
          <cell r="S391">
            <v>1055266.0000005662</v>
          </cell>
        </row>
        <row r="392">
          <cell r="A392">
            <v>695</v>
          </cell>
          <cell r="B392" t="str">
            <v>LINCOLN SUDBURY</v>
          </cell>
          <cell r="C392">
            <v>1</v>
          </cell>
          <cell r="G392">
            <v>0.11302493509138596</v>
          </cell>
          <cell r="H392">
            <v>5.7514724865442117E-2</v>
          </cell>
          <cell r="I392">
            <v>9</v>
          </cell>
          <cell r="J392">
            <v>162.47119104225393</v>
          </cell>
          <cell r="K392">
            <v>13049</v>
          </cell>
          <cell r="L392">
            <v>8152</v>
          </cell>
          <cell r="M392">
            <v>1188</v>
          </cell>
          <cell r="N392">
            <v>34584187</v>
          </cell>
          <cell r="O392">
            <v>0</v>
          </cell>
          <cell r="P392">
            <v>0</v>
          </cell>
          <cell r="R392">
            <v>35001569</v>
          </cell>
          <cell r="S392">
            <v>-417382</v>
          </cell>
        </row>
        <row r="393">
          <cell r="A393">
            <v>698</v>
          </cell>
          <cell r="B393" t="str">
            <v>MANCHESTER ESSEX</v>
          </cell>
          <cell r="C393">
            <v>1</v>
          </cell>
          <cell r="G393">
            <v>0</v>
          </cell>
          <cell r="H393">
            <v>0</v>
          </cell>
          <cell r="I393">
            <v>9</v>
          </cell>
          <cell r="J393">
            <v>179.24453865318742</v>
          </cell>
          <cell r="K393">
            <v>12773</v>
          </cell>
          <cell r="L393">
            <v>10122</v>
          </cell>
          <cell r="M393">
            <v>1188</v>
          </cell>
          <cell r="N393">
            <v>28180580</v>
          </cell>
          <cell r="O393">
            <v>0</v>
          </cell>
          <cell r="P393">
            <v>0</v>
          </cell>
          <cell r="R393">
            <v>28657521.199999999</v>
          </cell>
          <cell r="S393">
            <v>-476941.19999999925</v>
          </cell>
        </row>
        <row r="394">
          <cell r="A394">
            <v>700</v>
          </cell>
          <cell r="B394" t="str">
            <v>MARTHAS VINEYARD</v>
          </cell>
          <cell r="C394">
            <v>1</v>
          </cell>
          <cell r="G394">
            <v>4.1800185770810447</v>
          </cell>
          <cell r="H394">
            <v>2.9439744176958991</v>
          </cell>
          <cell r="I394">
            <v>9</v>
          </cell>
          <cell r="J394">
            <v>158.04342031501497</v>
          </cell>
          <cell r="K394">
            <v>17938</v>
          </cell>
          <cell r="L394">
            <v>10412</v>
          </cell>
          <cell r="M394">
            <v>1188</v>
          </cell>
          <cell r="N394">
            <v>23548778</v>
          </cell>
          <cell r="O394">
            <v>0</v>
          </cell>
          <cell r="P394">
            <v>0</v>
          </cell>
          <cell r="R394">
            <v>24471989.675999995</v>
          </cell>
          <cell r="S394">
            <v>-923211.67599999532</v>
          </cell>
        </row>
        <row r="395">
          <cell r="A395">
            <v>705</v>
          </cell>
          <cell r="B395" t="str">
            <v>MASCONOMET</v>
          </cell>
          <cell r="C395">
            <v>1</v>
          </cell>
          <cell r="G395">
            <v>0.15743364151609587</v>
          </cell>
          <cell r="H395">
            <v>0.28634147894008527</v>
          </cell>
          <cell r="I395">
            <v>9</v>
          </cell>
          <cell r="J395">
            <v>171.15761496218752</v>
          </cell>
          <cell r="K395">
            <v>12895</v>
          </cell>
          <cell r="L395">
            <v>9176</v>
          </cell>
          <cell r="M395">
            <v>1188</v>
          </cell>
          <cell r="N395">
            <v>37829308</v>
          </cell>
          <cell r="O395">
            <v>0</v>
          </cell>
          <cell r="P395">
            <v>0</v>
          </cell>
          <cell r="R395">
            <v>36997111</v>
          </cell>
          <cell r="S395">
            <v>832197</v>
          </cell>
        </row>
        <row r="396">
          <cell r="A396">
            <v>710</v>
          </cell>
          <cell r="B396" t="str">
            <v>MENDON UPTON</v>
          </cell>
          <cell r="C396">
            <v>1</v>
          </cell>
          <cell r="G396">
            <v>0.84364547421987657</v>
          </cell>
          <cell r="H396">
            <v>0.88791277941088054</v>
          </cell>
          <cell r="I396">
            <v>9</v>
          </cell>
          <cell r="J396">
            <v>143.96893731290541</v>
          </cell>
          <cell r="K396">
            <v>12325</v>
          </cell>
          <cell r="L396">
            <v>5419</v>
          </cell>
          <cell r="M396">
            <v>1188</v>
          </cell>
          <cell r="N396">
            <v>36423510</v>
          </cell>
          <cell r="O396">
            <v>0</v>
          </cell>
          <cell r="P396">
            <v>0</v>
          </cell>
          <cell r="R396">
            <v>36441489</v>
          </cell>
          <cell r="S396">
            <v>-17979</v>
          </cell>
        </row>
        <row r="397">
          <cell r="A397">
            <v>712</v>
          </cell>
          <cell r="B397" t="str">
            <v>MONOMOY</v>
          </cell>
          <cell r="C397">
            <v>1</v>
          </cell>
          <cell r="G397">
            <v>2.3067780631629109</v>
          </cell>
          <cell r="H397">
            <v>2.5638775971521097</v>
          </cell>
          <cell r="I397">
            <v>9</v>
          </cell>
          <cell r="J397">
            <v>165.54244742451664</v>
          </cell>
          <cell r="K397">
            <v>14333</v>
          </cell>
          <cell r="L397">
            <v>9394</v>
          </cell>
          <cell r="M397">
            <v>1188</v>
          </cell>
          <cell r="N397">
            <v>40244315.920000002</v>
          </cell>
          <cell r="O397">
            <v>0</v>
          </cell>
          <cell r="P397">
            <v>0</v>
          </cell>
          <cell r="R397">
            <v>39645327</v>
          </cell>
          <cell r="S397">
            <v>598988.92000000179</v>
          </cell>
        </row>
        <row r="398">
          <cell r="A398">
            <v>715</v>
          </cell>
          <cell r="B398" t="str">
            <v>MOUNT GREYLOCK</v>
          </cell>
          <cell r="C398">
            <v>1</v>
          </cell>
          <cell r="G398">
            <v>0.83153716836601699</v>
          </cell>
          <cell r="H398">
            <v>0.98931653940352238</v>
          </cell>
          <cell r="I398">
            <v>9</v>
          </cell>
          <cell r="J398">
            <v>150.14133817819956</v>
          </cell>
          <cell r="K398">
            <v>13189</v>
          </cell>
          <cell r="L398">
            <v>6613</v>
          </cell>
          <cell r="M398">
            <v>1188</v>
          </cell>
          <cell r="N398">
            <v>21795653</v>
          </cell>
          <cell r="O398">
            <v>0</v>
          </cell>
          <cell r="P398">
            <v>0</v>
          </cell>
          <cell r="R398">
            <v>21848535</v>
          </cell>
          <cell r="S398">
            <v>-52882</v>
          </cell>
        </row>
        <row r="399">
          <cell r="A399">
            <v>717</v>
          </cell>
          <cell r="B399" t="str">
            <v>MOHAWK TRAIL</v>
          </cell>
          <cell r="C399">
            <v>1</v>
          </cell>
          <cell r="G399">
            <v>2.9226695519340131</v>
          </cell>
          <cell r="H399">
            <v>2.8803971002727979</v>
          </cell>
          <cell r="I399">
            <v>9</v>
          </cell>
          <cell r="J399">
            <v>148.11389123257251</v>
          </cell>
          <cell r="K399">
            <v>14389</v>
          </cell>
          <cell r="L399">
            <v>6923</v>
          </cell>
          <cell r="M399">
            <v>1188</v>
          </cell>
          <cell r="N399">
            <v>17304905.630990691</v>
          </cell>
          <cell r="O399">
            <v>0</v>
          </cell>
          <cell r="P399">
            <v>0</v>
          </cell>
          <cell r="R399">
            <v>18626331.431999765</v>
          </cell>
          <cell r="S399">
            <v>-1321425.8010090739</v>
          </cell>
        </row>
        <row r="400">
          <cell r="A400">
            <v>720</v>
          </cell>
          <cell r="B400" t="str">
            <v>NARRAGANSETT</v>
          </cell>
          <cell r="C400">
            <v>1</v>
          </cell>
          <cell r="G400">
            <v>0.63747434543495551</v>
          </cell>
          <cell r="H400">
            <v>0.20729170218337037</v>
          </cell>
          <cell r="I400">
            <v>9</v>
          </cell>
          <cell r="J400">
            <v>110.48550609780786</v>
          </cell>
          <cell r="K400">
            <v>14268</v>
          </cell>
          <cell r="L400">
            <v>1496</v>
          </cell>
          <cell r="M400">
            <v>1188</v>
          </cell>
          <cell r="N400">
            <v>21322127</v>
          </cell>
          <cell r="O400">
            <v>0</v>
          </cell>
          <cell r="P400">
            <v>0</v>
          </cell>
          <cell r="R400">
            <v>20814378</v>
          </cell>
          <cell r="S400">
            <v>507749</v>
          </cell>
        </row>
        <row r="401">
          <cell r="A401">
            <v>725</v>
          </cell>
          <cell r="B401" t="str">
            <v>NASHOBA</v>
          </cell>
          <cell r="C401">
            <v>1</v>
          </cell>
          <cell r="G401">
            <v>1.1467414233858484</v>
          </cell>
          <cell r="H401">
            <v>0.97485817019726184</v>
          </cell>
          <cell r="I401">
            <v>9</v>
          </cell>
          <cell r="J401">
            <v>127.17729282008057</v>
          </cell>
          <cell r="K401">
            <v>12504</v>
          </cell>
          <cell r="L401">
            <v>3398</v>
          </cell>
          <cell r="M401">
            <v>1188</v>
          </cell>
          <cell r="N401">
            <v>50051691.098949</v>
          </cell>
          <cell r="O401">
            <v>0</v>
          </cell>
          <cell r="P401">
            <v>0</v>
          </cell>
          <cell r="R401">
            <v>50332300.960000001</v>
          </cell>
          <cell r="S401">
            <v>-280609.86105100065</v>
          </cell>
        </row>
        <row r="402">
          <cell r="A402">
            <v>728</v>
          </cell>
          <cell r="B402" t="str">
            <v>NEW SALEM WENDELL</v>
          </cell>
          <cell r="C402">
            <v>1</v>
          </cell>
          <cell r="G402">
            <v>0.36225078747019501</v>
          </cell>
          <cell r="H402">
            <v>0</v>
          </cell>
          <cell r="I402">
            <v>9</v>
          </cell>
          <cell r="J402">
            <v>195.51149452952183</v>
          </cell>
          <cell r="K402">
            <v>14785</v>
          </cell>
          <cell r="L402">
            <v>14121</v>
          </cell>
          <cell r="M402">
            <v>1188</v>
          </cell>
          <cell r="N402">
            <v>3281210.8</v>
          </cell>
          <cell r="O402">
            <v>0</v>
          </cell>
          <cell r="P402">
            <v>0</v>
          </cell>
          <cell r="R402">
            <v>3311604</v>
          </cell>
          <cell r="S402">
            <v>-30393.200000000186</v>
          </cell>
        </row>
        <row r="403">
          <cell r="A403">
            <v>730</v>
          </cell>
          <cell r="B403" t="str">
            <v>NORTHBORO SOUTHBORO</v>
          </cell>
          <cell r="C403">
            <v>1</v>
          </cell>
          <cell r="G403">
            <v>0.45154695525382671</v>
          </cell>
          <cell r="H403">
            <v>0.36873773521020875</v>
          </cell>
          <cell r="I403">
            <v>9</v>
          </cell>
          <cell r="J403">
            <v>147.10660730040527</v>
          </cell>
          <cell r="K403">
            <v>13329</v>
          </cell>
          <cell r="L403">
            <v>6279</v>
          </cell>
          <cell r="M403">
            <v>1188</v>
          </cell>
          <cell r="N403">
            <v>24794045</v>
          </cell>
          <cell r="O403">
            <v>0</v>
          </cell>
          <cell r="P403">
            <v>0</v>
          </cell>
          <cell r="R403">
            <v>24876731</v>
          </cell>
          <cell r="S403">
            <v>-82686</v>
          </cell>
        </row>
        <row r="404">
          <cell r="A404">
            <v>735</v>
          </cell>
          <cell r="B404" t="str">
            <v>NORTH MIDDLESEX</v>
          </cell>
          <cell r="C404">
            <v>1</v>
          </cell>
          <cell r="G404">
            <v>1.6679334346210082</v>
          </cell>
          <cell r="H404">
            <v>2.0324803108928684</v>
          </cell>
          <cell r="I404">
            <v>9</v>
          </cell>
          <cell r="J404">
            <v>129.97379932889626</v>
          </cell>
          <cell r="K404">
            <v>13098</v>
          </cell>
          <cell r="L404">
            <v>3926</v>
          </cell>
          <cell r="M404">
            <v>1188</v>
          </cell>
          <cell r="N404">
            <v>54441905</v>
          </cell>
          <cell r="O404">
            <v>0</v>
          </cell>
          <cell r="P404">
            <v>0</v>
          </cell>
          <cell r="R404">
            <v>53500320.899999999</v>
          </cell>
          <cell r="S404">
            <v>941584.10000000149</v>
          </cell>
        </row>
        <row r="405">
          <cell r="A405">
            <v>740</v>
          </cell>
          <cell r="B405" t="str">
            <v>OLD ROCHESTER</v>
          </cell>
          <cell r="C405">
            <v>1</v>
          </cell>
          <cell r="G405">
            <v>1.007617374394582</v>
          </cell>
          <cell r="H405">
            <v>0.99106519025128881</v>
          </cell>
          <cell r="I405">
            <v>9</v>
          </cell>
          <cell r="J405">
            <v>151.00049921718877</v>
          </cell>
          <cell r="K405">
            <v>13381</v>
          </cell>
          <cell r="L405">
            <v>6824</v>
          </cell>
          <cell r="M405">
            <v>1188</v>
          </cell>
          <cell r="N405">
            <v>19772665</v>
          </cell>
          <cell r="O405">
            <v>0</v>
          </cell>
          <cell r="P405">
            <v>0</v>
          </cell>
          <cell r="R405">
            <v>19832101</v>
          </cell>
          <cell r="S405">
            <v>-59436</v>
          </cell>
        </row>
        <row r="406">
          <cell r="A406">
            <v>745</v>
          </cell>
          <cell r="B406" t="str">
            <v>PENTUCKET</v>
          </cell>
          <cell r="C406">
            <v>1</v>
          </cell>
          <cell r="G406">
            <v>1.5510036309832766</v>
          </cell>
          <cell r="H406">
            <v>1.4326911683042889</v>
          </cell>
          <cell r="I406">
            <v>9</v>
          </cell>
          <cell r="J406">
            <v>142.75933105004026</v>
          </cell>
          <cell r="K406">
            <v>12230</v>
          </cell>
          <cell r="L406">
            <v>5229</v>
          </cell>
          <cell r="M406">
            <v>1188</v>
          </cell>
          <cell r="N406">
            <v>40997042</v>
          </cell>
          <cell r="O406">
            <v>0</v>
          </cell>
          <cell r="P406">
            <v>0</v>
          </cell>
          <cell r="R406">
            <v>39095870.600000001</v>
          </cell>
          <cell r="S406">
            <v>1901171.3999999985</v>
          </cell>
        </row>
        <row r="407">
          <cell r="A407">
            <v>750</v>
          </cell>
          <cell r="B407" t="str">
            <v>PIONEER</v>
          </cell>
          <cell r="C407">
            <v>1</v>
          </cell>
          <cell r="G407">
            <v>3.8278270143317492</v>
          </cell>
          <cell r="H407">
            <v>3.6361747252528436</v>
          </cell>
          <cell r="I407">
            <v>9</v>
          </cell>
          <cell r="J407">
            <v>157.36850873363096</v>
          </cell>
          <cell r="K407">
            <v>13810</v>
          </cell>
          <cell r="L407">
            <v>7923</v>
          </cell>
          <cell r="M407">
            <v>1188</v>
          </cell>
          <cell r="N407">
            <v>12906503</v>
          </cell>
          <cell r="O407">
            <v>0</v>
          </cell>
          <cell r="P407">
            <v>0</v>
          </cell>
          <cell r="R407">
            <v>13996277</v>
          </cell>
          <cell r="S407">
            <v>-1089774</v>
          </cell>
        </row>
        <row r="408">
          <cell r="A408">
            <v>753</v>
          </cell>
          <cell r="B408" t="str">
            <v>QUABBIN</v>
          </cell>
          <cell r="C408">
            <v>1</v>
          </cell>
          <cell r="G408">
            <v>0.6523001786079653</v>
          </cell>
          <cell r="H408">
            <v>0.50956606930113701</v>
          </cell>
          <cell r="I408">
            <v>9</v>
          </cell>
          <cell r="J408">
            <v>126.71905499877074</v>
          </cell>
          <cell r="K408">
            <v>13860</v>
          </cell>
          <cell r="L408">
            <v>3703</v>
          </cell>
          <cell r="M408">
            <v>1188</v>
          </cell>
          <cell r="N408">
            <v>34970735.049999997</v>
          </cell>
          <cell r="O408">
            <v>0</v>
          </cell>
          <cell r="P408">
            <v>0</v>
          </cell>
          <cell r="R408">
            <v>33891262</v>
          </cell>
          <cell r="S408">
            <v>1079473.049999997</v>
          </cell>
        </row>
        <row r="409">
          <cell r="A409">
            <v>755</v>
          </cell>
          <cell r="B409" t="str">
            <v>RALPH C MAHAR</v>
          </cell>
          <cell r="C409">
            <v>1</v>
          </cell>
          <cell r="G409">
            <v>2.6031276320745702</v>
          </cell>
          <cell r="H409">
            <v>3.4071253553593306</v>
          </cell>
          <cell r="I409">
            <v>9</v>
          </cell>
          <cell r="J409">
            <v>151.8501572912358</v>
          </cell>
          <cell r="K409">
            <v>15979</v>
          </cell>
          <cell r="L409">
            <v>8285</v>
          </cell>
          <cell r="M409">
            <v>1188</v>
          </cell>
          <cell r="N409">
            <v>14222224</v>
          </cell>
          <cell r="O409">
            <v>0</v>
          </cell>
          <cell r="P409">
            <v>0</v>
          </cell>
          <cell r="R409">
            <v>13883568</v>
          </cell>
          <cell r="S409">
            <v>338656</v>
          </cell>
        </row>
        <row r="410">
          <cell r="A410">
            <v>760</v>
          </cell>
          <cell r="B410" t="str">
            <v>SILVER LAKE</v>
          </cell>
          <cell r="C410">
            <v>1</v>
          </cell>
          <cell r="G410">
            <v>3.7933735627433149</v>
          </cell>
          <cell r="H410">
            <v>4.2410532718515199</v>
          </cell>
          <cell r="I410">
            <v>9</v>
          </cell>
          <cell r="J410">
            <v>119.57703836731437</v>
          </cell>
          <cell r="K410">
            <v>14932</v>
          </cell>
          <cell r="L410">
            <v>2923</v>
          </cell>
          <cell r="M410">
            <v>1188</v>
          </cell>
          <cell r="N410">
            <v>29332902</v>
          </cell>
          <cell r="O410">
            <v>0</v>
          </cell>
          <cell r="P410">
            <v>0</v>
          </cell>
          <cell r="R410">
            <v>29283589</v>
          </cell>
          <cell r="S410">
            <v>49313</v>
          </cell>
        </row>
        <row r="411">
          <cell r="A411">
            <v>763</v>
          </cell>
          <cell r="B411" t="str">
            <v>SOMERSET BERKLEY</v>
          </cell>
          <cell r="C411">
            <v>1</v>
          </cell>
          <cell r="G411">
            <v>0.52489023373860855</v>
          </cell>
          <cell r="H411">
            <v>0.38432949121666976</v>
          </cell>
          <cell r="I411">
            <v>9</v>
          </cell>
          <cell r="J411">
            <v>122.01694899642348</v>
          </cell>
          <cell r="K411">
            <v>14164</v>
          </cell>
          <cell r="L411">
            <v>3118</v>
          </cell>
          <cell r="M411">
            <v>1188</v>
          </cell>
          <cell r="N411">
            <v>17540158</v>
          </cell>
          <cell r="O411">
            <v>0</v>
          </cell>
          <cell r="P411">
            <v>0</v>
          </cell>
          <cell r="R411">
            <v>17369944</v>
          </cell>
          <cell r="S411">
            <v>170214</v>
          </cell>
        </row>
        <row r="412">
          <cell r="A412">
            <v>765</v>
          </cell>
          <cell r="B412" t="str">
            <v>SOUTHERN BERKSHIRE</v>
          </cell>
          <cell r="C412">
            <v>1</v>
          </cell>
          <cell r="G412">
            <v>0</v>
          </cell>
          <cell r="H412">
            <v>0</v>
          </cell>
          <cell r="I412">
            <v>9</v>
          </cell>
          <cell r="J412">
            <v>168.86788600969061</v>
          </cell>
          <cell r="K412">
            <v>14344</v>
          </cell>
          <cell r="L412">
            <v>9878</v>
          </cell>
          <cell r="M412">
            <v>1188</v>
          </cell>
          <cell r="N412">
            <v>16018430</v>
          </cell>
          <cell r="O412">
            <v>0</v>
          </cell>
          <cell r="P412">
            <v>0</v>
          </cell>
          <cell r="R412">
            <v>16044949.999999806</v>
          </cell>
          <cell r="S412">
            <v>-26519.999999806285</v>
          </cell>
        </row>
        <row r="413">
          <cell r="A413">
            <v>766</v>
          </cell>
          <cell r="B413" t="str">
            <v>SOUTHWICK TOLLAND GRANVILLE</v>
          </cell>
          <cell r="C413">
            <v>1</v>
          </cell>
          <cell r="G413">
            <v>0.25331440525948268</v>
          </cell>
          <cell r="H413">
            <v>0.24090448099269032</v>
          </cell>
          <cell r="I413">
            <v>9</v>
          </cell>
          <cell r="J413">
            <v>128.22806144375039</v>
          </cell>
          <cell r="K413">
            <v>14135</v>
          </cell>
          <cell r="L413">
            <v>3990</v>
          </cell>
          <cell r="M413">
            <v>1188</v>
          </cell>
          <cell r="N413">
            <v>23384372</v>
          </cell>
          <cell r="O413">
            <v>0</v>
          </cell>
          <cell r="P413">
            <v>0</v>
          </cell>
          <cell r="R413">
            <v>23003655.000000384</v>
          </cell>
          <cell r="S413">
            <v>380716.9999996163</v>
          </cell>
        </row>
        <row r="414">
          <cell r="A414">
            <v>767</v>
          </cell>
          <cell r="B414" t="str">
            <v>SPENCER EAST BROOKFIELD</v>
          </cell>
          <cell r="C414">
            <v>1</v>
          </cell>
          <cell r="G414">
            <v>3.9617691969410909</v>
          </cell>
          <cell r="H414">
            <v>3.5251492499615491</v>
          </cell>
          <cell r="I414">
            <v>9</v>
          </cell>
          <cell r="J414">
            <v>109.76315424696401</v>
          </cell>
          <cell r="K414">
            <v>15089</v>
          </cell>
          <cell r="L414">
            <v>1473</v>
          </cell>
          <cell r="M414">
            <v>1188</v>
          </cell>
          <cell r="N414">
            <v>24784596</v>
          </cell>
          <cell r="O414">
            <v>0</v>
          </cell>
          <cell r="P414">
            <v>0</v>
          </cell>
          <cell r="R414">
            <v>24336561</v>
          </cell>
          <cell r="S414">
            <v>448035</v>
          </cell>
        </row>
        <row r="415">
          <cell r="A415">
            <v>770</v>
          </cell>
          <cell r="B415" t="str">
            <v>TANTASQUA</v>
          </cell>
          <cell r="C415">
            <v>1</v>
          </cell>
          <cell r="G415">
            <v>0.3490272494206928</v>
          </cell>
          <cell r="H415">
            <v>0.41522110588752503</v>
          </cell>
          <cell r="I415">
            <v>9</v>
          </cell>
          <cell r="J415">
            <v>115.22214978965424</v>
          </cell>
          <cell r="K415">
            <v>15028</v>
          </cell>
          <cell r="L415">
            <v>2288</v>
          </cell>
          <cell r="M415">
            <v>1188</v>
          </cell>
          <cell r="N415">
            <v>26208687</v>
          </cell>
          <cell r="O415">
            <v>0</v>
          </cell>
          <cell r="P415">
            <v>0</v>
          </cell>
          <cell r="R415">
            <v>26110221</v>
          </cell>
          <cell r="S415">
            <v>98466</v>
          </cell>
        </row>
        <row r="416">
          <cell r="A416">
            <v>773</v>
          </cell>
          <cell r="B416" t="str">
            <v>TRITON</v>
          </cell>
          <cell r="C416">
            <v>1</v>
          </cell>
          <cell r="G416">
            <v>1.4392993357736286</v>
          </cell>
          <cell r="H416">
            <v>1.5107623412214337</v>
          </cell>
          <cell r="I416">
            <v>9</v>
          </cell>
          <cell r="J416">
            <v>150.34918022134244</v>
          </cell>
          <cell r="K416">
            <v>13672</v>
          </cell>
          <cell r="L416">
            <v>6884</v>
          </cell>
          <cell r="M416">
            <v>1188</v>
          </cell>
          <cell r="N416">
            <v>46741038</v>
          </cell>
          <cell r="O416">
            <v>0</v>
          </cell>
          <cell r="P416">
            <v>0</v>
          </cell>
          <cell r="R416">
            <v>45431119.999999329</v>
          </cell>
          <cell r="S416">
            <v>1309918.0000006706</v>
          </cell>
        </row>
        <row r="417">
          <cell r="A417">
            <v>774</v>
          </cell>
          <cell r="B417" t="str">
            <v>UPISLAND</v>
          </cell>
          <cell r="C417">
            <v>1</v>
          </cell>
          <cell r="G417">
            <v>11.558744397914548</v>
          </cell>
          <cell r="H417">
            <v>9.2527473152126873</v>
          </cell>
          <cell r="I417">
            <v>9</v>
          </cell>
          <cell r="J417">
            <v>264.96268304450041</v>
          </cell>
          <cell r="K417">
            <v>13421</v>
          </cell>
          <cell r="L417">
            <v>22140</v>
          </cell>
          <cell r="M417">
            <v>1188</v>
          </cell>
          <cell r="N417">
            <v>14788299.66263428</v>
          </cell>
          <cell r="O417">
            <v>0</v>
          </cell>
          <cell r="P417">
            <v>0.98337315801296554</v>
          </cell>
          <cell r="R417">
            <v>14136487.238799883</v>
          </cell>
          <cell r="S417">
            <v>651812.42383439653</v>
          </cell>
        </row>
        <row r="418">
          <cell r="A418">
            <v>775</v>
          </cell>
          <cell r="B418" t="str">
            <v>WACHUSETT</v>
          </cell>
          <cell r="C418">
            <v>1</v>
          </cell>
          <cell r="G418">
            <v>0.77443973253251752</v>
          </cell>
          <cell r="H418">
            <v>0.67523330791340452</v>
          </cell>
          <cell r="I418">
            <v>9</v>
          </cell>
          <cell r="J418">
            <v>111.22304815606785</v>
          </cell>
          <cell r="K418">
            <v>12369</v>
          </cell>
          <cell r="L418">
            <v>1388</v>
          </cell>
          <cell r="M418">
            <v>1188</v>
          </cell>
          <cell r="N418">
            <v>95128749.200028688</v>
          </cell>
          <cell r="O418">
            <v>0</v>
          </cell>
          <cell r="P418">
            <v>0</v>
          </cell>
          <cell r="R418">
            <v>104611775</v>
          </cell>
          <cell r="S418">
            <v>-9483025.7999713123</v>
          </cell>
        </row>
        <row r="419">
          <cell r="A419">
            <v>778</v>
          </cell>
          <cell r="B419" t="str">
            <v>QUABOAG</v>
          </cell>
          <cell r="C419">
            <v>1</v>
          </cell>
          <cell r="G419">
            <v>0.77668300190597361</v>
          </cell>
          <cell r="H419">
            <v>0.80680260203402321</v>
          </cell>
          <cell r="I419">
            <v>9</v>
          </cell>
          <cell r="J419">
            <v>108.83749476268139</v>
          </cell>
          <cell r="K419">
            <v>15090</v>
          </cell>
          <cell r="L419">
            <v>1334</v>
          </cell>
          <cell r="M419">
            <v>1188</v>
          </cell>
          <cell r="N419">
            <v>18273243</v>
          </cell>
          <cell r="O419">
            <v>0</v>
          </cell>
          <cell r="P419">
            <v>0</v>
          </cell>
          <cell r="R419">
            <v>19221569</v>
          </cell>
          <cell r="S419">
            <v>-948326</v>
          </cell>
        </row>
        <row r="420">
          <cell r="A420">
            <v>780</v>
          </cell>
          <cell r="B420" t="str">
            <v>WHITMAN HANSON</v>
          </cell>
          <cell r="C420">
            <v>1</v>
          </cell>
          <cell r="G420">
            <v>1.9437218013248245</v>
          </cell>
          <cell r="H420">
            <v>2.1987861487199618</v>
          </cell>
          <cell r="I420">
            <v>9</v>
          </cell>
          <cell r="J420">
            <v>117.80202536709625</v>
          </cell>
          <cell r="K420">
            <v>13360</v>
          </cell>
          <cell r="L420">
            <v>2378</v>
          </cell>
          <cell r="M420">
            <v>1188</v>
          </cell>
          <cell r="N420">
            <v>56772688</v>
          </cell>
          <cell r="O420">
            <v>0</v>
          </cell>
          <cell r="P420">
            <v>0</v>
          </cell>
          <cell r="R420">
            <v>55059226</v>
          </cell>
          <cell r="S420">
            <v>1713462</v>
          </cell>
        </row>
        <row r="421">
          <cell r="A421">
            <v>801</v>
          </cell>
          <cell r="B421" t="str">
            <v>ASSABET VALLEY</v>
          </cell>
          <cell r="C421">
            <v>1</v>
          </cell>
          <cell r="G421">
            <v>0</v>
          </cell>
          <cell r="H421">
            <v>0</v>
          </cell>
          <cell r="I421">
            <v>9</v>
          </cell>
          <cell r="J421">
            <v>102.61433691595234</v>
          </cell>
          <cell r="K421">
            <v>22072</v>
          </cell>
          <cell r="L421">
            <v>577</v>
          </cell>
          <cell r="M421">
            <v>1188</v>
          </cell>
          <cell r="N421">
            <v>22003409.649999999</v>
          </cell>
          <cell r="O421">
            <v>0</v>
          </cell>
          <cell r="P421">
            <v>0</v>
          </cell>
          <cell r="R421">
            <v>21431810</v>
          </cell>
          <cell r="S421">
            <v>571599.64999999851</v>
          </cell>
        </row>
        <row r="422">
          <cell r="A422">
            <v>805</v>
          </cell>
          <cell r="B422" t="str">
            <v>BLACKSTONE VALLEY</v>
          </cell>
          <cell r="C422">
            <v>1</v>
          </cell>
          <cell r="G422">
            <v>0</v>
          </cell>
          <cell r="H422">
            <v>0</v>
          </cell>
          <cell r="I422">
            <v>9</v>
          </cell>
          <cell r="J422">
            <v>111.42583185621369</v>
          </cell>
          <cell r="K422">
            <v>18882</v>
          </cell>
          <cell r="L422">
            <v>2157</v>
          </cell>
          <cell r="M422">
            <v>1188</v>
          </cell>
          <cell r="N422">
            <v>26292996</v>
          </cell>
          <cell r="O422">
            <v>0</v>
          </cell>
          <cell r="P422">
            <v>0</v>
          </cell>
          <cell r="R422">
            <v>25725823</v>
          </cell>
          <cell r="S422">
            <v>567173</v>
          </cell>
        </row>
        <row r="423">
          <cell r="A423">
            <v>806</v>
          </cell>
          <cell r="B423" t="str">
            <v>BLUE HILLS</v>
          </cell>
          <cell r="C423">
            <v>1</v>
          </cell>
          <cell r="G423">
            <v>0</v>
          </cell>
          <cell r="H423">
            <v>0</v>
          </cell>
          <cell r="I423">
            <v>9</v>
          </cell>
          <cell r="J423">
            <v>106.75972550137753</v>
          </cell>
          <cell r="K423">
            <v>21817</v>
          </cell>
          <cell r="L423">
            <v>1475</v>
          </cell>
          <cell r="M423">
            <v>1188</v>
          </cell>
          <cell r="N423">
            <v>21632867.670000002</v>
          </cell>
          <cell r="O423">
            <v>0</v>
          </cell>
          <cell r="P423">
            <v>0</v>
          </cell>
          <cell r="R423">
            <v>21794079.09</v>
          </cell>
          <cell r="S423">
            <v>-161211.41999999806</v>
          </cell>
        </row>
        <row r="424">
          <cell r="A424">
            <v>810</v>
          </cell>
          <cell r="B424" t="str">
            <v>BRISTOL PLYMOUTH</v>
          </cell>
          <cell r="C424">
            <v>1</v>
          </cell>
          <cell r="G424">
            <v>0</v>
          </cell>
          <cell r="H424">
            <v>0</v>
          </cell>
          <cell r="I424">
            <v>9</v>
          </cell>
          <cell r="J424">
            <v>100.64197855261826</v>
          </cell>
          <cell r="K424">
            <v>20160</v>
          </cell>
          <cell r="L424">
            <v>129</v>
          </cell>
          <cell r="M424">
            <v>1188</v>
          </cell>
          <cell r="N424">
            <v>26785739</v>
          </cell>
          <cell r="O424">
            <v>0</v>
          </cell>
          <cell r="P424">
            <v>0</v>
          </cell>
          <cell r="R424">
            <v>26959322</v>
          </cell>
          <cell r="S424">
            <v>-173583</v>
          </cell>
        </row>
        <row r="425">
          <cell r="A425">
            <v>815</v>
          </cell>
          <cell r="B425" t="str">
            <v>CAPE COD</v>
          </cell>
          <cell r="C425">
            <v>1</v>
          </cell>
          <cell r="G425">
            <v>0</v>
          </cell>
          <cell r="H425">
            <v>0</v>
          </cell>
          <cell r="I425">
            <v>9</v>
          </cell>
          <cell r="J425">
            <v>105.74726462885309</v>
          </cell>
          <cell r="K425">
            <v>21707</v>
          </cell>
          <cell r="L425">
            <v>1248</v>
          </cell>
          <cell r="M425">
            <v>1188</v>
          </cell>
          <cell r="N425">
            <v>15409101</v>
          </cell>
          <cell r="O425">
            <v>0</v>
          </cell>
          <cell r="P425">
            <v>0</v>
          </cell>
          <cell r="R425">
            <v>15596477</v>
          </cell>
          <cell r="S425">
            <v>-187376</v>
          </cell>
        </row>
        <row r="426">
          <cell r="A426">
            <v>817</v>
          </cell>
          <cell r="B426" t="str">
            <v>ESSEX NORTH SHORE</v>
          </cell>
          <cell r="C426">
            <v>1</v>
          </cell>
          <cell r="G426">
            <v>0</v>
          </cell>
          <cell r="H426">
            <v>0</v>
          </cell>
          <cell r="I426">
            <v>9</v>
          </cell>
          <cell r="J426">
            <v>119.6996962323597</v>
          </cell>
          <cell r="K426">
            <v>19720</v>
          </cell>
          <cell r="L426">
            <v>3885</v>
          </cell>
          <cell r="M426">
            <v>1188</v>
          </cell>
          <cell r="N426">
            <v>32361830</v>
          </cell>
          <cell r="O426">
            <v>0</v>
          </cell>
          <cell r="P426">
            <v>0</v>
          </cell>
          <cell r="R426">
            <v>27035850</v>
          </cell>
          <cell r="S426">
            <v>5325980</v>
          </cell>
        </row>
        <row r="427">
          <cell r="A427">
            <v>818</v>
          </cell>
          <cell r="B427" t="str">
            <v>FRANKLIN COUNTY</v>
          </cell>
          <cell r="C427">
            <v>1</v>
          </cell>
          <cell r="G427">
            <v>0</v>
          </cell>
          <cell r="H427">
            <v>0</v>
          </cell>
          <cell r="I427">
            <v>9</v>
          </cell>
          <cell r="J427">
            <v>107.3929186628265</v>
          </cell>
          <cell r="K427">
            <v>21359</v>
          </cell>
          <cell r="L427">
            <v>1579</v>
          </cell>
          <cell r="M427">
            <v>1188</v>
          </cell>
          <cell r="N427">
            <v>12882674</v>
          </cell>
          <cell r="O427">
            <v>0</v>
          </cell>
          <cell r="P427">
            <v>0</v>
          </cell>
          <cell r="R427">
            <v>12742669</v>
          </cell>
          <cell r="S427">
            <v>140005</v>
          </cell>
        </row>
        <row r="428">
          <cell r="A428">
            <v>821</v>
          </cell>
          <cell r="B428" t="str">
            <v>GREATER FALL RIVER</v>
          </cell>
          <cell r="C428">
            <v>1</v>
          </cell>
          <cell r="G428">
            <v>0</v>
          </cell>
          <cell r="H428">
            <v>0</v>
          </cell>
          <cell r="I428">
            <v>9</v>
          </cell>
          <cell r="J428">
            <v>103.88464052435691</v>
          </cell>
          <cell r="K428">
            <v>21270</v>
          </cell>
          <cell r="L428">
            <v>826</v>
          </cell>
          <cell r="M428">
            <v>1188</v>
          </cell>
          <cell r="N428">
            <v>32074218</v>
          </cell>
          <cell r="O428">
            <v>0</v>
          </cell>
          <cell r="P428">
            <v>0</v>
          </cell>
          <cell r="R428">
            <v>32232505</v>
          </cell>
          <cell r="S428">
            <v>-158287</v>
          </cell>
        </row>
        <row r="429">
          <cell r="A429">
            <v>823</v>
          </cell>
          <cell r="B429" t="str">
            <v>GREATER LAWRENCE</v>
          </cell>
          <cell r="C429">
            <v>1</v>
          </cell>
          <cell r="G429">
            <v>0</v>
          </cell>
          <cell r="H429">
            <v>0</v>
          </cell>
          <cell r="I429">
            <v>9</v>
          </cell>
          <cell r="J429">
            <v>100.17457758516413</v>
          </cell>
          <cell r="K429">
            <v>25409</v>
          </cell>
          <cell r="L429">
            <v>44</v>
          </cell>
          <cell r="M429">
            <v>1188</v>
          </cell>
          <cell r="N429">
            <v>43146451</v>
          </cell>
          <cell r="O429">
            <v>0</v>
          </cell>
          <cell r="P429">
            <v>0</v>
          </cell>
          <cell r="R429">
            <v>43068009</v>
          </cell>
          <cell r="S429">
            <v>78442</v>
          </cell>
        </row>
        <row r="430">
          <cell r="A430">
            <v>825</v>
          </cell>
          <cell r="B430" t="str">
            <v>GREATER NEW BEDFORD</v>
          </cell>
          <cell r="C430">
            <v>1</v>
          </cell>
          <cell r="G430">
            <v>0</v>
          </cell>
          <cell r="H430">
            <v>0</v>
          </cell>
          <cell r="I430">
            <v>9</v>
          </cell>
          <cell r="J430">
            <v>100.89586353144324</v>
          </cell>
          <cell r="K430">
            <v>22084</v>
          </cell>
          <cell r="L430">
            <v>198</v>
          </cell>
          <cell r="M430">
            <v>1188</v>
          </cell>
          <cell r="N430">
            <v>46889633.800000004</v>
          </cell>
          <cell r="O430">
            <v>0</v>
          </cell>
          <cell r="P430">
            <v>0</v>
          </cell>
          <cell r="R430">
            <v>47066958.800000004</v>
          </cell>
          <cell r="S430">
            <v>-177325</v>
          </cell>
        </row>
        <row r="431">
          <cell r="A431">
            <v>828</v>
          </cell>
          <cell r="B431" t="str">
            <v>GREATER LOWELL</v>
          </cell>
          <cell r="C431">
            <v>1</v>
          </cell>
          <cell r="G431">
            <v>0</v>
          </cell>
          <cell r="H431">
            <v>0</v>
          </cell>
          <cell r="I431">
            <v>9</v>
          </cell>
          <cell r="J431">
            <v>100</v>
          </cell>
          <cell r="K431">
            <v>22090</v>
          </cell>
          <cell r="L431">
            <v>0</v>
          </cell>
          <cell r="M431">
            <v>1188</v>
          </cell>
          <cell r="N431">
            <v>52035078</v>
          </cell>
          <cell r="O431">
            <v>0</v>
          </cell>
          <cell r="P431">
            <v>0</v>
          </cell>
          <cell r="R431">
            <v>52429590</v>
          </cell>
          <cell r="S431">
            <v>-394512</v>
          </cell>
        </row>
        <row r="432">
          <cell r="A432">
            <v>829</v>
          </cell>
          <cell r="B432" t="str">
            <v>SOUTH MIDDLESEX</v>
          </cell>
          <cell r="C432">
            <v>1</v>
          </cell>
          <cell r="G432">
            <v>0</v>
          </cell>
          <cell r="H432">
            <v>0</v>
          </cell>
          <cell r="I432">
            <v>9</v>
          </cell>
          <cell r="J432">
            <v>118.97266554294002</v>
          </cell>
          <cell r="K432">
            <v>22837</v>
          </cell>
          <cell r="L432">
            <v>4333</v>
          </cell>
          <cell r="M432">
            <v>1188</v>
          </cell>
          <cell r="N432">
            <v>22948946.810000002</v>
          </cell>
          <cell r="O432">
            <v>0</v>
          </cell>
          <cell r="P432">
            <v>0</v>
          </cell>
          <cell r="R432">
            <v>22772865.050000001</v>
          </cell>
          <cell r="S432">
            <v>176081.76000000164</v>
          </cell>
        </row>
        <row r="433">
          <cell r="A433">
            <v>830</v>
          </cell>
          <cell r="B433" t="str">
            <v>MINUTEMAN</v>
          </cell>
          <cell r="C433">
            <v>1</v>
          </cell>
          <cell r="G433">
            <v>0</v>
          </cell>
          <cell r="H433">
            <v>0</v>
          </cell>
          <cell r="I433">
            <v>9</v>
          </cell>
          <cell r="J433">
            <v>136.02093718961206</v>
          </cell>
          <cell r="K433">
            <v>20864</v>
          </cell>
          <cell r="L433">
            <v>7515</v>
          </cell>
          <cell r="M433">
            <v>1188</v>
          </cell>
          <cell r="N433">
            <v>17763848</v>
          </cell>
          <cell r="O433">
            <v>0</v>
          </cell>
          <cell r="P433">
            <v>0</v>
          </cell>
          <cell r="R433">
            <v>15469729</v>
          </cell>
          <cell r="S433">
            <v>2294119</v>
          </cell>
        </row>
        <row r="434">
          <cell r="A434">
            <v>832</v>
          </cell>
          <cell r="B434" t="str">
            <v>MONTACHUSETT</v>
          </cell>
          <cell r="C434">
            <v>1</v>
          </cell>
          <cell r="G434">
            <v>0</v>
          </cell>
          <cell r="H434">
            <v>0</v>
          </cell>
          <cell r="I434">
            <v>9</v>
          </cell>
          <cell r="J434">
            <v>100.00641520716388</v>
          </cell>
          <cell r="K434">
            <v>20127</v>
          </cell>
          <cell r="L434">
            <v>1</v>
          </cell>
          <cell r="M434">
            <v>1188</v>
          </cell>
          <cell r="N434">
            <v>29488021</v>
          </cell>
          <cell r="O434">
            <v>0</v>
          </cell>
          <cell r="P434">
            <v>0</v>
          </cell>
          <cell r="R434">
            <v>29486021</v>
          </cell>
          <cell r="S434">
            <v>2000</v>
          </cell>
        </row>
        <row r="435">
          <cell r="A435">
            <v>851</v>
          </cell>
          <cell r="B435" t="str">
            <v>NORTHERN BERKSHIRE</v>
          </cell>
          <cell r="C435">
            <v>1</v>
          </cell>
          <cell r="G435">
            <v>0</v>
          </cell>
          <cell r="H435">
            <v>0</v>
          </cell>
          <cell r="I435">
            <v>9</v>
          </cell>
          <cell r="J435">
            <v>101.1009160314491</v>
          </cell>
          <cell r="K435">
            <v>21157</v>
          </cell>
          <cell r="L435">
            <v>233</v>
          </cell>
          <cell r="M435">
            <v>1188</v>
          </cell>
          <cell r="N435">
            <v>10720146</v>
          </cell>
          <cell r="O435">
            <v>0</v>
          </cell>
          <cell r="P435">
            <v>0</v>
          </cell>
          <cell r="R435">
            <v>10599771</v>
          </cell>
          <cell r="S435">
            <v>120375</v>
          </cell>
        </row>
        <row r="436">
          <cell r="A436">
            <v>852</v>
          </cell>
          <cell r="B436" t="str">
            <v>NASHOBA VALLEY</v>
          </cell>
          <cell r="C436">
            <v>1</v>
          </cell>
          <cell r="G436">
            <v>0</v>
          </cell>
          <cell r="H436">
            <v>0</v>
          </cell>
          <cell r="I436">
            <v>9</v>
          </cell>
          <cell r="J436">
            <v>103.63261078095654</v>
          </cell>
          <cell r="K436">
            <v>20347</v>
          </cell>
          <cell r="L436">
            <v>739</v>
          </cell>
          <cell r="M436">
            <v>1188</v>
          </cell>
          <cell r="N436">
            <v>15087436</v>
          </cell>
          <cell r="O436">
            <v>0</v>
          </cell>
          <cell r="P436">
            <v>0</v>
          </cell>
          <cell r="R436">
            <v>15634516</v>
          </cell>
          <cell r="S436">
            <v>-547080</v>
          </cell>
        </row>
        <row r="437">
          <cell r="A437">
            <v>853</v>
          </cell>
          <cell r="B437" t="str">
            <v>NORTHEAST METROPOLITAN</v>
          </cell>
          <cell r="C437">
            <v>1</v>
          </cell>
          <cell r="G437">
            <v>0</v>
          </cell>
          <cell r="H437">
            <v>0</v>
          </cell>
          <cell r="I437">
            <v>9</v>
          </cell>
          <cell r="J437">
            <v>102.05217096531047</v>
          </cell>
          <cell r="K437">
            <v>23001</v>
          </cell>
          <cell r="L437">
            <v>472</v>
          </cell>
          <cell r="M437">
            <v>1188</v>
          </cell>
          <cell r="N437">
            <v>30413295</v>
          </cell>
          <cell r="O437">
            <v>0</v>
          </cell>
          <cell r="P437">
            <v>0</v>
          </cell>
          <cell r="R437">
            <v>30935467</v>
          </cell>
          <cell r="S437">
            <v>-522172</v>
          </cell>
        </row>
        <row r="438">
          <cell r="A438">
            <v>855</v>
          </cell>
          <cell r="B438" t="str">
            <v>OLD COLONY</v>
          </cell>
          <cell r="C438">
            <v>1</v>
          </cell>
          <cell r="G438">
            <v>0</v>
          </cell>
          <cell r="H438">
            <v>0</v>
          </cell>
          <cell r="I438">
            <v>9</v>
          </cell>
          <cell r="J438">
            <v>117.03590637024361</v>
          </cell>
          <cell r="K438">
            <v>19431</v>
          </cell>
          <cell r="L438">
            <v>3310</v>
          </cell>
          <cell r="M438">
            <v>1188</v>
          </cell>
          <cell r="N438">
            <v>12390650</v>
          </cell>
          <cell r="O438">
            <v>0</v>
          </cell>
          <cell r="P438">
            <v>0</v>
          </cell>
          <cell r="R438">
            <v>12625223</v>
          </cell>
          <cell r="S438">
            <v>-234573</v>
          </cell>
        </row>
        <row r="439">
          <cell r="A439">
            <v>860</v>
          </cell>
          <cell r="B439" t="str">
            <v>PATHFINDER</v>
          </cell>
          <cell r="C439">
            <v>1</v>
          </cell>
          <cell r="G439">
            <v>0</v>
          </cell>
          <cell r="H439">
            <v>0</v>
          </cell>
          <cell r="I439">
            <v>9</v>
          </cell>
          <cell r="J439">
            <v>110.9850288715833</v>
          </cell>
          <cell r="K439">
            <v>21249</v>
          </cell>
          <cell r="L439">
            <v>2334</v>
          </cell>
          <cell r="M439">
            <v>1188</v>
          </cell>
          <cell r="N439">
            <v>14209086.6</v>
          </cell>
          <cell r="O439">
            <v>0</v>
          </cell>
          <cell r="P439">
            <v>0</v>
          </cell>
          <cell r="R439">
            <v>14371541.860000001</v>
          </cell>
          <cell r="S439">
            <v>-162455.26000000164</v>
          </cell>
        </row>
        <row r="440">
          <cell r="A440">
            <v>871</v>
          </cell>
          <cell r="B440" t="str">
            <v>SHAWSHEEN VALLEY</v>
          </cell>
          <cell r="C440">
            <v>1</v>
          </cell>
          <cell r="G440">
            <v>0</v>
          </cell>
          <cell r="H440">
            <v>0</v>
          </cell>
          <cell r="I440">
            <v>9</v>
          </cell>
          <cell r="J440">
            <v>135.55933337355177</v>
          </cell>
          <cell r="K440">
            <v>19284</v>
          </cell>
          <cell r="L440">
            <v>6857</v>
          </cell>
          <cell r="M440">
            <v>1188</v>
          </cell>
          <cell r="N440">
            <v>34168071.870000005</v>
          </cell>
          <cell r="O440">
            <v>0</v>
          </cell>
          <cell r="P440">
            <v>0</v>
          </cell>
          <cell r="R440">
            <v>34933938</v>
          </cell>
          <cell r="S440">
            <v>-765866.12999999523</v>
          </cell>
        </row>
        <row r="441">
          <cell r="A441">
            <v>872</v>
          </cell>
          <cell r="B441" t="str">
            <v>SOUTHEASTERN</v>
          </cell>
          <cell r="C441">
            <v>1</v>
          </cell>
          <cell r="G441">
            <v>0</v>
          </cell>
          <cell r="H441">
            <v>0</v>
          </cell>
          <cell r="I441">
            <v>9</v>
          </cell>
          <cell r="J441">
            <v>100.15888938373843</v>
          </cell>
          <cell r="K441">
            <v>21250</v>
          </cell>
          <cell r="L441">
            <v>34</v>
          </cell>
          <cell r="M441">
            <v>1188</v>
          </cell>
          <cell r="N441">
            <v>34844914</v>
          </cell>
          <cell r="O441">
            <v>0</v>
          </cell>
          <cell r="P441">
            <v>0</v>
          </cell>
          <cell r="R441">
            <v>34786651</v>
          </cell>
          <cell r="S441">
            <v>58263</v>
          </cell>
        </row>
        <row r="442">
          <cell r="A442">
            <v>873</v>
          </cell>
          <cell r="B442" t="str">
            <v>SOUTH SHORE</v>
          </cell>
          <cell r="C442">
            <v>1</v>
          </cell>
          <cell r="G442">
            <v>0</v>
          </cell>
          <cell r="H442">
            <v>0</v>
          </cell>
          <cell r="I442">
            <v>9</v>
          </cell>
          <cell r="J442">
            <v>105.90001707631104</v>
          </cell>
          <cell r="K442">
            <v>20817</v>
          </cell>
          <cell r="L442">
            <v>1228</v>
          </cell>
          <cell r="M442">
            <v>1188</v>
          </cell>
          <cell r="N442">
            <v>13681229</v>
          </cell>
          <cell r="O442">
            <v>0</v>
          </cell>
          <cell r="P442">
            <v>0</v>
          </cell>
          <cell r="R442">
            <v>13777290</v>
          </cell>
          <cell r="S442">
            <v>-96061</v>
          </cell>
        </row>
        <row r="443">
          <cell r="A443">
            <v>876</v>
          </cell>
          <cell r="B443" t="str">
            <v>SOUTHERN WORCESTER</v>
          </cell>
          <cell r="C443">
            <v>1</v>
          </cell>
          <cell r="G443">
            <v>0</v>
          </cell>
          <cell r="H443">
            <v>0</v>
          </cell>
          <cell r="I443">
            <v>9</v>
          </cell>
          <cell r="J443">
            <v>100.06147815553899</v>
          </cell>
          <cell r="K443">
            <v>20223</v>
          </cell>
          <cell r="L443">
            <v>12</v>
          </cell>
          <cell r="M443">
            <v>1188</v>
          </cell>
          <cell r="N443">
            <v>24930080</v>
          </cell>
          <cell r="O443">
            <v>0</v>
          </cell>
          <cell r="P443">
            <v>0</v>
          </cell>
          <cell r="R443">
            <v>24914513</v>
          </cell>
          <cell r="S443">
            <v>15567</v>
          </cell>
        </row>
        <row r="444">
          <cell r="A444">
            <v>878</v>
          </cell>
          <cell r="B444" t="str">
            <v>TRI COUNTY</v>
          </cell>
          <cell r="C444">
            <v>1</v>
          </cell>
          <cell r="G444">
            <v>0</v>
          </cell>
          <cell r="H444">
            <v>0</v>
          </cell>
          <cell r="I444">
            <v>9</v>
          </cell>
          <cell r="J444">
            <v>104.15660604378105</v>
          </cell>
          <cell r="K444">
            <v>20506</v>
          </cell>
          <cell r="L444">
            <v>852</v>
          </cell>
          <cell r="M444">
            <v>1188</v>
          </cell>
          <cell r="N444">
            <v>20004569</v>
          </cell>
          <cell r="O444">
            <v>0</v>
          </cell>
          <cell r="P444">
            <v>0</v>
          </cell>
          <cell r="R444">
            <v>19798640.918038521</v>
          </cell>
          <cell r="S444">
            <v>205928.08196147904</v>
          </cell>
        </row>
        <row r="445">
          <cell r="A445">
            <v>879</v>
          </cell>
          <cell r="B445" t="str">
            <v>UPPER CAPE COD</v>
          </cell>
          <cell r="C445">
            <v>1</v>
          </cell>
          <cell r="G445">
            <v>0</v>
          </cell>
          <cell r="H445">
            <v>0</v>
          </cell>
          <cell r="I445">
            <v>9</v>
          </cell>
          <cell r="J445">
            <v>105.0731806515921</v>
          </cell>
          <cell r="K445">
            <v>20935</v>
          </cell>
          <cell r="L445">
            <v>1062</v>
          </cell>
          <cell r="M445">
            <v>1188</v>
          </cell>
          <cell r="N445">
            <v>17473430.453388829</v>
          </cell>
          <cell r="O445">
            <v>0</v>
          </cell>
          <cell r="P445">
            <v>0</v>
          </cell>
          <cell r="R445">
            <v>17054885.81455468</v>
          </cell>
          <cell r="S445">
            <v>418544.63883414865</v>
          </cell>
        </row>
        <row r="446">
          <cell r="A446">
            <v>885</v>
          </cell>
          <cell r="B446" t="str">
            <v>WHITTIER</v>
          </cell>
          <cell r="C446">
            <v>1</v>
          </cell>
          <cell r="G446">
            <v>0</v>
          </cell>
          <cell r="H446">
            <v>0</v>
          </cell>
          <cell r="I446">
            <v>9</v>
          </cell>
          <cell r="J446">
            <v>105.00932531424077</v>
          </cell>
          <cell r="K446">
            <v>20800</v>
          </cell>
          <cell r="L446">
            <v>1042</v>
          </cell>
          <cell r="M446">
            <v>1188</v>
          </cell>
          <cell r="N446">
            <v>27916884</v>
          </cell>
          <cell r="O446">
            <v>0</v>
          </cell>
          <cell r="P446">
            <v>0</v>
          </cell>
          <cell r="R446">
            <v>27226959</v>
          </cell>
          <cell r="S446">
            <v>689925</v>
          </cell>
        </row>
        <row r="447">
          <cell r="A447">
            <v>910</v>
          </cell>
          <cell r="B447" t="str">
            <v>BRISTOL COUNTY</v>
          </cell>
          <cell r="C447">
            <v>1</v>
          </cell>
          <cell r="G447">
            <v>0</v>
          </cell>
          <cell r="H447">
            <v>0</v>
          </cell>
          <cell r="I447">
            <v>9</v>
          </cell>
          <cell r="J447">
            <v>118.70337045129833</v>
          </cell>
          <cell r="K447">
            <v>20362</v>
          </cell>
          <cell r="L447">
            <v>3808</v>
          </cell>
          <cell r="M447">
            <v>1188</v>
          </cell>
          <cell r="N447">
            <v>11866015.140000001</v>
          </cell>
          <cell r="O447">
            <v>0</v>
          </cell>
          <cell r="P447">
            <v>0</v>
          </cell>
          <cell r="R447">
            <v>11034608.98</v>
          </cell>
          <cell r="S447">
            <v>831406.16000000015</v>
          </cell>
        </row>
        <row r="448">
          <cell r="A448">
            <v>915</v>
          </cell>
          <cell r="B448" t="str">
            <v>NORFOLK COUNTY</v>
          </cell>
          <cell r="C448">
            <v>1</v>
          </cell>
          <cell r="G448">
            <v>0</v>
          </cell>
          <cell r="H448">
            <v>0</v>
          </cell>
          <cell r="I448">
            <v>9</v>
          </cell>
          <cell r="J448">
            <v>115.38629109224328</v>
          </cell>
          <cell r="K448">
            <v>21527</v>
          </cell>
          <cell r="L448">
            <v>3312</v>
          </cell>
          <cell r="M448">
            <v>1188</v>
          </cell>
          <cell r="N448">
            <v>6361018.7500000009</v>
          </cell>
          <cell r="O448">
            <v>0</v>
          </cell>
          <cell r="P448">
            <v>0</v>
          </cell>
          <cell r="R448">
            <v>5996893.6499999985</v>
          </cell>
          <cell r="S448">
            <v>364125.10000000242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EA24B-ED72-4460-8A4B-CCFA5A4DE76D}">
  <dimension ref="A1:AA454"/>
  <sheetViews>
    <sheetView showGridLines="0" zoomScaleNormal="100" workbookViewId="0"/>
  </sheetViews>
  <sheetFormatPr defaultColWidth="9.140625" defaultRowHeight="15" x14ac:dyDescent="0.25"/>
  <cols>
    <col min="1" max="1" width="5.140625" style="29" customWidth="1"/>
    <col min="2" max="2" width="24.140625" style="28" customWidth="1"/>
    <col min="3" max="12" width="9" style="29" customWidth="1"/>
    <col min="13" max="13" width="10.85546875" style="29" customWidth="1"/>
    <col min="14" max="14" width="9.42578125" style="29" customWidth="1"/>
    <col min="15" max="20" width="9.140625" style="29"/>
    <col min="21" max="16384" width="9.140625" style="28"/>
  </cols>
  <sheetData>
    <row r="1" spans="1:27" ht="17.850000000000001" customHeight="1" x14ac:dyDescent="0.35">
      <c r="A1" s="25" t="s">
        <v>362</v>
      </c>
      <c r="B1" s="26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R1" s="28"/>
      <c r="S1" s="28"/>
      <c r="T1" s="28"/>
    </row>
    <row r="2" spans="1:27" ht="17.850000000000001" customHeight="1" x14ac:dyDescent="0.35">
      <c r="A2" s="30" t="s">
        <v>363</v>
      </c>
      <c r="B2" s="26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R2" s="28"/>
      <c r="S2" s="28"/>
      <c r="T2" s="28"/>
    </row>
    <row r="3" spans="1:27" ht="17.850000000000001" customHeight="1" x14ac:dyDescent="0.25">
      <c r="A3" s="32" t="s">
        <v>364</v>
      </c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R3" s="28"/>
      <c r="S3" s="28"/>
      <c r="T3" s="28"/>
    </row>
    <row r="4" spans="1:27" x14ac:dyDescent="0.25"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R4" s="28"/>
      <c r="S4" s="28"/>
      <c r="T4" s="28"/>
      <c r="U4" s="74"/>
    </row>
    <row r="5" spans="1:27" x14ac:dyDescent="0.25">
      <c r="A5" s="34">
        <v>1</v>
      </c>
      <c r="B5" s="34">
        <v>2</v>
      </c>
      <c r="C5" s="34">
        <v>3</v>
      </c>
      <c r="D5" s="34">
        <v>4</v>
      </c>
      <c r="E5" s="34">
        <v>5</v>
      </c>
      <c r="F5" s="34">
        <v>6</v>
      </c>
      <c r="G5" s="34">
        <v>7</v>
      </c>
      <c r="H5" s="34">
        <v>8</v>
      </c>
      <c r="I5" s="34">
        <v>9</v>
      </c>
      <c r="J5" s="34">
        <v>10</v>
      </c>
      <c r="K5" s="34">
        <v>11</v>
      </c>
      <c r="L5" s="34">
        <v>12</v>
      </c>
      <c r="M5" s="34">
        <v>13</v>
      </c>
      <c r="N5" s="34">
        <v>14</v>
      </c>
      <c r="O5" s="34">
        <v>15</v>
      </c>
      <c r="P5" s="34">
        <v>16</v>
      </c>
      <c r="Q5" s="34"/>
      <c r="R5" s="28"/>
      <c r="S5" s="28"/>
      <c r="T5" s="28"/>
    </row>
    <row r="6" spans="1:27" x14ac:dyDescent="0.25">
      <c r="A6" s="35"/>
      <c r="B6" s="36"/>
      <c r="C6" s="37" t="s">
        <v>365</v>
      </c>
      <c r="D6" s="37" t="s">
        <v>366</v>
      </c>
      <c r="E6" s="37" t="s">
        <v>367</v>
      </c>
      <c r="F6" s="37" t="s">
        <v>368</v>
      </c>
      <c r="G6" s="37" t="s">
        <v>369</v>
      </c>
      <c r="H6" s="37" t="s">
        <v>370</v>
      </c>
      <c r="I6" s="37" t="s">
        <v>371</v>
      </c>
      <c r="J6" s="37" t="s">
        <v>372</v>
      </c>
      <c r="K6" s="37" t="s">
        <v>373</v>
      </c>
      <c r="L6" s="37" t="s">
        <v>374</v>
      </c>
      <c r="M6" s="38" t="s">
        <v>375</v>
      </c>
      <c r="N6" s="38" t="s">
        <v>577</v>
      </c>
      <c r="R6" s="28"/>
      <c r="S6" s="28"/>
      <c r="T6" s="28"/>
    </row>
    <row r="7" spans="1:27" x14ac:dyDescent="0.25">
      <c r="A7" s="39"/>
      <c r="B7" s="40"/>
      <c r="C7" s="41" t="s">
        <v>376</v>
      </c>
      <c r="D7" s="42" t="s">
        <v>377</v>
      </c>
      <c r="E7" s="41" t="s">
        <v>378</v>
      </c>
      <c r="F7" s="42" t="s">
        <v>379</v>
      </c>
      <c r="G7" s="41" t="s">
        <v>380</v>
      </c>
      <c r="H7" s="42" t="s">
        <v>381</v>
      </c>
      <c r="I7" s="41" t="s">
        <v>382</v>
      </c>
      <c r="J7" s="42" t="s">
        <v>383</v>
      </c>
      <c r="K7" s="41" t="s">
        <v>384</v>
      </c>
      <c r="L7" s="43" t="s">
        <v>385</v>
      </c>
      <c r="M7" s="43" t="s">
        <v>386</v>
      </c>
      <c r="N7" s="43" t="s">
        <v>386</v>
      </c>
      <c r="O7" s="44"/>
      <c r="P7" s="45"/>
      <c r="R7" s="28"/>
      <c r="S7" s="28"/>
      <c r="T7" s="28"/>
    </row>
    <row r="8" spans="1:27" x14ac:dyDescent="0.25">
      <c r="A8" s="46" t="s">
        <v>387</v>
      </c>
      <c r="B8" s="47" t="s">
        <v>388</v>
      </c>
      <c r="C8" s="48" t="s">
        <v>389</v>
      </c>
      <c r="D8" s="49" t="s">
        <v>389</v>
      </c>
      <c r="E8" s="48" t="s">
        <v>389</v>
      </c>
      <c r="F8" s="49" t="s">
        <v>389</v>
      </c>
      <c r="G8" s="48" t="s">
        <v>389</v>
      </c>
      <c r="H8" s="49" t="s">
        <v>389</v>
      </c>
      <c r="I8" s="48" t="s">
        <v>389</v>
      </c>
      <c r="J8" s="49" t="s">
        <v>389</v>
      </c>
      <c r="K8" s="48" t="s">
        <v>389</v>
      </c>
      <c r="L8" s="50" t="s">
        <v>389</v>
      </c>
      <c r="M8" s="51" t="s">
        <v>389</v>
      </c>
      <c r="N8" s="51" t="s">
        <v>389</v>
      </c>
      <c r="O8" s="52" t="s">
        <v>390</v>
      </c>
      <c r="P8" s="53" t="s">
        <v>391</v>
      </c>
      <c r="R8" s="28"/>
      <c r="S8" s="28"/>
      <c r="T8" s="28"/>
    </row>
    <row r="9" spans="1:27" x14ac:dyDescent="0.25">
      <c r="A9" s="54"/>
      <c r="B9" s="54"/>
      <c r="C9" s="55"/>
      <c r="D9" s="56"/>
      <c r="E9" s="55"/>
      <c r="F9" s="56"/>
      <c r="G9" s="55"/>
      <c r="H9" s="56"/>
      <c r="I9" s="55"/>
      <c r="J9" s="56"/>
      <c r="K9" s="55"/>
      <c r="L9" s="57"/>
      <c r="M9" s="58"/>
      <c r="N9" s="58"/>
      <c r="O9" s="59"/>
      <c r="P9" s="60"/>
      <c r="R9" s="28"/>
      <c r="S9" s="28"/>
      <c r="T9" s="28"/>
    </row>
    <row r="10" spans="1:27" x14ac:dyDescent="0.25">
      <c r="A10" s="61">
        <v>1</v>
      </c>
      <c r="B10" s="62" t="s">
        <v>210</v>
      </c>
      <c r="C10" s="63">
        <v>118.49442727384208</v>
      </c>
      <c r="D10" s="63">
        <v>125.37044837618738</v>
      </c>
      <c r="E10" s="63">
        <v>125.22578299097079</v>
      </c>
      <c r="F10" s="63">
        <v>125.4637276403226</v>
      </c>
      <c r="G10" s="63">
        <v>128.32500819493092</v>
      </c>
      <c r="H10" s="63">
        <v>123.41461241846159</v>
      </c>
      <c r="I10" s="63">
        <v>117.89890455538425</v>
      </c>
      <c r="J10" s="63">
        <v>117.68823772851866</v>
      </c>
      <c r="K10" s="63">
        <v>116.79997510832712</v>
      </c>
      <c r="L10" s="63">
        <v>110.02818998238313</v>
      </c>
      <c r="M10" s="63">
        <v>110.02818998238313</v>
      </c>
      <c r="N10" s="63">
        <v>111.52142211046746</v>
      </c>
      <c r="O10" s="63">
        <f>MIN(C10:N10)</f>
        <v>110.02818998238313</v>
      </c>
      <c r="P10" s="63">
        <f>MAX(C10:N10)</f>
        <v>128.32500819493092</v>
      </c>
      <c r="R10" s="28"/>
      <c r="S10" s="28"/>
      <c r="T10" s="28"/>
      <c r="W10" s="75"/>
      <c r="AA10" s="75"/>
    </row>
    <row r="11" spans="1:27" x14ac:dyDescent="0.25">
      <c r="A11" s="61">
        <v>2</v>
      </c>
      <c r="B11" s="62" t="s">
        <v>392</v>
      </c>
      <c r="C11" s="63">
        <v>130.77916071359658</v>
      </c>
      <c r="D11" s="63">
        <v>0</v>
      </c>
      <c r="E11" s="63">
        <v>0</v>
      </c>
      <c r="F11" s="63">
        <v>0</v>
      </c>
      <c r="G11" s="63">
        <v>0</v>
      </c>
      <c r="H11" s="63">
        <v>0</v>
      </c>
      <c r="I11" s="63">
        <v>0</v>
      </c>
      <c r="J11" s="63">
        <v>0</v>
      </c>
      <c r="K11" s="63">
        <v>0</v>
      </c>
      <c r="L11" s="63">
        <v>0</v>
      </c>
      <c r="M11" s="63">
        <v>0</v>
      </c>
      <c r="N11" s="63">
        <v>0</v>
      </c>
      <c r="O11" s="63">
        <f t="shared" ref="O11:O74" si="0">MIN(C11:N11)</f>
        <v>0</v>
      </c>
      <c r="P11" s="63">
        <f t="shared" ref="P11:P74" si="1">MAX(C11:N11)</f>
        <v>130.77916071359658</v>
      </c>
      <c r="R11" s="28"/>
      <c r="S11" s="28"/>
      <c r="T11" s="28"/>
      <c r="W11" s="75"/>
      <c r="AA11" s="75"/>
    </row>
    <row r="12" spans="1:27" x14ac:dyDescent="0.25">
      <c r="A12" s="61">
        <v>3</v>
      </c>
      <c r="B12" s="62" t="s">
        <v>37</v>
      </c>
      <c r="C12" s="63">
        <v>113.57169906695157</v>
      </c>
      <c r="D12" s="63">
        <v>112.69594936915112</v>
      </c>
      <c r="E12" s="63">
        <v>114.30492068093569</v>
      </c>
      <c r="F12" s="63">
        <v>114.31738116237746</v>
      </c>
      <c r="G12" s="63">
        <v>120.27484094098735</v>
      </c>
      <c r="H12" s="63">
        <v>116.75327684334704</v>
      </c>
      <c r="I12" s="63">
        <v>113.61900876133559</v>
      </c>
      <c r="J12" s="63">
        <v>110.68105717388038</v>
      </c>
      <c r="K12" s="63">
        <v>118.79432005535948</v>
      </c>
      <c r="L12" s="63">
        <v>113.5345143293151</v>
      </c>
      <c r="M12" s="63">
        <v>113.5345143293151</v>
      </c>
      <c r="N12" s="63">
        <v>105.85493714266119</v>
      </c>
      <c r="O12" s="63">
        <f t="shared" si="0"/>
        <v>105.85493714266119</v>
      </c>
      <c r="P12" s="63">
        <f t="shared" si="1"/>
        <v>120.27484094098735</v>
      </c>
      <c r="R12" s="28"/>
      <c r="S12" s="28"/>
      <c r="T12" s="28"/>
      <c r="W12" s="75"/>
      <c r="AA12" s="75"/>
    </row>
    <row r="13" spans="1:27" x14ac:dyDescent="0.25">
      <c r="A13" s="61">
        <v>4</v>
      </c>
      <c r="B13" s="62" t="s">
        <v>393</v>
      </c>
      <c r="C13" s="63">
        <v>0</v>
      </c>
      <c r="D13" s="63">
        <v>0</v>
      </c>
      <c r="E13" s="63">
        <v>0</v>
      </c>
      <c r="F13" s="63">
        <v>0</v>
      </c>
      <c r="G13" s="63">
        <v>0</v>
      </c>
      <c r="H13" s="63">
        <v>0</v>
      </c>
      <c r="I13" s="63">
        <v>0</v>
      </c>
      <c r="J13" s="63">
        <v>0</v>
      </c>
      <c r="K13" s="63">
        <v>0</v>
      </c>
      <c r="L13" s="63">
        <v>0</v>
      </c>
      <c r="M13" s="63">
        <v>0</v>
      </c>
      <c r="N13" s="63">
        <v>0</v>
      </c>
      <c r="O13" s="63">
        <f t="shared" si="0"/>
        <v>0</v>
      </c>
      <c r="P13" s="63">
        <f t="shared" si="1"/>
        <v>0</v>
      </c>
      <c r="R13" s="28"/>
      <c r="S13" s="28"/>
      <c r="T13" s="28"/>
      <c r="W13" s="75"/>
      <c r="AA13" s="75"/>
    </row>
    <row r="14" spans="1:27" x14ac:dyDescent="0.25">
      <c r="A14" s="61">
        <v>5</v>
      </c>
      <c r="B14" s="62" t="s">
        <v>186</v>
      </c>
      <c r="C14" s="63">
        <v>124.2993595350078</v>
      </c>
      <c r="D14" s="63">
        <v>127.20562142897151</v>
      </c>
      <c r="E14" s="63">
        <v>131.73313176205966</v>
      </c>
      <c r="F14" s="63">
        <v>139.11696300590734</v>
      </c>
      <c r="G14" s="63">
        <v>140.2431269597129</v>
      </c>
      <c r="H14" s="63">
        <v>142.84949764189855</v>
      </c>
      <c r="I14" s="63">
        <v>143.62176091309624</v>
      </c>
      <c r="J14" s="63">
        <v>146.70722053528942</v>
      </c>
      <c r="K14" s="63">
        <v>149.38869770715644</v>
      </c>
      <c r="L14" s="63">
        <v>142.70667584654427</v>
      </c>
      <c r="M14" s="63">
        <v>135.21569372645342</v>
      </c>
      <c r="N14" s="63">
        <v>142.70667584654427</v>
      </c>
      <c r="O14" s="63">
        <f t="shared" si="0"/>
        <v>124.2993595350078</v>
      </c>
      <c r="P14" s="63">
        <f t="shared" si="1"/>
        <v>149.38869770715644</v>
      </c>
      <c r="R14" s="28"/>
      <c r="S14" s="28"/>
      <c r="T14" s="28"/>
      <c r="W14" s="75"/>
      <c r="AA14" s="75"/>
    </row>
    <row r="15" spans="1:27" x14ac:dyDescent="0.25">
      <c r="A15" s="61">
        <v>6</v>
      </c>
      <c r="B15" s="62" t="s">
        <v>394</v>
      </c>
      <c r="C15" s="63">
        <v>0</v>
      </c>
      <c r="D15" s="63">
        <v>0</v>
      </c>
      <c r="E15" s="63">
        <v>0</v>
      </c>
      <c r="F15" s="63">
        <v>0</v>
      </c>
      <c r="G15" s="63">
        <v>0</v>
      </c>
      <c r="H15" s="63">
        <v>0</v>
      </c>
      <c r="I15" s="63">
        <v>0</v>
      </c>
      <c r="J15" s="63">
        <v>0</v>
      </c>
      <c r="K15" s="63">
        <v>0</v>
      </c>
      <c r="L15" s="63">
        <v>0</v>
      </c>
      <c r="M15" s="63">
        <v>0</v>
      </c>
      <c r="N15" s="63">
        <v>0</v>
      </c>
      <c r="O15" s="63">
        <f t="shared" si="0"/>
        <v>0</v>
      </c>
      <c r="P15" s="63">
        <f t="shared" si="1"/>
        <v>0</v>
      </c>
      <c r="R15" s="28"/>
      <c r="S15" s="28"/>
      <c r="T15" s="28"/>
      <c r="W15" s="75"/>
      <c r="AA15" s="75"/>
    </row>
    <row r="16" spans="1:27" x14ac:dyDescent="0.25">
      <c r="A16" s="61">
        <v>7</v>
      </c>
      <c r="B16" s="62" t="s">
        <v>286</v>
      </c>
      <c r="C16" s="63">
        <v>126.15755891816404</v>
      </c>
      <c r="D16" s="63">
        <v>124.61128576742828</v>
      </c>
      <c r="E16" s="63">
        <v>130.03394338135737</v>
      </c>
      <c r="F16" s="63">
        <v>132.88408250904644</v>
      </c>
      <c r="G16" s="63">
        <v>138.92866251610889</v>
      </c>
      <c r="H16" s="63">
        <v>139.55939039674564</v>
      </c>
      <c r="I16" s="63">
        <v>141.69766313119248</v>
      </c>
      <c r="J16" s="63">
        <v>146.74651343359218</v>
      </c>
      <c r="K16" s="63">
        <v>152.3833485618965</v>
      </c>
      <c r="L16" s="63">
        <v>150.49883497130256</v>
      </c>
      <c r="M16" s="63">
        <v>149.45703308987865</v>
      </c>
      <c r="N16" s="63">
        <v>149.40631636837281</v>
      </c>
      <c r="O16" s="63">
        <f t="shared" si="0"/>
        <v>124.61128576742828</v>
      </c>
      <c r="P16" s="63">
        <f t="shared" si="1"/>
        <v>152.3833485618965</v>
      </c>
      <c r="R16" s="28"/>
      <c r="S16" s="28"/>
      <c r="T16" s="28"/>
      <c r="W16" s="75"/>
      <c r="AA16" s="75"/>
    </row>
    <row r="17" spans="1:27" x14ac:dyDescent="0.25">
      <c r="A17" s="61">
        <v>8</v>
      </c>
      <c r="B17" s="62" t="s">
        <v>235</v>
      </c>
      <c r="C17" s="63">
        <v>182.61319879461948</v>
      </c>
      <c r="D17" s="63">
        <v>190.33263924064264</v>
      </c>
      <c r="E17" s="63">
        <v>190.08496301779047</v>
      </c>
      <c r="F17" s="63">
        <v>192.45193179307373</v>
      </c>
      <c r="G17" s="63">
        <v>201.73624130445754</v>
      </c>
      <c r="H17" s="63">
        <v>205.42824766797673</v>
      </c>
      <c r="I17" s="63">
        <v>198.77617935832708</v>
      </c>
      <c r="J17" s="63">
        <v>202.58317915474549</v>
      </c>
      <c r="K17" s="63">
        <v>203.45590273121778</v>
      </c>
      <c r="L17" s="63">
        <v>200.77581807213085</v>
      </c>
      <c r="M17" s="63">
        <v>195.36328285107396</v>
      </c>
      <c r="N17" s="63">
        <v>195.41280720571754</v>
      </c>
      <c r="O17" s="63">
        <f t="shared" si="0"/>
        <v>182.61319879461948</v>
      </c>
      <c r="P17" s="63">
        <f t="shared" si="1"/>
        <v>205.42824766797673</v>
      </c>
      <c r="R17" s="28"/>
      <c r="S17" s="28"/>
      <c r="T17" s="28"/>
      <c r="W17" s="75"/>
      <c r="AA17" s="75"/>
    </row>
    <row r="18" spans="1:27" x14ac:dyDescent="0.25">
      <c r="A18" s="61">
        <v>9</v>
      </c>
      <c r="B18" s="62" t="s">
        <v>169</v>
      </c>
      <c r="C18" s="63">
        <v>139.01925354713811</v>
      </c>
      <c r="D18" s="63">
        <v>145.21889806696424</v>
      </c>
      <c r="E18" s="63">
        <v>148.41860045490372</v>
      </c>
      <c r="F18" s="63">
        <v>150.44174827921609</v>
      </c>
      <c r="G18" s="63">
        <v>156.64405646519796</v>
      </c>
      <c r="H18" s="63">
        <v>163.90234768441744</v>
      </c>
      <c r="I18" s="63">
        <v>162.51813111292645</v>
      </c>
      <c r="J18" s="63">
        <v>166.76720362457763</v>
      </c>
      <c r="K18" s="63">
        <v>172.77414521832074</v>
      </c>
      <c r="L18" s="63">
        <v>170.08913507570495</v>
      </c>
      <c r="M18" s="63">
        <v>164.54418684955064</v>
      </c>
      <c r="N18" s="63">
        <v>164.76589673987678</v>
      </c>
      <c r="O18" s="63">
        <f t="shared" si="0"/>
        <v>139.01925354713811</v>
      </c>
      <c r="P18" s="63">
        <f t="shared" si="1"/>
        <v>172.77414521832074</v>
      </c>
      <c r="R18" s="28"/>
      <c r="S18" s="28"/>
      <c r="T18" s="28"/>
      <c r="W18" s="75"/>
      <c r="AA18" s="75"/>
    </row>
    <row r="19" spans="1:27" x14ac:dyDescent="0.25">
      <c r="A19" s="61">
        <v>10</v>
      </c>
      <c r="B19" s="62" t="s">
        <v>113</v>
      </c>
      <c r="C19" s="63">
        <v>123.24479023426009</v>
      </c>
      <c r="D19" s="63">
        <v>127.11016954738561</v>
      </c>
      <c r="E19" s="63">
        <v>128.05472263848853</v>
      </c>
      <c r="F19" s="63">
        <v>129.90154052057613</v>
      </c>
      <c r="G19" s="63">
        <v>130.76041916071867</v>
      </c>
      <c r="H19" s="63">
        <v>132.99320927555306</v>
      </c>
      <c r="I19" s="63">
        <v>132.47404363812581</v>
      </c>
      <c r="J19" s="63">
        <v>137.4124868194879</v>
      </c>
      <c r="K19" s="63">
        <v>144.62687850389091</v>
      </c>
      <c r="L19" s="63">
        <v>143.22956672006308</v>
      </c>
      <c r="M19" s="63">
        <v>143.22956672006308</v>
      </c>
      <c r="N19" s="63">
        <v>141.97523786742349</v>
      </c>
      <c r="O19" s="63">
        <f t="shared" si="0"/>
        <v>123.24479023426009</v>
      </c>
      <c r="P19" s="63">
        <f t="shared" si="1"/>
        <v>144.62687850389091</v>
      </c>
      <c r="R19" s="28"/>
      <c r="S19" s="28"/>
      <c r="T19" s="28"/>
      <c r="W19" s="75"/>
      <c r="AA19" s="75"/>
    </row>
    <row r="20" spans="1:27" ht="15.4" customHeight="1" x14ac:dyDescent="0.25">
      <c r="A20" s="61">
        <v>11</v>
      </c>
      <c r="B20" s="62" t="s">
        <v>395</v>
      </c>
      <c r="C20" s="63">
        <v>0</v>
      </c>
      <c r="D20" s="63">
        <v>0</v>
      </c>
      <c r="E20" s="63">
        <v>0</v>
      </c>
      <c r="F20" s="63">
        <v>0</v>
      </c>
      <c r="G20" s="63">
        <v>0</v>
      </c>
      <c r="H20" s="63">
        <v>0</v>
      </c>
      <c r="I20" s="63">
        <v>0</v>
      </c>
      <c r="J20" s="63">
        <v>0</v>
      </c>
      <c r="K20" s="63">
        <v>0</v>
      </c>
      <c r="L20" s="63">
        <v>0</v>
      </c>
      <c r="M20" s="63">
        <v>0</v>
      </c>
      <c r="N20" s="63">
        <v>0</v>
      </c>
      <c r="O20" s="63">
        <f t="shared" si="0"/>
        <v>0</v>
      </c>
      <c r="P20" s="63">
        <f t="shared" si="1"/>
        <v>0</v>
      </c>
      <c r="R20" s="28"/>
      <c r="S20" s="28"/>
      <c r="T20" s="28"/>
      <c r="W20" s="75"/>
      <c r="AA20" s="75"/>
    </row>
    <row r="21" spans="1:27" x14ac:dyDescent="0.25">
      <c r="A21" s="61">
        <v>12</v>
      </c>
      <c r="B21" s="62" t="s">
        <v>396</v>
      </c>
      <c r="C21" s="63">
        <v>0</v>
      </c>
      <c r="D21" s="63">
        <v>0</v>
      </c>
      <c r="E21" s="63">
        <v>0</v>
      </c>
      <c r="F21" s="63">
        <v>0</v>
      </c>
      <c r="G21" s="63">
        <v>0</v>
      </c>
      <c r="H21" s="63">
        <v>0</v>
      </c>
      <c r="I21" s="63">
        <v>0</v>
      </c>
      <c r="J21" s="63">
        <v>0</v>
      </c>
      <c r="K21" s="63">
        <v>0</v>
      </c>
      <c r="L21" s="63">
        <v>0</v>
      </c>
      <c r="M21" s="63">
        <v>0</v>
      </c>
      <c r="N21" s="63">
        <v>0</v>
      </c>
      <c r="O21" s="63">
        <f t="shared" si="0"/>
        <v>0</v>
      </c>
      <c r="P21" s="63">
        <f t="shared" si="1"/>
        <v>0</v>
      </c>
      <c r="R21" s="28"/>
      <c r="S21" s="28"/>
      <c r="T21" s="28"/>
      <c r="W21" s="75"/>
      <c r="AA21" s="75"/>
    </row>
    <row r="22" spans="1:27" x14ac:dyDescent="0.25">
      <c r="A22" s="61">
        <v>13</v>
      </c>
      <c r="B22" s="62" t="s">
        <v>397</v>
      </c>
      <c r="C22" s="63">
        <v>0</v>
      </c>
      <c r="D22" s="63">
        <v>0</v>
      </c>
      <c r="E22" s="63">
        <v>0</v>
      </c>
      <c r="F22" s="63">
        <v>0</v>
      </c>
      <c r="G22" s="63">
        <v>0</v>
      </c>
      <c r="H22" s="63">
        <v>0</v>
      </c>
      <c r="I22" s="63">
        <v>0</v>
      </c>
      <c r="J22" s="63">
        <v>0</v>
      </c>
      <c r="K22" s="63">
        <v>0</v>
      </c>
      <c r="L22" s="63">
        <v>0</v>
      </c>
      <c r="M22" s="63">
        <v>0</v>
      </c>
      <c r="N22" s="63">
        <v>0</v>
      </c>
      <c r="O22" s="63">
        <f t="shared" si="0"/>
        <v>0</v>
      </c>
      <c r="P22" s="63">
        <f t="shared" si="1"/>
        <v>0</v>
      </c>
      <c r="R22" s="28"/>
      <c r="S22" s="28"/>
      <c r="T22" s="28"/>
      <c r="W22" s="75"/>
      <c r="AA22" s="75"/>
    </row>
    <row r="23" spans="1:27" x14ac:dyDescent="0.25">
      <c r="A23" s="61">
        <v>14</v>
      </c>
      <c r="B23" s="62" t="s">
        <v>100</v>
      </c>
      <c r="C23" s="63">
        <v>127.10942396017313</v>
      </c>
      <c r="D23" s="63">
        <v>129.37514168306851</v>
      </c>
      <c r="E23" s="63">
        <v>131.94802122135732</v>
      </c>
      <c r="F23" s="63">
        <v>128.16424629884077</v>
      </c>
      <c r="G23" s="63">
        <v>133.34056606923838</v>
      </c>
      <c r="H23" s="63">
        <v>131.22311504964216</v>
      </c>
      <c r="I23" s="63">
        <v>126.75902006788459</v>
      </c>
      <c r="J23" s="63">
        <v>129.38016830112676</v>
      </c>
      <c r="K23" s="63">
        <v>132.62571704513536</v>
      </c>
      <c r="L23" s="63">
        <v>124.42047703191473</v>
      </c>
      <c r="M23" s="63">
        <v>122.91903609267368</v>
      </c>
      <c r="N23" s="63">
        <v>122.97449944338197</v>
      </c>
      <c r="O23" s="63">
        <f t="shared" si="0"/>
        <v>122.91903609267368</v>
      </c>
      <c r="P23" s="63">
        <f t="shared" si="1"/>
        <v>133.34056606923838</v>
      </c>
      <c r="R23" s="28"/>
      <c r="S23" s="28"/>
      <c r="T23" s="28"/>
      <c r="W23" s="75"/>
      <c r="AA23" s="75"/>
    </row>
    <row r="24" spans="1:27" x14ac:dyDescent="0.25">
      <c r="A24" s="61">
        <v>15</v>
      </c>
      <c r="B24" s="62" t="s">
        <v>398</v>
      </c>
      <c r="C24" s="63">
        <v>0</v>
      </c>
      <c r="D24" s="63">
        <v>0</v>
      </c>
      <c r="E24" s="63">
        <v>0</v>
      </c>
      <c r="F24" s="63">
        <v>0</v>
      </c>
      <c r="G24" s="63">
        <v>0</v>
      </c>
      <c r="H24" s="63">
        <v>0</v>
      </c>
      <c r="I24" s="63">
        <v>0</v>
      </c>
      <c r="J24" s="63">
        <v>0</v>
      </c>
      <c r="K24" s="63">
        <v>0</v>
      </c>
      <c r="L24" s="63">
        <v>0</v>
      </c>
      <c r="M24" s="63">
        <v>0</v>
      </c>
      <c r="N24" s="63">
        <v>0</v>
      </c>
      <c r="O24" s="63">
        <f t="shared" si="0"/>
        <v>0</v>
      </c>
      <c r="P24" s="63">
        <f t="shared" si="1"/>
        <v>0</v>
      </c>
      <c r="R24" s="28"/>
      <c r="S24" s="28"/>
      <c r="T24" s="28"/>
      <c r="W24" s="75"/>
      <c r="AA24" s="75"/>
    </row>
    <row r="25" spans="1:27" x14ac:dyDescent="0.25">
      <c r="A25" s="61">
        <v>16</v>
      </c>
      <c r="B25" s="62" t="s">
        <v>114</v>
      </c>
      <c r="C25" s="63">
        <v>100.16700042757283</v>
      </c>
      <c r="D25" s="63">
        <v>101.23123699303558</v>
      </c>
      <c r="E25" s="63">
        <v>101.44976367290343</v>
      </c>
      <c r="F25" s="63">
        <v>103.84756223955138</v>
      </c>
      <c r="G25" s="63">
        <v>104.21860946146137</v>
      </c>
      <c r="H25" s="63">
        <v>104.14351640992452</v>
      </c>
      <c r="I25" s="63">
        <v>102.40765925668947</v>
      </c>
      <c r="J25" s="63">
        <v>104.79071446686457</v>
      </c>
      <c r="K25" s="63">
        <v>105.65325169287878</v>
      </c>
      <c r="L25" s="63">
        <v>102.14032139461695</v>
      </c>
      <c r="M25" s="63">
        <v>101.4673686113149</v>
      </c>
      <c r="N25" s="63">
        <v>101.09742805332425</v>
      </c>
      <c r="O25" s="63">
        <f t="shared" si="0"/>
        <v>100.16700042757283</v>
      </c>
      <c r="P25" s="63">
        <f t="shared" si="1"/>
        <v>105.65325169287878</v>
      </c>
      <c r="R25" s="28"/>
      <c r="S25" s="28"/>
      <c r="T25" s="28"/>
      <c r="W25" s="75"/>
      <c r="AA25" s="75"/>
    </row>
    <row r="26" spans="1:27" x14ac:dyDescent="0.25">
      <c r="A26" s="61">
        <v>17</v>
      </c>
      <c r="B26" s="62" t="s">
        <v>200</v>
      </c>
      <c r="C26" s="63">
        <v>123.95866707519325</v>
      </c>
      <c r="D26" s="63">
        <v>126.4353451002376</v>
      </c>
      <c r="E26" s="63">
        <v>127.26984305319422</v>
      </c>
      <c r="F26" s="63">
        <v>127.2321463058861</v>
      </c>
      <c r="G26" s="63">
        <v>128.79473601698882</v>
      </c>
      <c r="H26" s="63">
        <v>125.36330327687647</v>
      </c>
      <c r="I26" s="63">
        <v>126.36155666138012</v>
      </c>
      <c r="J26" s="63">
        <v>124.86068574591008</v>
      </c>
      <c r="K26" s="63">
        <v>129.36838452356</v>
      </c>
      <c r="L26" s="63">
        <v>122.19790966458241</v>
      </c>
      <c r="M26" s="63">
        <v>118.3863912895464</v>
      </c>
      <c r="N26" s="63">
        <v>118.3292762346598</v>
      </c>
      <c r="O26" s="63">
        <f t="shared" si="0"/>
        <v>118.3292762346598</v>
      </c>
      <c r="P26" s="63">
        <f t="shared" si="1"/>
        <v>129.36838452356</v>
      </c>
      <c r="R26" s="28"/>
      <c r="S26" s="28"/>
      <c r="T26" s="28"/>
      <c r="W26" s="75"/>
      <c r="AA26" s="75"/>
    </row>
    <row r="27" spans="1:27" x14ac:dyDescent="0.25">
      <c r="A27" s="61">
        <v>18</v>
      </c>
      <c r="B27" s="62" t="s">
        <v>93</v>
      </c>
      <c r="C27" s="63">
        <v>157.55295732613718</v>
      </c>
      <c r="D27" s="63">
        <v>161.93086371082376</v>
      </c>
      <c r="E27" s="63">
        <v>162.38689741392352</v>
      </c>
      <c r="F27" s="63">
        <v>165.70990391896345</v>
      </c>
      <c r="G27" s="63">
        <v>195.07122593297095</v>
      </c>
      <c r="H27" s="63">
        <v>169.18028587762669</v>
      </c>
      <c r="I27" s="63">
        <v>162.03517110959865</v>
      </c>
      <c r="J27" s="63">
        <v>161.60444432727726</v>
      </c>
      <c r="K27" s="63">
        <v>167.09889693849553</v>
      </c>
      <c r="L27" s="63">
        <v>148.41224465347256</v>
      </c>
      <c r="M27" s="63">
        <v>134.93774249643349</v>
      </c>
      <c r="N27" s="63">
        <v>132.96053292263844</v>
      </c>
      <c r="O27" s="63">
        <f t="shared" si="0"/>
        <v>132.96053292263844</v>
      </c>
      <c r="P27" s="63">
        <f t="shared" si="1"/>
        <v>195.07122593297095</v>
      </c>
      <c r="R27" s="28"/>
      <c r="S27" s="28"/>
      <c r="T27" s="28"/>
      <c r="W27" s="75"/>
      <c r="AA27" s="75"/>
    </row>
    <row r="28" spans="1:27" x14ac:dyDescent="0.25">
      <c r="A28" s="61">
        <v>19</v>
      </c>
      <c r="B28" s="62" t="s">
        <v>399</v>
      </c>
      <c r="C28" s="63">
        <v>0</v>
      </c>
      <c r="D28" s="63">
        <v>0</v>
      </c>
      <c r="E28" s="63">
        <v>0</v>
      </c>
      <c r="F28" s="63">
        <v>0</v>
      </c>
      <c r="G28" s="63">
        <v>0</v>
      </c>
      <c r="H28" s="63">
        <v>0</v>
      </c>
      <c r="I28" s="63">
        <v>0</v>
      </c>
      <c r="J28" s="63">
        <v>0</v>
      </c>
      <c r="K28" s="63">
        <v>0</v>
      </c>
      <c r="L28" s="63">
        <v>0</v>
      </c>
      <c r="M28" s="63">
        <v>0</v>
      </c>
      <c r="N28" s="63">
        <v>0</v>
      </c>
      <c r="O28" s="63">
        <f t="shared" si="0"/>
        <v>0</v>
      </c>
      <c r="P28" s="63">
        <f t="shared" si="1"/>
        <v>0</v>
      </c>
      <c r="R28" s="28"/>
      <c r="S28" s="28"/>
      <c r="T28" s="28"/>
      <c r="W28" s="75"/>
      <c r="AA28" s="75"/>
    </row>
    <row r="29" spans="1:27" x14ac:dyDescent="0.25">
      <c r="A29" s="61">
        <v>20</v>
      </c>
      <c r="B29" s="62" t="s">
        <v>160</v>
      </c>
      <c r="C29" s="63">
        <v>117.74560296503864</v>
      </c>
      <c r="D29" s="63">
        <v>124.88523781593652</v>
      </c>
      <c r="E29" s="63">
        <v>125.95590737417932</v>
      </c>
      <c r="F29" s="63">
        <v>125.9159252492119</v>
      </c>
      <c r="G29" s="63">
        <v>128.92053184473752</v>
      </c>
      <c r="H29" s="63">
        <v>125.43854669370502</v>
      </c>
      <c r="I29" s="63">
        <v>127.7600263714973</v>
      </c>
      <c r="J29" s="63">
        <v>127.97357540869265</v>
      </c>
      <c r="K29" s="63">
        <v>131.25292252630979</v>
      </c>
      <c r="L29" s="63">
        <v>123.06920609961938</v>
      </c>
      <c r="M29" s="63">
        <v>116.23235689434537</v>
      </c>
      <c r="N29" s="63">
        <v>116.50517332841252</v>
      </c>
      <c r="O29" s="63">
        <f t="shared" si="0"/>
        <v>116.23235689434537</v>
      </c>
      <c r="P29" s="63">
        <f t="shared" si="1"/>
        <v>131.25292252630979</v>
      </c>
      <c r="R29" s="28"/>
      <c r="S29" s="28"/>
      <c r="T29" s="28"/>
      <c r="W29" s="75"/>
      <c r="AA29" s="75"/>
    </row>
    <row r="30" spans="1:27" x14ac:dyDescent="0.25">
      <c r="A30" s="61">
        <v>21</v>
      </c>
      <c r="B30" s="62" t="s">
        <v>400</v>
      </c>
      <c r="C30" s="63">
        <v>0</v>
      </c>
      <c r="D30" s="63">
        <v>0</v>
      </c>
      <c r="E30" s="63">
        <v>0</v>
      </c>
      <c r="F30" s="63">
        <v>0</v>
      </c>
      <c r="G30" s="63">
        <v>0</v>
      </c>
      <c r="H30" s="63">
        <v>0</v>
      </c>
      <c r="I30" s="63">
        <v>0</v>
      </c>
      <c r="J30" s="63">
        <v>0</v>
      </c>
      <c r="K30" s="63">
        <v>0</v>
      </c>
      <c r="L30" s="63">
        <v>0</v>
      </c>
      <c r="M30" s="63">
        <v>0</v>
      </c>
      <c r="N30" s="63">
        <v>0</v>
      </c>
      <c r="O30" s="63">
        <f t="shared" si="0"/>
        <v>0</v>
      </c>
      <c r="P30" s="63">
        <f t="shared" si="1"/>
        <v>0</v>
      </c>
      <c r="R30" s="28"/>
      <c r="S30" s="28"/>
      <c r="T30" s="28"/>
      <c r="W30" s="75"/>
      <c r="AA30" s="75"/>
    </row>
    <row r="31" spans="1:27" x14ac:dyDescent="0.25">
      <c r="A31" s="61">
        <v>22</v>
      </c>
      <c r="B31" s="62" t="s">
        <v>401</v>
      </c>
      <c r="C31" s="63">
        <v>0</v>
      </c>
      <c r="D31" s="63">
        <v>0</v>
      </c>
      <c r="E31" s="63">
        <v>0</v>
      </c>
      <c r="F31" s="63">
        <v>0</v>
      </c>
      <c r="G31" s="63">
        <v>0</v>
      </c>
      <c r="H31" s="63">
        <v>0</v>
      </c>
      <c r="I31" s="63">
        <v>0</v>
      </c>
      <c r="J31" s="63">
        <v>0</v>
      </c>
      <c r="K31" s="63">
        <v>0</v>
      </c>
      <c r="L31" s="63">
        <v>0</v>
      </c>
      <c r="M31" s="63">
        <v>0</v>
      </c>
      <c r="N31" s="63">
        <v>0</v>
      </c>
      <c r="O31" s="63">
        <f t="shared" si="0"/>
        <v>0</v>
      </c>
      <c r="P31" s="63">
        <f t="shared" si="1"/>
        <v>0</v>
      </c>
      <c r="R31" s="28"/>
      <c r="S31" s="28"/>
      <c r="T31" s="28"/>
      <c r="W31" s="75"/>
      <c r="AA31" s="75"/>
    </row>
    <row r="32" spans="1:27" x14ac:dyDescent="0.25">
      <c r="A32" s="61">
        <v>23</v>
      </c>
      <c r="B32" s="62" t="s">
        <v>402</v>
      </c>
      <c r="C32" s="63">
        <v>145.06913395549375</v>
      </c>
      <c r="D32" s="63">
        <v>148.89775592674292</v>
      </c>
      <c r="E32" s="63">
        <v>152.98276882392744</v>
      </c>
      <c r="F32" s="63">
        <v>158.14040112638094</v>
      </c>
      <c r="G32" s="63">
        <v>159.5628802686974</v>
      </c>
      <c r="H32" s="63">
        <v>163.47610143629061</v>
      </c>
      <c r="I32" s="63">
        <v>159.26069145809728</v>
      </c>
      <c r="J32" s="63">
        <v>155.44806475887546</v>
      </c>
      <c r="K32" s="63">
        <v>158.13824759953573</v>
      </c>
      <c r="L32" s="63">
        <v>156.73885788509776</v>
      </c>
      <c r="M32" s="63">
        <v>156.73885788509776</v>
      </c>
      <c r="N32" s="63">
        <v>157.85517980613542</v>
      </c>
      <c r="O32" s="63">
        <f t="shared" si="0"/>
        <v>145.06913395549375</v>
      </c>
      <c r="P32" s="63">
        <f t="shared" si="1"/>
        <v>163.47610143629061</v>
      </c>
      <c r="R32" s="28"/>
      <c r="S32" s="28"/>
      <c r="T32" s="28"/>
      <c r="W32" s="75"/>
      <c r="AA32" s="75"/>
    </row>
    <row r="33" spans="1:27" x14ac:dyDescent="0.25">
      <c r="A33" s="61">
        <v>24</v>
      </c>
      <c r="B33" s="62" t="s">
        <v>187</v>
      </c>
      <c r="C33" s="63">
        <v>109.7241057083105</v>
      </c>
      <c r="D33" s="63">
        <v>114.70523880996683</v>
      </c>
      <c r="E33" s="63">
        <v>119.5540749571703</v>
      </c>
      <c r="F33" s="63">
        <v>121.97740735797686</v>
      </c>
      <c r="G33" s="63">
        <v>122.21527927554826</v>
      </c>
      <c r="H33" s="63">
        <v>122.89253879924014</v>
      </c>
      <c r="I33" s="63">
        <v>119.9456270334876</v>
      </c>
      <c r="J33" s="63">
        <v>119.9456270334876</v>
      </c>
      <c r="K33" s="63">
        <v>126.36705538001101</v>
      </c>
      <c r="L33" s="63">
        <v>125.79105623870983</v>
      </c>
      <c r="M33" s="63">
        <v>119.08895013640068</v>
      </c>
      <c r="N33" s="63">
        <v>119.31017982537145</v>
      </c>
      <c r="O33" s="63">
        <f t="shared" si="0"/>
        <v>109.7241057083105</v>
      </c>
      <c r="P33" s="63">
        <f t="shared" si="1"/>
        <v>126.36705538001101</v>
      </c>
      <c r="R33" s="28"/>
      <c r="S33" s="28"/>
      <c r="T33" s="28"/>
      <c r="W33" s="75"/>
      <c r="AA33" s="75"/>
    </row>
    <row r="34" spans="1:27" x14ac:dyDescent="0.25">
      <c r="A34" s="61">
        <v>25</v>
      </c>
      <c r="B34" s="62" t="s">
        <v>140</v>
      </c>
      <c r="C34" s="63">
        <v>114.50104993275461</v>
      </c>
      <c r="D34" s="63">
        <v>121.22435479107398</v>
      </c>
      <c r="E34" s="63">
        <v>121.34182543577371</v>
      </c>
      <c r="F34" s="63">
        <v>133.49656912828439</v>
      </c>
      <c r="G34" s="63">
        <v>134.62777226897308</v>
      </c>
      <c r="H34" s="63">
        <v>139.53619815667878</v>
      </c>
      <c r="I34" s="63">
        <v>139.1874600790232</v>
      </c>
      <c r="J34" s="63">
        <v>148.64041584411359</v>
      </c>
      <c r="K34" s="63">
        <v>146.01225877281024</v>
      </c>
      <c r="L34" s="63">
        <v>142.50936234948156</v>
      </c>
      <c r="M34" s="63">
        <v>142.50936234948156</v>
      </c>
      <c r="N34" s="63">
        <v>138.41836261547991</v>
      </c>
      <c r="O34" s="63">
        <f t="shared" si="0"/>
        <v>114.50104993275461</v>
      </c>
      <c r="P34" s="63">
        <f t="shared" si="1"/>
        <v>148.64041584411359</v>
      </c>
      <c r="R34" s="28"/>
      <c r="S34" s="28"/>
      <c r="T34" s="28"/>
      <c r="W34" s="75"/>
      <c r="AA34" s="75"/>
    </row>
    <row r="35" spans="1:27" x14ac:dyDescent="0.25">
      <c r="A35" s="61">
        <v>26</v>
      </c>
      <c r="B35" s="62" t="s">
        <v>115</v>
      </c>
      <c r="C35" s="63">
        <v>121.78755665261305</v>
      </c>
      <c r="D35" s="63">
        <v>121.7747066954541</v>
      </c>
      <c r="E35" s="63">
        <v>127.08865197875205</v>
      </c>
      <c r="F35" s="63">
        <v>127.42350651107995</v>
      </c>
      <c r="G35" s="63">
        <v>127.79589792661135</v>
      </c>
      <c r="H35" s="63">
        <v>130.14465312426898</v>
      </c>
      <c r="I35" s="63">
        <v>132.06361613160345</v>
      </c>
      <c r="J35" s="63">
        <v>132.65665460882687</v>
      </c>
      <c r="K35" s="63">
        <v>139.98122589553461</v>
      </c>
      <c r="L35" s="63">
        <v>135.61391654734086</v>
      </c>
      <c r="M35" s="63">
        <v>132.11860333766799</v>
      </c>
      <c r="N35" s="63">
        <v>132.16477985294077</v>
      </c>
      <c r="O35" s="63">
        <f t="shared" si="0"/>
        <v>121.7747066954541</v>
      </c>
      <c r="P35" s="63">
        <f t="shared" si="1"/>
        <v>139.98122589553461</v>
      </c>
      <c r="R35" s="28"/>
      <c r="S35" s="28"/>
      <c r="T35" s="28"/>
      <c r="W35" s="75"/>
      <c r="AA35" s="75"/>
    </row>
    <row r="36" spans="1:27" x14ac:dyDescent="0.25">
      <c r="A36" s="61">
        <v>27</v>
      </c>
      <c r="B36" s="62" t="s">
        <v>403</v>
      </c>
      <c r="C36" s="63">
        <v>122.95306872088835</v>
      </c>
      <c r="D36" s="63">
        <v>129.06949622072153</v>
      </c>
      <c r="E36" s="63">
        <v>143.40147455003523</v>
      </c>
      <c r="F36" s="63">
        <v>138.75666786616426</v>
      </c>
      <c r="G36" s="63">
        <v>112.76319085768343</v>
      </c>
      <c r="H36" s="63">
        <v>114.86209245581935</v>
      </c>
      <c r="I36" s="63">
        <v>118.54555115354799</v>
      </c>
      <c r="J36" s="63">
        <v>116.55570527163735</v>
      </c>
      <c r="K36" s="63">
        <v>120.44601856785802</v>
      </c>
      <c r="L36" s="63">
        <v>116.75106529842967</v>
      </c>
      <c r="M36" s="63">
        <v>113.6255347473617</v>
      </c>
      <c r="N36" s="63">
        <v>113.83944082228956</v>
      </c>
      <c r="O36" s="63">
        <f t="shared" si="0"/>
        <v>112.76319085768343</v>
      </c>
      <c r="P36" s="63">
        <f t="shared" si="1"/>
        <v>143.40147455003523</v>
      </c>
      <c r="R36" s="28"/>
      <c r="S36" s="28"/>
      <c r="T36" s="28"/>
      <c r="W36" s="75"/>
      <c r="AA36" s="75"/>
    </row>
    <row r="37" spans="1:27" x14ac:dyDescent="0.25">
      <c r="A37" s="61">
        <v>28</v>
      </c>
      <c r="B37" s="62" t="s">
        <v>404</v>
      </c>
      <c r="C37" s="63">
        <v>185.97340849982621</v>
      </c>
      <c r="D37" s="63">
        <v>212.30480693260026</v>
      </c>
      <c r="E37" s="63">
        <v>230.54763370778488</v>
      </c>
      <c r="F37" s="63">
        <v>216.52735133216555</v>
      </c>
      <c r="G37" s="63">
        <v>208.50265887696096</v>
      </c>
      <c r="H37" s="63">
        <v>216.05559003040909</v>
      </c>
      <c r="I37" s="63">
        <v>0</v>
      </c>
      <c r="J37" s="63">
        <v>0</v>
      </c>
      <c r="K37" s="63">
        <v>0</v>
      </c>
      <c r="L37" s="63">
        <v>0</v>
      </c>
      <c r="M37" s="63">
        <v>0</v>
      </c>
      <c r="N37" s="63">
        <v>0</v>
      </c>
      <c r="O37" s="63">
        <f t="shared" si="0"/>
        <v>0</v>
      </c>
      <c r="P37" s="63">
        <f t="shared" si="1"/>
        <v>230.54763370778488</v>
      </c>
      <c r="R37" s="28"/>
      <c r="S37" s="28"/>
      <c r="T37" s="28"/>
      <c r="W37" s="75"/>
      <c r="AA37" s="75"/>
    </row>
    <row r="38" spans="1:27" x14ac:dyDescent="0.25">
      <c r="A38" s="61">
        <v>29</v>
      </c>
      <c r="B38" s="62" t="s">
        <v>405</v>
      </c>
      <c r="C38" s="63">
        <v>0</v>
      </c>
      <c r="D38" s="63">
        <v>0</v>
      </c>
      <c r="E38" s="63">
        <v>0</v>
      </c>
      <c r="F38" s="63">
        <v>0</v>
      </c>
      <c r="G38" s="63">
        <v>0</v>
      </c>
      <c r="H38" s="63">
        <v>0</v>
      </c>
      <c r="I38" s="63">
        <v>0</v>
      </c>
      <c r="J38" s="63">
        <v>0</v>
      </c>
      <c r="K38" s="63">
        <v>0</v>
      </c>
      <c r="L38" s="63">
        <v>0</v>
      </c>
      <c r="M38" s="63">
        <v>0</v>
      </c>
      <c r="N38" s="63">
        <v>0</v>
      </c>
      <c r="O38" s="63">
        <f t="shared" si="0"/>
        <v>0</v>
      </c>
      <c r="P38" s="63">
        <f t="shared" si="1"/>
        <v>0</v>
      </c>
      <c r="R38" s="28"/>
      <c r="S38" s="28"/>
      <c r="T38" s="28"/>
      <c r="W38" s="75"/>
      <c r="AA38" s="75"/>
    </row>
    <row r="39" spans="1:27" x14ac:dyDescent="0.25">
      <c r="A39" s="61">
        <v>30</v>
      </c>
      <c r="B39" s="62" t="s">
        <v>94</v>
      </c>
      <c r="C39" s="63">
        <v>117.63247389787898</v>
      </c>
      <c r="D39" s="63">
        <v>118.95708676083679</v>
      </c>
      <c r="E39" s="63">
        <v>117.89160229706823</v>
      </c>
      <c r="F39" s="63">
        <v>122.78819030196063</v>
      </c>
      <c r="G39" s="63">
        <v>124.48565611394558</v>
      </c>
      <c r="H39" s="63">
        <v>127.53457564683129</v>
      </c>
      <c r="I39" s="63">
        <v>126.62001033582729</v>
      </c>
      <c r="J39" s="63">
        <v>124.61633927998932</v>
      </c>
      <c r="K39" s="63">
        <v>124.91159309324364</v>
      </c>
      <c r="L39" s="63">
        <v>122.16772808436667</v>
      </c>
      <c r="M39" s="63">
        <v>118.58015676830722</v>
      </c>
      <c r="N39" s="63">
        <v>120.32539957372035</v>
      </c>
      <c r="O39" s="63">
        <f t="shared" si="0"/>
        <v>117.63247389787898</v>
      </c>
      <c r="P39" s="63">
        <f t="shared" si="1"/>
        <v>127.53457564683129</v>
      </c>
      <c r="R39" s="28"/>
      <c r="S39" s="28"/>
      <c r="T39" s="28"/>
      <c r="W39" s="75"/>
      <c r="AA39" s="75"/>
    </row>
    <row r="40" spans="1:27" x14ac:dyDescent="0.25">
      <c r="A40" s="61">
        <v>31</v>
      </c>
      <c r="B40" s="62" t="s">
        <v>116</v>
      </c>
      <c r="C40" s="63">
        <v>131.90938847116024</v>
      </c>
      <c r="D40" s="63">
        <v>140.30612372646479</v>
      </c>
      <c r="E40" s="63">
        <v>142.72254666618801</v>
      </c>
      <c r="F40" s="63">
        <v>141.04409563345578</v>
      </c>
      <c r="G40" s="63">
        <v>146.39182720790828</v>
      </c>
      <c r="H40" s="63">
        <v>147.66545548220918</v>
      </c>
      <c r="I40" s="63">
        <v>147.04748110217747</v>
      </c>
      <c r="J40" s="63">
        <v>149.38310444397843</v>
      </c>
      <c r="K40" s="63">
        <v>153.47256175323801</v>
      </c>
      <c r="L40" s="63">
        <v>144.88459106998013</v>
      </c>
      <c r="M40" s="63">
        <v>144.88459106998013</v>
      </c>
      <c r="N40" s="63">
        <v>144.88459106998013</v>
      </c>
      <c r="O40" s="63">
        <f t="shared" si="0"/>
        <v>131.90938847116024</v>
      </c>
      <c r="P40" s="63">
        <f t="shared" si="1"/>
        <v>153.47256175323801</v>
      </c>
      <c r="R40" s="28"/>
      <c r="S40" s="28"/>
      <c r="T40" s="28"/>
      <c r="W40" s="75"/>
      <c r="AA40" s="75"/>
    </row>
    <row r="41" spans="1:27" x14ac:dyDescent="0.25">
      <c r="A41" s="61">
        <v>32</v>
      </c>
      <c r="B41" s="62" t="s">
        <v>406</v>
      </c>
      <c r="C41" s="63">
        <v>0</v>
      </c>
      <c r="D41" s="63">
        <v>0</v>
      </c>
      <c r="E41" s="63">
        <v>0</v>
      </c>
      <c r="F41" s="63">
        <v>0</v>
      </c>
      <c r="G41" s="63">
        <v>0</v>
      </c>
      <c r="H41" s="63">
        <v>0</v>
      </c>
      <c r="I41" s="63">
        <v>0</v>
      </c>
      <c r="J41" s="63">
        <v>0</v>
      </c>
      <c r="K41" s="63">
        <v>0</v>
      </c>
      <c r="L41" s="63">
        <v>0</v>
      </c>
      <c r="M41" s="63">
        <v>0</v>
      </c>
      <c r="N41" s="63">
        <v>0</v>
      </c>
      <c r="O41" s="63">
        <f t="shared" si="0"/>
        <v>0</v>
      </c>
      <c r="P41" s="63">
        <f t="shared" si="1"/>
        <v>0</v>
      </c>
      <c r="R41" s="28"/>
      <c r="S41" s="28"/>
      <c r="T41" s="28"/>
      <c r="W41" s="75"/>
      <c r="AA41" s="75"/>
    </row>
    <row r="42" spans="1:27" x14ac:dyDescent="0.25">
      <c r="A42" s="61">
        <v>33</v>
      </c>
      <c r="B42" s="62" t="s">
        <v>407</v>
      </c>
      <c r="C42" s="63">
        <v>0</v>
      </c>
      <c r="D42" s="63">
        <v>0</v>
      </c>
      <c r="E42" s="63">
        <v>0</v>
      </c>
      <c r="F42" s="63">
        <v>0</v>
      </c>
      <c r="G42" s="63">
        <v>0</v>
      </c>
      <c r="H42" s="63">
        <v>0</v>
      </c>
      <c r="I42" s="63">
        <v>0</v>
      </c>
      <c r="J42" s="63">
        <v>0</v>
      </c>
      <c r="K42" s="63">
        <v>0</v>
      </c>
      <c r="L42" s="63">
        <v>0</v>
      </c>
      <c r="M42" s="63">
        <v>0</v>
      </c>
      <c r="N42" s="63">
        <v>0</v>
      </c>
      <c r="O42" s="63">
        <f t="shared" si="0"/>
        <v>0</v>
      </c>
      <c r="P42" s="63">
        <f t="shared" si="1"/>
        <v>0</v>
      </c>
      <c r="R42" s="28"/>
      <c r="S42" s="28"/>
      <c r="T42" s="28"/>
      <c r="W42" s="75"/>
      <c r="AA42" s="75"/>
    </row>
    <row r="43" spans="1:27" x14ac:dyDescent="0.25">
      <c r="A43" s="61">
        <v>34</v>
      </c>
      <c r="B43" s="62" t="s">
        <v>408</v>
      </c>
      <c r="C43" s="63">
        <v>0</v>
      </c>
      <c r="D43" s="63">
        <v>0</v>
      </c>
      <c r="E43" s="63">
        <v>0</v>
      </c>
      <c r="F43" s="63">
        <v>0</v>
      </c>
      <c r="G43" s="63">
        <v>0</v>
      </c>
      <c r="H43" s="63">
        <v>0</v>
      </c>
      <c r="I43" s="63">
        <v>0</v>
      </c>
      <c r="J43" s="63">
        <v>0</v>
      </c>
      <c r="K43" s="63">
        <v>0</v>
      </c>
      <c r="L43" s="63">
        <v>0</v>
      </c>
      <c r="M43" s="63">
        <v>0</v>
      </c>
      <c r="N43" s="63">
        <v>0</v>
      </c>
      <c r="O43" s="63">
        <f t="shared" si="0"/>
        <v>0</v>
      </c>
      <c r="P43" s="63">
        <f t="shared" si="1"/>
        <v>0</v>
      </c>
      <c r="R43" s="28"/>
      <c r="S43" s="28"/>
      <c r="T43" s="28"/>
      <c r="W43" s="75"/>
      <c r="AA43" s="75"/>
    </row>
    <row r="44" spans="1:27" x14ac:dyDescent="0.25">
      <c r="A44" s="61">
        <v>35</v>
      </c>
      <c r="B44" s="62" t="s">
        <v>42</v>
      </c>
      <c r="C44" s="63">
        <v>123.10591019724355</v>
      </c>
      <c r="D44" s="63">
        <v>124.1389741189393</v>
      </c>
      <c r="E44" s="63">
        <v>126.6937196967348</v>
      </c>
      <c r="F44" s="63">
        <v>129.55011335339123</v>
      </c>
      <c r="G44" s="63">
        <v>135.15501759350991</v>
      </c>
      <c r="H44" s="63">
        <v>134.48148296547956</v>
      </c>
      <c r="I44" s="63">
        <v>134.09528436868044</v>
      </c>
      <c r="J44" s="63">
        <v>141.97211905062392</v>
      </c>
      <c r="K44" s="63">
        <v>138.65213646170687</v>
      </c>
      <c r="L44" s="63">
        <v>141.50592343186904</v>
      </c>
      <c r="M44" s="63">
        <v>141.50592343186904</v>
      </c>
      <c r="N44" s="63">
        <v>137.86393690456481</v>
      </c>
      <c r="O44" s="63">
        <f t="shared" si="0"/>
        <v>123.10591019724355</v>
      </c>
      <c r="P44" s="63">
        <f t="shared" si="1"/>
        <v>141.97211905062392</v>
      </c>
      <c r="R44" s="28"/>
      <c r="S44" s="28"/>
      <c r="T44" s="28"/>
      <c r="W44" s="75"/>
      <c r="AA44" s="75"/>
    </row>
    <row r="45" spans="1:27" x14ac:dyDescent="0.25">
      <c r="A45" s="61">
        <v>36</v>
      </c>
      <c r="B45" s="62" t="s">
        <v>292</v>
      </c>
      <c r="C45" s="63">
        <v>129.80786321760007</v>
      </c>
      <c r="D45" s="63">
        <v>134.56402123083021</v>
      </c>
      <c r="E45" s="63">
        <v>138.7413951912354</v>
      </c>
      <c r="F45" s="63">
        <v>143.36175937428121</v>
      </c>
      <c r="G45" s="63">
        <v>144.03488372232661</v>
      </c>
      <c r="H45" s="63">
        <v>139.55488365437736</v>
      </c>
      <c r="I45" s="63">
        <v>132.69140482866931</v>
      </c>
      <c r="J45" s="63">
        <v>136.12168981549394</v>
      </c>
      <c r="K45" s="63">
        <v>149.70200697619134</v>
      </c>
      <c r="L45" s="63">
        <v>147.31640164887571</v>
      </c>
      <c r="M45" s="63">
        <v>146.78051301173301</v>
      </c>
      <c r="N45" s="63">
        <v>147.89031101298829</v>
      </c>
      <c r="O45" s="63">
        <f t="shared" si="0"/>
        <v>129.80786321760007</v>
      </c>
      <c r="P45" s="63">
        <f t="shared" si="1"/>
        <v>149.70200697619134</v>
      </c>
      <c r="R45" s="28"/>
      <c r="S45" s="28"/>
      <c r="T45" s="28"/>
      <c r="W45" s="75"/>
      <c r="AA45" s="75"/>
    </row>
    <row r="46" spans="1:27" x14ac:dyDescent="0.25">
      <c r="A46" s="61">
        <v>37</v>
      </c>
      <c r="B46" s="62" t="s">
        <v>409</v>
      </c>
      <c r="C46" s="63">
        <v>165.11404640327862</v>
      </c>
      <c r="D46" s="63">
        <v>0</v>
      </c>
      <c r="E46" s="63">
        <v>0</v>
      </c>
      <c r="F46" s="63">
        <v>0</v>
      </c>
      <c r="G46" s="63">
        <v>0</v>
      </c>
      <c r="H46" s="63">
        <v>0</v>
      </c>
      <c r="I46" s="63">
        <v>0</v>
      </c>
      <c r="J46" s="63">
        <v>0</v>
      </c>
      <c r="K46" s="63">
        <v>0</v>
      </c>
      <c r="L46" s="63">
        <v>0</v>
      </c>
      <c r="M46" s="63">
        <v>0</v>
      </c>
      <c r="N46" s="63">
        <v>0</v>
      </c>
      <c r="O46" s="63">
        <f t="shared" si="0"/>
        <v>0</v>
      </c>
      <c r="P46" s="63">
        <f t="shared" si="1"/>
        <v>165.11404640327862</v>
      </c>
      <c r="R46" s="28"/>
      <c r="S46" s="28"/>
      <c r="T46" s="28"/>
      <c r="W46" s="75"/>
      <c r="AA46" s="75"/>
    </row>
    <row r="47" spans="1:27" x14ac:dyDescent="0.25">
      <c r="A47" s="61">
        <v>38</v>
      </c>
      <c r="B47" s="62" t="s">
        <v>287</v>
      </c>
      <c r="C47" s="63">
        <v>156.26633459633371</v>
      </c>
      <c r="D47" s="63">
        <v>168.19829024934057</v>
      </c>
      <c r="E47" s="63">
        <v>175.48867085602282</v>
      </c>
      <c r="F47" s="63">
        <v>181.42780865878549</v>
      </c>
      <c r="G47" s="63">
        <v>179.01225531077819</v>
      </c>
      <c r="H47" s="63">
        <v>189.34134444601298</v>
      </c>
      <c r="I47" s="63">
        <v>181.60679955334683</v>
      </c>
      <c r="J47" s="63">
        <v>173.51743638312576</v>
      </c>
      <c r="K47" s="63">
        <v>185.41840546537506</v>
      </c>
      <c r="L47" s="63">
        <v>168.75321543435365</v>
      </c>
      <c r="M47" s="63">
        <v>169.14789835257506</v>
      </c>
      <c r="N47" s="63">
        <v>169.05559228657515</v>
      </c>
      <c r="O47" s="63">
        <f t="shared" si="0"/>
        <v>156.26633459633371</v>
      </c>
      <c r="P47" s="63">
        <f t="shared" si="1"/>
        <v>189.34134444601298</v>
      </c>
      <c r="R47" s="28"/>
      <c r="S47" s="28"/>
      <c r="T47" s="28"/>
      <c r="W47" s="75"/>
      <c r="AA47" s="75"/>
    </row>
    <row r="48" spans="1:27" x14ac:dyDescent="0.25">
      <c r="A48" s="61">
        <v>39</v>
      </c>
      <c r="B48" s="62" t="s">
        <v>410</v>
      </c>
      <c r="C48" s="63">
        <v>108.6177213622382</v>
      </c>
      <c r="D48" s="63">
        <v>133.85822816074983</v>
      </c>
      <c r="E48" s="63">
        <v>134.4655151276805</v>
      </c>
      <c r="F48" s="63">
        <v>138.02176341810525</v>
      </c>
      <c r="G48" s="63">
        <v>133.7434412796473</v>
      </c>
      <c r="H48" s="63">
        <v>134.77565293065317</v>
      </c>
      <c r="I48" s="63">
        <v>0</v>
      </c>
      <c r="J48" s="63">
        <v>0</v>
      </c>
      <c r="K48" s="63">
        <v>0</v>
      </c>
      <c r="L48" s="63">
        <v>0</v>
      </c>
      <c r="M48" s="63">
        <v>0</v>
      </c>
      <c r="N48" s="63">
        <v>0</v>
      </c>
      <c r="O48" s="63">
        <f t="shared" si="0"/>
        <v>0</v>
      </c>
      <c r="P48" s="63">
        <f t="shared" si="1"/>
        <v>138.02176341810525</v>
      </c>
      <c r="R48" s="28"/>
      <c r="S48" s="28"/>
      <c r="T48" s="28"/>
      <c r="W48" s="75"/>
      <c r="AA48" s="75"/>
    </row>
    <row r="49" spans="1:27" x14ac:dyDescent="0.25">
      <c r="A49" s="61">
        <v>40</v>
      </c>
      <c r="B49" s="62" t="s">
        <v>97</v>
      </c>
      <c r="C49" s="63">
        <v>119.06422208280149</v>
      </c>
      <c r="D49" s="63">
        <v>120.78886289376524</v>
      </c>
      <c r="E49" s="63">
        <v>121.99300769510064</v>
      </c>
      <c r="F49" s="63">
        <v>125.7284560863021</v>
      </c>
      <c r="G49" s="63">
        <v>126.59687867795802</v>
      </c>
      <c r="H49" s="63">
        <v>126.20301008041348</v>
      </c>
      <c r="I49" s="63">
        <v>125.94151343720628</v>
      </c>
      <c r="J49" s="63">
        <v>127.62378412902629</v>
      </c>
      <c r="K49" s="63">
        <v>128.33445492246344</v>
      </c>
      <c r="L49" s="63">
        <v>123.88641184404838</v>
      </c>
      <c r="M49" s="63">
        <v>125.935368260827</v>
      </c>
      <c r="N49" s="63">
        <v>126.4407540383846</v>
      </c>
      <c r="O49" s="63">
        <f t="shared" si="0"/>
        <v>119.06422208280149</v>
      </c>
      <c r="P49" s="63">
        <f t="shared" si="1"/>
        <v>128.33445492246344</v>
      </c>
      <c r="R49" s="28"/>
      <c r="S49" s="28"/>
      <c r="T49" s="28"/>
      <c r="W49" s="75"/>
      <c r="AA49" s="75"/>
    </row>
    <row r="50" spans="1:27" x14ac:dyDescent="0.25">
      <c r="A50" s="61">
        <v>41</v>
      </c>
      <c r="B50" s="62" t="s">
        <v>411</v>
      </c>
      <c r="C50" s="63">
        <v>191.65919981876138</v>
      </c>
      <c r="D50" s="63">
        <v>191.57126538934364</v>
      </c>
      <c r="E50" s="63">
        <v>198.07840728282835</v>
      </c>
      <c r="F50" s="63">
        <v>187.06792543289589</v>
      </c>
      <c r="G50" s="63">
        <v>178.60471067428506</v>
      </c>
      <c r="H50" s="63">
        <v>186.4449089919581</v>
      </c>
      <c r="I50" s="63">
        <v>183.77140427783459</v>
      </c>
      <c r="J50" s="63">
        <v>179.86373259288274</v>
      </c>
      <c r="K50" s="63">
        <v>194.60931705328511</v>
      </c>
      <c r="L50" s="63">
        <v>175.59113763812198</v>
      </c>
      <c r="M50" s="63">
        <v>181.73741000891064</v>
      </c>
      <c r="N50" s="63">
        <v>182.10868827558872</v>
      </c>
      <c r="O50" s="63">
        <f t="shared" si="0"/>
        <v>175.59113763812198</v>
      </c>
      <c r="P50" s="63">
        <f t="shared" si="1"/>
        <v>198.07840728282835</v>
      </c>
      <c r="R50" s="28"/>
      <c r="S50" s="28"/>
      <c r="T50" s="28"/>
      <c r="W50" s="75"/>
      <c r="AA50" s="75"/>
    </row>
    <row r="51" spans="1:27" x14ac:dyDescent="0.25">
      <c r="A51" s="61">
        <v>42</v>
      </c>
      <c r="B51" s="62" t="s">
        <v>412</v>
      </c>
      <c r="C51" s="63">
        <v>0</v>
      </c>
      <c r="D51" s="63">
        <v>0</v>
      </c>
      <c r="E51" s="63">
        <v>0</v>
      </c>
      <c r="F51" s="63">
        <v>0</v>
      </c>
      <c r="G51" s="63">
        <v>0</v>
      </c>
      <c r="H51" s="63">
        <v>0</v>
      </c>
      <c r="I51" s="63">
        <v>0</v>
      </c>
      <c r="J51" s="63">
        <v>0</v>
      </c>
      <c r="K51" s="63">
        <v>0</v>
      </c>
      <c r="L51" s="63">
        <v>0</v>
      </c>
      <c r="M51" s="63">
        <v>0</v>
      </c>
      <c r="N51" s="63">
        <v>0</v>
      </c>
      <c r="O51" s="63">
        <f t="shared" si="0"/>
        <v>0</v>
      </c>
      <c r="P51" s="63">
        <f t="shared" si="1"/>
        <v>0</v>
      </c>
      <c r="R51" s="28"/>
      <c r="S51" s="28"/>
      <c r="T51" s="28"/>
      <c r="W51" s="75"/>
      <c r="AA51" s="75"/>
    </row>
    <row r="52" spans="1:27" x14ac:dyDescent="0.25">
      <c r="A52" s="61">
        <v>43</v>
      </c>
      <c r="B52" s="62" t="s">
        <v>350</v>
      </c>
      <c r="C52" s="63">
        <v>135.23483254984242</v>
      </c>
      <c r="D52" s="63">
        <v>138.89051530835971</v>
      </c>
      <c r="E52" s="63">
        <v>142.04758870917584</v>
      </c>
      <c r="F52" s="63">
        <v>151.23464256727556</v>
      </c>
      <c r="G52" s="63">
        <v>153.22512074978573</v>
      </c>
      <c r="H52" s="63">
        <v>149.23016548543174</v>
      </c>
      <c r="I52" s="63">
        <v>147.819498337917</v>
      </c>
      <c r="J52" s="63">
        <v>133.70027747627682</v>
      </c>
      <c r="K52" s="63">
        <v>147.21217239650289</v>
      </c>
      <c r="L52" s="63">
        <v>140.87767422029228</v>
      </c>
      <c r="M52" s="63">
        <v>129.52240174177746</v>
      </c>
      <c r="N52" s="63">
        <v>129.09944389581031</v>
      </c>
      <c r="O52" s="63">
        <f t="shared" si="0"/>
        <v>129.09944389581031</v>
      </c>
      <c r="P52" s="63">
        <f t="shared" si="1"/>
        <v>153.22512074978573</v>
      </c>
      <c r="R52" s="28"/>
      <c r="S52" s="28"/>
      <c r="T52" s="28"/>
      <c r="W52" s="75"/>
      <c r="AA52" s="75"/>
    </row>
    <row r="53" spans="1:27" x14ac:dyDescent="0.25">
      <c r="A53" s="61">
        <v>44</v>
      </c>
      <c r="B53" s="62" t="s">
        <v>43</v>
      </c>
      <c r="C53" s="63">
        <v>95.761936661623963</v>
      </c>
      <c r="D53" s="63">
        <v>98.83496912598001</v>
      </c>
      <c r="E53" s="63">
        <v>99.111761387592537</v>
      </c>
      <c r="F53" s="63">
        <v>106.58679921368484</v>
      </c>
      <c r="G53" s="63">
        <v>102.2905173036915</v>
      </c>
      <c r="H53" s="63">
        <v>102.01792937962</v>
      </c>
      <c r="I53" s="63">
        <v>99.748785341410141</v>
      </c>
      <c r="J53" s="63">
        <v>100.8968969066395</v>
      </c>
      <c r="K53" s="63">
        <v>102.92502320010595</v>
      </c>
      <c r="L53" s="63">
        <v>103.48764365547041</v>
      </c>
      <c r="M53" s="63">
        <v>103.48764365547041</v>
      </c>
      <c r="N53" s="63">
        <v>103.48764365547041</v>
      </c>
      <c r="O53" s="63">
        <f t="shared" si="0"/>
        <v>95.761936661623963</v>
      </c>
      <c r="P53" s="63">
        <f t="shared" si="1"/>
        <v>106.58679921368484</v>
      </c>
      <c r="R53" s="28"/>
      <c r="S53" s="28"/>
      <c r="T53" s="28"/>
      <c r="W53" s="75"/>
      <c r="AA53" s="75"/>
    </row>
    <row r="54" spans="1:27" x14ac:dyDescent="0.25">
      <c r="A54" s="61">
        <v>45</v>
      </c>
      <c r="B54" s="62" t="s">
        <v>351</v>
      </c>
      <c r="C54" s="63">
        <v>132.59912941795389</v>
      </c>
      <c r="D54" s="63">
        <v>141.24727982058619</v>
      </c>
      <c r="E54" s="63">
        <v>126.90523565788003</v>
      </c>
      <c r="F54" s="63">
        <v>132.1764603321881</v>
      </c>
      <c r="G54" s="63">
        <v>135.2640751782088</v>
      </c>
      <c r="H54" s="63">
        <v>133.23751421846472</v>
      </c>
      <c r="I54" s="63">
        <v>128.58730253502057</v>
      </c>
      <c r="J54" s="63">
        <v>123.65331726111017</v>
      </c>
      <c r="K54" s="63">
        <v>133.91781386471374</v>
      </c>
      <c r="L54" s="63">
        <v>125.21223210788381</v>
      </c>
      <c r="M54" s="63">
        <v>124.39761144957697</v>
      </c>
      <c r="N54" s="63">
        <v>123.49479373848848</v>
      </c>
      <c r="O54" s="63">
        <f t="shared" si="0"/>
        <v>123.49479373848848</v>
      </c>
      <c r="P54" s="63">
        <f t="shared" si="1"/>
        <v>141.24727982058619</v>
      </c>
      <c r="R54" s="28"/>
      <c r="S54" s="28"/>
      <c r="T54" s="28"/>
      <c r="W54" s="75"/>
      <c r="AA54" s="75"/>
    </row>
    <row r="55" spans="1:27" x14ac:dyDescent="0.25">
      <c r="A55" s="61">
        <v>46</v>
      </c>
      <c r="B55" s="62" t="s">
        <v>307</v>
      </c>
      <c r="C55" s="63">
        <v>157.90822796323164</v>
      </c>
      <c r="D55" s="63">
        <v>155.10863026507326</v>
      </c>
      <c r="E55" s="63">
        <v>153.26349522840292</v>
      </c>
      <c r="F55" s="63">
        <v>173.33498803768933</v>
      </c>
      <c r="G55" s="63">
        <v>175.99817874626197</v>
      </c>
      <c r="H55" s="63">
        <v>179.53039565323056</v>
      </c>
      <c r="I55" s="63">
        <v>179.06250711173846</v>
      </c>
      <c r="J55" s="63">
        <v>180.56112270026475</v>
      </c>
      <c r="K55" s="63">
        <v>204.14643339235093</v>
      </c>
      <c r="L55" s="63">
        <v>202.41465845269008</v>
      </c>
      <c r="M55" s="63">
        <v>192.00275597795476</v>
      </c>
      <c r="N55" s="63">
        <v>192.26263830700108</v>
      </c>
      <c r="O55" s="63">
        <f t="shared" si="0"/>
        <v>153.26349522840292</v>
      </c>
      <c r="P55" s="63">
        <f t="shared" si="1"/>
        <v>204.14643339235093</v>
      </c>
      <c r="R55" s="28"/>
      <c r="S55" s="28"/>
      <c r="T55" s="28"/>
      <c r="W55" s="75"/>
      <c r="AA55" s="75"/>
    </row>
    <row r="56" spans="1:27" x14ac:dyDescent="0.25">
      <c r="A56" s="61">
        <v>47</v>
      </c>
      <c r="B56" s="62" t="s">
        <v>413</v>
      </c>
      <c r="C56" s="63">
        <v>0</v>
      </c>
      <c r="D56" s="63">
        <v>0</v>
      </c>
      <c r="E56" s="63">
        <v>0</v>
      </c>
      <c r="F56" s="63">
        <v>0</v>
      </c>
      <c r="G56" s="63">
        <v>0</v>
      </c>
      <c r="H56" s="63">
        <v>0</v>
      </c>
      <c r="I56" s="63">
        <v>0</v>
      </c>
      <c r="J56" s="63">
        <v>0</v>
      </c>
      <c r="K56" s="63">
        <v>0</v>
      </c>
      <c r="L56" s="63">
        <v>0</v>
      </c>
      <c r="M56" s="63">
        <v>0</v>
      </c>
      <c r="N56" s="63">
        <v>0</v>
      </c>
      <c r="O56" s="63">
        <f t="shared" si="0"/>
        <v>0</v>
      </c>
      <c r="P56" s="63">
        <f t="shared" si="1"/>
        <v>0</v>
      </c>
      <c r="R56" s="28"/>
      <c r="S56" s="28"/>
      <c r="T56" s="28"/>
      <c r="W56" s="75"/>
      <c r="AA56" s="75"/>
    </row>
    <row r="57" spans="1:27" x14ac:dyDescent="0.25">
      <c r="A57" s="61">
        <v>48</v>
      </c>
      <c r="B57" s="62" t="s">
        <v>314</v>
      </c>
      <c r="C57" s="63">
        <v>154.56834251845183</v>
      </c>
      <c r="D57" s="63">
        <v>163.98156750796215</v>
      </c>
      <c r="E57" s="63">
        <v>170.97932269536673</v>
      </c>
      <c r="F57" s="63">
        <v>178.77090944425223</v>
      </c>
      <c r="G57" s="63">
        <v>179.47052571432869</v>
      </c>
      <c r="H57" s="63">
        <v>180.96797194100839</v>
      </c>
      <c r="I57" s="63">
        <v>180.36292450968321</v>
      </c>
      <c r="J57" s="63">
        <v>183.65240522247339</v>
      </c>
      <c r="K57" s="63">
        <v>189.45906560062278</v>
      </c>
      <c r="L57" s="63">
        <v>180.9243679505129</v>
      </c>
      <c r="M57" s="63">
        <v>181.65619876600977</v>
      </c>
      <c r="N57" s="63">
        <v>181.66795979722056</v>
      </c>
      <c r="O57" s="63">
        <f t="shared" si="0"/>
        <v>154.56834251845183</v>
      </c>
      <c r="P57" s="63">
        <f t="shared" si="1"/>
        <v>189.45906560062278</v>
      </c>
      <c r="R57" s="28"/>
      <c r="S57" s="28"/>
      <c r="T57" s="28"/>
      <c r="W57" s="75"/>
      <c r="AA57" s="75"/>
    </row>
    <row r="58" spans="1:27" x14ac:dyDescent="0.25">
      <c r="A58" s="61">
        <v>49</v>
      </c>
      <c r="B58" s="62" t="s">
        <v>112</v>
      </c>
      <c r="C58" s="63">
        <v>216.36826484172164</v>
      </c>
      <c r="D58" s="63">
        <v>218.25613975505226</v>
      </c>
      <c r="E58" s="63">
        <v>218.0664374965381</v>
      </c>
      <c r="F58" s="63">
        <v>223.70917515346287</v>
      </c>
      <c r="G58" s="63">
        <v>226.55430005172397</v>
      </c>
      <c r="H58" s="63">
        <v>225.98409025535702</v>
      </c>
      <c r="I58" s="63">
        <v>219.02795685561571</v>
      </c>
      <c r="J58" s="63">
        <v>226.12398741867014</v>
      </c>
      <c r="K58" s="63">
        <v>226.40452065457814</v>
      </c>
      <c r="L58" s="63">
        <v>226.33381903386584</v>
      </c>
      <c r="M58" s="63">
        <v>225.48132327306391</v>
      </c>
      <c r="N58" s="63">
        <v>225.21081237189242</v>
      </c>
      <c r="O58" s="63">
        <f t="shared" si="0"/>
        <v>216.36826484172164</v>
      </c>
      <c r="P58" s="63">
        <f t="shared" si="1"/>
        <v>226.55430005172397</v>
      </c>
      <c r="R58" s="28"/>
      <c r="S58" s="28"/>
      <c r="T58" s="28"/>
      <c r="W58" s="75"/>
      <c r="AA58" s="75"/>
    </row>
    <row r="59" spans="1:27" x14ac:dyDescent="0.25">
      <c r="A59" s="61">
        <v>50</v>
      </c>
      <c r="B59" s="62" t="s">
        <v>57</v>
      </c>
      <c r="C59" s="63">
        <v>130.25572678564427</v>
      </c>
      <c r="D59" s="63">
        <v>135.89808902679727</v>
      </c>
      <c r="E59" s="63">
        <v>134.50926736746004</v>
      </c>
      <c r="F59" s="63">
        <v>142.5321312361948</v>
      </c>
      <c r="G59" s="63">
        <v>147.11065091538222</v>
      </c>
      <c r="H59" s="63">
        <v>142.53832496407597</v>
      </c>
      <c r="I59" s="63">
        <v>141.8484049065404</v>
      </c>
      <c r="J59" s="63">
        <v>144.49768293597847</v>
      </c>
      <c r="K59" s="63">
        <v>145.49668720388266</v>
      </c>
      <c r="L59" s="63">
        <v>145.60888917930052</v>
      </c>
      <c r="M59" s="63">
        <v>142.22808018054855</v>
      </c>
      <c r="N59" s="63">
        <v>142.15947336044431</v>
      </c>
      <c r="O59" s="63">
        <f t="shared" si="0"/>
        <v>130.25572678564427</v>
      </c>
      <c r="P59" s="63">
        <f t="shared" si="1"/>
        <v>147.11065091538222</v>
      </c>
      <c r="R59" s="28"/>
      <c r="S59" s="28"/>
      <c r="T59" s="28"/>
      <c r="W59" s="75"/>
      <c r="AA59" s="75"/>
    </row>
    <row r="60" spans="1:27" x14ac:dyDescent="0.25">
      <c r="A60" s="61">
        <v>51</v>
      </c>
      <c r="B60" s="62" t="s">
        <v>414</v>
      </c>
      <c r="C60" s="63">
        <v>189.81978261974461</v>
      </c>
      <c r="D60" s="63">
        <v>195.2407519791231</v>
      </c>
      <c r="E60" s="63">
        <v>197.25395841071546</v>
      </c>
      <c r="F60" s="63">
        <v>209.94189191262228</v>
      </c>
      <c r="G60" s="63">
        <v>214.45532324123639</v>
      </c>
      <c r="H60" s="63">
        <v>206.91313886247588</v>
      </c>
      <c r="I60" s="63">
        <v>208.99004989429025</v>
      </c>
      <c r="J60" s="63">
        <v>203.43282290674094</v>
      </c>
      <c r="K60" s="63">
        <v>208.76822456503876</v>
      </c>
      <c r="L60" s="63">
        <v>198.84383857259121</v>
      </c>
      <c r="M60" s="63">
        <v>200.96869310416054</v>
      </c>
      <c r="N60" s="63">
        <v>200.96869310416054</v>
      </c>
      <c r="O60" s="63">
        <f t="shared" si="0"/>
        <v>189.81978261974461</v>
      </c>
      <c r="P60" s="63">
        <f t="shared" si="1"/>
        <v>214.45532324123639</v>
      </c>
      <c r="R60" s="28"/>
      <c r="S60" s="28"/>
      <c r="T60" s="28"/>
      <c r="W60" s="75"/>
      <c r="AA60" s="75"/>
    </row>
    <row r="61" spans="1:27" x14ac:dyDescent="0.25">
      <c r="A61" s="61">
        <v>52</v>
      </c>
      <c r="B61" s="62" t="s">
        <v>293</v>
      </c>
      <c r="C61" s="63">
        <v>122.43567222594113</v>
      </c>
      <c r="D61" s="63">
        <v>124.16071706258853</v>
      </c>
      <c r="E61" s="63">
        <v>130.42941907805633</v>
      </c>
      <c r="F61" s="63">
        <v>130.59725136300077</v>
      </c>
      <c r="G61" s="63">
        <v>130.46726260279365</v>
      </c>
      <c r="H61" s="63">
        <v>132.40289376994292</v>
      </c>
      <c r="I61" s="63">
        <v>131.96274634604222</v>
      </c>
      <c r="J61" s="63">
        <v>129.65880271340285</v>
      </c>
      <c r="K61" s="63">
        <v>145.25169536335548</v>
      </c>
      <c r="L61" s="63">
        <v>139.78380954007878</v>
      </c>
      <c r="M61" s="63">
        <v>136.37659170626839</v>
      </c>
      <c r="N61" s="63">
        <v>136.36989909756699</v>
      </c>
      <c r="O61" s="63">
        <f t="shared" si="0"/>
        <v>122.43567222594113</v>
      </c>
      <c r="P61" s="63">
        <f t="shared" si="1"/>
        <v>145.25169536335548</v>
      </c>
      <c r="R61" s="28"/>
      <c r="S61" s="28"/>
      <c r="T61" s="28"/>
      <c r="W61" s="75"/>
      <c r="AA61" s="75"/>
    </row>
    <row r="62" spans="1:27" x14ac:dyDescent="0.25">
      <c r="A62" s="61">
        <v>53</v>
      </c>
      <c r="B62" s="62" t="s">
        <v>415</v>
      </c>
      <c r="C62" s="63">
        <v>0</v>
      </c>
      <c r="D62" s="63">
        <v>0</v>
      </c>
      <c r="E62" s="63">
        <v>0</v>
      </c>
      <c r="F62" s="63">
        <v>0</v>
      </c>
      <c r="G62" s="63">
        <v>0</v>
      </c>
      <c r="H62" s="63">
        <v>0</v>
      </c>
      <c r="I62" s="63">
        <v>0</v>
      </c>
      <c r="J62" s="63">
        <v>0</v>
      </c>
      <c r="K62" s="63">
        <v>0</v>
      </c>
      <c r="L62" s="63">
        <v>0</v>
      </c>
      <c r="M62" s="63">
        <v>0</v>
      </c>
      <c r="N62" s="63">
        <v>0</v>
      </c>
      <c r="O62" s="63">
        <f t="shared" si="0"/>
        <v>0</v>
      </c>
      <c r="P62" s="63">
        <f t="shared" si="1"/>
        <v>0</v>
      </c>
      <c r="R62" s="28"/>
      <c r="S62" s="28"/>
      <c r="T62" s="28"/>
      <c r="W62" s="75"/>
      <c r="AA62" s="75"/>
    </row>
    <row r="63" spans="1:27" x14ac:dyDescent="0.25">
      <c r="A63" s="61">
        <v>54</v>
      </c>
      <c r="B63" s="62" t="s">
        <v>416</v>
      </c>
      <c r="C63" s="63">
        <v>0</v>
      </c>
      <c r="D63" s="63">
        <v>0</v>
      </c>
      <c r="E63" s="63">
        <v>0</v>
      </c>
      <c r="F63" s="63">
        <v>0</v>
      </c>
      <c r="G63" s="63">
        <v>0</v>
      </c>
      <c r="H63" s="63">
        <v>0</v>
      </c>
      <c r="I63" s="63">
        <v>0</v>
      </c>
      <c r="J63" s="63">
        <v>0</v>
      </c>
      <c r="K63" s="63">
        <v>0</v>
      </c>
      <c r="L63" s="63">
        <v>0</v>
      </c>
      <c r="M63" s="63">
        <v>0</v>
      </c>
      <c r="N63" s="63">
        <v>0</v>
      </c>
      <c r="O63" s="63">
        <f t="shared" si="0"/>
        <v>0</v>
      </c>
      <c r="P63" s="63">
        <f t="shared" si="1"/>
        <v>0</v>
      </c>
      <c r="R63" s="28"/>
      <c r="S63" s="28"/>
      <c r="T63" s="28"/>
      <c r="W63" s="75"/>
      <c r="AA63" s="75"/>
    </row>
    <row r="64" spans="1:27" x14ac:dyDescent="0.25">
      <c r="A64" s="61">
        <v>55</v>
      </c>
      <c r="B64" s="62" t="s">
        <v>417</v>
      </c>
      <c r="C64" s="63">
        <v>204.43833031662319</v>
      </c>
      <c r="D64" s="63">
        <v>0</v>
      </c>
      <c r="E64" s="63">
        <v>0</v>
      </c>
      <c r="F64" s="63">
        <v>0</v>
      </c>
      <c r="G64" s="63">
        <v>0</v>
      </c>
      <c r="H64" s="63">
        <v>0</v>
      </c>
      <c r="I64" s="63">
        <v>0</v>
      </c>
      <c r="J64" s="63">
        <v>0</v>
      </c>
      <c r="K64" s="63">
        <v>0</v>
      </c>
      <c r="L64" s="63">
        <v>0</v>
      </c>
      <c r="M64" s="63">
        <v>0</v>
      </c>
      <c r="N64" s="63">
        <v>0</v>
      </c>
      <c r="O64" s="63">
        <f t="shared" si="0"/>
        <v>0</v>
      </c>
      <c r="P64" s="63">
        <f t="shared" si="1"/>
        <v>204.43833031662319</v>
      </c>
      <c r="R64" s="28"/>
      <c r="S64" s="28"/>
      <c r="T64" s="28"/>
      <c r="W64" s="75"/>
      <c r="AA64" s="75"/>
    </row>
    <row r="65" spans="1:27" x14ac:dyDescent="0.25">
      <c r="A65" s="61">
        <v>56</v>
      </c>
      <c r="B65" s="62" t="s">
        <v>170</v>
      </c>
      <c r="C65" s="63">
        <v>120.09328665773704</v>
      </c>
      <c r="D65" s="63">
        <v>122.97099905965743</v>
      </c>
      <c r="E65" s="63">
        <v>130.67628329653505</v>
      </c>
      <c r="F65" s="63">
        <v>134.97052283472831</v>
      </c>
      <c r="G65" s="63">
        <v>138.84864594176196</v>
      </c>
      <c r="H65" s="63">
        <v>134.08401845870193</v>
      </c>
      <c r="I65" s="63">
        <v>133.81302879035803</v>
      </c>
      <c r="J65" s="63">
        <v>135.47614821273481</v>
      </c>
      <c r="K65" s="63">
        <v>138.09835726865009</v>
      </c>
      <c r="L65" s="63">
        <v>132.84259615531775</v>
      </c>
      <c r="M65" s="63">
        <v>129.49892359034342</v>
      </c>
      <c r="N65" s="63">
        <v>129.35074063800042</v>
      </c>
      <c r="O65" s="63">
        <f t="shared" si="0"/>
        <v>120.09328665773704</v>
      </c>
      <c r="P65" s="63">
        <f t="shared" si="1"/>
        <v>138.84864594176196</v>
      </c>
      <c r="R65" s="28"/>
      <c r="S65" s="28"/>
      <c r="T65" s="28"/>
      <c r="W65" s="75"/>
      <c r="AA65" s="75"/>
    </row>
    <row r="66" spans="1:27" x14ac:dyDescent="0.25">
      <c r="A66" s="61">
        <v>57</v>
      </c>
      <c r="B66" s="62" t="s">
        <v>44</v>
      </c>
      <c r="C66" s="63">
        <v>101.85685550746477</v>
      </c>
      <c r="D66" s="63">
        <v>103.31688140482996</v>
      </c>
      <c r="E66" s="63">
        <v>101.5308280840668</v>
      </c>
      <c r="F66" s="63">
        <v>105.26866054059703</v>
      </c>
      <c r="G66" s="63">
        <v>105.08946058749589</v>
      </c>
      <c r="H66" s="63">
        <v>102.42578590312399</v>
      </c>
      <c r="I66" s="63">
        <v>102.67481336168454</v>
      </c>
      <c r="J66" s="63">
        <v>103.12769719870853</v>
      </c>
      <c r="K66" s="63">
        <v>102.89545574634327</v>
      </c>
      <c r="L66" s="63">
        <v>102.16752290744108</v>
      </c>
      <c r="M66" s="63">
        <v>102.16752290744108</v>
      </c>
      <c r="N66" s="63">
        <v>101.74052401989768</v>
      </c>
      <c r="O66" s="63">
        <f t="shared" si="0"/>
        <v>101.5308280840668</v>
      </c>
      <c r="P66" s="63">
        <f t="shared" si="1"/>
        <v>105.26866054059703</v>
      </c>
      <c r="R66" s="28"/>
      <c r="S66" s="28"/>
      <c r="T66" s="28"/>
      <c r="W66" s="75"/>
      <c r="AA66" s="75"/>
    </row>
    <row r="67" spans="1:27" x14ac:dyDescent="0.25">
      <c r="A67" s="61">
        <v>58</v>
      </c>
      <c r="B67" s="62" t="s">
        <v>418</v>
      </c>
      <c r="C67" s="63">
        <v>0</v>
      </c>
      <c r="D67" s="63">
        <v>0</v>
      </c>
      <c r="E67" s="63">
        <v>0</v>
      </c>
      <c r="F67" s="63">
        <v>0</v>
      </c>
      <c r="G67" s="63">
        <v>0</v>
      </c>
      <c r="H67" s="63">
        <v>0</v>
      </c>
      <c r="I67" s="63">
        <v>0</v>
      </c>
      <c r="J67" s="63">
        <v>0</v>
      </c>
      <c r="K67" s="63">
        <v>0</v>
      </c>
      <c r="L67" s="63">
        <v>0</v>
      </c>
      <c r="M67" s="63">
        <v>0</v>
      </c>
      <c r="N67" s="63">
        <v>0</v>
      </c>
      <c r="O67" s="63">
        <f t="shared" si="0"/>
        <v>0</v>
      </c>
      <c r="P67" s="63">
        <f t="shared" si="1"/>
        <v>0</v>
      </c>
      <c r="R67" s="28"/>
      <c r="S67" s="28"/>
      <c r="T67" s="28"/>
      <c r="W67" s="75"/>
      <c r="AA67" s="75"/>
    </row>
    <row r="68" spans="1:27" x14ac:dyDescent="0.25">
      <c r="A68" s="61">
        <v>59</v>
      </c>
      <c r="B68" s="62" t="s">
        <v>419</v>
      </c>
      <c r="C68" s="63">
        <v>0</v>
      </c>
      <c r="D68" s="63">
        <v>0</v>
      </c>
      <c r="E68" s="63">
        <v>0</v>
      </c>
      <c r="F68" s="63">
        <v>0</v>
      </c>
      <c r="G68" s="63">
        <v>0</v>
      </c>
      <c r="H68" s="63">
        <v>0</v>
      </c>
      <c r="I68" s="63">
        <v>0</v>
      </c>
      <c r="J68" s="63">
        <v>0</v>
      </c>
      <c r="K68" s="63">
        <v>0</v>
      </c>
      <c r="L68" s="63">
        <v>0</v>
      </c>
      <c r="M68" s="63">
        <v>0</v>
      </c>
      <c r="N68" s="63">
        <v>0</v>
      </c>
      <c r="O68" s="63">
        <f t="shared" si="0"/>
        <v>0</v>
      </c>
      <c r="P68" s="63">
        <f t="shared" si="1"/>
        <v>0</v>
      </c>
      <c r="R68" s="28"/>
      <c r="S68" s="28"/>
      <c r="T68" s="28"/>
      <c r="W68" s="75"/>
      <c r="AA68" s="75"/>
    </row>
    <row r="69" spans="1:27" x14ac:dyDescent="0.25">
      <c r="A69" s="61">
        <v>60</v>
      </c>
      <c r="B69" s="62" t="s">
        <v>420</v>
      </c>
      <c r="C69" s="63">
        <v>0</v>
      </c>
      <c r="D69" s="63">
        <v>0</v>
      </c>
      <c r="E69" s="63">
        <v>0</v>
      </c>
      <c r="F69" s="63">
        <v>0</v>
      </c>
      <c r="G69" s="63">
        <v>0</v>
      </c>
      <c r="H69" s="63">
        <v>0</v>
      </c>
      <c r="I69" s="63">
        <v>0</v>
      </c>
      <c r="J69" s="63">
        <v>0</v>
      </c>
      <c r="K69" s="63">
        <v>0</v>
      </c>
      <c r="L69" s="63">
        <v>0</v>
      </c>
      <c r="M69" s="63">
        <v>0</v>
      </c>
      <c r="N69" s="63">
        <v>0</v>
      </c>
      <c r="O69" s="63">
        <f t="shared" si="0"/>
        <v>0</v>
      </c>
      <c r="P69" s="63">
        <f t="shared" si="1"/>
        <v>0</v>
      </c>
      <c r="R69" s="28"/>
      <c r="S69" s="28"/>
      <c r="T69" s="28"/>
      <c r="W69" s="75"/>
      <c r="AA69" s="75"/>
    </row>
    <row r="70" spans="1:27" x14ac:dyDescent="0.25">
      <c r="A70" s="61">
        <v>61</v>
      </c>
      <c r="B70" s="62" t="s">
        <v>188</v>
      </c>
      <c r="C70" s="63">
        <v>101.70985923905795</v>
      </c>
      <c r="D70" s="63">
        <v>102.50707873994904</v>
      </c>
      <c r="E70" s="63">
        <v>102.3977456005365</v>
      </c>
      <c r="F70" s="63">
        <v>104.75531819121811</v>
      </c>
      <c r="G70" s="63">
        <v>104.17811902781213</v>
      </c>
      <c r="H70" s="63">
        <v>107.21637455785935</v>
      </c>
      <c r="I70" s="63">
        <v>104.5826645780448</v>
      </c>
      <c r="J70" s="63">
        <v>105.45990713078939</v>
      </c>
      <c r="K70" s="63">
        <v>106.16719227601084</v>
      </c>
      <c r="L70" s="63">
        <v>104.23697788290931</v>
      </c>
      <c r="M70" s="63">
        <v>79.356068352707709</v>
      </c>
      <c r="N70" s="63">
        <v>102.8475976765979</v>
      </c>
      <c r="O70" s="63">
        <f t="shared" si="0"/>
        <v>79.356068352707709</v>
      </c>
      <c r="P70" s="63">
        <f t="shared" si="1"/>
        <v>107.21637455785935</v>
      </c>
      <c r="R70" s="28"/>
      <c r="S70" s="28"/>
      <c r="T70" s="28"/>
      <c r="W70" s="75"/>
      <c r="AA70" s="75"/>
    </row>
    <row r="71" spans="1:27" x14ac:dyDescent="0.25">
      <c r="A71" s="61">
        <v>62</v>
      </c>
      <c r="B71" s="62" t="s">
        <v>421</v>
      </c>
      <c r="C71" s="63">
        <v>0</v>
      </c>
      <c r="D71" s="63">
        <v>0</v>
      </c>
      <c r="E71" s="63">
        <v>0</v>
      </c>
      <c r="F71" s="63">
        <v>0</v>
      </c>
      <c r="G71" s="63">
        <v>0</v>
      </c>
      <c r="H71" s="63">
        <v>0</v>
      </c>
      <c r="I71" s="63">
        <v>0</v>
      </c>
      <c r="J71" s="63">
        <v>0</v>
      </c>
      <c r="K71" s="63">
        <v>0</v>
      </c>
      <c r="L71" s="63">
        <v>0</v>
      </c>
      <c r="M71" s="63">
        <v>0</v>
      </c>
      <c r="N71" s="63">
        <v>0</v>
      </c>
      <c r="O71" s="63">
        <f t="shared" si="0"/>
        <v>0</v>
      </c>
      <c r="P71" s="63">
        <f t="shared" si="1"/>
        <v>0</v>
      </c>
      <c r="R71" s="28"/>
      <c r="S71" s="28"/>
      <c r="T71" s="28"/>
      <c r="W71" s="75"/>
      <c r="AA71" s="75"/>
    </row>
    <row r="72" spans="1:27" x14ac:dyDescent="0.25">
      <c r="A72" s="61">
        <v>63</v>
      </c>
      <c r="B72" s="62" t="s">
        <v>83</v>
      </c>
      <c r="C72" s="63">
        <v>123.73213338983926</v>
      </c>
      <c r="D72" s="63">
        <v>128.53056972525522</v>
      </c>
      <c r="E72" s="63">
        <v>138.84025447279288</v>
      </c>
      <c r="F72" s="63">
        <v>150.0322999339825</v>
      </c>
      <c r="G72" s="63">
        <v>140.33015280721278</v>
      </c>
      <c r="H72" s="63">
        <v>123.06515253722227</v>
      </c>
      <c r="I72" s="63">
        <v>117.87125282601451</v>
      </c>
      <c r="J72" s="63">
        <v>132.33356625735246</v>
      </c>
      <c r="K72" s="63">
        <v>132.33356625735246</v>
      </c>
      <c r="L72" s="63">
        <v>118.77112085758006</v>
      </c>
      <c r="M72" s="63">
        <v>136.11157028006684</v>
      </c>
      <c r="N72" s="63">
        <v>135.4567368832131</v>
      </c>
      <c r="O72" s="63">
        <f t="shared" si="0"/>
        <v>117.87125282601451</v>
      </c>
      <c r="P72" s="63">
        <f t="shared" si="1"/>
        <v>150.0322999339825</v>
      </c>
      <c r="R72" s="28"/>
      <c r="S72" s="28"/>
      <c r="T72" s="28"/>
      <c r="W72" s="75"/>
      <c r="AA72" s="75"/>
    </row>
    <row r="73" spans="1:27" x14ac:dyDescent="0.25">
      <c r="A73" s="61">
        <v>64</v>
      </c>
      <c r="B73" s="62" t="s">
        <v>141</v>
      </c>
      <c r="C73" s="63">
        <v>104.09860250119991</v>
      </c>
      <c r="D73" s="63">
        <v>105.41870162715445</v>
      </c>
      <c r="E73" s="63">
        <v>111.91758110277823</v>
      </c>
      <c r="F73" s="63">
        <v>112.9378991775847</v>
      </c>
      <c r="G73" s="63">
        <v>115.9568547376564</v>
      </c>
      <c r="H73" s="63">
        <v>116.57926566148711</v>
      </c>
      <c r="I73" s="63">
        <v>111.19859662574756</v>
      </c>
      <c r="J73" s="63">
        <v>112.42770067309891</v>
      </c>
      <c r="K73" s="63">
        <v>114.63107484554786</v>
      </c>
      <c r="L73" s="63">
        <v>109.54278179574158</v>
      </c>
      <c r="M73" s="63">
        <v>109.8556534433568</v>
      </c>
      <c r="N73" s="63">
        <v>109.98713642786014</v>
      </c>
      <c r="O73" s="63">
        <f t="shared" si="0"/>
        <v>104.09860250119991</v>
      </c>
      <c r="P73" s="63">
        <f t="shared" si="1"/>
        <v>116.57926566148711</v>
      </c>
      <c r="R73" s="28"/>
      <c r="S73" s="28"/>
      <c r="T73" s="28"/>
      <c r="W73" s="75"/>
      <c r="AA73" s="75"/>
    </row>
    <row r="74" spans="1:27" x14ac:dyDescent="0.25">
      <c r="A74" s="61">
        <v>65</v>
      </c>
      <c r="B74" s="62" t="s">
        <v>317</v>
      </c>
      <c r="C74" s="63">
        <v>131.63608973357231</v>
      </c>
      <c r="D74" s="63">
        <v>139.88421552968043</v>
      </c>
      <c r="E74" s="63">
        <v>142.91711378184442</v>
      </c>
      <c r="F74" s="63">
        <v>147.32786799939143</v>
      </c>
      <c r="G74" s="63">
        <v>158.20924992491746</v>
      </c>
      <c r="H74" s="63">
        <v>159.30387433224581</v>
      </c>
      <c r="I74" s="63">
        <v>157.16097366055217</v>
      </c>
      <c r="J74" s="63">
        <v>164.74382345847772</v>
      </c>
      <c r="K74" s="63">
        <v>172.23070988116007</v>
      </c>
      <c r="L74" s="63">
        <v>173.63072359999458</v>
      </c>
      <c r="M74" s="63">
        <v>172.00571905830355</v>
      </c>
      <c r="N74" s="63">
        <v>172.32759929582599</v>
      </c>
      <c r="O74" s="63">
        <f t="shared" si="0"/>
        <v>131.63608973357231</v>
      </c>
      <c r="P74" s="63">
        <f t="shared" si="1"/>
        <v>173.63072359999458</v>
      </c>
      <c r="R74" s="28"/>
      <c r="S74" s="28"/>
      <c r="T74" s="28"/>
      <c r="W74" s="75"/>
      <c r="AA74" s="75"/>
    </row>
    <row r="75" spans="1:27" x14ac:dyDescent="0.25">
      <c r="A75" s="61">
        <v>66</v>
      </c>
      <c r="B75" s="62" t="s">
        <v>422</v>
      </c>
      <c r="C75" s="63">
        <v>0</v>
      </c>
      <c r="D75" s="63">
        <v>0</v>
      </c>
      <c r="E75" s="63">
        <v>0</v>
      </c>
      <c r="F75" s="63">
        <v>0</v>
      </c>
      <c r="G75" s="63">
        <v>0</v>
      </c>
      <c r="H75" s="63">
        <v>0</v>
      </c>
      <c r="I75" s="63">
        <v>0</v>
      </c>
      <c r="J75" s="63">
        <v>0</v>
      </c>
      <c r="K75" s="63">
        <v>0</v>
      </c>
      <c r="L75" s="63">
        <v>0</v>
      </c>
      <c r="M75" s="63">
        <v>0</v>
      </c>
      <c r="N75" s="63">
        <v>0</v>
      </c>
      <c r="O75" s="63">
        <f t="shared" ref="O75:O138" si="2">MIN(C75:N75)</f>
        <v>0</v>
      </c>
      <c r="P75" s="63">
        <f t="shared" ref="P75:P138" si="3">MAX(C75:N75)</f>
        <v>0</v>
      </c>
      <c r="R75" s="28"/>
      <c r="S75" s="28"/>
      <c r="T75" s="28"/>
      <c r="W75" s="75"/>
      <c r="AA75" s="75"/>
    </row>
    <row r="76" spans="1:27" x14ac:dyDescent="0.25">
      <c r="A76" s="61">
        <v>67</v>
      </c>
      <c r="B76" s="62" t="s">
        <v>273</v>
      </c>
      <c r="C76" s="63">
        <v>176.03132194449975</v>
      </c>
      <c r="D76" s="63">
        <v>177.91467594133394</v>
      </c>
      <c r="E76" s="63">
        <v>187.81420659088948</v>
      </c>
      <c r="F76" s="63">
        <v>196.43370506710266</v>
      </c>
      <c r="G76" s="63">
        <v>200.6216740678168</v>
      </c>
      <c r="H76" s="63">
        <v>200.14246457783469</v>
      </c>
      <c r="I76" s="63">
        <v>200.13016824977043</v>
      </c>
      <c r="J76" s="63">
        <v>198.52692595222086</v>
      </c>
      <c r="K76" s="63">
        <v>203.93483311146676</v>
      </c>
      <c r="L76" s="63">
        <v>203.26358614891925</v>
      </c>
      <c r="M76" s="63">
        <v>205.76299306089695</v>
      </c>
      <c r="N76" s="63">
        <v>205.9882329503036</v>
      </c>
      <c r="O76" s="63">
        <f t="shared" si="2"/>
        <v>176.03132194449975</v>
      </c>
      <c r="P76" s="63">
        <f t="shared" si="3"/>
        <v>205.9882329503036</v>
      </c>
      <c r="R76" s="28"/>
      <c r="S76" s="28"/>
      <c r="T76" s="28"/>
      <c r="W76" s="75"/>
      <c r="AA76" s="75"/>
    </row>
    <row r="77" spans="1:27" x14ac:dyDescent="0.25">
      <c r="A77" s="61">
        <v>68</v>
      </c>
      <c r="B77" s="62" t="s">
        <v>423</v>
      </c>
      <c r="C77" s="63">
        <v>146.78580777208188</v>
      </c>
      <c r="D77" s="63">
        <v>152.08069894175529</v>
      </c>
      <c r="E77" s="63">
        <v>151.07800052092989</v>
      </c>
      <c r="F77" s="63">
        <v>171.40438086693908</v>
      </c>
      <c r="G77" s="63">
        <v>201.26408370147865</v>
      </c>
      <c r="H77" s="63">
        <v>220.76214610323171</v>
      </c>
      <c r="I77" s="63">
        <v>261.77708534619592</v>
      </c>
      <c r="J77" s="63">
        <v>252.22159879585485</v>
      </c>
      <c r="K77" s="63">
        <v>240.05182068386696</v>
      </c>
      <c r="L77" s="63">
        <v>226.77122805890022</v>
      </c>
      <c r="M77" s="63">
        <v>253.25015813135511</v>
      </c>
      <c r="N77" s="63">
        <v>251.73347938240363</v>
      </c>
      <c r="O77" s="63">
        <f t="shared" si="2"/>
        <v>146.78580777208188</v>
      </c>
      <c r="P77" s="63">
        <f t="shared" si="3"/>
        <v>261.77708534619592</v>
      </c>
      <c r="R77" s="28"/>
      <c r="S77" s="28"/>
      <c r="T77" s="28"/>
      <c r="W77" s="75"/>
      <c r="AA77" s="75"/>
    </row>
    <row r="78" spans="1:27" x14ac:dyDescent="0.25">
      <c r="A78" s="61">
        <v>69</v>
      </c>
      <c r="B78" s="62" t="s">
        <v>424</v>
      </c>
      <c r="C78" s="63">
        <v>0</v>
      </c>
      <c r="D78" s="63">
        <v>0</v>
      </c>
      <c r="E78" s="63">
        <v>0</v>
      </c>
      <c r="F78" s="63">
        <v>0</v>
      </c>
      <c r="G78" s="63">
        <v>0</v>
      </c>
      <c r="H78" s="63">
        <v>0</v>
      </c>
      <c r="I78" s="63">
        <v>0</v>
      </c>
      <c r="J78" s="63">
        <v>0</v>
      </c>
      <c r="K78" s="63">
        <v>0</v>
      </c>
      <c r="L78" s="63">
        <v>0</v>
      </c>
      <c r="M78" s="63">
        <v>0</v>
      </c>
      <c r="N78" s="63">
        <v>0</v>
      </c>
      <c r="O78" s="63">
        <f t="shared" si="2"/>
        <v>0</v>
      </c>
      <c r="P78" s="63">
        <f t="shared" si="3"/>
        <v>0</v>
      </c>
      <c r="R78" s="28"/>
      <c r="S78" s="28"/>
      <c r="T78" s="28"/>
      <c r="W78" s="75"/>
      <c r="AA78" s="75"/>
    </row>
    <row r="79" spans="1:27" x14ac:dyDescent="0.25">
      <c r="A79" s="61">
        <v>70</v>
      </c>
      <c r="B79" s="62" t="s">
        <v>425</v>
      </c>
      <c r="C79" s="63">
        <v>0</v>
      </c>
      <c r="D79" s="63">
        <v>0</v>
      </c>
      <c r="E79" s="63">
        <v>0</v>
      </c>
      <c r="F79" s="63">
        <v>0</v>
      </c>
      <c r="G79" s="63">
        <v>0</v>
      </c>
      <c r="H79" s="63">
        <v>0</v>
      </c>
      <c r="I79" s="63">
        <v>0</v>
      </c>
      <c r="J79" s="63">
        <v>0</v>
      </c>
      <c r="K79" s="63">
        <v>0</v>
      </c>
      <c r="L79" s="63">
        <v>0</v>
      </c>
      <c r="M79" s="63">
        <v>0</v>
      </c>
      <c r="N79" s="63">
        <v>0</v>
      </c>
      <c r="O79" s="63">
        <f t="shared" si="2"/>
        <v>0</v>
      </c>
      <c r="P79" s="63">
        <f t="shared" si="3"/>
        <v>0</v>
      </c>
      <c r="R79" s="28"/>
      <c r="S79" s="28"/>
      <c r="T79" s="28"/>
      <c r="W79" s="75"/>
      <c r="AA79" s="75"/>
    </row>
    <row r="80" spans="1:27" x14ac:dyDescent="0.25">
      <c r="A80" s="61">
        <v>71</v>
      </c>
      <c r="B80" s="62" t="s">
        <v>135</v>
      </c>
      <c r="C80" s="63">
        <v>130.13445259126934</v>
      </c>
      <c r="D80" s="63">
        <v>132.73993312489804</v>
      </c>
      <c r="E80" s="63">
        <v>137.31888315372993</v>
      </c>
      <c r="F80" s="63">
        <v>139.70368061727513</v>
      </c>
      <c r="G80" s="63">
        <v>151.96319392888105</v>
      </c>
      <c r="H80" s="63">
        <v>148.17832634269098</v>
      </c>
      <c r="I80" s="63">
        <v>146.86962673945249</v>
      </c>
      <c r="J80" s="63">
        <v>148.23339989578022</v>
      </c>
      <c r="K80" s="63">
        <v>145.78955826494791</v>
      </c>
      <c r="L80" s="63">
        <v>143.60237402255331</v>
      </c>
      <c r="M80" s="63">
        <v>141.46449717903695</v>
      </c>
      <c r="N80" s="63">
        <v>141.52526396156594</v>
      </c>
      <c r="O80" s="63">
        <f t="shared" si="2"/>
        <v>130.13445259126934</v>
      </c>
      <c r="P80" s="63">
        <f t="shared" si="3"/>
        <v>151.96319392888105</v>
      </c>
      <c r="R80" s="28"/>
      <c r="S80" s="28"/>
      <c r="T80" s="28"/>
      <c r="W80" s="75"/>
      <c r="AA80" s="75"/>
    </row>
    <row r="81" spans="1:27" x14ac:dyDescent="0.25">
      <c r="A81" s="61">
        <v>72</v>
      </c>
      <c r="B81" s="62" t="s">
        <v>38</v>
      </c>
      <c r="C81" s="63">
        <v>110.64565264642098</v>
      </c>
      <c r="D81" s="63">
        <v>114.15590173067341</v>
      </c>
      <c r="E81" s="63">
        <v>116.31564010048723</v>
      </c>
      <c r="F81" s="63">
        <v>120.34021705495557</v>
      </c>
      <c r="G81" s="63">
        <v>123.68120093264719</v>
      </c>
      <c r="H81" s="63">
        <v>122.35656651851315</v>
      </c>
      <c r="I81" s="63">
        <v>122.54308941162631</v>
      </c>
      <c r="J81" s="63">
        <v>126.17458145829605</v>
      </c>
      <c r="K81" s="63">
        <v>130.3523287418773</v>
      </c>
      <c r="L81" s="63">
        <v>124.4755516196409</v>
      </c>
      <c r="M81" s="63">
        <v>125.32241345176625</v>
      </c>
      <c r="N81" s="63">
        <v>125.29632133130141</v>
      </c>
      <c r="O81" s="63">
        <f t="shared" si="2"/>
        <v>110.64565264642098</v>
      </c>
      <c r="P81" s="63">
        <f t="shared" si="3"/>
        <v>130.3523287418773</v>
      </c>
      <c r="R81" s="28"/>
      <c r="S81" s="28"/>
      <c r="T81" s="28"/>
      <c r="W81" s="75"/>
      <c r="AA81" s="75"/>
    </row>
    <row r="82" spans="1:27" x14ac:dyDescent="0.25">
      <c r="A82" s="61">
        <v>73</v>
      </c>
      <c r="B82" s="62" t="s">
        <v>58</v>
      </c>
      <c r="C82" s="63">
        <v>163.35004243178486</v>
      </c>
      <c r="D82" s="63">
        <v>153.09153359016872</v>
      </c>
      <c r="E82" s="63">
        <v>162.83348690030081</v>
      </c>
      <c r="F82" s="63">
        <v>170.75196029227888</v>
      </c>
      <c r="G82" s="63">
        <v>177.81218003460015</v>
      </c>
      <c r="H82" s="63">
        <v>169.66343836051186</v>
      </c>
      <c r="I82" s="63">
        <v>165.33077809634915</v>
      </c>
      <c r="J82" s="63">
        <v>169.06839668175905</v>
      </c>
      <c r="K82" s="63">
        <v>175.84856084939906</v>
      </c>
      <c r="L82" s="63">
        <v>173.46672061873906</v>
      </c>
      <c r="M82" s="63">
        <v>175.84054260070641</v>
      </c>
      <c r="N82" s="63">
        <v>176.13143339165876</v>
      </c>
      <c r="O82" s="63">
        <f t="shared" si="2"/>
        <v>153.09153359016872</v>
      </c>
      <c r="P82" s="63">
        <f t="shared" si="3"/>
        <v>177.81218003460015</v>
      </c>
      <c r="R82" s="28"/>
      <c r="S82" s="28"/>
      <c r="T82" s="28"/>
      <c r="W82" s="75"/>
      <c r="AA82" s="75"/>
    </row>
    <row r="83" spans="1:27" x14ac:dyDescent="0.25">
      <c r="A83" s="61">
        <v>74</v>
      </c>
      <c r="B83" s="62" t="s">
        <v>332</v>
      </c>
      <c r="C83" s="63">
        <v>153.50071008799046</v>
      </c>
      <c r="D83" s="63">
        <v>154.3240468915848</v>
      </c>
      <c r="E83" s="63">
        <v>149.19619694955065</v>
      </c>
      <c r="F83" s="63">
        <v>166.65706164896147</v>
      </c>
      <c r="G83" s="63">
        <v>164.95739427644392</v>
      </c>
      <c r="H83" s="63">
        <v>182.27599724248927</v>
      </c>
      <c r="I83" s="63">
        <v>176.42948473016381</v>
      </c>
      <c r="J83" s="63">
        <v>173.05806975254973</v>
      </c>
      <c r="K83" s="63">
        <v>191.69551251329673</v>
      </c>
      <c r="L83" s="63">
        <v>192.56567559638131</v>
      </c>
      <c r="M83" s="63">
        <v>186.82714955103853</v>
      </c>
      <c r="N83" s="63">
        <v>185.23857480072127</v>
      </c>
      <c r="O83" s="63">
        <f t="shared" si="2"/>
        <v>149.19619694955065</v>
      </c>
      <c r="P83" s="63">
        <f t="shared" si="3"/>
        <v>192.56567559638131</v>
      </c>
      <c r="R83" s="28"/>
      <c r="S83" s="28"/>
      <c r="T83" s="28"/>
      <c r="W83" s="75"/>
      <c r="AA83" s="75"/>
    </row>
    <row r="84" spans="1:27" x14ac:dyDescent="0.25">
      <c r="A84" s="61">
        <v>75</v>
      </c>
      <c r="B84" s="62" t="s">
        <v>426</v>
      </c>
      <c r="C84" s="63">
        <v>0</v>
      </c>
      <c r="D84" s="63">
        <v>0</v>
      </c>
      <c r="E84" s="63">
        <v>0</v>
      </c>
      <c r="F84" s="63">
        <v>0</v>
      </c>
      <c r="G84" s="63">
        <v>0</v>
      </c>
      <c r="H84" s="63">
        <v>0</v>
      </c>
      <c r="I84" s="63">
        <v>0</v>
      </c>
      <c r="J84" s="63">
        <v>0</v>
      </c>
      <c r="K84" s="63">
        <v>0</v>
      </c>
      <c r="L84" s="63">
        <v>0</v>
      </c>
      <c r="M84" s="63">
        <v>0</v>
      </c>
      <c r="N84" s="63">
        <v>0</v>
      </c>
      <c r="O84" s="63">
        <f t="shared" si="2"/>
        <v>0</v>
      </c>
      <c r="P84" s="63">
        <f t="shared" si="3"/>
        <v>0</v>
      </c>
      <c r="R84" s="28"/>
      <c r="S84" s="28"/>
      <c r="T84" s="28"/>
      <c r="W84" s="75"/>
      <c r="AA84" s="75"/>
    </row>
    <row r="85" spans="1:27" x14ac:dyDescent="0.25">
      <c r="A85" s="61">
        <v>76</v>
      </c>
      <c r="B85" s="62" t="s">
        <v>427</v>
      </c>
      <c r="C85" s="63">
        <v>0</v>
      </c>
      <c r="D85" s="63">
        <v>0</v>
      </c>
      <c r="E85" s="63">
        <v>0</v>
      </c>
      <c r="F85" s="63">
        <v>0</v>
      </c>
      <c r="G85" s="63">
        <v>0</v>
      </c>
      <c r="H85" s="63">
        <v>0</v>
      </c>
      <c r="I85" s="63">
        <v>0</v>
      </c>
      <c r="J85" s="63">
        <v>0</v>
      </c>
      <c r="K85" s="63">
        <v>0</v>
      </c>
      <c r="L85" s="63">
        <v>0</v>
      </c>
      <c r="M85" s="63">
        <v>0</v>
      </c>
      <c r="N85" s="63">
        <v>0</v>
      </c>
      <c r="O85" s="63">
        <f t="shared" si="2"/>
        <v>0</v>
      </c>
      <c r="P85" s="63">
        <f t="shared" si="3"/>
        <v>0</v>
      </c>
      <c r="R85" s="28"/>
      <c r="S85" s="28"/>
      <c r="T85" s="28"/>
      <c r="W85" s="75"/>
      <c r="AA85" s="75"/>
    </row>
    <row r="86" spans="1:27" x14ac:dyDescent="0.25">
      <c r="A86" s="61">
        <v>77</v>
      </c>
      <c r="B86" s="62" t="s">
        <v>428</v>
      </c>
      <c r="C86" s="63">
        <v>104.71014641049712</v>
      </c>
      <c r="D86" s="63">
        <v>108.74650970312763</v>
      </c>
      <c r="E86" s="63">
        <v>112.28755310227407</v>
      </c>
      <c r="F86" s="63">
        <v>113.78483018408498</v>
      </c>
      <c r="G86" s="63">
        <v>121.25614969073388</v>
      </c>
      <c r="H86" s="63">
        <v>128.17310422469754</v>
      </c>
      <c r="I86" s="63">
        <v>129.32491027611428</v>
      </c>
      <c r="J86" s="63">
        <v>131.84218053562617</v>
      </c>
      <c r="K86" s="63">
        <v>139.93882764362772</v>
      </c>
      <c r="L86" s="63">
        <v>134.13460464325138</v>
      </c>
      <c r="M86" s="63">
        <v>125.0899113945101</v>
      </c>
      <c r="N86" s="63">
        <v>126.03704225833074</v>
      </c>
      <c r="O86" s="63">
        <f t="shared" si="2"/>
        <v>104.71014641049712</v>
      </c>
      <c r="P86" s="63">
        <f t="shared" si="3"/>
        <v>139.93882764362772</v>
      </c>
      <c r="R86" s="28"/>
      <c r="S86" s="28"/>
      <c r="T86" s="28"/>
      <c r="W86" s="75"/>
      <c r="AA86" s="75"/>
    </row>
    <row r="87" spans="1:27" x14ac:dyDescent="0.25">
      <c r="A87" s="61">
        <v>78</v>
      </c>
      <c r="B87" s="62" t="s">
        <v>429</v>
      </c>
      <c r="C87" s="63">
        <v>189.04888132480653</v>
      </c>
      <c r="D87" s="63">
        <v>209.71560917372346</v>
      </c>
      <c r="E87" s="63">
        <v>218.86358848813882</v>
      </c>
      <c r="F87" s="63">
        <v>233.25371400005702</v>
      </c>
      <c r="G87" s="63">
        <v>235.67771037387826</v>
      </c>
      <c r="H87" s="63">
        <v>231.30627769366603</v>
      </c>
      <c r="I87" s="63">
        <v>212.15815797337649</v>
      </c>
      <c r="J87" s="63">
        <v>211.09912380761799</v>
      </c>
      <c r="K87" s="63">
        <v>210.78238259642893</v>
      </c>
      <c r="L87" s="63">
        <v>205.07364838976824</v>
      </c>
      <c r="M87" s="63">
        <v>205.07364838976824</v>
      </c>
      <c r="N87" s="63">
        <v>198.49663446991968</v>
      </c>
      <c r="O87" s="63">
        <f t="shared" si="2"/>
        <v>189.04888132480653</v>
      </c>
      <c r="P87" s="63">
        <f t="shared" si="3"/>
        <v>235.67771037387826</v>
      </c>
      <c r="R87" s="28"/>
      <c r="S87" s="28"/>
      <c r="T87" s="28"/>
      <c r="W87" s="75"/>
      <c r="AA87" s="75"/>
    </row>
    <row r="88" spans="1:27" x14ac:dyDescent="0.25">
      <c r="A88" s="61">
        <v>79</v>
      </c>
      <c r="B88" s="62" t="s">
        <v>171</v>
      </c>
      <c r="C88" s="63">
        <v>99.690544535849924</v>
      </c>
      <c r="D88" s="63">
        <v>101.66299485727608</v>
      </c>
      <c r="E88" s="63">
        <v>104.42421637314237</v>
      </c>
      <c r="F88" s="63">
        <v>106.41868082082884</v>
      </c>
      <c r="G88" s="63">
        <v>110.13079430637296</v>
      </c>
      <c r="H88" s="63">
        <v>106.22999858487339</v>
      </c>
      <c r="I88" s="63">
        <v>101.81903890618051</v>
      </c>
      <c r="J88" s="63">
        <v>100.5656227523055</v>
      </c>
      <c r="K88" s="63">
        <v>100.26510792144019</v>
      </c>
      <c r="L88" s="63">
        <v>101.50164390758005</v>
      </c>
      <c r="M88" s="63">
        <v>99.593802718995889</v>
      </c>
      <c r="N88" s="63">
        <v>101.02650068271204</v>
      </c>
      <c r="O88" s="63">
        <f t="shared" si="2"/>
        <v>99.593802718995889</v>
      </c>
      <c r="P88" s="63">
        <f t="shared" si="3"/>
        <v>110.13079430637296</v>
      </c>
      <c r="R88" s="28"/>
      <c r="S88" s="28"/>
      <c r="T88" s="28"/>
      <c r="W88" s="75"/>
      <c r="AA88" s="75"/>
    </row>
    <row r="89" spans="1:27" x14ac:dyDescent="0.25">
      <c r="A89" s="61">
        <v>80</v>
      </c>
      <c r="B89" s="62" t="s">
        <v>430</v>
      </c>
      <c r="C89" s="63">
        <v>0</v>
      </c>
      <c r="D89" s="63">
        <v>0</v>
      </c>
      <c r="E89" s="63">
        <v>0</v>
      </c>
      <c r="F89" s="63">
        <v>0</v>
      </c>
      <c r="G89" s="63">
        <v>0</v>
      </c>
      <c r="H89" s="63">
        <v>0</v>
      </c>
      <c r="I89" s="63">
        <v>0</v>
      </c>
      <c r="J89" s="63">
        <v>0</v>
      </c>
      <c r="K89" s="63">
        <v>0</v>
      </c>
      <c r="L89" s="63">
        <v>0</v>
      </c>
      <c r="M89" s="63">
        <v>0</v>
      </c>
      <c r="N89" s="63">
        <v>0</v>
      </c>
      <c r="O89" s="63">
        <f t="shared" si="2"/>
        <v>0</v>
      </c>
      <c r="P89" s="63">
        <f t="shared" si="3"/>
        <v>0</v>
      </c>
      <c r="R89" s="28"/>
      <c r="S89" s="28"/>
      <c r="T89" s="28"/>
      <c r="W89" s="75"/>
      <c r="AA89" s="75"/>
    </row>
    <row r="90" spans="1:27" x14ac:dyDescent="0.25">
      <c r="A90" s="61">
        <v>81</v>
      </c>
      <c r="B90" s="62" t="s">
        <v>431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f t="shared" si="2"/>
        <v>0</v>
      </c>
      <c r="P90" s="63">
        <f t="shared" si="3"/>
        <v>0</v>
      </c>
      <c r="R90" s="28"/>
      <c r="S90" s="28"/>
      <c r="T90" s="28"/>
      <c r="W90" s="75"/>
      <c r="AA90" s="75"/>
    </row>
    <row r="91" spans="1:27" x14ac:dyDescent="0.25">
      <c r="A91" s="61">
        <v>82</v>
      </c>
      <c r="B91" s="62" t="s">
        <v>294</v>
      </c>
      <c r="C91" s="63">
        <v>124.17313512060349</v>
      </c>
      <c r="D91" s="63">
        <v>121.56013517405997</v>
      </c>
      <c r="E91" s="63">
        <v>122.79712054454821</v>
      </c>
      <c r="F91" s="63">
        <v>125.7716456389489</v>
      </c>
      <c r="G91" s="63">
        <v>131.96995162032076</v>
      </c>
      <c r="H91" s="63">
        <v>136.45860270410807</v>
      </c>
      <c r="I91" s="63">
        <v>139.23878061694396</v>
      </c>
      <c r="J91" s="63">
        <v>142.0074937580078</v>
      </c>
      <c r="K91" s="63">
        <v>148.53302805914788</v>
      </c>
      <c r="L91" s="63">
        <v>145.89123297309666</v>
      </c>
      <c r="M91" s="63">
        <v>145.89123297309666</v>
      </c>
      <c r="N91" s="63">
        <v>144.90403305178978</v>
      </c>
      <c r="O91" s="63">
        <f t="shared" si="2"/>
        <v>121.56013517405997</v>
      </c>
      <c r="P91" s="63">
        <f t="shared" si="3"/>
        <v>148.53302805914788</v>
      </c>
      <c r="R91" s="28"/>
      <c r="S91" s="28"/>
      <c r="T91" s="28"/>
      <c r="W91" s="75"/>
      <c r="AA91" s="75"/>
    </row>
    <row r="92" spans="1:27" x14ac:dyDescent="0.25">
      <c r="A92" s="61">
        <v>83</v>
      </c>
      <c r="B92" s="62" t="s">
        <v>211</v>
      </c>
      <c r="C92" s="63">
        <v>104.59020648383364</v>
      </c>
      <c r="D92" s="63">
        <v>103.55274955502875</v>
      </c>
      <c r="E92" s="63">
        <v>104.77665391742568</v>
      </c>
      <c r="F92" s="63">
        <v>114.34306838161228</v>
      </c>
      <c r="G92" s="63">
        <v>117.30053271248913</v>
      </c>
      <c r="H92" s="63">
        <v>116.78592990863004</v>
      </c>
      <c r="I92" s="63">
        <v>116.80451802157094</v>
      </c>
      <c r="J92" s="63">
        <v>117.52416441778647</v>
      </c>
      <c r="K92" s="63">
        <v>119.11156374640956</v>
      </c>
      <c r="L92" s="63">
        <v>116.17109491714541</v>
      </c>
      <c r="M92" s="63">
        <v>109.50444428700897</v>
      </c>
      <c r="N92" s="63">
        <v>109.59094289858274</v>
      </c>
      <c r="O92" s="63">
        <f t="shared" si="2"/>
        <v>103.55274955502875</v>
      </c>
      <c r="P92" s="63">
        <f t="shared" si="3"/>
        <v>119.11156374640956</v>
      </c>
      <c r="R92" s="28"/>
      <c r="S92" s="28"/>
      <c r="T92" s="28"/>
      <c r="W92" s="75"/>
      <c r="AA92" s="75"/>
    </row>
    <row r="93" spans="1:27" x14ac:dyDescent="0.25">
      <c r="A93" s="61">
        <v>84</v>
      </c>
      <c r="B93" s="62" t="s">
        <v>432</v>
      </c>
      <c r="C93" s="63">
        <v>0</v>
      </c>
      <c r="D93" s="63">
        <v>0</v>
      </c>
      <c r="E93" s="63">
        <v>0</v>
      </c>
      <c r="F93" s="63">
        <v>0</v>
      </c>
      <c r="G93" s="63">
        <v>0</v>
      </c>
      <c r="H93" s="63">
        <v>0</v>
      </c>
      <c r="I93" s="63">
        <v>0</v>
      </c>
      <c r="J93" s="63">
        <v>0</v>
      </c>
      <c r="K93" s="63">
        <v>0</v>
      </c>
      <c r="L93" s="63">
        <v>0</v>
      </c>
      <c r="M93" s="63">
        <v>0</v>
      </c>
      <c r="N93" s="63">
        <v>0</v>
      </c>
      <c r="O93" s="63">
        <f t="shared" si="2"/>
        <v>0</v>
      </c>
      <c r="P93" s="63">
        <f t="shared" si="3"/>
        <v>0</v>
      </c>
      <c r="R93" s="28"/>
      <c r="S93" s="28"/>
      <c r="T93" s="28"/>
      <c r="W93" s="75"/>
      <c r="AA93" s="75"/>
    </row>
    <row r="94" spans="1:27" x14ac:dyDescent="0.25">
      <c r="A94" s="61">
        <v>85</v>
      </c>
      <c r="B94" s="62" t="s">
        <v>433</v>
      </c>
      <c r="C94" s="63">
        <v>214.52252856525214</v>
      </c>
      <c r="D94" s="63">
        <v>230.70107884059729</v>
      </c>
      <c r="E94" s="63">
        <v>234.36361231940154</v>
      </c>
      <c r="F94" s="63">
        <v>230.97607111490274</v>
      </c>
      <c r="G94" s="63">
        <v>231.84991272745222</v>
      </c>
      <c r="H94" s="63">
        <v>242.48134294186988</v>
      </c>
      <c r="I94" s="63">
        <v>240.32671220644457</v>
      </c>
      <c r="J94" s="63">
        <v>211.74701869512299</v>
      </c>
      <c r="K94" s="63">
        <v>197.05026485948036</v>
      </c>
      <c r="L94" s="63">
        <v>170.02694519568604</v>
      </c>
      <c r="M94" s="63">
        <v>169.98188289681502</v>
      </c>
      <c r="N94" s="63">
        <v>171.79445289971105</v>
      </c>
      <c r="O94" s="63">
        <f t="shared" si="2"/>
        <v>169.98188289681502</v>
      </c>
      <c r="P94" s="63">
        <f t="shared" si="3"/>
        <v>242.48134294186988</v>
      </c>
      <c r="R94" s="28"/>
      <c r="S94" s="28"/>
      <c r="T94" s="28"/>
      <c r="W94" s="75"/>
      <c r="AA94" s="75"/>
    </row>
    <row r="95" spans="1:27" x14ac:dyDescent="0.25">
      <c r="A95" s="61">
        <v>86</v>
      </c>
      <c r="B95" s="62" t="s">
        <v>234</v>
      </c>
      <c r="C95" s="63">
        <v>107.59726185340459</v>
      </c>
      <c r="D95" s="63">
        <v>111.20657905736368</v>
      </c>
      <c r="E95" s="63">
        <v>111.13436762372442</v>
      </c>
      <c r="F95" s="63">
        <v>114.32377890604315</v>
      </c>
      <c r="G95" s="63">
        <v>115.50216770040866</v>
      </c>
      <c r="H95" s="63">
        <v>118.8808661069132</v>
      </c>
      <c r="I95" s="63">
        <v>116.60630572592147</v>
      </c>
      <c r="J95" s="63">
        <v>115.80026550198403</v>
      </c>
      <c r="K95" s="63">
        <v>114.52941829325154</v>
      </c>
      <c r="L95" s="63">
        <v>110.17880349249974</v>
      </c>
      <c r="M95" s="63">
        <v>110.35399225310698</v>
      </c>
      <c r="N95" s="63">
        <v>110.18528040910991</v>
      </c>
      <c r="O95" s="63">
        <f t="shared" si="2"/>
        <v>107.59726185340459</v>
      </c>
      <c r="P95" s="63">
        <f t="shared" si="3"/>
        <v>118.8808661069132</v>
      </c>
      <c r="R95" s="28"/>
      <c r="S95" s="28"/>
      <c r="T95" s="28"/>
      <c r="W95" s="75"/>
      <c r="AA95" s="75"/>
    </row>
    <row r="96" spans="1:27" x14ac:dyDescent="0.25">
      <c r="A96" s="61">
        <v>87</v>
      </c>
      <c r="B96" s="62" t="s">
        <v>189</v>
      </c>
      <c r="C96" s="63">
        <v>127.8331849101575</v>
      </c>
      <c r="D96" s="63">
        <v>125.2251991826232</v>
      </c>
      <c r="E96" s="63">
        <v>128.69764551703773</v>
      </c>
      <c r="F96" s="63">
        <v>137.0039329551212</v>
      </c>
      <c r="G96" s="63">
        <v>138.28909328068008</v>
      </c>
      <c r="H96" s="63">
        <v>134.97927017395216</v>
      </c>
      <c r="I96" s="63">
        <v>133.93425665770806</v>
      </c>
      <c r="J96" s="63">
        <v>135.96116693961676</v>
      </c>
      <c r="K96" s="63">
        <v>143.25024358796989</v>
      </c>
      <c r="L96" s="63">
        <v>138.41789910313292</v>
      </c>
      <c r="M96" s="63">
        <v>133.1337930422286</v>
      </c>
      <c r="N96" s="63">
        <v>133.24526739032098</v>
      </c>
      <c r="O96" s="63">
        <f t="shared" si="2"/>
        <v>125.2251991826232</v>
      </c>
      <c r="P96" s="63">
        <f t="shared" si="3"/>
        <v>143.25024358796989</v>
      </c>
      <c r="R96" s="28"/>
      <c r="S96" s="28"/>
      <c r="T96" s="28"/>
      <c r="W96" s="75"/>
      <c r="AA96" s="75"/>
    </row>
    <row r="97" spans="1:27" x14ac:dyDescent="0.25">
      <c r="A97" s="61">
        <v>88</v>
      </c>
      <c r="B97" s="62" t="s">
        <v>178</v>
      </c>
      <c r="C97" s="63">
        <v>118.76115339902242</v>
      </c>
      <c r="D97" s="63">
        <v>121.62231095288556</v>
      </c>
      <c r="E97" s="63">
        <v>124.73294114191242</v>
      </c>
      <c r="F97" s="63">
        <v>128.57779319466835</v>
      </c>
      <c r="G97" s="63">
        <v>130.06900598359368</v>
      </c>
      <c r="H97" s="63">
        <v>130.30674320777152</v>
      </c>
      <c r="I97" s="63">
        <v>129.31169496857876</v>
      </c>
      <c r="J97" s="63">
        <v>129.29536210972398</v>
      </c>
      <c r="K97" s="63">
        <v>133.84590226873655</v>
      </c>
      <c r="L97" s="63">
        <v>132.28108588556685</v>
      </c>
      <c r="M97" s="63">
        <v>132.28108588556685</v>
      </c>
      <c r="N97" s="63">
        <v>132.28108588556685</v>
      </c>
      <c r="O97" s="63">
        <f t="shared" si="2"/>
        <v>118.76115339902242</v>
      </c>
      <c r="P97" s="63">
        <f t="shared" si="3"/>
        <v>133.84590226873655</v>
      </c>
      <c r="R97" s="28"/>
      <c r="S97" s="28"/>
      <c r="T97" s="28"/>
      <c r="W97" s="75"/>
      <c r="AA97" s="75"/>
    </row>
    <row r="98" spans="1:27" x14ac:dyDescent="0.25">
      <c r="A98" s="61">
        <v>89</v>
      </c>
      <c r="B98" s="62" t="s">
        <v>257</v>
      </c>
      <c r="C98" s="63">
        <v>240.03423830150621</v>
      </c>
      <c r="D98" s="63">
        <v>246.57656425357524</v>
      </c>
      <c r="E98" s="63">
        <v>249.39617108560813</v>
      </c>
      <c r="F98" s="63">
        <v>251.025949521288</v>
      </c>
      <c r="G98" s="63">
        <v>260.91534219747746</v>
      </c>
      <c r="H98" s="63">
        <v>258.42941063478708</v>
      </c>
      <c r="I98" s="63">
        <v>236.10244393871213</v>
      </c>
      <c r="J98" s="63">
        <v>223.99072646248058</v>
      </c>
      <c r="K98" s="63">
        <v>230.96222557684717</v>
      </c>
      <c r="L98" s="63">
        <v>207.44700823217806</v>
      </c>
      <c r="M98" s="63">
        <v>197.62425936579325</v>
      </c>
      <c r="N98" s="63">
        <v>198.56242391317059</v>
      </c>
      <c r="O98" s="63">
        <f t="shared" si="2"/>
        <v>197.62425936579325</v>
      </c>
      <c r="P98" s="63">
        <f t="shared" si="3"/>
        <v>260.91534219747746</v>
      </c>
      <c r="R98" s="28"/>
      <c r="S98" s="28"/>
      <c r="T98" s="28"/>
      <c r="W98" s="75"/>
      <c r="AA98" s="75"/>
    </row>
    <row r="99" spans="1:27" x14ac:dyDescent="0.25">
      <c r="A99" s="61">
        <v>90</v>
      </c>
      <c r="B99" s="62" t="s">
        <v>434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f t="shared" si="2"/>
        <v>0</v>
      </c>
      <c r="P99" s="63">
        <f t="shared" si="3"/>
        <v>0</v>
      </c>
      <c r="R99" s="28"/>
      <c r="S99" s="28"/>
      <c r="T99" s="28"/>
      <c r="W99" s="75"/>
      <c r="AA99" s="75"/>
    </row>
    <row r="100" spans="1:27" x14ac:dyDescent="0.25">
      <c r="A100" s="61">
        <v>91</v>
      </c>
      <c r="B100" s="62" t="s">
        <v>69</v>
      </c>
      <c r="C100" s="63">
        <v>161.51865584550339</v>
      </c>
      <c r="D100" s="63">
        <v>183.20830295336913</v>
      </c>
      <c r="E100" s="63">
        <v>179.6889219432789</v>
      </c>
      <c r="F100" s="63">
        <v>209.34237314490599</v>
      </c>
      <c r="G100" s="63">
        <v>225.947858916765</v>
      </c>
      <c r="H100" s="63">
        <v>228.51311360377525</v>
      </c>
      <c r="I100" s="63">
        <v>226.50881177449355</v>
      </c>
      <c r="J100" s="63">
        <v>238.71922106448017</v>
      </c>
      <c r="K100" s="63">
        <v>229.52125519100548</v>
      </c>
      <c r="L100" s="63">
        <v>186.35010931886836</v>
      </c>
      <c r="M100" s="63">
        <v>213.09169063111372</v>
      </c>
      <c r="N100" s="63">
        <v>213.20771564975846</v>
      </c>
      <c r="O100" s="63">
        <f t="shared" si="2"/>
        <v>161.51865584550339</v>
      </c>
      <c r="P100" s="63">
        <f t="shared" si="3"/>
        <v>238.71922106448017</v>
      </c>
      <c r="R100" s="28"/>
      <c r="S100" s="28"/>
      <c r="T100" s="28"/>
      <c r="W100" s="75"/>
      <c r="AA100" s="75"/>
    </row>
    <row r="101" spans="1:27" x14ac:dyDescent="0.25">
      <c r="A101" s="61">
        <v>92</v>
      </c>
      <c r="B101" s="62" t="s">
        <v>435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f t="shared" si="2"/>
        <v>0</v>
      </c>
      <c r="P101" s="63">
        <f t="shared" si="3"/>
        <v>0</v>
      </c>
      <c r="R101" s="28"/>
      <c r="S101" s="28"/>
      <c r="T101" s="28"/>
      <c r="W101" s="75"/>
      <c r="AA101" s="75"/>
    </row>
    <row r="102" spans="1:27" x14ac:dyDescent="0.25">
      <c r="A102" s="61">
        <v>93</v>
      </c>
      <c r="B102" s="62" t="s">
        <v>45</v>
      </c>
      <c r="C102" s="63">
        <v>100.2110256865404</v>
      </c>
      <c r="D102" s="63">
        <v>100.78003186391591</v>
      </c>
      <c r="E102" s="63">
        <v>99.8381825198001</v>
      </c>
      <c r="F102" s="63">
        <v>103.01662429458867</v>
      </c>
      <c r="G102" s="63">
        <v>102.86320779598445</v>
      </c>
      <c r="H102" s="63">
        <v>104.96077692646675</v>
      </c>
      <c r="I102" s="63">
        <v>103.41256236856333</v>
      </c>
      <c r="J102" s="63">
        <v>100.56801434891638</v>
      </c>
      <c r="K102" s="63">
        <v>99.094122087687381</v>
      </c>
      <c r="L102" s="63">
        <v>101.28947429456781</v>
      </c>
      <c r="M102" s="63">
        <v>100.27912912554669</v>
      </c>
      <c r="N102" s="63">
        <v>99.982889987723539</v>
      </c>
      <c r="O102" s="63">
        <f t="shared" si="2"/>
        <v>99.094122087687381</v>
      </c>
      <c r="P102" s="63">
        <f t="shared" si="3"/>
        <v>104.96077692646675</v>
      </c>
      <c r="R102" s="28"/>
      <c r="S102" s="28"/>
      <c r="T102" s="28"/>
      <c r="W102" s="75"/>
      <c r="AA102" s="75"/>
    </row>
    <row r="103" spans="1:27" x14ac:dyDescent="0.25">
      <c r="A103" s="61">
        <v>94</v>
      </c>
      <c r="B103" s="62" t="s">
        <v>330</v>
      </c>
      <c r="C103" s="63">
        <v>106.26856490862747</v>
      </c>
      <c r="D103" s="63">
        <v>106.34518913467794</v>
      </c>
      <c r="E103" s="63">
        <v>107.46215499145877</v>
      </c>
      <c r="F103" s="63">
        <v>107.85758473949438</v>
      </c>
      <c r="G103" s="63">
        <v>105.14496860643989</v>
      </c>
      <c r="H103" s="63">
        <v>109.42954497155553</v>
      </c>
      <c r="I103" s="63">
        <v>107.01038026639395</v>
      </c>
      <c r="J103" s="63">
        <v>107.18269527996216</v>
      </c>
      <c r="K103" s="63">
        <v>112.61242610382031</v>
      </c>
      <c r="L103" s="63">
        <v>104.81663839509088</v>
      </c>
      <c r="M103" s="63">
        <v>102.11620360442635</v>
      </c>
      <c r="N103" s="63">
        <v>102.09395778776769</v>
      </c>
      <c r="O103" s="63">
        <f t="shared" si="2"/>
        <v>102.09395778776769</v>
      </c>
      <c r="P103" s="63">
        <f t="shared" si="3"/>
        <v>112.61242610382031</v>
      </c>
      <c r="R103" s="28"/>
      <c r="S103" s="28"/>
      <c r="T103" s="28"/>
      <c r="W103" s="75"/>
      <c r="AA103" s="75"/>
    </row>
    <row r="104" spans="1:27" x14ac:dyDescent="0.25">
      <c r="A104" s="61">
        <v>95</v>
      </c>
      <c r="B104" s="62" t="s">
        <v>39</v>
      </c>
      <c r="C104" s="63">
        <v>100.07191520232954</v>
      </c>
      <c r="D104" s="63">
        <v>100.26938375762539</v>
      </c>
      <c r="E104" s="63">
        <v>100.47486530138367</v>
      </c>
      <c r="F104" s="63">
        <v>101.24057005435874</v>
      </c>
      <c r="G104" s="63">
        <v>100.85507219967337</v>
      </c>
      <c r="H104" s="63">
        <v>99.541440014597001</v>
      </c>
      <c r="I104" s="63">
        <v>98.754377585256876</v>
      </c>
      <c r="J104" s="63">
        <v>100.73093878268512</v>
      </c>
      <c r="K104" s="63">
        <v>99.784288950080807</v>
      </c>
      <c r="L104" s="63">
        <v>100.27001010763144</v>
      </c>
      <c r="M104" s="63">
        <v>101.09105804361013</v>
      </c>
      <c r="N104" s="63">
        <v>100.95349482477822</v>
      </c>
      <c r="O104" s="63">
        <f t="shared" si="2"/>
        <v>98.754377585256876</v>
      </c>
      <c r="P104" s="63">
        <f t="shared" si="3"/>
        <v>101.24057005435874</v>
      </c>
      <c r="R104" s="28"/>
      <c r="S104" s="28"/>
      <c r="T104" s="28"/>
      <c r="W104" s="75"/>
      <c r="AA104" s="75"/>
    </row>
    <row r="105" spans="1:27" x14ac:dyDescent="0.25">
      <c r="A105" s="61">
        <v>96</v>
      </c>
      <c r="B105" s="62" t="s">
        <v>255</v>
      </c>
      <c r="C105" s="63">
        <v>145.8736594847648</v>
      </c>
      <c r="D105" s="63">
        <v>145.98887327587505</v>
      </c>
      <c r="E105" s="63">
        <v>139.62436396271596</v>
      </c>
      <c r="F105" s="63">
        <v>149.25497511177645</v>
      </c>
      <c r="G105" s="63">
        <v>154.06617459770459</v>
      </c>
      <c r="H105" s="63">
        <v>153.11796103142075</v>
      </c>
      <c r="I105" s="63">
        <v>154.43373561810523</v>
      </c>
      <c r="J105" s="63">
        <v>156.94990279964705</v>
      </c>
      <c r="K105" s="63">
        <v>167.82612585051754</v>
      </c>
      <c r="L105" s="63">
        <v>156.7364616373018</v>
      </c>
      <c r="M105" s="63">
        <v>156.7364616373018</v>
      </c>
      <c r="N105" s="63">
        <v>154.48074931416244</v>
      </c>
      <c r="O105" s="63">
        <f t="shared" si="2"/>
        <v>139.62436396271596</v>
      </c>
      <c r="P105" s="63">
        <f t="shared" si="3"/>
        <v>167.82612585051754</v>
      </c>
      <c r="R105" s="28"/>
      <c r="S105" s="28"/>
      <c r="T105" s="28"/>
      <c r="W105" s="75"/>
      <c r="AA105" s="75"/>
    </row>
    <row r="106" spans="1:27" x14ac:dyDescent="0.25">
      <c r="A106" s="61">
        <v>97</v>
      </c>
      <c r="B106" s="62" t="s">
        <v>117</v>
      </c>
      <c r="C106" s="63">
        <v>99.452387414126434</v>
      </c>
      <c r="D106" s="63">
        <v>100.13107272632769</v>
      </c>
      <c r="E106" s="63">
        <v>101.1783146427147</v>
      </c>
      <c r="F106" s="63">
        <v>100.70223080628018</v>
      </c>
      <c r="G106" s="63">
        <v>100.04237931962446</v>
      </c>
      <c r="H106" s="63">
        <v>99.312203668786054</v>
      </c>
      <c r="I106" s="63">
        <v>98.035638795578237</v>
      </c>
      <c r="J106" s="63">
        <v>100.04202124690258</v>
      </c>
      <c r="K106" s="63">
        <v>99.032106043103369</v>
      </c>
      <c r="L106" s="63">
        <v>100</v>
      </c>
      <c r="M106" s="63">
        <v>99.450707137991458</v>
      </c>
      <c r="N106" s="63">
        <v>99.269359849080871</v>
      </c>
      <c r="O106" s="63">
        <f t="shared" si="2"/>
        <v>98.035638795578237</v>
      </c>
      <c r="P106" s="63">
        <f t="shared" si="3"/>
        <v>101.1783146427147</v>
      </c>
      <c r="R106" s="28"/>
      <c r="S106" s="28"/>
      <c r="T106" s="28"/>
      <c r="W106" s="75"/>
      <c r="AA106" s="75"/>
    </row>
    <row r="107" spans="1:27" x14ac:dyDescent="0.25">
      <c r="A107" s="61">
        <v>98</v>
      </c>
      <c r="B107" s="62" t="s">
        <v>84</v>
      </c>
      <c r="C107" s="63">
        <v>155.21731799097654</v>
      </c>
      <c r="D107" s="63">
        <v>158.94314607722094</v>
      </c>
      <c r="E107" s="63">
        <v>184.47841732252826</v>
      </c>
      <c r="F107" s="63">
        <v>185.79453355843506</v>
      </c>
      <c r="G107" s="63">
        <v>188.41831768478076</v>
      </c>
      <c r="H107" s="63">
        <v>253.74679121922136</v>
      </c>
      <c r="I107" s="63">
        <v>200.39497988974958</v>
      </c>
      <c r="J107" s="63">
        <v>241.43645034712739</v>
      </c>
      <c r="K107" s="63">
        <v>224.48980490010371</v>
      </c>
      <c r="L107" s="63">
        <v>159.2951848633453</v>
      </c>
      <c r="M107" s="63">
        <v>171.49519628471157</v>
      </c>
      <c r="N107" s="63">
        <v>171.33968969677983</v>
      </c>
      <c r="O107" s="63">
        <f t="shared" si="2"/>
        <v>155.21731799097654</v>
      </c>
      <c r="P107" s="63">
        <f t="shared" si="3"/>
        <v>253.74679121922136</v>
      </c>
      <c r="R107" s="28"/>
      <c r="S107" s="28"/>
      <c r="T107" s="28"/>
      <c r="W107" s="75"/>
      <c r="AA107" s="75"/>
    </row>
    <row r="108" spans="1:27" x14ac:dyDescent="0.25">
      <c r="A108" s="61">
        <v>99</v>
      </c>
      <c r="B108" s="62" t="s">
        <v>209</v>
      </c>
      <c r="C108" s="63">
        <v>134.02010967095694</v>
      </c>
      <c r="D108" s="63">
        <v>139.67496744414552</v>
      </c>
      <c r="E108" s="63">
        <v>144.77310078726688</v>
      </c>
      <c r="F108" s="63">
        <v>152.5673021090069</v>
      </c>
      <c r="G108" s="63">
        <v>157.65713110483173</v>
      </c>
      <c r="H108" s="63">
        <v>154.88149624301801</v>
      </c>
      <c r="I108" s="63">
        <v>153.55244026779684</v>
      </c>
      <c r="J108" s="63">
        <v>153.17100304915982</v>
      </c>
      <c r="K108" s="63">
        <v>157.71559055050969</v>
      </c>
      <c r="L108" s="63">
        <v>149.2902517174459</v>
      </c>
      <c r="M108" s="63">
        <v>145.46081928076825</v>
      </c>
      <c r="N108" s="63">
        <v>145.29865543811184</v>
      </c>
      <c r="O108" s="63">
        <f t="shared" si="2"/>
        <v>134.02010967095694</v>
      </c>
      <c r="P108" s="63">
        <f t="shared" si="3"/>
        <v>157.71559055050969</v>
      </c>
      <c r="R108" s="28"/>
      <c r="S108" s="28"/>
      <c r="T108" s="28"/>
      <c r="W108" s="75"/>
      <c r="AA108" s="75"/>
    </row>
    <row r="109" spans="1:27" x14ac:dyDescent="0.25">
      <c r="A109" s="61">
        <v>100</v>
      </c>
      <c r="B109" s="62" t="s">
        <v>98</v>
      </c>
      <c r="C109" s="63">
        <v>135.8250739810351</v>
      </c>
      <c r="D109" s="63">
        <v>137.48804050008036</v>
      </c>
      <c r="E109" s="63">
        <v>143.17151544944849</v>
      </c>
      <c r="F109" s="63">
        <v>149.43663935919429</v>
      </c>
      <c r="G109" s="63">
        <v>151.39112158360169</v>
      </c>
      <c r="H109" s="63">
        <v>145.31664650128386</v>
      </c>
      <c r="I109" s="63">
        <v>141.18335203790269</v>
      </c>
      <c r="J109" s="63">
        <v>137.01356944964905</v>
      </c>
      <c r="K109" s="63">
        <v>137.21086841143622</v>
      </c>
      <c r="L109" s="63">
        <v>133.04426818451088</v>
      </c>
      <c r="M109" s="63">
        <v>133.04426818451088</v>
      </c>
      <c r="N109" s="63">
        <v>125.30943913013427</v>
      </c>
      <c r="O109" s="63">
        <f t="shared" si="2"/>
        <v>125.30943913013427</v>
      </c>
      <c r="P109" s="63">
        <f t="shared" si="3"/>
        <v>151.39112158360169</v>
      </c>
      <c r="R109" s="28"/>
      <c r="S109" s="28"/>
      <c r="T109" s="28"/>
      <c r="W109" s="75"/>
      <c r="AA109" s="75"/>
    </row>
    <row r="110" spans="1:27" x14ac:dyDescent="0.25">
      <c r="A110" s="61">
        <v>101</v>
      </c>
      <c r="B110" s="62" t="s">
        <v>142</v>
      </c>
      <c r="C110" s="63">
        <v>108.34909052231376</v>
      </c>
      <c r="D110" s="63">
        <v>111.93311199466049</v>
      </c>
      <c r="E110" s="63">
        <v>115.50882976090291</v>
      </c>
      <c r="F110" s="63">
        <v>119.54814423594348</v>
      </c>
      <c r="G110" s="63">
        <v>122.88759501753377</v>
      </c>
      <c r="H110" s="63">
        <v>126.55254637600331</v>
      </c>
      <c r="I110" s="63">
        <v>125.76340656989026</v>
      </c>
      <c r="J110" s="63">
        <v>126.83466621906412</v>
      </c>
      <c r="K110" s="63">
        <v>132.08341989253177</v>
      </c>
      <c r="L110" s="63">
        <v>131.65247514434901</v>
      </c>
      <c r="M110" s="63">
        <v>138.53860509808445</v>
      </c>
      <c r="N110" s="63">
        <v>138.89241898876276</v>
      </c>
      <c r="O110" s="63">
        <f t="shared" si="2"/>
        <v>108.34909052231376</v>
      </c>
      <c r="P110" s="63">
        <f t="shared" si="3"/>
        <v>138.89241898876276</v>
      </c>
      <c r="R110" s="28"/>
      <c r="S110" s="28"/>
      <c r="T110" s="28"/>
      <c r="W110" s="75"/>
      <c r="AA110" s="75"/>
    </row>
    <row r="111" spans="1:27" x14ac:dyDescent="0.25">
      <c r="A111" s="61">
        <v>102</v>
      </c>
      <c r="B111" s="62" t="s">
        <v>436</v>
      </c>
      <c r="C111" s="63">
        <v>0</v>
      </c>
      <c r="D111" s="63">
        <v>0</v>
      </c>
      <c r="E111" s="63">
        <v>0</v>
      </c>
      <c r="F111" s="63">
        <v>0</v>
      </c>
      <c r="G111" s="63">
        <v>0</v>
      </c>
      <c r="H111" s="63">
        <v>0</v>
      </c>
      <c r="I111" s="63">
        <v>0</v>
      </c>
      <c r="J111" s="63">
        <v>0</v>
      </c>
      <c r="K111" s="63">
        <v>0</v>
      </c>
      <c r="L111" s="63">
        <v>0</v>
      </c>
      <c r="M111" s="63">
        <v>0</v>
      </c>
      <c r="N111" s="63">
        <v>0</v>
      </c>
      <c r="O111" s="63">
        <f t="shared" si="2"/>
        <v>0</v>
      </c>
      <c r="P111" s="63">
        <f t="shared" si="3"/>
        <v>0</v>
      </c>
      <c r="R111" s="28"/>
      <c r="S111" s="28"/>
      <c r="T111" s="28"/>
      <c r="W111" s="75"/>
      <c r="AA111" s="75"/>
    </row>
    <row r="112" spans="1:27" x14ac:dyDescent="0.25">
      <c r="A112" s="61">
        <v>103</v>
      </c>
      <c r="B112" s="62" t="s">
        <v>267</v>
      </c>
      <c r="C112" s="63">
        <v>100.33679306534032</v>
      </c>
      <c r="D112" s="63">
        <v>103.20962547062409</v>
      </c>
      <c r="E112" s="63">
        <v>101.35412805170985</v>
      </c>
      <c r="F112" s="63">
        <v>101.69735397095339</v>
      </c>
      <c r="G112" s="63">
        <v>102.57072169699519</v>
      </c>
      <c r="H112" s="63">
        <v>104.05684581823891</v>
      </c>
      <c r="I112" s="63">
        <v>100.37720392127258</v>
      </c>
      <c r="J112" s="63">
        <v>101.94481501578751</v>
      </c>
      <c r="K112" s="63">
        <v>102.89780031040368</v>
      </c>
      <c r="L112" s="63">
        <v>100.8735953193229</v>
      </c>
      <c r="M112" s="63">
        <v>99.404515380076759</v>
      </c>
      <c r="N112" s="63">
        <v>99.215785141403245</v>
      </c>
      <c r="O112" s="63">
        <f t="shared" si="2"/>
        <v>99.215785141403245</v>
      </c>
      <c r="P112" s="63">
        <f t="shared" si="3"/>
        <v>104.05684581823891</v>
      </c>
      <c r="R112" s="28"/>
      <c r="S112" s="28"/>
      <c r="T112" s="28"/>
      <c r="W112" s="75"/>
      <c r="AA112" s="75"/>
    </row>
    <row r="113" spans="1:27" x14ac:dyDescent="0.25">
      <c r="A113" s="61">
        <v>104</v>
      </c>
      <c r="B113" s="62" t="s">
        <v>437</v>
      </c>
      <c r="C113" s="63">
        <v>0</v>
      </c>
      <c r="D113" s="63">
        <v>0</v>
      </c>
      <c r="E113" s="63">
        <v>0</v>
      </c>
      <c r="F113" s="63">
        <v>0</v>
      </c>
      <c r="G113" s="63">
        <v>0</v>
      </c>
      <c r="H113" s="63">
        <v>0</v>
      </c>
      <c r="I113" s="63">
        <v>0</v>
      </c>
      <c r="J113" s="63">
        <v>0</v>
      </c>
      <c r="K113" s="63">
        <v>0</v>
      </c>
      <c r="L113" s="63">
        <v>0</v>
      </c>
      <c r="M113" s="63">
        <v>0</v>
      </c>
      <c r="N113" s="63">
        <v>0</v>
      </c>
      <c r="O113" s="63">
        <f t="shared" si="2"/>
        <v>0</v>
      </c>
      <c r="P113" s="63">
        <f t="shared" si="3"/>
        <v>0</v>
      </c>
      <c r="R113" s="28"/>
      <c r="S113" s="28"/>
      <c r="T113" s="28"/>
      <c r="W113" s="75"/>
      <c r="AA113" s="75"/>
    </row>
    <row r="114" spans="1:27" x14ac:dyDescent="0.25">
      <c r="A114" s="61">
        <v>105</v>
      </c>
      <c r="B114" s="62" t="s">
        <v>288</v>
      </c>
      <c r="C114" s="63">
        <v>115.27157763298344</v>
      </c>
      <c r="D114" s="63">
        <v>117.78516315099859</v>
      </c>
      <c r="E114" s="63">
        <v>128.56983525506104</v>
      </c>
      <c r="F114" s="63">
        <v>133.29789658062415</v>
      </c>
      <c r="G114" s="63">
        <v>134.47904242622161</v>
      </c>
      <c r="H114" s="63">
        <v>137.34143185763742</v>
      </c>
      <c r="I114" s="63">
        <v>138.5414250549467</v>
      </c>
      <c r="J114" s="63">
        <v>140.12684725663576</v>
      </c>
      <c r="K114" s="63">
        <v>146.20584953156245</v>
      </c>
      <c r="L114" s="63">
        <v>141.34842261289668</v>
      </c>
      <c r="M114" s="63">
        <v>148.59614323549141</v>
      </c>
      <c r="N114" s="63">
        <v>148.20701622268479</v>
      </c>
      <c r="O114" s="63">
        <f t="shared" si="2"/>
        <v>115.27157763298344</v>
      </c>
      <c r="P114" s="63">
        <f t="shared" si="3"/>
        <v>148.59614323549141</v>
      </c>
      <c r="R114" s="28"/>
      <c r="S114" s="28"/>
      <c r="T114" s="28"/>
      <c r="W114" s="75"/>
      <c r="AA114" s="75"/>
    </row>
    <row r="115" spans="1:27" x14ac:dyDescent="0.25">
      <c r="A115" s="61">
        <v>106</v>
      </c>
      <c r="B115" s="62" t="s">
        <v>438</v>
      </c>
      <c r="C115" s="63">
        <v>0</v>
      </c>
      <c r="D115" s="63">
        <v>0</v>
      </c>
      <c r="E115" s="63">
        <v>0</v>
      </c>
      <c r="F115" s="63">
        <v>0</v>
      </c>
      <c r="G115" s="63">
        <v>0</v>
      </c>
      <c r="H115" s="63">
        <v>0</v>
      </c>
      <c r="I115" s="63">
        <v>0</v>
      </c>
      <c r="J115" s="63">
        <v>0</v>
      </c>
      <c r="K115" s="63">
        <v>0</v>
      </c>
      <c r="L115" s="63">
        <v>0</v>
      </c>
      <c r="M115" s="63">
        <v>0</v>
      </c>
      <c r="N115" s="63">
        <v>0</v>
      </c>
      <c r="O115" s="63">
        <f t="shared" si="2"/>
        <v>0</v>
      </c>
      <c r="P115" s="63">
        <f t="shared" si="3"/>
        <v>0</v>
      </c>
      <c r="R115" s="28"/>
      <c r="S115" s="28"/>
      <c r="T115" s="28"/>
      <c r="W115" s="75"/>
      <c r="AA115" s="75"/>
    </row>
    <row r="116" spans="1:27" x14ac:dyDescent="0.25">
      <c r="A116" s="61">
        <v>107</v>
      </c>
      <c r="B116" s="62" t="s">
        <v>309</v>
      </c>
      <c r="C116" s="63">
        <v>122.10411644998014</v>
      </c>
      <c r="D116" s="63">
        <v>127.96218042554311</v>
      </c>
      <c r="E116" s="63">
        <v>133.84480636580878</v>
      </c>
      <c r="F116" s="63">
        <v>137.1195097831596</v>
      </c>
      <c r="G116" s="63">
        <v>137.12622531679233</v>
      </c>
      <c r="H116" s="63">
        <v>136.30397995654326</v>
      </c>
      <c r="I116" s="63">
        <v>134.65243240762678</v>
      </c>
      <c r="J116" s="63">
        <v>136.2840030339085</v>
      </c>
      <c r="K116" s="63">
        <v>137.44431467986698</v>
      </c>
      <c r="L116" s="63">
        <v>129.93995655277564</v>
      </c>
      <c r="M116" s="63">
        <v>130.66687688826144</v>
      </c>
      <c r="N116" s="63">
        <v>130.22948094126633</v>
      </c>
      <c r="O116" s="63">
        <f t="shared" si="2"/>
        <v>122.10411644998014</v>
      </c>
      <c r="P116" s="63">
        <f t="shared" si="3"/>
        <v>137.44431467986698</v>
      </c>
      <c r="R116" s="28"/>
      <c r="S116" s="28"/>
      <c r="T116" s="28"/>
      <c r="W116" s="75"/>
      <c r="AA116" s="75"/>
    </row>
    <row r="117" spans="1:27" x14ac:dyDescent="0.25">
      <c r="A117" s="61">
        <v>108</v>
      </c>
      <c r="B117" s="62" t="s">
        <v>439</v>
      </c>
      <c r="C117" s="63">
        <v>0</v>
      </c>
      <c r="D117" s="63">
        <v>0</v>
      </c>
      <c r="E117" s="63">
        <v>0</v>
      </c>
      <c r="F117" s="63">
        <v>0</v>
      </c>
      <c r="G117" s="63">
        <v>0</v>
      </c>
      <c r="H117" s="63">
        <v>0</v>
      </c>
      <c r="I117" s="63">
        <v>0</v>
      </c>
      <c r="J117" s="63">
        <v>0</v>
      </c>
      <c r="K117" s="63">
        <v>0</v>
      </c>
      <c r="L117" s="63">
        <v>0</v>
      </c>
      <c r="M117" s="63">
        <v>0</v>
      </c>
      <c r="N117" s="63">
        <v>0</v>
      </c>
      <c r="O117" s="63">
        <f t="shared" si="2"/>
        <v>0</v>
      </c>
      <c r="P117" s="63">
        <f t="shared" si="3"/>
        <v>0</v>
      </c>
      <c r="R117" s="28"/>
      <c r="S117" s="28"/>
      <c r="T117" s="28"/>
      <c r="W117" s="75"/>
      <c r="AA117" s="75"/>
    </row>
    <row r="118" spans="1:27" x14ac:dyDescent="0.25">
      <c r="A118" s="61">
        <v>109</v>
      </c>
      <c r="B118" s="62" t="s">
        <v>440</v>
      </c>
      <c r="C118" s="63">
        <v>0</v>
      </c>
      <c r="D118" s="63">
        <v>0</v>
      </c>
      <c r="E118" s="63">
        <v>0</v>
      </c>
      <c r="F118" s="63">
        <v>0</v>
      </c>
      <c r="G118" s="63">
        <v>0</v>
      </c>
      <c r="H118" s="63">
        <v>0</v>
      </c>
      <c r="I118" s="63">
        <v>0</v>
      </c>
      <c r="J118" s="63">
        <v>0</v>
      </c>
      <c r="K118" s="63">
        <v>0</v>
      </c>
      <c r="L118" s="63">
        <v>0</v>
      </c>
      <c r="M118" s="63">
        <v>0</v>
      </c>
      <c r="N118" s="63">
        <v>0</v>
      </c>
      <c r="O118" s="63">
        <f t="shared" si="2"/>
        <v>0</v>
      </c>
      <c r="P118" s="63">
        <f t="shared" si="3"/>
        <v>0</v>
      </c>
      <c r="R118" s="28"/>
      <c r="S118" s="28"/>
      <c r="T118" s="28"/>
      <c r="W118" s="75"/>
      <c r="AA118" s="75"/>
    </row>
    <row r="119" spans="1:27" x14ac:dyDescent="0.25">
      <c r="A119" s="61">
        <v>110</v>
      </c>
      <c r="B119" s="62" t="s">
        <v>143</v>
      </c>
      <c r="C119" s="63">
        <v>104.53975500705836</v>
      </c>
      <c r="D119" s="63">
        <v>109.77318149513624</v>
      </c>
      <c r="E119" s="63">
        <v>112.51952954211333</v>
      </c>
      <c r="F119" s="63">
        <v>114.78300235750744</v>
      </c>
      <c r="G119" s="63">
        <v>118.56462244815013</v>
      </c>
      <c r="H119" s="63">
        <v>120.29754597317502</v>
      </c>
      <c r="I119" s="63">
        <v>121.43616833393934</v>
      </c>
      <c r="J119" s="63">
        <v>124.35698497437826</v>
      </c>
      <c r="K119" s="63">
        <v>131.20094982474154</v>
      </c>
      <c r="L119" s="63">
        <v>131.28588492463552</v>
      </c>
      <c r="M119" s="63">
        <v>131.28588492463552</v>
      </c>
      <c r="N119" s="63">
        <v>128.51490009324951</v>
      </c>
      <c r="O119" s="63">
        <f t="shared" si="2"/>
        <v>104.53975500705836</v>
      </c>
      <c r="P119" s="63">
        <f t="shared" si="3"/>
        <v>131.28588492463552</v>
      </c>
      <c r="R119" s="28"/>
      <c r="S119" s="28"/>
      <c r="T119" s="28"/>
      <c r="W119" s="75"/>
      <c r="AA119" s="75"/>
    </row>
    <row r="120" spans="1:27" x14ac:dyDescent="0.25">
      <c r="A120" s="61">
        <v>111</v>
      </c>
      <c r="B120" s="62" t="s">
        <v>190</v>
      </c>
      <c r="C120" s="63">
        <v>111.51138759108153</v>
      </c>
      <c r="D120" s="63">
        <v>115.75086638968837</v>
      </c>
      <c r="E120" s="63">
        <v>142.15154177846901</v>
      </c>
      <c r="F120" s="63">
        <v>123.94595624018825</v>
      </c>
      <c r="G120" s="63">
        <v>129.43495224147398</v>
      </c>
      <c r="H120" s="63">
        <v>135.17035318000606</v>
      </c>
      <c r="I120" s="63">
        <v>127.64482344634635</v>
      </c>
      <c r="J120" s="63">
        <v>124.17619355570721</v>
      </c>
      <c r="K120" s="63">
        <v>123.24138041031472</v>
      </c>
      <c r="L120" s="63">
        <v>123.99707372132831</v>
      </c>
      <c r="M120" s="63">
        <v>123.99707372132831</v>
      </c>
      <c r="N120" s="63">
        <v>120.41699884830763</v>
      </c>
      <c r="O120" s="63">
        <f t="shared" si="2"/>
        <v>111.51138759108153</v>
      </c>
      <c r="P120" s="63">
        <f t="shared" si="3"/>
        <v>142.15154177846901</v>
      </c>
      <c r="R120" s="28"/>
      <c r="S120" s="28"/>
      <c r="T120" s="28"/>
      <c r="W120" s="75"/>
      <c r="AA120" s="75"/>
    </row>
    <row r="121" spans="1:27" x14ac:dyDescent="0.25">
      <c r="A121" s="61">
        <v>112</v>
      </c>
      <c r="B121" s="62" t="s">
        <v>441</v>
      </c>
      <c r="C121" s="63">
        <v>146.39721287500672</v>
      </c>
      <c r="D121" s="63">
        <v>0</v>
      </c>
      <c r="E121" s="63">
        <v>0</v>
      </c>
      <c r="F121" s="63">
        <v>0</v>
      </c>
      <c r="G121" s="63">
        <v>0</v>
      </c>
      <c r="H121" s="63">
        <v>0</v>
      </c>
      <c r="I121" s="63">
        <v>0</v>
      </c>
      <c r="J121" s="63">
        <v>0</v>
      </c>
      <c r="K121" s="63">
        <v>0</v>
      </c>
      <c r="L121" s="63">
        <v>0</v>
      </c>
      <c r="M121" s="63">
        <v>0</v>
      </c>
      <c r="N121" s="63">
        <v>0</v>
      </c>
      <c r="O121" s="63">
        <f t="shared" si="2"/>
        <v>0</v>
      </c>
      <c r="P121" s="63">
        <f t="shared" si="3"/>
        <v>146.39721287500672</v>
      </c>
      <c r="R121" s="28"/>
      <c r="S121" s="28"/>
      <c r="T121" s="28"/>
      <c r="W121" s="75"/>
      <c r="AA121" s="75"/>
    </row>
    <row r="122" spans="1:27" x14ac:dyDescent="0.25">
      <c r="A122" s="61">
        <v>113</v>
      </c>
      <c r="B122" s="62" t="s">
        <v>442</v>
      </c>
      <c r="C122" s="63">
        <v>0</v>
      </c>
      <c r="D122" s="63">
        <v>0</v>
      </c>
      <c r="E122" s="63">
        <v>0</v>
      </c>
      <c r="F122" s="63">
        <v>0</v>
      </c>
      <c r="G122" s="63">
        <v>0</v>
      </c>
      <c r="H122" s="63">
        <v>0</v>
      </c>
      <c r="I122" s="63">
        <v>0</v>
      </c>
      <c r="J122" s="63">
        <v>0</v>
      </c>
      <c r="K122" s="63">
        <v>0</v>
      </c>
      <c r="L122" s="63">
        <v>0</v>
      </c>
      <c r="M122" s="63">
        <v>0</v>
      </c>
      <c r="N122" s="63">
        <v>0</v>
      </c>
      <c r="O122" s="63">
        <f t="shared" si="2"/>
        <v>0</v>
      </c>
      <c r="P122" s="63">
        <f t="shared" si="3"/>
        <v>0</v>
      </c>
      <c r="R122" s="28"/>
      <c r="S122" s="28"/>
      <c r="T122" s="28"/>
      <c r="W122" s="75"/>
      <c r="AA122" s="75"/>
    </row>
    <row r="123" spans="1:27" x14ac:dyDescent="0.25">
      <c r="A123" s="61">
        <v>114</v>
      </c>
      <c r="B123" s="62" t="s">
        <v>68</v>
      </c>
      <c r="C123" s="63">
        <v>113.25818720959519</v>
      </c>
      <c r="D123" s="63">
        <v>116.55902919302994</v>
      </c>
      <c r="E123" s="63">
        <v>117.85636956941536</v>
      </c>
      <c r="F123" s="63">
        <v>125.19016324359013</v>
      </c>
      <c r="G123" s="63">
        <v>127.50484930608748</v>
      </c>
      <c r="H123" s="63">
        <v>120.65782240419681</v>
      </c>
      <c r="I123" s="63">
        <v>117.68429811139822</v>
      </c>
      <c r="J123" s="63">
        <v>124.71177837618785</v>
      </c>
      <c r="K123" s="63">
        <v>119.32688805257089</v>
      </c>
      <c r="L123" s="63">
        <v>116.31079092495452</v>
      </c>
      <c r="M123" s="63">
        <v>120.59389444725656</v>
      </c>
      <c r="N123" s="63">
        <v>120.17422458041722</v>
      </c>
      <c r="O123" s="63">
        <f t="shared" si="2"/>
        <v>113.25818720959519</v>
      </c>
      <c r="P123" s="63">
        <f t="shared" si="3"/>
        <v>127.50484930608748</v>
      </c>
      <c r="R123" s="28"/>
      <c r="S123" s="28"/>
      <c r="T123" s="28"/>
      <c r="W123" s="75"/>
      <c r="AA123" s="75"/>
    </row>
    <row r="124" spans="1:27" x14ac:dyDescent="0.25">
      <c r="A124" s="61">
        <v>115</v>
      </c>
      <c r="B124" s="62" t="s">
        <v>443</v>
      </c>
      <c r="C124" s="63">
        <v>0</v>
      </c>
      <c r="D124" s="63">
        <v>0</v>
      </c>
      <c r="E124" s="63">
        <v>0</v>
      </c>
      <c r="F124" s="63">
        <v>0</v>
      </c>
      <c r="G124" s="63">
        <v>0</v>
      </c>
      <c r="H124" s="63">
        <v>0</v>
      </c>
      <c r="I124" s="63">
        <v>0</v>
      </c>
      <c r="J124" s="63">
        <v>0</v>
      </c>
      <c r="K124" s="63">
        <v>0</v>
      </c>
      <c r="L124" s="63">
        <v>0</v>
      </c>
      <c r="M124" s="63">
        <v>0</v>
      </c>
      <c r="N124" s="63">
        <v>0</v>
      </c>
      <c r="O124" s="63">
        <f t="shared" si="2"/>
        <v>0</v>
      </c>
      <c r="P124" s="63">
        <f t="shared" si="3"/>
        <v>0</v>
      </c>
      <c r="R124" s="28"/>
      <c r="S124" s="28"/>
      <c r="T124" s="28"/>
      <c r="W124" s="75"/>
      <c r="AA124" s="75"/>
    </row>
    <row r="125" spans="1:27" x14ac:dyDescent="0.25">
      <c r="A125" s="61">
        <v>116</v>
      </c>
      <c r="B125" s="62" t="s">
        <v>444</v>
      </c>
      <c r="C125" s="63">
        <v>0</v>
      </c>
      <c r="D125" s="63">
        <v>0</v>
      </c>
      <c r="E125" s="63">
        <v>0</v>
      </c>
      <c r="F125" s="63">
        <v>0</v>
      </c>
      <c r="G125" s="63">
        <v>0</v>
      </c>
      <c r="H125" s="63">
        <v>0</v>
      </c>
      <c r="I125" s="63">
        <v>0</v>
      </c>
      <c r="J125" s="63">
        <v>0</v>
      </c>
      <c r="K125" s="63">
        <v>0</v>
      </c>
      <c r="L125" s="63">
        <v>0</v>
      </c>
      <c r="M125" s="63">
        <v>0</v>
      </c>
      <c r="N125" s="63">
        <v>0</v>
      </c>
      <c r="O125" s="63">
        <f t="shared" si="2"/>
        <v>0</v>
      </c>
      <c r="P125" s="63">
        <f t="shared" si="3"/>
        <v>0</v>
      </c>
      <c r="R125" s="28"/>
      <c r="S125" s="28"/>
      <c r="T125" s="28"/>
      <c r="W125" s="75"/>
      <c r="AA125" s="75"/>
    </row>
    <row r="126" spans="1:27" x14ac:dyDescent="0.25">
      <c r="A126" s="61">
        <v>117</v>
      </c>
      <c r="B126" s="62" t="s">
        <v>280</v>
      </c>
      <c r="C126" s="63">
        <v>119.73371306840717</v>
      </c>
      <c r="D126" s="63">
        <v>138.27191181527368</v>
      </c>
      <c r="E126" s="63">
        <v>143.61600300833132</v>
      </c>
      <c r="F126" s="63">
        <v>137.12379642357405</v>
      </c>
      <c r="G126" s="63">
        <v>146.73290418429687</v>
      </c>
      <c r="H126" s="63">
        <v>145.07768066595662</v>
      </c>
      <c r="I126" s="63">
        <v>140.97400672849417</v>
      </c>
      <c r="J126" s="63">
        <v>147.05779249016894</v>
      </c>
      <c r="K126" s="63">
        <v>148.54092402400161</v>
      </c>
      <c r="L126" s="63">
        <v>152.66004117601548</v>
      </c>
      <c r="M126" s="63">
        <v>150.72223563278274</v>
      </c>
      <c r="N126" s="63">
        <v>151.57732927495601</v>
      </c>
      <c r="O126" s="63">
        <f t="shared" si="2"/>
        <v>119.73371306840717</v>
      </c>
      <c r="P126" s="63">
        <f t="shared" si="3"/>
        <v>152.66004117601548</v>
      </c>
      <c r="R126" s="28"/>
      <c r="S126" s="28"/>
      <c r="T126" s="28"/>
      <c r="W126" s="75"/>
      <c r="AA126" s="75"/>
    </row>
    <row r="127" spans="1:27" x14ac:dyDescent="0.25">
      <c r="A127" s="61">
        <v>118</v>
      </c>
      <c r="B127" s="62" t="s">
        <v>295</v>
      </c>
      <c r="C127" s="63">
        <v>123.24405368413261</v>
      </c>
      <c r="D127" s="63">
        <v>124.11104195885842</v>
      </c>
      <c r="E127" s="63">
        <v>127.1538050589474</v>
      </c>
      <c r="F127" s="63">
        <v>130.08878555537004</v>
      </c>
      <c r="G127" s="63">
        <v>123.25835743155824</v>
      </c>
      <c r="H127" s="63">
        <v>123.09813345374296</v>
      </c>
      <c r="I127" s="63">
        <v>120.93653832076434</v>
      </c>
      <c r="J127" s="63">
        <v>121.2055455894828</v>
      </c>
      <c r="K127" s="63">
        <v>123.02981737590576</v>
      </c>
      <c r="L127" s="63">
        <v>120.46668858974647</v>
      </c>
      <c r="M127" s="63">
        <v>120.46668858974647</v>
      </c>
      <c r="N127" s="63">
        <v>112.5061106255289</v>
      </c>
      <c r="O127" s="63">
        <f t="shared" si="2"/>
        <v>112.5061106255289</v>
      </c>
      <c r="P127" s="63">
        <f t="shared" si="3"/>
        <v>130.08878555537004</v>
      </c>
      <c r="R127" s="28"/>
      <c r="S127" s="28"/>
      <c r="T127" s="28"/>
      <c r="W127" s="75"/>
      <c r="AA127" s="75"/>
    </row>
    <row r="128" spans="1:27" x14ac:dyDescent="0.25">
      <c r="A128" s="61">
        <v>119</v>
      </c>
      <c r="B128" s="62" t="s">
        <v>445</v>
      </c>
      <c r="C128" s="63">
        <v>0</v>
      </c>
      <c r="D128" s="63">
        <v>0</v>
      </c>
      <c r="E128" s="63">
        <v>0</v>
      </c>
      <c r="F128" s="63">
        <v>0</v>
      </c>
      <c r="G128" s="63">
        <v>0</v>
      </c>
      <c r="H128" s="63">
        <v>0</v>
      </c>
      <c r="I128" s="63">
        <v>0</v>
      </c>
      <c r="J128" s="63">
        <v>0</v>
      </c>
      <c r="K128" s="63">
        <v>0</v>
      </c>
      <c r="L128" s="63">
        <v>0</v>
      </c>
      <c r="M128" s="63">
        <v>0</v>
      </c>
      <c r="N128" s="63">
        <v>0</v>
      </c>
      <c r="O128" s="63">
        <f t="shared" si="2"/>
        <v>0</v>
      </c>
      <c r="P128" s="63">
        <f t="shared" si="3"/>
        <v>0</v>
      </c>
      <c r="R128" s="28"/>
      <c r="S128" s="28"/>
      <c r="T128" s="28"/>
      <c r="W128" s="75"/>
      <c r="AA128" s="75"/>
    </row>
    <row r="129" spans="1:27" x14ac:dyDescent="0.25">
      <c r="A129" s="61">
        <v>120</v>
      </c>
      <c r="B129" s="62" t="s">
        <v>446</v>
      </c>
      <c r="C129" s="63">
        <v>0</v>
      </c>
      <c r="D129" s="63">
        <v>0</v>
      </c>
      <c r="E129" s="63">
        <v>0</v>
      </c>
      <c r="F129" s="63">
        <v>0</v>
      </c>
      <c r="G129" s="63">
        <v>0</v>
      </c>
      <c r="H129" s="63">
        <v>0</v>
      </c>
      <c r="I129" s="63">
        <v>0</v>
      </c>
      <c r="J129" s="63">
        <v>0</v>
      </c>
      <c r="K129" s="63">
        <v>0</v>
      </c>
      <c r="L129" s="63">
        <v>0</v>
      </c>
      <c r="M129" s="63">
        <v>0</v>
      </c>
      <c r="N129" s="63">
        <v>0</v>
      </c>
      <c r="O129" s="63">
        <f t="shared" si="2"/>
        <v>0</v>
      </c>
      <c r="P129" s="63">
        <f t="shared" si="3"/>
        <v>0</v>
      </c>
      <c r="R129" s="28"/>
      <c r="S129" s="28"/>
      <c r="T129" s="28"/>
      <c r="W129" s="75"/>
      <c r="AA129" s="75"/>
    </row>
    <row r="130" spans="1:27" x14ac:dyDescent="0.25">
      <c r="A130" s="61">
        <v>121</v>
      </c>
      <c r="B130" s="62" t="s">
        <v>85</v>
      </c>
      <c r="C130" s="63">
        <v>117.00454733885404</v>
      </c>
      <c r="D130" s="63">
        <v>129.87423157825251</v>
      </c>
      <c r="E130" s="63">
        <v>139.9341159798748</v>
      </c>
      <c r="F130" s="63">
        <v>183.64920974621785</v>
      </c>
      <c r="G130" s="63">
        <v>183.64920974621785</v>
      </c>
      <c r="H130" s="63">
        <v>218.27565447014982</v>
      </c>
      <c r="I130" s="63">
        <v>203.74417533588309</v>
      </c>
      <c r="J130" s="63">
        <v>203.74417533588309</v>
      </c>
      <c r="K130" s="63">
        <v>196.90848634196615</v>
      </c>
      <c r="L130" s="63">
        <v>190.96448290011494</v>
      </c>
      <c r="M130" s="63">
        <v>171.6109268622356</v>
      </c>
      <c r="N130" s="63">
        <v>171.24179795407684</v>
      </c>
      <c r="O130" s="63">
        <f t="shared" si="2"/>
        <v>117.00454733885404</v>
      </c>
      <c r="P130" s="63">
        <f t="shared" si="3"/>
        <v>218.27565447014982</v>
      </c>
      <c r="R130" s="28"/>
      <c r="S130" s="28"/>
      <c r="T130" s="28"/>
      <c r="W130" s="75"/>
      <c r="AA130" s="75"/>
    </row>
    <row r="131" spans="1:27" x14ac:dyDescent="0.25">
      <c r="A131" s="61">
        <v>122</v>
      </c>
      <c r="B131" s="62" t="s">
        <v>296</v>
      </c>
      <c r="C131" s="63">
        <v>113.22559428920631</v>
      </c>
      <c r="D131" s="63">
        <v>116.82186483303492</v>
      </c>
      <c r="E131" s="63">
        <v>125.15411167821571</v>
      </c>
      <c r="F131" s="63">
        <v>126.95777730670092</v>
      </c>
      <c r="G131" s="63">
        <v>132.36977559289181</v>
      </c>
      <c r="H131" s="63">
        <v>131.1138610644376</v>
      </c>
      <c r="I131" s="63">
        <v>133.4007911277277</v>
      </c>
      <c r="J131" s="63">
        <v>129.14617586498514</v>
      </c>
      <c r="K131" s="63">
        <v>132.65863031088099</v>
      </c>
      <c r="L131" s="63">
        <v>130.88068893140269</v>
      </c>
      <c r="M131" s="63">
        <v>134.14191132700449</v>
      </c>
      <c r="N131" s="63">
        <v>134.39008398709214</v>
      </c>
      <c r="O131" s="63">
        <f t="shared" si="2"/>
        <v>113.22559428920631</v>
      </c>
      <c r="P131" s="63">
        <f t="shared" si="3"/>
        <v>134.39008398709214</v>
      </c>
      <c r="R131" s="28"/>
      <c r="S131" s="28"/>
      <c r="T131" s="28"/>
      <c r="W131" s="75"/>
      <c r="AA131" s="75"/>
    </row>
    <row r="132" spans="1:27" x14ac:dyDescent="0.25">
      <c r="A132" s="61">
        <v>123</v>
      </c>
      <c r="B132" s="62" t="s">
        <v>447</v>
      </c>
      <c r="C132" s="63">
        <v>0</v>
      </c>
      <c r="D132" s="63">
        <v>0</v>
      </c>
      <c r="E132" s="63">
        <v>0</v>
      </c>
      <c r="F132" s="63">
        <v>0</v>
      </c>
      <c r="G132" s="63">
        <v>0</v>
      </c>
      <c r="H132" s="63">
        <v>0</v>
      </c>
      <c r="I132" s="63">
        <v>0</v>
      </c>
      <c r="J132" s="63">
        <v>0</v>
      </c>
      <c r="K132" s="63">
        <v>0</v>
      </c>
      <c r="L132" s="63">
        <v>0</v>
      </c>
      <c r="M132" s="63">
        <v>0</v>
      </c>
      <c r="N132" s="63">
        <v>0</v>
      </c>
      <c r="O132" s="63">
        <f t="shared" si="2"/>
        <v>0</v>
      </c>
      <c r="P132" s="63">
        <f t="shared" si="3"/>
        <v>0</v>
      </c>
      <c r="R132" s="28"/>
      <c r="S132" s="28"/>
      <c r="T132" s="28"/>
      <c r="W132" s="75"/>
      <c r="AA132" s="75"/>
    </row>
    <row r="133" spans="1:27" x14ac:dyDescent="0.25">
      <c r="A133" s="61">
        <v>124</v>
      </c>
      <c r="B133" s="62" t="s">
        <v>448</v>
      </c>
      <c r="C133" s="63">
        <v>0</v>
      </c>
      <c r="D133" s="63">
        <v>0</v>
      </c>
      <c r="E133" s="63">
        <v>0</v>
      </c>
      <c r="F133" s="63">
        <v>0</v>
      </c>
      <c r="G133" s="63">
        <v>0</v>
      </c>
      <c r="H133" s="63">
        <v>0</v>
      </c>
      <c r="I133" s="63">
        <v>0</v>
      </c>
      <c r="J133" s="63">
        <v>0</v>
      </c>
      <c r="K133" s="63">
        <v>0</v>
      </c>
      <c r="L133" s="63">
        <v>0</v>
      </c>
      <c r="M133" s="63">
        <v>0</v>
      </c>
      <c r="N133" s="63">
        <v>0</v>
      </c>
      <c r="O133" s="63">
        <f t="shared" si="2"/>
        <v>0</v>
      </c>
      <c r="P133" s="63">
        <f t="shared" si="3"/>
        <v>0</v>
      </c>
      <c r="R133" s="28"/>
      <c r="S133" s="28"/>
      <c r="T133" s="28"/>
      <c r="W133" s="75"/>
      <c r="AA133" s="75"/>
    </row>
    <row r="134" spans="1:27" x14ac:dyDescent="0.25">
      <c r="A134" s="61">
        <v>125</v>
      </c>
      <c r="B134" s="62" t="s">
        <v>274</v>
      </c>
      <c r="C134" s="63">
        <v>142.22077348466647</v>
      </c>
      <c r="D134" s="63">
        <v>148.21477334229726</v>
      </c>
      <c r="E134" s="63">
        <v>150.75289597312735</v>
      </c>
      <c r="F134" s="63">
        <v>148.43183154401359</v>
      </c>
      <c r="G134" s="63">
        <v>149.2121173530409</v>
      </c>
      <c r="H134" s="63">
        <v>154.90113065369511</v>
      </c>
      <c r="I134" s="63">
        <v>158.17045910853543</v>
      </c>
      <c r="J134" s="63">
        <v>162.17908501755633</v>
      </c>
      <c r="K134" s="63">
        <v>155.48744515629699</v>
      </c>
      <c r="L134" s="63">
        <v>153.13576456909803</v>
      </c>
      <c r="M134" s="63">
        <v>147.26840926851204</v>
      </c>
      <c r="N134" s="63">
        <v>147.18547185997332</v>
      </c>
      <c r="O134" s="63">
        <f t="shared" si="2"/>
        <v>142.22077348466647</v>
      </c>
      <c r="P134" s="63">
        <f t="shared" si="3"/>
        <v>162.17908501755633</v>
      </c>
      <c r="R134" s="28"/>
      <c r="S134" s="28"/>
      <c r="T134" s="28"/>
      <c r="W134" s="75"/>
      <c r="AA134" s="75"/>
    </row>
    <row r="135" spans="1:27" x14ac:dyDescent="0.25">
      <c r="A135" s="61">
        <v>126</v>
      </c>
      <c r="B135" s="62" t="s">
        <v>449</v>
      </c>
      <c r="C135" s="63">
        <v>154.38448692238168</v>
      </c>
      <c r="D135" s="63">
        <v>0</v>
      </c>
      <c r="E135" s="63">
        <v>0</v>
      </c>
      <c r="F135" s="63">
        <v>0</v>
      </c>
      <c r="G135" s="63">
        <v>0</v>
      </c>
      <c r="H135" s="63">
        <v>0</v>
      </c>
      <c r="I135" s="63">
        <v>0</v>
      </c>
      <c r="J135" s="63">
        <v>0</v>
      </c>
      <c r="K135" s="63">
        <v>0</v>
      </c>
      <c r="L135" s="63">
        <v>0</v>
      </c>
      <c r="M135" s="63">
        <v>0</v>
      </c>
      <c r="N135" s="63">
        <v>0</v>
      </c>
      <c r="O135" s="63">
        <f t="shared" si="2"/>
        <v>0</v>
      </c>
      <c r="P135" s="63">
        <f t="shared" si="3"/>
        <v>154.38448692238168</v>
      </c>
      <c r="R135" s="28"/>
      <c r="S135" s="28"/>
      <c r="T135" s="28"/>
      <c r="W135" s="75"/>
      <c r="AA135" s="75"/>
    </row>
    <row r="136" spans="1:27" x14ac:dyDescent="0.25">
      <c r="A136" s="61">
        <v>127</v>
      </c>
      <c r="B136" s="62" t="s">
        <v>70</v>
      </c>
      <c r="C136" s="63">
        <v>135.02711274400383</v>
      </c>
      <c r="D136" s="63">
        <v>134.74574440965733</v>
      </c>
      <c r="E136" s="63">
        <v>134.46390678783106</v>
      </c>
      <c r="F136" s="63">
        <v>148.14920057094022</v>
      </c>
      <c r="G136" s="63">
        <v>142.03459829286703</v>
      </c>
      <c r="H136" s="63">
        <v>147.35143810437003</v>
      </c>
      <c r="I136" s="63">
        <v>146.90256283592521</v>
      </c>
      <c r="J136" s="63">
        <v>144.62134384712579</v>
      </c>
      <c r="K136" s="63">
        <v>151.09042196671709</v>
      </c>
      <c r="L136" s="63">
        <v>152.27953297796435</v>
      </c>
      <c r="M136" s="63">
        <v>152.27953297796435</v>
      </c>
      <c r="N136" s="63">
        <v>197.53140376790708</v>
      </c>
      <c r="O136" s="63">
        <f t="shared" si="2"/>
        <v>134.46390678783106</v>
      </c>
      <c r="P136" s="63">
        <f t="shared" si="3"/>
        <v>197.53140376790708</v>
      </c>
      <c r="R136" s="28"/>
      <c r="S136" s="28"/>
      <c r="T136" s="28"/>
      <c r="W136" s="75"/>
      <c r="AA136" s="75"/>
    </row>
    <row r="137" spans="1:27" x14ac:dyDescent="0.25">
      <c r="A137" s="61">
        <v>128</v>
      </c>
      <c r="B137" s="62" t="s">
        <v>118</v>
      </c>
      <c r="C137" s="63">
        <v>100.5281198108609</v>
      </c>
      <c r="D137" s="63">
        <v>101.61529320388919</v>
      </c>
      <c r="E137" s="63">
        <v>102.14651737397895</v>
      </c>
      <c r="F137" s="63">
        <v>104.29387432669679</v>
      </c>
      <c r="G137" s="63">
        <v>105.08760718715354</v>
      </c>
      <c r="H137" s="63">
        <v>105.05368250755878</v>
      </c>
      <c r="I137" s="63">
        <v>107.13818544860972</v>
      </c>
      <c r="J137" s="63">
        <v>105.76651733906195</v>
      </c>
      <c r="K137" s="63">
        <v>108.99936677311585</v>
      </c>
      <c r="L137" s="63">
        <v>110.38697262617856</v>
      </c>
      <c r="M137" s="63">
        <v>103.72639218324369</v>
      </c>
      <c r="N137" s="63">
        <v>103.60715367772923</v>
      </c>
      <c r="O137" s="63">
        <f t="shared" si="2"/>
        <v>100.5281198108609</v>
      </c>
      <c r="P137" s="63">
        <f t="shared" si="3"/>
        <v>110.38697262617856</v>
      </c>
      <c r="R137" s="28"/>
      <c r="S137" s="28"/>
      <c r="T137" s="28"/>
      <c r="W137" s="75"/>
      <c r="AA137" s="75"/>
    </row>
    <row r="138" spans="1:27" x14ac:dyDescent="0.25">
      <c r="A138" s="61">
        <v>129</v>
      </c>
      <c r="B138" s="62" t="s">
        <v>450</v>
      </c>
      <c r="C138" s="63">
        <v>0</v>
      </c>
      <c r="D138" s="63">
        <v>0</v>
      </c>
      <c r="E138" s="63">
        <v>0</v>
      </c>
      <c r="F138" s="63">
        <v>0</v>
      </c>
      <c r="G138" s="63">
        <v>0</v>
      </c>
      <c r="H138" s="63">
        <v>0</v>
      </c>
      <c r="I138" s="63">
        <v>0</v>
      </c>
      <c r="J138" s="63">
        <v>0</v>
      </c>
      <c r="K138" s="63">
        <v>0</v>
      </c>
      <c r="L138" s="63">
        <v>0</v>
      </c>
      <c r="M138" s="63">
        <v>0</v>
      </c>
      <c r="N138" s="63">
        <v>0</v>
      </c>
      <c r="O138" s="63">
        <f t="shared" si="2"/>
        <v>0</v>
      </c>
      <c r="P138" s="63">
        <f t="shared" si="3"/>
        <v>0</v>
      </c>
      <c r="R138" s="28"/>
      <c r="S138" s="28"/>
      <c r="T138" s="28"/>
      <c r="W138" s="75"/>
      <c r="AA138" s="75"/>
    </row>
    <row r="139" spans="1:27" x14ac:dyDescent="0.25">
      <c r="A139" s="61">
        <v>130</v>
      </c>
      <c r="B139" s="62" t="s">
        <v>451</v>
      </c>
      <c r="C139" s="63">
        <v>0</v>
      </c>
      <c r="D139" s="63">
        <v>0</v>
      </c>
      <c r="E139" s="63">
        <v>0</v>
      </c>
      <c r="F139" s="63">
        <v>0</v>
      </c>
      <c r="G139" s="63">
        <v>0</v>
      </c>
      <c r="H139" s="63">
        <v>0</v>
      </c>
      <c r="I139" s="63">
        <v>0</v>
      </c>
      <c r="J139" s="63">
        <v>0</v>
      </c>
      <c r="K139" s="63">
        <v>0</v>
      </c>
      <c r="L139" s="63">
        <v>0</v>
      </c>
      <c r="M139" s="63">
        <v>0</v>
      </c>
      <c r="N139" s="63">
        <v>0</v>
      </c>
      <c r="O139" s="63">
        <f t="shared" ref="O139:O202" si="4">MIN(C139:N139)</f>
        <v>0</v>
      </c>
      <c r="P139" s="63">
        <f t="shared" ref="P139:P202" si="5">MAX(C139:N139)</f>
        <v>0</v>
      </c>
      <c r="R139" s="28"/>
      <c r="S139" s="28"/>
      <c r="T139" s="28"/>
      <c r="W139" s="75"/>
      <c r="AA139" s="75"/>
    </row>
    <row r="140" spans="1:27" x14ac:dyDescent="0.25">
      <c r="A140" s="61">
        <v>131</v>
      </c>
      <c r="B140" s="62" t="s">
        <v>297</v>
      </c>
      <c r="C140" s="63">
        <v>117.12460261481326</v>
      </c>
      <c r="D140" s="63">
        <v>120.18854674291836</v>
      </c>
      <c r="E140" s="63">
        <v>121.41743949355224</v>
      </c>
      <c r="F140" s="63">
        <v>122.68530214489178</v>
      </c>
      <c r="G140" s="63">
        <v>124.67311001944172</v>
      </c>
      <c r="H140" s="63">
        <v>125.93569327897727</v>
      </c>
      <c r="I140" s="63">
        <v>128.51351766594289</v>
      </c>
      <c r="J140" s="63">
        <v>132.54214150883996</v>
      </c>
      <c r="K140" s="63">
        <v>149.32213312263198</v>
      </c>
      <c r="L140" s="63">
        <v>147.09566604075962</v>
      </c>
      <c r="M140" s="63">
        <v>147.09566604075962</v>
      </c>
      <c r="N140" s="63">
        <v>153.63899066310054</v>
      </c>
      <c r="O140" s="63">
        <f t="shared" si="4"/>
        <v>117.12460261481326</v>
      </c>
      <c r="P140" s="63">
        <f t="shared" si="5"/>
        <v>153.63899066310054</v>
      </c>
      <c r="R140" s="28"/>
      <c r="S140" s="28"/>
      <c r="T140" s="28"/>
      <c r="W140" s="75"/>
      <c r="AA140" s="75"/>
    </row>
    <row r="141" spans="1:27" x14ac:dyDescent="0.25">
      <c r="A141" s="61">
        <v>132</v>
      </c>
      <c r="B141" s="62" t="s">
        <v>452</v>
      </c>
      <c r="C141" s="63">
        <v>0</v>
      </c>
      <c r="D141" s="63">
        <v>0</v>
      </c>
      <c r="E141" s="63">
        <v>0</v>
      </c>
      <c r="F141" s="63">
        <v>0</v>
      </c>
      <c r="G141" s="63">
        <v>0</v>
      </c>
      <c r="H141" s="63">
        <v>0</v>
      </c>
      <c r="I141" s="63">
        <v>0</v>
      </c>
      <c r="J141" s="63">
        <v>0</v>
      </c>
      <c r="K141" s="63">
        <v>0</v>
      </c>
      <c r="L141" s="63">
        <v>0</v>
      </c>
      <c r="M141" s="63">
        <v>0</v>
      </c>
      <c r="N141" s="63">
        <v>0</v>
      </c>
      <c r="O141" s="63">
        <f t="shared" si="4"/>
        <v>0</v>
      </c>
      <c r="P141" s="63">
        <f t="shared" si="5"/>
        <v>0</v>
      </c>
      <c r="R141" s="28"/>
      <c r="S141" s="28"/>
      <c r="T141" s="28"/>
      <c r="W141" s="75"/>
      <c r="AA141" s="75"/>
    </row>
    <row r="142" spans="1:27" x14ac:dyDescent="0.25">
      <c r="A142" s="61">
        <v>133</v>
      </c>
      <c r="B142" s="62" t="s">
        <v>95</v>
      </c>
      <c r="C142" s="63">
        <v>118.0186099209684</v>
      </c>
      <c r="D142" s="63">
        <v>119.07973863259113</v>
      </c>
      <c r="E142" s="63">
        <v>121.18191472093984</v>
      </c>
      <c r="F142" s="63">
        <v>126.6125980954231</v>
      </c>
      <c r="G142" s="63">
        <v>131.34051686962678</v>
      </c>
      <c r="H142" s="63">
        <v>124.90508975132595</v>
      </c>
      <c r="I142" s="63">
        <v>119.77351332522768</v>
      </c>
      <c r="J142" s="63">
        <v>117.41251061989459</v>
      </c>
      <c r="K142" s="63">
        <v>110.36970378817641</v>
      </c>
      <c r="L142" s="63">
        <v>113.34679933653671</v>
      </c>
      <c r="M142" s="63">
        <v>104.38117306687144</v>
      </c>
      <c r="N142" s="63">
        <v>104.31142256018728</v>
      </c>
      <c r="O142" s="63">
        <f t="shared" si="4"/>
        <v>104.31142256018728</v>
      </c>
      <c r="P142" s="63">
        <f t="shared" si="5"/>
        <v>131.34051686962678</v>
      </c>
      <c r="R142" s="28"/>
      <c r="S142" s="28"/>
      <c r="T142" s="28"/>
      <c r="W142" s="75"/>
      <c r="AA142" s="75"/>
    </row>
    <row r="143" spans="1:27" x14ac:dyDescent="0.25">
      <c r="A143" s="61">
        <v>134</v>
      </c>
      <c r="B143" s="62" t="s">
        <v>453</v>
      </c>
      <c r="C143" s="63">
        <v>0</v>
      </c>
      <c r="D143" s="63">
        <v>0</v>
      </c>
      <c r="E143" s="63">
        <v>0</v>
      </c>
      <c r="F143" s="63">
        <v>0</v>
      </c>
      <c r="G143" s="63">
        <v>0</v>
      </c>
      <c r="H143" s="63">
        <v>0</v>
      </c>
      <c r="I143" s="63">
        <v>0</v>
      </c>
      <c r="J143" s="63">
        <v>0</v>
      </c>
      <c r="K143" s="63">
        <v>0</v>
      </c>
      <c r="L143" s="63">
        <v>0</v>
      </c>
      <c r="M143" s="63">
        <v>0</v>
      </c>
      <c r="N143" s="63">
        <v>0</v>
      </c>
      <c r="O143" s="63">
        <f t="shared" si="4"/>
        <v>0</v>
      </c>
      <c r="P143" s="63">
        <f t="shared" si="5"/>
        <v>0</v>
      </c>
      <c r="R143" s="28"/>
      <c r="S143" s="28"/>
      <c r="T143" s="28"/>
      <c r="W143" s="75"/>
      <c r="AA143" s="75"/>
    </row>
    <row r="144" spans="1:27" x14ac:dyDescent="0.25">
      <c r="A144" s="61">
        <v>135</v>
      </c>
      <c r="B144" s="62" t="s">
        <v>352</v>
      </c>
      <c r="C144" s="63">
        <v>129.57439186427882</v>
      </c>
      <c r="D144" s="63">
        <v>141.23085963891359</v>
      </c>
      <c r="E144" s="63">
        <v>146.35236044039775</v>
      </c>
      <c r="F144" s="63">
        <v>160.79173285038183</v>
      </c>
      <c r="G144" s="63">
        <v>161.15130356065097</v>
      </c>
      <c r="H144" s="63">
        <v>154.28276318746401</v>
      </c>
      <c r="I144" s="63">
        <v>152.22695084855678</v>
      </c>
      <c r="J144" s="63">
        <v>156.59096034385331</v>
      </c>
      <c r="K144" s="63">
        <v>166.41916455609802</v>
      </c>
      <c r="L144" s="63">
        <v>130.26588355361616</v>
      </c>
      <c r="M144" s="63">
        <v>130.33674576135371</v>
      </c>
      <c r="N144" s="63">
        <v>127.93910661274859</v>
      </c>
      <c r="O144" s="63">
        <f t="shared" si="4"/>
        <v>127.93910661274859</v>
      </c>
      <c r="P144" s="63">
        <f t="shared" si="5"/>
        <v>166.41916455609802</v>
      </c>
      <c r="R144" s="28"/>
      <c r="S144" s="28"/>
      <c r="T144" s="28"/>
      <c r="W144" s="75"/>
      <c r="AA144" s="75"/>
    </row>
    <row r="145" spans="1:27" x14ac:dyDescent="0.25">
      <c r="A145" s="61">
        <v>136</v>
      </c>
      <c r="B145" s="62" t="s">
        <v>101</v>
      </c>
      <c r="C145" s="63">
        <v>133.7021126537453</v>
      </c>
      <c r="D145" s="63">
        <v>128.60831409574305</v>
      </c>
      <c r="E145" s="63">
        <v>130.1466327078505</v>
      </c>
      <c r="F145" s="63">
        <v>130.90183780008104</v>
      </c>
      <c r="G145" s="63">
        <v>132.80603287756807</v>
      </c>
      <c r="H145" s="63">
        <v>132.90588014232873</v>
      </c>
      <c r="I145" s="63">
        <v>131.77617768364854</v>
      </c>
      <c r="J145" s="63">
        <v>129.82373437638608</v>
      </c>
      <c r="K145" s="63">
        <v>138.84916120943572</v>
      </c>
      <c r="L145" s="63">
        <v>131.94955011057939</v>
      </c>
      <c r="M145" s="63">
        <v>131.98851994411706</v>
      </c>
      <c r="N145" s="63">
        <v>132.2909817510029</v>
      </c>
      <c r="O145" s="63">
        <f t="shared" si="4"/>
        <v>128.60831409574305</v>
      </c>
      <c r="P145" s="63">
        <f t="shared" si="5"/>
        <v>138.84916120943572</v>
      </c>
      <c r="R145" s="28"/>
      <c r="S145" s="28"/>
      <c r="T145" s="28"/>
      <c r="W145" s="75"/>
      <c r="AA145" s="75"/>
    </row>
    <row r="146" spans="1:27" x14ac:dyDescent="0.25">
      <c r="A146" s="61">
        <v>137</v>
      </c>
      <c r="B146" s="62" t="s">
        <v>236</v>
      </c>
      <c r="C146" s="63">
        <v>104.40873445991869</v>
      </c>
      <c r="D146" s="63">
        <v>102.10366200834295</v>
      </c>
      <c r="E146" s="63">
        <v>101.42697075949938</v>
      </c>
      <c r="F146" s="63">
        <v>101.840586627467</v>
      </c>
      <c r="G146" s="63">
        <v>100.16600999752472</v>
      </c>
      <c r="H146" s="63">
        <v>100.13010170084446</v>
      </c>
      <c r="I146" s="63">
        <v>99.277510489415846</v>
      </c>
      <c r="J146" s="63">
        <v>99.531184574752174</v>
      </c>
      <c r="K146" s="63">
        <v>99.586416643268535</v>
      </c>
      <c r="L146" s="63">
        <v>100</v>
      </c>
      <c r="M146" s="63">
        <v>100.27198413418542</v>
      </c>
      <c r="N146" s="63">
        <v>100.60080994745249</v>
      </c>
      <c r="O146" s="63">
        <f t="shared" si="4"/>
        <v>99.277510489415846</v>
      </c>
      <c r="P146" s="63">
        <f t="shared" si="5"/>
        <v>104.40873445991869</v>
      </c>
      <c r="R146" s="28"/>
      <c r="S146" s="28"/>
      <c r="T146" s="28"/>
      <c r="W146" s="75"/>
      <c r="AA146" s="75"/>
    </row>
    <row r="147" spans="1:27" x14ac:dyDescent="0.25">
      <c r="A147" s="61">
        <v>138</v>
      </c>
      <c r="B147" s="62" t="s">
        <v>225</v>
      </c>
      <c r="C147" s="63">
        <v>115.99930100755759</v>
      </c>
      <c r="D147" s="63">
        <v>119.28081279310227</v>
      </c>
      <c r="E147" s="63">
        <v>125.37629002083011</v>
      </c>
      <c r="F147" s="63">
        <v>133.39838178677118</v>
      </c>
      <c r="G147" s="63">
        <v>143.62745174044696</v>
      </c>
      <c r="H147" s="63">
        <v>141.46322346846969</v>
      </c>
      <c r="I147" s="63">
        <v>152.19708033265522</v>
      </c>
      <c r="J147" s="63">
        <v>153.71994633485789</v>
      </c>
      <c r="K147" s="63">
        <v>151.39829389031877</v>
      </c>
      <c r="L147" s="63">
        <v>147.67970350547154</v>
      </c>
      <c r="M147" s="63">
        <v>149.07609472884968</v>
      </c>
      <c r="N147" s="63">
        <v>148.64261486895896</v>
      </c>
      <c r="O147" s="63">
        <f t="shared" si="4"/>
        <v>115.99930100755759</v>
      </c>
      <c r="P147" s="63">
        <f t="shared" si="5"/>
        <v>153.71994633485789</v>
      </c>
      <c r="R147" s="28"/>
      <c r="S147" s="28"/>
      <c r="T147" s="28"/>
      <c r="W147" s="75"/>
      <c r="AA147" s="75"/>
    </row>
    <row r="148" spans="1:27" x14ac:dyDescent="0.25">
      <c r="A148" s="61">
        <v>139</v>
      </c>
      <c r="B148" s="62" t="s">
        <v>144</v>
      </c>
      <c r="C148" s="63">
        <v>126.02741163203265</v>
      </c>
      <c r="D148" s="63">
        <v>128.3681954868083</v>
      </c>
      <c r="E148" s="63">
        <v>128.60160609940451</v>
      </c>
      <c r="F148" s="63">
        <v>134.23499299152496</v>
      </c>
      <c r="G148" s="63">
        <v>139.88940341861357</v>
      </c>
      <c r="H148" s="63">
        <v>134.62360910158421</v>
      </c>
      <c r="I148" s="63">
        <v>133.14815170488166</v>
      </c>
      <c r="J148" s="63">
        <v>134.48724328395653</v>
      </c>
      <c r="K148" s="63">
        <v>136.52412617984947</v>
      </c>
      <c r="L148" s="63">
        <v>132.32812026277668</v>
      </c>
      <c r="M148" s="63">
        <v>131.19800884889713</v>
      </c>
      <c r="N148" s="63">
        <v>131.16707061718461</v>
      </c>
      <c r="O148" s="63">
        <f t="shared" si="4"/>
        <v>126.02741163203265</v>
      </c>
      <c r="P148" s="63">
        <f t="shared" si="5"/>
        <v>139.88940341861357</v>
      </c>
      <c r="R148" s="28"/>
      <c r="S148" s="28"/>
      <c r="T148" s="28"/>
      <c r="W148" s="75"/>
      <c r="AA148" s="75"/>
    </row>
    <row r="149" spans="1:27" x14ac:dyDescent="0.25">
      <c r="A149" s="61">
        <v>140</v>
      </c>
      <c r="B149" s="62" t="s">
        <v>454</v>
      </c>
      <c r="C149" s="63">
        <v>0</v>
      </c>
      <c r="D149" s="63">
        <v>0</v>
      </c>
      <c r="E149" s="63">
        <v>0</v>
      </c>
      <c r="F149" s="63">
        <v>0</v>
      </c>
      <c r="G149" s="63">
        <v>0</v>
      </c>
      <c r="H149" s="63">
        <v>0</v>
      </c>
      <c r="I149" s="63">
        <v>0</v>
      </c>
      <c r="J149" s="63">
        <v>0</v>
      </c>
      <c r="K149" s="63">
        <v>0</v>
      </c>
      <c r="L149" s="63">
        <v>0</v>
      </c>
      <c r="M149" s="63">
        <v>0</v>
      </c>
      <c r="N149" s="63">
        <v>0</v>
      </c>
      <c r="O149" s="63">
        <f t="shared" si="4"/>
        <v>0</v>
      </c>
      <c r="P149" s="63">
        <f t="shared" si="5"/>
        <v>0</v>
      </c>
      <c r="R149" s="28"/>
      <c r="S149" s="28"/>
      <c r="T149" s="28"/>
      <c r="W149" s="75"/>
      <c r="AA149" s="75"/>
    </row>
    <row r="150" spans="1:27" x14ac:dyDescent="0.25">
      <c r="A150" s="61">
        <v>141</v>
      </c>
      <c r="B150" s="62" t="s">
        <v>145</v>
      </c>
      <c r="C150" s="63">
        <v>146.21566024128589</v>
      </c>
      <c r="D150" s="63">
        <v>144.61930946425002</v>
      </c>
      <c r="E150" s="63">
        <v>147.64039653735421</v>
      </c>
      <c r="F150" s="63">
        <v>157.27824581330233</v>
      </c>
      <c r="G150" s="63">
        <v>146.84604014260057</v>
      </c>
      <c r="H150" s="63">
        <v>144.55527753401753</v>
      </c>
      <c r="I150" s="63">
        <v>148.23863780698451</v>
      </c>
      <c r="J150" s="63">
        <v>144.85490966992225</v>
      </c>
      <c r="K150" s="63">
        <v>152.10796910915397</v>
      </c>
      <c r="L150" s="63">
        <v>149.10364905943348</v>
      </c>
      <c r="M150" s="63">
        <v>149.10364905943348</v>
      </c>
      <c r="N150" s="63">
        <v>155.08654617169265</v>
      </c>
      <c r="O150" s="63">
        <f t="shared" si="4"/>
        <v>144.55527753401753</v>
      </c>
      <c r="P150" s="63">
        <f t="shared" si="5"/>
        <v>157.27824581330233</v>
      </c>
      <c r="R150" s="28"/>
      <c r="S150" s="28"/>
      <c r="T150" s="28"/>
      <c r="W150" s="75"/>
      <c r="AA150" s="75"/>
    </row>
    <row r="151" spans="1:27" x14ac:dyDescent="0.25">
      <c r="A151" s="61">
        <v>142</v>
      </c>
      <c r="B151" s="62" t="s">
        <v>318</v>
      </c>
      <c r="C151" s="63">
        <v>148.89862973703322</v>
      </c>
      <c r="D151" s="63">
        <v>152.0708884423743</v>
      </c>
      <c r="E151" s="63">
        <v>155.15712290091903</v>
      </c>
      <c r="F151" s="63">
        <v>164.85949291587772</v>
      </c>
      <c r="G151" s="63">
        <v>173.14407916140172</v>
      </c>
      <c r="H151" s="63">
        <v>177.33878611237353</v>
      </c>
      <c r="I151" s="63">
        <v>173.56957341850872</v>
      </c>
      <c r="J151" s="63">
        <v>179.30664450318912</v>
      </c>
      <c r="K151" s="63">
        <v>186.86941274858177</v>
      </c>
      <c r="L151" s="63">
        <v>184.72724129284549</v>
      </c>
      <c r="M151" s="63">
        <v>188.54007219313294</v>
      </c>
      <c r="N151" s="63">
        <v>188.63867480121894</v>
      </c>
      <c r="O151" s="63">
        <f t="shared" si="4"/>
        <v>148.89862973703322</v>
      </c>
      <c r="P151" s="63">
        <f t="shared" si="5"/>
        <v>188.63867480121894</v>
      </c>
      <c r="R151" s="28"/>
      <c r="S151" s="28"/>
      <c r="T151" s="28"/>
      <c r="W151" s="75"/>
      <c r="AA151" s="75"/>
    </row>
    <row r="152" spans="1:27" x14ac:dyDescent="0.25">
      <c r="A152" s="61">
        <v>143</v>
      </c>
      <c r="B152" s="62" t="s">
        <v>455</v>
      </c>
      <c r="C152" s="63">
        <v>0</v>
      </c>
      <c r="D152" s="63">
        <v>0</v>
      </c>
      <c r="E152" s="63">
        <v>0</v>
      </c>
      <c r="F152" s="63">
        <v>0</v>
      </c>
      <c r="G152" s="63">
        <v>0</v>
      </c>
      <c r="H152" s="63">
        <v>0</v>
      </c>
      <c r="I152" s="63">
        <v>0</v>
      </c>
      <c r="J152" s="63">
        <v>0</v>
      </c>
      <c r="K152" s="63">
        <v>0</v>
      </c>
      <c r="L152" s="63">
        <v>0</v>
      </c>
      <c r="M152" s="63">
        <v>0</v>
      </c>
      <c r="N152" s="63">
        <v>0</v>
      </c>
      <c r="O152" s="63">
        <f t="shared" si="4"/>
        <v>0</v>
      </c>
      <c r="P152" s="63">
        <f t="shared" si="5"/>
        <v>0</v>
      </c>
      <c r="R152" s="28"/>
      <c r="S152" s="28"/>
      <c r="T152" s="28"/>
      <c r="W152" s="75"/>
      <c r="AA152" s="75"/>
    </row>
    <row r="153" spans="1:27" x14ac:dyDescent="0.25">
      <c r="A153" s="61">
        <v>144</v>
      </c>
      <c r="B153" s="62" t="s">
        <v>456</v>
      </c>
      <c r="C153" s="63">
        <v>118.50273149486483</v>
      </c>
      <c r="D153" s="63">
        <v>125.98673329918795</v>
      </c>
      <c r="E153" s="63">
        <v>141.37119626946532</v>
      </c>
      <c r="F153" s="63">
        <v>147.34407749699085</v>
      </c>
      <c r="G153" s="63">
        <v>150.6938890000124</v>
      </c>
      <c r="H153" s="63">
        <v>156.53122720611032</v>
      </c>
      <c r="I153" s="63">
        <v>157.99085317612494</v>
      </c>
      <c r="J153" s="63">
        <v>163.01452048892759</v>
      </c>
      <c r="K153" s="63">
        <v>171.51330406169959</v>
      </c>
      <c r="L153" s="63">
        <v>168.42368323317675</v>
      </c>
      <c r="M153" s="63">
        <v>172.97414601728204</v>
      </c>
      <c r="N153" s="63">
        <v>173.22002356710732</v>
      </c>
      <c r="O153" s="63">
        <f t="shared" si="4"/>
        <v>118.50273149486483</v>
      </c>
      <c r="P153" s="63">
        <f t="shared" si="5"/>
        <v>173.22002356710732</v>
      </c>
      <c r="R153" s="28"/>
      <c r="S153" s="28"/>
      <c r="T153" s="28"/>
      <c r="W153" s="75"/>
      <c r="AA153" s="75"/>
    </row>
    <row r="154" spans="1:27" x14ac:dyDescent="0.25">
      <c r="A154" s="61">
        <v>145</v>
      </c>
      <c r="B154" s="62" t="s">
        <v>298</v>
      </c>
      <c r="C154" s="63">
        <v>111.61113904728599</v>
      </c>
      <c r="D154" s="63">
        <v>113.82246333141757</v>
      </c>
      <c r="E154" s="63">
        <v>126.08827673190719</v>
      </c>
      <c r="F154" s="63">
        <v>124.70144486677901</v>
      </c>
      <c r="G154" s="63">
        <v>130.32176112087845</v>
      </c>
      <c r="H154" s="63">
        <v>130.6249736277762</v>
      </c>
      <c r="I154" s="63">
        <v>126.43030425620852</v>
      </c>
      <c r="J154" s="63">
        <v>121.80688436702312</v>
      </c>
      <c r="K154" s="63">
        <v>121.73993168391009</v>
      </c>
      <c r="L154" s="63">
        <v>114.23891395282637</v>
      </c>
      <c r="M154" s="63">
        <v>114.52642627992047</v>
      </c>
      <c r="N154" s="63">
        <v>114.41316665308241</v>
      </c>
      <c r="O154" s="63">
        <f t="shared" si="4"/>
        <v>111.61113904728599</v>
      </c>
      <c r="P154" s="63">
        <f t="shared" si="5"/>
        <v>130.6249736277762</v>
      </c>
      <c r="R154" s="28"/>
      <c r="S154" s="28"/>
      <c r="T154" s="28"/>
      <c r="W154" s="75"/>
      <c r="AA154" s="75"/>
    </row>
    <row r="155" spans="1:27" x14ac:dyDescent="0.25">
      <c r="A155" s="61">
        <v>146</v>
      </c>
      <c r="B155" s="62" t="s">
        <v>457</v>
      </c>
      <c r="C155" s="63">
        <v>0</v>
      </c>
      <c r="D155" s="63">
        <v>0</v>
      </c>
      <c r="E155" s="63">
        <v>0</v>
      </c>
      <c r="F155" s="63">
        <v>0</v>
      </c>
      <c r="G155" s="63">
        <v>0</v>
      </c>
      <c r="H155" s="63">
        <v>0</v>
      </c>
      <c r="I155" s="63">
        <v>0</v>
      </c>
      <c r="J155" s="63">
        <v>0</v>
      </c>
      <c r="K155" s="63">
        <v>0</v>
      </c>
      <c r="L155" s="63">
        <v>0</v>
      </c>
      <c r="M155" s="63">
        <v>0</v>
      </c>
      <c r="N155" s="63">
        <v>0</v>
      </c>
      <c r="O155" s="63">
        <f t="shared" si="4"/>
        <v>0</v>
      </c>
      <c r="P155" s="63">
        <f t="shared" si="5"/>
        <v>0</v>
      </c>
      <c r="R155" s="28"/>
      <c r="S155" s="28"/>
      <c r="T155" s="28"/>
      <c r="W155" s="75"/>
      <c r="AA155" s="75"/>
    </row>
    <row r="156" spans="1:27" x14ac:dyDescent="0.25">
      <c r="A156" s="61">
        <v>147</v>
      </c>
      <c r="B156" s="62" t="s">
        <v>458</v>
      </c>
      <c r="C156" s="63">
        <v>0</v>
      </c>
      <c r="D156" s="63">
        <v>0</v>
      </c>
      <c r="E156" s="63">
        <v>0</v>
      </c>
      <c r="F156" s="63">
        <v>0</v>
      </c>
      <c r="G156" s="63">
        <v>0</v>
      </c>
      <c r="H156" s="63">
        <v>0</v>
      </c>
      <c r="I156" s="63">
        <v>0</v>
      </c>
      <c r="J156" s="63">
        <v>0</v>
      </c>
      <c r="K156" s="63">
        <v>0</v>
      </c>
      <c r="L156" s="63">
        <v>0</v>
      </c>
      <c r="M156" s="63">
        <v>0</v>
      </c>
      <c r="N156" s="63">
        <v>0</v>
      </c>
      <c r="O156" s="63">
        <f t="shared" si="4"/>
        <v>0</v>
      </c>
      <c r="P156" s="63">
        <f t="shared" si="5"/>
        <v>0</v>
      </c>
      <c r="R156" s="28"/>
      <c r="S156" s="28"/>
      <c r="T156" s="28"/>
      <c r="W156" s="75"/>
      <c r="AA156" s="75"/>
    </row>
    <row r="157" spans="1:27" x14ac:dyDescent="0.25">
      <c r="A157" s="61">
        <v>148</v>
      </c>
      <c r="B157" s="62" t="s">
        <v>459</v>
      </c>
      <c r="C157" s="63">
        <v>157.47343100147586</v>
      </c>
      <c r="D157" s="63">
        <v>188.24957728818617</v>
      </c>
      <c r="E157" s="63">
        <v>161.09283425987044</v>
      </c>
      <c r="F157" s="63">
        <v>182.66223227851975</v>
      </c>
      <c r="G157" s="63">
        <v>181.62861655693513</v>
      </c>
      <c r="H157" s="63">
        <v>0</v>
      </c>
      <c r="I157" s="63">
        <v>0</v>
      </c>
      <c r="J157" s="63">
        <v>0</v>
      </c>
      <c r="K157" s="63">
        <v>0</v>
      </c>
      <c r="L157" s="63">
        <v>0</v>
      </c>
      <c r="M157" s="63">
        <v>0</v>
      </c>
      <c r="N157" s="63">
        <v>0</v>
      </c>
      <c r="O157" s="63">
        <f t="shared" si="4"/>
        <v>0</v>
      </c>
      <c r="P157" s="63">
        <f t="shared" si="5"/>
        <v>188.24957728818617</v>
      </c>
      <c r="R157" s="28"/>
      <c r="S157" s="28"/>
      <c r="T157" s="28"/>
      <c r="W157" s="75"/>
      <c r="AA157" s="75"/>
    </row>
    <row r="158" spans="1:27" x14ac:dyDescent="0.25">
      <c r="A158" s="61">
        <v>149</v>
      </c>
      <c r="B158" s="62" t="s">
        <v>172</v>
      </c>
      <c r="C158" s="63">
        <v>101.04148489849858</v>
      </c>
      <c r="D158" s="63">
        <v>100.34888433159736</v>
      </c>
      <c r="E158" s="63">
        <v>99.962637892032461</v>
      </c>
      <c r="F158" s="63">
        <v>100.57483478130105</v>
      </c>
      <c r="G158" s="63">
        <v>100.11937229101046</v>
      </c>
      <c r="H158" s="63">
        <v>101.48226867187498</v>
      </c>
      <c r="I158" s="63">
        <v>99.252247305814322</v>
      </c>
      <c r="J158" s="63">
        <v>103.69567011110649</v>
      </c>
      <c r="K158" s="63">
        <v>103.69567011110649</v>
      </c>
      <c r="L158" s="63">
        <v>100.74836826286403</v>
      </c>
      <c r="M158" s="63">
        <v>101.19855258143787</v>
      </c>
      <c r="N158" s="63">
        <v>101.11863971010861</v>
      </c>
      <c r="O158" s="63">
        <f t="shared" si="4"/>
        <v>99.252247305814322</v>
      </c>
      <c r="P158" s="63">
        <f t="shared" si="5"/>
        <v>103.69567011110649</v>
      </c>
      <c r="R158" s="28"/>
      <c r="S158" s="28"/>
      <c r="T158" s="28"/>
      <c r="W158" s="75"/>
      <c r="AA158" s="75"/>
    </row>
    <row r="159" spans="1:27" x14ac:dyDescent="0.25">
      <c r="A159" s="61">
        <v>150</v>
      </c>
      <c r="B159" s="62" t="s">
        <v>86</v>
      </c>
      <c r="C159" s="63">
        <v>151.79437099887295</v>
      </c>
      <c r="D159" s="63">
        <v>156.92435179737228</v>
      </c>
      <c r="E159" s="63">
        <v>171.69333610853442</v>
      </c>
      <c r="F159" s="63">
        <v>169.85618356284544</v>
      </c>
      <c r="G159" s="63">
        <v>165.67711645811903</v>
      </c>
      <c r="H159" s="63">
        <v>169.86969867131057</v>
      </c>
      <c r="I159" s="63">
        <v>160.80437040195838</v>
      </c>
      <c r="J159" s="63">
        <v>166.2180437903329</v>
      </c>
      <c r="K159" s="63">
        <v>179.28524943002785</v>
      </c>
      <c r="L159" s="63">
        <v>165.08600770756803</v>
      </c>
      <c r="M159" s="63">
        <v>154.34998603115756</v>
      </c>
      <c r="N159" s="63">
        <v>153.16276034593074</v>
      </c>
      <c r="O159" s="63">
        <f t="shared" si="4"/>
        <v>151.79437099887295</v>
      </c>
      <c r="P159" s="63">
        <f t="shared" si="5"/>
        <v>179.28524943002785</v>
      </c>
      <c r="R159" s="28"/>
      <c r="S159" s="28"/>
      <c r="T159" s="28"/>
      <c r="W159" s="75"/>
      <c r="AA159" s="75"/>
    </row>
    <row r="160" spans="1:27" x14ac:dyDescent="0.25">
      <c r="A160" s="61">
        <v>151</v>
      </c>
      <c r="B160" s="62" t="s">
        <v>201</v>
      </c>
      <c r="C160" s="63">
        <v>104.47127613318688</v>
      </c>
      <c r="D160" s="63">
        <v>109.73101104825962</v>
      </c>
      <c r="E160" s="63">
        <v>112.31249484908076</v>
      </c>
      <c r="F160" s="63">
        <v>118.81803697824506</v>
      </c>
      <c r="G160" s="63">
        <v>121.38489941988317</v>
      </c>
      <c r="H160" s="63">
        <v>115.9778872697843</v>
      </c>
      <c r="I160" s="63">
        <v>115.23718273805612</v>
      </c>
      <c r="J160" s="63">
        <v>111.66906264155313</v>
      </c>
      <c r="K160" s="63">
        <v>116.4811133459753</v>
      </c>
      <c r="L160" s="63">
        <v>107.88530413557082</v>
      </c>
      <c r="M160" s="63">
        <v>114.50954924579375</v>
      </c>
      <c r="N160" s="63">
        <v>115.50504267382291</v>
      </c>
      <c r="O160" s="63">
        <f t="shared" si="4"/>
        <v>104.47127613318688</v>
      </c>
      <c r="P160" s="63">
        <f t="shared" si="5"/>
        <v>121.38489941988317</v>
      </c>
      <c r="R160" s="28"/>
      <c r="S160" s="28"/>
      <c r="T160" s="28"/>
      <c r="W160" s="75"/>
      <c r="AA160" s="75"/>
    </row>
    <row r="161" spans="1:27" x14ac:dyDescent="0.25">
      <c r="A161" s="61">
        <v>152</v>
      </c>
      <c r="B161" s="62" t="s">
        <v>460</v>
      </c>
      <c r="C161" s="63">
        <v>196.92782476979494</v>
      </c>
      <c r="D161" s="63">
        <v>202.58152866473881</v>
      </c>
      <c r="E161" s="63">
        <v>228.51941439200112</v>
      </c>
      <c r="F161" s="63">
        <v>235.1729287494741</v>
      </c>
      <c r="G161" s="63">
        <v>236.88017439810443</v>
      </c>
      <c r="H161" s="63">
        <v>238.58922078525882</v>
      </c>
      <c r="I161" s="63">
        <v>243.30008321161526</v>
      </c>
      <c r="J161" s="63">
        <v>233.11545006763731</v>
      </c>
      <c r="K161" s="63">
        <v>229.58073095266425</v>
      </c>
      <c r="L161" s="63">
        <v>246.77471697235993</v>
      </c>
      <c r="M161" s="63">
        <v>257.93042486252591</v>
      </c>
      <c r="N161" s="63">
        <v>257.27579575996174</v>
      </c>
      <c r="O161" s="63">
        <f t="shared" si="4"/>
        <v>196.92782476979494</v>
      </c>
      <c r="P161" s="63">
        <f t="shared" si="5"/>
        <v>257.93042486252591</v>
      </c>
      <c r="R161" s="28"/>
      <c r="S161" s="28"/>
      <c r="T161" s="28"/>
      <c r="W161" s="75"/>
      <c r="AA161" s="75"/>
    </row>
    <row r="162" spans="1:27" x14ac:dyDescent="0.25">
      <c r="A162" s="61">
        <v>153</v>
      </c>
      <c r="B162" s="62" t="s">
        <v>46</v>
      </c>
      <c r="C162" s="63">
        <v>101.2370537093116</v>
      </c>
      <c r="D162" s="63">
        <v>101.29105249131922</v>
      </c>
      <c r="E162" s="63">
        <v>101.56604884600449</v>
      </c>
      <c r="F162" s="63">
        <v>102.61070476227796</v>
      </c>
      <c r="G162" s="63">
        <v>105.29114346768542</v>
      </c>
      <c r="H162" s="63">
        <v>102.62168580227207</v>
      </c>
      <c r="I162" s="63">
        <v>100.77138685812719</v>
      </c>
      <c r="J162" s="63">
        <v>101.69112752109721</v>
      </c>
      <c r="K162" s="63">
        <v>100.25569336575823</v>
      </c>
      <c r="L162" s="63">
        <v>100.00003431689326</v>
      </c>
      <c r="M162" s="63">
        <v>100.27749164160988</v>
      </c>
      <c r="N162" s="63">
        <v>100.12945375745647</v>
      </c>
      <c r="O162" s="63">
        <f t="shared" si="4"/>
        <v>100.00003431689326</v>
      </c>
      <c r="P162" s="63">
        <f t="shared" si="5"/>
        <v>105.29114346768542</v>
      </c>
      <c r="R162" s="28"/>
      <c r="S162" s="28"/>
      <c r="T162" s="28"/>
      <c r="W162" s="75"/>
      <c r="AA162" s="75"/>
    </row>
    <row r="163" spans="1:27" x14ac:dyDescent="0.25">
      <c r="A163" s="61">
        <v>154</v>
      </c>
      <c r="B163" s="62" t="s">
        <v>461</v>
      </c>
      <c r="C163" s="63">
        <v>197.14942830636068</v>
      </c>
      <c r="D163" s="63">
        <v>229.73765184594791</v>
      </c>
      <c r="E163" s="63">
        <v>230.21501260224602</v>
      </c>
      <c r="F163" s="63">
        <v>219.54358612541625</v>
      </c>
      <c r="G163" s="63">
        <v>200.75372120084984</v>
      </c>
      <c r="H163" s="63">
        <v>224.78442402435888</v>
      </c>
      <c r="I163" s="63">
        <v>229.50720584999863</v>
      </c>
      <c r="J163" s="63">
        <v>224.96460312750784</v>
      </c>
      <c r="K163" s="63">
        <v>241.39211315623311</v>
      </c>
      <c r="L163" s="63">
        <v>211.88848099406928</v>
      </c>
      <c r="M163" s="63">
        <v>235.87651801074796</v>
      </c>
      <c r="N163" s="63">
        <v>236.54797359087314</v>
      </c>
      <c r="O163" s="63">
        <f t="shared" si="4"/>
        <v>197.14942830636068</v>
      </c>
      <c r="P163" s="63">
        <f t="shared" si="5"/>
        <v>241.39211315623311</v>
      </c>
      <c r="R163" s="28"/>
      <c r="S163" s="28"/>
      <c r="T163" s="28"/>
      <c r="W163" s="75"/>
      <c r="AA163" s="75"/>
    </row>
    <row r="164" spans="1:27" x14ac:dyDescent="0.25">
      <c r="A164" s="61">
        <v>155</v>
      </c>
      <c r="B164" s="62" t="s">
        <v>119</v>
      </c>
      <c r="C164" s="63">
        <v>160.90584076517561</v>
      </c>
      <c r="D164" s="63">
        <v>166.15409199996117</v>
      </c>
      <c r="E164" s="63">
        <v>168.80811250120286</v>
      </c>
      <c r="F164" s="63">
        <v>169.84946107743957</v>
      </c>
      <c r="G164" s="63">
        <v>166.19129174547902</v>
      </c>
      <c r="H164" s="63">
        <v>169.97105182986812</v>
      </c>
      <c r="I164" s="63">
        <v>166.61641963869158</v>
      </c>
      <c r="J164" s="63">
        <v>169.95513955046582</v>
      </c>
      <c r="K164" s="63">
        <v>181.26042700895252</v>
      </c>
      <c r="L164" s="63">
        <v>179.73755354766377</v>
      </c>
      <c r="M164" s="63">
        <v>179.73755354766377</v>
      </c>
      <c r="N164" s="63">
        <v>179.73755354766377</v>
      </c>
      <c r="O164" s="63">
        <f t="shared" si="4"/>
        <v>160.90584076517561</v>
      </c>
      <c r="P164" s="63">
        <f t="shared" si="5"/>
        <v>181.26042700895252</v>
      </c>
      <c r="R164" s="28"/>
      <c r="S164" s="28"/>
      <c r="T164" s="28"/>
      <c r="W164" s="75"/>
      <c r="AA164" s="75"/>
    </row>
    <row r="165" spans="1:27" x14ac:dyDescent="0.25">
      <c r="A165" s="61">
        <v>156</v>
      </c>
      <c r="B165" s="62" t="s">
        <v>462</v>
      </c>
      <c r="C165" s="63">
        <v>0</v>
      </c>
      <c r="D165" s="63">
        <v>0</v>
      </c>
      <c r="E165" s="63">
        <v>0</v>
      </c>
      <c r="F165" s="63">
        <v>0</v>
      </c>
      <c r="G165" s="63">
        <v>0</v>
      </c>
      <c r="H165" s="63">
        <v>0</v>
      </c>
      <c r="I165" s="63">
        <v>0</v>
      </c>
      <c r="J165" s="63">
        <v>0</v>
      </c>
      <c r="K165" s="63">
        <v>0</v>
      </c>
      <c r="L165" s="63">
        <v>0</v>
      </c>
      <c r="M165" s="63">
        <v>0</v>
      </c>
      <c r="N165" s="63">
        <v>0</v>
      </c>
      <c r="O165" s="63">
        <f t="shared" si="4"/>
        <v>0</v>
      </c>
      <c r="P165" s="63">
        <f t="shared" si="5"/>
        <v>0</v>
      </c>
      <c r="R165" s="28"/>
      <c r="S165" s="28"/>
      <c r="T165" s="28"/>
      <c r="W165" s="75"/>
      <c r="AA165" s="75"/>
    </row>
    <row r="166" spans="1:27" x14ac:dyDescent="0.25">
      <c r="A166" s="61">
        <v>157</v>
      </c>
      <c r="B166" s="62" t="s">
        <v>463</v>
      </c>
      <c r="C166" s="63">
        <v>197.72892725962211</v>
      </c>
      <c r="D166" s="63">
        <v>213.6077993465567</v>
      </c>
      <c r="E166" s="63">
        <v>219.70508810170602</v>
      </c>
      <c r="F166" s="63">
        <v>211.18659437905288</v>
      </c>
      <c r="G166" s="63">
        <v>212.01086047352112</v>
      </c>
      <c r="H166" s="63">
        <v>219.05650389208503</v>
      </c>
      <c r="I166" s="63">
        <v>204.96954766399026</v>
      </c>
      <c r="J166" s="63">
        <v>221.25175268656454</v>
      </c>
      <c r="K166" s="63">
        <v>223.87403256612293</v>
      </c>
      <c r="L166" s="63">
        <v>210.09257589718237</v>
      </c>
      <c r="M166" s="63">
        <v>210.09257589718237</v>
      </c>
      <c r="N166" s="63">
        <v>195.73781736428521</v>
      </c>
      <c r="O166" s="63">
        <f t="shared" si="4"/>
        <v>195.73781736428521</v>
      </c>
      <c r="P166" s="63">
        <f t="shared" si="5"/>
        <v>223.87403256612293</v>
      </c>
      <c r="R166" s="28"/>
      <c r="S166" s="28"/>
      <c r="T166" s="28"/>
      <c r="W166" s="75"/>
      <c r="AA166" s="75"/>
    </row>
    <row r="167" spans="1:27" x14ac:dyDescent="0.25">
      <c r="A167" s="61">
        <v>158</v>
      </c>
      <c r="B167" s="62" t="s">
        <v>275</v>
      </c>
      <c r="C167" s="63">
        <v>135.08157121971288</v>
      </c>
      <c r="D167" s="63">
        <v>134.86461279913047</v>
      </c>
      <c r="E167" s="63">
        <v>133.09470902549532</v>
      </c>
      <c r="F167" s="63">
        <v>142.9363344996961</v>
      </c>
      <c r="G167" s="63">
        <v>149.26833042028539</v>
      </c>
      <c r="H167" s="63">
        <v>150.90451458043992</v>
      </c>
      <c r="I167" s="63">
        <v>150.76571955598885</v>
      </c>
      <c r="J167" s="63">
        <v>152.26124543078464</v>
      </c>
      <c r="K167" s="63">
        <v>160.4951306668799</v>
      </c>
      <c r="L167" s="63">
        <v>150.63589975229203</v>
      </c>
      <c r="M167" s="63">
        <v>148.96999254473724</v>
      </c>
      <c r="N167" s="63">
        <v>146.40683169832519</v>
      </c>
      <c r="O167" s="63">
        <f t="shared" si="4"/>
        <v>133.09470902549532</v>
      </c>
      <c r="P167" s="63">
        <f t="shared" si="5"/>
        <v>160.4951306668799</v>
      </c>
      <c r="R167" s="28"/>
      <c r="S167" s="28"/>
      <c r="T167" s="28"/>
      <c r="W167" s="75"/>
      <c r="AA167" s="75"/>
    </row>
    <row r="168" spans="1:27" x14ac:dyDescent="0.25">
      <c r="A168" s="61">
        <v>159</v>
      </c>
      <c r="B168" s="62" t="s">
        <v>281</v>
      </c>
      <c r="C168" s="63">
        <v>139.43551917734533</v>
      </c>
      <c r="D168" s="63">
        <v>144.23144478941174</v>
      </c>
      <c r="E168" s="63">
        <v>144.31688555246126</v>
      </c>
      <c r="F168" s="63">
        <v>147.45601373513847</v>
      </c>
      <c r="G168" s="63">
        <v>147.27049254316398</v>
      </c>
      <c r="H168" s="63">
        <v>145.64170086002756</v>
      </c>
      <c r="I168" s="63">
        <v>143.90119604572502</v>
      </c>
      <c r="J168" s="63">
        <v>146.32710079235807</v>
      </c>
      <c r="K168" s="63">
        <v>148.28531176378146</v>
      </c>
      <c r="L168" s="63">
        <v>142.28366228894515</v>
      </c>
      <c r="M168" s="63">
        <v>141.59344688148929</v>
      </c>
      <c r="N168" s="63">
        <v>141.59348707607322</v>
      </c>
      <c r="O168" s="63">
        <f t="shared" si="4"/>
        <v>139.43551917734533</v>
      </c>
      <c r="P168" s="63">
        <f t="shared" si="5"/>
        <v>148.28531176378146</v>
      </c>
      <c r="R168" s="28"/>
      <c r="S168" s="28"/>
      <c r="T168" s="28"/>
      <c r="W168" s="75"/>
      <c r="AA168" s="75"/>
    </row>
    <row r="169" spans="1:27" x14ac:dyDescent="0.25">
      <c r="A169" s="61">
        <v>160</v>
      </c>
      <c r="B169" s="62" t="s">
        <v>47</v>
      </c>
      <c r="C169" s="63">
        <v>99.522175056917732</v>
      </c>
      <c r="D169" s="63">
        <v>102.06207324977758</v>
      </c>
      <c r="E169" s="63">
        <v>103.47530667195085</v>
      </c>
      <c r="F169" s="63">
        <v>104.03230704353228</v>
      </c>
      <c r="G169" s="63">
        <v>102.93955979578713</v>
      </c>
      <c r="H169" s="63">
        <v>101.10315501375233</v>
      </c>
      <c r="I169" s="63">
        <v>100.240612657413</v>
      </c>
      <c r="J169" s="63">
        <v>101.16401401865069</v>
      </c>
      <c r="K169" s="63">
        <v>101.28956352297118</v>
      </c>
      <c r="L169" s="63">
        <v>100.20791083539432</v>
      </c>
      <c r="M169" s="63">
        <v>100.20791083539432</v>
      </c>
      <c r="N169" s="63">
        <v>101.5606881977328</v>
      </c>
      <c r="O169" s="63">
        <f t="shared" si="4"/>
        <v>99.522175056917732</v>
      </c>
      <c r="P169" s="63">
        <f t="shared" si="5"/>
        <v>104.03230704353228</v>
      </c>
      <c r="R169" s="28"/>
      <c r="S169" s="28"/>
      <c r="T169" s="28"/>
      <c r="W169" s="75"/>
      <c r="AA169" s="75"/>
    </row>
    <row r="170" spans="1:27" x14ac:dyDescent="0.25">
      <c r="A170" s="61">
        <v>161</v>
      </c>
      <c r="B170" s="62" t="s">
        <v>191</v>
      </c>
      <c r="C170" s="63">
        <v>116.30245442150333</v>
      </c>
      <c r="D170" s="63">
        <v>123.34401994590149</v>
      </c>
      <c r="E170" s="63">
        <v>130.64474780642536</v>
      </c>
      <c r="F170" s="63">
        <v>137.62022654948331</v>
      </c>
      <c r="G170" s="63">
        <v>142.66109131154013</v>
      </c>
      <c r="H170" s="63">
        <v>141.70416410583206</v>
      </c>
      <c r="I170" s="63">
        <v>139.32831115606612</v>
      </c>
      <c r="J170" s="63">
        <v>141.95683636609425</v>
      </c>
      <c r="K170" s="63">
        <v>142.13856863129058</v>
      </c>
      <c r="L170" s="63">
        <v>142.13856863129058</v>
      </c>
      <c r="M170" s="63">
        <v>134.48667032343943</v>
      </c>
      <c r="N170" s="63">
        <v>134.90608448395616</v>
      </c>
      <c r="O170" s="63">
        <f t="shared" si="4"/>
        <v>116.30245442150333</v>
      </c>
      <c r="P170" s="63">
        <f t="shared" si="5"/>
        <v>142.66109131154013</v>
      </c>
      <c r="R170" s="28"/>
      <c r="S170" s="28"/>
      <c r="T170" s="28"/>
      <c r="W170" s="75"/>
      <c r="AA170" s="75"/>
    </row>
    <row r="171" spans="1:27" x14ac:dyDescent="0.25">
      <c r="A171" s="61">
        <v>162</v>
      </c>
      <c r="B171" s="62" t="s">
        <v>146</v>
      </c>
      <c r="C171" s="63">
        <v>118.81976390025903</v>
      </c>
      <c r="D171" s="63">
        <v>120.65942893622066</v>
      </c>
      <c r="E171" s="63">
        <v>120.99088192179126</v>
      </c>
      <c r="F171" s="63">
        <v>126.56576974524212</v>
      </c>
      <c r="G171" s="63">
        <v>126.44510088488019</v>
      </c>
      <c r="H171" s="63">
        <v>124.88103135244479</v>
      </c>
      <c r="I171" s="63">
        <v>123.81459780432291</v>
      </c>
      <c r="J171" s="63">
        <v>123.81459780432291</v>
      </c>
      <c r="K171" s="63">
        <v>125.81349266964195</v>
      </c>
      <c r="L171" s="63">
        <v>120.7516239748509</v>
      </c>
      <c r="M171" s="63">
        <v>120.7516239748509</v>
      </c>
      <c r="N171" s="63">
        <v>120.09800168421343</v>
      </c>
      <c r="O171" s="63">
        <f t="shared" si="4"/>
        <v>118.81976390025903</v>
      </c>
      <c r="P171" s="63">
        <f t="shared" si="5"/>
        <v>126.56576974524212</v>
      </c>
      <c r="R171" s="28"/>
      <c r="S171" s="28"/>
      <c r="T171" s="28"/>
      <c r="W171" s="75"/>
      <c r="AA171" s="75"/>
    </row>
    <row r="172" spans="1:27" x14ac:dyDescent="0.25">
      <c r="A172" s="61">
        <v>163</v>
      </c>
      <c r="B172" s="62" t="s">
        <v>48</v>
      </c>
      <c r="C172" s="63">
        <v>97.142768377339678</v>
      </c>
      <c r="D172" s="63">
        <v>100.10335448245209</v>
      </c>
      <c r="E172" s="63">
        <v>100.01058642829062</v>
      </c>
      <c r="F172" s="63">
        <v>101.95106282746687</v>
      </c>
      <c r="G172" s="63">
        <v>104.22385689606564</v>
      </c>
      <c r="H172" s="63">
        <v>101.12164111623632</v>
      </c>
      <c r="I172" s="63">
        <v>99.700550543892902</v>
      </c>
      <c r="J172" s="63">
        <v>100.94965132774124</v>
      </c>
      <c r="K172" s="63">
        <v>98.104769977658833</v>
      </c>
      <c r="L172" s="63">
        <v>100.66191221021963</v>
      </c>
      <c r="M172" s="63">
        <v>99.245703200084876</v>
      </c>
      <c r="N172" s="63">
        <v>99.0174194979475</v>
      </c>
      <c r="O172" s="63">
        <f t="shared" si="4"/>
        <v>97.142768377339678</v>
      </c>
      <c r="P172" s="63">
        <f t="shared" si="5"/>
        <v>104.22385689606564</v>
      </c>
      <c r="R172" s="28"/>
      <c r="S172" s="28"/>
      <c r="T172" s="28"/>
      <c r="W172" s="75"/>
      <c r="AA172" s="75"/>
    </row>
    <row r="173" spans="1:27" x14ac:dyDescent="0.25">
      <c r="A173" s="61">
        <v>164</v>
      </c>
      <c r="B173" s="62" t="s">
        <v>262</v>
      </c>
      <c r="C173" s="63">
        <v>131.11638405562175</v>
      </c>
      <c r="D173" s="63">
        <v>139.53751012585582</v>
      </c>
      <c r="E173" s="63">
        <v>144.98693419809481</v>
      </c>
      <c r="F173" s="63">
        <v>148.75019268099496</v>
      </c>
      <c r="G173" s="63">
        <v>147.62642220457292</v>
      </c>
      <c r="H173" s="63">
        <v>146.03580034990713</v>
      </c>
      <c r="I173" s="63">
        <v>145.81122409071148</v>
      </c>
      <c r="J173" s="63">
        <v>147.143438243947</v>
      </c>
      <c r="K173" s="63">
        <v>147.8390952775151</v>
      </c>
      <c r="L173" s="63">
        <v>144.12974582165708</v>
      </c>
      <c r="M173" s="63">
        <v>141.27479083019975</v>
      </c>
      <c r="N173" s="63">
        <v>141.52055636289953</v>
      </c>
      <c r="O173" s="63">
        <f t="shared" si="4"/>
        <v>131.11638405562175</v>
      </c>
      <c r="P173" s="63">
        <f t="shared" si="5"/>
        <v>148.75019268099496</v>
      </c>
      <c r="R173" s="28"/>
      <c r="S173" s="28"/>
      <c r="T173" s="28"/>
      <c r="W173" s="75"/>
      <c r="AA173" s="75"/>
    </row>
    <row r="174" spans="1:27" x14ac:dyDescent="0.25">
      <c r="A174" s="61">
        <v>165</v>
      </c>
      <c r="B174" s="62" t="s">
        <v>49</v>
      </c>
      <c r="C174" s="63">
        <v>101.88435892870049</v>
      </c>
      <c r="D174" s="63">
        <v>103.01849464644499</v>
      </c>
      <c r="E174" s="63">
        <v>103.08272157134002</v>
      </c>
      <c r="F174" s="63">
        <v>105.53508879757554</v>
      </c>
      <c r="G174" s="63">
        <v>105.45274261995819</v>
      </c>
      <c r="H174" s="63">
        <v>103.75362453635444</v>
      </c>
      <c r="I174" s="63">
        <v>101.81433397062125</v>
      </c>
      <c r="J174" s="63">
        <v>103.05346068347276</v>
      </c>
      <c r="K174" s="63">
        <v>102.29765559755873</v>
      </c>
      <c r="L174" s="63">
        <v>100</v>
      </c>
      <c r="M174" s="63">
        <v>99.989427877044676</v>
      </c>
      <c r="N174" s="63">
        <v>99.919424188278512</v>
      </c>
      <c r="O174" s="63">
        <f t="shared" si="4"/>
        <v>99.919424188278512</v>
      </c>
      <c r="P174" s="63">
        <f t="shared" si="5"/>
        <v>105.53508879757554</v>
      </c>
      <c r="R174" s="28"/>
      <c r="S174" s="28"/>
      <c r="T174" s="28"/>
      <c r="W174" s="75"/>
      <c r="AA174" s="75"/>
    </row>
    <row r="175" spans="1:27" x14ac:dyDescent="0.25">
      <c r="A175" s="61">
        <v>166</v>
      </c>
      <c r="B175" s="62" t="s">
        <v>464</v>
      </c>
      <c r="C175" s="63">
        <v>0</v>
      </c>
      <c r="D175" s="63">
        <v>0</v>
      </c>
      <c r="E175" s="63">
        <v>0</v>
      </c>
      <c r="F175" s="63">
        <v>0</v>
      </c>
      <c r="G175" s="63">
        <v>0</v>
      </c>
      <c r="H175" s="63">
        <v>0</v>
      </c>
      <c r="I175" s="63">
        <v>0</v>
      </c>
      <c r="J175" s="63">
        <v>0</v>
      </c>
      <c r="K175" s="63">
        <v>0</v>
      </c>
      <c r="L175" s="63">
        <v>0</v>
      </c>
      <c r="M175" s="63">
        <v>0</v>
      </c>
      <c r="N175" s="63">
        <v>0</v>
      </c>
      <c r="O175" s="63">
        <f t="shared" si="4"/>
        <v>0</v>
      </c>
      <c r="P175" s="63">
        <f t="shared" si="5"/>
        <v>0</v>
      </c>
      <c r="R175" s="28"/>
      <c r="S175" s="28"/>
      <c r="T175" s="28"/>
      <c r="W175" s="75"/>
      <c r="AA175" s="75"/>
    </row>
    <row r="176" spans="1:27" x14ac:dyDescent="0.25">
      <c r="A176" s="61">
        <v>167</v>
      </c>
      <c r="B176" s="62" t="s">
        <v>212</v>
      </c>
      <c r="C176" s="63">
        <v>111.96028355439915</v>
      </c>
      <c r="D176" s="63">
        <v>117.85098693154796</v>
      </c>
      <c r="E176" s="63">
        <v>124.36701469168597</v>
      </c>
      <c r="F176" s="63">
        <v>133.24676721909137</v>
      </c>
      <c r="G176" s="63">
        <v>136.96516604398897</v>
      </c>
      <c r="H176" s="63">
        <v>138.526731265726</v>
      </c>
      <c r="I176" s="63">
        <v>140.32994320024204</v>
      </c>
      <c r="J176" s="63">
        <v>145.00459206651018</v>
      </c>
      <c r="K176" s="63">
        <v>150.54751477882914</v>
      </c>
      <c r="L176" s="63">
        <v>148.00875742147787</v>
      </c>
      <c r="M176" s="63">
        <v>145.86174166350307</v>
      </c>
      <c r="N176" s="63">
        <v>146.29840645456272</v>
      </c>
      <c r="O176" s="63">
        <f t="shared" si="4"/>
        <v>111.96028355439915</v>
      </c>
      <c r="P176" s="63">
        <f t="shared" si="5"/>
        <v>150.54751477882914</v>
      </c>
      <c r="R176" s="28"/>
      <c r="S176" s="28"/>
      <c r="T176" s="28"/>
      <c r="W176" s="75"/>
      <c r="AA176" s="75"/>
    </row>
    <row r="177" spans="1:27" x14ac:dyDescent="0.25">
      <c r="A177" s="61">
        <v>168</v>
      </c>
      <c r="B177" s="62" t="s">
        <v>136</v>
      </c>
      <c r="C177" s="63">
        <v>135.74472661814016</v>
      </c>
      <c r="D177" s="63">
        <v>134.16784194113046</v>
      </c>
      <c r="E177" s="63">
        <v>139.3555358037857</v>
      </c>
      <c r="F177" s="63">
        <v>147.00735017334301</v>
      </c>
      <c r="G177" s="63">
        <v>151.64972803674169</v>
      </c>
      <c r="H177" s="63">
        <v>153.94572926504674</v>
      </c>
      <c r="I177" s="63">
        <v>153.17855663332847</v>
      </c>
      <c r="J177" s="63">
        <v>158.25393342715967</v>
      </c>
      <c r="K177" s="63">
        <v>168.81466455290376</v>
      </c>
      <c r="L177" s="63">
        <v>172.97034125476529</v>
      </c>
      <c r="M177" s="63">
        <v>167.64756539040397</v>
      </c>
      <c r="N177" s="63">
        <v>165.60182779076445</v>
      </c>
      <c r="O177" s="63">
        <f t="shared" si="4"/>
        <v>134.16784194113046</v>
      </c>
      <c r="P177" s="63">
        <f t="shared" si="5"/>
        <v>172.97034125476529</v>
      </c>
      <c r="R177" s="28"/>
      <c r="S177" s="28"/>
      <c r="T177" s="28"/>
      <c r="W177" s="75"/>
      <c r="AA177" s="75"/>
    </row>
    <row r="178" spans="1:27" x14ac:dyDescent="0.25">
      <c r="A178" s="61">
        <v>169</v>
      </c>
      <c r="B178" s="62" t="s">
        <v>465</v>
      </c>
      <c r="C178" s="63">
        <v>157.05430532634566</v>
      </c>
      <c r="D178" s="63">
        <v>156.44692906731987</v>
      </c>
      <c r="E178" s="63">
        <v>157.09552083232597</v>
      </c>
      <c r="F178" s="63">
        <v>156.7755481040686</v>
      </c>
      <c r="G178" s="63">
        <v>150.79368128038826</v>
      </c>
      <c r="H178" s="63">
        <v>150.44705102882506</v>
      </c>
      <c r="I178" s="63">
        <v>147.02307109572598</v>
      </c>
      <c r="J178" s="63">
        <v>154.31447702266385</v>
      </c>
      <c r="K178" s="63">
        <v>163.49902337250825</v>
      </c>
      <c r="L178" s="63">
        <v>151.34144079127762</v>
      </c>
      <c r="M178" s="63">
        <v>148.77495602962412</v>
      </c>
      <c r="N178" s="63">
        <v>148.84719599620823</v>
      </c>
      <c r="O178" s="63">
        <f t="shared" si="4"/>
        <v>147.02307109572598</v>
      </c>
      <c r="P178" s="63">
        <f t="shared" si="5"/>
        <v>163.49902337250825</v>
      </c>
      <c r="R178" s="28"/>
      <c r="S178" s="28"/>
      <c r="T178" s="28"/>
      <c r="W178" s="75"/>
      <c r="AA178" s="75"/>
    </row>
    <row r="179" spans="1:27" x14ac:dyDescent="0.25">
      <c r="A179" s="61">
        <v>170</v>
      </c>
      <c r="B179" s="62" t="s">
        <v>102</v>
      </c>
      <c r="C179" s="63">
        <v>127.04460490990783</v>
      </c>
      <c r="D179" s="63">
        <v>133.84936804383935</v>
      </c>
      <c r="E179" s="63">
        <v>132.13190326917757</v>
      </c>
      <c r="F179" s="63">
        <v>136.80141240606659</v>
      </c>
      <c r="G179" s="63">
        <v>139.06360752361022</v>
      </c>
      <c r="H179" s="63">
        <v>133.87220607154268</v>
      </c>
      <c r="I179" s="63">
        <v>131.94657103126141</v>
      </c>
      <c r="J179" s="63">
        <v>126.36452002613281</v>
      </c>
      <c r="K179" s="63">
        <v>125.70028253071884</v>
      </c>
      <c r="L179" s="63">
        <v>115.01306359382239</v>
      </c>
      <c r="M179" s="63">
        <v>105.31652143844556</v>
      </c>
      <c r="N179" s="63">
        <v>105.53175847489531</v>
      </c>
      <c r="O179" s="63">
        <f t="shared" si="4"/>
        <v>105.31652143844556</v>
      </c>
      <c r="P179" s="63">
        <f t="shared" si="5"/>
        <v>139.06360752361022</v>
      </c>
      <c r="R179" s="28"/>
      <c r="S179" s="28"/>
      <c r="T179" s="28"/>
      <c r="W179" s="75"/>
      <c r="AA179" s="75"/>
    </row>
    <row r="180" spans="1:27" x14ac:dyDescent="0.25">
      <c r="A180" s="61">
        <v>171</v>
      </c>
      <c r="B180" s="62" t="s">
        <v>299</v>
      </c>
      <c r="C180" s="63">
        <v>112.82885184806577</v>
      </c>
      <c r="D180" s="63">
        <v>113.43197302194503</v>
      </c>
      <c r="E180" s="63">
        <v>117.99124760453448</v>
      </c>
      <c r="F180" s="63">
        <v>121.08499649448999</v>
      </c>
      <c r="G180" s="63">
        <v>123.73669510574786</v>
      </c>
      <c r="H180" s="63">
        <v>124.47978954542968</v>
      </c>
      <c r="I180" s="63">
        <v>126.28924427988812</v>
      </c>
      <c r="J180" s="63">
        <v>129.5926932824656</v>
      </c>
      <c r="K180" s="63">
        <v>133.41771896876736</v>
      </c>
      <c r="L180" s="63">
        <v>127.70459475800939</v>
      </c>
      <c r="M180" s="63">
        <v>127.70459475800939</v>
      </c>
      <c r="N180" s="63">
        <v>125.25638106017188</v>
      </c>
      <c r="O180" s="63">
        <f t="shared" si="4"/>
        <v>112.82885184806577</v>
      </c>
      <c r="P180" s="63">
        <f t="shared" si="5"/>
        <v>133.41771896876736</v>
      </c>
      <c r="R180" s="28"/>
      <c r="S180" s="28"/>
      <c r="T180" s="28"/>
      <c r="W180" s="75"/>
      <c r="AA180" s="75"/>
    </row>
    <row r="181" spans="1:27" x14ac:dyDescent="0.25">
      <c r="A181" s="61">
        <v>172</v>
      </c>
      <c r="B181" s="62" t="s">
        <v>161</v>
      </c>
      <c r="C181" s="63">
        <v>141.49978146263811</v>
      </c>
      <c r="D181" s="63">
        <v>147.82007408803725</v>
      </c>
      <c r="E181" s="63">
        <v>156.04535218080719</v>
      </c>
      <c r="F181" s="63">
        <v>157.97163123854486</v>
      </c>
      <c r="G181" s="63">
        <v>165.52156203448624</v>
      </c>
      <c r="H181" s="63">
        <v>158.67228036733869</v>
      </c>
      <c r="I181" s="63">
        <v>159.36118697291184</v>
      </c>
      <c r="J181" s="63">
        <v>167.36913527164995</v>
      </c>
      <c r="K181" s="63">
        <v>172.70926315361979</v>
      </c>
      <c r="L181" s="63">
        <v>184.8182838817367</v>
      </c>
      <c r="M181" s="63">
        <v>184.8182838817367</v>
      </c>
      <c r="N181" s="63">
        <v>165.43191225104837</v>
      </c>
      <c r="O181" s="63">
        <f t="shared" si="4"/>
        <v>141.49978146263811</v>
      </c>
      <c r="P181" s="63">
        <f t="shared" si="5"/>
        <v>184.8182838817367</v>
      </c>
      <c r="R181" s="28"/>
      <c r="S181" s="28"/>
      <c r="T181" s="28"/>
      <c r="W181" s="75"/>
      <c r="AA181" s="75"/>
    </row>
    <row r="182" spans="1:27" x14ac:dyDescent="0.25">
      <c r="A182" s="61">
        <v>173</v>
      </c>
      <c r="B182" s="62" t="s">
        <v>300</v>
      </c>
      <c r="C182" s="63">
        <v>168.32291429693339</v>
      </c>
      <c r="D182" s="63">
        <v>157.42773800518884</v>
      </c>
      <c r="E182" s="63">
        <v>158.16369788304439</v>
      </c>
      <c r="F182" s="63">
        <v>171.4972767735922</v>
      </c>
      <c r="G182" s="63">
        <v>190.6143761248664</v>
      </c>
      <c r="H182" s="63">
        <v>185.23897594415638</v>
      </c>
      <c r="I182" s="63">
        <v>189.26626623019737</v>
      </c>
      <c r="J182" s="63">
        <v>189.86005822903095</v>
      </c>
      <c r="K182" s="63">
        <v>204.273526904639</v>
      </c>
      <c r="L182" s="63">
        <v>183.6810112811568</v>
      </c>
      <c r="M182" s="63">
        <v>178.53454538189052</v>
      </c>
      <c r="N182" s="63">
        <v>178.83892716863073</v>
      </c>
      <c r="O182" s="63">
        <f t="shared" si="4"/>
        <v>157.42773800518884</v>
      </c>
      <c r="P182" s="63">
        <f t="shared" si="5"/>
        <v>204.273526904639</v>
      </c>
      <c r="R182" s="28"/>
      <c r="S182" s="28"/>
      <c r="T182" s="28"/>
      <c r="W182" s="75"/>
      <c r="AA182" s="75"/>
    </row>
    <row r="183" spans="1:27" x14ac:dyDescent="0.25">
      <c r="A183" s="61">
        <v>174</v>
      </c>
      <c r="B183" s="62" t="s">
        <v>120</v>
      </c>
      <c r="C183" s="63">
        <v>135.89913563177851</v>
      </c>
      <c r="D183" s="63">
        <v>133.51075283776038</v>
      </c>
      <c r="E183" s="63">
        <v>136.02783637182719</v>
      </c>
      <c r="F183" s="63">
        <v>140.78668040702419</v>
      </c>
      <c r="G183" s="63">
        <v>139.67886828539596</v>
      </c>
      <c r="H183" s="63">
        <v>149.82386021555897</v>
      </c>
      <c r="I183" s="63">
        <v>151.7557932849802</v>
      </c>
      <c r="J183" s="63">
        <v>164.25055561515535</v>
      </c>
      <c r="K183" s="63">
        <v>171.62046684328209</v>
      </c>
      <c r="L183" s="63">
        <v>165.6352437150984</v>
      </c>
      <c r="M183" s="63">
        <v>158.7300024708166</v>
      </c>
      <c r="N183" s="63">
        <v>159.09834730402255</v>
      </c>
      <c r="O183" s="63">
        <f t="shared" si="4"/>
        <v>133.51075283776038</v>
      </c>
      <c r="P183" s="63">
        <f t="shared" si="5"/>
        <v>171.62046684328209</v>
      </c>
      <c r="R183" s="28"/>
      <c r="S183" s="28"/>
      <c r="T183" s="28"/>
      <c r="W183" s="75"/>
      <c r="AA183" s="75"/>
    </row>
    <row r="184" spans="1:27" x14ac:dyDescent="0.25">
      <c r="A184" s="61">
        <v>175</v>
      </c>
      <c r="B184" s="62" t="s">
        <v>466</v>
      </c>
      <c r="C184" s="63">
        <v>127.58217485421849</v>
      </c>
      <c r="D184" s="63">
        <v>135.39713622335344</v>
      </c>
      <c r="E184" s="63">
        <v>141.45706997044542</v>
      </c>
      <c r="F184" s="63">
        <v>147.14081772529875</v>
      </c>
      <c r="G184" s="63">
        <v>149.9565669155152</v>
      </c>
      <c r="H184" s="63">
        <v>153.46161650527441</v>
      </c>
      <c r="I184" s="63">
        <v>151.07545582516647</v>
      </c>
      <c r="J184" s="63">
        <v>151.23445608499918</v>
      </c>
      <c r="K184" s="63">
        <v>158.11129876213545</v>
      </c>
      <c r="L184" s="63">
        <v>155.59623685915264</v>
      </c>
      <c r="M184" s="63">
        <v>154.0236747512362</v>
      </c>
      <c r="N184" s="63">
        <v>153.75272742609053</v>
      </c>
      <c r="O184" s="63">
        <f t="shared" si="4"/>
        <v>127.58217485421849</v>
      </c>
      <c r="P184" s="63">
        <f t="shared" si="5"/>
        <v>158.11129876213545</v>
      </c>
      <c r="R184" s="28"/>
      <c r="S184" s="28"/>
      <c r="T184" s="28"/>
      <c r="W184" s="75"/>
      <c r="AA184" s="75"/>
    </row>
    <row r="185" spans="1:27" x14ac:dyDescent="0.25">
      <c r="A185" s="61">
        <v>176</v>
      </c>
      <c r="B185" s="62" t="s">
        <v>50</v>
      </c>
      <c r="C185" s="63">
        <v>121.34567108409786</v>
      </c>
      <c r="D185" s="63">
        <v>124.68307328131323</v>
      </c>
      <c r="E185" s="63">
        <v>131.17339094987926</v>
      </c>
      <c r="F185" s="63">
        <v>132.5678703272084</v>
      </c>
      <c r="G185" s="63">
        <v>133.03185416053941</v>
      </c>
      <c r="H185" s="63">
        <v>135.81387631465586</v>
      </c>
      <c r="I185" s="63">
        <v>134.44186050017095</v>
      </c>
      <c r="J185" s="63">
        <v>149.7418380646148</v>
      </c>
      <c r="K185" s="63">
        <v>142.09030469434236</v>
      </c>
      <c r="L185" s="63">
        <v>134.00620858507176</v>
      </c>
      <c r="M185" s="63">
        <v>134.00620858507176</v>
      </c>
      <c r="N185" s="63">
        <v>125.20807852987181</v>
      </c>
      <c r="O185" s="63">
        <f t="shared" si="4"/>
        <v>121.34567108409786</v>
      </c>
      <c r="P185" s="63">
        <f t="shared" si="5"/>
        <v>149.7418380646148</v>
      </c>
      <c r="R185" s="28"/>
      <c r="S185" s="28"/>
      <c r="T185" s="28"/>
      <c r="W185" s="75"/>
      <c r="AA185" s="75"/>
    </row>
    <row r="186" spans="1:27" x14ac:dyDescent="0.25">
      <c r="A186" s="61">
        <v>177</v>
      </c>
      <c r="B186" s="62" t="s">
        <v>226</v>
      </c>
      <c r="C186" s="63">
        <v>125.11291718133066</v>
      </c>
      <c r="D186" s="63">
        <v>132.17480585337341</v>
      </c>
      <c r="E186" s="63">
        <v>130.71631327264902</v>
      </c>
      <c r="F186" s="63">
        <v>134.12250614803494</v>
      </c>
      <c r="G186" s="63">
        <v>136.77725133401748</v>
      </c>
      <c r="H186" s="63">
        <v>141.98567043611629</v>
      </c>
      <c r="I186" s="63">
        <v>138.09453442577359</v>
      </c>
      <c r="J186" s="63">
        <v>142.45604361892609</v>
      </c>
      <c r="K186" s="63">
        <v>150.15914978742398</v>
      </c>
      <c r="L186" s="63">
        <v>143.43132670377187</v>
      </c>
      <c r="M186" s="63">
        <v>137.75982874424187</v>
      </c>
      <c r="N186" s="63">
        <v>137.96992674442876</v>
      </c>
      <c r="O186" s="63">
        <f t="shared" si="4"/>
        <v>125.11291718133066</v>
      </c>
      <c r="P186" s="63">
        <f t="shared" si="5"/>
        <v>150.15914978742398</v>
      </c>
      <c r="R186" s="28"/>
      <c r="S186" s="28"/>
      <c r="T186" s="28"/>
      <c r="W186" s="75"/>
      <c r="AA186" s="75"/>
    </row>
    <row r="187" spans="1:27" x14ac:dyDescent="0.25">
      <c r="A187" s="61">
        <v>178</v>
      </c>
      <c r="B187" s="62" t="s">
        <v>263</v>
      </c>
      <c r="C187" s="63">
        <v>105.77694260869212</v>
      </c>
      <c r="D187" s="63">
        <v>107.79546638110065</v>
      </c>
      <c r="E187" s="63">
        <v>108.11153669568733</v>
      </c>
      <c r="F187" s="63">
        <v>109.69164192595284</v>
      </c>
      <c r="G187" s="63">
        <v>110.42171456845485</v>
      </c>
      <c r="H187" s="63">
        <v>105.21838666210061</v>
      </c>
      <c r="I187" s="63">
        <v>112.03087235454272</v>
      </c>
      <c r="J187" s="63">
        <v>116.83137108712111</v>
      </c>
      <c r="K187" s="63">
        <v>121.4974209597504</v>
      </c>
      <c r="L187" s="63">
        <v>110.87211795217652</v>
      </c>
      <c r="M187" s="63">
        <v>108.255693322274</v>
      </c>
      <c r="N187" s="63">
        <v>108.11306771093396</v>
      </c>
      <c r="O187" s="63">
        <f t="shared" si="4"/>
        <v>105.21838666210061</v>
      </c>
      <c r="P187" s="63">
        <f t="shared" si="5"/>
        <v>121.4974209597504</v>
      </c>
      <c r="R187" s="28"/>
      <c r="S187" s="28"/>
      <c r="T187" s="28"/>
      <c r="W187" s="75"/>
      <c r="AA187" s="75"/>
    </row>
    <row r="188" spans="1:27" x14ac:dyDescent="0.25">
      <c r="A188" s="61">
        <v>179</v>
      </c>
      <c r="B188" s="62" t="s">
        <v>467</v>
      </c>
      <c r="C188" s="63">
        <v>0</v>
      </c>
      <c r="D188" s="63">
        <v>0</v>
      </c>
      <c r="E188" s="63">
        <v>0</v>
      </c>
      <c r="F188" s="63">
        <v>0</v>
      </c>
      <c r="G188" s="63">
        <v>0</v>
      </c>
      <c r="H188" s="63">
        <v>0</v>
      </c>
      <c r="I188" s="63">
        <v>0</v>
      </c>
      <c r="J188" s="63">
        <v>0</v>
      </c>
      <c r="K188" s="63">
        <v>0</v>
      </c>
      <c r="L188" s="63">
        <v>0</v>
      </c>
      <c r="M188" s="63">
        <v>0</v>
      </c>
      <c r="N188" s="63">
        <v>0</v>
      </c>
      <c r="O188" s="63">
        <f t="shared" si="4"/>
        <v>0</v>
      </c>
      <c r="P188" s="63">
        <f t="shared" si="5"/>
        <v>0</v>
      </c>
      <c r="R188" s="28"/>
      <c r="S188" s="28"/>
      <c r="T188" s="28"/>
      <c r="W188" s="75"/>
      <c r="AA188" s="75"/>
    </row>
    <row r="189" spans="1:27" x14ac:dyDescent="0.25">
      <c r="A189" s="61">
        <v>180</v>
      </c>
      <c r="B189" s="62" t="s">
        <v>468</v>
      </c>
      <c r="C189" s="63">
        <v>0</v>
      </c>
      <c r="D189" s="63">
        <v>0</v>
      </c>
      <c r="E189" s="63">
        <v>0</v>
      </c>
      <c r="F189" s="63">
        <v>0</v>
      </c>
      <c r="G189" s="63">
        <v>0</v>
      </c>
      <c r="H189" s="63">
        <v>0</v>
      </c>
      <c r="I189" s="63">
        <v>0</v>
      </c>
      <c r="J189" s="63">
        <v>0</v>
      </c>
      <c r="K189" s="63">
        <v>0</v>
      </c>
      <c r="L189" s="63">
        <v>0</v>
      </c>
      <c r="M189" s="63">
        <v>0</v>
      </c>
      <c r="N189" s="63">
        <v>0</v>
      </c>
      <c r="O189" s="63">
        <f t="shared" si="4"/>
        <v>0</v>
      </c>
      <c r="P189" s="63">
        <f t="shared" si="5"/>
        <v>0</v>
      </c>
      <c r="R189" s="28"/>
      <c r="S189" s="28"/>
      <c r="T189" s="28"/>
      <c r="W189" s="75"/>
      <c r="AA189" s="75"/>
    </row>
    <row r="190" spans="1:27" x14ac:dyDescent="0.25">
      <c r="A190" s="61">
        <v>181</v>
      </c>
      <c r="B190" s="62" t="s">
        <v>121</v>
      </c>
      <c r="C190" s="63">
        <v>99.983379897841061</v>
      </c>
      <c r="D190" s="63">
        <v>101.51933275235901</v>
      </c>
      <c r="E190" s="63">
        <v>102.86180450522266</v>
      </c>
      <c r="F190" s="63">
        <v>106.11536313247443</v>
      </c>
      <c r="G190" s="63">
        <v>106.74449559766697</v>
      </c>
      <c r="H190" s="63">
        <v>106.45657075481911</v>
      </c>
      <c r="I190" s="63">
        <v>104.75446172916065</v>
      </c>
      <c r="J190" s="63">
        <v>101.83511774038838</v>
      </c>
      <c r="K190" s="63">
        <v>103.47352643682466</v>
      </c>
      <c r="L190" s="63">
        <v>101.41418881168643</v>
      </c>
      <c r="M190" s="63">
        <v>101.49904372078531</v>
      </c>
      <c r="N190" s="63">
        <v>101.01569653001017</v>
      </c>
      <c r="O190" s="63">
        <f t="shared" si="4"/>
        <v>99.983379897841061</v>
      </c>
      <c r="P190" s="63">
        <f t="shared" si="5"/>
        <v>106.74449559766697</v>
      </c>
      <c r="R190" s="28"/>
      <c r="S190" s="28"/>
      <c r="T190" s="28"/>
      <c r="W190" s="75"/>
      <c r="AA190" s="75"/>
    </row>
    <row r="191" spans="1:27" x14ac:dyDescent="0.25">
      <c r="A191" s="61">
        <v>182</v>
      </c>
      <c r="B191" s="62" t="s">
        <v>213</v>
      </c>
      <c r="C191" s="63">
        <v>108.89587782269285</v>
      </c>
      <c r="D191" s="63">
        <v>113.44113005468792</v>
      </c>
      <c r="E191" s="63">
        <v>116.03250779076764</v>
      </c>
      <c r="F191" s="63">
        <v>120.32276527213455</v>
      </c>
      <c r="G191" s="63">
        <v>130.65120424154105</v>
      </c>
      <c r="H191" s="63">
        <v>123.53541588570813</v>
      </c>
      <c r="I191" s="63">
        <v>120.37975419998632</v>
      </c>
      <c r="J191" s="63">
        <v>123.86319990418393</v>
      </c>
      <c r="K191" s="63">
        <v>123.98828030248946</v>
      </c>
      <c r="L191" s="63">
        <v>119.51204304515628</v>
      </c>
      <c r="M191" s="63">
        <v>119.51204304515628</v>
      </c>
      <c r="N191" s="63">
        <v>116.60854723053005</v>
      </c>
      <c r="O191" s="63">
        <f t="shared" si="4"/>
        <v>108.89587782269285</v>
      </c>
      <c r="P191" s="63">
        <f t="shared" si="5"/>
        <v>130.65120424154105</v>
      </c>
      <c r="R191" s="28"/>
      <c r="S191" s="28"/>
      <c r="T191" s="28"/>
      <c r="W191" s="75"/>
      <c r="AA191" s="75"/>
    </row>
    <row r="192" spans="1:27" x14ac:dyDescent="0.25">
      <c r="A192" s="61">
        <v>183</v>
      </c>
      <c r="B192" s="62" t="s">
        <v>469</v>
      </c>
      <c r="C192" s="63">
        <v>0</v>
      </c>
      <c r="D192" s="63">
        <v>0</v>
      </c>
      <c r="E192" s="63">
        <v>0</v>
      </c>
      <c r="F192" s="63">
        <v>0</v>
      </c>
      <c r="G192" s="63">
        <v>0</v>
      </c>
      <c r="H192" s="63">
        <v>0</v>
      </c>
      <c r="I192" s="63">
        <v>0</v>
      </c>
      <c r="J192" s="63">
        <v>0</v>
      </c>
      <c r="K192" s="63">
        <v>0</v>
      </c>
      <c r="L192" s="63">
        <v>0</v>
      </c>
      <c r="M192" s="63">
        <v>0</v>
      </c>
      <c r="N192" s="63">
        <v>0</v>
      </c>
      <c r="O192" s="63">
        <f t="shared" si="4"/>
        <v>0</v>
      </c>
      <c r="P192" s="63">
        <f t="shared" si="5"/>
        <v>0</v>
      </c>
      <c r="R192" s="28"/>
      <c r="S192" s="28"/>
      <c r="T192" s="28"/>
      <c r="W192" s="75"/>
      <c r="AA192" s="75"/>
    </row>
    <row r="193" spans="1:27" x14ac:dyDescent="0.25">
      <c r="A193" s="61">
        <v>184</v>
      </c>
      <c r="B193" s="62" t="s">
        <v>264</v>
      </c>
      <c r="C193" s="63">
        <v>144.00578626158364</v>
      </c>
      <c r="D193" s="63">
        <v>156.38856242594332</v>
      </c>
      <c r="E193" s="63">
        <v>155.11081193207994</v>
      </c>
      <c r="F193" s="63">
        <v>167.3618432016695</v>
      </c>
      <c r="G193" s="63">
        <v>183.74554945209076</v>
      </c>
      <c r="H193" s="63">
        <v>184.51131459687375</v>
      </c>
      <c r="I193" s="63">
        <v>182.70527559444608</v>
      </c>
      <c r="J193" s="63">
        <v>179.08938939106872</v>
      </c>
      <c r="K193" s="63">
        <v>183.49032367545229</v>
      </c>
      <c r="L193" s="63">
        <v>182.067491328644</v>
      </c>
      <c r="M193" s="63">
        <v>173.73122787175507</v>
      </c>
      <c r="N193" s="63">
        <v>173.3972428755126</v>
      </c>
      <c r="O193" s="63">
        <f t="shared" si="4"/>
        <v>144.00578626158364</v>
      </c>
      <c r="P193" s="63">
        <f t="shared" si="5"/>
        <v>184.51131459687375</v>
      </c>
      <c r="R193" s="28"/>
      <c r="S193" s="28"/>
      <c r="T193" s="28"/>
      <c r="W193" s="75"/>
      <c r="AA193" s="75"/>
    </row>
    <row r="194" spans="1:27" x14ac:dyDescent="0.25">
      <c r="A194" s="61">
        <v>185</v>
      </c>
      <c r="B194" s="62" t="s">
        <v>147</v>
      </c>
      <c r="C194" s="63">
        <v>108.48871120953871</v>
      </c>
      <c r="D194" s="63">
        <v>110.8312338164273</v>
      </c>
      <c r="E194" s="63">
        <v>113.63615343248547</v>
      </c>
      <c r="F194" s="63">
        <v>116.46463794675694</v>
      </c>
      <c r="G194" s="63">
        <v>118.73917133466134</v>
      </c>
      <c r="H194" s="63">
        <v>118.63452826662915</v>
      </c>
      <c r="I194" s="63">
        <v>116.27682178474711</v>
      </c>
      <c r="J194" s="63">
        <v>112.73561699026043</v>
      </c>
      <c r="K194" s="63">
        <v>115.79583337223916</v>
      </c>
      <c r="L194" s="63">
        <v>112.73241647428188</v>
      </c>
      <c r="M194" s="63">
        <v>112.38665139483163</v>
      </c>
      <c r="N194" s="63">
        <v>112.55514051408548</v>
      </c>
      <c r="O194" s="63">
        <f t="shared" si="4"/>
        <v>108.48871120953871</v>
      </c>
      <c r="P194" s="63">
        <f t="shared" si="5"/>
        <v>118.73917133466134</v>
      </c>
      <c r="R194" s="28"/>
      <c r="S194" s="28"/>
      <c r="T194" s="28"/>
      <c r="W194" s="75"/>
      <c r="AA194" s="75"/>
    </row>
    <row r="195" spans="1:27" x14ac:dyDescent="0.25">
      <c r="A195" s="61">
        <v>186</v>
      </c>
      <c r="B195" s="62" t="s">
        <v>148</v>
      </c>
      <c r="C195" s="63">
        <v>129.57632159526611</v>
      </c>
      <c r="D195" s="63">
        <v>131.4081048543683</v>
      </c>
      <c r="E195" s="63">
        <v>134.00809327726307</v>
      </c>
      <c r="F195" s="63">
        <v>137.62492494491028</v>
      </c>
      <c r="G195" s="63">
        <v>143.69473104032178</v>
      </c>
      <c r="H195" s="63">
        <v>141.36827548200583</v>
      </c>
      <c r="I195" s="63">
        <v>139.40479773431406</v>
      </c>
      <c r="J195" s="63">
        <v>136.1055559800138</v>
      </c>
      <c r="K195" s="63">
        <v>139.9535428481704</v>
      </c>
      <c r="L195" s="63">
        <v>136.0534287779991</v>
      </c>
      <c r="M195" s="63">
        <v>130.90483782914956</v>
      </c>
      <c r="N195" s="63">
        <v>131.24468162132831</v>
      </c>
      <c r="O195" s="63">
        <f t="shared" si="4"/>
        <v>129.57632159526611</v>
      </c>
      <c r="P195" s="63">
        <f t="shared" si="5"/>
        <v>143.69473104032178</v>
      </c>
      <c r="R195" s="28"/>
      <c r="S195" s="28"/>
      <c r="T195" s="28"/>
      <c r="W195" s="75"/>
      <c r="AA195" s="75"/>
    </row>
    <row r="196" spans="1:27" x14ac:dyDescent="0.25">
      <c r="A196" s="61">
        <v>187</v>
      </c>
      <c r="B196" s="62" t="s">
        <v>227</v>
      </c>
      <c r="C196" s="63">
        <v>119.3322659202971</v>
      </c>
      <c r="D196" s="63">
        <v>125.19550335308203</v>
      </c>
      <c r="E196" s="63">
        <v>129.8884575937754</v>
      </c>
      <c r="F196" s="63">
        <v>138.5731238174711</v>
      </c>
      <c r="G196" s="63">
        <v>147.58222412671279</v>
      </c>
      <c r="H196" s="63">
        <v>145.44109321459518</v>
      </c>
      <c r="I196" s="63">
        <v>153.64470105746281</v>
      </c>
      <c r="J196" s="63">
        <v>161.94560374181199</v>
      </c>
      <c r="K196" s="63">
        <v>167.72004120035621</v>
      </c>
      <c r="L196" s="63">
        <v>164.17882110197769</v>
      </c>
      <c r="M196" s="63">
        <v>156.39938366859207</v>
      </c>
      <c r="N196" s="63">
        <v>155.57021706129396</v>
      </c>
      <c r="O196" s="63">
        <f t="shared" si="4"/>
        <v>119.3322659202971</v>
      </c>
      <c r="P196" s="63">
        <f t="shared" si="5"/>
        <v>167.72004120035621</v>
      </c>
      <c r="R196" s="28"/>
      <c r="S196" s="28"/>
      <c r="T196" s="28"/>
      <c r="W196" s="75"/>
      <c r="AA196" s="75"/>
    </row>
    <row r="197" spans="1:27" x14ac:dyDescent="0.25">
      <c r="A197" s="61">
        <v>188</v>
      </c>
      <c r="B197" s="62" t="s">
        <v>470</v>
      </c>
      <c r="C197" s="63">
        <v>0</v>
      </c>
      <c r="D197" s="63">
        <v>0</v>
      </c>
      <c r="E197" s="63">
        <v>0</v>
      </c>
      <c r="F197" s="63">
        <v>0</v>
      </c>
      <c r="G197" s="63">
        <v>0</v>
      </c>
      <c r="H197" s="63">
        <v>0</v>
      </c>
      <c r="I197" s="63">
        <v>0</v>
      </c>
      <c r="J197" s="63">
        <v>0</v>
      </c>
      <c r="K197" s="63">
        <v>0</v>
      </c>
      <c r="L197" s="63">
        <v>0</v>
      </c>
      <c r="M197" s="63">
        <v>0</v>
      </c>
      <c r="N197" s="63">
        <v>0</v>
      </c>
      <c r="O197" s="63">
        <f t="shared" si="4"/>
        <v>0</v>
      </c>
      <c r="P197" s="63">
        <f t="shared" si="5"/>
        <v>0</v>
      </c>
      <c r="R197" s="28"/>
      <c r="S197" s="28"/>
      <c r="T197" s="28"/>
      <c r="W197" s="75"/>
      <c r="AA197" s="75"/>
    </row>
    <row r="198" spans="1:27" x14ac:dyDescent="0.25">
      <c r="A198" s="61">
        <v>189</v>
      </c>
      <c r="B198" s="62" t="s">
        <v>59</v>
      </c>
      <c r="C198" s="63">
        <v>124.1414952500226</v>
      </c>
      <c r="D198" s="63">
        <v>130.92634220436565</v>
      </c>
      <c r="E198" s="63">
        <v>132.04660597863477</v>
      </c>
      <c r="F198" s="63">
        <v>136.8224601764216</v>
      </c>
      <c r="G198" s="63">
        <v>140.06581935816317</v>
      </c>
      <c r="H198" s="63">
        <v>138.44711462449649</v>
      </c>
      <c r="I198" s="63">
        <v>137.08671197035798</v>
      </c>
      <c r="J198" s="63">
        <v>133.69625577838289</v>
      </c>
      <c r="K198" s="63">
        <v>135.90523895183065</v>
      </c>
      <c r="L198" s="63">
        <v>134.51876817314573</v>
      </c>
      <c r="M198" s="63">
        <v>134.00601796561116</v>
      </c>
      <c r="N198" s="63">
        <v>134.15500678325202</v>
      </c>
      <c r="O198" s="63">
        <f t="shared" si="4"/>
        <v>124.1414952500226</v>
      </c>
      <c r="P198" s="63">
        <f t="shared" si="5"/>
        <v>140.06581935816317</v>
      </c>
      <c r="R198" s="28"/>
      <c r="S198" s="28"/>
      <c r="T198" s="28"/>
      <c r="W198" s="75"/>
      <c r="AA198" s="75"/>
    </row>
    <row r="199" spans="1:27" x14ac:dyDescent="0.25">
      <c r="A199" s="61">
        <v>190</v>
      </c>
      <c r="B199" s="62" t="s">
        <v>471</v>
      </c>
      <c r="C199" s="63">
        <v>0</v>
      </c>
      <c r="D199" s="63">
        <v>0</v>
      </c>
      <c r="E199" s="63">
        <v>0</v>
      </c>
      <c r="F199" s="63">
        <v>0</v>
      </c>
      <c r="G199" s="63">
        <v>0</v>
      </c>
      <c r="H199" s="63">
        <v>0</v>
      </c>
      <c r="I199" s="63">
        <v>0</v>
      </c>
      <c r="J199" s="63">
        <v>0</v>
      </c>
      <c r="K199" s="63">
        <v>0</v>
      </c>
      <c r="L199" s="63">
        <v>0</v>
      </c>
      <c r="M199" s="63">
        <v>0</v>
      </c>
      <c r="N199" s="63">
        <v>0</v>
      </c>
      <c r="O199" s="63">
        <f t="shared" si="4"/>
        <v>0</v>
      </c>
      <c r="P199" s="63">
        <f t="shared" si="5"/>
        <v>0</v>
      </c>
      <c r="R199" s="28"/>
      <c r="S199" s="28"/>
      <c r="T199" s="28"/>
      <c r="W199" s="75"/>
      <c r="AA199" s="75"/>
    </row>
    <row r="200" spans="1:27" x14ac:dyDescent="0.25">
      <c r="A200" s="61">
        <v>191</v>
      </c>
      <c r="B200" s="62" t="s">
        <v>192</v>
      </c>
      <c r="C200" s="63">
        <v>111.80759516333758</v>
      </c>
      <c r="D200" s="63">
        <v>115.94326773859689</v>
      </c>
      <c r="E200" s="63">
        <v>121.34083483062506</v>
      </c>
      <c r="F200" s="63">
        <v>130.10068537235821</v>
      </c>
      <c r="G200" s="63">
        <v>135.16822993331189</v>
      </c>
      <c r="H200" s="63">
        <v>138.18668236846696</v>
      </c>
      <c r="I200" s="63">
        <v>130.94108656434608</v>
      </c>
      <c r="J200" s="63">
        <v>130.24953885967597</v>
      </c>
      <c r="K200" s="63">
        <v>134.37438089794952</v>
      </c>
      <c r="L200" s="63">
        <v>128.86300283434048</v>
      </c>
      <c r="M200" s="63">
        <v>128.86300283434048</v>
      </c>
      <c r="N200" s="63">
        <v>127.73432330588096</v>
      </c>
      <c r="O200" s="63">
        <f t="shared" si="4"/>
        <v>111.80759516333758</v>
      </c>
      <c r="P200" s="63">
        <f t="shared" si="5"/>
        <v>138.18668236846696</v>
      </c>
      <c r="R200" s="28"/>
      <c r="S200" s="28"/>
      <c r="T200" s="28"/>
      <c r="W200" s="75"/>
      <c r="AA200" s="75"/>
    </row>
    <row r="201" spans="1:27" x14ac:dyDescent="0.25">
      <c r="A201" s="61">
        <v>192</v>
      </c>
      <c r="B201" s="62" t="s">
        <v>472</v>
      </c>
      <c r="C201" s="63">
        <v>0</v>
      </c>
      <c r="D201" s="63">
        <v>0</v>
      </c>
      <c r="E201" s="63">
        <v>0</v>
      </c>
      <c r="F201" s="63">
        <v>0</v>
      </c>
      <c r="G201" s="63">
        <v>0</v>
      </c>
      <c r="H201" s="63">
        <v>0</v>
      </c>
      <c r="I201" s="63">
        <v>0</v>
      </c>
      <c r="J201" s="63">
        <v>0</v>
      </c>
      <c r="K201" s="63">
        <v>0</v>
      </c>
      <c r="L201" s="63">
        <v>0</v>
      </c>
      <c r="M201" s="63">
        <v>0</v>
      </c>
      <c r="N201" s="63">
        <v>0</v>
      </c>
      <c r="O201" s="63">
        <f t="shared" si="4"/>
        <v>0</v>
      </c>
      <c r="P201" s="63">
        <f t="shared" si="5"/>
        <v>0</v>
      </c>
      <c r="R201" s="28"/>
      <c r="S201" s="28"/>
      <c r="T201" s="28"/>
      <c r="W201" s="75"/>
      <c r="AA201" s="75"/>
    </row>
    <row r="202" spans="1:27" x14ac:dyDescent="0.25">
      <c r="A202" s="61">
        <v>193</v>
      </c>
      <c r="B202" s="62" t="s">
        <v>473</v>
      </c>
      <c r="C202" s="63">
        <v>0</v>
      </c>
      <c r="D202" s="63">
        <v>0</v>
      </c>
      <c r="E202" s="63">
        <v>0</v>
      </c>
      <c r="F202" s="63">
        <v>0</v>
      </c>
      <c r="G202" s="63">
        <v>0</v>
      </c>
      <c r="H202" s="63">
        <v>0</v>
      </c>
      <c r="I202" s="63">
        <v>0</v>
      </c>
      <c r="J202" s="63">
        <v>0</v>
      </c>
      <c r="K202" s="63">
        <v>0</v>
      </c>
      <c r="L202" s="63">
        <v>0</v>
      </c>
      <c r="M202" s="63">
        <v>0</v>
      </c>
      <c r="N202" s="63">
        <v>0</v>
      </c>
      <c r="O202" s="63">
        <f t="shared" si="4"/>
        <v>0</v>
      </c>
      <c r="P202" s="63">
        <f t="shared" si="5"/>
        <v>0</v>
      </c>
      <c r="R202" s="28"/>
      <c r="S202" s="28"/>
      <c r="T202" s="28"/>
      <c r="W202" s="75"/>
      <c r="AA202" s="75"/>
    </row>
    <row r="203" spans="1:27" x14ac:dyDescent="0.25">
      <c r="A203" s="61">
        <v>194</v>
      </c>
      <c r="B203" s="62" t="s">
        <v>474</v>
      </c>
      <c r="C203" s="63">
        <v>0</v>
      </c>
      <c r="D203" s="63">
        <v>0</v>
      </c>
      <c r="E203" s="63">
        <v>0</v>
      </c>
      <c r="F203" s="63">
        <v>0</v>
      </c>
      <c r="G203" s="63">
        <v>0</v>
      </c>
      <c r="H203" s="63">
        <v>0</v>
      </c>
      <c r="I203" s="63">
        <v>0</v>
      </c>
      <c r="J203" s="63">
        <v>0</v>
      </c>
      <c r="K203" s="63">
        <v>0</v>
      </c>
      <c r="L203" s="63">
        <v>0</v>
      </c>
      <c r="M203" s="63">
        <v>0</v>
      </c>
      <c r="N203" s="63">
        <v>0</v>
      </c>
      <c r="O203" s="63">
        <f t="shared" ref="O203:O266" si="6">MIN(C203:N203)</f>
        <v>0</v>
      </c>
      <c r="P203" s="63">
        <f t="shared" ref="P203:P266" si="7">MAX(C203:N203)</f>
        <v>0</v>
      </c>
      <c r="R203" s="28"/>
      <c r="S203" s="28"/>
      <c r="T203" s="28"/>
      <c r="W203" s="75"/>
      <c r="AA203" s="75"/>
    </row>
    <row r="204" spans="1:27" x14ac:dyDescent="0.25">
      <c r="A204" s="61">
        <v>195</v>
      </c>
      <c r="B204" s="62" t="s">
        <v>475</v>
      </c>
      <c r="C204" s="63">
        <v>0</v>
      </c>
      <c r="D204" s="63">
        <v>0</v>
      </c>
      <c r="E204" s="63">
        <v>0</v>
      </c>
      <c r="F204" s="63">
        <v>0</v>
      </c>
      <c r="G204" s="63">
        <v>0</v>
      </c>
      <c r="H204" s="63">
        <v>0</v>
      </c>
      <c r="I204" s="63">
        <v>0</v>
      </c>
      <c r="J204" s="63">
        <v>0</v>
      </c>
      <c r="K204" s="63">
        <v>0</v>
      </c>
      <c r="L204" s="63">
        <v>0</v>
      </c>
      <c r="M204" s="63">
        <v>0</v>
      </c>
      <c r="N204" s="63">
        <v>0</v>
      </c>
      <c r="O204" s="63">
        <f t="shared" si="6"/>
        <v>0</v>
      </c>
      <c r="P204" s="63">
        <f t="shared" si="7"/>
        <v>0</v>
      </c>
      <c r="R204" s="28"/>
      <c r="S204" s="28"/>
      <c r="T204" s="28"/>
      <c r="W204" s="75"/>
      <c r="AA204" s="75"/>
    </row>
    <row r="205" spans="1:27" x14ac:dyDescent="0.25">
      <c r="A205" s="61">
        <v>196</v>
      </c>
      <c r="B205" s="62" t="s">
        <v>252</v>
      </c>
      <c r="C205" s="63">
        <v>126.41760289500421</v>
      </c>
      <c r="D205" s="63">
        <v>135.88856264925766</v>
      </c>
      <c r="E205" s="63">
        <v>145.29341280320585</v>
      </c>
      <c r="F205" s="63">
        <v>150.49793889510863</v>
      </c>
      <c r="G205" s="63">
        <v>150.97623780447501</v>
      </c>
      <c r="H205" s="63">
        <v>155.30797601046103</v>
      </c>
      <c r="I205" s="63">
        <v>157.70160639260953</v>
      </c>
      <c r="J205" s="63">
        <v>163.82157698309982</v>
      </c>
      <c r="K205" s="63">
        <v>158.7066733669341</v>
      </c>
      <c r="L205" s="63">
        <v>163.57784486712441</v>
      </c>
      <c r="M205" s="63">
        <v>163.71941594688562</v>
      </c>
      <c r="N205" s="63">
        <v>162.76535393663471</v>
      </c>
      <c r="O205" s="63">
        <f t="shared" si="6"/>
        <v>126.41760289500421</v>
      </c>
      <c r="P205" s="63">
        <f t="shared" si="7"/>
        <v>163.82157698309982</v>
      </c>
      <c r="R205" s="28"/>
      <c r="S205" s="28"/>
      <c r="T205" s="28"/>
      <c r="W205" s="75"/>
      <c r="AA205" s="75"/>
    </row>
    <row r="206" spans="1:27" x14ac:dyDescent="0.25">
      <c r="A206" s="61">
        <v>197</v>
      </c>
      <c r="B206" s="62" t="s">
        <v>321</v>
      </c>
      <c r="C206" s="63">
        <v>202.90132092848503</v>
      </c>
      <c r="D206" s="63">
        <v>201.40279175002206</v>
      </c>
      <c r="E206" s="63">
        <v>195.42959143683302</v>
      </c>
      <c r="F206" s="63">
        <v>197.5552187580457</v>
      </c>
      <c r="G206" s="63">
        <v>199.48419349482609</v>
      </c>
      <c r="H206" s="63">
        <v>192.89027735625709</v>
      </c>
      <c r="I206" s="63">
        <v>191.01077792771414</v>
      </c>
      <c r="J206" s="63">
        <v>195.86009996084681</v>
      </c>
      <c r="K206" s="63">
        <v>200.61018696183487</v>
      </c>
      <c r="L206" s="63">
        <v>190.0338443433703</v>
      </c>
      <c r="M206" s="63">
        <v>182.96718434423963</v>
      </c>
      <c r="N206" s="63">
        <v>183.48705372697245</v>
      </c>
      <c r="O206" s="63">
        <f t="shared" si="6"/>
        <v>182.96718434423963</v>
      </c>
      <c r="P206" s="63">
        <f t="shared" si="7"/>
        <v>202.90132092848503</v>
      </c>
      <c r="R206" s="28"/>
      <c r="S206" s="28"/>
      <c r="T206" s="28"/>
      <c r="W206" s="75"/>
      <c r="AA206" s="75"/>
    </row>
    <row r="207" spans="1:27" x14ac:dyDescent="0.25">
      <c r="A207" s="61">
        <v>198</v>
      </c>
      <c r="B207" s="62" t="s">
        <v>103</v>
      </c>
      <c r="C207" s="63">
        <v>127.45320105432796</v>
      </c>
      <c r="D207" s="63">
        <v>127.17030610138957</v>
      </c>
      <c r="E207" s="63">
        <v>127.3231804029797</v>
      </c>
      <c r="F207" s="63">
        <v>130.64311298824109</v>
      </c>
      <c r="G207" s="63">
        <v>140.21108373791162</v>
      </c>
      <c r="H207" s="63">
        <v>141.44429367836108</v>
      </c>
      <c r="I207" s="63">
        <v>136.95023748723992</v>
      </c>
      <c r="J207" s="63">
        <v>141.03301098885865</v>
      </c>
      <c r="K207" s="63">
        <v>151.10388749669943</v>
      </c>
      <c r="L207" s="63">
        <v>151.90900346349602</v>
      </c>
      <c r="M207" s="63">
        <v>151.90900346349602</v>
      </c>
      <c r="N207" s="63">
        <v>152.14799442272499</v>
      </c>
      <c r="O207" s="63">
        <f t="shared" si="6"/>
        <v>127.17030610138957</v>
      </c>
      <c r="P207" s="63">
        <f t="shared" si="7"/>
        <v>152.14799442272499</v>
      </c>
      <c r="R207" s="28"/>
      <c r="S207" s="28"/>
      <c r="T207" s="28"/>
      <c r="W207" s="75"/>
      <c r="AA207" s="75"/>
    </row>
    <row r="208" spans="1:27" x14ac:dyDescent="0.25">
      <c r="A208" s="61">
        <v>199</v>
      </c>
      <c r="B208" s="62" t="s">
        <v>122</v>
      </c>
      <c r="C208" s="63">
        <v>139.85557824222613</v>
      </c>
      <c r="D208" s="63">
        <v>148.26631847153149</v>
      </c>
      <c r="E208" s="63">
        <v>153.73324233353281</v>
      </c>
      <c r="F208" s="63">
        <v>161.5716495419893</v>
      </c>
      <c r="G208" s="63">
        <v>164.1464684207713</v>
      </c>
      <c r="H208" s="63">
        <v>167.20649686398241</v>
      </c>
      <c r="I208" s="63">
        <v>167.51293210970741</v>
      </c>
      <c r="J208" s="63">
        <v>167.09468885935951</v>
      </c>
      <c r="K208" s="63">
        <v>173.72925288107623</v>
      </c>
      <c r="L208" s="63">
        <v>173.03511468968532</v>
      </c>
      <c r="M208" s="63">
        <v>173.54101256875038</v>
      </c>
      <c r="N208" s="63">
        <v>173.51873935361996</v>
      </c>
      <c r="O208" s="63">
        <f t="shared" si="6"/>
        <v>139.85557824222613</v>
      </c>
      <c r="P208" s="63">
        <f t="shared" si="7"/>
        <v>173.72925288107623</v>
      </c>
      <c r="R208" s="28"/>
      <c r="S208" s="28"/>
      <c r="T208" s="28"/>
      <c r="W208" s="75"/>
      <c r="AA208" s="75"/>
    </row>
    <row r="209" spans="1:27" x14ac:dyDescent="0.25">
      <c r="A209" s="61">
        <v>200</v>
      </c>
      <c r="B209" s="62" t="s">
        <v>476</v>
      </c>
      <c r="C209" s="63">
        <v>0</v>
      </c>
      <c r="D209" s="63">
        <v>0</v>
      </c>
      <c r="E209" s="63">
        <v>0</v>
      </c>
      <c r="F209" s="63">
        <v>0</v>
      </c>
      <c r="G209" s="63">
        <v>0</v>
      </c>
      <c r="H209" s="63">
        <v>0</v>
      </c>
      <c r="I209" s="63">
        <v>0</v>
      </c>
      <c r="J209" s="63">
        <v>0</v>
      </c>
      <c r="K209" s="63">
        <v>0</v>
      </c>
      <c r="L209" s="63">
        <v>0</v>
      </c>
      <c r="M209" s="63">
        <v>0</v>
      </c>
      <c r="N209" s="63">
        <v>0</v>
      </c>
      <c r="O209" s="63">
        <f t="shared" si="6"/>
        <v>0</v>
      </c>
      <c r="P209" s="63">
        <f t="shared" si="7"/>
        <v>0</v>
      </c>
      <c r="R209" s="28"/>
      <c r="S209" s="28"/>
      <c r="T209" s="28"/>
      <c r="W209" s="75"/>
      <c r="AA209" s="75"/>
    </row>
    <row r="210" spans="1:27" x14ac:dyDescent="0.25">
      <c r="A210" s="61">
        <v>201</v>
      </c>
      <c r="B210" s="62" t="s">
        <v>36</v>
      </c>
      <c r="C210" s="63">
        <v>99.770581936006351</v>
      </c>
      <c r="D210" s="63">
        <v>100.52889420193823</v>
      </c>
      <c r="E210" s="63">
        <v>101.71049512531789</v>
      </c>
      <c r="F210" s="63">
        <v>101.41433582961012</v>
      </c>
      <c r="G210" s="63">
        <v>101.6700281712929</v>
      </c>
      <c r="H210" s="63">
        <v>101.56237654486631</v>
      </c>
      <c r="I210" s="63">
        <v>99.296998040832577</v>
      </c>
      <c r="J210" s="63">
        <v>103.50237892826819</v>
      </c>
      <c r="K210" s="63">
        <v>102.46061449787913</v>
      </c>
      <c r="L210" s="63">
        <v>100.48719005553819</v>
      </c>
      <c r="M210" s="63">
        <v>100.8351707644489</v>
      </c>
      <c r="N210" s="63">
        <v>100.52451737032956</v>
      </c>
      <c r="O210" s="63">
        <f t="shared" si="6"/>
        <v>99.296998040832577</v>
      </c>
      <c r="P210" s="63">
        <f t="shared" si="7"/>
        <v>103.50237892826819</v>
      </c>
      <c r="R210" s="28"/>
      <c r="S210" s="28"/>
      <c r="T210" s="28"/>
      <c r="W210" s="75"/>
      <c r="AA210" s="75"/>
    </row>
    <row r="211" spans="1:27" x14ac:dyDescent="0.25">
      <c r="A211" s="61">
        <v>202</v>
      </c>
      <c r="B211" s="62" t="s">
        <v>477</v>
      </c>
      <c r="C211" s="63">
        <v>0</v>
      </c>
      <c r="D211" s="63">
        <v>0</v>
      </c>
      <c r="E211" s="63">
        <v>0</v>
      </c>
      <c r="F211" s="63">
        <v>0</v>
      </c>
      <c r="G211" s="63">
        <v>0</v>
      </c>
      <c r="H211" s="63">
        <v>0</v>
      </c>
      <c r="I211" s="63">
        <v>0</v>
      </c>
      <c r="J211" s="63">
        <v>0</v>
      </c>
      <c r="K211" s="63">
        <v>0</v>
      </c>
      <c r="L211" s="63">
        <v>0</v>
      </c>
      <c r="M211" s="63">
        <v>0</v>
      </c>
      <c r="N211" s="63">
        <v>0</v>
      </c>
      <c r="O211" s="63">
        <f t="shared" si="6"/>
        <v>0</v>
      </c>
      <c r="P211" s="63">
        <f t="shared" si="7"/>
        <v>0</v>
      </c>
      <c r="R211" s="28"/>
      <c r="S211" s="28"/>
      <c r="T211" s="28"/>
      <c r="W211" s="75"/>
      <c r="AA211" s="75"/>
    </row>
    <row r="212" spans="1:27" x14ac:dyDescent="0.25">
      <c r="A212" s="61">
        <v>203</v>
      </c>
      <c r="B212" s="62" t="s">
        <v>478</v>
      </c>
      <c r="C212" s="63">
        <v>0</v>
      </c>
      <c r="D212" s="63">
        <v>0</v>
      </c>
      <c r="E212" s="63">
        <v>0</v>
      </c>
      <c r="F212" s="63">
        <v>0</v>
      </c>
      <c r="G212" s="63">
        <v>0</v>
      </c>
      <c r="H212" s="63">
        <v>0</v>
      </c>
      <c r="I212" s="63">
        <v>0</v>
      </c>
      <c r="J212" s="63">
        <v>0</v>
      </c>
      <c r="K212" s="63">
        <v>0</v>
      </c>
      <c r="L212" s="63">
        <v>0</v>
      </c>
      <c r="M212" s="63">
        <v>0</v>
      </c>
      <c r="N212" s="63">
        <v>0</v>
      </c>
      <c r="O212" s="63">
        <f t="shared" si="6"/>
        <v>0</v>
      </c>
      <c r="P212" s="63">
        <f t="shared" si="7"/>
        <v>0</v>
      </c>
      <c r="R212" s="28"/>
      <c r="S212" s="28"/>
      <c r="T212" s="28"/>
      <c r="W212" s="75"/>
      <c r="AA212" s="75"/>
    </row>
    <row r="213" spans="1:27" x14ac:dyDescent="0.25">
      <c r="A213" s="61">
        <v>204</v>
      </c>
      <c r="B213" s="62" t="s">
        <v>285</v>
      </c>
      <c r="C213" s="63">
        <v>132.97107279631069</v>
      </c>
      <c r="D213" s="63">
        <v>140.052375791521</v>
      </c>
      <c r="E213" s="63">
        <v>142.42742202908769</v>
      </c>
      <c r="F213" s="63">
        <v>158.0224813161164</v>
      </c>
      <c r="G213" s="63">
        <v>159.00452885302977</v>
      </c>
      <c r="H213" s="63">
        <v>158.2158467421707</v>
      </c>
      <c r="I213" s="63">
        <v>158.11204143049466</v>
      </c>
      <c r="J213" s="63">
        <v>160.50972184212995</v>
      </c>
      <c r="K213" s="63">
        <v>165.25923183423214</v>
      </c>
      <c r="L213" s="63">
        <v>162.49337411797981</v>
      </c>
      <c r="M213" s="63">
        <v>155.31712626313856</v>
      </c>
      <c r="N213" s="63">
        <v>154.61892206816395</v>
      </c>
      <c r="O213" s="63">
        <f t="shared" si="6"/>
        <v>132.97107279631069</v>
      </c>
      <c r="P213" s="63">
        <f t="shared" si="7"/>
        <v>165.25923183423214</v>
      </c>
      <c r="R213" s="28"/>
      <c r="S213" s="28"/>
      <c r="T213" s="28"/>
      <c r="W213" s="75"/>
      <c r="AA213" s="75"/>
    </row>
    <row r="214" spans="1:27" x14ac:dyDescent="0.25">
      <c r="A214" s="61">
        <v>205</v>
      </c>
      <c r="B214" s="62" t="s">
        <v>479</v>
      </c>
      <c r="C214" s="63">
        <v>0</v>
      </c>
      <c r="D214" s="63">
        <v>0</v>
      </c>
      <c r="E214" s="63">
        <v>0</v>
      </c>
      <c r="F214" s="63">
        <v>0</v>
      </c>
      <c r="G214" s="63">
        <v>0</v>
      </c>
      <c r="H214" s="63">
        <v>0</v>
      </c>
      <c r="I214" s="63">
        <v>0</v>
      </c>
      <c r="J214" s="63">
        <v>0</v>
      </c>
      <c r="K214" s="63">
        <v>0</v>
      </c>
      <c r="L214" s="63">
        <v>0</v>
      </c>
      <c r="M214" s="63">
        <v>0</v>
      </c>
      <c r="N214" s="63">
        <v>0</v>
      </c>
      <c r="O214" s="63">
        <f t="shared" si="6"/>
        <v>0</v>
      </c>
      <c r="P214" s="63">
        <f t="shared" si="7"/>
        <v>0</v>
      </c>
      <c r="R214" s="28"/>
      <c r="S214" s="28"/>
      <c r="T214" s="28"/>
      <c r="W214" s="75"/>
      <c r="AA214" s="75"/>
    </row>
    <row r="215" spans="1:27" x14ac:dyDescent="0.25">
      <c r="A215" s="61">
        <v>206</v>
      </c>
      <c r="B215" s="62" t="s">
        <v>480</v>
      </c>
      <c r="C215" s="63">
        <v>0</v>
      </c>
      <c r="D215" s="63">
        <v>0</v>
      </c>
      <c r="E215" s="63">
        <v>0</v>
      </c>
      <c r="F215" s="63">
        <v>0</v>
      </c>
      <c r="G215" s="63">
        <v>0</v>
      </c>
      <c r="H215" s="63">
        <v>0</v>
      </c>
      <c r="I215" s="63">
        <v>0</v>
      </c>
      <c r="J215" s="63">
        <v>0</v>
      </c>
      <c r="K215" s="63">
        <v>0</v>
      </c>
      <c r="L215" s="63">
        <v>0</v>
      </c>
      <c r="M215" s="63">
        <v>0</v>
      </c>
      <c r="N215" s="63">
        <v>0</v>
      </c>
      <c r="O215" s="63">
        <f t="shared" si="6"/>
        <v>0</v>
      </c>
      <c r="P215" s="63">
        <f t="shared" si="7"/>
        <v>0</v>
      </c>
      <c r="R215" s="28"/>
      <c r="S215" s="28"/>
      <c r="T215" s="28"/>
      <c r="W215" s="75"/>
      <c r="AA215" s="75"/>
    </row>
    <row r="216" spans="1:27" x14ac:dyDescent="0.25">
      <c r="A216" s="61">
        <v>207</v>
      </c>
      <c r="B216" s="62" t="s">
        <v>60</v>
      </c>
      <c r="C216" s="63">
        <v>158.41695097451739</v>
      </c>
      <c r="D216" s="63">
        <v>158.72775477525397</v>
      </c>
      <c r="E216" s="63">
        <v>161.19367121393319</v>
      </c>
      <c r="F216" s="63">
        <v>167.12762544794612</v>
      </c>
      <c r="G216" s="63">
        <v>164.64323654419587</v>
      </c>
      <c r="H216" s="63">
        <v>163.57240284018781</v>
      </c>
      <c r="I216" s="63">
        <v>164.11083846955052</v>
      </c>
      <c r="J216" s="63">
        <v>167.90795107786823</v>
      </c>
      <c r="K216" s="63">
        <v>177.88724141505404</v>
      </c>
      <c r="L216" s="63">
        <v>175.05717564204178</v>
      </c>
      <c r="M216" s="63">
        <v>172.30226339922757</v>
      </c>
      <c r="N216" s="63">
        <v>172.35108915167942</v>
      </c>
      <c r="O216" s="63">
        <f t="shared" si="6"/>
        <v>158.41695097451739</v>
      </c>
      <c r="P216" s="63">
        <f t="shared" si="7"/>
        <v>177.88724141505404</v>
      </c>
      <c r="R216" s="28"/>
      <c r="S216" s="28"/>
      <c r="T216" s="28"/>
      <c r="W216" s="75"/>
      <c r="AA216" s="75"/>
    </row>
    <row r="217" spans="1:27" x14ac:dyDescent="0.25">
      <c r="A217" s="61">
        <v>208</v>
      </c>
      <c r="B217" s="62" t="s">
        <v>214</v>
      </c>
      <c r="C217" s="63">
        <v>145.95136304706188</v>
      </c>
      <c r="D217" s="63">
        <v>157.13694225332486</v>
      </c>
      <c r="E217" s="63">
        <v>168.33222070725543</v>
      </c>
      <c r="F217" s="63">
        <v>160.35544220356425</v>
      </c>
      <c r="G217" s="63">
        <v>161.78797386916645</v>
      </c>
      <c r="H217" s="63">
        <v>158.71512829966824</v>
      </c>
      <c r="I217" s="63">
        <v>157.63633533760012</v>
      </c>
      <c r="J217" s="63">
        <v>157.46652248224663</v>
      </c>
      <c r="K217" s="63">
        <v>153.58524803169752</v>
      </c>
      <c r="L217" s="63">
        <v>143.98076150710634</v>
      </c>
      <c r="M217" s="63">
        <v>144.40139756061433</v>
      </c>
      <c r="N217" s="63">
        <v>144.1433152862416</v>
      </c>
      <c r="O217" s="63">
        <f t="shared" si="6"/>
        <v>143.98076150710634</v>
      </c>
      <c r="P217" s="63">
        <f t="shared" si="7"/>
        <v>168.33222070725543</v>
      </c>
      <c r="R217" s="28"/>
      <c r="S217" s="28"/>
      <c r="T217" s="28"/>
      <c r="W217" s="75"/>
      <c r="AA217" s="75"/>
    </row>
    <row r="218" spans="1:27" x14ac:dyDescent="0.25">
      <c r="A218" s="61">
        <v>209</v>
      </c>
      <c r="B218" s="62" t="s">
        <v>87</v>
      </c>
      <c r="C218" s="63">
        <v>116.07860290758501</v>
      </c>
      <c r="D218" s="63">
        <v>115.13881359213502</v>
      </c>
      <c r="E218" s="63">
        <v>116.47610132403507</v>
      </c>
      <c r="F218" s="63">
        <v>120.5335739318474</v>
      </c>
      <c r="G218" s="63">
        <v>119.27801877824361</v>
      </c>
      <c r="H218" s="63">
        <v>122.08177148324634</v>
      </c>
      <c r="I218" s="63">
        <v>122.43939715768579</v>
      </c>
      <c r="J218" s="63">
        <v>121.36841482638765</v>
      </c>
      <c r="K218" s="63">
        <v>126.31624020110847</v>
      </c>
      <c r="L218" s="63">
        <v>118.1955554684784</v>
      </c>
      <c r="M218" s="63">
        <v>119.39280982811238</v>
      </c>
      <c r="N218" s="63">
        <v>119.6783925837607</v>
      </c>
      <c r="O218" s="63">
        <f t="shared" si="6"/>
        <v>115.13881359213502</v>
      </c>
      <c r="P218" s="63">
        <f t="shared" si="7"/>
        <v>126.31624020110847</v>
      </c>
      <c r="R218" s="28"/>
      <c r="S218" s="28"/>
      <c r="T218" s="28"/>
      <c r="W218" s="75"/>
      <c r="AA218" s="75"/>
    </row>
    <row r="219" spans="1:27" x14ac:dyDescent="0.25">
      <c r="A219" s="61">
        <v>210</v>
      </c>
      <c r="B219" s="62" t="s">
        <v>71</v>
      </c>
      <c r="C219" s="63">
        <v>121.78797793091552</v>
      </c>
      <c r="D219" s="63">
        <v>122.28028219694336</v>
      </c>
      <c r="E219" s="63">
        <v>127.80902610757121</v>
      </c>
      <c r="F219" s="63">
        <v>132.11447528086714</v>
      </c>
      <c r="G219" s="63">
        <v>133.85024818950822</v>
      </c>
      <c r="H219" s="63">
        <v>132.05769603529208</v>
      </c>
      <c r="I219" s="63">
        <v>131.82946433483974</v>
      </c>
      <c r="J219" s="63">
        <v>131.71291368713307</v>
      </c>
      <c r="K219" s="63">
        <v>141.02466666583473</v>
      </c>
      <c r="L219" s="63">
        <v>133.14502305778481</v>
      </c>
      <c r="M219" s="63">
        <v>131.28919185606108</v>
      </c>
      <c r="N219" s="63">
        <v>131.16052118041216</v>
      </c>
      <c r="O219" s="63">
        <f t="shared" si="6"/>
        <v>121.78797793091552</v>
      </c>
      <c r="P219" s="63">
        <f t="shared" si="7"/>
        <v>141.02466666583473</v>
      </c>
      <c r="R219" s="28"/>
      <c r="S219" s="28"/>
      <c r="T219" s="28"/>
      <c r="W219" s="75"/>
      <c r="AA219" s="75"/>
    </row>
    <row r="220" spans="1:27" x14ac:dyDescent="0.25">
      <c r="A220" s="61">
        <v>211</v>
      </c>
      <c r="B220" s="62" t="s">
        <v>173</v>
      </c>
      <c r="C220" s="63">
        <v>114.62093167454196</v>
      </c>
      <c r="D220" s="63">
        <v>112.85614306020022</v>
      </c>
      <c r="E220" s="63">
        <v>111.64263746543941</v>
      </c>
      <c r="F220" s="63">
        <v>118.14649127205683</v>
      </c>
      <c r="G220" s="63">
        <v>117.93552339841401</v>
      </c>
      <c r="H220" s="63">
        <v>116.97222746587659</v>
      </c>
      <c r="I220" s="63">
        <v>118.81611811181634</v>
      </c>
      <c r="J220" s="63">
        <v>122.72452722148228</v>
      </c>
      <c r="K220" s="63">
        <v>125.2339671204663</v>
      </c>
      <c r="L220" s="63">
        <v>124.6766512201486</v>
      </c>
      <c r="M220" s="63">
        <v>123.99148460814189</v>
      </c>
      <c r="N220" s="63">
        <v>123.89843516104004</v>
      </c>
      <c r="O220" s="63">
        <f t="shared" si="6"/>
        <v>111.64263746543941</v>
      </c>
      <c r="P220" s="63">
        <f t="shared" si="7"/>
        <v>125.2339671204663</v>
      </c>
      <c r="R220" s="28"/>
      <c r="S220" s="28"/>
      <c r="T220" s="28"/>
      <c r="W220" s="75"/>
      <c r="AA220" s="75"/>
    </row>
    <row r="221" spans="1:27" x14ac:dyDescent="0.25">
      <c r="A221" s="61">
        <v>212</v>
      </c>
      <c r="B221" s="62" t="s">
        <v>215</v>
      </c>
      <c r="C221" s="63">
        <v>107.77203124890752</v>
      </c>
      <c r="D221" s="63">
        <v>109.47747560337137</v>
      </c>
      <c r="E221" s="63">
        <v>109.34486721339549</v>
      </c>
      <c r="F221" s="63">
        <v>113.98871307244087</v>
      </c>
      <c r="G221" s="63">
        <v>116.54481313367633</v>
      </c>
      <c r="H221" s="63">
        <v>122.60273571416811</v>
      </c>
      <c r="I221" s="63">
        <v>124.98534520437821</v>
      </c>
      <c r="J221" s="63">
        <v>123.55497784128724</v>
      </c>
      <c r="K221" s="63">
        <v>125.51403656975954</v>
      </c>
      <c r="L221" s="63">
        <v>123.76039454491159</v>
      </c>
      <c r="M221" s="63">
        <v>123.76039454491159</v>
      </c>
      <c r="N221" s="63">
        <v>117.29174220821884</v>
      </c>
      <c r="O221" s="63">
        <f t="shared" si="6"/>
        <v>107.77203124890752</v>
      </c>
      <c r="P221" s="63">
        <f t="shared" si="7"/>
        <v>125.51403656975954</v>
      </c>
      <c r="R221" s="28"/>
      <c r="S221" s="28"/>
      <c r="T221" s="28"/>
      <c r="W221" s="75"/>
      <c r="AA221" s="75"/>
    </row>
    <row r="222" spans="1:27" x14ac:dyDescent="0.25">
      <c r="A222" s="61">
        <v>213</v>
      </c>
      <c r="B222" s="62" t="s">
        <v>481</v>
      </c>
      <c r="C222" s="63">
        <v>147.70333390277551</v>
      </c>
      <c r="D222" s="63">
        <v>156.58640592411197</v>
      </c>
      <c r="E222" s="63">
        <v>161.39049444432777</v>
      </c>
      <c r="F222" s="63">
        <v>169.7523875701942</v>
      </c>
      <c r="G222" s="63">
        <v>177.67755667876642</v>
      </c>
      <c r="H222" s="63">
        <v>181.28274344147127</v>
      </c>
      <c r="I222" s="63">
        <v>185.59133232348682</v>
      </c>
      <c r="J222" s="63">
        <v>183.59537079088631</v>
      </c>
      <c r="K222" s="63">
        <v>180.67884954658805</v>
      </c>
      <c r="L222" s="63">
        <v>171.69326204004861</v>
      </c>
      <c r="M222" s="63">
        <v>170.88352084570749</v>
      </c>
      <c r="N222" s="63">
        <v>170.68484618633852</v>
      </c>
      <c r="O222" s="63">
        <f t="shared" si="6"/>
        <v>147.70333390277551</v>
      </c>
      <c r="P222" s="63">
        <f t="shared" si="7"/>
        <v>185.59133232348682</v>
      </c>
      <c r="R222" s="28"/>
      <c r="S222" s="28"/>
      <c r="T222" s="28"/>
      <c r="W222" s="75"/>
      <c r="AA222" s="75"/>
    </row>
    <row r="223" spans="1:27" x14ac:dyDescent="0.25">
      <c r="A223" s="61">
        <v>214</v>
      </c>
      <c r="B223" s="62" t="s">
        <v>228</v>
      </c>
      <c r="C223" s="63">
        <v>107.8821839767845</v>
      </c>
      <c r="D223" s="63">
        <v>104.18792573210685</v>
      </c>
      <c r="E223" s="63">
        <v>110.77654421803393</v>
      </c>
      <c r="F223" s="63">
        <v>115.41230807847451</v>
      </c>
      <c r="G223" s="63">
        <v>118.38822265275411</v>
      </c>
      <c r="H223" s="63">
        <v>119.10658068986208</v>
      </c>
      <c r="I223" s="63">
        <v>115.27627711234368</v>
      </c>
      <c r="J223" s="63">
        <v>120.07176420143549</v>
      </c>
      <c r="K223" s="63">
        <v>124.21891945693983</v>
      </c>
      <c r="L223" s="63">
        <v>116.10378026592269</v>
      </c>
      <c r="M223" s="63">
        <v>109.12761611574729</v>
      </c>
      <c r="N223" s="63">
        <v>109.18063968293059</v>
      </c>
      <c r="O223" s="63">
        <f t="shared" si="6"/>
        <v>104.18792573210685</v>
      </c>
      <c r="P223" s="63">
        <f t="shared" si="7"/>
        <v>124.21891945693983</v>
      </c>
      <c r="R223" s="28"/>
      <c r="S223" s="28"/>
      <c r="T223" s="28"/>
      <c r="W223" s="75"/>
      <c r="AA223" s="75"/>
    </row>
    <row r="224" spans="1:27" x14ac:dyDescent="0.25">
      <c r="A224" s="61">
        <v>215</v>
      </c>
      <c r="B224" s="62" t="s">
        <v>311</v>
      </c>
      <c r="C224" s="63">
        <v>117.30045763300016</v>
      </c>
      <c r="D224" s="63">
        <v>120.82801440176654</v>
      </c>
      <c r="E224" s="63">
        <v>116.33002435453992</v>
      </c>
      <c r="F224" s="63">
        <v>122.66841182539778</v>
      </c>
      <c r="G224" s="63">
        <v>119.14209416074246</v>
      </c>
      <c r="H224" s="63">
        <v>119.52633492100455</v>
      </c>
      <c r="I224" s="63">
        <v>115.30684804513605</v>
      </c>
      <c r="J224" s="63">
        <v>117.81429111354996</v>
      </c>
      <c r="K224" s="63">
        <v>123.55663587372676</v>
      </c>
      <c r="L224" s="63">
        <v>107.50981448348978</v>
      </c>
      <c r="M224" s="63">
        <v>109.16268739248008</v>
      </c>
      <c r="N224" s="63">
        <v>110.33131276061106</v>
      </c>
      <c r="O224" s="63">
        <f t="shared" si="6"/>
        <v>107.50981448348978</v>
      </c>
      <c r="P224" s="63">
        <f t="shared" si="7"/>
        <v>123.55663587372676</v>
      </c>
      <c r="R224" s="28"/>
      <c r="S224" s="28"/>
      <c r="T224" s="28"/>
      <c r="W224" s="75"/>
      <c r="AA224" s="75"/>
    </row>
    <row r="225" spans="1:27" x14ac:dyDescent="0.25">
      <c r="A225" s="61">
        <v>216</v>
      </c>
      <c r="B225" s="62" t="s">
        <v>482</v>
      </c>
      <c r="C225" s="63">
        <v>0</v>
      </c>
      <c r="D225" s="63">
        <v>0</v>
      </c>
      <c r="E225" s="63">
        <v>0</v>
      </c>
      <c r="F225" s="63">
        <v>0</v>
      </c>
      <c r="G225" s="63">
        <v>0</v>
      </c>
      <c r="H225" s="63">
        <v>0</v>
      </c>
      <c r="I225" s="63">
        <v>0</v>
      </c>
      <c r="J225" s="63">
        <v>0</v>
      </c>
      <c r="K225" s="63">
        <v>0</v>
      </c>
      <c r="L225" s="63">
        <v>0</v>
      </c>
      <c r="M225" s="63">
        <v>0</v>
      </c>
      <c r="N225" s="63">
        <v>0</v>
      </c>
      <c r="O225" s="63">
        <f t="shared" si="6"/>
        <v>0</v>
      </c>
      <c r="P225" s="63">
        <f t="shared" si="7"/>
        <v>0</v>
      </c>
      <c r="R225" s="28"/>
      <c r="S225" s="28"/>
      <c r="T225" s="28"/>
      <c r="W225" s="75"/>
      <c r="AA225" s="75"/>
    </row>
    <row r="226" spans="1:27" x14ac:dyDescent="0.25">
      <c r="A226" s="61">
        <v>217</v>
      </c>
      <c r="B226" s="62" t="s">
        <v>232</v>
      </c>
      <c r="C226" s="63">
        <v>128.47979519995931</v>
      </c>
      <c r="D226" s="63">
        <v>124.07048635371322</v>
      </c>
      <c r="E226" s="63">
        <v>135.82656304254357</v>
      </c>
      <c r="F226" s="63">
        <v>141.48475570512008</v>
      </c>
      <c r="G226" s="63">
        <v>143.60975270003681</v>
      </c>
      <c r="H226" s="63">
        <v>144.03102374223636</v>
      </c>
      <c r="I226" s="63">
        <v>149.3284086650668</v>
      </c>
      <c r="J226" s="63">
        <v>151.85467972699257</v>
      </c>
      <c r="K226" s="63">
        <v>160.26451139114636</v>
      </c>
      <c r="L226" s="63">
        <v>156.81359301442009</v>
      </c>
      <c r="M226" s="63">
        <v>153.66395634654168</v>
      </c>
      <c r="N226" s="63">
        <v>154.0372695782963</v>
      </c>
      <c r="O226" s="63">
        <f t="shared" si="6"/>
        <v>124.07048635371322</v>
      </c>
      <c r="P226" s="63">
        <f t="shared" si="7"/>
        <v>160.26451139114636</v>
      </c>
      <c r="R226" s="28"/>
      <c r="S226" s="28"/>
      <c r="T226" s="28"/>
      <c r="W226" s="75"/>
      <c r="AA226" s="75"/>
    </row>
    <row r="227" spans="1:27" x14ac:dyDescent="0.25">
      <c r="A227" s="61">
        <v>218</v>
      </c>
      <c r="B227" s="62" t="s">
        <v>216</v>
      </c>
      <c r="C227" s="63">
        <v>118.65978891208061</v>
      </c>
      <c r="D227" s="63">
        <v>117.57437342610781</v>
      </c>
      <c r="E227" s="63">
        <v>122.002927861454</v>
      </c>
      <c r="F227" s="63">
        <v>126.66817427991768</v>
      </c>
      <c r="G227" s="63">
        <v>133.04164658672548</v>
      </c>
      <c r="H227" s="63">
        <v>131.60541057072155</v>
      </c>
      <c r="I227" s="63">
        <v>135.75990059288631</v>
      </c>
      <c r="J227" s="63">
        <v>136.19849887395878</v>
      </c>
      <c r="K227" s="63">
        <v>140.40298800234822</v>
      </c>
      <c r="L227" s="63">
        <v>143.44189484674027</v>
      </c>
      <c r="M227" s="63">
        <v>140.1836261001873</v>
      </c>
      <c r="N227" s="63">
        <v>140.16005939722393</v>
      </c>
      <c r="O227" s="63">
        <f t="shared" si="6"/>
        <v>117.57437342610781</v>
      </c>
      <c r="P227" s="63">
        <f t="shared" si="7"/>
        <v>143.44189484674027</v>
      </c>
      <c r="R227" s="28"/>
      <c r="S227" s="28"/>
      <c r="T227" s="28"/>
      <c r="W227" s="75"/>
      <c r="AA227" s="75"/>
    </row>
    <row r="228" spans="1:27" x14ac:dyDescent="0.25">
      <c r="A228" s="61">
        <v>219</v>
      </c>
      <c r="B228" s="62" t="s">
        <v>316</v>
      </c>
      <c r="C228" s="63">
        <v>133.36895154638935</v>
      </c>
      <c r="D228" s="63">
        <v>135.54430049445091</v>
      </c>
      <c r="E228" s="63">
        <v>138.41926491514681</v>
      </c>
      <c r="F228" s="63">
        <v>143.3813512463696</v>
      </c>
      <c r="G228" s="63">
        <v>147.48758615053123</v>
      </c>
      <c r="H228" s="63">
        <v>147.18401289765771</v>
      </c>
      <c r="I228" s="63">
        <v>147.88862087865689</v>
      </c>
      <c r="J228" s="63">
        <v>145.71785355347802</v>
      </c>
      <c r="K228" s="63">
        <v>151.12981421430311</v>
      </c>
      <c r="L228" s="63">
        <v>149.05114237351503</v>
      </c>
      <c r="M228" s="63">
        <v>148.92130248782192</v>
      </c>
      <c r="N228" s="63">
        <v>149.33943523749375</v>
      </c>
      <c r="O228" s="63">
        <f t="shared" si="6"/>
        <v>133.36895154638935</v>
      </c>
      <c r="P228" s="63">
        <f t="shared" si="7"/>
        <v>151.12981421430311</v>
      </c>
      <c r="R228" s="28"/>
      <c r="S228" s="28"/>
      <c r="T228" s="28"/>
      <c r="W228" s="75"/>
      <c r="AA228" s="75"/>
    </row>
    <row r="229" spans="1:27" x14ac:dyDescent="0.25">
      <c r="A229" s="61">
        <v>220</v>
      </c>
      <c r="B229" s="62" t="s">
        <v>61</v>
      </c>
      <c r="C229" s="63">
        <v>122.93593240712002</v>
      </c>
      <c r="D229" s="63">
        <v>128.62317732898435</v>
      </c>
      <c r="E229" s="63">
        <v>131.21180841246112</v>
      </c>
      <c r="F229" s="63">
        <v>135.59252910647965</v>
      </c>
      <c r="G229" s="63">
        <v>140.70703507314281</v>
      </c>
      <c r="H229" s="63">
        <v>139.83087531796451</v>
      </c>
      <c r="I229" s="63">
        <v>142.87202238208275</v>
      </c>
      <c r="J229" s="63">
        <v>144.46365553557766</v>
      </c>
      <c r="K229" s="63">
        <v>145.39102587869303</v>
      </c>
      <c r="L229" s="63">
        <v>137.78652394812985</v>
      </c>
      <c r="M229" s="63">
        <v>133.20421413683687</v>
      </c>
      <c r="N229" s="63">
        <v>132.96882134901574</v>
      </c>
      <c r="O229" s="63">
        <f t="shared" si="6"/>
        <v>122.93593240712002</v>
      </c>
      <c r="P229" s="63">
        <f t="shared" si="7"/>
        <v>145.39102587869303</v>
      </c>
      <c r="R229" s="28"/>
      <c r="S229" s="28"/>
      <c r="T229" s="28"/>
      <c r="W229" s="75"/>
      <c r="AA229" s="75"/>
    </row>
    <row r="230" spans="1:27" x14ac:dyDescent="0.25">
      <c r="A230" s="61">
        <v>221</v>
      </c>
      <c r="B230" s="62" t="s">
        <v>258</v>
      </c>
      <c r="C230" s="63">
        <v>212.28722861833168</v>
      </c>
      <c r="D230" s="63">
        <v>219.92845908293521</v>
      </c>
      <c r="E230" s="63">
        <v>202.07443308034004</v>
      </c>
      <c r="F230" s="63">
        <v>210.61774675620293</v>
      </c>
      <c r="G230" s="63">
        <v>210.59416536311866</v>
      </c>
      <c r="H230" s="63">
        <v>224.96995884397023</v>
      </c>
      <c r="I230" s="63">
        <v>220.0825675197685</v>
      </c>
      <c r="J230" s="63">
        <v>218.43700611035811</v>
      </c>
      <c r="K230" s="63">
        <v>224.71649190758586</v>
      </c>
      <c r="L230" s="63">
        <v>196.79680680136653</v>
      </c>
      <c r="M230" s="63">
        <v>195.22492184252491</v>
      </c>
      <c r="N230" s="63">
        <v>193.93668857080061</v>
      </c>
      <c r="O230" s="63">
        <f t="shared" si="6"/>
        <v>193.93668857080061</v>
      </c>
      <c r="P230" s="63">
        <f t="shared" si="7"/>
        <v>224.96995884397023</v>
      </c>
      <c r="R230" s="28"/>
      <c r="S230" s="28"/>
      <c r="T230" s="28"/>
      <c r="W230" s="75"/>
      <c r="AA230" s="75"/>
    </row>
    <row r="231" spans="1:27" x14ac:dyDescent="0.25">
      <c r="A231" s="61">
        <v>222</v>
      </c>
      <c r="B231" s="62" t="s">
        <v>483</v>
      </c>
      <c r="C231" s="63">
        <v>0</v>
      </c>
      <c r="D231" s="63">
        <v>0</v>
      </c>
      <c r="E231" s="63">
        <v>0</v>
      </c>
      <c r="F231" s="63">
        <v>0</v>
      </c>
      <c r="G231" s="63">
        <v>0</v>
      </c>
      <c r="H231" s="63">
        <v>0</v>
      </c>
      <c r="I231" s="63">
        <v>0</v>
      </c>
      <c r="J231" s="63">
        <v>0</v>
      </c>
      <c r="K231" s="63">
        <v>0</v>
      </c>
      <c r="L231" s="63">
        <v>0</v>
      </c>
      <c r="M231" s="63">
        <v>0</v>
      </c>
      <c r="N231" s="63">
        <v>0</v>
      </c>
      <c r="O231" s="63">
        <f t="shared" si="6"/>
        <v>0</v>
      </c>
      <c r="P231" s="63">
        <f t="shared" si="7"/>
        <v>0</v>
      </c>
      <c r="R231" s="28"/>
      <c r="S231" s="28"/>
      <c r="T231" s="28"/>
      <c r="W231" s="75"/>
      <c r="AA231" s="75"/>
    </row>
    <row r="232" spans="1:27" x14ac:dyDescent="0.25">
      <c r="A232" s="61">
        <v>223</v>
      </c>
      <c r="B232" s="62" t="s">
        <v>333</v>
      </c>
      <c r="C232" s="63">
        <v>117.61208905884943</v>
      </c>
      <c r="D232" s="63">
        <v>114.03398967819226</v>
      </c>
      <c r="E232" s="63">
        <v>108.0425405680971</v>
      </c>
      <c r="F232" s="63">
        <v>113.09137786092182</v>
      </c>
      <c r="G232" s="63">
        <v>107.82579629296103</v>
      </c>
      <c r="H232" s="63">
        <v>113.29542304921208</v>
      </c>
      <c r="I232" s="63">
        <v>105.19923728580116</v>
      </c>
      <c r="J232" s="63">
        <v>103.62018687757835</v>
      </c>
      <c r="K232" s="63">
        <v>112.33174127013521</v>
      </c>
      <c r="L232" s="63">
        <v>102.17791270133101</v>
      </c>
      <c r="M232" s="63">
        <v>100.52805782898258</v>
      </c>
      <c r="N232" s="63">
        <v>100.01608619786188</v>
      </c>
      <c r="O232" s="63">
        <f t="shared" si="6"/>
        <v>100.01608619786188</v>
      </c>
      <c r="P232" s="63">
        <f t="shared" si="7"/>
        <v>117.61208905884943</v>
      </c>
      <c r="R232" s="28"/>
      <c r="S232" s="28"/>
      <c r="T232" s="28"/>
      <c r="W232" s="75"/>
      <c r="AA232" s="75"/>
    </row>
    <row r="233" spans="1:27" x14ac:dyDescent="0.25">
      <c r="A233" s="61">
        <v>224</v>
      </c>
      <c r="B233" s="62" t="s">
        <v>484</v>
      </c>
      <c r="C233" s="63">
        <v>246.82074801236965</v>
      </c>
      <c r="D233" s="63">
        <v>234.13301894908685</v>
      </c>
      <c r="E233" s="63">
        <v>218.14764214805882</v>
      </c>
      <c r="F233" s="63">
        <v>222.96922236620787</v>
      </c>
      <c r="G233" s="63">
        <v>215.70489717083424</v>
      </c>
      <c r="H233" s="63">
        <v>211.04571526847153</v>
      </c>
      <c r="I233" s="63">
        <v>206.80355557223308</v>
      </c>
      <c r="J233" s="63">
        <v>225.71135692876601</v>
      </c>
      <c r="K233" s="63">
        <v>253.04463343008857</v>
      </c>
      <c r="L233" s="63">
        <v>244.21884526101786</v>
      </c>
      <c r="M233" s="63">
        <v>270.10829279579724</v>
      </c>
      <c r="N233" s="63">
        <v>270.98857137510925</v>
      </c>
      <c r="O233" s="63">
        <f t="shared" si="6"/>
        <v>206.80355557223308</v>
      </c>
      <c r="P233" s="63">
        <f t="shared" si="7"/>
        <v>270.98857137510925</v>
      </c>
      <c r="R233" s="28"/>
      <c r="S233" s="28"/>
      <c r="T233" s="28"/>
      <c r="W233" s="75"/>
      <c r="AA233" s="75"/>
    </row>
    <row r="234" spans="1:27" x14ac:dyDescent="0.25">
      <c r="A234" s="61">
        <v>225</v>
      </c>
      <c r="B234" s="62" t="s">
        <v>485</v>
      </c>
      <c r="C234" s="63">
        <v>0</v>
      </c>
      <c r="D234" s="63">
        <v>0</v>
      </c>
      <c r="E234" s="63">
        <v>0</v>
      </c>
      <c r="F234" s="63">
        <v>0</v>
      </c>
      <c r="G234" s="63">
        <v>0</v>
      </c>
      <c r="H234" s="63">
        <v>0</v>
      </c>
      <c r="I234" s="63">
        <v>0</v>
      </c>
      <c r="J234" s="63">
        <v>0</v>
      </c>
      <c r="K234" s="63">
        <v>0</v>
      </c>
      <c r="L234" s="63">
        <v>0</v>
      </c>
      <c r="M234" s="63">
        <v>0</v>
      </c>
      <c r="N234" s="63">
        <v>0</v>
      </c>
      <c r="O234" s="63">
        <f t="shared" si="6"/>
        <v>0</v>
      </c>
      <c r="P234" s="63">
        <f t="shared" si="7"/>
        <v>0</v>
      </c>
      <c r="R234" s="28"/>
      <c r="S234" s="28"/>
      <c r="T234" s="28"/>
      <c r="W234" s="75"/>
      <c r="AA234" s="75"/>
    </row>
    <row r="235" spans="1:27" x14ac:dyDescent="0.25">
      <c r="A235" s="61">
        <v>226</v>
      </c>
      <c r="B235" s="62" t="s">
        <v>202</v>
      </c>
      <c r="C235" s="63">
        <v>111.47151460039626</v>
      </c>
      <c r="D235" s="63">
        <v>113.93444329044762</v>
      </c>
      <c r="E235" s="63">
        <v>108.93856628628433</v>
      </c>
      <c r="F235" s="63">
        <v>110.98961211847651</v>
      </c>
      <c r="G235" s="63">
        <v>106.14467783362144</v>
      </c>
      <c r="H235" s="63">
        <v>111.7289532090042</v>
      </c>
      <c r="I235" s="63">
        <v>110.86174731011633</v>
      </c>
      <c r="J235" s="63">
        <v>112.24048468365078</v>
      </c>
      <c r="K235" s="63">
        <v>118.23920430570402</v>
      </c>
      <c r="L235" s="63">
        <v>109.26908823745241</v>
      </c>
      <c r="M235" s="63">
        <v>108.62420227374112</v>
      </c>
      <c r="N235" s="63">
        <v>109.48897324961821</v>
      </c>
      <c r="O235" s="63">
        <f t="shared" si="6"/>
        <v>106.14467783362144</v>
      </c>
      <c r="P235" s="63">
        <f t="shared" si="7"/>
        <v>118.23920430570402</v>
      </c>
      <c r="R235" s="28"/>
      <c r="S235" s="28"/>
      <c r="T235" s="28"/>
      <c r="W235" s="75"/>
      <c r="AA235" s="75"/>
    </row>
    <row r="236" spans="1:27" x14ac:dyDescent="0.25">
      <c r="A236" s="61">
        <v>227</v>
      </c>
      <c r="B236" s="62" t="s">
        <v>193</v>
      </c>
      <c r="C236" s="63">
        <v>104.78501413403667</v>
      </c>
      <c r="D236" s="63">
        <v>112.93763977729192</v>
      </c>
      <c r="E236" s="63">
        <v>116.68257032540498</v>
      </c>
      <c r="F236" s="63">
        <v>120.67746311405601</v>
      </c>
      <c r="G236" s="63">
        <v>122.3768291736733</v>
      </c>
      <c r="H236" s="63">
        <v>128.94099772019604</v>
      </c>
      <c r="I236" s="63">
        <v>129.22834673246899</v>
      </c>
      <c r="J236" s="63">
        <v>130.1286965049332</v>
      </c>
      <c r="K236" s="63">
        <v>128.78584771801596</v>
      </c>
      <c r="L236" s="63">
        <v>126.21028959804124</v>
      </c>
      <c r="M236" s="63">
        <v>126.21028959804124</v>
      </c>
      <c r="N236" s="63">
        <v>126.21028959804124</v>
      </c>
      <c r="O236" s="63">
        <f t="shared" si="6"/>
        <v>104.78501413403667</v>
      </c>
      <c r="P236" s="63">
        <f t="shared" si="7"/>
        <v>130.1286965049332</v>
      </c>
      <c r="R236" s="28"/>
      <c r="S236" s="28"/>
      <c r="T236" s="28"/>
      <c r="W236" s="75"/>
      <c r="AA236" s="75"/>
    </row>
    <row r="237" spans="1:27" x14ac:dyDescent="0.25">
      <c r="A237" s="61">
        <v>228</v>
      </c>
      <c r="B237" s="62" t="s">
        <v>486</v>
      </c>
      <c r="C237" s="63">
        <v>0</v>
      </c>
      <c r="D237" s="63">
        <v>0</v>
      </c>
      <c r="E237" s="63">
        <v>0</v>
      </c>
      <c r="F237" s="63">
        <v>0</v>
      </c>
      <c r="G237" s="63">
        <v>0</v>
      </c>
      <c r="H237" s="63">
        <v>0</v>
      </c>
      <c r="I237" s="63">
        <v>0</v>
      </c>
      <c r="J237" s="63">
        <v>0</v>
      </c>
      <c r="K237" s="63">
        <v>0</v>
      </c>
      <c r="L237" s="63">
        <v>0</v>
      </c>
      <c r="M237" s="63">
        <v>0</v>
      </c>
      <c r="N237" s="63">
        <v>0</v>
      </c>
      <c r="O237" s="63">
        <f t="shared" si="6"/>
        <v>0</v>
      </c>
      <c r="P237" s="63">
        <f t="shared" si="7"/>
        <v>0</v>
      </c>
      <c r="R237" s="28"/>
      <c r="S237" s="28"/>
      <c r="T237" s="28"/>
      <c r="W237" s="75"/>
      <c r="AA237" s="75"/>
    </row>
    <row r="238" spans="1:27" x14ac:dyDescent="0.25">
      <c r="A238" s="61">
        <v>229</v>
      </c>
      <c r="B238" s="62" t="s">
        <v>51</v>
      </c>
      <c r="C238" s="63">
        <v>106.69879819197807</v>
      </c>
      <c r="D238" s="63">
        <v>114.30372945484638</v>
      </c>
      <c r="E238" s="63">
        <v>112.89924331108001</v>
      </c>
      <c r="F238" s="63">
        <v>109.46571192697388</v>
      </c>
      <c r="G238" s="63">
        <v>117.24185122474483</v>
      </c>
      <c r="H238" s="63">
        <v>119.1512888185992</v>
      </c>
      <c r="I238" s="63">
        <v>116.33739328195777</v>
      </c>
      <c r="J238" s="63">
        <v>109.7349200932489</v>
      </c>
      <c r="K238" s="63">
        <v>110.40077829426932</v>
      </c>
      <c r="L238" s="63">
        <v>107.53083343856412</v>
      </c>
      <c r="M238" s="63">
        <v>107.53083343856412</v>
      </c>
      <c r="N238" s="63">
        <v>108.61124921803416</v>
      </c>
      <c r="O238" s="63">
        <f t="shared" si="6"/>
        <v>106.69879819197807</v>
      </c>
      <c r="P238" s="63">
        <f t="shared" si="7"/>
        <v>119.1512888185992</v>
      </c>
      <c r="R238" s="28"/>
      <c r="S238" s="28"/>
      <c r="T238" s="28"/>
      <c r="W238" s="75"/>
      <c r="AA238" s="75"/>
    </row>
    <row r="239" spans="1:27" x14ac:dyDescent="0.25">
      <c r="A239" s="61">
        <v>230</v>
      </c>
      <c r="B239" s="62" t="s">
        <v>334</v>
      </c>
      <c r="C239" s="63">
        <v>212.72078174393391</v>
      </c>
      <c r="D239" s="63">
        <v>207.76105145056118</v>
      </c>
      <c r="E239" s="63">
        <v>214.61187550152857</v>
      </c>
      <c r="F239" s="63">
        <v>220.54492415784037</v>
      </c>
      <c r="G239" s="63">
        <v>212.92064992710834</v>
      </c>
      <c r="H239" s="63">
        <v>199.6458793525982</v>
      </c>
      <c r="I239" s="63">
        <v>195.49846669763863</v>
      </c>
      <c r="J239" s="63">
        <v>199.39298552675496</v>
      </c>
      <c r="K239" s="63">
        <v>250.33759304028968</v>
      </c>
      <c r="L239" s="63">
        <v>252.13250356916092</v>
      </c>
      <c r="M239" s="63">
        <v>283.44593416033109</v>
      </c>
      <c r="N239" s="63">
        <v>285.31598967598251</v>
      </c>
      <c r="O239" s="63">
        <f t="shared" si="6"/>
        <v>195.49846669763863</v>
      </c>
      <c r="P239" s="63">
        <f t="shared" si="7"/>
        <v>285.31598967598251</v>
      </c>
      <c r="R239" s="28"/>
      <c r="S239" s="28"/>
      <c r="T239" s="28"/>
      <c r="W239" s="75"/>
      <c r="AA239" s="75"/>
    </row>
    <row r="240" spans="1:27" x14ac:dyDescent="0.25">
      <c r="A240" s="61">
        <v>231</v>
      </c>
      <c r="B240" s="62" t="s">
        <v>301</v>
      </c>
      <c r="C240" s="63">
        <v>103.3065964851843</v>
      </c>
      <c r="D240" s="63">
        <v>105.80672878814997</v>
      </c>
      <c r="E240" s="63">
        <v>109.98702814157946</v>
      </c>
      <c r="F240" s="63">
        <v>116.76901962791939</v>
      </c>
      <c r="G240" s="63">
        <v>122.68291080823572</v>
      </c>
      <c r="H240" s="63">
        <v>125.38331692740682</v>
      </c>
      <c r="I240" s="63">
        <v>123.80890346535813</v>
      </c>
      <c r="J240" s="63">
        <v>124.85834505406892</v>
      </c>
      <c r="K240" s="63">
        <v>128.9857475931862</v>
      </c>
      <c r="L240" s="63">
        <v>127.01439075693611</v>
      </c>
      <c r="M240" s="63">
        <v>127.75587027660613</v>
      </c>
      <c r="N240" s="63">
        <v>127.12771596209609</v>
      </c>
      <c r="O240" s="63">
        <f t="shared" si="6"/>
        <v>103.3065964851843</v>
      </c>
      <c r="P240" s="63">
        <f t="shared" si="7"/>
        <v>128.9857475931862</v>
      </c>
      <c r="R240" s="28"/>
      <c r="S240" s="28"/>
      <c r="T240" s="28"/>
      <c r="W240" s="75"/>
      <c r="AA240" s="75"/>
    </row>
    <row r="241" spans="1:27" x14ac:dyDescent="0.25">
      <c r="A241" s="61">
        <v>232</v>
      </c>
      <c r="B241" s="62" t="s">
        <v>487</v>
      </c>
      <c r="C241" s="63">
        <v>0</v>
      </c>
      <c r="D241" s="63">
        <v>0</v>
      </c>
      <c r="E241" s="63">
        <v>0</v>
      </c>
      <c r="F241" s="63">
        <v>0</v>
      </c>
      <c r="G241" s="63">
        <v>0</v>
      </c>
      <c r="H241" s="63">
        <v>0</v>
      </c>
      <c r="I241" s="63">
        <v>0</v>
      </c>
      <c r="J241" s="63">
        <v>0</v>
      </c>
      <c r="K241" s="63">
        <v>0</v>
      </c>
      <c r="L241" s="63">
        <v>0</v>
      </c>
      <c r="M241" s="63">
        <v>0</v>
      </c>
      <c r="N241" s="63">
        <v>0</v>
      </c>
      <c r="O241" s="63">
        <f t="shared" si="6"/>
        <v>0</v>
      </c>
      <c r="P241" s="63">
        <f t="shared" si="7"/>
        <v>0</v>
      </c>
      <c r="R241" s="28"/>
      <c r="S241" s="28"/>
      <c r="T241" s="28"/>
      <c r="W241" s="75"/>
      <c r="AA241" s="75"/>
    </row>
    <row r="242" spans="1:27" x14ac:dyDescent="0.25">
      <c r="A242" s="61">
        <v>233</v>
      </c>
      <c r="B242" s="62" t="s">
        <v>488</v>
      </c>
      <c r="C242" s="63">
        <v>0</v>
      </c>
      <c r="D242" s="63">
        <v>0</v>
      </c>
      <c r="E242" s="63">
        <v>0</v>
      </c>
      <c r="F242" s="63">
        <v>0</v>
      </c>
      <c r="G242" s="63">
        <v>0</v>
      </c>
      <c r="H242" s="63">
        <v>0</v>
      </c>
      <c r="I242" s="63">
        <v>0</v>
      </c>
      <c r="J242" s="63">
        <v>0</v>
      </c>
      <c r="K242" s="63">
        <v>0</v>
      </c>
      <c r="L242" s="63">
        <v>0</v>
      </c>
      <c r="M242" s="63">
        <v>0</v>
      </c>
      <c r="N242" s="63">
        <v>0</v>
      </c>
      <c r="O242" s="63">
        <f t="shared" si="6"/>
        <v>0</v>
      </c>
      <c r="P242" s="63">
        <f t="shared" si="7"/>
        <v>0</v>
      </c>
      <c r="R242" s="28"/>
      <c r="S242" s="28"/>
      <c r="T242" s="28"/>
      <c r="W242" s="75"/>
      <c r="AA242" s="75"/>
    </row>
    <row r="243" spans="1:27" x14ac:dyDescent="0.25">
      <c r="A243" s="61">
        <v>234</v>
      </c>
      <c r="B243" s="62" t="s">
        <v>489</v>
      </c>
      <c r="C243" s="63">
        <v>209.66430956194176</v>
      </c>
      <c r="D243" s="63">
        <v>235.94237894359966</v>
      </c>
      <c r="E243" s="63">
        <v>213.93795398175865</v>
      </c>
      <c r="F243" s="63">
        <v>199.46171049573078</v>
      </c>
      <c r="G243" s="63">
        <v>200.14375434400549</v>
      </c>
      <c r="H243" s="63">
        <v>196.18024636275146</v>
      </c>
      <c r="I243" s="63">
        <v>177.68227785956211</v>
      </c>
      <c r="J243" s="63">
        <v>177.68227785956211</v>
      </c>
      <c r="K243" s="63">
        <v>177.68227785956211</v>
      </c>
      <c r="L243" s="63">
        <v>228.43546408615904</v>
      </c>
      <c r="M243" s="63">
        <v>197.42404442532145</v>
      </c>
      <c r="N243" s="63">
        <v>193.11194471805976</v>
      </c>
      <c r="O243" s="63">
        <f t="shared" si="6"/>
        <v>177.68227785956211</v>
      </c>
      <c r="P243" s="63">
        <f t="shared" si="7"/>
        <v>235.94237894359966</v>
      </c>
      <c r="R243" s="28"/>
      <c r="S243" s="28"/>
      <c r="T243" s="28"/>
      <c r="W243" s="75"/>
      <c r="AA243" s="75"/>
    </row>
    <row r="244" spans="1:27" x14ac:dyDescent="0.25">
      <c r="A244" s="61">
        <v>235</v>
      </c>
      <c r="B244" s="62" t="s">
        <v>490</v>
      </c>
      <c r="C244" s="63">
        <v>0</v>
      </c>
      <c r="D244" s="63">
        <v>0</v>
      </c>
      <c r="E244" s="63">
        <v>0</v>
      </c>
      <c r="F244" s="63">
        <v>0</v>
      </c>
      <c r="G244" s="63">
        <v>0</v>
      </c>
      <c r="H244" s="63">
        <v>0</v>
      </c>
      <c r="I244" s="63">
        <v>0</v>
      </c>
      <c r="J244" s="63">
        <v>0</v>
      </c>
      <c r="K244" s="63">
        <v>0</v>
      </c>
      <c r="L244" s="63">
        <v>0</v>
      </c>
      <c r="M244" s="63">
        <v>0</v>
      </c>
      <c r="N244" s="63">
        <v>0</v>
      </c>
      <c r="O244" s="63">
        <f t="shared" si="6"/>
        <v>0</v>
      </c>
      <c r="P244" s="63">
        <f t="shared" si="7"/>
        <v>0</v>
      </c>
      <c r="R244" s="28"/>
      <c r="S244" s="28"/>
      <c r="T244" s="28"/>
      <c r="W244" s="75"/>
      <c r="AA244" s="75"/>
    </row>
    <row r="245" spans="1:27" x14ac:dyDescent="0.25">
      <c r="A245" s="61">
        <v>236</v>
      </c>
      <c r="B245" s="62" t="s">
        <v>88</v>
      </c>
      <c r="C245" s="63">
        <v>110.36987166313865</v>
      </c>
      <c r="D245" s="63">
        <v>115.91939823688391</v>
      </c>
      <c r="E245" s="63">
        <v>113.96453710415284</v>
      </c>
      <c r="F245" s="63">
        <v>118.73500385499894</v>
      </c>
      <c r="G245" s="63">
        <v>121.67789978382879</v>
      </c>
      <c r="H245" s="63">
        <v>119.5588587759168</v>
      </c>
      <c r="I245" s="63">
        <v>118.22429280170212</v>
      </c>
      <c r="J245" s="63">
        <v>119.02641604664478</v>
      </c>
      <c r="K245" s="63">
        <v>118.05704900568263</v>
      </c>
      <c r="L245" s="63">
        <v>117.80623186363115</v>
      </c>
      <c r="M245" s="63">
        <v>113.42125257529251</v>
      </c>
      <c r="N245" s="63">
        <v>113.68100799416318</v>
      </c>
      <c r="O245" s="63">
        <f t="shared" si="6"/>
        <v>110.36987166313865</v>
      </c>
      <c r="P245" s="63">
        <f t="shared" si="7"/>
        <v>121.67789978382879</v>
      </c>
      <c r="R245" s="28"/>
      <c r="S245" s="28"/>
      <c r="T245" s="28"/>
      <c r="W245" s="75"/>
      <c r="AA245" s="75"/>
    </row>
    <row r="246" spans="1:27" x14ac:dyDescent="0.25">
      <c r="A246" s="61">
        <v>237</v>
      </c>
      <c r="B246" s="62" t="s">
        <v>491</v>
      </c>
      <c r="C246" s="63">
        <v>0</v>
      </c>
      <c r="D246" s="63">
        <v>0</v>
      </c>
      <c r="E246" s="63">
        <v>0</v>
      </c>
      <c r="F246" s="63">
        <v>0</v>
      </c>
      <c r="G246" s="63">
        <v>0</v>
      </c>
      <c r="H246" s="63">
        <v>0</v>
      </c>
      <c r="I246" s="63">
        <v>0</v>
      </c>
      <c r="J246" s="63">
        <v>0</v>
      </c>
      <c r="K246" s="63">
        <v>0</v>
      </c>
      <c r="L246" s="63">
        <v>0</v>
      </c>
      <c r="M246" s="63">
        <v>0</v>
      </c>
      <c r="N246" s="63">
        <v>0</v>
      </c>
      <c r="O246" s="63">
        <f t="shared" si="6"/>
        <v>0</v>
      </c>
      <c r="P246" s="63">
        <f t="shared" si="7"/>
        <v>0</v>
      </c>
      <c r="R246" s="28"/>
      <c r="S246" s="28"/>
      <c r="T246" s="28"/>
      <c r="W246" s="75"/>
      <c r="AA246" s="75"/>
    </row>
    <row r="247" spans="1:27" x14ac:dyDescent="0.25">
      <c r="A247" s="61">
        <v>238</v>
      </c>
      <c r="B247" s="62" t="s">
        <v>217</v>
      </c>
      <c r="C247" s="63">
        <v>128.29590816659226</v>
      </c>
      <c r="D247" s="63">
        <v>140.67667970837127</v>
      </c>
      <c r="E247" s="63">
        <v>149.14736496380783</v>
      </c>
      <c r="F247" s="63">
        <v>150.16855756842216</v>
      </c>
      <c r="G247" s="63">
        <v>162.12939082164576</v>
      </c>
      <c r="H247" s="63">
        <v>167.30249560131244</v>
      </c>
      <c r="I247" s="63">
        <v>157.50868094614412</v>
      </c>
      <c r="J247" s="63">
        <v>134.57830065308946</v>
      </c>
      <c r="K247" s="63">
        <v>142.09431293836997</v>
      </c>
      <c r="L247" s="63">
        <v>131.89634143284513</v>
      </c>
      <c r="M247" s="63">
        <v>139.40210738883891</v>
      </c>
      <c r="N247" s="63">
        <v>138.03212510400064</v>
      </c>
      <c r="O247" s="63">
        <f t="shared" si="6"/>
        <v>128.29590816659226</v>
      </c>
      <c r="P247" s="63">
        <f t="shared" si="7"/>
        <v>167.30249560131244</v>
      </c>
      <c r="R247" s="28"/>
      <c r="S247" s="28"/>
      <c r="T247" s="28"/>
      <c r="W247" s="75"/>
      <c r="AA247" s="75"/>
    </row>
    <row r="248" spans="1:27" x14ac:dyDescent="0.25">
      <c r="A248" s="61">
        <v>239</v>
      </c>
      <c r="B248" s="62" t="s">
        <v>291</v>
      </c>
      <c r="C248" s="63">
        <v>118.87085751863617</v>
      </c>
      <c r="D248" s="63">
        <v>123.36308300635548</v>
      </c>
      <c r="E248" s="63">
        <v>126.52935076378805</v>
      </c>
      <c r="F248" s="63">
        <v>134.48492035788641</v>
      </c>
      <c r="G248" s="63">
        <v>134.60324210309159</v>
      </c>
      <c r="H248" s="63">
        <v>137.0413129930017</v>
      </c>
      <c r="I248" s="63">
        <v>137.56181569418479</v>
      </c>
      <c r="J248" s="63">
        <v>139.40545119607674</v>
      </c>
      <c r="K248" s="63">
        <v>135.58663076129693</v>
      </c>
      <c r="L248" s="63">
        <v>133.96388723272358</v>
      </c>
      <c r="M248" s="63">
        <v>129.14998786222361</v>
      </c>
      <c r="N248" s="63">
        <v>129.21962328770243</v>
      </c>
      <c r="O248" s="63">
        <f t="shared" si="6"/>
        <v>118.87085751863617</v>
      </c>
      <c r="P248" s="63">
        <f t="shared" si="7"/>
        <v>139.40545119607674</v>
      </c>
      <c r="R248" s="28"/>
      <c r="S248" s="28"/>
      <c r="T248" s="28"/>
      <c r="W248" s="75"/>
      <c r="AA248" s="75"/>
    </row>
    <row r="249" spans="1:27" x14ac:dyDescent="0.25">
      <c r="A249" s="61">
        <v>240</v>
      </c>
      <c r="B249" s="62" t="s">
        <v>302</v>
      </c>
      <c r="C249" s="63">
        <v>150.83384148546469</v>
      </c>
      <c r="D249" s="63">
        <v>150.72240549802655</v>
      </c>
      <c r="E249" s="63">
        <v>170.20950879470135</v>
      </c>
      <c r="F249" s="63">
        <v>156.92637289254867</v>
      </c>
      <c r="G249" s="63">
        <v>160.14170920305565</v>
      </c>
      <c r="H249" s="63">
        <v>162.10402663542769</v>
      </c>
      <c r="I249" s="63">
        <v>163.41108920747641</v>
      </c>
      <c r="J249" s="63">
        <v>157.81261076691763</v>
      </c>
      <c r="K249" s="63">
        <v>165.83636343913179</v>
      </c>
      <c r="L249" s="63">
        <v>140.47227607012925</v>
      </c>
      <c r="M249" s="63">
        <v>140.47227607012925</v>
      </c>
      <c r="N249" s="63">
        <v>142.55130433467343</v>
      </c>
      <c r="O249" s="63">
        <f t="shared" si="6"/>
        <v>140.47227607012925</v>
      </c>
      <c r="P249" s="63">
        <f t="shared" si="7"/>
        <v>170.20950879470135</v>
      </c>
      <c r="R249" s="28"/>
      <c r="S249" s="28"/>
      <c r="T249" s="28"/>
      <c r="W249" s="75"/>
      <c r="AA249" s="75"/>
    </row>
    <row r="250" spans="1:27" x14ac:dyDescent="0.25">
      <c r="A250" s="61">
        <v>241</v>
      </c>
      <c r="B250" s="62" t="s">
        <v>492</v>
      </c>
      <c r="C250" s="63">
        <v>0</v>
      </c>
      <c r="D250" s="63">
        <v>0</v>
      </c>
      <c r="E250" s="63">
        <v>0</v>
      </c>
      <c r="F250" s="63">
        <v>0</v>
      </c>
      <c r="G250" s="63">
        <v>0</v>
      </c>
      <c r="H250" s="63">
        <v>0</v>
      </c>
      <c r="I250" s="63">
        <v>0</v>
      </c>
      <c r="J250" s="63">
        <v>0</v>
      </c>
      <c r="K250" s="63">
        <v>0</v>
      </c>
      <c r="L250" s="63">
        <v>0</v>
      </c>
      <c r="M250" s="63">
        <v>0</v>
      </c>
      <c r="N250" s="63">
        <v>0</v>
      </c>
      <c r="O250" s="63">
        <f t="shared" si="6"/>
        <v>0</v>
      </c>
      <c r="P250" s="63">
        <f t="shared" si="7"/>
        <v>0</v>
      </c>
      <c r="R250" s="28"/>
      <c r="S250" s="28"/>
      <c r="T250" s="28"/>
      <c r="W250" s="75"/>
      <c r="AA250" s="75"/>
    </row>
    <row r="251" spans="1:27" x14ac:dyDescent="0.25">
      <c r="A251" s="61">
        <v>242</v>
      </c>
      <c r="B251" s="62" t="s">
        <v>162</v>
      </c>
      <c r="C251" s="63">
        <v>356.10734667686671</v>
      </c>
      <c r="D251" s="63">
        <v>326.86291025350147</v>
      </c>
      <c r="E251" s="63">
        <v>363.90018199073319</v>
      </c>
      <c r="F251" s="63">
        <v>318.84569222163071</v>
      </c>
      <c r="G251" s="63">
        <v>372.67143951434178</v>
      </c>
      <c r="H251" s="63">
        <v>380.38092124353403</v>
      </c>
      <c r="I251" s="63">
        <v>506.7586426107398</v>
      </c>
      <c r="J251" s="63">
        <v>407.81337953905563</v>
      </c>
      <c r="K251" s="63">
        <v>436.8743900408262</v>
      </c>
      <c r="L251" s="63">
        <v>404.19178921893302</v>
      </c>
      <c r="M251" s="63">
        <v>367.21720014284369</v>
      </c>
      <c r="N251" s="63">
        <v>368.96464588939335</v>
      </c>
      <c r="O251" s="63">
        <f t="shared" si="6"/>
        <v>318.84569222163071</v>
      </c>
      <c r="P251" s="63">
        <f t="shared" si="7"/>
        <v>506.7586426107398</v>
      </c>
      <c r="R251" s="28"/>
      <c r="S251" s="28"/>
      <c r="T251" s="28"/>
      <c r="W251" s="75"/>
      <c r="AA251" s="75"/>
    </row>
    <row r="252" spans="1:27" x14ac:dyDescent="0.25">
      <c r="A252" s="61">
        <v>243</v>
      </c>
      <c r="B252" s="62" t="s">
        <v>62</v>
      </c>
      <c r="C252" s="63">
        <v>117.92605269171813</v>
      </c>
      <c r="D252" s="63">
        <v>118.43059427091886</v>
      </c>
      <c r="E252" s="63">
        <v>119.75523680200337</v>
      </c>
      <c r="F252" s="63">
        <v>124.3613094589826</v>
      </c>
      <c r="G252" s="63">
        <v>123.603106514578</v>
      </c>
      <c r="H252" s="63">
        <v>120.78065894036534</v>
      </c>
      <c r="I252" s="63">
        <v>120.697061126431</v>
      </c>
      <c r="J252" s="63">
        <v>118.78417138878352</v>
      </c>
      <c r="K252" s="63">
        <v>115.12442910062416</v>
      </c>
      <c r="L252" s="63">
        <v>114.25021531439718</v>
      </c>
      <c r="M252" s="63">
        <v>110.70078395545741</v>
      </c>
      <c r="N252" s="63">
        <v>110.73912760230509</v>
      </c>
      <c r="O252" s="63">
        <f t="shared" si="6"/>
        <v>110.70078395545741</v>
      </c>
      <c r="P252" s="63">
        <f t="shared" si="7"/>
        <v>124.3613094589826</v>
      </c>
      <c r="R252" s="28"/>
      <c r="S252" s="28"/>
      <c r="T252" s="28"/>
      <c r="W252" s="75"/>
      <c r="AA252" s="75"/>
    </row>
    <row r="253" spans="1:27" x14ac:dyDescent="0.25">
      <c r="A253" s="61">
        <v>244</v>
      </c>
      <c r="B253" s="62" t="s">
        <v>52</v>
      </c>
      <c r="C253" s="63">
        <v>125.88333204777899</v>
      </c>
      <c r="D253" s="63">
        <v>131.19804176324499</v>
      </c>
      <c r="E253" s="63">
        <v>127.73608739671045</v>
      </c>
      <c r="F253" s="63">
        <v>134.1490868224441</v>
      </c>
      <c r="G253" s="63">
        <v>140.51894054759615</v>
      </c>
      <c r="H253" s="63">
        <v>138.96062842062773</v>
      </c>
      <c r="I253" s="63">
        <v>136.06003665175945</v>
      </c>
      <c r="J253" s="63">
        <v>131.69607310732792</v>
      </c>
      <c r="K253" s="63">
        <v>129.97873840854766</v>
      </c>
      <c r="L253" s="63">
        <v>128.46677726516822</v>
      </c>
      <c r="M253" s="63">
        <v>128.76560620910669</v>
      </c>
      <c r="N253" s="63">
        <v>128.61679730868042</v>
      </c>
      <c r="O253" s="63">
        <f t="shared" si="6"/>
        <v>125.88333204777899</v>
      </c>
      <c r="P253" s="63">
        <f t="shared" si="7"/>
        <v>140.51894054759615</v>
      </c>
      <c r="R253" s="28"/>
      <c r="S253" s="28"/>
      <c r="T253" s="28"/>
      <c r="W253" s="75"/>
      <c r="AA253" s="75"/>
    </row>
    <row r="254" spans="1:27" x14ac:dyDescent="0.25">
      <c r="A254" s="61">
        <v>245</v>
      </c>
      <c r="B254" s="62" t="s">
        <v>493</v>
      </c>
      <c r="C254" s="63">
        <v>0</v>
      </c>
      <c r="D254" s="63">
        <v>0</v>
      </c>
      <c r="E254" s="63">
        <v>0</v>
      </c>
      <c r="F254" s="63">
        <v>0</v>
      </c>
      <c r="G254" s="63">
        <v>0</v>
      </c>
      <c r="H254" s="63">
        <v>0</v>
      </c>
      <c r="I254" s="63">
        <v>0</v>
      </c>
      <c r="J254" s="63">
        <v>0</v>
      </c>
      <c r="K254" s="63">
        <v>0</v>
      </c>
      <c r="L254" s="63">
        <v>0</v>
      </c>
      <c r="M254" s="63">
        <v>0</v>
      </c>
      <c r="N254" s="63">
        <v>0</v>
      </c>
      <c r="O254" s="63">
        <f t="shared" si="6"/>
        <v>0</v>
      </c>
      <c r="P254" s="63">
        <f t="shared" si="7"/>
        <v>0</v>
      </c>
      <c r="R254" s="28"/>
      <c r="S254" s="28"/>
      <c r="T254" s="28"/>
      <c r="W254" s="75"/>
      <c r="AA254" s="75"/>
    </row>
    <row r="255" spans="1:27" x14ac:dyDescent="0.25">
      <c r="A255" s="61">
        <v>246</v>
      </c>
      <c r="B255" s="62" t="s">
        <v>137</v>
      </c>
      <c r="C255" s="63">
        <v>119.82796021294047</v>
      </c>
      <c r="D255" s="63">
        <v>121.81628760642802</v>
      </c>
      <c r="E255" s="63">
        <v>123.47383434611268</v>
      </c>
      <c r="F255" s="63">
        <v>127.24621488874637</v>
      </c>
      <c r="G255" s="63">
        <v>128.24411908010259</v>
      </c>
      <c r="H255" s="63">
        <v>136.69056521411454</v>
      </c>
      <c r="I255" s="63">
        <v>134.64172863299731</v>
      </c>
      <c r="J255" s="63">
        <v>136.7148803583728</v>
      </c>
      <c r="K255" s="63">
        <v>139.13717410398155</v>
      </c>
      <c r="L255" s="63">
        <v>138.77411401489644</v>
      </c>
      <c r="M255" s="63">
        <v>136.36039413925204</v>
      </c>
      <c r="N255" s="63">
        <v>136.38514713118937</v>
      </c>
      <c r="O255" s="63">
        <f t="shared" si="6"/>
        <v>119.82796021294047</v>
      </c>
      <c r="P255" s="63">
        <f t="shared" si="7"/>
        <v>139.13717410398155</v>
      </c>
      <c r="R255" s="28"/>
      <c r="S255" s="28"/>
      <c r="T255" s="28"/>
      <c r="W255" s="75"/>
      <c r="AA255" s="75"/>
    </row>
    <row r="256" spans="1:27" x14ac:dyDescent="0.25">
      <c r="A256" s="61">
        <v>247</v>
      </c>
      <c r="B256" s="62" t="s">
        <v>494</v>
      </c>
      <c r="C256" s="63">
        <v>0</v>
      </c>
      <c r="D256" s="63">
        <v>0</v>
      </c>
      <c r="E256" s="63">
        <v>0</v>
      </c>
      <c r="F256" s="63">
        <v>0</v>
      </c>
      <c r="G256" s="63">
        <v>0</v>
      </c>
      <c r="H256" s="63">
        <v>0</v>
      </c>
      <c r="I256" s="63">
        <v>0</v>
      </c>
      <c r="J256" s="63">
        <v>0</v>
      </c>
      <c r="K256" s="63">
        <v>0</v>
      </c>
      <c r="L256" s="63">
        <v>0</v>
      </c>
      <c r="M256" s="63">
        <v>0</v>
      </c>
      <c r="N256" s="63">
        <v>0</v>
      </c>
      <c r="O256" s="63">
        <f t="shared" si="6"/>
        <v>0</v>
      </c>
      <c r="P256" s="63">
        <f t="shared" si="7"/>
        <v>0</v>
      </c>
      <c r="R256" s="28"/>
      <c r="S256" s="28"/>
      <c r="T256" s="28"/>
      <c r="W256" s="75"/>
      <c r="AA256" s="75"/>
    </row>
    <row r="257" spans="1:27" x14ac:dyDescent="0.25">
      <c r="A257" s="61">
        <v>248</v>
      </c>
      <c r="B257" s="62" t="s">
        <v>53</v>
      </c>
      <c r="C257" s="63">
        <v>106.52698913304491</v>
      </c>
      <c r="D257" s="63">
        <v>106.74522738424082</v>
      </c>
      <c r="E257" s="63">
        <v>106.48514459364169</v>
      </c>
      <c r="F257" s="63">
        <v>110.84862038006588</v>
      </c>
      <c r="G257" s="63">
        <v>109.88610158097696</v>
      </c>
      <c r="H257" s="63">
        <v>107.71523567393591</v>
      </c>
      <c r="I257" s="63">
        <v>105.73568503975631</v>
      </c>
      <c r="J257" s="63">
        <v>107.89847910512729</v>
      </c>
      <c r="K257" s="63">
        <v>105.3323149278889</v>
      </c>
      <c r="L257" s="63">
        <v>106.59125456595045</v>
      </c>
      <c r="M257" s="63">
        <v>103.15606247948989</v>
      </c>
      <c r="N257" s="63">
        <v>103.22634123713455</v>
      </c>
      <c r="O257" s="63">
        <f t="shared" si="6"/>
        <v>103.15606247948989</v>
      </c>
      <c r="P257" s="63">
        <f t="shared" si="7"/>
        <v>110.84862038006588</v>
      </c>
      <c r="R257" s="28"/>
      <c r="S257" s="28"/>
      <c r="T257" s="28"/>
      <c r="W257" s="75"/>
      <c r="AA257" s="75"/>
    </row>
    <row r="258" spans="1:27" x14ac:dyDescent="0.25">
      <c r="A258" s="61">
        <v>249</v>
      </c>
      <c r="B258" s="62" t="s">
        <v>495</v>
      </c>
      <c r="C258" s="63">
        <v>221.58758738758871</v>
      </c>
      <c r="D258" s="63">
        <v>247.22794519229066</v>
      </c>
      <c r="E258" s="63">
        <v>232.88515302021887</v>
      </c>
      <c r="F258" s="63">
        <v>277.74398434611595</v>
      </c>
      <c r="G258" s="63">
        <v>277.74398434611595</v>
      </c>
      <c r="H258" s="63">
        <v>222.09242164988186</v>
      </c>
      <c r="I258" s="63">
        <v>254.20502919604493</v>
      </c>
      <c r="J258" s="63">
        <v>269.36616340651381</v>
      </c>
      <c r="K258" s="63">
        <v>320.72404320795943</v>
      </c>
      <c r="L258" s="63">
        <v>264.28938963334946</v>
      </c>
      <c r="M258" s="63">
        <v>270.18533366222471</v>
      </c>
      <c r="N258" s="63">
        <v>268.05738217935317</v>
      </c>
      <c r="O258" s="63">
        <f t="shared" si="6"/>
        <v>221.58758738758871</v>
      </c>
      <c r="P258" s="63">
        <f t="shared" si="7"/>
        <v>320.72404320795943</v>
      </c>
      <c r="R258" s="28"/>
      <c r="S258" s="28"/>
      <c r="T258" s="28"/>
      <c r="W258" s="75"/>
      <c r="AA258" s="75"/>
    </row>
    <row r="259" spans="1:27" x14ac:dyDescent="0.25">
      <c r="A259" s="61">
        <v>250</v>
      </c>
      <c r="B259" s="62" t="s">
        <v>496</v>
      </c>
      <c r="C259" s="63">
        <v>134.95633661083926</v>
      </c>
      <c r="D259" s="63">
        <v>139.69867799685849</v>
      </c>
      <c r="E259" s="63">
        <v>139.12201700007515</v>
      </c>
      <c r="F259" s="63">
        <v>144.38125915304718</v>
      </c>
      <c r="G259" s="63">
        <v>150.17625746933143</v>
      </c>
      <c r="H259" s="63">
        <v>140.34004514833771</v>
      </c>
      <c r="I259" s="63">
        <v>131.80866421312192</v>
      </c>
      <c r="J259" s="63">
        <v>127.12010618047233</v>
      </c>
      <c r="K259" s="63">
        <v>140.77056564168828</v>
      </c>
      <c r="L259" s="63">
        <v>123.25932795426162</v>
      </c>
      <c r="M259" s="63">
        <v>124.10390619205049</v>
      </c>
      <c r="N259" s="63">
        <v>123.50587117441989</v>
      </c>
      <c r="O259" s="63">
        <f t="shared" si="6"/>
        <v>123.25932795426162</v>
      </c>
      <c r="P259" s="63">
        <f t="shared" si="7"/>
        <v>150.17625746933143</v>
      </c>
      <c r="R259" s="28"/>
      <c r="S259" s="28"/>
      <c r="T259" s="28"/>
      <c r="W259" s="75"/>
      <c r="AA259" s="75"/>
    </row>
    <row r="260" spans="1:27" x14ac:dyDescent="0.25">
      <c r="A260" s="61">
        <v>251</v>
      </c>
      <c r="B260" s="62" t="s">
        <v>250</v>
      </c>
      <c r="C260" s="63">
        <v>114.1206946562714</v>
      </c>
      <c r="D260" s="63">
        <v>124.38942341893731</v>
      </c>
      <c r="E260" s="63">
        <v>116.2098894633194</v>
      </c>
      <c r="F260" s="63">
        <v>116.48567259664414</v>
      </c>
      <c r="G260" s="63">
        <v>122.06355188753173</v>
      </c>
      <c r="H260" s="63">
        <v>127.74139121474299</v>
      </c>
      <c r="I260" s="63">
        <v>122.98120235831695</v>
      </c>
      <c r="J260" s="63">
        <v>120.05062442928225</v>
      </c>
      <c r="K260" s="63">
        <v>121.151169971782</v>
      </c>
      <c r="L260" s="63">
        <v>118.74362526908922</v>
      </c>
      <c r="M260" s="63">
        <v>114.24310440111671</v>
      </c>
      <c r="N260" s="63">
        <v>114.01234521898478</v>
      </c>
      <c r="O260" s="63">
        <f t="shared" si="6"/>
        <v>114.01234521898478</v>
      </c>
      <c r="P260" s="63">
        <f t="shared" si="7"/>
        <v>127.74139121474299</v>
      </c>
      <c r="R260" s="28"/>
      <c r="S260" s="28"/>
      <c r="T260" s="28"/>
      <c r="W260" s="75"/>
      <c r="AA260" s="75"/>
    </row>
    <row r="261" spans="1:27" x14ac:dyDescent="0.25">
      <c r="A261" s="61">
        <v>252</v>
      </c>
      <c r="B261" s="62" t="s">
        <v>497</v>
      </c>
      <c r="C261" s="63">
        <v>172.14831309344615</v>
      </c>
      <c r="D261" s="63">
        <v>176.8199174135533</v>
      </c>
      <c r="E261" s="63">
        <v>173.88127722630497</v>
      </c>
      <c r="F261" s="63">
        <v>185.92903902124803</v>
      </c>
      <c r="G261" s="63">
        <v>190.70506348075108</v>
      </c>
      <c r="H261" s="63">
        <v>202.08270059367183</v>
      </c>
      <c r="I261" s="63">
        <v>199.82184545038737</v>
      </c>
      <c r="J261" s="63">
        <v>197.16615368390964</v>
      </c>
      <c r="K261" s="63">
        <v>247.46745063731774</v>
      </c>
      <c r="L261" s="63">
        <v>212.25063527889995</v>
      </c>
      <c r="M261" s="63">
        <v>204.22603614398304</v>
      </c>
      <c r="N261" s="63">
        <v>204.45044125495988</v>
      </c>
      <c r="O261" s="63">
        <f t="shared" si="6"/>
        <v>172.14831309344615</v>
      </c>
      <c r="P261" s="63">
        <f t="shared" si="7"/>
        <v>247.46745063731774</v>
      </c>
      <c r="R261" s="28"/>
      <c r="S261" s="28"/>
      <c r="T261" s="28"/>
      <c r="W261" s="75"/>
      <c r="AA261" s="75"/>
    </row>
    <row r="262" spans="1:27" x14ac:dyDescent="0.25">
      <c r="A262" s="61">
        <v>253</v>
      </c>
      <c r="B262" s="62" t="s">
        <v>72</v>
      </c>
      <c r="C262" s="63">
        <v>258.2292352524193</v>
      </c>
      <c r="D262" s="63">
        <v>263.78080087387514</v>
      </c>
      <c r="E262" s="63">
        <v>260.36228232172863</v>
      </c>
      <c r="F262" s="63">
        <v>293.16591205261881</v>
      </c>
      <c r="G262" s="63">
        <v>295.33772187729085</v>
      </c>
      <c r="H262" s="63">
        <v>328.30227163082151</v>
      </c>
      <c r="I262" s="63">
        <v>361.82548398739425</v>
      </c>
      <c r="J262" s="63">
        <v>287.48810400929557</v>
      </c>
      <c r="K262" s="63">
        <v>350.02441038393192</v>
      </c>
      <c r="L262" s="63">
        <v>306.87666142266153</v>
      </c>
      <c r="M262" s="63">
        <v>287.31309643188524</v>
      </c>
      <c r="N262" s="63">
        <v>298.57930013098638</v>
      </c>
      <c r="O262" s="63">
        <f t="shared" si="6"/>
        <v>258.2292352524193</v>
      </c>
      <c r="P262" s="63">
        <f t="shared" si="7"/>
        <v>361.82548398739425</v>
      </c>
      <c r="R262" s="28"/>
      <c r="S262" s="28"/>
      <c r="T262" s="28"/>
      <c r="W262" s="75"/>
      <c r="AA262" s="75"/>
    </row>
    <row r="263" spans="1:27" x14ac:dyDescent="0.25">
      <c r="A263" s="61">
        <v>254</v>
      </c>
      <c r="B263" s="62" t="s">
        <v>498</v>
      </c>
      <c r="C263" s="63">
        <v>0</v>
      </c>
      <c r="D263" s="63">
        <v>0</v>
      </c>
      <c r="E263" s="63">
        <v>0</v>
      </c>
      <c r="F263" s="63">
        <v>0</v>
      </c>
      <c r="G263" s="63">
        <v>0</v>
      </c>
      <c r="H263" s="63">
        <v>0</v>
      </c>
      <c r="I263" s="63">
        <v>0</v>
      </c>
      <c r="J263" s="63">
        <v>0</v>
      </c>
      <c r="K263" s="63">
        <v>0</v>
      </c>
      <c r="L263" s="63">
        <v>0</v>
      </c>
      <c r="M263" s="63">
        <v>0</v>
      </c>
      <c r="N263" s="63">
        <v>0</v>
      </c>
      <c r="O263" s="63">
        <f t="shared" si="6"/>
        <v>0</v>
      </c>
      <c r="P263" s="63">
        <f t="shared" si="7"/>
        <v>0</v>
      </c>
      <c r="R263" s="28"/>
      <c r="S263" s="28"/>
      <c r="T263" s="28"/>
      <c r="W263" s="75"/>
      <c r="AA263" s="75"/>
    </row>
    <row r="264" spans="1:27" x14ac:dyDescent="0.25">
      <c r="A264" s="61">
        <v>255</v>
      </c>
      <c r="B264" s="62" t="s">
        <v>499</v>
      </c>
      <c r="C264" s="63">
        <v>0</v>
      </c>
      <c r="D264" s="63">
        <v>0</v>
      </c>
      <c r="E264" s="63">
        <v>0</v>
      </c>
      <c r="F264" s="63">
        <v>0</v>
      </c>
      <c r="G264" s="63">
        <v>0</v>
      </c>
      <c r="H264" s="63">
        <v>0</v>
      </c>
      <c r="I264" s="63">
        <v>0</v>
      </c>
      <c r="J264" s="63">
        <v>0</v>
      </c>
      <c r="K264" s="63">
        <v>0</v>
      </c>
      <c r="L264" s="63">
        <v>0</v>
      </c>
      <c r="M264" s="63">
        <v>0</v>
      </c>
      <c r="N264" s="63">
        <v>0</v>
      </c>
      <c r="O264" s="63">
        <f t="shared" si="6"/>
        <v>0</v>
      </c>
      <c r="P264" s="63">
        <f t="shared" si="7"/>
        <v>0</v>
      </c>
      <c r="R264" s="28"/>
      <c r="S264" s="28"/>
      <c r="T264" s="28"/>
      <c r="W264" s="75"/>
      <c r="AA264" s="75"/>
    </row>
    <row r="265" spans="1:27" x14ac:dyDescent="0.25">
      <c r="A265" s="61">
        <v>256</v>
      </c>
      <c r="B265" s="62" t="s">
        <v>500</v>
      </c>
      <c r="C265" s="63">
        <v>0</v>
      </c>
      <c r="D265" s="63">
        <v>0</v>
      </c>
      <c r="E265" s="63">
        <v>0</v>
      </c>
      <c r="F265" s="63">
        <v>0</v>
      </c>
      <c r="G265" s="63">
        <v>0</v>
      </c>
      <c r="H265" s="63">
        <v>0</v>
      </c>
      <c r="I265" s="63">
        <v>0</v>
      </c>
      <c r="J265" s="63">
        <v>0</v>
      </c>
      <c r="K265" s="63">
        <v>0</v>
      </c>
      <c r="L265" s="63">
        <v>0</v>
      </c>
      <c r="M265" s="63">
        <v>0</v>
      </c>
      <c r="N265" s="63">
        <v>0</v>
      </c>
      <c r="O265" s="63">
        <f t="shared" si="6"/>
        <v>0</v>
      </c>
      <c r="P265" s="63">
        <f t="shared" si="7"/>
        <v>0</v>
      </c>
      <c r="R265" s="28"/>
      <c r="S265" s="28"/>
      <c r="T265" s="28"/>
      <c r="W265" s="75"/>
      <c r="AA265" s="75"/>
    </row>
    <row r="266" spans="1:27" x14ac:dyDescent="0.25">
      <c r="A266" s="61">
        <v>257</v>
      </c>
      <c r="B266" s="62" t="s">
        <v>501</v>
      </c>
      <c r="C266" s="63">
        <v>0</v>
      </c>
      <c r="D266" s="63">
        <v>0</v>
      </c>
      <c r="E266" s="63">
        <v>0</v>
      </c>
      <c r="F266" s="63">
        <v>0</v>
      </c>
      <c r="G266" s="63">
        <v>0</v>
      </c>
      <c r="H266" s="63">
        <v>0</v>
      </c>
      <c r="I266" s="63">
        <v>0</v>
      </c>
      <c r="J266" s="63">
        <v>0</v>
      </c>
      <c r="K266" s="63">
        <v>0</v>
      </c>
      <c r="L266" s="63">
        <v>0</v>
      </c>
      <c r="M266" s="63">
        <v>0</v>
      </c>
      <c r="N266" s="63">
        <v>0</v>
      </c>
      <c r="O266" s="63">
        <f t="shared" si="6"/>
        <v>0</v>
      </c>
      <c r="P266" s="63">
        <f t="shared" si="7"/>
        <v>0</v>
      </c>
      <c r="R266" s="28"/>
      <c r="S266" s="28"/>
      <c r="T266" s="28"/>
      <c r="W266" s="75"/>
      <c r="AA266" s="75"/>
    </row>
    <row r="267" spans="1:27" x14ac:dyDescent="0.25">
      <c r="A267" s="61">
        <v>258</v>
      </c>
      <c r="B267" s="62" t="s">
        <v>130</v>
      </c>
      <c r="C267" s="63">
        <v>125.10612347660364</v>
      </c>
      <c r="D267" s="63">
        <v>128.44425417943717</v>
      </c>
      <c r="E267" s="63">
        <v>133.00118044789664</v>
      </c>
      <c r="F267" s="63">
        <v>139.13254225178929</v>
      </c>
      <c r="G267" s="63">
        <v>131.92311579508396</v>
      </c>
      <c r="H267" s="63">
        <v>128.82886146375765</v>
      </c>
      <c r="I267" s="63">
        <v>121.59051787761635</v>
      </c>
      <c r="J267" s="63">
        <v>129.43308767781073</v>
      </c>
      <c r="K267" s="63">
        <v>132.35530444069499</v>
      </c>
      <c r="L267" s="63">
        <v>133.4364306730439</v>
      </c>
      <c r="M267" s="63">
        <v>124.30167102326834</v>
      </c>
      <c r="N267" s="63">
        <v>124.56585760083183</v>
      </c>
      <c r="O267" s="63">
        <f t="shared" ref="O267:O330" si="8">MIN(C267:N267)</f>
        <v>121.59051787761635</v>
      </c>
      <c r="P267" s="63">
        <f t="shared" ref="P267:P330" si="9">MAX(C267:N267)</f>
        <v>139.13254225178929</v>
      </c>
      <c r="R267" s="28"/>
      <c r="S267" s="28"/>
      <c r="T267" s="28"/>
      <c r="W267" s="75"/>
      <c r="AA267" s="75"/>
    </row>
    <row r="268" spans="1:27" x14ac:dyDescent="0.25">
      <c r="A268" s="61">
        <v>259</v>
      </c>
      <c r="B268" s="62" t="s">
        <v>502</v>
      </c>
      <c r="C268" s="63">
        <v>0</v>
      </c>
      <c r="D268" s="63">
        <v>0</v>
      </c>
      <c r="E268" s="63">
        <v>0</v>
      </c>
      <c r="F268" s="63">
        <v>0</v>
      </c>
      <c r="G268" s="63">
        <v>0</v>
      </c>
      <c r="H268" s="63">
        <v>0</v>
      </c>
      <c r="I268" s="63">
        <v>0</v>
      </c>
      <c r="J268" s="63">
        <v>0</v>
      </c>
      <c r="K268" s="63">
        <v>0</v>
      </c>
      <c r="L268" s="63">
        <v>0</v>
      </c>
      <c r="M268" s="63">
        <v>0</v>
      </c>
      <c r="N268" s="63">
        <v>0</v>
      </c>
      <c r="O268" s="63">
        <f t="shared" si="8"/>
        <v>0</v>
      </c>
      <c r="P268" s="63">
        <f t="shared" si="9"/>
        <v>0</v>
      </c>
      <c r="R268" s="28"/>
      <c r="S268" s="28"/>
      <c r="T268" s="28"/>
      <c r="W268" s="75"/>
      <c r="AA268" s="75"/>
    </row>
    <row r="269" spans="1:27" x14ac:dyDescent="0.25">
      <c r="A269" s="61">
        <v>260</v>
      </c>
      <c r="B269" s="62" t="s">
        <v>503</v>
      </c>
      <c r="C269" s="63">
        <v>0</v>
      </c>
      <c r="D269" s="63">
        <v>0</v>
      </c>
      <c r="E269" s="63">
        <v>0</v>
      </c>
      <c r="F269" s="63">
        <v>0</v>
      </c>
      <c r="G269" s="63">
        <v>0</v>
      </c>
      <c r="H269" s="63">
        <v>0</v>
      </c>
      <c r="I269" s="63">
        <v>0</v>
      </c>
      <c r="J269" s="63">
        <v>0</v>
      </c>
      <c r="K269" s="63">
        <v>0</v>
      </c>
      <c r="L269" s="63">
        <v>0</v>
      </c>
      <c r="M269" s="63">
        <v>0</v>
      </c>
      <c r="N269" s="63">
        <v>0</v>
      </c>
      <c r="O269" s="63">
        <f t="shared" si="8"/>
        <v>0</v>
      </c>
      <c r="P269" s="63">
        <f t="shared" si="9"/>
        <v>0</v>
      </c>
      <c r="R269" s="28"/>
      <c r="S269" s="28"/>
      <c r="T269" s="28"/>
      <c r="W269" s="75"/>
      <c r="AA269" s="75"/>
    </row>
    <row r="270" spans="1:27" x14ac:dyDescent="0.25">
      <c r="A270" s="61">
        <v>261</v>
      </c>
      <c r="B270" s="62" t="s">
        <v>163</v>
      </c>
      <c r="C270" s="63">
        <v>134.25879820676519</v>
      </c>
      <c r="D270" s="63">
        <v>140.85652003499229</v>
      </c>
      <c r="E270" s="63">
        <v>145.43909583297804</v>
      </c>
      <c r="F270" s="63">
        <v>150.45154449370207</v>
      </c>
      <c r="G270" s="63">
        <v>153.14862097452979</v>
      </c>
      <c r="H270" s="63">
        <v>161.11380794084826</v>
      </c>
      <c r="I270" s="63">
        <v>163.42273447633141</v>
      </c>
      <c r="J270" s="63">
        <v>164.53921757942595</v>
      </c>
      <c r="K270" s="63">
        <v>174.74236508582334</v>
      </c>
      <c r="L270" s="63">
        <v>170.0491313823652</v>
      </c>
      <c r="M270" s="63">
        <v>176.64076496204038</v>
      </c>
      <c r="N270" s="63">
        <v>176.5037647409651</v>
      </c>
      <c r="O270" s="63">
        <f t="shared" si="8"/>
        <v>134.25879820676519</v>
      </c>
      <c r="P270" s="63">
        <f t="shared" si="9"/>
        <v>176.64076496204038</v>
      </c>
      <c r="R270" s="28"/>
      <c r="S270" s="28"/>
      <c r="T270" s="28"/>
      <c r="W270" s="75"/>
      <c r="AA270" s="75"/>
    </row>
    <row r="271" spans="1:27" x14ac:dyDescent="0.25">
      <c r="A271" s="61">
        <v>262</v>
      </c>
      <c r="B271" s="62" t="s">
        <v>54</v>
      </c>
      <c r="C271" s="63">
        <v>121.97822602092769</v>
      </c>
      <c r="D271" s="63">
        <v>125.14965863437355</v>
      </c>
      <c r="E271" s="63">
        <v>130.69284209587616</v>
      </c>
      <c r="F271" s="63">
        <v>137.24888427694162</v>
      </c>
      <c r="G271" s="63">
        <v>146.10337393977571</v>
      </c>
      <c r="H271" s="63">
        <v>146.86226507767338</v>
      </c>
      <c r="I271" s="63">
        <v>137.05614049371223</v>
      </c>
      <c r="J271" s="63">
        <v>134.95124687248577</v>
      </c>
      <c r="K271" s="63">
        <v>140.35596022145833</v>
      </c>
      <c r="L271" s="63">
        <v>119.94583426664332</v>
      </c>
      <c r="M271" s="63">
        <v>112.94312181921026</v>
      </c>
      <c r="N271" s="63">
        <v>112.53509990051158</v>
      </c>
      <c r="O271" s="63">
        <f t="shared" si="8"/>
        <v>112.53509990051158</v>
      </c>
      <c r="P271" s="63">
        <f t="shared" si="9"/>
        <v>146.86226507767338</v>
      </c>
      <c r="R271" s="28"/>
      <c r="S271" s="28"/>
      <c r="T271" s="28"/>
      <c r="W271" s="75"/>
      <c r="AA271" s="75"/>
    </row>
    <row r="272" spans="1:27" x14ac:dyDescent="0.25">
      <c r="A272" s="61">
        <v>263</v>
      </c>
      <c r="B272" s="62" t="s">
        <v>89</v>
      </c>
      <c r="C272" s="63">
        <v>163.35271365964203</v>
      </c>
      <c r="D272" s="63">
        <v>159.17198713179633</v>
      </c>
      <c r="E272" s="63">
        <v>169.38715978789293</v>
      </c>
      <c r="F272" s="63">
        <v>142.40860608776958</v>
      </c>
      <c r="G272" s="63">
        <v>149.71899423617762</v>
      </c>
      <c r="H272" s="63">
        <v>138.98174680252225</v>
      </c>
      <c r="I272" s="63">
        <v>124.43352020956901</v>
      </c>
      <c r="J272" s="63">
        <v>151.08185949898166</v>
      </c>
      <c r="K272" s="63">
        <v>171.90667963305592</v>
      </c>
      <c r="L272" s="63">
        <v>152.23183779980153</v>
      </c>
      <c r="M272" s="63">
        <v>174.40862082471463</v>
      </c>
      <c r="N272" s="63">
        <v>171.37979791275509</v>
      </c>
      <c r="O272" s="63">
        <f t="shared" si="8"/>
        <v>124.43352020956901</v>
      </c>
      <c r="P272" s="63">
        <f t="shared" si="9"/>
        <v>174.40862082471463</v>
      </c>
      <c r="R272" s="28"/>
      <c r="S272" s="28"/>
      <c r="T272" s="28"/>
      <c r="W272" s="75"/>
      <c r="AA272" s="75"/>
    </row>
    <row r="273" spans="1:27" x14ac:dyDescent="0.25">
      <c r="A273" s="61">
        <v>264</v>
      </c>
      <c r="B273" s="62" t="s">
        <v>319</v>
      </c>
      <c r="C273" s="63">
        <v>126.84112982849516</v>
      </c>
      <c r="D273" s="63">
        <v>133.28403438142632</v>
      </c>
      <c r="E273" s="63">
        <v>136.02116757896979</v>
      </c>
      <c r="F273" s="63">
        <v>143.53526783909615</v>
      </c>
      <c r="G273" s="63">
        <v>145.1038168224124</v>
      </c>
      <c r="H273" s="63">
        <v>144.44548709794927</v>
      </c>
      <c r="I273" s="63">
        <v>140.30816173177155</v>
      </c>
      <c r="J273" s="63">
        <v>141.60017916673115</v>
      </c>
      <c r="K273" s="63">
        <v>151.84235187606708</v>
      </c>
      <c r="L273" s="63">
        <v>149.07358659822506</v>
      </c>
      <c r="M273" s="63">
        <v>154.3521843869618</v>
      </c>
      <c r="N273" s="63">
        <v>149.07358659822506</v>
      </c>
      <c r="O273" s="63">
        <f t="shared" si="8"/>
        <v>126.84112982849516</v>
      </c>
      <c r="P273" s="63">
        <f t="shared" si="9"/>
        <v>154.3521843869618</v>
      </c>
      <c r="R273" s="28"/>
      <c r="S273" s="28"/>
      <c r="T273" s="28"/>
      <c r="W273" s="75"/>
      <c r="AA273" s="75"/>
    </row>
    <row r="274" spans="1:27" x14ac:dyDescent="0.25">
      <c r="A274" s="61">
        <v>265</v>
      </c>
      <c r="B274" s="62" t="s">
        <v>218</v>
      </c>
      <c r="C274" s="63">
        <v>129.29127440044144</v>
      </c>
      <c r="D274" s="63">
        <v>130.57678483292256</v>
      </c>
      <c r="E274" s="63">
        <v>139.05337147291141</v>
      </c>
      <c r="F274" s="63">
        <v>144.78030182507996</v>
      </c>
      <c r="G274" s="63">
        <v>155.41240317937957</v>
      </c>
      <c r="H274" s="63">
        <v>146.60425808935616</v>
      </c>
      <c r="I274" s="63">
        <v>142.17850225826035</v>
      </c>
      <c r="J274" s="63">
        <v>144.72235358558362</v>
      </c>
      <c r="K274" s="63">
        <v>145.39147660540743</v>
      </c>
      <c r="L274" s="63">
        <v>141.68903215878751</v>
      </c>
      <c r="M274" s="63">
        <v>138.07217483955029</v>
      </c>
      <c r="N274" s="63">
        <v>138.20503139311575</v>
      </c>
      <c r="O274" s="63">
        <f t="shared" si="8"/>
        <v>129.29127440044144</v>
      </c>
      <c r="P274" s="63">
        <f t="shared" si="9"/>
        <v>155.41240317937957</v>
      </c>
      <c r="R274" s="28"/>
      <c r="S274" s="28"/>
      <c r="T274" s="28"/>
      <c r="W274" s="75"/>
      <c r="AA274" s="75"/>
    </row>
    <row r="275" spans="1:27" x14ac:dyDescent="0.25">
      <c r="A275" s="61">
        <v>266</v>
      </c>
      <c r="B275" s="62" t="s">
        <v>219</v>
      </c>
      <c r="C275" s="63">
        <v>137.27444919304742</v>
      </c>
      <c r="D275" s="63">
        <v>143.45554677463102</v>
      </c>
      <c r="E275" s="63">
        <v>143.44140794799205</v>
      </c>
      <c r="F275" s="63">
        <v>143.88082395751155</v>
      </c>
      <c r="G275" s="63">
        <v>152.8971505065654</v>
      </c>
      <c r="H275" s="63">
        <v>150.32893064336102</v>
      </c>
      <c r="I275" s="63">
        <v>146.05704352327282</v>
      </c>
      <c r="J275" s="63">
        <v>145.99846673138066</v>
      </c>
      <c r="K275" s="63">
        <v>151.34634076713607</v>
      </c>
      <c r="L275" s="63">
        <v>148.03083468510991</v>
      </c>
      <c r="M275" s="63">
        <v>149.94017927812052</v>
      </c>
      <c r="N275" s="63">
        <v>150.1281563080295</v>
      </c>
      <c r="O275" s="63">
        <f t="shared" si="8"/>
        <v>137.27444919304742</v>
      </c>
      <c r="P275" s="63">
        <f t="shared" si="9"/>
        <v>152.8971505065654</v>
      </c>
      <c r="R275" s="28"/>
      <c r="S275" s="28"/>
      <c r="T275" s="28"/>
      <c r="W275" s="75"/>
      <c r="AA275" s="75"/>
    </row>
    <row r="276" spans="1:27" x14ac:dyDescent="0.25">
      <c r="A276" s="61">
        <v>267</v>
      </c>
      <c r="B276" s="62" t="s">
        <v>504</v>
      </c>
      <c r="C276" s="63">
        <v>0</v>
      </c>
      <c r="D276" s="63">
        <v>0</v>
      </c>
      <c r="E276" s="63">
        <v>0</v>
      </c>
      <c r="F276" s="63">
        <v>0</v>
      </c>
      <c r="G276" s="63">
        <v>0</v>
      </c>
      <c r="H276" s="63">
        <v>0</v>
      </c>
      <c r="I276" s="63">
        <v>0</v>
      </c>
      <c r="J276" s="63">
        <v>0</v>
      </c>
      <c r="K276" s="63">
        <v>0</v>
      </c>
      <c r="L276" s="63">
        <v>0</v>
      </c>
      <c r="M276" s="63">
        <v>0</v>
      </c>
      <c r="N276" s="63">
        <v>0</v>
      </c>
      <c r="O276" s="63">
        <f t="shared" si="8"/>
        <v>0</v>
      </c>
      <c r="P276" s="63">
        <f t="shared" si="9"/>
        <v>0</v>
      </c>
      <c r="R276" s="28"/>
      <c r="S276" s="28"/>
      <c r="T276" s="28"/>
      <c r="W276" s="75"/>
      <c r="AA276" s="75"/>
    </row>
    <row r="277" spans="1:27" x14ac:dyDescent="0.25">
      <c r="A277" s="61">
        <v>268</v>
      </c>
      <c r="B277" s="62" t="s">
        <v>505</v>
      </c>
      <c r="C277" s="63">
        <v>0</v>
      </c>
      <c r="D277" s="63">
        <v>0</v>
      </c>
      <c r="E277" s="63">
        <v>0</v>
      </c>
      <c r="F277" s="63">
        <v>0</v>
      </c>
      <c r="G277" s="63">
        <v>0</v>
      </c>
      <c r="H277" s="63">
        <v>0</v>
      </c>
      <c r="I277" s="63">
        <v>0</v>
      </c>
      <c r="J277" s="63">
        <v>0</v>
      </c>
      <c r="K277" s="63">
        <v>0</v>
      </c>
      <c r="L277" s="63">
        <v>0</v>
      </c>
      <c r="M277" s="63">
        <v>0</v>
      </c>
      <c r="N277" s="63">
        <v>0</v>
      </c>
      <c r="O277" s="63">
        <f t="shared" si="8"/>
        <v>0</v>
      </c>
      <c r="P277" s="63">
        <f t="shared" si="9"/>
        <v>0</v>
      </c>
      <c r="R277" s="28"/>
      <c r="S277" s="28"/>
      <c r="T277" s="28"/>
      <c r="W277" s="75"/>
      <c r="AA277" s="75"/>
    </row>
    <row r="278" spans="1:27" x14ac:dyDescent="0.25">
      <c r="A278" s="61">
        <v>269</v>
      </c>
      <c r="B278" s="62" t="s">
        <v>506</v>
      </c>
      <c r="C278" s="63">
        <v>192.97062050492951</v>
      </c>
      <c r="D278" s="63">
        <v>203.13157544512018</v>
      </c>
      <c r="E278" s="63">
        <v>196.64851223504135</v>
      </c>
      <c r="F278" s="63">
        <v>197.49273643078948</v>
      </c>
      <c r="G278" s="63">
        <v>189.27144652962286</v>
      </c>
      <c r="H278" s="63">
        <v>188.55010239155075</v>
      </c>
      <c r="I278" s="63">
        <v>192.97748524331143</v>
      </c>
      <c r="J278" s="63">
        <v>185.9464287114171</v>
      </c>
      <c r="K278" s="63">
        <v>186.73530336108354</v>
      </c>
      <c r="L278" s="63">
        <v>184.45430304112443</v>
      </c>
      <c r="M278" s="63">
        <v>183.56900274307503</v>
      </c>
      <c r="N278" s="63">
        <v>184.22384207461275</v>
      </c>
      <c r="O278" s="63">
        <f t="shared" si="8"/>
        <v>183.56900274307503</v>
      </c>
      <c r="P278" s="63">
        <f t="shared" si="9"/>
        <v>203.13157544512018</v>
      </c>
      <c r="R278" s="28"/>
      <c r="S278" s="28"/>
      <c r="T278" s="28"/>
      <c r="W278" s="75"/>
      <c r="AA278" s="75"/>
    </row>
    <row r="279" spans="1:27" x14ac:dyDescent="0.25">
      <c r="A279" s="61">
        <v>270</v>
      </c>
      <c r="B279" s="62" t="s">
        <v>507</v>
      </c>
      <c r="C279" s="63">
        <v>0</v>
      </c>
      <c r="D279" s="63">
        <v>0</v>
      </c>
      <c r="E279" s="63">
        <v>0</v>
      </c>
      <c r="F279" s="63">
        <v>0</v>
      </c>
      <c r="G279" s="63">
        <v>0</v>
      </c>
      <c r="H279" s="63">
        <v>0</v>
      </c>
      <c r="I279" s="63">
        <v>0</v>
      </c>
      <c r="J279" s="63">
        <v>0</v>
      </c>
      <c r="K279" s="63">
        <v>0</v>
      </c>
      <c r="L279" s="63">
        <v>0</v>
      </c>
      <c r="M279" s="63">
        <v>0</v>
      </c>
      <c r="N279" s="63">
        <v>0</v>
      </c>
      <c r="O279" s="63">
        <f t="shared" si="8"/>
        <v>0</v>
      </c>
      <c r="P279" s="63">
        <f t="shared" si="9"/>
        <v>0</v>
      </c>
      <c r="R279" s="28"/>
      <c r="S279" s="28"/>
      <c r="T279" s="28"/>
      <c r="W279" s="75"/>
      <c r="AA279" s="75"/>
    </row>
    <row r="280" spans="1:27" x14ac:dyDescent="0.25">
      <c r="A280" s="61">
        <v>271</v>
      </c>
      <c r="B280" s="62" t="s">
        <v>149</v>
      </c>
      <c r="C280" s="63">
        <v>110.54106380464839</v>
      </c>
      <c r="D280" s="63">
        <v>122.86304202064848</v>
      </c>
      <c r="E280" s="63">
        <v>122.53516691802535</v>
      </c>
      <c r="F280" s="63">
        <v>127.76698346666051</v>
      </c>
      <c r="G280" s="63">
        <v>128.0073044968203</v>
      </c>
      <c r="H280" s="63">
        <v>128.1546281129196</v>
      </c>
      <c r="I280" s="63">
        <v>127.19732347272578</v>
      </c>
      <c r="J280" s="63">
        <v>123.12158033649226</v>
      </c>
      <c r="K280" s="63">
        <v>129.0324899058318</v>
      </c>
      <c r="L280" s="63">
        <v>128.73514580960642</v>
      </c>
      <c r="M280" s="63">
        <v>129.7571827891623</v>
      </c>
      <c r="N280" s="63">
        <v>129.76373148151421</v>
      </c>
      <c r="O280" s="63">
        <f t="shared" si="8"/>
        <v>110.54106380464839</v>
      </c>
      <c r="P280" s="63">
        <f t="shared" si="9"/>
        <v>129.76373148151421</v>
      </c>
      <c r="R280" s="28"/>
      <c r="S280" s="28"/>
      <c r="T280" s="28"/>
      <c r="W280" s="75"/>
      <c r="AA280" s="75"/>
    </row>
    <row r="281" spans="1:27" x14ac:dyDescent="0.25">
      <c r="A281" s="61">
        <v>272</v>
      </c>
      <c r="B281" s="62" t="s">
        <v>335</v>
      </c>
      <c r="C281" s="63">
        <v>186.32737002587348</v>
      </c>
      <c r="D281" s="63">
        <v>177.49949758454923</v>
      </c>
      <c r="E281" s="63">
        <v>169.56367090792207</v>
      </c>
      <c r="F281" s="63">
        <v>211.63552967408035</v>
      </c>
      <c r="G281" s="63">
        <v>217.54067347951312</v>
      </c>
      <c r="H281" s="63">
        <v>225.67692613151456</v>
      </c>
      <c r="I281" s="63">
        <v>196.99510736097551</v>
      </c>
      <c r="J281" s="63">
        <v>238.65071472606573</v>
      </c>
      <c r="K281" s="63">
        <v>253.72747825362376</v>
      </c>
      <c r="L281" s="63">
        <v>247.21260951598077</v>
      </c>
      <c r="M281" s="63">
        <v>214.88524768941986</v>
      </c>
      <c r="N281" s="63">
        <v>213.44201357204767</v>
      </c>
      <c r="O281" s="63">
        <f t="shared" si="8"/>
        <v>169.56367090792207</v>
      </c>
      <c r="P281" s="63">
        <f t="shared" si="9"/>
        <v>253.72747825362376</v>
      </c>
      <c r="R281" s="28"/>
      <c r="S281" s="28"/>
      <c r="T281" s="28"/>
      <c r="W281" s="75"/>
      <c r="AA281" s="75"/>
    </row>
    <row r="282" spans="1:27" x14ac:dyDescent="0.25">
      <c r="A282" s="61">
        <v>273</v>
      </c>
      <c r="B282" s="62" t="s">
        <v>323</v>
      </c>
      <c r="C282" s="63">
        <v>128.64657644509612</v>
      </c>
      <c r="D282" s="63">
        <v>134.39356858453326</v>
      </c>
      <c r="E282" s="63">
        <v>132.72297066295371</v>
      </c>
      <c r="F282" s="63">
        <v>135.93436048347931</v>
      </c>
      <c r="G282" s="63">
        <v>126.56829983532944</v>
      </c>
      <c r="H282" s="63">
        <v>135.9104084866398</v>
      </c>
      <c r="I282" s="63">
        <v>131.91953902608265</v>
      </c>
      <c r="J282" s="63">
        <v>136.52192191616768</v>
      </c>
      <c r="K282" s="63">
        <v>142.33591897509578</v>
      </c>
      <c r="L282" s="63">
        <v>131.27258961945515</v>
      </c>
      <c r="M282" s="63">
        <v>133.73872716426101</v>
      </c>
      <c r="N282" s="63">
        <v>133.83747209159793</v>
      </c>
      <c r="O282" s="63">
        <f t="shared" si="8"/>
        <v>126.56829983532944</v>
      </c>
      <c r="P282" s="63">
        <f t="shared" si="9"/>
        <v>142.33591897509578</v>
      </c>
      <c r="R282" s="28"/>
      <c r="S282" s="28"/>
      <c r="T282" s="28"/>
      <c r="W282" s="75"/>
      <c r="AA282" s="75"/>
    </row>
    <row r="283" spans="1:27" x14ac:dyDescent="0.25">
      <c r="A283" s="61">
        <v>274</v>
      </c>
      <c r="B283" s="62" t="s">
        <v>63</v>
      </c>
      <c r="C283" s="63">
        <v>128.22791526652816</v>
      </c>
      <c r="D283" s="63">
        <v>134.11806718822595</v>
      </c>
      <c r="E283" s="63">
        <v>135.82178802042591</v>
      </c>
      <c r="F283" s="63">
        <v>145.98070783253206</v>
      </c>
      <c r="G283" s="63">
        <v>148.3444863021623</v>
      </c>
      <c r="H283" s="63">
        <v>147.83956185820833</v>
      </c>
      <c r="I283" s="63">
        <v>146.20004435711772</v>
      </c>
      <c r="J283" s="63">
        <v>141.12090043945929</v>
      </c>
      <c r="K283" s="63">
        <v>140.44961141468792</v>
      </c>
      <c r="L283" s="63">
        <v>147.04764397883525</v>
      </c>
      <c r="M283" s="63">
        <v>144.38585337716478</v>
      </c>
      <c r="N283" s="63">
        <v>144.29908236076398</v>
      </c>
      <c r="O283" s="63">
        <f t="shared" si="8"/>
        <v>128.22791526652816</v>
      </c>
      <c r="P283" s="63">
        <f t="shared" si="9"/>
        <v>148.3444863021623</v>
      </c>
      <c r="R283" s="28"/>
      <c r="S283" s="28"/>
      <c r="T283" s="28"/>
      <c r="W283" s="75"/>
      <c r="AA283" s="75"/>
    </row>
    <row r="284" spans="1:27" x14ac:dyDescent="0.25">
      <c r="A284" s="61">
        <v>275</v>
      </c>
      <c r="B284" s="62" t="s">
        <v>237</v>
      </c>
      <c r="C284" s="63">
        <v>121.63811143765346</v>
      </c>
      <c r="D284" s="63">
        <v>114.48394012275325</v>
      </c>
      <c r="E284" s="63">
        <v>115.96477179807958</v>
      </c>
      <c r="F284" s="63">
        <v>122.56050048783791</v>
      </c>
      <c r="G284" s="63">
        <v>122.5948564625986</v>
      </c>
      <c r="H284" s="63">
        <v>130.96308225020354</v>
      </c>
      <c r="I284" s="63">
        <v>133.29882054932295</v>
      </c>
      <c r="J284" s="63">
        <v>141.00712420575974</v>
      </c>
      <c r="K284" s="63">
        <v>143.83488965837</v>
      </c>
      <c r="L284" s="63">
        <v>129.14980473502368</v>
      </c>
      <c r="M284" s="63">
        <v>129.14980473502368</v>
      </c>
      <c r="N284" s="63">
        <v>129.14980473502368</v>
      </c>
      <c r="O284" s="63">
        <f t="shared" si="8"/>
        <v>114.48394012275325</v>
      </c>
      <c r="P284" s="63">
        <f t="shared" si="9"/>
        <v>143.83488965837</v>
      </c>
      <c r="R284" s="28"/>
      <c r="S284" s="28"/>
      <c r="T284" s="28"/>
      <c r="W284" s="75"/>
      <c r="AA284" s="75"/>
    </row>
    <row r="285" spans="1:27" x14ac:dyDescent="0.25">
      <c r="A285" s="61">
        <v>276</v>
      </c>
      <c r="B285" s="62" t="s">
        <v>104</v>
      </c>
      <c r="C285" s="63">
        <v>162.98650873998588</v>
      </c>
      <c r="D285" s="63">
        <v>172.47424722123924</v>
      </c>
      <c r="E285" s="63">
        <v>180.04890984352633</v>
      </c>
      <c r="F285" s="63">
        <v>191.21969948362164</v>
      </c>
      <c r="G285" s="63">
        <v>195.28295474556737</v>
      </c>
      <c r="H285" s="63">
        <v>197.53650695841063</v>
      </c>
      <c r="I285" s="63">
        <v>203.27005193398944</v>
      </c>
      <c r="J285" s="63">
        <v>195.53593090592943</v>
      </c>
      <c r="K285" s="63">
        <v>202.82867809357009</v>
      </c>
      <c r="L285" s="63">
        <v>201.25876307209239</v>
      </c>
      <c r="M285" s="63">
        <v>191.7461114232656</v>
      </c>
      <c r="N285" s="63">
        <v>191.80025012123471</v>
      </c>
      <c r="O285" s="63">
        <f t="shared" si="8"/>
        <v>162.98650873998588</v>
      </c>
      <c r="P285" s="63">
        <f t="shared" si="9"/>
        <v>203.27005193398944</v>
      </c>
      <c r="R285" s="28"/>
      <c r="S285" s="28"/>
      <c r="T285" s="28"/>
      <c r="W285" s="75"/>
      <c r="AA285" s="75"/>
    </row>
    <row r="286" spans="1:27" x14ac:dyDescent="0.25">
      <c r="A286" s="61">
        <v>277</v>
      </c>
      <c r="B286" s="62" t="s">
        <v>312</v>
      </c>
      <c r="C286" s="63">
        <v>103.45882669589344</v>
      </c>
      <c r="D286" s="63">
        <v>104.60982768891014</v>
      </c>
      <c r="E286" s="63">
        <v>103.23727535921161</v>
      </c>
      <c r="F286" s="63">
        <v>104.05682875607094</v>
      </c>
      <c r="G286" s="63">
        <v>102.88981528149712</v>
      </c>
      <c r="H286" s="63">
        <v>100.73209930353239</v>
      </c>
      <c r="I286" s="63">
        <v>104.05249281885833</v>
      </c>
      <c r="J286" s="63">
        <v>109.6406654066094</v>
      </c>
      <c r="K286" s="63">
        <v>104.04297983561605</v>
      </c>
      <c r="L286" s="63">
        <v>100.33786048161855</v>
      </c>
      <c r="M286" s="63">
        <v>100.33786048161855</v>
      </c>
      <c r="N286" s="63">
        <v>101.59231478496005</v>
      </c>
      <c r="O286" s="63">
        <f t="shared" si="8"/>
        <v>100.33786048161855</v>
      </c>
      <c r="P286" s="63">
        <f t="shared" si="9"/>
        <v>109.6406654066094</v>
      </c>
      <c r="R286" s="28"/>
      <c r="S286" s="28"/>
      <c r="T286" s="28"/>
      <c r="W286" s="75"/>
      <c r="AA286" s="75"/>
    </row>
    <row r="287" spans="1:27" x14ac:dyDescent="0.25">
      <c r="A287" s="61">
        <v>278</v>
      </c>
      <c r="B287" s="62" t="s">
        <v>238</v>
      </c>
      <c r="C287" s="63">
        <v>123.55609210099881</v>
      </c>
      <c r="D287" s="63">
        <v>127.14459864912781</v>
      </c>
      <c r="E287" s="63">
        <v>128.2671783484364</v>
      </c>
      <c r="F287" s="63">
        <v>132.22868262748077</v>
      </c>
      <c r="G287" s="63">
        <v>128.81136142908966</v>
      </c>
      <c r="H287" s="63">
        <v>126.64849177560527</v>
      </c>
      <c r="I287" s="63">
        <v>118.95614040112157</v>
      </c>
      <c r="J287" s="63">
        <v>118.44906311085009</v>
      </c>
      <c r="K287" s="63">
        <v>122.80687366670395</v>
      </c>
      <c r="L287" s="63">
        <v>118.56913574172825</v>
      </c>
      <c r="M287" s="63">
        <v>116.31520820577911</v>
      </c>
      <c r="N287" s="63">
        <v>116.53412231085679</v>
      </c>
      <c r="O287" s="63">
        <f t="shared" si="8"/>
        <v>116.31520820577911</v>
      </c>
      <c r="P287" s="63">
        <f t="shared" si="9"/>
        <v>132.22868262748077</v>
      </c>
      <c r="R287" s="28"/>
      <c r="S287" s="28"/>
      <c r="T287" s="28"/>
      <c r="W287" s="75"/>
      <c r="AA287" s="75"/>
    </row>
    <row r="288" spans="1:27" x14ac:dyDescent="0.25">
      <c r="A288" s="61">
        <v>279</v>
      </c>
      <c r="B288" s="62" t="s">
        <v>508</v>
      </c>
      <c r="C288" s="63">
        <v>0</v>
      </c>
      <c r="D288" s="63">
        <v>0</v>
      </c>
      <c r="E288" s="63">
        <v>0</v>
      </c>
      <c r="F288" s="63">
        <v>0</v>
      </c>
      <c r="G288" s="63">
        <v>0</v>
      </c>
      <c r="H288" s="63">
        <v>0</v>
      </c>
      <c r="I288" s="63">
        <v>0</v>
      </c>
      <c r="J288" s="63">
        <v>0</v>
      </c>
      <c r="K288" s="63">
        <v>0</v>
      </c>
      <c r="L288" s="63">
        <v>0</v>
      </c>
      <c r="M288" s="63">
        <v>0</v>
      </c>
      <c r="N288" s="63">
        <v>0</v>
      </c>
      <c r="O288" s="63">
        <f t="shared" si="8"/>
        <v>0</v>
      </c>
      <c r="P288" s="63">
        <f t="shared" si="9"/>
        <v>0</v>
      </c>
      <c r="R288" s="28"/>
      <c r="S288" s="28"/>
      <c r="T288" s="28"/>
      <c r="W288" s="75"/>
      <c r="AA288" s="75"/>
    </row>
    <row r="289" spans="1:27" x14ac:dyDescent="0.25">
      <c r="A289" s="61">
        <v>280</v>
      </c>
      <c r="B289" s="62" t="s">
        <v>509</v>
      </c>
      <c r="C289" s="63">
        <v>0</v>
      </c>
      <c r="D289" s="63">
        <v>0</v>
      </c>
      <c r="E289" s="63">
        <v>0</v>
      </c>
      <c r="F289" s="63">
        <v>0</v>
      </c>
      <c r="G289" s="63">
        <v>0</v>
      </c>
      <c r="H289" s="63">
        <v>0</v>
      </c>
      <c r="I289" s="63">
        <v>0</v>
      </c>
      <c r="J289" s="63">
        <v>0</v>
      </c>
      <c r="K289" s="63">
        <v>0</v>
      </c>
      <c r="L289" s="63">
        <v>0</v>
      </c>
      <c r="M289" s="63">
        <v>0</v>
      </c>
      <c r="N289" s="63">
        <v>0</v>
      </c>
      <c r="O289" s="63">
        <f t="shared" si="8"/>
        <v>0</v>
      </c>
      <c r="P289" s="63">
        <f t="shared" si="9"/>
        <v>0</v>
      </c>
      <c r="R289" s="28"/>
      <c r="S289" s="28"/>
      <c r="T289" s="28"/>
      <c r="W289" s="75"/>
      <c r="AA289" s="75"/>
    </row>
    <row r="290" spans="1:27" x14ac:dyDescent="0.25">
      <c r="A290" s="61">
        <v>281</v>
      </c>
      <c r="B290" s="62" t="s">
        <v>185</v>
      </c>
      <c r="C290" s="63">
        <v>101.15771762269887</v>
      </c>
      <c r="D290" s="63">
        <v>100.02384667720921</v>
      </c>
      <c r="E290" s="63">
        <v>99.847151180705112</v>
      </c>
      <c r="F290" s="63">
        <v>99.955104854428541</v>
      </c>
      <c r="G290" s="63">
        <v>100.15584186626228</v>
      </c>
      <c r="H290" s="63">
        <v>100.76601874446742</v>
      </c>
      <c r="I290" s="63">
        <v>99.910453824061904</v>
      </c>
      <c r="J290" s="63">
        <v>104.54348566449725</v>
      </c>
      <c r="K290" s="63">
        <v>99.902721685875335</v>
      </c>
      <c r="L290" s="63">
        <v>100.04914416370443</v>
      </c>
      <c r="M290" s="63">
        <v>99.987999272331209</v>
      </c>
      <c r="N290" s="63">
        <v>99.923790398700035</v>
      </c>
      <c r="O290" s="63">
        <f t="shared" si="8"/>
        <v>99.847151180705112</v>
      </c>
      <c r="P290" s="63">
        <f t="shared" si="9"/>
        <v>104.54348566449725</v>
      </c>
      <c r="R290" s="28"/>
      <c r="S290" s="28"/>
      <c r="T290" s="28"/>
      <c r="W290" s="75"/>
      <c r="AA290" s="75"/>
    </row>
    <row r="291" spans="1:27" x14ac:dyDescent="0.25">
      <c r="A291" s="61">
        <v>282</v>
      </c>
      <c r="B291" s="62" t="s">
        <v>510</v>
      </c>
      <c r="C291" s="63">
        <v>0</v>
      </c>
      <c r="D291" s="63">
        <v>0</v>
      </c>
      <c r="E291" s="63">
        <v>0</v>
      </c>
      <c r="F291" s="63">
        <v>0</v>
      </c>
      <c r="G291" s="63">
        <v>0</v>
      </c>
      <c r="H291" s="63">
        <v>0</v>
      </c>
      <c r="I291" s="63">
        <v>0</v>
      </c>
      <c r="J291" s="63">
        <v>0</v>
      </c>
      <c r="K291" s="63">
        <v>0</v>
      </c>
      <c r="L291" s="63">
        <v>0</v>
      </c>
      <c r="M291" s="63">
        <v>0</v>
      </c>
      <c r="N291" s="63">
        <v>0</v>
      </c>
      <c r="O291" s="63">
        <f t="shared" si="8"/>
        <v>0</v>
      </c>
      <c r="P291" s="63">
        <f t="shared" si="9"/>
        <v>0</v>
      </c>
      <c r="R291" s="28"/>
      <c r="S291" s="28"/>
      <c r="T291" s="28"/>
      <c r="W291" s="75"/>
      <c r="AA291" s="75"/>
    </row>
    <row r="292" spans="1:27" x14ac:dyDescent="0.25">
      <c r="A292" s="61">
        <v>283</v>
      </c>
      <c r="B292" s="62" t="s">
        <v>511</v>
      </c>
      <c r="C292" s="63">
        <v>0</v>
      </c>
      <c r="D292" s="63">
        <v>0</v>
      </c>
      <c r="E292" s="63">
        <v>0</v>
      </c>
      <c r="F292" s="63">
        <v>0</v>
      </c>
      <c r="G292" s="63">
        <v>0</v>
      </c>
      <c r="H292" s="63">
        <v>0</v>
      </c>
      <c r="I292" s="63">
        <v>0</v>
      </c>
      <c r="J292" s="63">
        <v>0</v>
      </c>
      <c r="K292" s="63">
        <v>0</v>
      </c>
      <c r="L292" s="63">
        <v>0</v>
      </c>
      <c r="M292" s="63">
        <v>0</v>
      </c>
      <c r="N292" s="63">
        <v>0</v>
      </c>
      <c r="O292" s="63">
        <f t="shared" si="8"/>
        <v>0</v>
      </c>
      <c r="P292" s="63">
        <f t="shared" si="9"/>
        <v>0</v>
      </c>
      <c r="R292" s="28"/>
      <c r="S292" s="28"/>
      <c r="T292" s="28"/>
      <c r="W292" s="75"/>
      <c r="AA292" s="75"/>
    </row>
    <row r="293" spans="1:27" x14ac:dyDescent="0.25">
      <c r="A293" s="61">
        <v>284</v>
      </c>
      <c r="B293" s="62" t="s">
        <v>123</v>
      </c>
      <c r="C293" s="63">
        <v>129.23616356318377</v>
      </c>
      <c r="D293" s="63">
        <v>130.21291599572879</v>
      </c>
      <c r="E293" s="63">
        <v>128.68109866453358</v>
      </c>
      <c r="F293" s="63">
        <v>132.3112479212175</v>
      </c>
      <c r="G293" s="63">
        <v>134.04487872407773</v>
      </c>
      <c r="H293" s="63">
        <v>143.43967243623717</v>
      </c>
      <c r="I293" s="63">
        <v>142.03434925947852</v>
      </c>
      <c r="J293" s="63">
        <v>139.83265208623666</v>
      </c>
      <c r="K293" s="63">
        <v>144.24048162929364</v>
      </c>
      <c r="L293" s="63">
        <v>140.56067905503079</v>
      </c>
      <c r="M293" s="63">
        <v>142.03903780003455</v>
      </c>
      <c r="N293" s="63">
        <v>142.13877441457646</v>
      </c>
      <c r="O293" s="63">
        <f t="shared" si="8"/>
        <v>128.68109866453358</v>
      </c>
      <c r="P293" s="63">
        <f t="shared" si="9"/>
        <v>144.24048162929364</v>
      </c>
      <c r="R293" s="28"/>
      <c r="S293" s="28"/>
      <c r="T293" s="28"/>
      <c r="W293" s="75"/>
      <c r="AA293" s="75"/>
    </row>
    <row r="294" spans="1:27" x14ac:dyDescent="0.25">
      <c r="A294" s="61">
        <v>285</v>
      </c>
      <c r="B294" s="62" t="s">
        <v>64</v>
      </c>
      <c r="C294" s="63">
        <v>116.68004755805789</v>
      </c>
      <c r="D294" s="63">
        <v>122.20767003515363</v>
      </c>
      <c r="E294" s="63">
        <v>128.24962635551518</v>
      </c>
      <c r="F294" s="63">
        <v>129.71717605256566</v>
      </c>
      <c r="G294" s="63">
        <v>130.62730408470395</v>
      </c>
      <c r="H294" s="63">
        <v>128.20577113841597</v>
      </c>
      <c r="I294" s="63">
        <v>128.33606278135315</v>
      </c>
      <c r="J294" s="63">
        <v>129.19416793892697</v>
      </c>
      <c r="K294" s="63">
        <v>129.41161267315678</v>
      </c>
      <c r="L294" s="63">
        <v>124.09814814898641</v>
      </c>
      <c r="M294" s="63">
        <v>124.09814814898641</v>
      </c>
      <c r="N294" s="63">
        <v>116.95781453436267</v>
      </c>
      <c r="O294" s="63">
        <f t="shared" si="8"/>
        <v>116.68004755805789</v>
      </c>
      <c r="P294" s="63">
        <f t="shared" si="9"/>
        <v>130.62730408470395</v>
      </c>
      <c r="R294" s="28"/>
      <c r="S294" s="28"/>
      <c r="T294" s="28"/>
      <c r="W294" s="75"/>
      <c r="AA294" s="75"/>
    </row>
    <row r="295" spans="1:27" x14ac:dyDescent="0.25">
      <c r="A295" s="61">
        <v>286</v>
      </c>
      <c r="B295" s="62" t="s">
        <v>512</v>
      </c>
      <c r="C295" s="63">
        <v>0</v>
      </c>
      <c r="D295" s="63">
        <v>0</v>
      </c>
      <c r="E295" s="63">
        <v>0</v>
      </c>
      <c r="F295" s="63">
        <v>0</v>
      </c>
      <c r="G295" s="63">
        <v>0</v>
      </c>
      <c r="H295" s="63">
        <v>0</v>
      </c>
      <c r="I295" s="63">
        <v>0</v>
      </c>
      <c r="J295" s="63">
        <v>0</v>
      </c>
      <c r="K295" s="63">
        <v>0</v>
      </c>
      <c r="L295" s="63">
        <v>0</v>
      </c>
      <c r="M295" s="63">
        <v>0</v>
      </c>
      <c r="N295" s="63">
        <v>0</v>
      </c>
      <c r="O295" s="63">
        <f t="shared" si="8"/>
        <v>0</v>
      </c>
      <c r="P295" s="63">
        <f t="shared" si="9"/>
        <v>0</v>
      </c>
      <c r="R295" s="28"/>
      <c r="S295" s="28"/>
      <c r="T295" s="28"/>
      <c r="W295" s="75"/>
      <c r="AA295" s="75"/>
    </row>
    <row r="296" spans="1:27" x14ac:dyDescent="0.25">
      <c r="A296" s="61">
        <v>287</v>
      </c>
      <c r="B296" s="62" t="s">
        <v>349</v>
      </c>
      <c r="C296" s="63">
        <v>124.38116126997771</v>
      </c>
      <c r="D296" s="63">
        <v>123.77529426660361</v>
      </c>
      <c r="E296" s="63">
        <v>122.32196760592035</v>
      </c>
      <c r="F296" s="63">
        <v>127.58345478199212</v>
      </c>
      <c r="G296" s="63">
        <v>138.19179313436507</v>
      </c>
      <c r="H296" s="63">
        <v>139.50861457916639</v>
      </c>
      <c r="I296" s="63">
        <v>143.91042224184909</v>
      </c>
      <c r="J296" s="63">
        <v>141.81590334340436</v>
      </c>
      <c r="K296" s="63">
        <v>150.34518545408261</v>
      </c>
      <c r="L296" s="63">
        <v>138.83114289976373</v>
      </c>
      <c r="M296" s="63">
        <v>135.59161351457584</v>
      </c>
      <c r="N296" s="63">
        <v>135.4529003467872</v>
      </c>
      <c r="O296" s="63">
        <f t="shared" si="8"/>
        <v>122.32196760592035</v>
      </c>
      <c r="P296" s="63">
        <f t="shared" si="9"/>
        <v>150.34518545408261</v>
      </c>
      <c r="R296" s="28"/>
      <c r="S296" s="28"/>
      <c r="T296" s="28"/>
      <c r="W296" s="75"/>
      <c r="AA296" s="75"/>
    </row>
    <row r="297" spans="1:27" x14ac:dyDescent="0.25">
      <c r="A297" s="61">
        <v>288</v>
      </c>
      <c r="B297" s="62" t="s">
        <v>276</v>
      </c>
      <c r="C297" s="63">
        <v>142.0125854830253</v>
      </c>
      <c r="D297" s="63">
        <v>148.3651283143528</v>
      </c>
      <c r="E297" s="63">
        <v>155.30685203763065</v>
      </c>
      <c r="F297" s="63">
        <v>156.39673202298806</v>
      </c>
      <c r="G297" s="63">
        <v>161.07416672984743</v>
      </c>
      <c r="H297" s="63">
        <v>163.50453884937758</v>
      </c>
      <c r="I297" s="63">
        <v>167.82481363267809</v>
      </c>
      <c r="J297" s="63">
        <v>168.23965329076418</v>
      </c>
      <c r="K297" s="63">
        <v>180.6849505565846</v>
      </c>
      <c r="L297" s="63">
        <v>173.42576294710244</v>
      </c>
      <c r="M297" s="63">
        <v>176.03183443871927</v>
      </c>
      <c r="N297" s="63">
        <v>176.41602429425711</v>
      </c>
      <c r="O297" s="63">
        <f t="shared" si="8"/>
        <v>142.0125854830253</v>
      </c>
      <c r="P297" s="63">
        <f t="shared" si="9"/>
        <v>180.6849505565846</v>
      </c>
      <c r="R297" s="28"/>
      <c r="S297" s="28"/>
      <c r="T297" s="28"/>
      <c r="W297" s="75"/>
      <c r="AA297" s="75"/>
    </row>
    <row r="298" spans="1:27" x14ac:dyDescent="0.25">
      <c r="A298" s="61">
        <v>289</v>
      </c>
      <c r="B298" s="62" t="s">
        <v>513</v>
      </c>
      <c r="C298" s="63">
        <v>157.27263923058504</v>
      </c>
      <c r="D298" s="63">
        <v>149.42444561447547</v>
      </c>
      <c r="E298" s="63">
        <v>129.55443775797056</v>
      </c>
      <c r="F298" s="63">
        <v>136.59146028146199</v>
      </c>
      <c r="G298" s="63">
        <v>140.72171457160721</v>
      </c>
      <c r="H298" s="63">
        <v>140.33660481804202</v>
      </c>
      <c r="I298" s="63">
        <v>158.7253142934056</v>
      </c>
      <c r="J298" s="63">
        <v>166.15151807436237</v>
      </c>
      <c r="K298" s="63">
        <v>209.04691393335523</v>
      </c>
      <c r="L298" s="63">
        <v>175.18214716521902</v>
      </c>
      <c r="M298" s="63">
        <v>216.47002333656496</v>
      </c>
      <c r="N298" s="63">
        <v>213.77754969989752</v>
      </c>
      <c r="O298" s="63">
        <f t="shared" si="8"/>
        <v>129.55443775797056</v>
      </c>
      <c r="P298" s="63">
        <f t="shared" si="9"/>
        <v>216.47002333656496</v>
      </c>
      <c r="R298" s="28"/>
      <c r="S298" s="28"/>
      <c r="T298" s="28"/>
      <c r="W298" s="75"/>
      <c r="AA298" s="75"/>
    </row>
    <row r="299" spans="1:27" x14ac:dyDescent="0.25">
      <c r="A299" s="61">
        <v>290</v>
      </c>
      <c r="B299" s="62" t="s">
        <v>514</v>
      </c>
      <c r="C299" s="63">
        <v>113.97624116770142</v>
      </c>
      <c r="D299" s="63">
        <v>116.30583653156836</v>
      </c>
      <c r="E299" s="63">
        <v>119.3230376205285</v>
      </c>
      <c r="F299" s="63">
        <v>128.39855528127083</v>
      </c>
      <c r="G299" s="63">
        <v>131.21643936027164</v>
      </c>
      <c r="H299" s="63">
        <v>136.73498373651364</v>
      </c>
      <c r="I299" s="63">
        <v>140.99220604771423</v>
      </c>
      <c r="J299" s="63">
        <v>138.10645144227124</v>
      </c>
      <c r="K299" s="63">
        <v>147.32294578616583</v>
      </c>
      <c r="L299" s="63">
        <v>143.5234634394991</v>
      </c>
      <c r="M299" s="63">
        <v>139.75921723848671</v>
      </c>
      <c r="N299" s="63">
        <v>139.59237956839209</v>
      </c>
      <c r="O299" s="63">
        <f t="shared" si="8"/>
        <v>113.97624116770142</v>
      </c>
      <c r="P299" s="63">
        <f t="shared" si="9"/>
        <v>147.32294578616583</v>
      </c>
      <c r="R299" s="28"/>
      <c r="S299" s="28"/>
      <c r="T299" s="28"/>
      <c r="W299" s="75"/>
      <c r="AA299" s="75"/>
    </row>
    <row r="300" spans="1:27" x14ac:dyDescent="0.25">
      <c r="A300" s="61">
        <v>291</v>
      </c>
      <c r="B300" s="62" t="s">
        <v>138</v>
      </c>
      <c r="C300" s="63">
        <v>141.43373555775102</v>
      </c>
      <c r="D300" s="63">
        <v>153.65431244333709</v>
      </c>
      <c r="E300" s="63">
        <v>153.44753832921475</v>
      </c>
      <c r="F300" s="63">
        <v>156.02445844223652</v>
      </c>
      <c r="G300" s="63">
        <v>161.06551716791969</v>
      </c>
      <c r="H300" s="63">
        <v>155.10344654922548</v>
      </c>
      <c r="I300" s="63">
        <v>148.95045667566379</v>
      </c>
      <c r="J300" s="63">
        <v>133.73415083119806</v>
      </c>
      <c r="K300" s="63">
        <v>141.20539837529458</v>
      </c>
      <c r="L300" s="63">
        <v>139.32924291943345</v>
      </c>
      <c r="M300" s="63">
        <v>134.83921056282605</v>
      </c>
      <c r="N300" s="63">
        <v>134.51007406636592</v>
      </c>
      <c r="O300" s="63">
        <f t="shared" si="8"/>
        <v>133.73415083119806</v>
      </c>
      <c r="P300" s="63">
        <f t="shared" si="9"/>
        <v>161.06551716791969</v>
      </c>
      <c r="R300" s="28"/>
      <c r="S300" s="28"/>
      <c r="T300" s="28"/>
      <c r="W300" s="75"/>
      <c r="AA300" s="75"/>
    </row>
    <row r="301" spans="1:27" x14ac:dyDescent="0.25">
      <c r="A301" s="61">
        <v>292</v>
      </c>
      <c r="B301" s="62" t="s">
        <v>324</v>
      </c>
      <c r="C301" s="63">
        <v>108.9873828762846</v>
      </c>
      <c r="D301" s="63">
        <v>113.23692424647029</v>
      </c>
      <c r="E301" s="63">
        <v>108.34970482356316</v>
      </c>
      <c r="F301" s="63">
        <v>117.63498899381865</v>
      </c>
      <c r="G301" s="63">
        <v>120.72226584146432</v>
      </c>
      <c r="H301" s="63">
        <v>118.12821748669928</v>
      </c>
      <c r="I301" s="63">
        <v>117.38470585977367</v>
      </c>
      <c r="J301" s="63">
        <v>117.70341641449468</v>
      </c>
      <c r="K301" s="63">
        <v>117.51454729666739</v>
      </c>
      <c r="L301" s="63">
        <v>111.72207316357381</v>
      </c>
      <c r="M301" s="63">
        <v>112.05496067832816</v>
      </c>
      <c r="N301" s="63">
        <v>112.79280547131958</v>
      </c>
      <c r="O301" s="63">
        <f t="shared" si="8"/>
        <v>108.34970482356316</v>
      </c>
      <c r="P301" s="63">
        <f t="shared" si="9"/>
        <v>120.72226584146432</v>
      </c>
      <c r="R301" s="28"/>
      <c r="S301" s="28"/>
      <c r="T301" s="28"/>
      <c r="W301" s="75"/>
      <c r="AA301" s="75"/>
    </row>
    <row r="302" spans="1:27" x14ac:dyDescent="0.25">
      <c r="A302" s="61">
        <v>293</v>
      </c>
      <c r="B302" s="62" t="s">
        <v>65</v>
      </c>
      <c r="C302" s="63">
        <v>99.776069815959616</v>
      </c>
      <c r="D302" s="63">
        <v>100.90293640968953</v>
      </c>
      <c r="E302" s="63">
        <v>103.04628522781177</v>
      </c>
      <c r="F302" s="63">
        <v>106.07452746945687</v>
      </c>
      <c r="G302" s="63">
        <v>108.58755111986986</v>
      </c>
      <c r="H302" s="63">
        <v>107.70400202556634</v>
      </c>
      <c r="I302" s="63">
        <v>106.01188218755067</v>
      </c>
      <c r="J302" s="63">
        <v>104.78654387668973</v>
      </c>
      <c r="K302" s="63">
        <v>104.36332951823776</v>
      </c>
      <c r="L302" s="63">
        <v>102.69881399723218</v>
      </c>
      <c r="M302" s="63">
        <v>102.87496651549677</v>
      </c>
      <c r="N302" s="63">
        <v>103.46776683796406</v>
      </c>
      <c r="O302" s="63">
        <f t="shared" si="8"/>
        <v>99.776069815959616</v>
      </c>
      <c r="P302" s="63">
        <f t="shared" si="9"/>
        <v>108.58755111986986</v>
      </c>
      <c r="R302" s="28"/>
      <c r="S302" s="28"/>
      <c r="T302" s="28"/>
      <c r="W302" s="75"/>
      <c r="AA302" s="75"/>
    </row>
    <row r="303" spans="1:27" x14ac:dyDescent="0.25">
      <c r="A303" s="61">
        <v>294</v>
      </c>
      <c r="B303" s="62" t="s">
        <v>515</v>
      </c>
      <c r="C303" s="63">
        <v>0</v>
      </c>
      <c r="D303" s="63">
        <v>0</v>
      </c>
      <c r="E303" s="63">
        <v>0</v>
      </c>
      <c r="F303" s="63">
        <v>0</v>
      </c>
      <c r="G303" s="63">
        <v>0</v>
      </c>
      <c r="H303" s="63">
        <v>0</v>
      </c>
      <c r="I303" s="63">
        <v>0</v>
      </c>
      <c r="J303" s="63">
        <v>0</v>
      </c>
      <c r="K303" s="63">
        <v>0</v>
      </c>
      <c r="L303" s="63">
        <v>0</v>
      </c>
      <c r="M303" s="63">
        <v>0</v>
      </c>
      <c r="N303" s="63">
        <v>0</v>
      </c>
      <c r="O303" s="63">
        <f t="shared" si="8"/>
        <v>0</v>
      </c>
      <c r="P303" s="63">
        <f t="shared" si="9"/>
        <v>0</v>
      </c>
      <c r="R303" s="28"/>
      <c r="S303" s="28"/>
      <c r="T303" s="28"/>
      <c r="W303" s="75"/>
      <c r="AA303" s="75"/>
    </row>
    <row r="304" spans="1:27" x14ac:dyDescent="0.25">
      <c r="A304" s="61">
        <v>295</v>
      </c>
      <c r="B304" s="62" t="s">
        <v>124</v>
      </c>
      <c r="C304" s="63">
        <v>126.13160600419506</v>
      </c>
      <c r="D304" s="63">
        <v>130.77852510200111</v>
      </c>
      <c r="E304" s="63">
        <v>137.14951263230023</v>
      </c>
      <c r="F304" s="63">
        <v>146.73276672271919</v>
      </c>
      <c r="G304" s="63">
        <v>147.82218904909098</v>
      </c>
      <c r="H304" s="63">
        <v>154.17881465424998</v>
      </c>
      <c r="I304" s="63">
        <v>155.33101211660374</v>
      </c>
      <c r="J304" s="63">
        <v>158.9987425312211</v>
      </c>
      <c r="K304" s="63">
        <v>161.74799218275396</v>
      </c>
      <c r="L304" s="63">
        <v>153.05738780394682</v>
      </c>
      <c r="M304" s="63">
        <v>149.57391330334468</v>
      </c>
      <c r="N304" s="63">
        <v>149.39438044755292</v>
      </c>
      <c r="O304" s="63">
        <f t="shared" si="8"/>
        <v>126.13160600419506</v>
      </c>
      <c r="P304" s="63">
        <f t="shared" si="9"/>
        <v>161.74799218275396</v>
      </c>
      <c r="R304" s="28"/>
      <c r="S304" s="28"/>
      <c r="T304" s="28"/>
      <c r="W304" s="75"/>
      <c r="AA304" s="75"/>
    </row>
    <row r="305" spans="1:27" x14ac:dyDescent="0.25">
      <c r="A305" s="61">
        <v>296</v>
      </c>
      <c r="B305" s="62" t="s">
        <v>259</v>
      </c>
      <c r="C305" s="63">
        <v>222.64902436803629</v>
      </c>
      <c r="D305" s="63">
        <v>228.30851910682398</v>
      </c>
      <c r="E305" s="63">
        <v>221.46525650920199</v>
      </c>
      <c r="F305" s="63">
        <v>224.51170305414979</v>
      </c>
      <c r="G305" s="63">
        <v>228.27650687529464</v>
      </c>
      <c r="H305" s="63">
        <v>231.6802480303553</v>
      </c>
      <c r="I305" s="63">
        <v>246.10708820417747</v>
      </c>
      <c r="J305" s="63">
        <v>231.7079417816112</v>
      </c>
      <c r="K305" s="63">
        <v>251.20927694584756</v>
      </c>
      <c r="L305" s="63">
        <v>225.7229739153729</v>
      </c>
      <c r="M305" s="63">
        <v>211.26210334997836</v>
      </c>
      <c r="N305" s="63">
        <v>209.55529352846952</v>
      </c>
      <c r="O305" s="63">
        <f t="shared" si="8"/>
        <v>209.55529352846952</v>
      </c>
      <c r="P305" s="63">
        <f t="shared" si="9"/>
        <v>251.20927694584756</v>
      </c>
      <c r="R305" s="28"/>
      <c r="S305" s="28"/>
      <c r="T305" s="28"/>
      <c r="W305" s="75"/>
      <c r="AA305" s="75"/>
    </row>
    <row r="306" spans="1:27" x14ac:dyDescent="0.25">
      <c r="A306" s="61">
        <v>297</v>
      </c>
      <c r="B306" s="62" t="s">
        <v>516</v>
      </c>
      <c r="C306" s="63">
        <v>0</v>
      </c>
      <c r="D306" s="63">
        <v>0</v>
      </c>
      <c r="E306" s="63">
        <v>0</v>
      </c>
      <c r="F306" s="63">
        <v>0</v>
      </c>
      <c r="G306" s="63">
        <v>0</v>
      </c>
      <c r="H306" s="63">
        <v>0</v>
      </c>
      <c r="I306" s="63">
        <v>0</v>
      </c>
      <c r="J306" s="63">
        <v>0</v>
      </c>
      <c r="K306" s="63">
        <v>0</v>
      </c>
      <c r="L306" s="63">
        <v>0</v>
      </c>
      <c r="M306" s="63">
        <v>0</v>
      </c>
      <c r="N306" s="63">
        <v>0</v>
      </c>
      <c r="O306" s="63">
        <f t="shared" si="8"/>
        <v>0</v>
      </c>
      <c r="P306" s="63">
        <f t="shared" si="9"/>
        <v>0</v>
      </c>
      <c r="R306" s="28"/>
      <c r="S306" s="28"/>
      <c r="T306" s="28"/>
      <c r="W306" s="75"/>
      <c r="AA306" s="75"/>
    </row>
    <row r="307" spans="1:27" x14ac:dyDescent="0.25">
      <c r="A307" s="61">
        <v>298</v>
      </c>
      <c r="B307" s="62" t="s">
        <v>517</v>
      </c>
      <c r="C307" s="63">
        <v>155.46160659045643</v>
      </c>
      <c r="D307" s="63">
        <v>160.3655505188045</v>
      </c>
      <c r="E307" s="63">
        <v>179.48156665484052</v>
      </c>
      <c r="F307" s="63">
        <v>176.89250602421382</v>
      </c>
      <c r="G307" s="63">
        <v>176.57625424530789</v>
      </c>
      <c r="H307" s="63">
        <v>171.44750481509357</v>
      </c>
      <c r="I307" s="63">
        <v>183.56694667876852</v>
      </c>
      <c r="J307" s="63">
        <v>164.33169066248422</v>
      </c>
      <c r="K307" s="63">
        <v>190.12120034218287</v>
      </c>
      <c r="L307" s="63">
        <v>176.35237832580449</v>
      </c>
      <c r="M307" s="63">
        <v>185.93144446986415</v>
      </c>
      <c r="N307" s="63">
        <v>185.93144446986415</v>
      </c>
      <c r="O307" s="63">
        <f t="shared" si="8"/>
        <v>155.46160659045643</v>
      </c>
      <c r="P307" s="63">
        <f t="shared" si="9"/>
        <v>190.12120034218287</v>
      </c>
      <c r="R307" s="28"/>
      <c r="S307" s="28"/>
      <c r="T307" s="28"/>
      <c r="W307" s="75"/>
      <c r="AA307" s="75"/>
    </row>
    <row r="308" spans="1:27" x14ac:dyDescent="0.25">
      <c r="A308" s="61">
        <v>299</v>
      </c>
      <c r="B308" s="62" t="s">
        <v>518</v>
      </c>
      <c r="C308" s="63">
        <v>0</v>
      </c>
      <c r="D308" s="63">
        <v>0</v>
      </c>
      <c r="E308" s="63">
        <v>0</v>
      </c>
      <c r="F308" s="63">
        <v>0</v>
      </c>
      <c r="G308" s="63">
        <v>0</v>
      </c>
      <c r="H308" s="63">
        <v>0</v>
      </c>
      <c r="I308" s="63">
        <v>0</v>
      </c>
      <c r="J308" s="63">
        <v>0</v>
      </c>
      <c r="K308" s="63">
        <v>0</v>
      </c>
      <c r="L308" s="63">
        <v>0</v>
      </c>
      <c r="M308" s="63">
        <v>0</v>
      </c>
      <c r="N308" s="63">
        <v>0</v>
      </c>
      <c r="O308" s="63">
        <f t="shared" si="8"/>
        <v>0</v>
      </c>
      <c r="P308" s="63">
        <f t="shared" si="9"/>
        <v>0</v>
      </c>
      <c r="R308" s="28"/>
      <c r="S308" s="28"/>
      <c r="T308" s="28"/>
      <c r="W308" s="75"/>
      <c r="AA308" s="75"/>
    </row>
    <row r="309" spans="1:27" x14ac:dyDescent="0.25">
      <c r="A309" s="61">
        <v>300</v>
      </c>
      <c r="B309" s="62" t="s">
        <v>164</v>
      </c>
      <c r="C309" s="63">
        <v>258.83476967892022</v>
      </c>
      <c r="D309" s="63">
        <v>305.7674427067268</v>
      </c>
      <c r="E309" s="63">
        <v>298.71818098234274</v>
      </c>
      <c r="F309" s="63">
        <v>337.02297115535742</v>
      </c>
      <c r="G309" s="63">
        <v>306.74262370171641</v>
      </c>
      <c r="H309" s="63">
        <v>326.36120461859173</v>
      </c>
      <c r="I309" s="63">
        <v>288.93455631493447</v>
      </c>
      <c r="J309" s="63">
        <v>279.57869192867548</v>
      </c>
      <c r="K309" s="63">
        <v>300.27025420362111</v>
      </c>
      <c r="L309" s="63">
        <v>280.74392899328598</v>
      </c>
      <c r="M309" s="63">
        <v>279.67348800726148</v>
      </c>
      <c r="N309" s="63">
        <v>283.35136819894109</v>
      </c>
      <c r="O309" s="63">
        <f t="shared" si="8"/>
        <v>258.83476967892022</v>
      </c>
      <c r="P309" s="63">
        <f t="shared" si="9"/>
        <v>337.02297115535742</v>
      </c>
      <c r="R309" s="28"/>
      <c r="S309" s="28"/>
      <c r="T309" s="28"/>
      <c r="W309" s="75"/>
      <c r="AA309" s="75"/>
    </row>
    <row r="310" spans="1:27" x14ac:dyDescent="0.25">
      <c r="A310" s="61">
        <v>301</v>
      </c>
      <c r="B310" s="62" t="s">
        <v>168</v>
      </c>
      <c r="C310" s="63">
        <v>120.35241331709028</v>
      </c>
      <c r="D310" s="63">
        <v>126.74479145797442</v>
      </c>
      <c r="E310" s="63">
        <v>127.51125714122828</v>
      </c>
      <c r="F310" s="63">
        <v>134.91390252533745</v>
      </c>
      <c r="G310" s="63">
        <v>136.07509882226583</v>
      </c>
      <c r="H310" s="63">
        <v>143.73150497126264</v>
      </c>
      <c r="I310" s="63">
        <v>140.65556160428966</v>
      </c>
      <c r="J310" s="63">
        <v>136.05290374045964</v>
      </c>
      <c r="K310" s="63">
        <v>137.18347340297865</v>
      </c>
      <c r="L310" s="63">
        <v>134.65258577639557</v>
      </c>
      <c r="M310" s="63">
        <v>128.22984221377106</v>
      </c>
      <c r="N310" s="63">
        <v>128.2079195512226</v>
      </c>
      <c r="O310" s="63">
        <f t="shared" si="8"/>
        <v>120.35241331709028</v>
      </c>
      <c r="P310" s="63">
        <f t="shared" si="9"/>
        <v>143.73150497126264</v>
      </c>
      <c r="R310" s="28"/>
      <c r="S310" s="28"/>
      <c r="T310" s="28"/>
      <c r="W310" s="75"/>
      <c r="AA310" s="75"/>
    </row>
    <row r="311" spans="1:27" x14ac:dyDescent="0.25">
      <c r="A311" s="61">
        <v>302</v>
      </c>
      <c r="B311" s="62" t="s">
        <v>519</v>
      </c>
      <c r="C311" s="63">
        <v>0</v>
      </c>
      <c r="D311" s="63">
        <v>0</v>
      </c>
      <c r="E311" s="63">
        <v>0</v>
      </c>
      <c r="F311" s="63">
        <v>0</v>
      </c>
      <c r="G311" s="63">
        <v>0</v>
      </c>
      <c r="H311" s="63">
        <v>0</v>
      </c>
      <c r="I311" s="63">
        <v>0</v>
      </c>
      <c r="J311" s="63">
        <v>0</v>
      </c>
      <c r="K311" s="63">
        <v>0</v>
      </c>
      <c r="L311" s="63">
        <v>0</v>
      </c>
      <c r="M311" s="63">
        <v>0</v>
      </c>
      <c r="N311" s="63">
        <v>0</v>
      </c>
      <c r="O311" s="63">
        <f t="shared" si="8"/>
        <v>0</v>
      </c>
      <c r="P311" s="63">
        <f t="shared" si="9"/>
        <v>0</v>
      </c>
      <c r="R311" s="28"/>
      <c r="S311" s="28"/>
      <c r="T311" s="28"/>
      <c r="W311" s="75"/>
      <c r="AA311" s="75"/>
    </row>
    <row r="312" spans="1:27" x14ac:dyDescent="0.25">
      <c r="A312" s="61">
        <v>303</v>
      </c>
      <c r="B312" s="62" t="s">
        <v>520</v>
      </c>
      <c r="C312" s="63">
        <v>0</v>
      </c>
      <c r="D312" s="63">
        <v>0</v>
      </c>
      <c r="E312" s="63">
        <v>0</v>
      </c>
      <c r="F312" s="63">
        <v>0</v>
      </c>
      <c r="G312" s="63">
        <v>0</v>
      </c>
      <c r="H312" s="63">
        <v>0</v>
      </c>
      <c r="I312" s="63">
        <v>0</v>
      </c>
      <c r="J312" s="63">
        <v>0</v>
      </c>
      <c r="K312" s="63">
        <v>0</v>
      </c>
      <c r="L312" s="63">
        <v>0</v>
      </c>
      <c r="M312" s="63">
        <v>0</v>
      </c>
      <c r="N312" s="63">
        <v>0</v>
      </c>
      <c r="O312" s="63">
        <f t="shared" si="8"/>
        <v>0</v>
      </c>
      <c r="P312" s="63">
        <f t="shared" si="9"/>
        <v>0</v>
      </c>
      <c r="R312" s="28"/>
      <c r="S312" s="28"/>
      <c r="T312" s="28"/>
      <c r="W312" s="75"/>
      <c r="AA312" s="75"/>
    </row>
    <row r="313" spans="1:27" x14ac:dyDescent="0.25">
      <c r="A313" s="61">
        <v>304</v>
      </c>
      <c r="B313" s="62" t="s">
        <v>229</v>
      </c>
      <c r="C313" s="63">
        <v>130.43210815084072</v>
      </c>
      <c r="D313" s="63">
        <v>128.41451193842829</v>
      </c>
      <c r="E313" s="63">
        <v>119.64317073447286</v>
      </c>
      <c r="F313" s="63">
        <v>132.3068840249604</v>
      </c>
      <c r="G313" s="63">
        <v>132.98338768331678</v>
      </c>
      <c r="H313" s="63">
        <v>137.90557953483514</v>
      </c>
      <c r="I313" s="63">
        <v>137.84166153083484</v>
      </c>
      <c r="J313" s="63">
        <v>135.77256863315219</v>
      </c>
      <c r="K313" s="63">
        <v>140.78030178209053</v>
      </c>
      <c r="L313" s="63">
        <v>134.07165351989849</v>
      </c>
      <c r="M313" s="63">
        <v>128.27302538969946</v>
      </c>
      <c r="N313" s="63">
        <v>128.30431562474971</v>
      </c>
      <c r="O313" s="63">
        <f t="shared" si="8"/>
        <v>119.64317073447286</v>
      </c>
      <c r="P313" s="63">
        <f t="shared" si="9"/>
        <v>140.78030178209053</v>
      </c>
      <c r="R313" s="28"/>
      <c r="S313" s="28"/>
      <c r="T313" s="28"/>
      <c r="W313" s="75"/>
      <c r="AA313" s="75"/>
    </row>
    <row r="314" spans="1:27" x14ac:dyDescent="0.25">
      <c r="A314" s="61">
        <v>305</v>
      </c>
      <c r="B314" s="62" t="s">
        <v>125</v>
      </c>
      <c r="C314" s="63">
        <v>119.10281617193503</v>
      </c>
      <c r="D314" s="63">
        <v>125.5195956578418</v>
      </c>
      <c r="E314" s="63">
        <v>131.79523896786549</v>
      </c>
      <c r="F314" s="63">
        <v>132.45188285644568</v>
      </c>
      <c r="G314" s="63">
        <v>132.61862429713631</v>
      </c>
      <c r="H314" s="63">
        <v>136.035506759573</v>
      </c>
      <c r="I314" s="63">
        <v>136.91152857999683</v>
      </c>
      <c r="J314" s="63">
        <v>140.22482252407983</v>
      </c>
      <c r="K314" s="63">
        <v>144.35603108892334</v>
      </c>
      <c r="L314" s="63">
        <v>141.96475026990595</v>
      </c>
      <c r="M314" s="63">
        <v>141.32021758219847</v>
      </c>
      <c r="N314" s="63">
        <v>141.16389639539034</v>
      </c>
      <c r="O314" s="63">
        <f t="shared" si="8"/>
        <v>119.10281617193503</v>
      </c>
      <c r="P314" s="63">
        <f t="shared" si="9"/>
        <v>144.35603108892334</v>
      </c>
      <c r="R314" s="28"/>
      <c r="S314" s="28"/>
      <c r="T314" s="28"/>
      <c r="W314" s="75"/>
      <c r="AA314" s="75"/>
    </row>
    <row r="315" spans="1:27" x14ac:dyDescent="0.25">
      <c r="A315" s="61">
        <v>306</v>
      </c>
      <c r="B315" s="62" t="s">
        <v>353</v>
      </c>
      <c r="C315" s="63">
        <v>136.42693725009846</v>
      </c>
      <c r="D315" s="63">
        <v>138.12954098191261</v>
      </c>
      <c r="E315" s="63">
        <v>128.23626011455403</v>
      </c>
      <c r="F315" s="63">
        <v>117.39446868511804</v>
      </c>
      <c r="G315" s="63">
        <v>132.34271020853811</v>
      </c>
      <c r="H315" s="63">
        <v>130.53389944099925</v>
      </c>
      <c r="I315" s="63">
        <v>141.36379267941771</v>
      </c>
      <c r="J315" s="63">
        <v>138.43212887241899</v>
      </c>
      <c r="K315" s="63">
        <v>139.1593690232865</v>
      </c>
      <c r="L315" s="63">
        <v>123.47558249216435</v>
      </c>
      <c r="M315" s="63">
        <v>135.53264633768754</v>
      </c>
      <c r="N315" s="63">
        <v>135.3630951576005</v>
      </c>
      <c r="O315" s="63">
        <f t="shared" si="8"/>
        <v>117.39446868511804</v>
      </c>
      <c r="P315" s="63">
        <f t="shared" si="9"/>
        <v>141.36379267941771</v>
      </c>
      <c r="R315" s="28"/>
      <c r="S315" s="28"/>
      <c r="T315" s="28"/>
      <c r="W315" s="75"/>
      <c r="AA315" s="75"/>
    </row>
    <row r="316" spans="1:27" x14ac:dyDescent="0.25">
      <c r="A316" s="61">
        <v>307</v>
      </c>
      <c r="B316" s="62" t="s">
        <v>220</v>
      </c>
      <c r="C316" s="63">
        <v>123.50465699378688</v>
      </c>
      <c r="D316" s="63">
        <v>126.56338764967859</v>
      </c>
      <c r="E316" s="63">
        <v>128.04657251170789</v>
      </c>
      <c r="F316" s="63">
        <v>134.35027273973387</v>
      </c>
      <c r="G316" s="63">
        <v>138.30656115998411</v>
      </c>
      <c r="H316" s="63">
        <v>139.26780605454618</v>
      </c>
      <c r="I316" s="63">
        <v>142.04358425340948</v>
      </c>
      <c r="J316" s="63">
        <v>143.507423263433</v>
      </c>
      <c r="K316" s="63">
        <v>145.1456510549412</v>
      </c>
      <c r="L316" s="63">
        <v>141.83032900099181</v>
      </c>
      <c r="M316" s="63">
        <v>133.94346809831822</v>
      </c>
      <c r="N316" s="63">
        <v>133.65292233224494</v>
      </c>
      <c r="O316" s="63">
        <f t="shared" si="8"/>
        <v>123.50465699378688</v>
      </c>
      <c r="P316" s="63">
        <f t="shared" si="9"/>
        <v>145.1456510549412</v>
      </c>
      <c r="R316" s="28"/>
      <c r="S316" s="28"/>
      <c r="T316" s="28"/>
      <c r="W316" s="75"/>
      <c r="AA316" s="75"/>
    </row>
    <row r="317" spans="1:27" x14ac:dyDescent="0.25">
      <c r="A317" s="61">
        <v>308</v>
      </c>
      <c r="B317" s="62" t="s">
        <v>105</v>
      </c>
      <c r="C317" s="63">
        <v>149.42222856018756</v>
      </c>
      <c r="D317" s="63">
        <v>154.16656364412157</v>
      </c>
      <c r="E317" s="63">
        <v>153.25822239633487</v>
      </c>
      <c r="F317" s="63">
        <v>159.0986755154176</v>
      </c>
      <c r="G317" s="63">
        <v>158.02832985149331</v>
      </c>
      <c r="H317" s="63">
        <v>153.69198968423413</v>
      </c>
      <c r="I317" s="63">
        <v>149.87836683713917</v>
      </c>
      <c r="J317" s="63">
        <v>145.76806807000855</v>
      </c>
      <c r="K317" s="63">
        <v>147.84718015257124</v>
      </c>
      <c r="L317" s="63">
        <v>141.25484456461166</v>
      </c>
      <c r="M317" s="63">
        <v>126.90550048973873</v>
      </c>
      <c r="N317" s="63">
        <v>126.81377800784345</v>
      </c>
      <c r="O317" s="63">
        <f t="shared" si="8"/>
        <v>126.81377800784345</v>
      </c>
      <c r="P317" s="63">
        <f t="shared" si="9"/>
        <v>159.0986755154176</v>
      </c>
      <c r="R317" s="28"/>
      <c r="S317" s="28"/>
      <c r="T317" s="28"/>
      <c r="W317" s="75"/>
      <c r="AA317" s="75"/>
    </row>
    <row r="318" spans="1:27" x14ac:dyDescent="0.25">
      <c r="A318" s="61">
        <v>309</v>
      </c>
      <c r="B318" s="62" t="s">
        <v>244</v>
      </c>
      <c r="C318" s="63">
        <v>101.75562034066029</v>
      </c>
      <c r="D318" s="63">
        <v>102.77820916546436</v>
      </c>
      <c r="E318" s="63">
        <v>105.04275619772933</v>
      </c>
      <c r="F318" s="63">
        <v>105.57897449459317</v>
      </c>
      <c r="G318" s="63">
        <v>110.63497294579048</v>
      </c>
      <c r="H318" s="63">
        <v>114.12081452032064</v>
      </c>
      <c r="I318" s="63">
        <v>109.16123365670711</v>
      </c>
      <c r="J318" s="63">
        <v>110.59116416026662</v>
      </c>
      <c r="K318" s="63">
        <v>109.40316066981548</v>
      </c>
      <c r="L318" s="63">
        <v>105.8330741062304</v>
      </c>
      <c r="M318" s="63">
        <v>93.544119680676914</v>
      </c>
      <c r="N318" s="63">
        <v>106.70177409261737</v>
      </c>
      <c r="O318" s="63">
        <f t="shared" si="8"/>
        <v>93.544119680676914</v>
      </c>
      <c r="P318" s="63">
        <f t="shared" si="9"/>
        <v>114.12081452032064</v>
      </c>
      <c r="R318" s="28"/>
      <c r="S318" s="28"/>
      <c r="T318" s="28"/>
      <c r="W318" s="75"/>
      <c r="AA318" s="75"/>
    </row>
    <row r="319" spans="1:27" x14ac:dyDescent="0.25">
      <c r="A319" s="61">
        <v>310</v>
      </c>
      <c r="B319" s="62" t="s">
        <v>303</v>
      </c>
      <c r="C319" s="63">
        <v>110.22915413976537</v>
      </c>
      <c r="D319" s="63">
        <v>116.70583513611857</v>
      </c>
      <c r="E319" s="63">
        <v>114.09557600824026</v>
      </c>
      <c r="F319" s="63">
        <v>120.37752224027329</v>
      </c>
      <c r="G319" s="63">
        <v>121.45048026184848</v>
      </c>
      <c r="H319" s="63">
        <v>125.85205202925376</v>
      </c>
      <c r="I319" s="63">
        <v>110.34681368821701</v>
      </c>
      <c r="J319" s="63">
        <v>125.90011160431882</v>
      </c>
      <c r="K319" s="63">
        <v>132.5373618810583</v>
      </c>
      <c r="L319" s="63">
        <v>121.19008348181117</v>
      </c>
      <c r="M319" s="63">
        <v>121.19008348181117</v>
      </c>
      <c r="N319" s="63">
        <v>116.51312908321758</v>
      </c>
      <c r="O319" s="63">
        <f t="shared" si="8"/>
        <v>110.22915413976537</v>
      </c>
      <c r="P319" s="63">
        <f t="shared" si="9"/>
        <v>132.5373618810583</v>
      </c>
      <c r="R319" s="28"/>
      <c r="S319" s="28"/>
      <c r="T319" s="28"/>
      <c r="W319" s="75"/>
      <c r="AA319" s="75"/>
    </row>
    <row r="320" spans="1:27" x14ac:dyDescent="0.25">
      <c r="A320" s="61">
        <v>311</v>
      </c>
      <c r="B320" s="62" t="s">
        <v>521</v>
      </c>
      <c r="C320" s="63">
        <v>0</v>
      </c>
      <c r="D320" s="63">
        <v>0</v>
      </c>
      <c r="E320" s="63">
        <v>0</v>
      </c>
      <c r="F320" s="63">
        <v>0</v>
      </c>
      <c r="G320" s="63">
        <v>0</v>
      </c>
      <c r="H320" s="63">
        <v>0</v>
      </c>
      <c r="I320" s="63">
        <v>0</v>
      </c>
      <c r="J320" s="63">
        <v>0</v>
      </c>
      <c r="K320" s="63">
        <v>0</v>
      </c>
      <c r="L320" s="63">
        <v>0</v>
      </c>
      <c r="M320" s="63">
        <v>0</v>
      </c>
      <c r="N320" s="63">
        <v>0</v>
      </c>
      <c r="O320" s="63">
        <f t="shared" si="8"/>
        <v>0</v>
      </c>
      <c r="P320" s="63">
        <f t="shared" si="9"/>
        <v>0</v>
      </c>
      <c r="R320" s="28"/>
      <c r="S320" s="28"/>
      <c r="T320" s="28"/>
      <c r="W320" s="75"/>
      <c r="AA320" s="75"/>
    </row>
    <row r="321" spans="1:27" x14ac:dyDescent="0.25">
      <c r="A321" s="61">
        <v>312</v>
      </c>
      <c r="B321" s="62" t="s">
        <v>73</v>
      </c>
      <c r="C321" s="63">
        <v>0</v>
      </c>
      <c r="D321" s="63">
        <v>0</v>
      </c>
      <c r="E321" s="63">
        <v>0</v>
      </c>
      <c r="F321" s="63">
        <v>0</v>
      </c>
      <c r="G321" s="63">
        <v>0</v>
      </c>
      <c r="H321" s="63">
        <v>0</v>
      </c>
      <c r="I321" s="63">
        <v>0</v>
      </c>
      <c r="J321" s="63">
        <v>0</v>
      </c>
      <c r="K321" s="63">
        <v>0</v>
      </c>
      <c r="L321" s="63">
        <v>0</v>
      </c>
      <c r="M321" s="63">
        <v>0</v>
      </c>
      <c r="N321" s="63">
        <v>130.92272000149424</v>
      </c>
      <c r="O321" s="63">
        <f t="shared" si="8"/>
        <v>0</v>
      </c>
      <c r="P321" s="63">
        <f t="shared" si="9"/>
        <v>130.92272000149424</v>
      </c>
      <c r="R321" s="28"/>
      <c r="S321" s="28"/>
      <c r="T321" s="28"/>
      <c r="W321" s="75"/>
      <c r="AA321" s="75"/>
    </row>
    <row r="322" spans="1:27" x14ac:dyDescent="0.25">
      <c r="A322" s="61">
        <v>313</v>
      </c>
      <c r="B322" s="62" t="s">
        <v>522</v>
      </c>
      <c r="C322" s="63">
        <v>0</v>
      </c>
      <c r="D322" s="63">
        <v>0</v>
      </c>
      <c r="E322" s="63">
        <v>0</v>
      </c>
      <c r="F322" s="63">
        <v>0</v>
      </c>
      <c r="G322" s="63">
        <v>0</v>
      </c>
      <c r="H322" s="63">
        <v>0</v>
      </c>
      <c r="I322" s="63">
        <v>0</v>
      </c>
      <c r="J322" s="63">
        <v>0</v>
      </c>
      <c r="K322" s="63">
        <v>0</v>
      </c>
      <c r="L322" s="63">
        <v>0</v>
      </c>
      <c r="M322" s="63">
        <v>0</v>
      </c>
      <c r="N322" s="63">
        <v>0</v>
      </c>
      <c r="O322" s="63">
        <f t="shared" si="8"/>
        <v>0</v>
      </c>
      <c r="P322" s="63">
        <f t="shared" si="9"/>
        <v>0</v>
      </c>
      <c r="R322" s="28"/>
      <c r="S322" s="28"/>
      <c r="T322" s="28"/>
      <c r="W322" s="75"/>
      <c r="AA322" s="75"/>
    </row>
    <row r="323" spans="1:27" x14ac:dyDescent="0.25">
      <c r="A323" s="61">
        <v>314</v>
      </c>
      <c r="B323" s="62" t="s">
        <v>131</v>
      </c>
      <c r="C323" s="63">
        <v>141.159709089839</v>
      </c>
      <c r="D323" s="63">
        <v>152.8712569524796</v>
      </c>
      <c r="E323" s="63">
        <v>174.27146178274029</v>
      </c>
      <c r="F323" s="63">
        <v>179.31434165920405</v>
      </c>
      <c r="G323" s="63">
        <v>177.58259564059279</v>
      </c>
      <c r="H323" s="63">
        <v>183.16764105552676</v>
      </c>
      <c r="I323" s="63">
        <v>180.16176555611392</v>
      </c>
      <c r="J323" s="63">
        <v>175.07987742182837</v>
      </c>
      <c r="K323" s="63">
        <v>179.82388167646863</v>
      </c>
      <c r="L323" s="63">
        <v>175.45672934136448</v>
      </c>
      <c r="M323" s="63">
        <v>158.9243686678133</v>
      </c>
      <c r="N323" s="63">
        <v>159.13982335075195</v>
      </c>
      <c r="O323" s="63">
        <f t="shared" si="8"/>
        <v>141.159709089839</v>
      </c>
      <c r="P323" s="63">
        <f t="shared" si="9"/>
        <v>183.16764105552676</v>
      </c>
      <c r="R323" s="28"/>
      <c r="S323" s="28"/>
      <c r="T323" s="28"/>
      <c r="W323" s="75"/>
      <c r="AA323" s="75"/>
    </row>
    <row r="324" spans="1:27" x14ac:dyDescent="0.25">
      <c r="A324" s="61">
        <v>315</v>
      </c>
      <c r="B324" s="62" t="s">
        <v>106</v>
      </c>
      <c r="C324" s="63">
        <v>158.17072742780519</v>
      </c>
      <c r="D324" s="63">
        <v>164.60428100924526</v>
      </c>
      <c r="E324" s="63">
        <v>167.90189688510725</v>
      </c>
      <c r="F324" s="63">
        <v>170.20357888967069</v>
      </c>
      <c r="G324" s="63">
        <v>172.01338969059293</v>
      </c>
      <c r="H324" s="63">
        <v>172.26299718624088</v>
      </c>
      <c r="I324" s="63">
        <v>168.94203630384149</v>
      </c>
      <c r="J324" s="63">
        <v>171.18133344133238</v>
      </c>
      <c r="K324" s="63">
        <v>175.1707848851369</v>
      </c>
      <c r="L324" s="63">
        <v>172.69485077298643</v>
      </c>
      <c r="M324" s="63">
        <v>165.47970983044067</v>
      </c>
      <c r="N324" s="63">
        <v>165.52928495140463</v>
      </c>
      <c r="O324" s="63">
        <f t="shared" si="8"/>
        <v>158.17072742780519</v>
      </c>
      <c r="P324" s="63">
        <f t="shared" si="9"/>
        <v>175.1707848851369</v>
      </c>
      <c r="R324" s="28"/>
      <c r="S324" s="28"/>
      <c r="T324" s="28"/>
      <c r="W324" s="75"/>
      <c r="AA324" s="75"/>
    </row>
    <row r="325" spans="1:27" x14ac:dyDescent="0.25">
      <c r="A325" s="61">
        <v>316</v>
      </c>
      <c r="B325" s="62" t="s">
        <v>203</v>
      </c>
      <c r="C325" s="63">
        <v>104.20803229167286</v>
      </c>
      <c r="D325" s="63">
        <v>106.57540986027276</v>
      </c>
      <c r="E325" s="63">
        <v>107.38892113907686</v>
      </c>
      <c r="F325" s="63">
        <v>109.67256726788422</v>
      </c>
      <c r="G325" s="63">
        <v>113.690356854559</v>
      </c>
      <c r="H325" s="63">
        <v>113.92032258963852</v>
      </c>
      <c r="I325" s="63">
        <v>111.90922855147652</v>
      </c>
      <c r="J325" s="63">
        <v>107.55656360461603</v>
      </c>
      <c r="K325" s="63">
        <v>112.22885332855286</v>
      </c>
      <c r="L325" s="63">
        <v>107.96057526282472</v>
      </c>
      <c r="M325" s="63">
        <v>105.48397161123407</v>
      </c>
      <c r="N325" s="63">
        <v>106.03680536981703</v>
      </c>
      <c r="O325" s="63">
        <f t="shared" si="8"/>
        <v>104.20803229167286</v>
      </c>
      <c r="P325" s="63">
        <f t="shared" si="9"/>
        <v>113.92032258963852</v>
      </c>
      <c r="R325" s="28"/>
      <c r="S325" s="28"/>
      <c r="T325" s="28"/>
      <c r="W325" s="75"/>
      <c r="AA325" s="75"/>
    </row>
    <row r="326" spans="1:27" x14ac:dyDescent="0.25">
      <c r="A326" s="61">
        <v>317</v>
      </c>
      <c r="B326" s="62" t="s">
        <v>523</v>
      </c>
      <c r="C326" s="63">
        <v>157.16861705113061</v>
      </c>
      <c r="D326" s="63">
        <v>162.67071869926502</v>
      </c>
      <c r="E326" s="63">
        <v>163.41227303863448</v>
      </c>
      <c r="F326" s="63">
        <v>170.37360556590474</v>
      </c>
      <c r="G326" s="63">
        <v>166.5697374828608</v>
      </c>
      <c r="H326" s="63">
        <v>177.97989692071499</v>
      </c>
      <c r="I326" s="63">
        <v>176.13145727627239</v>
      </c>
      <c r="J326" s="63">
        <v>180.12047194295968</v>
      </c>
      <c r="K326" s="63">
        <v>193.85967042270462</v>
      </c>
      <c r="L326" s="63">
        <v>194.76673647458634</v>
      </c>
      <c r="M326" s="63">
        <v>202.26898086419433</v>
      </c>
      <c r="N326" s="63">
        <v>202.64715167221325</v>
      </c>
      <c r="O326" s="63">
        <f t="shared" si="8"/>
        <v>157.16861705113061</v>
      </c>
      <c r="P326" s="63">
        <f t="shared" si="9"/>
        <v>202.64715167221325</v>
      </c>
      <c r="R326" s="28"/>
      <c r="S326" s="28"/>
      <c r="T326" s="28"/>
      <c r="W326" s="75"/>
      <c r="AA326" s="75"/>
    </row>
    <row r="327" spans="1:27" x14ac:dyDescent="0.25">
      <c r="A327" s="61">
        <v>318</v>
      </c>
      <c r="B327" s="62" t="s">
        <v>524</v>
      </c>
      <c r="C327" s="63">
        <v>245.20121770835087</v>
      </c>
      <c r="D327" s="63">
        <v>245.82808672070971</v>
      </c>
      <c r="E327" s="63">
        <v>246.10963407914355</v>
      </c>
      <c r="F327" s="63">
        <v>276.68766911848604</v>
      </c>
      <c r="G327" s="63">
        <v>291.27432031991492</v>
      </c>
      <c r="H327" s="63">
        <v>278.40015086608423</v>
      </c>
      <c r="I327" s="63">
        <v>283.25302694138645</v>
      </c>
      <c r="J327" s="63">
        <v>255.30588691219739</v>
      </c>
      <c r="K327" s="63">
        <v>269.16323398489055</v>
      </c>
      <c r="L327" s="63">
        <v>211.57682672026269</v>
      </c>
      <c r="M327" s="63">
        <v>217.49374891783847</v>
      </c>
      <c r="N327" s="63">
        <v>212.1419859590668</v>
      </c>
      <c r="O327" s="63">
        <f t="shared" si="8"/>
        <v>211.57682672026269</v>
      </c>
      <c r="P327" s="63">
        <f t="shared" si="9"/>
        <v>291.27432031991492</v>
      </c>
      <c r="R327" s="28"/>
      <c r="S327" s="28"/>
      <c r="T327" s="28"/>
      <c r="W327" s="75"/>
      <c r="AA327" s="75"/>
    </row>
    <row r="328" spans="1:27" x14ac:dyDescent="0.25">
      <c r="A328" s="61">
        <v>319</v>
      </c>
      <c r="B328" s="62" t="s">
        <v>525</v>
      </c>
      <c r="C328" s="63">
        <v>0</v>
      </c>
      <c r="D328" s="63">
        <v>0</v>
      </c>
      <c r="E328" s="63">
        <v>0</v>
      </c>
      <c r="F328" s="63">
        <v>0</v>
      </c>
      <c r="G328" s="63">
        <v>0</v>
      </c>
      <c r="H328" s="63">
        <v>0</v>
      </c>
      <c r="I328" s="63">
        <v>0</v>
      </c>
      <c r="J328" s="63">
        <v>0</v>
      </c>
      <c r="K328" s="63">
        <v>0</v>
      </c>
      <c r="L328" s="63">
        <v>0</v>
      </c>
      <c r="M328" s="63">
        <v>0</v>
      </c>
      <c r="N328" s="63">
        <v>0</v>
      </c>
      <c r="O328" s="63">
        <f t="shared" si="8"/>
        <v>0</v>
      </c>
      <c r="P328" s="63">
        <f t="shared" si="9"/>
        <v>0</v>
      </c>
      <c r="R328" s="28"/>
      <c r="S328" s="28"/>
      <c r="T328" s="28"/>
      <c r="W328" s="75"/>
      <c r="AA328" s="75"/>
    </row>
    <row r="329" spans="1:27" x14ac:dyDescent="0.25">
      <c r="A329" s="61">
        <v>320</v>
      </c>
      <c r="B329" s="62" t="s">
        <v>526</v>
      </c>
      <c r="C329" s="63">
        <v>0</v>
      </c>
      <c r="D329" s="63">
        <v>0</v>
      </c>
      <c r="E329" s="63">
        <v>0</v>
      </c>
      <c r="F329" s="63">
        <v>0</v>
      </c>
      <c r="G329" s="63">
        <v>0</v>
      </c>
      <c r="H329" s="63">
        <v>0</v>
      </c>
      <c r="I329" s="63">
        <v>0</v>
      </c>
      <c r="J329" s="63">
        <v>0</v>
      </c>
      <c r="K329" s="63">
        <v>0</v>
      </c>
      <c r="L329" s="63">
        <v>0</v>
      </c>
      <c r="M329" s="63">
        <v>0</v>
      </c>
      <c r="N329" s="63">
        <v>0</v>
      </c>
      <c r="O329" s="63">
        <f t="shared" si="8"/>
        <v>0</v>
      </c>
      <c r="P329" s="63">
        <f t="shared" si="9"/>
        <v>0</v>
      </c>
      <c r="R329" s="28"/>
      <c r="S329" s="28"/>
      <c r="T329" s="28"/>
      <c r="W329" s="75"/>
      <c r="AA329" s="75"/>
    </row>
    <row r="330" spans="1:27" x14ac:dyDescent="0.25">
      <c r="A330" s="61">
        <v>321</v>
      </c>
      <c r="B330" s="62" t="s">
        <v>107</v>
      </c>
      <c r="C330" s="63">
        <v>151.72766696212176</v>
      </c>
      <c r="D330" s="63">
        <v>149.24677424690074</v>
      </c>
      <c r="E330" s="63">
        <v>151.05917644577815</v>
      </c>
      <c r="F330" s="63">
        <v>154.95171195506933</v>
      </c>
      <c r="G330" s="63">
        <v>149.13053421612042</v>
      </c>
      <c r="H330" s="63">
        <v>155.12174886953673</v>
      </c>
      <c r="I330" s="63">
        <v>153.2402264421012</v>
      </c>
      <c r="J330" s="63">
        <v>150.67741286009445</v>
      </c>
      <c r="K330" s="63">
        <v>151.61512283418725</v>
      </c>
      <c r="L330" s="63">
        <v>150.58010002693371</v>
      </c>
      <c r="M330" s="63">
        <v>151.43235405176691</v>
      </c>
      <c r="N330" s="63">
        <v>151.44443908448355</v>
      </c>
      <c r="O330" s="63">
        <f t="shared" si="8"/>
        <v>149.13053421612042</v>
      </c>
      <c r="P330" s="63">
        <f t="shared" si="9"/>
        <v>155.12174886953673</v>
      </c>
      <c r="R330" s="28"/>
      <c r="S330" s="28"/>
      <c r="T330" s="28"/>
      <c r="W330" s="75"/>
      <c r="AA330" s="75"/>
    </row>
    <row r="331" spans="1:27" x14ac:dyDescent="0.25">
      <c r="A331" s="61">
        <v>322</v>
      </c>
      <c r="B331" s="62" t="s">
        <v>204</v>
      </c>
      <c r="C331" s="63">
        <v>144.20592682770868</v>
      </c>
      <c r="D331" s="63">
        <v>151.78405644784789</v>
      </c>
      <c r="E331" s="63">
        <v>145.11273769596224</v>
      </c>
      <c r="F331" s="63">
        <v>150.61256709996758</v>
      </c>
      <c r="G331" s="63">
        <v>149.17781076048576</v>
      </c>
      <c r="H331" s="63">
        <v>153.21908413071057</v>
      </c>
      <c r="I331" s="63">
        <v>150.98184422635981</v>
      </c>
      <c r="J331" s="63">
        <v>154.65856003525488</v>
      </c>
      <c r="K331" s="63">
        <v>157.80626543493935</v>
      </c>
      <c r="L331" s="63">
        <v>148.15052164313093</v>
      </c>
      <c r="M331" s="63">
        <v>146.8205942253463</v>
      </c>
      <c r="N331" s="63">
        <v>147.02298456305684</v>
      </c>
      <c r="O331" s="63">
        <f t="shared" ref="O331:O394" si="10">MIN(C331:N331)</f>
        <v>144.20592682770868</v>
      </c>
      <c r="P331" s="63">
        <f t="shared" ref="P331:P394" si="11">MAX(C331:N331)</f>
        <v>157.80626543493935</v>
      </c>
      <c r="R331" s="28"/>
      <c r="S331" s="28"/>
      <c r="T331" s="28"/>
      <c r="W331" s="75"/>
      <c r="AA331" s="75"/>
    </row>
    <row r="332" spans="1:27" x14ac:dyDescent="0.25">
      <c r="A332" s="61">
        <v>323</v>
      </c>
      <c r="B332" s="62" t="s">
        <v>221</v>
      </c>
      <c r="C332" s="63">
        <v>118.93360951928011</v>
      </c>
      <c r="D332" s="63">
        <v>121.19112203541616</v>
      </c>
      <c r="E332" s="63">
        <v>125.81042375002045</v>
      </c>
      <c r="F332" s="63">
        <v>128.39549831431179</v>
      </c>
      <c r="G332" s="63">
        <v>135.68885296251358</v>
      </c>
      <c r="H332" s="63">
        <v>137.9441940687289</v>
      </c>
      <c r="I332" s="63">
        <v>131.82747587443359</v>
      </c>
      <c r="J332" s="63">
        <v>131.30894559251198</v>
      </c>
      <c r="K332" s="63">
        <v>134.17019635692168</v>
      </c>
      <c r="L332" s="63">
        <v>130.09849721533746</v>
      </c>
      <c r="M332" s="63">
        <v>124.14849029052561</v>
      </c>
      <c r="N332" s="63">
        <v>124.08512186500218</v>
      </c>
      <c r="O332" s="63">
        <f t="shared" si="10"/>
        <v>118.93360951928011</v>
      </c>
      <c r="P332" s="63">
        <f t="shared" si="11"/>
        <v>137.9441940687289</v>
      </c>
      <c r="R332" s="28"/>
      <c r="S332" s="28"/>
      <c r="T332" s="28"/>
      <c r="W332" s="75"/>
      <c r="AA332" s="75"/>
    </row>
    <row r="333" spans="1:27" x14ac:dyDescent="0.25">
      <c r="A333" s="61">
        <v>324</v>
      </c>
      <c r="B333" s="62" t="s">
        <v>527</v>
      </c>
      <c r="C333" s="63">
        <v>0</v>
      </c>
      <c r="D333" s="63">
        <v>0</v>
      </c>
      <c r="E333" s="63">
        <v>0</v>
      </c>
      <c r="F333" s="63">
        <v>0</v>
      </c>
      <c r="G333" s="63">
        <v>0</v>
      </c>
      <c r="H333" s="63">
        <v>0</v>
      </c>
      <c r="I333" s="63">
        <v>0</v>
      </c>
      <c r="J333" s="63">
        <v>0</v>
      </c>
      <c r="K333" s="63">
        <v>0</v>
      </c>
      <c r="L333" s="63">
        <v>0</v>
      </c>
      <c r="M333" s="63">
        <v>0</v>
      </c>
      <c r="N333" s="63">
        <v>0</v>
      </c>
      <c r="O333" s="63">
        <f t="shared" si="10"/>
        <v>0</v>
      </c>
      <c r="P333" s="63">
        <f t="shared" si="11"/>
        <v>0</v>
      </c>
      <c r="R333" s="28"/>
      <c r="S333" s="28"/>
      <c r="T333" s="28"/>
      <c r="W333" s="75"/>
      <c r="AA333" s="75"/>
    </row>
    <row r="334" spans="1:27" x14ac:dyDescent="0.25">
      <c r="A334" s="61">
        <v>325</v>
      </c>
      <c r="B334" s="62" t="s">
        <v>194</v>
      </c>
      <c r="C334" s="63">
        <v>111.02279655276668</v>
      </c>
      <c r="D334" s="63">
        <v>111.40192742686514</v>
      </c>
      <c r="E334" s="63">
        <v>113.13731354971945</v>
      </c>
      <c r="F334" s="63">
        <v>114.54836640785287</v>
      </c>
      <c r="G334" s="63">
        <v>112.50144968620366</v>
      </c>
      <c r="H334" s="63">
        <v>113.84865351860658</v>
      </c>
      <c r="I334" s="63">
        <v>112.77770554408886</v>
      </c>
      <c r="J334" s="63">
        <v>114.29084874357456</v>
      </c>
      <c r="K334" s="63">
        <v>113.97058867136619</v>
      </c>
      <c r="L334" s="63">
        <v>109.9477196287519</v>
      </c>
      <c r="M334" s="63">
        <v>107.28677513486038</v>
      </c>
      <c r="N334" s="63">
        <v>107.34355143866607</v>
      </c>
      <c r="O334" s="63">
        <f t="shared" si="10"/>
        <v>107.28677513486038</v>
      </c>
      <c r="P334" s="63">
        <f t="shared" si="11"/>
        <v>114.54836640785287</v>
      </c>
      <c r="R334" s="28"/>
      <c r="S334" s="28"/>
      <c r="T334" s="28"/>
      <c r="W334" s="75"/>
      <c r="AA334" s="75"/>
    </row>
    <row r="335" spans="1:27" x14ac:dyDescent="0.25">
      <c r="A335" s="61">
        <v>326</v>
      </c>
      <c r="B335" s="62" t="s">
        <v>174</v>
      </c>
      <c r="C335" s="63">
        <v>123.37418915459138</v>
      </c>
      <c r="D335" s="63">
        <v>128.15869704737409</v>
      </c>
      <c r="E335" s="63">
        <v>132.37323710082958</v>
      </c>
      <c r="F335" s="63">
        <v>135.24790031102776</v>
      </c>
      <c r="G335" s="63">
        <v>137.83726196265638</v>
      </c>
      <c r="H335" s="63">
        <v>136.93343713663191</v>
      </c>
      <c r="I335" s="63">
        <v>134.12661279695101</v>
      </c>
      <c r="J335" s="63">
        <v>138.52967462546414</v>
      </c>
      <c r="K335" s="63">
        <v>142.00176187422991</v>
      </c>
      <c r="L335" s="63">
        <v>141.09398758693266</v>
      </c>
      <c r="M335" s="63">
        <v>132.01423563361476</v>
      </c>
      <c r="N335" s="63">
        <v>132.14066543864456</v>
      </c>
      <c r="O335" s="63">
        <f t="shared" si="10"/>
        <v>123.37418915459138</v>
      </c>
      <c r="P335" s="63">
        <f t="shared" si="11"/>
        <v>142.00176187422991</v>
      </c>
      <c r="R335" s="28"/>
      <c r="S335" s="28"/>
      <c r="T335" s="28"/>
      <c r="W335" s="75"/>
      <c r="AA335" s="75"/>
    </row>
    <row r="336" spans="1:27" x14ac:dyDescent="0.25">
      <c r="A336" s="61">
        <v>327</v>
      </c>
      <c r="B336" s="62" t="s">
        <v>239</v>
      </c>
      <c r="C336" s="63">
        <v>161.65429872413642</v>
      </c>
      <c r="D336" s="63">
        <v>155.139185828693</v>
      </c>
      <c r="E336" s="63">
        <v>171.582290370008</v>
      </c>
      <c r="F336" s="63">
        <v>167.28999859770749</v>
      </c>
      <c r="G336" s="63">
        <v>182.37297989301882</v>
      </c>
      <c r="H336" s="63">
        <v>183.5493509668834</v>
      </c>
      <c r="I336" s="63">
        <v>187.47829155454369</v>
      </c>
      <c r="J336" s="63">
        <v>187.47829155454369</v>
      </c>
      <c r="K336" s="63">
        <v>217.57248732456196</v>
      </c>
      <c r="L336" s="63">
        <v>211.42402497553209</v>
      </c>
      <c r="M336" s="63">
        <v>211.42402497553209</v>
      </c>
      <c r="N336" s="63">
        <v>211.42402497553209</v>
      </c>
      <c r="O336" s="63">
        <f t="shared" si="10"/>
        <v>155.139185828693</v>
      </c>
      <c r="P336" s="63">
        <f t="shared" si="11"/>
        <v>217.57248732456196</v>
      </c>
      <c r="R336" s="28"/>
      <c r="S336" s="28"/>
      <c r="T336" s="28"/>
      <c r="W336" s="75"/>
      <c r="AA336" s="75"/>
    </row>
    <row r="337" spans="1:27" x14ac:dyDescent="0.25">
      <c r="A337" s="61">
        <v>328</v>
      </c>
      <c r="B337" s="62" t="s">
        <v>528</v>
      </c>
      <c r="C337" s="63">
        <v>0</v>
      </c>
      <c r="D337" s="63">
        <v>0</v>
      </c>
      <c r="E337" s="63">
        <v>0</v>
      </c>
      <c r="F337" s="63">
        <v>0</v>
      </c>
      <c r="G337" s="63">
        <v>0</v>
      </c>
      <c r="H337" s="63">
        <v>0</v>
      </c>
      <c r="I337" s="63">
        <v>0</v>
      </c>
      <c r="J337" s="63">
        <v>0</v>
      </c>
      <c r="K337" s="63">
        <v>0</v>
      </c>
      <c r="L337" s="63">
        <v>0</v>
      </c>
      <c r="M337" s="63">
        <v>0</v>
      </c>
      <c r="N337" s="63">
        <v>0</v>
      </c>
      <c r="O337" s="63">
        <f t="shared" si="10"/>
        <v>0</v>
      </c>
      <c r="P337" s="63">
        <f t="shared" si="11"/>
        <v>0</v>
      </c>
      <c r="R337" s="28"/>
      <c r="S337" s="28"/>
      <c r="T337" s="28"/>
      <c r="W337" s="75"/>
      <c r="AA337" s="75"/>
    </row>
    <row r="338" spans="1:27" x14ac:dyDescent="0.25">
      <c r="A338" s="61">
        <v>329</v>
      </c>
      <c r="B338" s="62" t="s">
        <v>529</v>
      </c>
      <c r="C338" s="63">
        <v>0</v>
      </c>
      <c r="D338" s="63">
        <v>0</v>
      </c>
      <c r="E338" s="63">
        <v>0</v>
      </c>
      <c r="F338" s="63">
        <v>0</v>
      </c>
      <c r="G338" s="63">
        <v>0</v>
      </c>
      <c r="H338" s="63">
        <v>0</v>
      </c>
      <c r="I338" s="63">
        <v>0</v>
      </c>
      <c r="J338" s="63">
        <v>0</v>
      </c>
      <c r="K338" s="63">
        <v>0</v>
      </c>
      <c r="L338" s="63">
        <v>0</v>
      </c>
      <c r="M338" s="63">
        <v>0</v>
      </c>
      <c r="N338" s="63">
        <v>0</v>
      </c>
      <c r="O338" s="63">
        <f t="shared" si="10"/>
        <v>0</v>
      </c>
      <c r="P338" s="63">
        <f t="shared" si="11"/>
        <v>0</v>
      </c>
      <c r="R338" s="28"/>
      <c r="S338" s="28"/>
      <c r="T338" s="28"/>
      <c r="W338" s="75"/>
      <c r="AA338" s="75"/>
    </row>
    <row r="339" spans="1:27" x14ac:dyDescent="0.25">
      <c r="A339" s="61">
        <v>330</v>
      </c>
      <c r="B339" s="62" t="s">
        <v>530</v>
      </c>
      <c r="C339" s="63">
        <v>193.73664680702228</v>
      </c>
      <c r="D339" s="63">
        <v>199.65437177826294</v>
      </c>
      <c r="E339" s="63">
        <v>210.61177628621687</v>
      </c>
      <c r="F339" s="63">
        <v>217.99047600384895</v>
      </c>
      <c r="G339" s="63">
        <v>221.21283547445722</v>
      </c>
      <c r="H339" s="63">
        <v>225.45424555539344</v>
      </c>
      <c r="I339" s="63">
        <v>219.48127637686162</v>
      </c>
      <c r="J339" s="63">
        <v>229.50001436136046</v>
      </c>
      <c r="K339" s="63">
        <v>241.26997077090405</v>
      </c>
      <c r="L339" s="63">
        <v>227.28612553608792</v>
      </c>
      <c r="M339" s="63">
        <v>213.85344889030824</v>
      </c>
      <c r="N339" s="63">
        <v>214.92271315717252</v>
      </c>
      <c r="O339" s="63">
        <f t="shared" si="10"/>
        <v>193.73664680702228</v>
      </c>
      <c r="P339" s="63">
        <f t="shared" si="11"/>
        <v>241.26997077090405</v>
      </c>
      <c r="R339" s="28"/>
      <c r="S339" s="28"/>
      <c r="T339" s="28"/>
      <c r="W339" s="75"/>
      <c r="AA339" s="75"/>
    </row>
    <row r="340" spans="1:27" x14ac:dyDescent="0.25">
      <c r="A340" s="61">
        <v>331</v>
      </c>
      <c r="B340" s="62" t="s">
        <v>40</v>
      </c>
      <c r="C340" s="63">
        <v>116.72188886272306</v>
      </c>
      <c r="D340" s="63">
        <v>117.48912157874494</v>
      </c>
      <c r="E340" s="63">
        <v>123.07529923885777</v>
      </c>
      <c r="F340" s="63">
        <v>129.99478562562922</v>
      </c>
      <c r="G340" s="63">
        <v>135.47133978945146</v>
      </c>
      <c r="H340" s="63">
        <v>134.24826970589038</v>
      </c>
      <c r="I340" s="63">
        <v>134.18009416852425</v>
      </c>
      <c r="J340" s="63">
        <v>131.24122712166817</v>
      </c>
      <c r="K340" s="63">
        <v>135.41545043694782</v>
      </c>
      <c r="L340" s="63">
        <v>122.44188077237223</v>
      </c>
      <c r="M340" s="63">
        <v>120.19882282963901</v>
      </c>
      <c r="N340" s="63">
        <v>119.10061815697073</v>
      </c>
      <c r="O340" s="63">
        <f t="shared" si="10"/>
        <v>116.72188886272306</v>
      </c>
      <c r="P340" s="63">
        <f t="shared" si="11"/>
        <v>135.47133978945146</v>
      </c>
      <c r="R340" s="28"/>
      <c r="S340" s="28"/>
      <c r="T340" s="28"/>
      <c r="W340" s="75"/>
      <c r="AA340" s="75"/>
    </row>
    <row r="341" spans="1:27" x14ac:dyDescent="0.25">
      <c r="A341" s="61">
        <v>332</v>
      </c>
      <c r="B341" s="62" t="s">
        <v>195</v>
      </c>
      <c r="C341" s="63">
        <v>108.79511960666719</v>
      </c>
      <c r="D341" s="63">
        <v>110.77298990188223</v>
      </c>
      <c r="E341" s="63">
        <v>112.00993882000456</v>
      </c>
      <c r="F341" s="63">
        <v>109.83092635284973</v>
      </c>
      <c r="G341" s="63">
        <v>109.14377947973581</v>
      </c>
      <c r="H341" s="63">
        <v>109.24896299908879</v>
      </c>
      <c r="I341" s="63">
        <v>106.17797260145379</v>
      </c>
      <c r="J341" s="63">
        <v>107.71636057509777</v>
      </c>
      <c r="K341" s="63">
        <v>107.56136419116358</v>
      </c>
      <c r="L341" s="63">
        <v>107.5711196707217</v>
      </c>
      <c r="M341" s="63">
        <v>103.38698875594601</v>
      </c>
      <c r="N341" s="63">
        <v>103.68264382941726</v>
      </c>
      <c r="O341" s="63">
        <f t="shared" si="10"/>
        <v>103.38698875594601</v>
      </c>
      <c r="P341" s="63">
        <f t="shared" si="11"/>
        <v>112.00993882000456</v>
      </c>
      <c r="R341" s="28"/>
      <c r="S341" s="28"/>
      <c r="T341" s="28"/>
      <c r="W341" s="75"/>
      <c r="AA341" s="75"/>
    </row>
    <row r="342" spans="1:27" x14ac:dyDescent="0.25">
      <c r="A342" s="61">
        <v>333</v>
      </c>
      <c r="B342" s="62" t="s">
        <v>531</v>
      </c>
      <c r="C342" s="63">
        <v>0</v>
      </c>
      <c r="D342" s="63">
        <v>0</v>
      </c>
      <c r="E342" s="63">
        <v>0</v>
      </c>
      <c r="F342" s="63">
        <v>0</v>
      </c>
      <c r="G342" s="63">
        <v>0</v>
      </c>
      <c r="H342" s="63">
        <v>0</v>
      </c>
      <c r="I342" s="63">
        <v>0</v>
      </c>
      <c r="J342" s="63">
        <v>0</v>
      </c>
      <c r="K342" s="63">
        <v>0</v>
      </c>
      <c r="L342" s="63">
        <v>0</v>
      </c>
      <c r="M342" s="63">
        <v>0</v>
      </c>
      <c r="N342" s="63">
        <v>0</v>
      </c>
      <c r="O342" s="63">
        <f t="shared" si="10"/>
        <v>0</v>
      </c>
      <c r="P342" s="63">
        <f t="shared" si="11"/>
        <v>0</v>
      </c>
      <c r="R342" s="28"/>
      <c r="S342" s="28"/>
      <c r="T342" s="28"/>
      <c r="W342" s="75"/>
      <c r="AA342" s="75"/>
    </row>
    <row r="343" spans="1:27" x14ac:dyDescent="0.25">
      <c r="A343" s="61">
        <v>334</v>
      </c>
      <c r="B343" s="62" t="s">
        <v>532</v>
      </c>
      <c r="C343" s="63">
        <v>0</v>
      </c>
      <c r="D343" s="63">
        <v>0</v>
      </c>
      <c r="E343" s="63">
        <v>0</v>
      </c>
      <c r="F343" s="63">
        <v>0</v>
      </c>
      <c r="G343" s="63">
        <v>0</v>
      </c>
      <c r="H343" s="63">
        <v>0</v>
      </c>
      <c r="I343" s="63">
        <v>0</v>
      </c>
      <c r="J343" s="63">
        <v>0</v>
      </c>
      <c r="K343" s="63">
        <v>0</v>
      </c>
      <c r="L343" s="63">
        <v>0</v>
      </c>
      <c r="M343" s="63">
        <v>0</v>
      </c>
      <c r="N343" s="63">
        <v>0</v>
      </c>
      <c r="O343" s="63">
        <f t="shared" si="10"/>
        <v>0</v>
      </c>
      <c r="P343" s="63">
        <f t="shared" si="11"/>
        <v>0</v>
      </c>
      <c r="R343" s="28"/>
      <c r="S343" s="28"/>
      <c r="T343" s="28"/>
      <c r="W343" s="75"/>
      <c r="AA343" s="75"/>
    </row>
    <row r="344" spans="1:27" x14ac:dyDescent="0.25">
      <c r="A344" s="61">
        <v>335</v>
      </c>
      <c r="B344" s="62" t="s">
        <v>533</v>
      </c>
      <c r="C344" s="63">
        <v>146.20913051963478</v>
      </c>
      <c r="D344" s="63">
        <v>149.9345300690506</v>
      </c>
      <c r="E344" s="63">
        <v>155.43080792151358</v>
      </c>
      <c r="F344" s="63">
        <v>163.70612726566759</v>
      </c>
      <c r="G344" s="63">
        <v>168.44891696842467</v>
      </c>
      <c r="H344" s="63">
        <v>171.28181727293381</v>
      </c>
      <c r="I344" s="63">
        <v>173.07074730217619</v>
      </c>
      <c r="J344" s="63">
        <v>175.85618984173823</v>
      </c>
      <c r="K344" s="63">
        <v>179.93663754434095</v>
      </c>
      <c r="L344" s="63">
        <v>175.34602419813024</v>
      </c>
      <c r="M344" s="63">
        <v>174.26736239260831</v>
      </c>
      <c r="N344" s="63">
        <v>174.2264219252101</v>
      </c>
      <c r="O344" s="63">
        <f t="shared" si="10"/>
        <v>146.20913051963478</v>
      </c>
      <c r="P344" s="63">
        <f t="shared" si="11"/>
        <v>179.93663754434095</v>
      </c>
      <c r="R344" s="28"/>
      <c r="S344" s="28"/>
      <c r="T344" s="28"/>
      <c r="W344" s="75"/>
      <c r="AA344" s="75"/>
    </row>
    <row r="345" spans="1:27" x14ac:dyDescent="0.25">
      <c r="A345" s="61">
        <v>336</v>
      </c>
      <c r="B345" s="62" t="s">
        <v>132</v>
      </c>
      <c r="C345" s="63">
        <v>101.89539238760487</v>
      </c>
      <c r="D345" s="63">
        <v>103.25649562311885</v>
      </c>
      <c r="E345" s="63">
        <v>103.80687492059069</v>
      </c>
      <c r="F345" s="63">
        <v>113.33756656626315</v>
      </c>
      <c r="G345" s="63">
        <v>118.87849226918041</v>
      </c>
      <c r="H345" s="63">
        <v>126.43187773426112</v>
      </c>
      <c r="I345" s="63">
        <v>121.69486464434225</v>
      </c>
      <c r="J345" s="63">
        <v>123.40107653290056</v>
      </c>
      <c r="K345" s="63">
        <v>124.31111026218665</v>
      </c>
      <c r="L345" s="63">
        <v>113.38729758643215</v>
      </c>
      <c r="M345" s="63">
        <v>109.15284358939029</v>
      </c>
      <c r="N345" s="63">
        <v>113.38729758643215</v>
      </c>
      <c r="O345" s="63">
        <f t="shared" si="10"/>
        <v>101.89539238760487</v>
      </c>
      <c r="P345" s="63">
        <f t="shared" si="11"/>
        <v>126.43187773426112</v>
      </c>
      <c r="R345" s="28"/>
      <c r="S345" s="28"/>
      <c r="T345" s="28"/>
      <c r="W345" s="75"/>
      <c r="AA345" s="75"/>
    </row>
    <row r="346" spans="1:27" x14ac:dyDescent="0.25">
      <c r="A346" s="61">
        <v>337</v>
      </c>
      <c r="B346" s="62" t="s">
        <v>240</v>
      </c>
      <c r="C346" s="63">
        <v>198.82885476646894</v>
      </c>
      <c r="D346" s="63">
        <v>205.14177110748801</v>
      </c>
      <c r="E346" s="63">
        <v>221.4745262862337</v>
      </c>
      <c r="F346" s="63">
        <v>232.1660121206134</v>
      </c>
      <c r="G346" s="63">
        <v>225.20964826675473</v>
      </c>
      <c r="H346" s="63">
        <v>205.96677491061999</v>
      </c>
      <c r="I346" s="63">
        <v>211.6592406727849</v>
      </c>
      <c r="J346" s="63">
        <v>228.45892172856256</v>
      </c>
      <c r="K346" s="63">
        <v>230.91444092152648</v>
      </c>
      <c r="L346" s="63">
        <v>233.23846010604413</v>
      </c>
      <c r="M346" s="63">
        <v>201.17357282611778</v>
      </c>
      <c r="N346" s="63">
        <v>201.36300369849653</v>
      </c>
      <c r="O346" s="63">
        <f t="shared" si="10"/>
        <v>198.82885476646894</v>
      </c>
      <c r="P346" s="63">
        <f t="shared" si="11"/>
        <v>233.23846010604413</v>
      </c>
      <c r="R346" s="28"/>
      <c r="S346" s="28"/>
      <c r="T346" s="28"/>
      <c r="W346" s="75"/>
      <c r="AA346" s="75"/>
    </row>
    <row r="347" spans="1:27" x14ac:dyDescent="0.25">
      <c r="A347" s="61">
        <v>338</v>
      </c>
      <c r="B347" s="62" t="s">
        <v>534</v>
      </c>
      <c r="C347" s="63">
        <v>0</v>
      </c>
      <c r="D347" s="63">
        <v>0</v>
      </c>
      <c r="E347" s="63">
        <v>0</v>
      </c>
      <c r="F347" s="63">
        <v>0</v>
      </c>
      <c r="G347" s="63">
        <v>0</v>
      </c>
      <c r="H347" s="63">
        <v>0</v>
      </c>
      <c r="I347" s="63">
        <v>0</v>
      </c>
      <c r="J347" s="63">
        <v>0</v>
      </c>
      <c r="K347" s="63">
        <v>0</v>
      </c>
      <c r="L347" s="63">
        <v>0</v>
      </c>
      <c r="M347" s="63">
        <v>0</v>
      </c>
      <c r="N347" s="63">
        <v>0</v>
      </c>
      <c r="O347" s="63">
        <f t="shared" si="10"/>
        <v>0</v>
      </c>
      <c r="P347" s="63">
        <f t="shared" si="11"/>
        <v>0</v>
      </c>
      <c r="R347" s="28"/>
      <c r="S347" s="28"/>
      <c r="T347" s="28"/>
      <c r="W347" s="75"/>
      <c r="AA347" s="75"/>
    </row>
    <row r="348" spans="1:27" x14ac:dyDescent="0.25">
      <c r="A348" s="61">
        <v>339</v>
      </c>
      <c r="B348" s="62" t="s">
        <v>535</v>
      </c>
      <c r="C348" s="63">
        <v>0</v>
      </c>
      <c r="D348" s="63">
        <v>0</v>
      </c>
      <c r="E348" s="63">
        <v>0</v>
      </c>
      <c r="F348" s="63">
        <v>0</v>
      </c>
      <c r="G348" s="63">
        <v>0</v>
      </c>
      <c r="H348" s="63">
        <v>0</v>
      </c>
      <c r="I348" s="63">
        <v>0</v>
      </c>
      <c r="J348" s="63">
        <v>0</v>
      </c>
      <c r="K348" s="63">
        <v>0</v>
      </c>
      <c r="L348" s="63">
        <v>0</v>
      </c>
      <c r="M348" s="63">
        <v>0</v>
      </c>
      <c r="N348" s="63">
        <v>0</v>
      </c>
      <c r="O348" s="63">
        <f t="shared" si="10"/>
        <v>0</v>
      </c>
      <c r="P348" s="63">
        <f t="shared" si="11"/>
        <v>0</v>
      </c>
      <c r="R348" s="28"/>
      <c r="S348" s="28"/>
      <c r="T348" s="28"/>
      <c r="W348" s="75"/>
      <c r="AA348" s="75"/>
    </row>
    <row r="349" spans="1:27" x14ac:dyDescent="0.25">
      <c r="A349" s="61">
        <v>340</v>
      </c>
      <c r="B349" s="62" t="s">
        <v>241</v>
      </c>
      <c r="C349" s="63">
        <v>131.38635158487187</v>
      </c>
      <c r="D349" s="63">
        <v>148.01552420136829</v>
      </c>
      <c r="E349" s="63">
        <v>154.64093128095809</v>
      </c>
      <c r="F349" s="63">
        <v>168.390680324257</v>
      </c>
      <c r="G349" s="63">
        <v>180.2132251872784</v>
      </c>
      <c r="H349" s="63">
        <v>147.40424887001006</v>
      </c>
      <c r="I349" s="63">
        <v>179.38565350568319</v>
      </c>
      <c r="J349" s="63">
        <v>176.07587096579192</v>
      </c>
      <c r="K349" s="63">
        <v>166.78302029280695</v>
      </c>
      <c r="L349" s="63">
        <v>158.23967043627144</v>
      </c>
      <c r="M349" s="63">
        <v>158.23967043627144</v>
      </c>
      <c r="N349" s="63">
        <v>158.23967043627144</v>
      </c>
      <c r="O349" s="63">
        <f t="shared" si="10"/>
        <v>131.38635158487187</v>
      </c>
      <c r="P349" s="63">
        <f t="shared" si="11"/>
        <v>180.2132251872784</v>
      </c>
      <c r="R349" s="28"/>
      <c r="S349" s="28"/>
      <c r="T349" s="28"/>
      <c r="W349" s="75"/>
      <c r="AA349" s="75"/>
    </row>
    <row r="350" spans="1:27" x14ac:dyDescent="0.25">
      <c r="A350" s="61">
        <v>341</v>
      </c>
      <c r="B350" s="62" t="s">
        <v>536</v>
      </c>
      <c r="C350" s="63">
        <v>159.30233111411997</v>
      </c>
      <c r="D350" s="63">
        <v>159.5010134331601</v>
      </c>
      <c r="E350" s="63">
        <v>149.35680061931055</v>
      </c>
      <c r="F350" s="63">
        <v>154.56153192697178</v>
      </c>
      <c r="G350" s="63">
        <v>154.56153192697178</v>
      </c>
      <c r="H350" s="63">
        <v>0</v>
      </c>
      <c r="I350" s="63">
        <v>0</v>
      </c>
      <c r="J350" s="63">
        <v>0</v>
      </c>
      <c r="K350" s="63">
        <v>0</v>
      </c>
      <c r="L350" s="63">
        <v>0</v>
      </c>
      <c r="M350" s="63">
        <v>0</v>
      </c>
      <c r="N350" s="63">
        <v>0</v>
      </c>
      <c r="O350" s="63">
        <f t="shared" si="10"/>
        <v>0</v>
      </c>
      <c r="P350" s="63">
        <f t="shared" si="11"/>
        <v>159.5010134331601</v>
      </c>
      <c r="R350" s="28"/>
      <c r="S350" s="28"/>
      <c r="T350" s="28"/>
      <c r="W350" s="75"/>
      <c r="AA350" s="75"/>
    </row>
    <row r="351" spans="1:27" x14ac:dyDescent="0.25">
      <c r="A351" s="61">
        <v>342</v>
      </c>
      <c r="B351" s="62" t="s">
        <v>175</v>
      </c>
      <c r="C351" s="63">
        <v>136.64790821923287</v>
      </c>
      <c r="D351" s="63">
        <v>141.69556597406677</v>
      </c>
      <c r="E351" s="63">
        <v>149.21361644798293</v>
      </c>
      <c r="F351" s="63">
        <v>154.4602454484297</v>
      </c>
      <c r="G351" s="63">
        <v>155.48519035698942</v>
      </c>
      <c r="H351" s="63">
        <v>156.3420960024429</v>
      </c>
      <c r="I351" s="63">
        <v>158.51724512476693</v>
      </c>
      <c r="J351" s="63">
        <v>163.30143432315265</v>
      </c>
      <c r="K351" s="63">
        <v>182.06865977575035</v>
      </c>
      <c r="L351" s="63">
        <v>173.19335947582849</v>
      </c>
      <c r="M351" s="63">
        <v>172.2049210539524</v>
      </c>
      <c r="N351" s="63">
        <v>172.32467633971922</v>
      </c>
      <c r="O351" s="63">
        <f t="shared" si="10"/>
        <v>136.64790821923287</v>
      </c>
      <c r="P351" s="63">
        <f t="shared" si="11"/>
        <v>182.06865977575035</v>
      </c>
      <c r="R351" s="28"/>
      <c r="S351" s="28"/>
      <c r="T351" s="28"/>
      <c r="W351" s="75"/>
      <c r="AA351" s="75"/>
    </row>
    <row r="352" spans="1:27" x14ac:dyDescent="0.25">
      <c r="A352" s="61">
        <v>343</v>
      </c>
      <c r="B352" s="62" t="s">
        <v>268</v>
      </c>
      <c r="C352" s="63">
        <v>107.23283058987296</v>
      </c>
      <c r="D352" s="63">
        <v>111.36710146238087</v>
      </c>
      <c r="E352" s="63">
        <v>113.67678967911094</v>
      </c>
      <c r="F352" s="63">
        <v>110.50756174730374</v>
      </c>
      <c r="G352" s="63">
        <v>110.50756174730374</v>
      </c>
      <c r="H352" s="63">
        <v>106.93880914847168</v>
      </c>
      <c r="I352" s="63">
        <v>103.15405706187222</v>
      </c>
      <c r="J352" s="63">
        <v>108.52549434706673</v>
      </c>
      <c r="K352" s="63">
        <v>107.77049247505377</v>
      </c>
      <c r="L352" s="63">
        <v>101.61457404914695</v>
      </c>
      <c r="M352" s="63">
        <v>100.83019522542926</v>
      </c>
      <c r="N352" s="63">
        <v>101.15985587621188</v>
      </c>
      <c r="O352" s="63">
        <f t="shared" si="10"/>
        <v>100.83019522542926</v>
      </c>
      <c r="P352" s="63">
        <f t="shared" si="11"/>
        <v>113.67678967911094</v>
      </c>
      <c r="R352" s="28"/>
      <c r="S352" s="28"/>
      <c r="T352" s="28"/>
      <c r="W352" s="75"/>
      <c r="AA352" s="75"/>
    </row>
    <row r="353" spans="1:27" x14ac:dyDescent="0.25">
      <c r="A353" s="61">
        <v>344</v>
      </c>
      <c r="B353" s="62" t="s">
        <v>126</v>
      </c>
      <c r="C353" s="63">
        <v>125.31209855812013</v>
      </c>
      <c r="D353" s="63">
        <v>128.00849466248189</v>
      </c>
      <c r="E353" s="63">
        <v>129.32203229835372</v>
      </c>
      <c r="F353" s="63">
        <v>132.1308305413703</v>
      </c>
      <c r="G353" s="63">
        <v>133.4779921297997</v>
      </c>
      <c r="H353" s="63">
        <v>130.18394096903126</v>
      </c>
      <c r="I353" s="63">
        <v>134.15733971406786</v>
      </c>
      <c r="J353" s="63">
        <v>134.0081729687214</v>
      </c>
      <c r="K353" s="63">
        <v>142.46469805929041</v>
      </c>
      <c r="L353" s="63">
        <v>144.60086995392217</v>
      </c>
      <c r="M353" s="63">
        <v>137.83187881041269</v>
      </c>
      <c r="N353" s="63">
        <v>137.98031613192165</v>
      </c>
      <c r="O353" s="63">
        <f t="shared" si="10"/>
        <v>125.31209855812013</v>
      </c>
      <c r="P353" s="63">
        <f t="shared" si="11"/>
        <v>144.60086995392217</v>
      </c>
      <c r="R353" s="28"/>
      <c r="S353" s="28"/>
      <c r="T353" s="28"/>
      <c r="W353" s="75"/>
      <c r="AA353" s="75"/>
    </row>
    <row r="354" spans="1:27" x14ac:dyDescent="0.25">
      <c r="A354" s="61">
        <v>345</v>
      </c>
      <c r="B354" s="62" t="s">
        <v>537</v>
      </c>
      <c r="C354" s="63">
        <v>0</v>
      </c>
      <c r="D354" s="63">
        <v>0</v>
      </c>
      <c r="E354" s="63">
        <v>0</v>
      </c>
      <c r="F354" s="63">
        <v>0</v>
      </c>
      <c r="G354" s="63">
        <v>0</v>
      </c>
      <c r="H354" s="63">
        <v>0</v>
      </c>
      <c r="I354" s="63">
        <v>0</v>
      </c>
      <c r="J354" s="63">
        <v>0</v>
      </c>
      <c r="K354" s="63">
        <v>0</v>
      </c>
      <c r="L354" s="63">
        <v>0</v>
      </c>
      <c r="M354" s="63">
        <v>0</v>
      </c>
      <c r="N354" s="63">
        <v>0</v>
      </c>
      <c r="O354" s="63">
        <f t="shared" si="10"/>
        <v>0</v>
      </c>
      <c r="P354" s="63">
        <f t="shared" si="11"/>
        <v>0</v>
      </c>
      <c r="R354" s="28"/>
      <c r="S354" s="28"/>
      <c r="T354" s="28"/>
      <c r="W354" s="75"/>
      <c r="AA354" s="75"/>
    </row>
    <row r="355" spans="1:27" x14ac:dyDescent="0.25">
      <c r="A355" s="61">
        <v>346</v>
      </c>
      <c r="B355" s="62" t="s">
        <v>55</v>
      </c>
      <c r="C355" s="63">
        <v>105.00861865343842</v>
      </c>
      <c r="D355" s="63">
        <v>105.64616031526934</v>
      </c>
      <c r="E355" s="63">
        <v>107.14601261141681</v>
      </c>
      <c r="F355" s="63">
        <v>119.48530042017968</v>
      </c>
      <c r="G355" s="63">
        <v>111.12532361052789</v>
      </c>
      <c r="H355" s="63">
        <v>109.47906553993407</v>
      </c>
      <c r="I355" s="63">
        <v>110.55443463108297</v>
      </c>
      <c r="J355" s="63">
        <v>114.67650834785171</v>
      </c>
      <c r="K355" s="63">
        <v>118.23747239979329</v>
      </c>
      <c r="L355" s="63">
        <v>109.81840263580945</v>
      </c>
      <c r="M355" s="63">
        <v>111.99049224521215</v>
      </c>
      <c r="N355" s="63">
        <v>110.84918353796613</v>
      </c>
      <c r="O355" s="63">
        <f t="shared" si="10"/>
        <v>105.00861865343842</v>
      </c>
      <c r="P355" s="63">
        <f t="shared" si="11"/>
        <v>119.48530042017968</v>
      </c>
      <c r="R355" s="28"/>
      <c r="S355" s="28"/>
      <c r="T355" s="28"/>
      <c r="W355" s="75"/>
      <c r="AA355" s="75"/>
    </row>
    <row r="356" spans="1:27" x14ac:dyDescent="0.25">
      <c r="A356" s="61">
        <v>347</v>
      </c>
      <c r="B356" s="62" t="s">
        <v>127</v>
      </c>
      <c r="C356" s="63">
        <v>131.75153487581304</v>
      </c>
      <c r="D356" s="63">
        <v>136.96784610079948</v>
      </c>
      <c r="E356" s="63">
        <v>136.94741511731806</v>
      </c>
      <c r="F356" s="63">
        <v>140.84505023176985</v>
      </c>
      <c r="G356" s="63">
        <v>143.32171010975702</v>
      </c>
      <c r="H356" s="63">
        <v>145.18825888379922</v>
      </c>
      <c r="I356" s="63">
        <v>144.72137929994989</v>
      </c>
      <c r="J356" s="63">
        <v>145.27202597524359</v>
      </c>
      <c r="K356" s="63">
        <v>151.61572923754468</v>
      </c>
      <c r="L356" s="63">
        <v>144.69595191647272</v>
      </c>
      <c r="M356" s="63">
        <v>142.215838427416</v>
      </c>
      <c r="N356" s="63">
        <v>142.25030082310474</v>
      </c>
      <c r="O356" s="63">
        <f t="shared" si="10"/>
        <v>131.75153487581304</v>
      </c>
      <c r="P356" s="63">
        <f t="shared" si="11"/>
        <v>151.61572923754468</v>
      </c>
      <c r="R356" s="28"/>
      <c r="S356" s="28"/>
      <c r="T356" s="28"/>
      <c r="W356" s="75"/>
      <c r="AA356" s="75"/>
    </row>
    <row r="357" spans="1:27" x14ac:dyDescent="0.25">
      <c r="A357" s="61">
        <v>348</v>
      </c>
      <c r="B357" s="62" t="s">
        <v>108</v>
      </c>
      <c r="C357" s="63">
        <v>99.836966805717054</v>
      </c>
      <c r="D357" s="63">
        <v>100.56890311847108</v>
      </c>
      <c r="E357" s="63">
        <v>100.1329619582344</v>
      </c>
      <c r="F357" s="63">
        <v>100.4063616941506</v>
      </c>
      <c r="G357" s="63">
        <v>100.83096021924256</v>
      </c>
      <c r="H357" s="63">
        <v>100.95745376807352</v>
      </c>
      <c r="I357" s="63">
        <v>100.3628760519974</v>
      </c>
      <c r="J357" s="63">
        <v>101.95811312923641</v>
      </c>
      <c r="K357" s="63">
        <v>99.586580730559433</v>
      </c>
      <c r="L357" s="63">
        <v>100</v>
      </c>
      <c r="M357" s="63">
        <v>100.51434774080124</v>
      </c>
      <c r="N357" s="63">
        <v>100.3824887462017</v>
      </c>
      <c r="O357" s="63">
        <f t="shared" si="10"/>
        <v>99.586580730559433</v>
      </c>
      <c r="P357" s="63">
        <f t="shared" si="11"/>
        <v>101.95811312923641</v>
      </c>
      <c r="R357" s="28"/>
      <c r="S357" s="28"/>
      <c r="T357" s="28"/>
      <c r="W357" s="75"/>
      <c r="AA357" s="75"/>
    </row>
    <row r="358" spans="1:27" x14ac:dyDescent="0.25">
      <c r="A358" s="61">
        <v>349</v>
      </c>
      <c r="B358" s="62" t="s">
        <v>538</v>
      </c>
      <c r="C358" s="63">
        <v>0</v>
      </c>
      <c r="D358" s="63">
        <v>0</v>
      </c>
      <c r="E358" s="63">
        <v>131.14963248818555</v>
      </c>
      <c r="F358" s="63">
        <v>123.81053649505351</v>
      </c>
      <c r="G358" s="63">
        <v>152.60157493206654</v>
      </c>
      <c r="H358" s="63">
        <v>152.60157493206654</v>
      </c>
      <c r="I358" s="63">
        <v>154.96461887506777</v>
      </c>
      <c r="J358" s="63">
        <v>113.09308113009844</v>
      </c>
      <c r="K358" s="63">
        <v>129.81971270290725</v>
      </c>
      <c r="L358" s="63">
        <v>155.22380403336885</v>
      </c>
      <c r="M358" s="63">
        <v>155.22380403336885</v>
      </c>
      <c r="N358" s="63">
        <v>155.22380403336885</v>
      </c>
      <c r="O358" s="63">
        <f t="shared" si="10"/>
        <v>0</v>
      </c>
      <c r="P358" s="63">
        <f t="shared" si="11"/>
        <v>155.22380403336885</v>
      </c>
      <c r="R358" s="28"/>
      <c r="S358" s="28"/>
      <c r="T358" s="28"/>
      <c r="W358" s="75"/>
      <c r="AA358" s="75"/>
    </row>
    <row r="359" spans="1:27" x14ac:dyDescent="0.25">
      <c r="A359" s="61">
        <v>350</v>
      </c>
      <c r="B359" s="62" t="s">
        <v>133</v>
      </c>
      <c r="C359" s="63">
        <v>128.61850343985785</v>
      </c>
      <c r="D359" s="63">
        <v>130.55318295104928</v>
      </c>
      <c r="E359" s="63">
        <v>145.62090295079327</v>
      </c>
      <c r="F359" s="63">
        <v>146.41516933404361</v>
      </c>
      <c r="G359" s="63">
        <v>158.62332591773981</v>
      </c>
      <c r="H359" s="63">
        <v>157.66275982125904</v>
      </c>
      <c r="I359" s="63">
        <v>161.61226021476475</v>
      </c>
      <c r="J359" s="63">
        <v>171.93727196163798</v>
      </c>
      <c r="K359" s="63">
        <v>185.31229359665679</v>
      </c>
      <c r="L359" s="63">
        <v>171.40633750639961</v>
      </c>
      <c r="M359" s="63">
        <v>171.40633750639961</v>
      </c>
      <c r="N359" s="63">
        <v>153.71929036652298</v>
      </c>
      <c r="O359" s="63">
        <f t="shared" si="10"/>
        <v>128.61850343985785</v>
      </c>
      <c r="P359" s="63">
        <f t="shared" si="11"/>
        <v>185.31229359665679</v>
      </c>
      <c r="R359" s="28"/>
      <c r="S359" s="28"/>
      <c r="T359" s="28"/>
      <c r="W359" s="75"/>
      <c r="AA359" s="75"/>
    </row>
    <row r="360" spans="1:27" x14ac:dyDescent="0.25">
      <c r="A360" s="61">
        <v>351</v>
      </c>
      <c r="B360" s="62" t="s">
        <v>539</v>
      </c>
      <c r="C360" s="63">
        <v>0</v>
      </c>
      <c r="D360" s="63">
        <v>0</v>
      </c>
      <c r="E360" s="63">
        <v>0</v>
      </c>
      <c r="F360" s="63">
        <v>0</v>
      </c>
      <c r="G360" s="63">
        <v>0</v>
      </c>
      <c r="H360" s="63">
        <v>0</v>
      </c>
      <c r="I360" s="63">
        <v>0</v>
      </c>
      <c r="J360" s="63">
        <v>0</v>
      </c>
      <c r="K360" s="63">
        <v>0</v>
      </c>
      <c r="L360" s="63">
        <v>0</v>
      </c>
      <c r="M360" s="63">
        <v>0</v>
      </c>
      <c r="N360" s="63">
        <v>0</v>
      </c>
      <c r="O360" s="63">
        <f t="shared" si="10"/>
        <v>0</v>
      </c>
      <c r="P360" s="63">
        <f t="shared" si="11"/>
        <v>0</v>
      </c>
      <c r="R360" s="28"/>
      <c r="S360" s="28"/>
      <c r="T360" s="28"/>
      <c r="W360" s="75"/>
      <c r="AA360" s="75"/>
    </row>
    <row r="361" spans="1:27" x14ac:dyDescent="0.25">
      <c r="A361" s="65">
        <v>352</v>
      </c>
      <c r="B361" s="66" t="s">
        <v>272</v>
      </c>
      <c r="C361" s="63">
        <v>0</v>
      </c>
      <c r="D361" s="63">
        <v>0</v>
      </c>
      <c r="E361" s="63">
        <v>0</v>
      </c>
      <c r="F361" s="63">
        <v>0</v>
      </c>
      <c r="G361" s="63">
        <v>0</v>
      </c>
      <c r="H361" s="63">
        <v>0</v>
      </c>
      <c r="I361" s="63">
        <v>0</v>
      </c>
      <c r="J361" s="63">
        <v>0</v>
      </c>
      <c r="K361" s="63">
        <v>0</v>
      </c>
      <c r="L361" s="63">
        <v>153.13576456909803</v>
      </c>
      <c r="M361" s="63">
        <v>0</v>
      </c>
      <c r="N361" s="63">
        <v>0</v>
      </c>
      <c r="O361" s="63">
        <f t="shared" si="10"/>
        <v>0</v>
      </c>
      <c r="P361" s="63">
        <f t="shared" si="11"/>
        <v>153.13576456909803</v>
      </c>
      <c r="R361" s="28"/>
      <c r="S361" s="28"/>
      <c r="T361" s="28"/>
      <c r="W361" s="75"/>
      <c r="AA361" s="75"/>
    </row>
    <row r="362" spans="1:27" x14ac:dyDescent="0.25">
      <c r="A362" s="61">
        <v>406</v>
      </c>
      <c r="B362" s="62" t="s">
        <v>540</v>
      </c>
      <c r="C362" s="63">
        <v>117.97223342928783</v>
      </c>
      <c r="D362" s="63">
        <v>127.39637151563848</v>
      </c>
      <c r="E362" s="63">
        <v>128.33836510131377</v>
      </c>
      <c r="F362" s="63">
        <v>125.2502461504168</v>
      </c>
      <c r="G362" s="63">
        <v>127.41817335256707</v>
      </c>
      <c r="H362" s="63">
        <v>122.37392484506351</v>
      </c>
      <c r="I362" s="63">
        <v>120.1866780587201</v>
      </c>
      <c r="J362" s="63">
        <v>124.37868978074597</v>
      </c>
      <c r="K362" s="63">
        <v>113.97503975264736</v>
      </c>
      <c r="L362" s="63">
        <v>115.32565351847222</v>
      </c>
      <c r="M362" s="63">
        <v>104.56462132364648</v>
      </c>
      <c r="N362" s="63">
        <v>104.56462132364648</v>
      </c>
      <c r="O362" s="63">
        <f t="shared" si="10"/>
        <v>104.56462132364648</v>
      </c>
      <c r="P362" s="63">
        <f t="shared" si="11"/>
        <v>128.33836510131377</v>
      </c>
      <c r="R362" s="28"/>
      <c r="S362" s="28"/>
      <c r="T362" s="28"/>
      <c r="W362" s="75"/>
      <c r="AA362" s="75"/>
    </row>
    <row r="363" spans="1:27" x14ac:dyDescent="0.25">
      <c r="A363" s="61">
        <v>600</v>
      </c>
      <c r="B363" s="62" t="s">
        <v>150</v>
      </c>
      <c r="C363" s="63">
        <v>124.69956828986865</v>
      </c>
      <c r="D363" s="63">
        <v>129.86759731050742</v>
      </c>
      <c r="E363" s="63">
        <v>135.95733798222386</v>
      </c>
      <c r="F363" s="63">
        <v>138.84652536170918</v>
      </c>
      <c r="G363" s="63">
        <v>140.89781789856295</v>
      </c>
      <c r="H363" s="63">
        <v>140.16534228217816</v>
      </c>
      <c r="I363" s="63">
        <v>138.00694501626234</v>
      </c>
      <c r="J363" s="63">
        <v>142.24941384535015</v>
      </c>
      <c r="K363" s="63">
        <v>146.11405651510154</v>
      </c>
      <c r="L363" s="63">
        <v>143.72685577754311</v>
      </c>
      <c r="M363" s="63">
        <v>143.11773467782527</v>
      </c>
      <c r="N363" s="63">
        <v>143.05582496597387</v>
      </c>
      <c r="O363" s="63">
        <f t="shared" si="10"/>
        <v>124.69956828986865</v>
      </c>
      <c r="P363" s="63">
        <f t="shared" si="11"/>
        <v>146.11405651510154</v>
      </c>
      <c r="R363" s="28"/>
      <c r="S363" s="28"/>
      <c r="T363" s="28"/>
      <c r="W363" s="75"/>
      <c r="AA363" s="75"/>
    </row>
    <row r="364" spans="1:27" x14ac:dyDescent="0.25">
      <c r="A364" s="61">
        <v>603</v>
      </c>
      <c r="B364" s="62" t="s">
        <v>541</v>
      </c>
      <c r="C364" s="63">
        <v>111.55546917672542</v>
      </c>
      <c r="D364" s="63">
        <v>115.46856561027015</v>
      </c>
      <c r="E364" s="63">
        <v>117.38959431585907</v>
      </c>
      <c r="F364" s="63">
        <v>110.74308613995836</v>
      </c>
      <c r="G364" s="63">
        <v>116.202393622804</v>
      </c>
      <c r="H364" s="63">
        <v>115.69496549331004</v>
      </c>
      <c r="I364" s="63">
        <v>115.5942184201096</v>
      </c>
      <c r="J364" s="63">
        <v>115.68045062765364</v>
      </c>
      <c r="K364" s="63">
        <v>118.93171782695919</v>
      </c>
      <c r="L364" s="63">
        <v>112.13749308963278</v>
      </c>
      <c r="M364" s="63">
        <v>111.89540112521028</v>
      </c>
      <c r="N364" s="63">
        <v>112.90201697056641</v>
      </c>
      <c r="O364" s="63">
        <f t="shared" si="10"/>
        <v>110.74308613995836</v>
      </c>
      <c r="P364" s="63">
        <f t="shared" si="11"/>
        <v>118.93171782695919</v>
      </c>
      <c r="R364" s="28"/>
      <c r="S364" s="28"/>
      <c r="T364" s="28"/>
      <c r="W364" s="75"/>
      <c r="AA364" s="75"/>
    </row>
    <row r="365" spans="1:27" x14ac:dyDescent="0.25">
      <c r="A365" s="61">
        <v>605</v>
      </c>
      <c r="B365" s="62" t="s">
        <v>74</v>
      </c>
      <c r="C365" s="63">
        <v>164.75585979669276</v>
      </c>
      <c r="D365" s="63">
        <v>172.05787589376308</v>
      </c>
      <c r="E365" s="63">
        <v>171.67178674838271</v>
      </c>
      <c r="F365" s="63">
        <v>177.08785476083511</v>
      </c>
      <c r="G365" s="63">
        <v>174.6057930432938</v>
      </c>
      <c r="H365" s="63">
        <v>174.49777314810419</v>
      </c>
      <c r="I365" s="63">
        <v>171.56694165753501</v>
      </c>
      <c r="J365" s="63">
        <v>169.29938970716356</v>
      </c>
      <c r="K365" s="63">
        <v>172.39479673175916</v>
      </c>
      <c r="L365" s="63">
        <v>168.89190649901084</v>
      </c>
      <c r="M365" s="63">
        <v>164.70768224810982</v>
      </c>
      <c r="N365" s="63">
        <v>163.68060654051467</v>
      </c>
      <c r="O365" s="63">
        <f t="shared" si="10"/>
        <v>163.68060654051467</v>
      </c>
      <c r="P365" s="63">
        <f t="shared" si="11"/>
        <v>177.08785476083511</v>
      </c>
      <c r="R365" s="28"/>
      <c r="S365" s="28"/>
      <c r="T365" s="28"/>
      <c r="W365" s="75"/>
      <c r="AA365" s="75"/>
    </row>
    <row r="366" spans="1:27" x14ac:dyDescent="0.25">
      <c r="A366" s="61">
        <v>610</v>
      </c>
      <c r="B366" s="62" t="s">
        <v>269</v>
      </c>
      <c r="C366" s="63">
        <v>112.27547381438687</v>
      </c>
      <c r="D366" s="63">
        <v>114.24653635132096</v>
      </c>
      <c r="E366" s="63">
        <v>113.42858603258954</v>
      </c>
      <c r="F366" s="63">
        <v>114.4381218870213</v>
      </c>
      <c r="G366" s="63">
        <v>119.37688742281172</v>
      </c>
      <c r="H366" s="63">
        <v>117.90395832182601</v>
      </c>
      <c r="I366" s="63">
        <v>118.83328856172956</v>
      </c>
      <c r="J366" s="63">
        <v>121.16647054720633</v>
      </c>
      <c r="K366" s="63">
        <v>123.19527500785188</v>
      </c>
      <c r="L366" s="63">
        <v>115.59735568750074</v>
      </c>
      <c r="M366" s="63">
        <v>112.90633927566074</v>
      </c>
      <c r="N366" s="63">
        <v>112.93811629576123</v>
      </c>
      <c r="O366" s="63">
        <f t="shared" si="10"/>
        <v>112.27547381438687</v>
      </c>
      <c r="P366" s="63">
        <f t="shared" si="11"/>
        <v>123.19527500785188</v>
      </c>
      <c r="R366" s="28"/>
      <c r="S366" s="28"/>
      <c r="T366" s="28"/>
      <c r="W366" s="75"/>
      <c r="AA366" s="75"/>
    </row>
    <row r="367" spans="1:27" x14ac:dyDescent="0.25">
      <c r="A367" s="61">
        <v>615</v>
      </c>
      <c r="B367" s="62" t="s">
        <v>542</v>
      </c>
      <c r="C367" s="63">
        <v>115.23831123158294</v>
      </c>
      <c r="D367" s="63">
        <v>116.24650085385146</v>
      </c>
      <c r="E367" s="63">
        <v>115.36859029696345</v>
      </c>
      <c r="F367" s="63">
        <v>114.03753603880908</v>
      </c>
      <c r="G367" s="63">
        <v>109.10632598353655</v>
      </c>
      <c r="H367" s="63">
        <v>112.23479434128463</v>
      </c>
      <c r="I367" s="63">
        <v>106.69818385354799</v>
      </c>
      <c r="J367" s="63">
        <v>106.00602725001549</v>
      </c>
      <c r="K367" s="63">
        <v>108.09219049020209</v>
      </c>
      <c r="L367" s="63">
        <v>100.1186983179113</v>
      </c>
      <c r="M367" s="63">
        <v>100.82448354970029</v>
      </c>
      <c r="N367" s="63">
        <v>100.42556324839715</v>
      </c>
      <c r="O367" s="63">
        <f t="shared" si="10"/>
        <v>100.1186983179113</v>
      </c>
      <c r="P367" s="63">
        <f t="shared" si="11"/>
        <v>116.24650085385146</v>
      </c>
      <c r="R367" s="28"/>
      <c r="S367" s="28"/>
      <c r="T367" s="28"/>
      <c r="W367" s="75"/>
      <c r="AA367" s="75"/>
    </row>
    <row r="368" spans="1:27" x14ac:dyDescent="0.25">
      <c r="A368" s="61">
        <v>616</v>
      </c>
      <c r="B368" s="62" t="s">
        <v>128</v>
      </c>
      <c r="C368" s="63">
        <v>119.7853166883942</v>
      </c>
      <c r="D368" s="63">
        <v>121.00474273727002</v>
      </c>
      <c r="E368" s="63">
        <v>126.6360227198449</v>
      </c>
      <c r="F368" s="63">
        <v>131.70403531122815</v>
      </c>
      <c r="G368" s="63">
        <v>133.73337444954231</v>
      </c>
      <c r="H368" s="63">
        <v>133.63855238778362</v>
      </c>
      <c r="I368" s="63">
        <v>130.1309012726299</v>
      </c>
      <c r="J368" s="63">
        <v>138.85184296908827</v>
      </c>
      <c r="K368" s="63">
        <v>135.01385644514548</v>
      </c>
      <c r="L368" s="63">
        <v>129.4108560809637</v>
      </c>
      <c r="M368" s="63">
        <v>120.14680887572673</v>
      </c>
      <c r="N368" s="63">
        <v>119.01743781808554</v>
      </c>
      <c r="O368" s="63">
        <f t="shared" si="10"/>
        <v>119.01743781808554</v>
      </c>
      <c r="P368" s="63">
        <f t="shared" si="11"/>
        <v>138.85184296908827</v>
      </c>
      <c r="R368" s="28"/>
      <c r="S368" s="28"/>
      <c r="T368" s="28"/>
      <c r="W368" s="75"/>
      <c r="AA368" s="75"/>
    </row>
    <row r="369" spans="1:27" x14ac:dyDescent="0.25">
      <c r="A369" s="61">
        <v>618</v>
      </c>
      <c r="B369" s="62" t="s">
        <v>75</v>
      </c>
      <c r="C369" s="63">
        <v>156.30096565681379</v>
      </c>
      <c r="D369" s="63">
        <v>170.68776773081322</v>
      </c>
      <c r="E369" s="63">
        <v>169.57677732767732</v>
      </c>
      <c r="F369" s="63">
        <v>171.14141233851649</v>
      </c>
      <c r="G369" s="63">
        <v>179.48278465326524</v>
      </c>
      <c r="H369" s="63">
        <v>174.15807911017001</v>
      </c>
      <c r="I369" s="63">
        <v>189.22808935014478</v>
      </c>
      <c r="J369" s="63">
        <v>196.53452067203736</v>
      </c>
      <c r="K369" s="63">
        <v>216.86635908004757</v>
      </c>
      <c r="L369" s="63">
        <v>205.35380226060002</v>
      </c>
      <c r="M369" s="63">
        <v>201.22568216839105</v>
      </c>
      <c r="N369" s="63">
        <v>201.60700820523908</v>
      </c>
      <c r="O369" s="63">
        <f t="shared" si="10"/>
        <v>156.30096565681379</v>
      </c>
      <c r="P369" s="63">
        <f t="shared" si="11"/>
        <v>216.86635908004757</v>
      </c>
      <c r="R369" s="28"/>
      <c r="S369" s="28"/>
      <c r="T369" s="28"/>
      <c r="W369" s="75"/>
      <c r="AA369" s="75"/>
    </row>
    <row r="370" spans="1:27" x14ac:dyDescent="0.25">
      <c r="A370" s="61">
        <v>620</v>
      </c>
      <c r="B370" s="62" t="s">
        <v>151</v>
      </c>
      <c r="C370" s="63">
        <v>146.48462660825047</v>
      </c>
      <c r="D370" s="63">
        <v>140.66472724662245</v>
      </c>
      <c r="E370" s="63">
        <v>140.24925435224483</v>
      </c>
      <c r="F370" s="63">
        <v>145.04492006607097</v>
      </c>
      <c r="G370" s="63">
        <v>142.89605653336776</v>
      </c>
      <c r="H370" s="63">
        <v>140.17747625471426</v>
      </c>
      <c r="I370" s="63">
        <v>152.85828278914252</v>
      </c>
      <c r="J370" s="63">
        <v>158.11071495355981</v>
      </c>
      <c r="K370" s="63">
        <v>154.57739780167924</v>
      </c>
      <c r="L370" s="63">
        <v>152.01186434272373</v>
      </c>
      <c r="M370" s="63">
        <v>152.01186434272373</v>
      </c>
      <c r="N370" s="63">
        <v>164.16560111385317</v>
      </c>
      <c r="O370" s="63">
        <f t="shared" si="10"/>
        <v>140.17747625471426</v>
      </c>
      <c r="P370" s="63">
        <f t="shared" si="11"/>
        <v>164.16560111385317</v>
      </c>
      <c r="R370" s="28"/>
      <c r="S370" s="28"/>
      <c r="T370" s="28"/>
      <c r="W370" s="75"/>
      <c r="AA370" s="75"/>
    </row>
    <row r="371" spans="1:27" x14ac:dyDescent="0.25">
      <c r="A371" s="61">
        <v>622</v>
      </c>
      <c r="B371" s="62" t="s">
        <v>230</v>
      </c>
      <c r="C371" s="63">
        <v>112.3966577692818</v>
      </c>
      <c r="D371" s="63">
        <v>112.32349517986593</v>
      </c>
      <c r="E371" s="63">
        <v>116.26838469127824</v>
      </c>
      <c r="F371" s="63">
        <v>121.2910513264577</v>
      </c>
      <c r="G371" s="63">
        <v>118.5873553160889</v>
      </c>
      <c r="H371" s="63">
        <v>117.56953055802357</v>
      </c>
      <c r="I371" s="63">
        <v>114.80326371417118</v>
      </c>
      <c r="J371" s="63">
        <v>122.29727608889603</v>
      </c>
      <c r="K371" s="63">
        <v>121.51795180466047</v>
      </c>
      <c r="L371" s="63">
        <v>112.36212229783942</v>
      </c>
      <c r="M371" s="63">
        <v>114.9140654875665</v>
      </c>
      <c r="N371" s="63">
        <v>115.21234139276173</v>
      </c>
      <c r="O371" s="63">
        <f t="shared" si="10"/>
        <v>112.32349517986593</v>
      </c>
      <c r="P371" s="63">
        <f t="shared" si="11"/>
        <v>122.29727608889603</v>
      </c>
      <c r="R371" s="28"/>
      <c r="S371" s="28"/>
      <c r="T371" s="28"/>
      <c r="W371" s="75"/>
      <c r="AA371" s="75"/>
    </row>
    <row r="372" spans="1:27" x14ac:dyDescent="0.25">
      <c r="A372" s="61">
        <v>625</v>
      </c>
      <c r="B372" s="62" t="s">
        <v>66</v>
      </c>
      <c r="C372" s="63">
        <v>114.44817478565352</v>
      </c>
      <c r="D372" s="63">
        <v>116.9522736874078</v>
      </c>
      <c r="E372" s="63">
        <v>114.44761034646096</v>
      </c>
      <c r="F372" s="63">
        <v>118.72748641054251</v>
      </c>
      <c r="G372" s="63">
        <v>118.87770031275855</v>
      </c>
      <c r="H372" s="63">
        <v>117.3923734625709</v>
      </c>
      <c r="I372" s="63">
        <v>114.45586096035278</v>
      </c>
      <c r="J372" s="63">
        <v>115.09732581237755</v>
      </c>
      <c r="K372" s="63">
        <v>115.32716219778408</v>
      </c>
      <c r="L372" s="63">
        <v>112.648295469332</v>
      </c>
      <c r="M372" s="63">
        <v>108.8816630571408</v>
      </c>
      <c r="N372" s="63">
        <v>108.64822656782296</v>
      </c>
      <c r="O372" s="63">
        <f t="shared" si="10"/>
        <v>108.64822656782296</v>
      </c>
      <c r="P372" s="63">
        <f t="shared" si="11"/>
        <v>118.87770031275855</v>
      </c>
      <c r="R372" s="28"/>
      <c r="S372" s="28"/>
      <c r="T372" s="28"/>
      <c r="W372" s="75"/>
      <c r="AA372" s="75"/>
    </row>
    <row r="373" spans="1:27" x14ac:dyDescent="0.25">
      <c r="A373" s="61">
        <v>632</v>
      </c>
      <c r="B373" s="62" t="s">
        <v>336</v>
      </c>
      <c r="C373" s="63">
        <v>141.61818093643225</v>
      </c>
      <c r="D373" s="63">
        <v>159.61010754315126</v>
      </c>
      <c r="E373" s="63">
        <v>165.62777201608498</v>
      </c>
      <c r="F373" s="63">
        <v>185.5639030311736</v>
      </c>
      <c r="G373" s="63">
        <v>196.11638607025543</v>
      </c>
      <c r="H373" s="63">
        <v>182.74025517458165</v>
      </c>
      <c r="I373" s="63">
        <v>198.8538001628703</v>
      </c>
      <c r="J373" s="63">
        <v>202.66843624731951</v>
      </c>
      <c r="K373" s="63">
        <v>215.69854398403839</v>
      </c>
      <c r="L373" s="63">
        <v>164.15983051126065</v>
      </c>
      <c r="M373" s="63">
        <v>164.15983051126065</v>
      </c>
      <c r="N373" s="63">
        <v>164.15983051126065</v>
      </c>
      <c r="O373" s="63">
        <f t="shared" si="10"/>
        <v>141.61818093643225</v>
      </c>
      <c r="P373" s="63">
        <f t="shared" si="11"/>
        <v>215.69854398403839</v>
      </c>
      <c r="R373" s="28"/>
      <c r="S373" s="28"/>
      <c r="T373" s="28"/>
      <c r="W373" s="75"/>
      <c r="AA373" s="75"/>
    </row>
    <row r="374" spans="1:27" x14ac:dyDescent="0.25">
      <c r="A374" s="61">
        <v>635</v>
      </c>
      <c r="B374" s="62" t="s">
        <v>90</v>
      </c>
      <c r="C374" s="63">
        <v>137.77158103146323</v>
      </c>
      <c r="D374" s="63">
        <v>145.65806412948527</v>
      </c>
      <c r="E374" s="63">
        <v>145.36558826202835</v>
      </c>
      <c r="F374" s="63">
        <v>152.67884004104323</v>
      </c>
      <c r="G374" s="63">
        <v>151.53471919334612</v>
      </c>
      <c r="H374" s="63">
        <v>147.02415483893483</v>
      </c>
      <c r="I374" s="63">
        <v>141.81003208745108</v>
      </c>
      <c r="J374" s="63">
        <v>144.41387489316207</v>
      </c>
      <c r="K374" s="63">
        <v>140.41522666568986</v>
      </c>
      <c r="L374" s="63">
        <v>131.82886534886723</v>
      </c>
      <c r="M374" s="63">
        <v>127.13987732083352</v>
      </c>
      <c r="N374" s="63">
        <v>127.21991347868953</v>
      </c>
      <c r="O374" s="63">
        <f t="shared" si="10"/>
        <v>127.13987732083352</v>
      </c>
      <c r="P374" s="63">
        <f t="shared" si="11"/>
        <v>152.67884004104323</v>
      </c>
      <c r="R374" s="28"/>
      <c r="S374" s="28"/>
      <c r="T374" s="28"/>
      <c r="W374" s="75"/>
      <c r="AA374" s="75"/>
    </row>
    <row r="375" spans="1:27" x14ac:dyDescent="0.25">
      <c r="A375" s="61">
        <v>640</v>
      </c>
      <c r="B375" s="62" t="s">
        <v>277</v>
      </c>
      <c r="C375" s="63">
        <v>165.99387793422866</v>
      </c>
      <c r="D375" s="63">
        <v>166.90747105512577</v>
      </c>
      <c r="E375" s="63">
        <v>148.69197174404886</v>
      </c>
      <c r="F375" s="63">
        <v>168.31066839822421</v>
      </c>
      <c r="G375" s="63">
        <v>170.52184345338156</v>
      </c>
      <c r="H375" s="63">
        <v>176.75282328075843</v>
      </c>
      <c r="I375" s="63">
        <v>172.57717344093288</v>
      </c>
      <c r="J375" s="63">
        <v>172.93642946175623</v>
      </c>
      <c r="K375" s="63">
        <v>175.64580057104621</v>
      </c>
      <c r="L375" s="63">
        <v>162.8799809030626</v>
      </c>
      <c r="M375" s="63">
        <v>170.22804145360524</v>
      </c>
      <c r="N375" s="63">
        <v>170.24616836083914</v>
      </c>
      <c r="O375" s="63">
        <f t="shared" si="10"/>
        <v>148.69197174404886</v>
      </c>
      <c r="P375" s="63">
        <f t="shared" si="11"/>
        <v>176.75282328075843</v>
      </c>
      <c r="R375" s="28"/>
      <c r="S375" s="28"/>
      <c r="T375" s="28"/>
      <c r="W375" s="75"/>
      <c r="AA375" s="75"/>
    </row>
    <row r="376" spans="1:27" x14ac:dyDescent="0.25">
      <c r="A376" s="61">
        <v>645</v>
      </c>
      <c r="B376" s="62" t="s">
        <v>165</v>
      </c>
      <c r="C376" s="63">
        <v>134.60452359065454</v>
      </c>
      <c r="D376" s="63">
        <v>136.16811127500517</v>
      </c>
      <c r="E376" s="63">
        <v>137.23790068869462</v>
      </c>
      <c r="F376" s="63">
        <v>133.5761563230777</v>
      </c>
      <c r="G376" s="63">
        <v>142.3814474391252</v>
      </c>
      <c r="H376" s="63">
        <v>140.19595744671651</v>
      </c>
      <c r="I376" s="63">
        <v>138.15808470693474</v>
      </c>
      <c r="J376" s="63">
        <v>140.70425907421401</v>
      </c>
      <c r="K376" s="63">
        <v>147.23734032670981</v>
      </c>
      <c r="L376" s="63">
        <v>139.17068383981038</v>
      </c>
      <c r="M376" s="63">
        <v>131.78306552265497</v>
      </c>
      <c r="N376" s="63">
        <v>130.46212442029332</v>
      </c>
      <c r="O376" s="63">
        <f t="shared" si="10"/>
        <v>130.46212442029332</v>
      </c>
      <c r="P376" s="63">
        <f t="shared" si="11"/>
        <v>147.23734032670981</v>
      </c>
      <c r="R376" s="28"/>
      <c r="S376" s="28"/>
      <c r="T376" s="28"/>
      <c r="W376" s="75"/>
      <c r="AA376" s="75"/>
    </row>
    <row r="377" spans="1:27" x14ac:dyDescent="0.25">
      <c r="A377" s="61">
        <v>650</v>
      </c>
      <c r="B377" s="62" t="s">
        <v>222</v>
      </c>
      <c r="C377" s="63">
        <v>115.40314657830373</v>
      </c>
      <c r="D377" s="63">
        <v>120.41976965803283</v>
      </c>
      <c r="E377" s="63">
        <v>122.32827020857775</v>
      </c>
      <c r="F377" s="63">
        <v>123.00774409599107</v>
      </c>
      <c r="G377" s="63">
        <v>128.23761291126229</v>
      </c>
      <c r="H377" s="63">
        <v>131.41136598135324</v>
      </c>
      <c r="I377" s="63">
        <v>127.71852744976874</v>
      </c>
      <c r="J377" s="63">
        <v>127.45143422041427</v>
      </c>
      <c r="K377" s="63">
        <v>133.49130738066307</v>
      </c>
      <c r="L377" s="63">
        <v>133.09725785053479</v>
      </c>
      <c r="M377" s="63">
        <v>131.27921812513324</v>
      </c>
      <c r="N377" s="63">
        <v>131.26088271909569</v>
      </c>
      <c r="O377" s="63">
        <f t="shared" si="10"/>
        <v>115.40314657830373</v>
      </c>
      <c r="P377" s="63">
        <f t="shared" si="11"/>
        <v>133.49130738066307</v>
      </c>
      <c r="R377" s="28"/>
      <c r="S377" s="28"/>
      <c r="T377" s="28"/>
      <c r="W377" s="75"/>
      <c r="AA377" s="75"/>
    </row>
    <row r="378" spans="1:27" x14ac:dyDescent="0.25">
      <c r="A378" s="61">
        <v>655</v>
      </c>
      <c r="B378" s="62" t="s">
        <v>543</v>
      </c>
      <c r="C378" s="63">
        <v>166.31694825208334</v>
      </c>
      <c r="D378" s="63">
        <v>171.88141273196564</v>
      </c>
      <c r="E378" s="63">
        <v>177.11135755103578</v>
      </c>
      <c r="F378" s="63">
        <v>173.00322692512918</v>
      </c>
      <c r="G378" s="63">
        <v>180.03471794625858</v>
      </c>
      <c r="H378" s="63">
        <v>176.83537742229515</v>
      </c>
      <c r="I378" s="63">
        <v>174.26873919735729</v>
      </c>
      <c r="J378" s="63">
        <v>173.11742139371424</v>
      </c>
      <c r="K378" s="63">
        <v>172.67297633805322</v>
      </c>
      <c r="L378" s="63">
        <v>171.66850187383099</v>
      </c>
      <c r="M378" s="63">
        <v>169.000125431409</v>
      </c>
      <c r="N378" s="63">
        <v>169.52855877713512</v>
      </c>
      <c r="O378" s="63">
        <f t="shared" si="10"/>
        <v>166.31694825208334</v>
      </c>
      <c r="P378" s="63">
        <f t="shared" si="11"/>
        <v>180.03471794625858</v>
      </c>
      <c r="R378" s="28"/>
      <c r="S378" s="28"/>
      <c r="T378" s="28"/>
      <c r="W378" s="75"/>
      <c r="AA378" s="75"/>
    </row>
    <row r="379" spans="1:27" x14ac:dyDescent="0.25">
      <c r="A379" s="61">
        <v>658</v>
      </c>
      <c r="B379" s="62" t="s">
        <v>205</v>
      </c>
      <c r="C379" s="63">
        <v>107.4479627817077</v>
      </c>
      <c r="D379" s="63">
        <v>107.8665997343236</v>
      </c>
      <c r="E379" s="63">
        <v>106.87257574909053</v>
      </c>
      <c r="F379" s="63">
        <v>110.06758415523414</v>
      </c>
      <c r="G379" s="63">
        <v>112.60540397994913</v>
      </c>
      <c r="H379" s="63">
        <v>113.88912394606324</v>
      </c>
      <c r="I379" s="63">
        <v>115.09199070531675</v>
      </c>
      <c r="J379" s="63">
        <v>118.97006359933458</v>
      </c>
      <c r="K379" s="63">
        <v>124.06729026439042</v>
      </c>
      <c r="L379" s="63">
        <v>116.32871129600528</v>
      </c>
      <c r="M379" s="63">
        <v>116.32871129600528</v>
      </c>
      <c r="N379" s="63">
        <v>115.84608359151956</v>
      </c>
      <c r="O379" s="63">
        <f t="shared" si="10"/>
        <v>106.87257574909053</v>
      </c>
      <c r="P379" s="63">
        <f t="shared" si="11"/>
        <v>124.06729026439042</v>
      </c>
      <c r="R379" s="28"/>
      <c r="S379" s="28"/>
      <c r="T379" s="28"/>
      <c r="W379" s="75"/>
      <c r="AA379" s="75"/>
    </row>
    <row r="380" spans="1:27" x14ac:dyDescent="0.25">
      <c r="A380" s="61">
        <v>660</v>
      </c>
      <c r="B380" s="62" t="s">
        <v>166</v>
      </c>
      <c r="C380" s="63">
        <v>187.26083343289505</v>
      </c>
      <c r="D380" s="63">
        <v>190.14071479181359</v>
      </c>
      <c r="E380" s="63">
        <v>180.46792973751297</v>
      </c>
      <c r="F380" s="63">
        <v>183.61431942368583</v>
      </c>
      <c r="G380" s="63">
        <v>191.59753308338264</v>
      </c>
      <c r="H380" s="63">
        <v>192.05969734555455</v>
      </c>
      <c r="I380" s="63">
        <v>180.98597644855582</v>
      </c>
      <c r="J380" s="63">
        <v>188.93130202815325</v>
      </c>
      <c r="K380" s="63">
        <v>206.85509842809884</v>
      </c>
      <c r="L380" s="63">
        <v>178.95536063289055</v>
      </c>
      <c r="M380" s="63">
        <v>193.92028082883306</v>
      </c>
      <c r="N380" s="63">
        <v>194.7166466170593</v>
      </c>
      <c r="O380" s="63">
        <f t="shared" si="10"/>
        <v>178.95536063289055</v>
      </c>
      <c r="P380" s="63">
        <f t="shared" si="11"/>
        <v>206.85509842809884</v>
      </c>
      <c r="R380" s="28"/>
      <c r="S380" s="28"/>
      <c r="T380" s="28"/>
      <c r="W380" s="75"/>
      <c r="AA380" s="75"/>
    </row>
    <row r="381" spans="1:27" x14ac:dyDescent="0.25">
      <c r="A381" s="61">
        <v>662</v>
      </c>
      <c r="B381" s="62" t="s">
        <v>544</v>
      </c>
      <c r="C381" s="63">
        <v>143.89587970829152</v>
      </c>
      <c r="D381" s="63">
        <v>153.04194908350772</v>
      </c>
      <c r="E381" s="63">
        <v>144.69412931638803</v>
      </c>
      <c r="F381" s="63">
        <v>152.33535009112947</v>
      </c>
      <c r="G381" s="63">
        <v>158.11307231167166</v>
      </c>
      <c r="H381" s="63">
        <v>153.88940175011436</v>
      </c>
      <c r="I381" s="63">
        <v>165.9500791748616</v>
      </c>
      <c r="J381" s="63">
        <v>175.38533246688402</v>
      </c>
      <c r="K381" s="63">
        <v>162.11874103666278</v>
      </c>
      <c r="L381" s="63">
        <v>142.07445402098818</v>
      </c>
      <c r="M381" s="63">
        <v>152.00007293348017</v>
      </c>
      <c r="N381" s="63">
        <v>153.24561359102461</v>
      </c>
      <c r="O381" s="63">
        <f t="shared" si="10"/>
        <v>142.07445402098818</v>
      </c>
      <c r="P381" s="63">
        <f t="shared" si="11"/>
        <v>175.38533246688402</v>
      </c>
      <c r="R381" s="28"/>
      <c r="S381" s="28"/>
      <c r="T381" s="28"/>
      <c r="W381" s="75"/>
      <c r="AA381" s="75"/>
    </row>
    <row r="382" spans="1:27" x14ac:dyDescent="0.25">
      <c r="A382" s="61">
        <v>665</v>
      </c>
      <c r="B382" s="62" t="s">
        <v>223</v>
      </c>
      <c r="C382" s="63">
        <v>108.92918353170306</v>
      </c>
      <c r="D382" s="63">
        <v>112.38629274772205</v>
      </c>
      <c r="E382" s="63">
        <v>113.85897919501966</v>
      </c>
      <c r="F382" s="63">
        <v>114.52838381117915</v>
      </c>
      <c r="G382" s="63">
        <v>118.48240028636118</v>
      </c>
      <c r="H382" s="63">
        <v>117.67006146164158</v>
      </c>
      <c r="I382" s="63">
        <v>117.95058025154486</v>
      </c>
      <c r="J382" s="63">
        <v>117.69715813750597</v>
      </c>
      <c r="K382" s="63">
        <v>120.21377429104983</v>
      </c>
      <c r="L382" s="63">
        <v>112.27587959492098</v>
      </c>
      <c r="M382" s="63">
        <v>112.27587959492098</v>
      </c>
      <c r="N382" s="63">
        <v>112.27587959492098</v>
      </c>
      <c r="O382" s="63">
        <f t="shared" si="10"/>
        <v>108.92918353170306</v>
      </c>
      <c r="P382" s="63">
        <f t="shared" si="11"/>
        <v>120.21377429104983</v>
      </c>
      <c r="R382" s="28"/>
      <c r="S382" s="28"/>
      <c r="T382" s="28"/>
      <c r="W382" s="75"/>
      <c r="AA382" s="75"/>
    </row>
    <row r="383" spans="1:27" x14ac:dyDescent="0.25">
      <c r="A383" s="61">
        <v>670</v>
      </c>
      <c r="B383" s="62" t="s">
        <v>76</v>
      </c>
      <c r="C383" s="63">
        <v>169.37879207317982</v>
      </c>
      <c r="D383" s="63">
        <v>173.21422344582408</v>
      </c>
      <c r="E383" s="63">
        <v>177.07484769849606</v>
      </c>
      <c r="F383" s="63">
        <v>176.19692863365074</v>
      </c>
      <c r="G383" s="63">
        <v>190.40428317288044</v>
      </c>
      <c r="H383" s="63">
        <v>161.36433748942136</v>
      </c>
      <c r="I383" s="63">
        <v>178.79212234639522</v>
      </c>
      <c r="J383" s="63">
        <v>170.78782866114506</v>
      </c>
      <c r="K383" s="63">
        <v>175.95679755402233</v>
      </c>
      <c r="L383" s="63">
        <v>174.68819464071257</v>
      </c>
      <c r="M383" s="63">
        <v>175.36927796863799</v>
      </c>
      <c r="N383" s="63">
        <v>175.79494860385907</v>
      </c>
      <c r="O383" s="63">
        <f t="shared" si="10"/>
        <v>161.36433748942136</v>
      </c>
      <c r="P383" s="63">
        <f t="shared" si="11"/>
        <v>190.40428317288044</v>
      </c>
      <c r="R383" s="28"/>
      <c r="S383" s="28"/>
      <c r="T383" s="28"/>
      <c r="W383" s="75"/>
      <c r="AA383" s="75"/>
    </row>
    <row r="384" spans="1:27" x14ac:dyDescent="0.25">
      <c r="A384" s="61">
        <v>672</v>
      </c>
      <c r="B384" s="62" t="s">
        <v>196</v>
      </c>
      <c r="C384" s="63">
        <v>126.79888365589281</v>
      </c>
      <c r="D384" s="63">
        <v>130.99463264347821</v>
      </c>
      <c r="E384" s="63">
        <v>136.08917693814021</v>
      </c>
      <c r="F384" s="63">
        <v>136.49564305727048</v>
      </c>
      <c r="G384" s="63">
        <v>137.17141461292388</v>
      </c>
      <c r="H384" s="63">
        <v>137.43090069318356</v>
      </c>
      <c r="I384" s="63">
        <v>134.71811490708069</v>
      </c>
      <c r="J384" s="63">
        <v>132.40452953636947</v>
      </c>
      <c r="K384" s="63">
        <v>140.26441848568311</v>
      </c>
      <c r="L384" s="63">
        <v>134.04472624516984</v>
      </c>
      <c r="M384" s="63">
        <v>122.48131783352338</v>
      </c>
      <c r="N384" s="63">
        <v>122.12929264733252</v>
      </c>
      <c r="O384" s="63">
        <f t="shared" si="10"/>
        <v>122.12929264733252</v>
      </c>
      <c r="P384" s="63">
        <f t="shared" si="11"/>
        <v>140.26441848568311</v>
      </c>
      <c r="R384" s="28"/>
      <c r="S384" s="28"/>
      <c r="T384" s="28"/>
      <c r="W384" s="75"/>
      <c r="AA384" s="75"/>
    </row>
    <row r="385" spans="1:27" x14ac:dyDescent="0.25">
      <c r="A385" s="61">
        <v>673</v>
      </c>
      <c r="B385" s="62" t="s">
        <v>152</v>
      </c>
      <c r="C385" s="63">
        <v>123.75523626750096</v>
      </c>
      <c r="D385" s="63">
        <v>126.46905764469511</v>
      </c>
      <c r="E385" s="63">
        <v>130.99411377584005</v>
      </c>
      <c r="F385" s="63">
        <v>147.26882278013102</v>
      </c>
      <c r="G385" s="63">
        <v>147.47123209341203</v>
      </c>
      <c r="H385" s="63">
        <v>150.70060951701024</v>
      </c>
      <c r="I385" s="63">
        <v>152.84370899229717</v>
      </c>
      <c r="J385" s="63">
        <v>158.17229985822635</v>
      </c>
      <c r="K385" s="63">
        <v>164.20707595339545</v>
      </c>
      <c r="L385" s="63">
        <v>156.92661039684862</v>
      </c>
      <c r="M385" s="63">
        <v>157.30508265307287</v>
      </c>
      <c r="N385" s="63">
        <v>157.04265736138677</v>
      </c>
      <c r="O385" s="63">
        <f t="shared" si="10"/>
        <v>123.75523626750096</v>
      </c>
      <c r="P385" s="63">
        <f t="shared" si="11"/>
        <v>164.20707595339545</v>
      </c>
      <c r="R385" s="28"/>
      <c r="S385" s="28"/>
      <c r="T385" s="28"/>
      <c r="W385" s="75"/>
      <c r="AA385" s="75"/>
    </row>
    <row r="386" spans="1:27" x14ac:dyDescent="0.25">
      <c r="A386" s="61">
        <v>674</v>
      </c>
      <c r="B386" s="62" t="s">
        <v>77</v>
      </c>
      <c r="C386" s="63">
        <v>132.23081046897332</v>
      </c>
      <c r="D386" s="63">
        <v>137.50672179685355</v>
      </c>
      <c r="E386" s="63">
        <v>140.77774906395734</v>
      </c>
      <c r="F386" s="63">
        <v>142.7462116169342</v>
      </c>
      <c r="G386" s="63">
        <v>144.46458485157859</v>
      </c>
      <c r="H386" s="63">
        <v>137.079113361872</v>
      </c>
      <c r="I386" s="63">
        <v>135.386784693641</v>
      </c>
      <c r="J386" s="63">
        <v>139.70307508428519</v>
      </c>
      <c r="K386" s="63">
        <v>154.28550822983613</v>
      </c>
      <c r="L386" s="63">
        <v>136.06262406780155</v>
      </c>
      <c r="M386" s="63">
        <v>140.35711650461755</v>
      </c>
      <c r="N386" s="63">
        <v>138.400949943911</v>
      </c>
      <c r="O386" s="63">
        <f t="shared" si="10"/>
        <v>132.23081046897332</v>
      </c>
      <c r="P386" s="63">
        <f t="shared" si="11"/>
        <v>154.28550822983613</v>
      </c>
      <c r="R386" s="28"/>
      <c r="S386" s="28"/>
      <c r="T386" s="28"/>
      <c r="W386" s="75"/>
      <c r="AA386" s="75"/>
    </row>
    <row r="387" spans="1:27" x14ac:dyDescent="0.25">
      <c r="A387" s="61">
        <v>675</v>
      </c>
      <c r="B387" s="62" t="s">
        <v>545</v>
      </c>
      <c r="C387" s="63">
        <v>156.83735619809923</v>
      </c>
      <c r="D387" s="63">
        <v>162.89037760392984</v>
      </c>
      <c r="E387" s="63">
        <v>158.35390888783232</v>
      </c>
      <c r="F387" s="63">
        <v>163.12512813094807</v>
      </c>
      <c r="G387" s="63">
        <v>167.18157838785223</v>
      </c>
      <c r="H387" s="63">
        <v>166.63898394053274</v>
      </c>
      <c r="I387" s="63">
        <v>170.4679790459877</v>
      </c>
      <c r="J387" s="63">
        <v>166.98002752182819</v>
      </c>
      <c r="K387" s="63">
        <v>184.46263279977589</v>
      </c>
      <c r="L387" s="63">
        <v>187.86557140835467</v>
      </c>
      <c r="M387" s="63">
        <v>187.86557140835467</v>
      </c>
      <c r="N387" s="63">
        <v>177.0246195770072</v>
      </c>
      <c r="O387" s="63">
        <f t="shared" si="10"/>
        <v>156.83735619809923</v>
      </c>
      <c r="P387" s="63">
        <f t="shared" si="11"/>
        <v>187.86557140835467</v>
      </c>
      <c r="R387" s="28"/>
      <c r="S387" s="28"/>
      <c r="T387" s="28"/>
      <c r="W387" s="75"/>
      <c r="AA387" s="75"/>
    </row>
    <row r="388" spans="1:27" x14ac:dyDescent="0.25">
      <c r="A388" s="61">
        <v>680</v>
      </c>
      <c r="B388" s="62" t="s">
        <v>197</v>
      </c>
      <c r="C388" s="63">
        <v>122.17807434817909</v>
      </c>
      <c r="D388" s="63">
        <v>125.33602551785515</v>
      </c>
      <c r="E388" s="63">
        <v>129.21773255037178</v>
      </c>
      <c r="F388" s="63">
        <v>134.13382780960416</v>
      </c>
      <c r="G388" s="63">
        <v>134.83647291058617</v>
      </c>
      <c r="H388" s="63">
        <v>137.95089698549126</v>
      </c>
      <c r="I388" s="63">
        <v>133.47758570556297</v>
      </c>
      <c r="J388" s="63">
        <v>135.61574434831135</v>
      </c>
      <c r="K388" s="63">
        <v>137.70328503039019</v>
      </c>
      <c r="L388" s="63">
        <v>131.27107417134886</v>
      </c>
      <c r="M388" s="63">
        <v>129.61239546789548</v>
      </c>
      <c r="N388" s="63">
        <v>129.56953392449162</v>
      </c>
      <c r="O388" s="63">
        <f t="shared" si="10"/>
        <v>122.17807434817909</v>
      </c>
      <c r="P388" s="63">
        <f t="shared" si="11"/>
        <v>137.95089698549126</v>
      </c>
      <c r="R388" s="28"/>
      <c r="S388" s="28"/>
      <c r="T388" s="28"/>
      <c r="W388" s="75"/>
      <c r="AA388" s="75"/>
    </row>
    <row r="389" spans="1:27" x14ac:dyDescent="0.25">
      <c r="A389" s="61">
        <v>683</v>
      </c>
      <c r="B389" s="62" t="s">
        <v>242</v>
      </c>
      <c r="C389" s="63">
        <v>148.52509492806004</v>
      </c>
      <c r="D389" s="63">
        <v>152.16916938192199</v>
      </c>
      <c r="E389" s="63">
        <v>153.96278185833708</v>
      </c>
      <c r="F389" s="63">
        <v>160.41534965564185</v>
      </c>
      <c r="G389" s="63">
        <v>169.81079879880855</v>
      </c>
      <c r="H389" s="63">
        <v>176.35516243868884</v>
      </c>
      <c r="I389" s="63">
        <v>171.375728238504</v>
      </c>
      <c r="J389" s="63">
        <v>171.40200119321318</v>
      </c>
      <c r="K389" s="63">
        <v>181.094894021291</v>
      </c>
      <c r="L389" s="63">
        <v>182.29875719438201</v>
      </c>
      <c r="M389" s="63">
        <v>182.29875719438201</v>
      </c>
      <c r="N389" s="63">
        <v>182.29875719438201</v>
      </c>
      <c r="O389" s="63">
        <f t="shared" si="10"/>
        <v>148.52509492806004</v>
      </c>
      <c r="P389" s="63">
        <f t="shared" si="11"/>
        <v>182.29875719438201</v>
      </c>
      <c r="R389" s="28"/>
      <c r="S389" s="28"/>
      <c r="T389" s="28"/>
      <c r="W389" s="75"/>
      <c r="AA389" s="75"/>
    </row>
    <row r="390" spans="1:27" x14ac:dyDescent="0.25">
      <c r="A390" s="61">
        <v>685</v>
      </c>
      <c r="B390" s="62" t="s">
        <v>337</v>
      </c>
      <c r="C390" s="63">
        <v>145.15769354521819</v>
      </c>
      <c r="D390" s="63">
        <v>151.17504622877098</v>
      </c>
      <c r="E390" s="63">
        <v>158.77982364632558</v>
      </c>
      <c r="F390" s="63">
        <v>158.384044403383</v>
      </c>
      <c r="G390" s="63">
        <v>183.87816395596639</v>
      </c>
      <c r="H390" s="63">
        <v>111.6967780826958</v>
      </c>
      <c r="I390" s="63">
        <v>137.5763908421923</v>
      </c>
      <c r="J390" s="63">
        <v>136.98885757423565</v>
      </c>
      <c r="K390" s="63">
        <v>157.52059298451454</v>
      </c>
      <c r="L390" s="63">
        <v>190.59928109739096</v>
      </c>
      <c r="M390" s="63">
        <v>190.59928109739096</v>
      </c>
      <c r="N390" s="63">
        <v>151.50305833294942</v>
      </c>
      <c r="O390" s="63">
        <f t="shared" si="10"/>
        <v>111.6967780826958</v>
      </c>
      <c r="P390" s="63">
        <f t="shared" si="11"/>
        <v>190.59928109739096</v>
      </c>
      <c r="R390" s="28"/>
      <c r="S390" s="28"/>
      <c r="T390" s="28"/>
      <c r="W390" s="75"/>
      <c r="AA390" s="75"/>
    </row>
    <row r="391" spans="1:27" x14ac:dyDescent="0.25">
      <c r="A391" s="61">
        <v>690</v>
      </c>
      <c r="B391" s="62" t="s">
        <v>109</v>
      </c>
      <c r="C391" s="63">
        <v>115.4251812105521</v>
      </c>
      <c r="D391" s="63">
        <v>117.33928140091079</v>
      </c>
      <c r="E391" s="63">
        <v>124.54143461721232</v>
      </c>
      <c r="F391" s="63">
        <v>125.97579732785064</v>
      </c>
      <c r="G391" s="63">
        <v>129.0716594755155</v>
      </c>
      <c r="H391" s="63">
        <v>130.81520084659988</v>
      </c>
      <c r="I391" s="63">
        <v>131.00145942288012</v>
      </c>
      <c r="J391" s="63">
        <v>136.05318524878928</v>
      </c>
      <c r="K391" s="63">
        <v>140.85518870506377</v>
      </c>
      <c r="L391" s="63">
        <v>147.62629783989868</v>
      </c>
      <c r="M391" s="63">
        <v>150.17268515902265</v>
      </c>
      <c r="N391" s="63">
        <v>150.59501289175424</v>
      </c>
      <c r="O391" s="63">
        <f t="shared" si="10"/>
        <v>115.4251812105521</v>
      </c>
      <c r="P391" s="63">
        <f t="shared" si="11"/>
        <v>150.59501289175424</v>
      </c>
      <c r="R391" s="28"/>
      <c r="S391" s="28"/>
      <c r="T391" s="28"/>
      <c r="W391" s="75"/>
      <c r="AA391" s="75"/>
    </row>
    <row r="392" spans="1:27" x14ac:dyDescent="0.25">
      <c r="A392" s="61">
        <v>695</v>
      </c>
      <c r="B392" s="62" t="s">
        <v>278</v>
      </c>
      <c r="C392" s="63">
        <v>145.58364265578496</v>
      </c>
      <c r="D392" s="63">
        <v>140.50424443634643</v>
      </c>
      <c r="E392" s="63">
        <v>146.5100524116003</v>
      </c>
      <c r="F392" s="63">
        <v>149.48050483194791</v>
      </c>
      <c r="G392" s="63">
        <v>156.43523176327994</v>
      </c>
      <c r="H392" s="63">
        <v>161.59186998055247</v>
      </c>
      <c r="I392" s="63">
        <v>161.68685876475988</v>
      </c>
      <c r="J392" s="63">
        <v>165.49170357358486</v>
      </c>
      <c r="K392" s="63">
        <v>164.44002901498845</v>
      </c>
      <c r="L392" s="63">
        <v>163.01786140208151</v>
      </c>
      <c r="M392" s="63">
        <v>162.56524557671358</v>
      </c>
      <c r="N392" s="63">
        <v>162.47119104225393</v>
      </c>
      <c r="O392" s="63">
        <f t="shared" si="10"/>
        <v>140.50424443634643</v>
      </c>
      <c r="P392" s="63">
        <f t="shared" si="11"/>
        <v>165.49170357358486</v>
      </c>
      <c r="R392" s="28"/>
      <c r="S392" s="28"/>
      <c r="T392" s="28"/>
      <c r="W392" s="75"/>
      <c r="AA392" s="75"/>
    </row>
    <row r="393" spans="1:27" x14ac:dyDescent="0.25">
      <c r="A393" s="61">
        <v>698</v>
      </c>
      <c r="B393" s="62" t="s">
        <v>546</v>
      </c>
      <c r="C393" s="63">
        <v>146.17797011935576</v>
      </c>
      <c r="D393" s="63">
        <v>151.86986447572468</v>
      </c>
      <c r="E393" s="63">
        <v>161.28815124780428</v>
      </c>
      <c r="F393" s="63">
        <v>168.23674523626698</v>
      </c>
      <c r="G393" s="63">
        <v>176.05307712725894</v>
      </c>
      <c r="H393" s="63">
        <v>174.43519426556571</v>
      </c>
      <c r="I393" s="63">
        <v>169.11327156379926</v>
      </c>
      <c r="J393" s="63">
        <v>171.99813893592116</v>
      </c>
      <c r="K393" s="63">
        <v>184.58917070668809</v>
      </c>
      <c r="L393" s="63">
        <v>179.21924615129512</v>
      </c>
      <c r="M393" s="63">
        <v>179.43680225539481</v>
      </c>
      <c r="N393" s="63">
        <v>179.24453865318742</v>
      </c>
      <c r="O393" s="63">
        <f t="shared" si="10"/>
        <v>146.17797011935576</v>
      </c>
      <c r="P393" s="63">
        <f t="shared" si="11"/>
        <v>184.58917070668809</v>
      </c>
      <c r="R393" s="28"/>
      <c r="S393" s="28"/>
      <c r="T393" s="28"/>
      <c r="W393" s="75"/>
      <c r="AA393" s="75"/>
    </row>
    <row r="394" spans="1:27" x14ac:dyDescent="0.25">
      <c r="A394" s="61">
        <v>700</v>
      </c>
      <c r="B394" s="62" t="s">
        <v>254</v>
      </c>
      <c r="C394" s="63">
        <v>197.58771592348117</v>
      </c>
      <c r="D394" s="63">
        <v>205.6857645105863</v>
      </c>
      <c r="E394" s="63">
        <v>210.54353904034184</v>
      </c>
      <c r="F394" s="63">
        <v>206.10837584350028</v>
      </c>
      <c r="G394" s="63">
        <v>211.08120032019769</v>
      </c>
      <c r="H394" s="63">
        <v>216.9983220594479</v>
      </c>
      <c r="I394" s="63">
        <v>205.4665189928262</v>
      </c>
      <c r="J394" s="63">
        <v>196.29927073916861</v>
      </c>
      <c r="K394" s="63">
        <v>186.48234149706383</v>
      </c>
      <c r="L394" s="63">
        <v>191.92619881790571</v>
      </c>
      <c r="M394" s="63">
        <v>159.52679024216121</v>
      </c>
      <c r="N394" s="63">
        <v>158.04342031501497</v>
      </c>
      <c r="O394" s="63">
        <f t="shared" si="10"/>
        <v>158.04342031501497</v>
      </c>
      <c r="P394" s="63">
        <f t="shared" si="11"/>
        <v>216.9983220594479</v>
      </c>
      <c r="R394" s="28"/>
      <c r="S394" s="28"/>
      <c r="T394" s="28"/>
      <c r="W394" s="75"/>
      <c r="AA394" s="75"/>
    </row>
    <row r="395" spans="1:27" x14ac:dyDescent="0.25">
      <c r="A395" s="61">
        <v>705</v>
      </c>
      <c r="B395" s="62" t="s">
        <v>265</v>
      </c>
      <c r="C395" s="63">
        <v>126.49201175518141</v>
      </c>
      <c r="D395" s="63">
        <v>130.498645374641</v>
      </c>
      <c r="E395" s="63">
        <v>140.72442137316673</v>
      </c>
      <c r="F395" s="63">
        <v>147.79380793440907</v>
      </c>
      <c r="G395" s="63">
        <v>160.78893972263728</v>
      </c>
      <c r="H395" s="63">
        <v>157.90780817589834</v>
      </c>
      <c r="I395" s="63">
        <v>157.96060819371343</v>
      </c>
      <c r="J395" s="63">
        <v>166.83056550233965</v>
      </c>
      <c r="K395" s="63">
        <v>166.32142079691937</v>
      </c>
      <c r="L395" s="63">
        <v>165.8481900926385</v>
      </c>
      <c r="M395" s="63">
        <v>170.91826331257207</v>
      </c>
      <c r="N395" s="63">
        <v>171.15761496218752</v>
      </c>
      <c r="O395" s="63">
        <f t="shared" ref="O395:O448" si="12">MIN(C395:N395)</f>
        <v>126.49201175518141</v>
      </c>
      <c r="P395" s="63">
        <f t="shared" ref="P395:P448" si="13">MAX(C395:N395)</f>
        <v>171.15761496218752</v>
      </c>
      <c r="R395" s="28"/>
      <c r="S395" s="28"/>
      <c r="T395" s="28"/>
      <c r="W395" s="75"/>
      <c r="AA395" s="75"/>
    </row>
    <row r="396" spans="1:27" x14ac:dyDescent="0.25">
      <c r="A396" s="61">
        <v>710</v>
      </c>
      <c r="B396" s="62" t="s">
        <v>153</v>
      </c>
      <c r="C396" s="63">
        <v>114.85700399254711</v>
      </c>
      <c r="D396" s="63">
        <v>122.22619175525567</v>
      </c>
      <c r="E396" s="63">
        <v>133.26017118679769</v>
      </c>
      <c r="F396" s="63">
        <v>146.85883338647542</v>
      </c>
      <c r="G396" s="63">
        <v>148.5541805534811</v>
      </c>
      <c r="H396" s="63">
        <v>145.62862748283203</v>
      </c>
      <c r="I396" s="63">
        <v>141.38102306738554</v>
      </c>
      <c r="J396" s="63">
        <v>140.51626548868086</v>
      </c>
      <c r="K396" s="63">
        <v>148.32960650390979</v>
      </c>
      <c r="L396" s="63">
        <v>146.03262021245581</v>
      </c>
      <c r="M396" s="63">
        <v>143.65683222763153</v>
      </c>
      <c r="N396" s="63">
        <v>143.96893731290541</v>
      </c>
      <c r="O396" s="63">
        <f t="shared" si="12"/>
        <v>114.85700399254711</v>
      </c>
      <c r="P396" s="63">
        <f t="shared" si="13"/>
        <v>148.5541805534811</v>
      </c>
      <c r="R396" s="28"/>
      <c r="S396" s="28"/>
      <c r="T396" s="28"/>
      <c r="W396" s="75"/>
      <c r="AA396" s="75"/>
    </row>
    <row r="397" spans="1:27" x14ac:dyDescent="0.25">
      <c r="A397" s="61">
        <v>712</v>
      </c>
      <c r="B397" s="62" t="s">
        <v>159</v>
      </c>
      <c r="C397" s="63">
        <v>166.50469623285753</v>
      </c>
      <c r="D397" s="63">
        <v>162.14015811209694</v>
      </c>
      <c r="E397" s="63">
        <v>163.81307739429167</v>
      </c>
      <c r="F397" s="63">
        <v>168.02930156463302</v>
      </c>
      <c r="G397" s="63">
        <v>172.88685433443374</v>
      </c>
      <c r="H397" s="63">
        <v>173.96926690987718</v>
      </c>
      <c r="I397" s="63">
        <v>170.08506032530752</v>
      </c>
      <c r="J397" s="63">
        <v>171.94410292923394</v>
      </c>
      <c r="K397" s="63">
        <v>173.01133135215804</v>
      </c>
      <c r="L397" s="63">
        <v>172.59846658649457</v>
      </c>
      <c r="M397" s="63">
        <v>167.77827813045923</v>
      </c>
      <c r="N397" s="63">
        <v>165.54244742451664</v>
      </c>
      <c r="O397" s="63">
        <f t="shared" si="12"/>
        <v>162.14015811209694</v>
      </c>
      <c r="P397" s="63">
        <f t="shared" si="13"/>
        <v>173.96926690987718</v>
      </c>
      <c r="R397" s="28"/>
      <c r="S397" s="28"/>
      <c r="T397" s="28"/>
      <c r="W397" s="75"/>
      <c r="AA397" s="75"/>
    </row>
    <row r="398" spans="1:27" x14ac:dyDescent="0.25">
      <c r="A398" s="61">
        <v>715</v>
      </c>
      <c r="B398" s="62" t="s">
        <v>91</v>
      </c>
      <c r="C398" s="63">
        <v>199.75801768006002</v>
      </c>
      <c r="D398" s="63">
        <v>188.09152254909102</v>
      </c>
      <c r="E398" s="63">
        <v>189.7682720836751</v>
      </c>
      <c r="F398" s="63">
        <v>196.99177408643217</v>
      </c>
      <c r="G398" s="63">
        <v>180.11569628688738</v>
      </c>
      <c r="H398" s="63">
        <v>168.24642425997999</v>
      </c>
      <c r="I398" s="63">
        <v>157.35078242635413</v>
      </c>
      <c r="J398" s="63">
        <v>176.1636283591412</v>
      </c>
      <c r="K398" s="63">
        <v>180.92294708391768</v>
      </c>
      <c r="L398" s="63">
        <v>156.95546398162509</v>
      </c>
      <c r="M398" s="63">
        <v>149.53097218418699</v>
      </c>
      <c r="N398" s="63">
        <v>150.14133817819956</v>
      </c>
      <c r="O398" s="63">
        <f t="shared" si="12"/>
        <v>149.53097218418699</v>
      </c>
      <c r="P398" s="63">
        <f t="shared" si="13"/>
        <v>199.75801768006002</v>
      </c>
      <c r="R398" s="28"/>
      <c r="S398" s="28"/>
      <c r="T398" s="28"/>
      <c r="W398" s="75"/>
      <c r="AA398" s="75"/>
    </row>
    <row r="399" spans="1:27" x14ac:dyDescent="0.25">
      <c r="A399" s="61">
        <v>717</v>
      </c>
      <c r="B399" s="62" t="s">
        <v>78</v>
      </c>
      <c r="C399" s="63">
        <v>150.63118698202672</v>
      </c>
      <c r="D399" s="63">
        <v>156.27725662361112</v>
      </c>
      <c r="E399" s="63">
        <v>159.20702958058558</v>
      </c>
      <c r="F399" s="63">
        <v>153.95072778191417</v>
      </c>
      <c r="G399" s="63">
        <v>147.59753946563984</v>
      </c>
      <c r="H399" s="63">
        <v>151.7782301462382</v>
      </c>
      <c r="I399" s="63">
        <v>153.94399622063173</v>
      </c>
      <c r="J399" s="63">
        <v>141.35629211622097</v>
      </c>
      <c r="K399" s="63">
        <v>141.35629211622097</v>
      </c>
      <c r="L399" s="63">
        <v>162.52506768324781</v>
      </c>
      <c r="M399" s="63">
        <v>162.52506768324781</v>
      </c>
      <c r="N399" s="63">
        <v>148.11389123257251</v>
      </c>
      <c r="O399" s="63">
        <f t="shared" si="12"/>
        <v>141.35629211622097</v>
      </c>
      <c r="P399" s="63">
        <f t="shared" si="13"/>
        <v>162.52506768324781</v>
      </c>
      <c r="R399" s="28"/>
      <c r="S399" s="28"/>
      <c r="T399" s="28"/>
      <c r="W399" s="75"/>
      <c r="AA399" s="75"/>
    </row>
    <row r="400" spans="1:27" x14ac:dyDescent="0.25">
      <c r="A400" s="61">
        <v>720</v>
      </c>
      <c r="B400" s="62" t="s">
        <v>270</v>
      </c>
      <c r="C400" s="63">
        <v>124.15108514147144</v>
      </c>
      <c r="D400" s="63">
        <v>128.07128055912099</v>
      </c>
      <c r="E400" s="63">
        <v>118.244011391309</v>
      </c>
      <c r="F400" s="63">
        <v>121.15957630468614</v>
      </c>
      <c r="G400" s="63">
        <v>121.56865433856687</v>
      </c>
      <c r="H400" s="63">
        <v>122.78242042662615</v>
      </c>
      <c r="I400" s="63">
        <v>119.32602782306634</v>
      </c>
      <c r="J400" s="63">
        <v>116.37995970327786</v>
      </c>
      <c r="K400" s="63">
        <v>121.99277670136782</v>
      </c>
      <c r="L400" s="63">
        <v>110.16711770286105</v>
      </c>
      <c r="M400" s="63">
        <v>110.61464870877393</v>
      </c>
      <c r="N400" s="63">
        <v>110.48550609780786</v>
      </c>
      <c r="O400" s="63">
        <f t="shared" si="12"/>
        <v>110.16711770286105</v>
      </c>
      <c r="P400" s="63">
        <f t="shared" si="13"/>
        <v>128.07128055912099</v>
      </c>
      <c r="R400" s="28"/>
      <c r="S400" s="28"/>
      <c r="T400" s="28"/>
      <c r="W400" s="75"/>
      <c r="AA400" s="75"/>
    </row>
    <row r="401" spans="1:27" x14ac:dyDescent="0.25">
      <c r="A401" s="61">
        <v>725</v>
      </c>
      <c r="B401" s="62" t="s">
        <v>154</v>
      </c>
      <c r="C401" s="63">
        <v>138.54057851707512</v>
      </c>
      <c r="D401" s="63">
        <v>142.29217445457763</v>
      </c>
      <c r="E401" s="63">
        <v>143.96051654476636</v>
      </c>
      <c r="F401" s="63">
        <v>122.28056024310632</v>
      </c>
      <c r="G401" s="63">
        <v>128.69534004474232</v>
      </c>
      <c r="H401" s="63">
        <v>132.81431378588152</v>
      </c>
      <c r="I401" s="63">
        <v>131.99591702959947</v>
      </c>
      <c r="J401" s="63">
        <v>136.19187430358807</v>
      </c>
      <c r="K401" s="63">
        <v>132.48651316458057</v>
      </c>
      <c r="L401" s="63">
        <v>128.92050996533334</v>
      </c>
      <c r="M401" s="63">
        <v>127.41949680198718</v>
      </c>
      <c r="N401" s="63">
        <v>127.17729282008057</v>
      </c>
      <c r="O401" s="63">
        <f t="shared" si="12"/>
        <v>122.28056024310632</v>
      </c>
      <c r="P401" s="63">
        <f t="shared" si="13"/>
        <v>143.96051654476636</v>
      </c>
      <c r="R401" s="28"/>
      <c r="S401" s="28"/>
      <c r="T401" s="28"/>
      <c r="W401" s="75"/>
      <c r="AA401" s="75"/>
    </row>
    <row r="402" spans="1:27" x14ac:dyDescent="0.25">
      <c r="A402" s="61">
        <v>728</v>
      </c>
      <c r="B402" s="62" t="s">
        <v>547</v>
      </c>
      <c r="C402" s="63">
        <v>155.80225829489802</v>
      </c>
      <c r="D402" s="63">
        <v>156.93063818218877</v>
      </c>
      <c r="E402" s="63">
        <v>158.43247623792786</v>
      </c>
      <c r="F402" s="63">
        <v>143.51088248497288</v>
      </c>
      <c r="G402" s="63">
        <v>112.79663789968846</v>
      </c>
      <c r="H402" s="63">
        <v>173.15671396613271</v>
      </c>
      <c r="I402" s="63">
        <v>205.62527807853348</v>
      </c>
      <c r="J402" s="63">
        <v>232.52485411098894</v>
      </c>
      <c r="K402" s="63">
        <v>217.64478713587803</v>
      </c>
      <c r="L402" s="63">
        <v>220.26312981648033</v>
      </c>
      <c r="M402" s="63">
        <v>195.27621002057242</v>
      </c>
      <c r="N402" s="63">
        <v>195.51149452952183</v>
      </c>
      <c r="O402" s="63">
        <f t="shared" si="12"/>
        <v>112.79663789968846</v>
      </c>
      <c r="P402" s="63">
        <f t="shared" si="13"/>
        <v>232.52485411098894</v>
      </c>
      <c r="R402" s="28"/>
      <c r="S402" s="28"/>
      <c r="T402" s="28"/>
      <c r="W402" s="75"/>
      <c r="AA402" s="75"/>
    </row>
    <row r="403" spans="1:27" x14ac:dyDescent="0.25">
      <c r="A403" s="61">
        <v>730</v>
      </c>
      <c r="B403" s="62" t="s">
        <v>155</v>
      </c>
      <c r="C403" s="63">
        <v>120.01955553609587</v>
      </c>
      <c r="D403" s="63">
        <v>123.10268329115632</v>
      </c>
      <c r="E403" s="63">
        <v>125.6144354668979</v>
      </c>
      <c r="F403" s="63">
        <v>129.91612049570264</v>
      </c>
      <c r="G403" s="63">
        <v>134.95709830822258</v>
      </c>
      <c r="H403" s="63">
        <v>131.3954524073751</v>
      </c>
      <c r="I403" s="63">
        <v>131.07578306304183</v>
      </c>
      <c r="J403" s="63">
        <v>138.21435986631141</v>
      </c>
      <c r="K403" s="63">
        <v>137.04717081900276</v>
      </c>
      <c r="L403" s="63">
        <v>145.17905347402461</v>
      </c>
      <c r="M403" s="63">
        <v>147.34870035499111</v>
      </c>
      <c r="N403" s="63">
        <v>147.10660730040527</v>
      </c>
      <c r="O403" s="63">
        <f t="shared" si="12"/>
        <v>120.01955553609587</v>
      </c>
      <c r="P403" s="63">
        <f t="shared" si="13"/>
        <v>147.34870035499111</v>
      </c>
      <c r="R403" s="28"/>
      <c r="S403" s="28"/>
      <c r="T403" s="28"/>
      <c r="W403" s="75"/>
      <c r="AA403" s="75"/>
    </row>
    <row r="404" spans="1:27" x14ac:dyDescent="0.25">
      <c r="A404" s="61">
        <v>735</v>
      </c>
      <c r="B404" s="62" t="s">
        <v>156</v>
      </c>
      <c r="C404" s="63">
        <v>118.95363519217186</v>
      </c>
      <c r="D404" s="63">
        <v>123.6310122644766</v>
      </c>
      <c r="E404" s="63">
        <v>128.6391128057698</v>
      </c>
      <c r="F404" s="63">
        <v>135.21562014634739</v>
      </c>
      <c r="G404" s="63">
        <v>140.01825643646589</v>
      </c>
      <c r="H404" s="63">
        <v>141.55470764931059</v>
      </c>
      <c r="I404" s="63">
        <v>139.0346410490051</v>
      </c>
      <c r="J404" s="63">
        <v>140.64022342341829</v>
      </c>
      <c r="K404" s="63">
        <v>147.14841566192297</v>
      </c>
      <c r="L404" s="63">
        <v>135.01000895931608</v>
      </c>
      <c r="M404" s="63">
        <v>130.18142953859689</v>
      </c>
      <c r="N404" s="63">
        <v>129.97379932889626</v>
      </c>
      <c r="O404" s="63">
        <f t="shared" si="12"/>
        <v>118.95363519217186</v>
      </c>
      <c r="P404" s="63">
        <f t="shared" si="13"/>
        <v>147.14841566192297</v>
      </c>
      <c r="R404" s="28"/>
      <c r="S404" s="28"/>
      <c r="T404" s="28"/>
      <c r="W404" s="75"/>
      <c r="AA404" s="75"/>
    </row>
    <row r="405" spans="1:27" x14ac:dyDescent="0.25">
      <c r="A405" s="61">
        <v>740</v>
      </c>
      <c r="B405" s="62" t="s">
        <v>304</v>
      </c>
      <c r="C405" s="63">
        <v>137.82853386429721</v>
      </c>
      <c r="D405" s="63">
        <v>138.65051191256615</v>
      </c>
      <c r="E405" s="63">
        <v>134.4277275953612</v>
      </c>
      <c r="F405" s="63">
        <v>139.77760576195175</v>
      </c>
      <c r="G405" s="63">
        <v>140.68150743017191</v>
      </c>
      <c r="H405" s="63">
        <v>141.09999693975161</v>
      </c>
      <c r="I405" s="63">
        <v>145.7454636226667</v>
      </c>
      <c r="J405" s="63">
        <v>150.12729751607631</v>
      </c>
      <c r="K405" s="63">
        <v>153.24436985376636</v>
      </c>
      <c r="L405" s="63">
        <v>152.66880063437026</v>
      </c>
      <c r="M405" s="63">
        <v>151.73157665331092</v>
      </c>
      <c r="N405" s="63">
        <v>151.00049921718877</v>
      </c>
      <c r="O405" s="63">
        <f t="shared" si="12"/>
        <v>134.4277275953612</v>
      </c>
      <c r="P405" s="63">
        <f t="shared" si="13"/>
        <v>153.24436985376636</v>
      </c>
      <c r="R405" s="28"/>
      <c r="S405" s="28"/>
      <c r="T405" s="28"/>
      <c r="W405" s="75"/>
      <c r="AA405" s="75"/>
    </row>
    <row r="406" spans="1:27" x14ac:dyDescent="0.25">
      <c r="A406" s="61">
        <v>745</v>
      </c>
      <c r="B406" s="62" t="s">
        <v>183</v>
      </c>
      <c r="C406" s="63">
        <v>129.63927235731342</v>
      </c>
      <c r="D406" s="63">
        <v>131.50168159924408</v>
      </c>
      <c r="E406" s="63">
        <v>135.67542095629392</v>
      </c>
      <c r="F406" s="63">
        <v>145.72404586918148</v>
      </c>
      <c r="G406" s="63">
        <v>145.4817234472099</v>
      </c>
      <c r="H406" s="63">
        <v>145.68134397781691</v>
      </c>
      <c r="I406" s="63">
        <v>144.5719996268092</v>
      </c>
      <c r="J406" s="63">
        <v>143.20477611899221</v>
      </c>
      <c r="K406" s="63">
        <v>147.2529915048994</v>
      </c>
      <c r="L406" s="63">
        <v>143.57396728045327</v>
      </c>
      <c r="M406" s="63">
        <v>141.94486901901817</v>
      </c>
      <c r="N406" s="63">
        <v>142.75933105004026</v>
      </c>
      <c r="O406" s="63">
        <f t="shared" si="12"/>
        <v>129.63927235731342</v>
      </c>
      <c r="P406" s="63">
        <f t="shared" si="13"/>
        <v>147.2529915048994</v>
      </c>
      <c r="R406" s="28"/>
      <c r="S406" s="28"/>
      <c r="T406" s="28"/>
      <c r="W406" s="75"/>
      <c r="AA406" s="75"/>
    </row>
    <row r="407" spans="1:27" x14ac:dyDescent="0.25">
      <c r="A407" s="61">
        <v>750</v>
      </c>
      <c r="B407" s="62" t="s">
        <v>79</v>
      </c>
      <c r="C407" s="63">
        <v>155.22045922938415</v>
      </c>
      <c r="D407" s="63">
        <v>166.66787308848708</v>
      </c>
      <c r="E407" s="63">
        <v>149.3944531554292</v>
      </c>
      <c r="F407" s="63">
        <v>149.3944531554292</v>
      </c>
      <c r="G407" s="63">
        <v>172.73459178553051</v>
      </c>
      <c r="H407" s="63">
        <v>172.45813965723173</v>
      </c>
      <c r="I407" s="63">
        <v>164.55317459425112</v>
      </c>
      <c r="J407" s="63">
        <v>163.31602890340304</v>
      </c>
      <c r="K407" s="63">
        <v>163.31602890340304</v>
      </c>
      <c r="L407" s="63">
        <v>160.95928147891567</v>
      </c>
      <c r="M407" s="63">
        <v>160.95928147891567</v>
      </c>
      <c r="N407" s="63">
        <v>157.36850873363096</v>
      </c>
      <c r="O407" s="63">
        <f t="shared" si="12"/>
        <v>149.3944531554292</v>
      </c>
      <c r="P407" s="63">
        <f t="shared" si="13"/>
        <v>172.73459178553051</v>
      </c>
      <c r="R407" s="28"/>
      <c r="S407" s="28"/>
      <c r="T407" s="28"/>
      <c r="W407" s="75"/>
      <c r="AA407" s="75"/>
    </row>
    <row r="408" spans="1:27" x14ac:dyDescent="0.25">
      <c r="A408" s="61">
        <v>753</v>
      </c>
      <c r="B408" s="62" t="s">
        <v>206</v>
      </c>
      <c r="C408" s="63">
        <v>123.54935741439759</v>
      </c>
      <c r="D408" s="63">
        <v>130.15137517302372</v>
      </c>
      <c r="E408" s="63">
        <v>127.90957990684957</v>
      </c>
      <c r="F408" s="63">
        <v>131.30532211861538</v>
      </c>
      <c r="G408" s="63">
        <v>139.0691854868567</v>
      </c>
      <c r="H408" s="63">
        <v>137.92283550507793</v>
      </c>
      <c r="I408" s="63">
        <v>141.16535534409664</v>
      </c>
      <c r="J408" s="63">
        <v>141.30491142906422</v>
      </c>
      <c r="K408" s="63">
        <v>140.59861724180999</v>
      </c>
      <c r="L408" s="63">
        <v>127.80505161844748</v>
      </c>
      <c r="M408" s="63">
        <v>126.36631121530651</v>
      </c>
      <c r="N408" s="63">
        <v>126.71905499877074</v>
      </c>
      <c r="O408" s="63">
        <f t="shared" si="12"/>
        <v>123.54935741439759</v>
      </c>
      <c r="P408" s="63">
        <f t="shared" si="13"/>
        <v>141.30491142906422</v>
      </c>
      <c r="R408" s="28"/>
      <c r="S408" s="28"/>
      <c r="T408" s="28"/>
      <c r="W408" s="75"/>
      <c r="AA408" s="75"/>
    </row>
    <row r="409" spans="1:27" x14ac:dyDescent="0.25">
      <c r="A409" s="61">
        <v>755</v>
      </c>
      <c r="B409" s="62" t="s">
        <v>80</v>
      </c>
      <c r="C409" s="63">
        <v>118.85277126408664</v>
      </c>
      <c r="D409" s="63">
        <v>125.22684314715866</v>
      </c>
      <c r="E409" s="63">
        <v>136.35620973550044</v>
      </c>
      <c r="F409" s="63">
        <v>138.36010267658554</v>
      </c>
      <c r="G409" s="63">
        <v>143.15551659593496</v>
      </c>
      <c r="H409" s="63">
        <v>141.80649945414353</v>
      </c>
      <c r="I409" s="63">
        <v>149.83318451417597</v>
      </c>
      <c r="J409" s="63">
        <v>147.29205870265125</v>
      </c>
      <c r="K409" s="63">
        <v>146.73649583224392</v>
      </c>
      <c r="L409" s="63">
        <v>147.53206396356518</v>
      </c>
      <c r="M409" s="63">
        <v>151.32499763926967</v>
      </c>
      <c r="N409" s="63">
        <v>151.8501572912358</v>
      </c>
      <c r="O409" s="63">
        <f t="shared" si="12"/>
        <v>118.85277126408664</v>
      </c>
      <c r="P409" s="63">
        <f t="shared" si="13"/>
        <v>151.8501572912358</v>
      </c>
      <c r="R409" s="28"/>
      <c r="S409" s="28"/>
      <c r="T409" s="28"/>
      <c r="W409" s="75"/>
      <c r="AA409" s="75"/>
    </row>
    <row r="410" spans="1:27" x14ac:dyDescent="0.25">
      <c r="A410" s="61">
        <v>760</v>
      </c>
      <c r="B410" s="62" t="s">
        <v>305</v>
      </c>
      <c r="C410" s="63">
        <v>104.42901521643438</v>
      </c>
      <c r="D410" s="63">
        <v>108.79259130600984</v>
      </c>
      <c r="E410" s="63">
        <v>106.46912630151566</v>
      </c>
      <c r="F410" s="63">
        <v>115.50117273532265</v>
      </c>
      <c r="G410" s="63">
        <v>119.60618068336035</v>
      </c>
      <c r="H410" s="63">
        <v>119.40243788150457</v>
      </c>
      <c r="I410" s="63">
        <v>122.81000585236414</v>
      </c>
      <c r="J410" s="63">
        <v>125.43010912232798</v>
      </c>
      <c r="K410" s="63">
        <v>123.79384913515142</v>
      </c>
      <c r="L410" s="63">
        <v>121.3032629452201</v>
      </c>
      <c r="M410" s="63">
        <v>119.29945366943045</v>
      </c>
      <c r="N410" s="63">
        <v>119.57703836731437</v>
      </c>
      <c r="O410" s="63">
        <f t="shared" si="12"/>
        <v>104.42901521643438</v>
      </c>
      <c r="P410" s="63">
        <f t="shared" si="13"/>
        <v>125.43010912232798</v>
      </c>
      <c r="R410" s="28"/>
      <c r="S410" s="28"/>
      <c r="T410" s="28"/>
      <c r="W410" s="75"/>
      <c r="AA410" s="75"/>
    </row>
    <row r="411" spans="1:27" x14ac:dyDescent="0.25">
      <c r="A411" s="61">
        <v>763</v>
      </c>
      <c r="B411" s="62" t="s">
        <v>325</v>
      </c>
      <c r="C411" s="63">
        <v>121.14483268688355</v>
      </c>
      <c r="D411" s="63">
        <v>124.86599828419018</v>
      </c>
      <c r="E411" s="63">
        <v>130.58605654629923</v>
      </c>
      <c r="F411" s="63">
        <v>130.33547488089269</v>
      </c>
      <c r="G411" s="63">
        <v>126.02151152764829</v>
      </c>
      <c r="H411" s="63">
        <v>123.3912797920871</v>
      </c>
      <c r="I411" s="63">
        <v>120.29903302493923</v>
      </c>
      <c r="J411" s="63">
        <v>122.43218592477028</v>
      </c>
      <c r="K411" s="63">
        <v>125.20052439580618</v>
      </c>
      <c r="L411" s="63">
        <v>123.6557803967078</v>
      </c>
      <c r="M411" s="63">
        <v>121.89864923632685</v>
      </c>
      <c r="N411" s="63">
        <v>122.01694899642348</v>
      </c>
      <c r="O411" s="63">
        <f t="shared" si="12"/>
        <v>120.29903302493923</v>
      </c>
      <c r="P411" s="63">
        <f t="shared" si="13"/>
        <v>130.58605654629923</v>
      </c>
      <c r="R411" s="28"/>
      <c r="S411" s="28"/>
      <c r="T411" s="28"/>
      <c r="W411" s="75"/>
      <c r="AA411" s="75"/>
    </row>
    <row r="412" spans="1:27" x14ac:dyDescent="0.25">
      <c r="A412" s="61">
        <v>765</v>
      </c>
      <c r="B412" s="62" t="s">
        <v>548</v>
      </c>
      <c r="C412" s="63">
        <v>172.76960902609986</v>
      </c>
      <c r="D412" s="63">
        <v>177.38433942466085</v>
      </c>
      <c r="E412" s="63">
        <v>181.0055923088143</v>
      </c>
      <c r="F412" s="63">
        <v>182.99299811604388</v>
      </c>
      <c r="G412" s="63">
        <v>192.96871977589416</v>
      </c>
      <c r="H412" s="63">
        <v>204.21203171133507</v>
      </c>
      <c r="I412" s="63">
        <v>185.28464609809171</v>
      </c>
      <c r="J412" s="63">
        <v>201.95755723366631</v>
      </c>
      <c r="K412" s="63">
        <v>190.01878502989825</v>
      </c>
      <c r="L412" s="63">
        <v>173.98604196843561</v>
      </c>
      <c r="M412" s="63">
        <v>169.0025480890765</v>
      </c>
      <c r="N412" s="63">
        <v>168.86788600969061</v>
      </c>
      <c r="O412" s="63">
        <f t="shared" si="12"/>
        <v>168.86788600969061</v>
      </c>
      <c r="P412" s="63">
        <f t="shared" si="13"/>
        <v>204.21203171133507</v>
      </c>
      <c r="R412" s="28"/>
      <c r="S412" s="28"/>
      <c r="T412" s="28"/>
      <c r="W412" s="75"/>
      <c r="AA412" s="75"/>
    </row>
    <row r="413" spans="1:27" x14ac:dyDescent="0.25">
      <c r="A413" s="61">
        <v>766</v>
      </c>
      <c r="B413" s="62" t="s">
        <v>282</v>
      </c>
      <c r="C413" s="63">
        <v>117.56302676711718</v>
      </c>
      <c r="D413" s="63">
        <v>121.99112643341607</v>
      </c>
      <c r="E413" s="63">
        <v>127.49509313904906</v>
      </c>
      <c r="F413" s="63">
        <v>130.63952623717256</v>
      </c>
      <c r="G413" s="63">
        <v>134.91272861427555</v>
      </c>
      <c r="H413" s="63">
        <v>131.91701311980754</v>
      </c>
      <c r="I413" s="63">
        <v>133.37581741615733</v>
      </c>
      <c r="J413" s="63">
        <v>130.13748950878031</v>
      </c>
      <c r="K413" s="63">
        <v>135.28995742742757</v>
      </c>
      <c r="L413" s="63">
        <v>130.19836707573944</v>
      </c>
      <c r="M413" s="63">
        <v>128.06882161893921</v>
      </c>
      <c r="N413" s="63">
        <v>128.22806144375039</v>
      </c>
      <c r="O413" s="63">
        <f t="shared" si="12"/>
        <v>117.56302676711718</v>
      </c>
      <c r="P413" s="63">
        <f t="shared" si="13"/>
        <v>135.28995742742757</v>
      </c>
      <c r="R413" s="28"/>
      <c r="S413" s="28"/>
      <c r="T413" s="28"/>
      <c r="W413" s="75"/>
      <c r="AA413" s="75"/>
    </row>
    <row r="414" spans="1:27" x14ac:dyDescent="0.25">
      <c r="A414" s="61">
        <v>767</v>
      </c>
      <c r="B414" s="64" t="s">
        <v>207</v>
      </c>
      <c r="C414" s="63">
        <v>104.98470859836375</v>
      </c>
      <c r="D414" s="63">
        <v>105.12988504703699</v>
      </c>
      <c r="E414" s="63">
        <v>108.70593234366078</v>
      </c>
      <c r="F414" s="63">
        <v>114.30488776440907</v>
      </c>
      <c r="G414" s="63">
        <v>123.08968575273136</v>
      </c>
      <c r="H414" s="63">
        <v>122.08443297742188</v>
      </c>
      <c r="I414" s="63">
        <v>125.27897765036296</v>
      </c>
      <c r="J414" s="63">
        <v>124.41633041868982</v>
      </c>
      <c r="K414" s="63">
        <v>121.41261782043857</v>
      </c>
      <c r="L414" s="63">
        <v>111.55667406755097</v>
      </c>
      <c r="M414" s="63">
        <v>109.70310809791729</v>
      </c>
      <c r="N414" s="63">
        <v>109.76315424696401</v>
      </c>
      <c r="O414" s="63">
        <f t="shared" si="12"/>
        <v>104.98470859836375</v>
      </c>
      <c r="P414" s="63">
        <f t="shared" si="13"/>
        <v>125.27897765036296</v>
      </c>
      <c r="R414" s="28"/>
      <c r="S414" s="28"/>
      <c r="T414" s="28"/>
      <c r="W414" s="75"/>
      <c r="AA414" s="75"/>
    </row>
    <row r="415" spans="1:27" x14ac:dyDescent="0.25">
      <c r="A415" s="61">
        <v>770</v>
      </c>
      <c r="B415" s="62" t="s">
        <v>354</v>
      </c>
      <c r="C415" s="63">
        <v>106.8427022549471</v>
      </c>
      <c r="D415" s="63">
        <v>111.02500993107299</v>
      </c>
      <c r="E415" s="63">
        <v>108.52700294704934</v>
      </c>
      <c r="F415" s="63">
        <v>111.36149336436991</v>
      </c>
      <c r="G415" s="63">
        <v>115.59240736560277</v>
      </c>
      <c r="H415" s="63">
        <v>117.82677072677781</v>
      </c>
      <c r="I415" s="63">
        <v>114.80809809011939</v>
      </c>
      <c r="J415" s="63">
        <v>115.52844246402969</v>
      </c>
      <c r="K415" s="63">
        <v>117.85488718618574</v>
      </c>
      <c r="L415" s="63">
        <v>115.0928067775188</v>
      </c>
      <c r="M415" s="63">
        <v>115.51617737868567</v>
      </c>
      <c r="N415" s="63">
        <v>115.22214978965424</v>
      </c>
      <c r="O415" s="63">
        <f t="shared" si="12"/>
        <v>106.8427022549471</v>
      </c>
      <c r="P415" s="63">
        <f t="shared" si="13"/>
        <v>117.85488718618574</v>
      </c>
      <c r="R415" s="28"/>
      <c r="S415" s="28"/>
      <c r="T415" s="28"/>
      <c r="W415" s="75"/>
      <c r="AA415" s="75"/>
    </row>
    <row r="416" spans="1:27" x14ac:dyDescent="0.25">
      <c r="A416" s="61">
        <v>773</v>
      </c>
      <c r="B416" s="62" t="s">
        <v>289</v>
      </c>
      <c r="C416" s="63">
        <v>123.66404951614382</v>
      </c>
      <c r="D416" s="63">
        <v>130.49661520585104</v>
      </c>
      <c r="E416" s="63">
        <v>133.49842880829087</v>
      </c>
      <c r="F416" s="63">
        <v>138.78395176044552</v>
      </c>
      <c r="G416" s="63">
        <v>146.5328677475953</v>
      </c>
      <c r="H416" s="63">
        <v>142.46130009328303</v>
      </c>
      <c r="I416" s="63">
        <v>150.35599800105774</v>
      </c>
      <c r="J416" s="63">
        <v>153.3334697418253</v>
      </c>
      <c r="K416" s="63">
        <v>164.86134986351399</v>
      </c>
      <c r="L416" s="63">
        <v>152.62106089920781</v>
      </c>
      <c r="M416" s="63">
        <v>150.370164590972</v>
      </c>
      <c r="N416" s="63">
        <v>150.34918022134244</v>
      </c>
      <c r="O416" s="63">
        <f t="shared" si="12"/>
        <v>123.66404951614382</v>
      </c>
      <c r="P416" s="63">
        <f t="shared" si="13"/>
        <v>164.86134986351399</v>
      </c>
      <c r="R416" s="28"/>
      <c r="S416" s="28"/>
      <c r="T416" s="28"/>
      <c r="W416" s="75"/>
      <c r="AA416" s="75"/>
    </row>
    <row r="417" spans="1:27" x14ac:dyDescent="0.25">
      <c r="A417" s="61">
        <v>774</v>
      </c>
      <c r="B417" s="62" t="s">
        <v>256</v>
      </c>
      <c r="C417" s="63">
        <v>311.095262314916</v>
      </c>
      <c r="D417" s="63">
        <v>319.49603206915958</v>
      </c>
      <c r="E417" s="63">
        <v>303.83560266103922</v>
      </c>
      <c r="F417" s="63">
        <v>308.65660282080694</v>
      </c>
      <c r="G417" s="63">
        <v>308.65660282080694</v>
      </c>
      <c r="H417" s="63">
        <v>290.98960870838016</v>
      </c>
      <c r="I417" s="63">
        <v>268.06181252102294</v>
      </c>
      <c r="J417" s="63">
        <v>274.51298939652162</v>
      </c>
      <c r="K417" s="63">
        <v>282.00817624770394</v>
      </c>
      <c r="L417" s="63">
        <v>268.87305725947368</v>
      </c>
      <c r="M417" s="63">
        <v>263.33471610196011</v>
      </c>
      <c r="N417" s="63">
        <v>264.96268304450041</v>
      </c>
      <c r="O417" s="63">
        <f t="shared" si="12"/>
        <v>263.33471610196011</v>
      </c>
      <c r="P417" s="63">
        <f t="shared" si="13"/>
        <v>319.49603206915958</v>
      </c>
      <c r="R417" s="28"/>
      <c r="S417" s="28"/>
      <c r="T417" s="28"/>
      <c r="W417" s="75"/>
      <c r="AA417" s="75"/>
    </row>
    <row r="418" spans="1:27" x14ac:dyDescent="0.25">
      <c r="A418" s="61">
        <v>775</v>
      </c>
      <c r="B418" s="62" t="s">
        <v>157</v>
      </c>
      <c r="C418" s="63">
        <v>111.29081486086936</v>
      </c>
      <c r="D418" s="63">
        <v>113.35734943369819</v>
      </c>
      <c r="E418" s="63">
        <v>109.11327878277073</v>
      </c>
      <c r="F418" s="63">
        <v>118.07462054758699</v>
      </c>
      <c r="G418" s="63">
        <v>118.96639274842771</v>
      </c>
      <c r="H418" s="63">
        <v>121.37820856338506</v>
      </c>
      <c r="I418" s="63">
        <v>121.659548372825</v>
      </c>
      <c r="J418" s="63">
        <v>123.75916440445769</v>
      </c>
      <c r="K418" s="63">
        <v>128.17664689744015</v>
      </c>
      <c r="L418" s="63">
        <v>123.29816209035354</v>
      </c>
      <c r="M418" s="63">
        <v>123.29816209035354</v>
      </c>
      <c r="N418" s="63">
        <v>111.22304815606785</v>
      </c>
      <c r="O418" s="63">
        <f t="shared" si="12"/>
        <v>109.11327878277073</v>
      </c>
      <c r="P418" s="63">
        <f t="shared" si="13"/>
        <v>128.17664689744015</v>
      </c>
      <c r="R418" s="28"/>
      <c r="S418" s="28"/>
      <c r="T418" s="28"/>
      <c r="W418" s="75"/>
      <c r="AA418" s="75"/>
    </row>
    <row r="419" spans="1:27" x14ac:dyDescent="0.25">
      <c r="A419" s="61">
        <v>778</v>
      </c>
      <c r="B419" s="62" t="s">
        <v>355</v>
      </c>
      <c r="C419" s="63">
        <v>109.89016903467801</v>
      </c>
      <c r="D419" s="63">
        <v>106.1642981196336</v>
      </c>
      <c r="E419" s="63">
        <v>108.99508005584748</v>
      </c>
      <c r="F419" s="63">
        <v>108.41934561971085</v>
      </c>
      <c r="G419" s="63">
        <v>107.4794193702499</v>
      </c>
      <c r="H419" s="63">
        <v>114.26658525265061</v>
      </c>
      <c r="I419" s="63">
        <v>113.21599606248334</v>
      </c>
      <c r="J419" s="63">
        <v>112.21687607350303</v>
      </c>
      <c r="K419" s="63">
        <v>111.79694269946283</v>
      </c>
      <c r="L419" s="63">
        <v>116.54965458390774</v>
      </c>
      <c r="M419" s="63">
        <v>109.13143805752318</v>
      </c>
      <c r="N419" s="63">
        <v>108.83749476268139</v>
      </c>
      <c r="O419" s="63">
        <f t="shared" si="12"/>
        <v>106.1642981196336</v>
      </c>
      <c r="P419" s="63">
        <f t="shared" si="13"/>
        <v>116.54965458390774</v>
      </c>
      <c r="R419" s="28"/>
      <c r="S419" s="28"/>
      <c r="T419" s="28"/>
      <c r="W419" s="75"/>
      <c r="AA419" s="75"/>
    </row>
    <row r="420" spans="1:27" x14ac:dyDescent="0.25">
      <c r="A420" s="61">
        <v>780</v>
      </c>
      <c r="B420" s="62" t="s">
        <v>180</v>
      </c>
      <c r="C420" s="63">
        <v>101.94710625621448</v>
      </c>
      <c r="D420" s="63">
        <v>108.78064982540579</v>
      </c>
      <c r="E420" s="63">
        <v>109.50348434188339</v>
      </c>
      <c r="F420" s="63">
        <v>112.23206685161371</v>
      </c>
      <c r="G420" s="63">
        <v>116.48238385131049</v>
      </c>
      <c r="H420" s="63">
        <v>118.3239381431252</v>
      </c>
      <c r="I420" s="63">
        <v>119.05136730706023</v>
      </c>
      <c r="J420" s="63">
        <v>123.94362285677339</v>
      </c>
      <c r="K420" s="63">
        <v>127.96467395946172</v>
      </c>
      <c r="L420" s="63">
        <v>124.75484850202585</v>
      </c>
      <c r="M420" s="63">
        <v>124.75484850202585</v>
      </c>
      <c r="N420" s="63">
        <v>117.80202536709625</v>
      </c>
      <c r="O420" s="63">
        <f t="shared" si="12"/>
        <v>101.94710625621448</v>
      </c>
      <c r="P420" s="63">
        <f t="shared" si="13"/>
        <v>127.96467395946172</v>
      </c>
      <c r="R420" s="28"/>
      <c r="S420" s="28"/>
      <c r="T420" s="28"/>
      <c r="W420" s="75"/>
      <c r="AA420" s="75"/>
    </row>
    <row r="421" spans="1:27" x14ac:dyDescent="0.25">
      <c r="A421" s="61">
        <v>801</v>
      </c>
      <c r="B421" s="62" t="s">
        <v>549</v>
      </c>
      <c r="C421" s="63">
        <v>106.12082820103292</v>
      </c>
      <c r="D421" s="63">
        <v>105.45407291502529</v>
      </c>
      <c r="E421" s="63">
        <v>103.75563056585548</v>
      </c>
      <c r="F421" s="63">
        <v>108.28762706862933</v>
      </c>
      <c r="G421" s="63">
        <v>104.22376187471876</v>
      </c>
      <c r="H421" s="63">
        <v>137.53971004751858</v>
      </c>
      <c r="I421" s="63">
        <v>96.907529795717821</v>
      </c>
      <c r="J421" s="63">
        <v>103.28525442202728</v>
      </c>
      <c r="K421" s="63">
        <v>98.89851016955285</v>
      </c>
      <c r="L421" s="63">
        <v>101.3603196006154</v>
      </c>
      <c r="M421" s="63">
        <v>101.3603196006154</v>
      </c>
      <c r="N421" s="63">
        <v>102.61433691595234</v>
      </c>
      <c r="O421" s="63">
        <f t="shared" si="12"/>
        <v>96.907529795717821</v>
      </c>
      <c r="P421" s="63">
        <f t="shared" si="13"/>
        <v>137.53971004751858</v>
      </c>
      <c r="R421" s="28"/>
      <c r="S421" s="28"/>
      <c r="T421" s="28"/>
      <c r="W421" s="75"/>
      <c r="AA421" s="75"/>
    </row>
    <row r="422" spans="1:27" x14ac:dyDescent="0.25">
      <c r="A422" s="61">
        <v>805</v>
      </c>
      <c r="B422" s="62" t="s">
        <v>550</v>
      </c>
      <c r="C422" s="63">
        <v>104.65975083142899</v>
      </c>
      <c r="D422" s="63">
        <v>106.86982848896814</v>
      </c>
      <c r="E422" s="63">
        <v>106.02611938487902</v>
      </c>
      <c r="F422" s="63">
        <v>109.26903797950793</v>
      </c>
      <c r="G422" s="63">
        <v>109.77912784099533</v>
      </c>
      <c r="H422" s="63">
        <v>110.76490276574982</v>
      </c>
      <c r="I422" s="63">
        <v>109.32098960185421</v>
      </c>
      <c r="J422" s="63">
        <v>112.04934342175</v>
      </c>
      <c r="K422" s="63">
        <v>112.66975975496372</v>
      </c>
      <c r="L422" s="63">
        <v>110.03804830509284</v>
      </c>
      <c r="M422" s="63">
        <v>111.45224628567181</v>
      </c>
      <c r="N422" s="63">
        <v>111.42583185621369</v>
      </c>
      <c r="O422" s="63">
        <f t="shared" si="12"/>
        <v>104.65975083142899</v>
      </c>
      <c r="P422" s="63">
        <f t="shared" si="13"/>
        <v>112.66975975496372</v>
      </c>
      <c r="R422" s="28"/>
      <c r="S422" s="28"/>
      <c r="T422" s="28"/>
      <c r="W422" s="75"/>
      <c r="AA422" s="75"/>
    </row>
    <row r="423" spans="1:27" x14ac:dyDescent="0.25">
      <c r="A423" s="61">
        <v>806</v>
      </c>
      <c r="B423" s="62" t="s">
        <v>551</v>
      </c>
      <c r="C423" s="63">
        <v>121.98860883428564</v>
      </c>
      <c r="D423" s="63">
        <v>117.03900300487078</v>
      </c>
      <c r="E423" s="63">
        <v>118.15921893771441</v>
      </c>
      <c r="F423" s="63">
        <v>118.48726539853129</v>
      </c>
      <c r="G423" s="63">
        <v>121.50842168860775</v>
      </c>
      <c r="H423" s="63">
        <v>120.7639697850796</v>
      </c>
      <c r="I423" s="63">
        <v>122.98185736481886</v>
      </c>
      <c r="J423" s="63">
        <v>121.07446832872984</v>
      </c>
      <c r="K423" s="63">
        <v>116.68863521114613</v>
      </c>
      <c r="L423" s="63">
        <v>109.27354766949058</v>
      </c>
      <c r="M423" s="63">
        <v>106.78660640004117</v>
      </c>
      <c r="N423" s="63">
        <v>106.75972550137753</v>
      </c>
      <c r="O423" s="63">
        <f t="shared" si="12"/>
        <v>106.75972550137753</v>
      </c>
      <c r="P423" s="63">
        <f t="shared" si="13"/>
        <v>122.98185736481886</v>
      </c>
      <c r="R423" s="28"/>
      <c r="S423" s="28"/>
      <c r="T423" s="28"/>
      <c r="W423" s="75"/>
      <c r="AA423" s="75"/>
    </row>
    <row r="424" spans="1:27" x14ac:dyDescent="0.25">
      <c r="A424" s="61">
        <v>810</v>
      </c>
      <c r="B424" s="62" t="s">
        <v>552</v>
      </c>
      <c r="C424" s="63">
        <v>100.52837741747788</v>
      </c>
      <c r="D424" s="63">
        <v>102.46667347917145</v>
      </c>
      <c r="E424" s="63">
        <v>100.66595749579643</v>
      </c>
      <c r="F424" s="63">
        <v>102.96450499001189</v>
      </c>
      <c r="G424" s="63">
        <v>102.31113780964118</v>
      </c>
      <c r="H424" s="63">
        <v>101.41931376066269</v>
      </c>
      <c r="I424" s="63">
        <v>101.33485927371626</v>
      </c>
      <c r="J424" s="63">
        <v>104.37114878880985</v>
      </c>
      <c r="K424" s="63">
        <v>101.92760274591839</v>
      </c>
      <c r="L424" s="63">
        <v>100.47014299012287</v>
      </c>
      <c r="M424" s="63">
        <v>100.71304246814188</v>
      </c>
      <c r="N424" s="63">
        <v>100.64197855261826</v>
      </c>
      <c r="O424" s="63">
        <f t="shared" si="12"/>
        <v>100.47014299012287</v>
      </c>
      <c r="P424" s="63">
        <f t="shared" si="13"/>
        <v>104.37114878880985</v>
      </c>
      <c r="R424" s="28"/>
      <c r="S424" s="28"/>
      <c r="T424" s="28"/>
      <c r="W424" s="75"/>
      <c r="AA424" s="75"/>
    </row>
    <row r="425" spans="1:27" x14ac:dyDescent="0.25">
      <c r="A425" s="61">
        <v>815</v>
      </c>
      <c r="B425" s="62" t="s">
        <v>553</v>
      </c>
      <c r="C425" s="63">
        <v>121.07550538481904</v>
      </c>
      <c r="D425" s="63">
        <v>124.26655640735775</v>
      </c>
      <c r="E425" s="63">
        <v>125.34958537962855</v>
      </c>
      <c r="F425" s="63">
        <v>131.58995340532843</v>
      </c>
      <c r="G425" s="63">
        <v>131.57072728063673</v>
      </c>
      <c r="H425" s="63">
        <v>135.02065728341586</v>
      </c>
      <c r="I425" s="63">
        <v>131.95674040464382</v>
      </c>
      <c r="J425" s="63">
        <v>120.53135697810824</v>
      </c>
      <c r="K425" s="63">
        <v>117.75034054541067</v>
      </c>
      <c r="L425" s="63">
        <v>109.34327891030755</v>
      </c>
      <c r="M425" s="63">
        <v>105.6789787462767</v>
      </c>
      <c r="N425" s="63">
        <v>105.74726462885309</v>
      </c>
      <c r="O425" s="63">
        <f t="shared" si="12"/>
        <v>105.6789787462767</v>
      </c>
      <c r="P425" s="63">
        <f t="shared" si="13"/>
        <v>135.02065728341586</v>
      </c>
      <c r="R425" s="28"/>
      <c r="S425" s="28"/>
      <c r="T425" s="28"/>
      <c r="W425" s="75"/>
      <c r="AA425" s="75"/>
    </row>
    <row r="426" spans="1:27" x14ac:dyDescent="0.25">
      <c r="A426" s="61">
        <v>817</v>
      </c>
      <c r="B426" s="62" t="s">
        <v>554</v>
      </c>
      <c r="C426" s="63">
        <v>0</v>
      </c>
      <c r="D426" s="63">
        <v>99.984624397863996</v>
      </c>
      <c r="E426" s="63">
        <v>122.91953684169866</v>
      </c>
      <c r="F426" s="63">
        <v>111.29479304592911</v>
      </c>
      <c r="G426" s="63">
        <v>111.09191420733305</v>
      </c>
      <c r="H426" s="63">
        <v>109.35622986419283</v>
      </c>
      <c r="I426" s="63">
        <v>109.48088358192243</v>
      </c>
      <c r="J426" s="63">
        <v>100.64991220765927</v>
      </c>
      <c r="K426" s="63">
        <v>100.02507910514977</v>
      </c>
      <c r="L426" s="63">
        <v>100.24988659729645</v>
      </c>
      <c r="M426" s="63">
        <v>100.24988659729645</v>
      </c>
      <c r="N426" s="63">
        <v>119.6996962323597</v>
      </c>
      <c r="O426" s="63">
        <f t="shared" si="12"/>
        <v>0</v>
      </c>
      <c r="P426" s="63">
        <f t="shared" si="13"/>
        <v>122.91953684169866</v>
      </c>
      <c r="R426" s="28"/>
      <c r="S426" s="28"/>
      <c r="T426" s="28"/>
      <c r="W426" s="75"/>
      <c r="AA426" s="75"/>
    </row>
    <row r="427" spans="1:27" x14ac:dyDescent="0.25">
      <c r="A427" s="61">
        <v>818</v>
      </c>
      <c r="B427" s="62" t="s">
        <v>555</v>
      </c>
      <c r="C427" s="63">
        <v>120.69877753439093</v>
      </c>
      <c r="D427" s="63">
        <v>124.65728592272679</v>
      </c>
      <c r="E427" s="63">
        <v>121.76929965467922</v>
      </c>
      <c r="F427" s="63">
        <v>120.15116064772941</v>
      </c>
      <c r="G427" s="63">
        <v>125.7924090736181</v>
      </c>
      <c r="H427" s="63">
        <v>124.49997329362135</v>
      </c>
      <c r="I427" s="63">
        <v>127.81084093343004</v>
      </c>
      <c r="J427" s="63">
        <v>120.47026106585321</v>
      </c>
      <c r="K427" s="63">
        <v>110.24679584431154</v>
      </c>
      <c r="L427" s="63">
        <v>109.66358311560282</v>
      </c>
      <c r="M427" s="63">
        <v>107.28915162157409</v>
      </c>
      <c r="N427" s="63">
        <v>107.3929186628265</v>
      </c>
      <c r="O427" s="63">
        <f t="shared" si="12"/>
        <v>107.28915162157409</v>
      </c>
      <c r="P427" s="63">
        <f t="shared" si="13"/>
        <v>127.81084093343004</v>
      </c>
      <c r="R427" s="28"/>
      <c r="S427" s="28"/>
      <c r="T427" s="28"/>
      <c r="W427" s="75"/>
      <c r="AA427" s="75"/>
    </row>
    <row r="428" spans="1:27" x14ac:dyDescent="0.25">
      <c r="A428" s="61">
        <v>821</v>
      </c>
      <c r="B428" s="62" t="s">
        <v>556</v>
      </c>
      <c r="C428" s="63">
        <v>101.29253749354581</v>
      </c>
      <c r="D428" s="63">
        <v>102.67886750131066</v>
      </c>
      <c r="E428" s="63">
        <v>100.07105063439275</v>
      </c>
      <c r="F428" s="63">
        <v>102.01971857934065</v>
      </c>
      <c r="G428" s="63">
        <v>102.73473661737162</v>
      </c>
      <c r="H428" s="63">
        <v>102.37063035883995</v>
      </c>
      <c r="I428" s="63">
        <v>101.81074832603221</v>
      </c>
      <c r="J428" s="63">
        <v>104.66043965430309</v>
      </c>
      <c r="K428" s="63">
        <v>104.51304970511114</v>
      </c>
      <c r="L428" s="63">
        <v>104.75534260220954</v>
      </c>
      <c r="M428" s="63">
        <v>103.91655373663384</v>
      </c>
      <c r="N428" s="63">
        <v>103.88464052435691</v>
      </c>
      <c r="O428" s="63">
        <f t="shared" si="12"/>
        <v>100.07105063439275</v>
      </c>
      <c r="P428" s="63">
        <f t="shared" si="13"/>
        <v>104.75534260220954</v>
      </c>
      <c r="R428" s="28"/>
      <c r="S428" s="28"/>
      <c r="T428" s="28"/>
      <c r="W428" s="75"/>
      <c r="AA428" s="75"/>
    </row>
    <row r="429" spans="1:27" x14ac:dyDescent="0.25">
      <c r="A429" s="61">
        <v>823</v>
      </c>
      <c r="B429" s="62" t="s">
        <v>557</v>
      </c>
      <c r="C429" s="63">
        <v>103.36676660556823</v>
      </c>
      <c r="D429" s="63">
        <v>100.14365571020886</v>
      </c>
      <c r="E429" s="63">
        <v>99.873394764556224</v>
      </c>
      <c r="F429" s="63">
        <v>101.66851860918784</v>
      </c>
      <c r="G429" s="63">
        <v>104.91924318226407</v>
      </c>
      <c r="H429" s="63">
        <v>101.28140683368132</v>
      </c>
      <c r="I429" s="63">
        <v>100.46355945312764</v>
      </c>
      <c r="J429" s="63">
        <v>101.3045849701011</v>
      </c>
      <c r="K429" s="63">
        <v>99.742802870095105</v>
      </c>
      <c r="L429" s="63">
        <v>100</v>
      </c>
      <c r="M429" s="63">
        <v>100.15710562202152</v>
      </c>
      <c r="N429" s="63">
        <v>100.17457758516413</v>
      </c>
      <c r="O429" s="63">
        <f t="shared" si="12"/>
        <v>99.742802870095105</v>
      </c>
      <c r="P429" s="63">
        <f t="shared" si="13"/>
        <v>104.91924318226407</v>
      </c>
      <c r="R429" s="28"/>
      <c r="S429" s="28"/>
      <c r="T429" s="28"/>
      <c r="W429" s="75"/>
      <c r="AA429" s="75"/>
    </row>
    <row r="430" spans="1:27" x14ac:dyDescent="0.25">
      <c r="A430" s="61">
        <v>825</v>
      </c>
      <c r="B430" s="62" t="s">
        <v>558</v>
      </c>
      <c r="C430" s="63">
        <v>102.05793283733718</v>
      </c>
      <c r="D430" s="63">
        <v>102.39090264022033</v>
      </c>
      <c r="E430" s="63">
        <v>102.39012057023673</v>
      </c>
      <c r="F430" s="63">
        <v>102.29260793996417</v>
      </c>
      <c r="G430" s="63">
        <v>102.29616599502201</v>
      </c>
      <c r="H430" s="63">
        <v>101.31641986218629</v>
      </c>
      <c r="I430" s="63">
        <v>101.50225423981209</v>
      </c>
      <c r="J430" s="63">
        <v>101.68706176338038</v>
      </c>
      <c r="K430" s="63">
        <v>101.49405832975251</v>
      </c>
      <c r="L430" s="63">
        <v>101.34677058153527</v>
      </c>
      <c r="M430" s="63">
        <v>100.84499271143166</v>
      </c>
      <c r="N430" s="63">
        <v>100.89586353144324</v>
      </c>
      <c r="O430" s="63">
        <f t="shared" si="12"/>
        <v>100.84499271143166</v>
      </c>
      <c r="P430" s="63">
        <f t="shared" si="13"/>
        <v>102.39090264022033</v>
      </c>
      <c r="R430" s="28"/>
      <c r="S430" s="28"/>
      <c r="T430" s="28"/>
      <c r="W430" s="75"/>
      <c r="AA430" s="75"/>
    </row>
    <row r="431" spans="1:27" x14ac:dyDescent="0.25">
      <c r="A431" s="61">
        <v>828</v>
      </c>
      <c r="B431" s="62" t="s">
        <v>559</v>
      </c>
      <c r="C431" s="63">
        <v>100.73472432023462</v>
      </c>
      <c r="D431" s="63">
        <v>101.05430850544144</v>
      </c>
      <c r="E431" s="63">
        <v>100.92718852075116</v>
      </c>
      <c r="F431" s="63">
        <v>101.44653710060001</v>
      </c>
      <c r="G431" s="63">
        <v>101.22638612810346</v>
      </c>
      <c r="H431" s="63">
        <v>100.11039286809125</v>
      </c>
      <c r="I431" s="63">
        <v>101.65806004618875</v>
      </c>
      <c r="J431" s="63">
        <v>100.52071024960286</v>
      </c>
      <c r="K431" s="63">
        <v>100.16715282742743</v>
      </c>
      <c r="L431" s="63">
        <v>100</v>
      </c>
      <c r="M431" s="63">
        <v>99.745497002870735</v>
      </c>
      <c r="N431" s="63">
        <v>99.642193661585054</v>
      </c>
      <c r="O431" s="63">
        <f t="shared" si="12"/>
        <v>99.642193661585054</v>
      </c>
      <c r="P431" s="63">
        <f t="shared" si="13"/>
        <v>101.65806004618875</v>
      </c>
      <c r="R431" s="28"/>
      <c r="S431" s="28"/>
      <c r="T431" s="28"/>
      <c r="W431" s="75"/>
      <c r="AA431" s="75"/>
    </row>
    <row r="432" spans="1:27" x14ac:dyDescent="0.25">
      <c r="A432" s="61">
        <v>829</v>
      </c>
      <c r="B432" s="62" t="s">
        <v>560</v>
      </c>
      <c r="C432" s="63">
        <v>129.84167390285256</v>
      </c>
      <c r="D432" s="63">
        <v>134.40713127879263</v>
      </c>
      <c r="E432" s="63">
        <v>134.23949067713633</v>
      </c>
      <c r="F432" s="63">
        <v>137.88594379176533</v>
      </c>
      <c r="G432" s="63">
        <v>138.82225393055748</v>
      </c>
      <c r="H432" s="63">
        <v>134.29081564139713</v>
      </c>
      <c r="I432" s="63">
        <v>128.42009495239236</v>
      </c>
      <c r="J432" s="63">
        <v>124.71783501721964</v>
      </c>
      <c r="K432" s="63">
        <v>120.00616799918021</v>
      </c>
      <c r="L432" s="63">
        <v>116.73692805253306</v>
      </c>
      <c r="M432" s="63">
        <v>118.97266554294002</v>
      </c>
      <c r="N432" s="63">
        <v>118.97266554294002</v>
      </c>
      <c r="O432" s="63">
        <f t="shared" si="12"/>
        <v>116.73692805253306</v>
      </c>
      <c r="P432" s="63">
        <f t="shared" si="13"/>
        <v>138.82225393055748</v>
      </c>
      <c r="R432" s="28"/>
      <c r="S432" s="28"/>
      <c r="T432" s="28"/>
      <c r="W432" s="75"/>
      <c r="AA432" s="75"/>
    </row>
    <row r="433" spans="1:27" x14ac:dyDescent="0.25">
      <c r="A433" s="61">
        <v>830</v>
      </c>
      <c r="B433" s="62" t="s">
        <v>561</v>
      </c>
      <c r="C433" s="63">
        <v>160.37941882011989</v>
      </c>
      <c r="D433" s="63">
        <v>148.25904009995307</v>
      </c>
      <c r="E433" s="63">
        <v>158.37212132196251</v>
      </c>
      <c r="F433" s="63">
        <v>128.97757594653606</v>
      </c>
      <c r="G433" s="63">
        <v>249.67798888305657</v>
      </c>
      <c r="H433" s="63">
        <v>158.03395113449889</v>
      </c>
      <c r="I433" s="63">
        <v>162.67939067180322</v>
      </c>
      <c r="J433" s="63">
        <v>135.01813058329742</v>
      </c>
      <c r="K433" s="63">
        <v>115.89967948068541</v>
      </c>
      <c r="L433" s="63">
        <v>131.73016044854253</v>
      </c>
      <c r="M433" s="63">
        <v>136.11299383177408</v>
      </c>
      <c r="N433" s="63">
        <v>136.02093718961206</v>
      </c>
      <c r="O433" s="63">
        <f t="shared" si="12"/>
        <v>115.89967948068541</v>
      </c>
      <c r="P433" s="63">
        <f t="shared" si="13"/>
        <v>249.67798888305657</v>
      </c>
      <c r="R433" s="28"/>
      <c r="S433" s="28"/>
      <c r="T433" s="28"/>
      <c r="W433" s="75"/>
      <c r="AA433" s="75"/>
    </row>
    <row r="434" spans="1:27" x14ac:dyDescent="0.25">
      <c r="A434" s="61">
        <v>832</v>
      </c>
      <c r="B434" s="62" t="s">
        <v>562</v>
      </c>
      <c r="C434" s="63">
        <v>100.63075153433769</v>
      </c>
      <c r="D434" s="63">
        <v>101.22051306661801</v>
      </c>
      <c r="E434" s="63">
        <v>101.35626102265125</v>
      </c>
      <c r="F434" s="63">
        <v>99.907929064872391</v>
      </c>
      <c r="G434" s="63">
        <v>99.801459663477431</v>
      </c>
      <c r="H434" s="63">
        <v>100.78534825462739</v>
      </c>
      <c r="I434" s="63">
        <v>99.740233927771584</v>
      </c>
      <c r="J434" s="63">
        <v>101.13402167497804</v>
      </c>
      <c r="K434" s="63">
        <v>100.49856764494977</v>
      </c>
      <c r="L434" s="63">
        <v>100.03866518218571</v>
      </c>
      <c r="M434" s="63">
        <v>100.00641520716388</v>
      </c>
      <c r="N434" s="63">
        <v>100.00641520716388</v>
      </c>
      <c r="O434" s="63">
        <f t="shared" si="12"/>
        <v>99.740233927771584</v>
      </c>
      <c r="P434" s="63">
        <f t="shared" si="13"/>
        <v>101.35626102265125</v>
      </c>
      <c r="R434" s="28"/>
      <c r="S434" s="28"/>
      <c r="T434" s="28"/>
      <c r="W434" s="75"/>
      <c r="AA434" s="75"/>
    </row>
    <row r="435" spans="1:27" x14ac:dyDescent="0.25">
      <c r="A435" s="61">
        <v>851</v>
      </c>
      <c r="B435" s="62" t="s">
        <v>563</v>
      </c>
      <c r="C435" s="63">
        <v>103.59977670990104</v>
      </c>
      <c r="D435" s="63">
        <v>104.09689377594282</v>
      </c>
      <c r="E435" s="63">
        <v>102.71492473955858</v>
      </c>
      <c r="F435" s="63">
        <v>107.31874184641245</v>
      </c>
      <c r="G435" s="63">
        <v>110.97051640739299</v>
      </c>
      <c r="H435" s="63">
        <v>109.7644749943528</v>
      </c>
      <c r="I435" s="63">
        <v>105.95798398051343</v>
      </c>
      <c r="J435" s="63">
        <v>105.95312887791803</v>
      </c>
      <c r="K435" s="63">
        <v>105.71624545460958</v>
      </c>
      <c r="L435" s="63">
        <v>100.86670309459305</v>
      </c>
      <c r="M435" s="63">
        <v>101.08003830773862</v>
      </c>
      <c r="N435" s="63">
        <v>101.1009160314491</v>
      </c>
      <c r="O435" s="63">
        <f t="shared" si="12"/>
        <v>100.86670309459305</v>
      </c>
      <c r="P435" s="63">
        <f t="shared" si="13"/>
        <v>110.97051640739299</v>
      </c>
      <c r="R435" s="28"/>
      <c r="S435" s="28"/>
      <c r="T435" s="28"/>
      <c r="W435" s="75"/>
      <c r="AA435" s="75"/>
    </row>
    <row r="436" spans="1:27" x14ac:dyDescent="0.25">
      <c r="A436" s="61">
        <v>852</v>
      </c>
      <c r="B436" s="62" t="s">
        <v>564</v>
      </c>
      <c r="C436" s="63">
        <v>106.43081219720654</v>
      </c>
      <c r="D436" s="63">
        <v>105.02376982998184</v>
      </c>
      <c r="E436" s="63">
        <v>107.99573853569532</v>
      </c>
      <c r="F436" s="63">
        <v>113.76883013581578</v>
      </c>
      <c r="G436" s="63">
        <v>116.90596934465385</v>
      </c>
      <c r="H436" s="63">
        <v>108.48514043673354</v>
      </c>
      <c r="I436" s="63">
        <v>121.87534975640494</v>
      </c>
      <c r="J436" s="63">
        <v>121.57435187358381</v>
      </c>
      <c r="K436" s="63">
        <v>117.92724305173002</v>
      </c>
      <c r="L436" s="63">
        <v>111.08794013789837</v>
      </c>
      <c r="M436" s="63">
        <v>103.6167037465226</v>
      </c>
      <c r="N436" s="63">
        <v>103.63261078095654</v>
      </c>
      <c r="O436" s="63">
        <f t="shared" si="12"/>
        <v>103.6167037465226</v>
      </c>
      <c r="P436" s="63">
        <f t="shared" si="13"/>
        <v>121.87534975640494</v>
      </c>
      <c r="R436" s="28"/>
      <c r="S436" s="28"/>
      <c r="T436" s="28"/>
      <c r="W436" s="75"/>
      <c r="AA436" s="75"/>
    </row>
    <row r="437" spans="1:27" x14ac:dyDescent="0.25">
      <c r="A437" s="61">
        <v>853</v>
      </c>
      <c r="B437" s="62" t="s">
        <v>565</v>
      </c>
      <c r="C437" s="63">
        <v>103.34309972239086</v>
      </c>
      <c r="D437" s="63">
        <v>105.35581881974791</v>
      </c>
      <c r="E437" s="63">
        <v>105.47972902073171</v>
      </c>
      <c r="F437" s="63">
        <v>108.11562799725618</v>
      </c>
      <c r="G437" s="63">
        <v>109.4616153533519</v>
      </c>
      <c r="H437" s="63">
        <v>105.67703998215585</v>
      </c>
      <c r="I437" s="63">
        <v>102.18686893380067</v>
      </c>
      <c r="J437" s="63">
        <v>102.61305995431051</v>
      </c>
      <c r="K437" s="63">
        <v>104.05781225228088</v>
      </c>
      <c r="L437" s="63">
        <v>103.78110933555753</v>
      </c>
      <c r="M437" s="63">
        <v>102.05217096531047</v>
      </c>
      <c r="N437" s="63">
        <v>102.05217096531047</v>
      </c>
      <c r="O437" s="63">
        <f t="shared" si="12"/>
        <v>102.05217096531047</v>
      </c>
      <c r="P437" s="63">
        <f t="shared" si="13"/>
        <v>109.4616153533519</v>
      </c>
      <c r="R437" s="28"/>
      <c r="S437" s="28"/>
      <c r="T437" s="28"/>
      <c r="W437" s="75"/>
      <c r="AA437" s="75"/>
    </row>
    <row r="438" spans="1:27" x14ac:dyDescent="0.25">
      <c r="A438" s="61">
        <v>855</v>
      </c>
      <c r="B438" s="62" t="s">
        <v>566</v>
      </c>
      <c r="C438" s="63">
        <v>105.79728138709092</v>
      </c>
      <c r="D438" s="63">
        <v>129.56036355083222</v>
      </c>
      <c r="E438" s="63">
        <v>124.06480227859382</v>
      </c>
      <c r="F438" s="63">
        <v>118.31021139047711</v>
      </c>
      <c r="G438" s="63">
        <v>120.29289793817375</v>
      </c>
      <c r="H438" s="63">
        <v>125.39323679720124</v>
      </c>
      <c r="I438" s="63">
        <v>138.21150966139251</v>
      </c>
      <c r="J438" s="63">
        <v>141.29420468414133</v>
      </c>
      <c r="K438" s="63">
        <v>131.19354677605858</v>
      </c>
      <c r="L438" s="63">
        <v>123.12302695201399</v>
      </c>
      <c r="M438" s="63">
        <v>116.94377609244985</v>
      </c>
      <c r="N438" s="63">
        <v>117.03590637024361</v>
      </c>
      <c r="O438" s="63">
        <f t="shared" si="12"/>
        <v>105.79728138709092</v>
      </c>
      <c r="P438" s="63">
        <f t="shared" si="13"/>
        <v>141.29420468414133</v>
      </c>
      <c r="R438" s="28"/>
      <c r="S438" s="28"/>
      <c r="T438" s="28"/>
      <c r="W438" s="75"/>
      <c r="AA438" s="75"/>
    </row>
    <row r="439" spans="1:27" x14ac:dyDescent="0.25">
      <c r="A439" s="61">
        <v>860</v>
      </c>
      <c r="B439" s="62" t="s">
        <v>567</v>
      </c>
      <c r="C439" s="63">
        <v>122.98791030836766</v>
      </c>
      <c r="D439" s="63">
        <v>131.17454441353362</v>
      </c>
      <c r="E439" s="63">
        <v>120.85098581956434</v>
      </c>
      <c r="F439" s="63">
        <v>128.8460329475914</v>
      </c>
      <c r="G439" s="63">
        <v>125.53164187758537</v>
      </c>
      <c r="H439" s="63">
        <v>126.54329094305913</v>
      </c>
      <c r="I439" s="63">
        <v>115.55344009554062</v>
      </c>
      <c r="J439" s="63">
        <v>116.99038955084316</v>
      </c>
      <c r="K439" s="63">
        <v>120.00761825267188</v>
      </c>
      <c r="L439" s="63">
        <v>115.63047242979043</v>
      </c>
      <c r="M439" s="63">
        <v>110.78368322642007</v>
      </c>
      <c r="N439" s="63">
        <v>110.9850288715833</v>
      </c>
      <c r="O439" s="63">
        <f t="shared" si="12"/>
        <v>110.78368322642007</v>
      </c>
      <c r="P439" s="63">
        <f t="shared" si="13"/>
        <v>131.17454441353362</v>
      </c>
      <c r="R439" s="28"/>
      <c r="S439" s="28"/>
      <c r="T439" s="28"/>
      <c r="W439" s="75"/>
      <c r="AA439" s="75"/>
    </row>
    <row r="440" spans="1:27" x14ac:dyDescent="0.25">
      <c r="A440" s="61">
        <v>871</v>
      </c>
      <c r="B440" s="62" t="s">
        <v>568</v>
      </c>
      <c r="C440" s="63">
        <v>116.2597226234362</v>
      </c>
      <c r="D440" s="63">
        <v>119.02311914664772</v>
      </c>
      <c r="E440" s="63">
        <v>101.20130266152773</v>
      </c>
      <c r="F440" s="63">
        <v>127.15284316429327</v>
      </c>
      <c r="G440" s="63">
        <v>130.01805206673774</v>
      </c>
      <c r="H440" s="63">
        <v>131.01022333230927</v>
      </c>
      <c r="I440" s="63">
        <v>132.2224272617662</v>
      </c>
      <c r="J440" s="63">
        <v>138.03903599411186</v>
      </c>
      <c r="K440" s="63">
        <v>134.54391843365917</v>
      </c>
      <c r="L440" s="63">
        <v>140.17862692337891</v>
      </c>
      <c r="M440" s="63">
        <v>135.59407886356175</v>
      </c>
      <c r="N440" s="63">
        <v>135.55933337355177</v>
      </c>
      <c r="O440" s="63">
        <f t="shared" si="12"/>
        <v>101.20130266152773</v>
      </c>
      <c r="P440" s="63">
        <f t="shared" si="13"/>
        <v>140.17862692337891</v>
      </c>
      <c r="R440" s="28"/>
      <c r="S440" s="28"/>
      <c r="T440" s="28"/>
      <c r="W440" s="75"/>
      <c r="AA440" s="75"/>
    </row>
    <row r="441" spans="1:27" x14ac:dyDescent="0.25">
      <c r="A441" s="61">
        <v>872</v>
      </c>
      <c r="B441" s="62" t="s">
        <v>569</v>
      </c>
      <c r="C441" s="63">
        <v>100.80796396608991</v>
      </c>
      <c r="D441" s="63">
        <v>100.47930646158403</v>
      </c>
      <c r="E441" s="63">
        <v>118.15519771342179</v>
      </c>
      <c r="F441" s="63">
        <v>100.87364134335569</v>
      </c>
      <c r="G441" s="63">
        <v>99.343941221439792</v>
      </c>
      <c r="H441" s="63">
        <v>100.10129551738001</v>
      </c>
      <c r="I441" s="63">
        <v>99.697150427011337</v>
      </c>
      <c r="J441" s="63">
        <v>102.16090565377178</v>
      </c>
      <c r="K441" s="63">
        <v>100.36808535006043</v>
      </c>
      <c r="L441" s="63">
        <v>100</v>
      </c>
      <c r="M441" s="63">
        <v>100.14525269716947</v>
      </c>
      <c r="N441" s="63">
        <v>100.15888938373843</v>
      </c>
      <c r="O441" s="63">
        <f t="shared" si="12"/>
        <v>99.343941221439792</v>
      </c>
      <c r="P441" s="63">
        <f t="shared" si="13"/>
        <v>118.15519771342179</v>
      </c>
      <c r="R441" s="28"/>
      <c r="S441" s="28"/>
      <c r="T441" s="28"/>
      <c r="W441" s="75"/>
      <c r="AA441" s="75"/>
    </row>
    <row r="442" spans="1:27" x14ac:dyDescent="0.25">
      <c r="A442" s="61">
        <v>873</v>
      </c>
      <c r="B442" s="62" t="s">
        <v>315</v>
      </c>
      <c r="C442" s="63">
        <v>117.95197317805074</v>
      </c>
      <c r="D442" s="63">
        <v>122.2904000870691</v>
      </c>
      <c r="E442" s="63">
        <v>98.991544881935113</v>
      </c>
      <c r="F442" s="63">
        <v>116.17492825338407</v>
      </c>
      <c r="G442" s="63">
        <v>115.7198905153559</v>
      </c>
      <c r="H442" s="63">
        <v>111.71453978884949</v>
      </c>
      <c r="I442" s="63">
        <v>109.48353060627376</v>
      </c>
      <c r="J442" s="63">
        <v>115.56670751153003</v>
      </c>
      <c r="K442" s="63">
        <v>109.86627591483142</v>
      </c>
      <c r="L442" s="63">
        <v>109.8789375527024</v>
      </c>
      <c r="M442" s="63">
        <v>105.90001707631104</v>
      </c>
      <c r="N442" s="63">
        <v>105.90001707631104</v>
      </c>
      <c r="O442" s="63">
        <f t="shared" si="12"/>
        <v>98.991544881935113</v>
      </c>
      <c r="P442" s="63">
        <f t="shared" si="13"/>
        <v>122.2904000870691</v>
      </c>
      <c r="R442" s="28"/>
      <c r="S442" s="28"/>
      <c r="T442" s="28"/>
      <c r="W442" s="75"/>
      <c r="AA442" s="75"/>
    </row>
    <row r="443" spans="1:27" x14ac:dyDescent="0.25">
      <c r="A443" s="61">
        <v>876</v>
      </c>
      <c r="B443" s="62" t="s">
        <v>570</v>
      </c>
      <c r="C443" s="63">
        <v>99.602251751814038</v>
      </c>
      <c r="D443" s="63">
        <v>99.006024404045689</v>
      </c>
      <c r="E443" s="63">
        <v>105.32073851417709</v>
      </c>
      <c r="F443" s="63">
        <v>101.66373109775584</v>
      </c>
      <c r="G443" s="63">
        <v>102.09284153760545</v>
      </c>
      <c r="H443" s="63">
        <v>102.2808023522701</v>
      </c>
      <c r="I443" s="63">
        <v>100.47910556083562</v>
      </c>
      <c r="J443" s="63">
        <v>105.09218730841086</v>
      </c>
      <c r="K443" s="63">
        <v>99.982836456483852</v>
      </c>
      <c r="L443" s="63">
        <v>100.10633658407535</v>
      </c>
      <c r="M443" s="63">
        <v>100.06300656030203</v>
      </c>
      <c r="N443" s="63">
        <v>100.06147815553899</v>
      </c>
      <c r="O443" s="63">
        <f t="shared" si="12"/>
        <v>99.006024404045689</v>
      </c>
      <c r="P443" s="63">
        <f t="shared" si="13"/>
        <v>105.32073851417709</v>
      </c>
      <c r="R443" s="28"/>
      <c r="S443" s="28"/>
      <c r="T443" s="28"/>
      <c r="W443" s="75"/>
      <c r="AA443" s="75"/>
    </row>
    <row r="444" spans="1:27" x14ac:dyDescent="0.25">
      <c r="A444" s="61">
        <v>878</v>
      </c>
      <c r="B444" s="62" t="s">
        <v>571</v>
      </c>
      <c r="C444" s="63">
        <v>100.49843556266454</v>
      </c>
      <c r="D444" s="63">
        <v>101.410527192294</v>
      </c>
      <c r="E444" s="63">
        <v>109.0840351464619</v>
      </c>
      <c r="F444" s="63">
        <v>105.61547179180204</v>
      </c>
      <c r="G444" s="63">
        <v>106.10268114061343</v>
      </c>
      <c r="H444" s="63">
        <v>108.86663746433163</v>
      </c>
      <c r="I444" s="63">
        <v>105.00526325855107</v>
      </c>
      <c r="J444" s="63">
        <v>110.33343752754199</v>
      </c>
      <c r="K444" s="63">
        <v>110.29024348242969</v>
      </c>
      <c r="L444" s="63">
        <v>109.96968938664486</v>
      </c>
      <c r="M444" s="63">
        <v>104.16161393756033</v>
      </c>
      <c r="N444" s="63">
        <v>104.15660604378105</v>
      </c>
      <c r="O444" s="63">
        <f t="shared" si="12"/>
        <v>100.49843556266454</v>
      </c>
      <c r="P444" s="63">
        <f t="shared" si="13"/>
        <v>110.33343752754199</v>
      </c>
      <c r="R444" s="28"/>
      <c r="S444" s="28"/>
      <c r="T444" s="28"/>
      <c r="W444" s="75"/>
      <c r="AA444" s="75"/>
    </row>
    <row r="445" spans="1:27" x14ac:dyDescent="0.25">
      <c r="A445" s="61">
        <v>879</v>
      </c>
      <c r="B445" s="62" t="s">
        <v>572</v>
      </c>
      <c r="C445" s="63">
        <v>117.7699981400598</v>
      </c>
      <c r="D445" s="63">
        <v>111.62601631545787</v>
      </c>
      <c r="E445" s="63">
        <v>107.46622282236793</v>
      </c>
      <c r="F445" s="63">
        <v>108.83130942584461</v>
      </c>
      <c r="G445" s="63">
        <v>117.41850739270735</v>
      </c>
      <c r="H445" s="63">
        <v>113.45553126987423</v>
      </c>
      <c r="I445" s="63">
        <v>117.6972810626247</v>
      </c>
      <c r="J445" s="63">
        <v>117.85895509508644</v>
      </c>
      <c r="K445" s="63">
        <v>114.78756937888679</v>
      </c>
      <c r="L445" s="63">
        <v>107.10168057666837</v>
      </c>
      <c r="M445" s="63">
        <v>104.89502319085349</v>
      </c>
      <c r="N445" s="63">
        <v>105.0731806515921</v>
      </c>
      <c r="O445" s="63">
        <f t="shared" si="12"/>
        <v>104.89502319085349</v>
      </c>
      <c r="P445" s="63">
        <f t="shared" si="13"/>
        <v>117.85895509508644</v>
      </c>
      <c r="R445" s="28"/>
      <c r="S445" s="28"/>
      <c r="T445" s="28"/>
      <c r="W445" s="75"/>
      <c r="AA445" s="75"/>
    </row>
    <row r="446" spans="1:27" x14ac:dyDescent="0.25">
      <c r="A446" s="61">
        <v>885</v>
      </c>
      <c r="B446" s="62" t="s">
        <v>573</v>
      </c>
      <c r="C446" s="63">
        <v>111.51709437907402</v>
      </c>
      <c r="D446" s="63">
        <v>108.17635001185629</v>
      </c>
      <c r="E446" s="63">
        <v>113.0195513238772</v>
      </c>
      <c r="F446" s="63">
        <v>106.71738291625448</v>
      </c>
      <c r="G446" s="63">
        <v>108.4254525285257</v>
      </c>
      <c r="H446" s="63">
        <v>109.34466174341682</v>
      </c>
      <c r="I446" s="63">
        <v>106.74842420854449</v>
      </c>
      <c r="J446" s="63">
        <v>105.89546778837673</v>
      </c>
      <c r="K446" s="63">
        <v>103.39786677286811</v>
      </c>
      <c r="L446" s="63">
        <v>103.00285949416994</v>
      </c>
      <c r="M446" s="63">
        <v>104.97338740682783</v>
      </c>
      <c r="N446" s="63">
        <v>105.00932531424077</v>
      </c>
      <c r="O446" s="63">
        <f t="shared" si="12"/>
        <v>103.00285949416994</v>
      </c>
      <c r="P446" s="63">
        <f t="shared" si="13"/>
        <v>113.0195513238772</v>
      </c>
      <c r="R446" s="28"/>
      <c r="S446" s="28"/>
      <c r="T446" s="28"/>
      <c r="W446" s="75"/>
      <c r="AA446" s="75"/>
    </row>
    <row r="447" spans="1:27" x14ac:dyDescent="0.25">
      <c r="A447" s="61">
        <v>910</v>
      </c>
      <c r="B447" s="62" t="s">
        <v>574</v>
      </c>
      <c r="C447" s="63">
        <v>104.85677010301173</v>
      </c>
      <c r="D447" s="63">
        <v>117.25608074799034</v>
      </c>
      <c r="E447" s="63">
        <v>119.53599149824367</v>
      </c>
      <c r="F447" s="63">
        <v>112.6291515537507</v>
      </c>
      <c r="G447" s="63">
        <v>115.45388194793856</v>
      </c>
      <c r="H447" s="63">
        <v>115.47847710631464</v>
      </c>
      <c r="I447" s="63">
        <v>114.123401328936</v>
      </c>
      <c r="J447" s="63">
        <v>114.12189357349183</v>
      </c>
      <c r="K447" s="63">
        <v>120.85530141042429</v>
      </c>
      <c r="L447" s="63">
        <v>119.4004350688779</v>
      </c>
      <c r="M447" s="63">
        <v>118.70337045129833</v>
      </c>
      <c r="N447" s="63">
        <v>118.70337045129833</v>
      </c>
      <c r="O447" s="63">
        <f t="shared" si="12"/>
        <v>104.85677010301173</v>
      </c>
      <c r="P447" s="63">
        <f t="shared" si="13"/>
        <v>120.85530141042429</v>
      </c>
      <c r="R447" s="28"/>
      <c r="S447" s="28"/>
      <c r="T447" s="28"/>
      <c r="W447" s="75"/>
      <c r="AA447" s="75"/>
    </row>
    <row r="448" spans="1:27" x14ac:dyDescent="0.25">
      <c r="A448" s="61">
        <v>915</v>
      </c>
      <c r="B448" s="62" t="s">
        <v>575</v>
      </c>
      <c r="C448" s="63">
        <v>121.79104818888649</v>
      </c>
      <c r="D448" s="63">
        <v>129.63833635203309</v>
      </c>
      <c r="E448" s="63">
        <v>129.63833635203309</v>
      </c>
      <c r="F448" s="63">
        <v>124.33380820384581</v>
      </c>
      <c r="G448" s="63">
        <v>106.04456502233921</v>
      </c>
      <c r="H448" s="63">
        <v>112.36998753204732</v>
      </c>
      <c r="I448" s="63">
        <v>115.58280564074357</v>
      </c>
      <c r="J448" s="63">
        <v>116.16899710883841</v>
      </c>
      <c r="K448" s="63">
        <v>101.08488125473147</v>
      </c>
      <c r="L448" s="63">
        <v>104.94156652285778</v>
      </c>
      <c r="M448" s="63">
        <v>115.38629109224328</v>
      </c>
      <c r="N448" s="63">
        <v>115.38629109224328</v>
      </c>
      <c r="O448" s="63">
        <f t="shared" si="12"/>
        <v>101.08488125473147</v>
      </c>
      <c r="P448" s="63">
        <f t="shared" si="13"/>
        <v>129.63833635203309</v>
      </c>
      <c r="R448" s="28"/>
      <c r="S448" s="28"/>
      <c r="T448" s="28"/>
      <c r="W448" s="75"/>
      <c r="AA448" s="75"/>
    </row>
    <row r="449" spans="1:27" ht="4.1500000000000004" customHeight="1" x14ac:dyDescent="0.25">
      <c r="A449" s="67"/>
      <c r="B449" s="68"/>
      <c r="C449" s="69"/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R449" s="28"/>
      <c r="S449" s="28"/>
      <c r="T449" s="28"/>
      <c r="W449" s="75"/>
      <c r="AA449" s="75"/>
    </row>
    <row r="450" spans="1:27" x14ac:dyDescent="0.25">
      <c r="A450" s="70">
        <v>999</v>
      </c>
      <c r="B450" s="71" t="s">
        <v>576</v>
      </c>
      <c r="C450" s="72">
        <v>134.01509881499339</v>
      </c>
      <c r="D450" s="73">
        <v>137.37162476614753</v>
      </c>
      <c r="E450" s="72">
        <v>139.41421942818792</v>
      </c>
      <c r="F450" s="73">
        <v>143.37185887605327</v>
      </c>
      <c r="G450" s="72">
        <v>146.27026117096813</v>
      </c>
      <c r="H450" s="73">
        <v>146.25835122070882</v>
      </c>
      <c r="I450" s="72">
        <v>145.49040023407471</v>
      </c>
      <c r="J450" s="73">
        <v>146.00518808043014</v>
      </c>
      <c r="K450" s="72">
        <v>150.19151303556683</v>
      </c>
      <c r="L450" s="73">
        <v>144.53729292814813</v>
      </c>
      <c r="M450" s="72">
        <v>142.95090957838127</v>
      </c>
      <c r="N450" s="78">
        <f>SUM(N10:N448)/COUNTIF(N10:N448,"&gt;0")</f>
        <v>142.63549004524162</v>
      </c>
      <c r="O450" s="73">
        <f>MIN(C450:N450)</f>
        <v>134.01509881499339</v>
      </c>
      <c r="P450" s="73">
        <f>MAX(C450:N450)</f>
        <v>150.19151303556683</v>
      </c>
      <c r="R450" s="28"/>
      <c r="S450" s="28"/>
      <c r="T450" s="28"/>
      <c r="W450" s="76"/>
      <c r="AA450" s="75"/>
    </row>
    <row r="451" spans="1:27" x14ac:dyDescent="0.25">
      <c r="R451" s="28"/>
      <c r="S451" s="28"/>
      <c r="T451" s="28"/>
      <c r="W451" s="77"/>
    </row>
    <row r="452" spans="1:27" x14ac:dyDescent="0.25">
      <c r="R452" s="28"/>
      <c r="S452" s="28"/>
      <c r="T452" s="28"/>
      <c r="W452" s="77"/>
    </row>
    <row r="453" spans="1:27" x14ac:dyDescent="0.25">
      <c r="W453" s="77"/>
    </row>
    <row r="454" spans="1:27" x14ac:dyDescent="0.25">
      <c r="Q454" s="28"/>
      <c r="R454" s="28"/>
      <c r="S454" s="28"/>
      <c r="T454" s="28"/>
      <c r="W454" s="77"/>
    </row>
  </sheetData>
  <autoFilter ref="A9:P9" xr:uid="{F9EEA24B-ED72-4460-8A4B-CCFA5A4DE76D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270E8-3038-4AB5-B814-AEA3179158BE}">
  <dimension ref="A1:AF1073"/>
  <sheetViews>
    <sheetView showGridLines="0" zoomScaleNormal="100" workbookViewId="0"/>
  </sheetViews>
  <sheetFormatPr defaultColWidth="9.140625" defaultRowHeight="12" x14ac:dyDescent="0.2"/>
  <cols>
    <col min="1" max="1" width="9.28515625" style="1" bestFit="1" customWidth="1"/>
    <col min="2" max="2" width="10.28515625" style="1" customWidth="1"/>
    <col min="3" max="3" width="32.7109375" style="1" customWidth="1"/>
    <col min="4" max="4" width="9.28515625" style="1" bestFit="1" customWidth="1"/>
    <col min="5" max="5" width="14.85546875" style="1" bestFit="1" customWidth="1"/>
    <col min="6" max="6" width="9.28515625" style="1" bestFit="1" customWidth="1"/>
    <col min="7" max="7" width="19.85546875" style="1" customWidth="1"/>
    <col min="8" max="8" width="1.42578125" style="1" customWidth="1"/>
    <col min="9" max="13" width="9.28515625" style="1" bestFit="1" customWidth="1"/>
    <col min="14" max="14" width="2.28515625" style="1" customWidth="1"/>
    <col min="15" max="16" width="9.28515625" style="1" bestFit="1" customWidth="1"/>
    <col min="17" max="17" width="11.42578125" style="1" bestFit="1" customWidth="1"/>
    <col min="18" max="19" width="9.28515625" style="1" bestFit="1" customWidth="1"/>
    <col min="20" max="21" width="10.5703125" style="1" bestFit="1" customWidth="1"/>
    <col min="22" max="22" width="1.42578125" style="1" customWidth="1"/>
    <col min="23" max="26" width="9.28515625" style="1" bestFit="1" customWidth="1"/>
    <col min="27" max="27" width="1.28515625" style="1" customWidth="1"/>
    <col min="28" max="29" width="9.28515625" style="1" bestFit="1" customWidth="1"/>
    <col min="30" max="30" width="9.7109375" style="1" bestFit="1" customWidth="1"/>
    <col min="31" max="32" width="9.28515625" style="1" bestFit="1" customWidth="1"/>
    <col min="33" max="16384" width="9.140625" style="1"/>
  </cols>
  <sheetData>
    <row r="1" spans="1:32" ht="15.75" x14ac:dyDescent="0.2">
      <c r="A1" s="275" t="s">
        <v>362</v>
      </c>
      <c r="B1" s="21"/>
      <c r="C1" s="21"/>
      <c r="D1" s="21"/>
      <c r="E1" s="21"/>
      <c r="F1" s="21"/>
      <c r="G1" s="21"/>
      <c r="H1" s="21"/>
      <c r="I1" s="21"/>
      <c r="J1" s="23"/>
      <c r="K1" s="23"/>
      <c r="L1" s="23"/>
      <c r="M1" s="23"/>
      <c r="N1" s="23"/>
      <c r="O1" s="24"/>
      <c r="P1" s="24"/>
      <c r="Q1" s="24"/>
      <c r="R1" s="24"/>
      <c r="S1" s="24"/>
      <c r="T1" s="24"/>
      <c r="U1" s="24"/>
      <c r="V1" s="23"/>
      <c r="W1" s="23"/>
      <c r="X1" s="23"/>
      <c r="Y1" s="23"/>
      <c r="Z1" s="23"/>
      <c r="AA1" s="23"/>
      <c r="AB1" s="24"/>
      <c r="AC1" s="24"/>
      <c r="AD1" s="24"/>
      <c r="AE1" s="24"/>
      <c r="AF1" s="24"/>
    </row>
    <row r="2" spans="1:32" ht="17.25" x14ac:dyDescent="0.2">
      <c r="A2" s="276" t="s">
        <v>363</v>
      </c>
      <c r="B2" s="21"/>
      <c r="C2" s="21"/>
      <c r="D2" s="21"/>
      <c r="E2" s="21"/>
      <c r="F2" s="21"/>
      <c r="G2" s="21"/>
      <c r="H2" s="21"/>
      <c r="I2" s="21"/>
      <c r="O2" s="2"/>
      <c r="P2" s="2"/>
      <c r="Q2" s="2"/>
      <c r="R2" s="2"/>
      <c r="S2" s="2"/>
      <c r="T2" s="2"/>
      <c r="U2" s="2"/>
      <c r="AB2" s="2"/>
      <c r="AC2" s="2"/>
      <c r="AD2" s="2"/>
      <c r="AE2" s="2"/>
      <c r="AF2" s="2"/>
    </row>
    <row r="3" spans="1:32" ht="18" x14ac:dyDescent="0.2">
      <c r="A3" s="277" t="s">
        <v>361</v>
      </c>
      <c r="B3" s="22"/>
      <c r="C3" s="22"/>
      <c r="D3" s="22"/>
      <c r="E3" s="22"/>
      <c r="F3" s="22"/>
      <c r="G3" s="22"/>
      <c r="H3" s="22"/>
      <c r="I3" s="22"/>
      <c r="O3" s="2"/>
      <c r="P3" s="2"/>
      <c r="Q3" s="2"/>
      <c r="R3" s="2"/>
      <c r="S3" s="2"/>
      <c r="T3" s="2"/>
      <c r="U3" s="2"/>
      <c r="AB3" s="2"/>
      <c r="AC3" s="2"/>
      <c r="AD3" s="2"/>
      <c r="AE3" s="2"/>
      <c r="AF3" s="2"/>
    </row>
    <row r="4" spans="1:32" x14ac:dyDescent="0.2">
      <c r="O4" s="2"/>
      <c r="P4" s="2"/>
      <c r="Q4" s="2"/>
      <c r="R4" s="2"/>
      <c r="S4" s="2"/>
      <c r="T4" s="2"/>
      <c r="U4" s="2"/>
      <c r="AB4" s="2"/>
      <c r="AC4" s="2"/>
      <c r="AD4" s="2"/>
      <c r="AE4" s="2"/>
      <c r="AF4" s="2"/>
    </row>
    <row r="5" spans="1:32" x14ac:dyDescent="0.2">
      <c r="O5" s="2"/>
      <c r="P5" s="2"/>
      <c r="Q5" s="2"/>
      <c r="R5" s="2"/>
      <c r="S5" s="2"/>
      <c r="T5" s="2"/>
      <c r="U5" s="2"/>
      <c r="AB5" s="2"/>
      <c r="AC5" s="2"/>
      <c r="AD5" s="2"/>
      <c r="AE5" s="2"/>
      <c r="AF5" s="2"/>
    </row>
    <row r="6" spans="1:32" x14ac:dyDescent="0.2">
      <c r="A6" s="278" t="s">
        <v>726</v>
      </c>
      <c r="B6" s="278">
        <v>1</v>
      </c>
      <c r="C6" s="278">
        <v>2</v>
      </c>
      <c r="D6" s="278">
        <v>3</v>
      </c>
      <c r="E6" s="278">
        <v>4</v>
      </c>
      <c r="F6" s="278">
        <v>5</v>
      </c>
      <c r="G6" s="278">
        <v>6</v>
      </c>
      <c r="H6" s="278">
        <v>7</v>
      </c>
      <c r="I6" s="278">
        <v>8</v>
      </c>
      <c r="J6" s="278">
        <v>9</v>
      </c>
      <c r="K6" s="278">
        <v>10</v>
      </c>
      <c r="L6" s="278">
        <v>11</v>
      </c>
      <c r="M6" s="278">
        <v>12</v>
      </c>
      <c r="N6" s="278">
        <v>13</v>
      </c>
      <c r="O6" s="278">
        <v>14</v>
      </c>
      <c r="P6" s="278">
        <v>15</v>
      </c>
      <c r="Q6" s="278">
        <v>16</v>
      </c>
      <c r="R6" s="278">
        <v>17</v>
      </c>
      <c r="S6" s="278">
        <v>18</v>
      </c>
      <c r="T6" s="278">
        <v>19</v>
      </c>
      <c r="U6" s="278">
        <v>20</v>
      </c>
      <c r="V6" s="278">
        <v>21</v>
      </c>
      <c r="W6" s="278">
        <v>22</v>
      </c>
      <c r="X6" s="278">
        <v>23</v>
      </c>
      <c r="Y6" s="278">
        <v>24</v>
      </c>
      <c r="Z6" s="278">
        <v>25</v>
      </c>
      <c r="AA6" s="278">
        <v>26</v>
      </c>
      <c r="AB6" s="278">
        <v>27</v>
      </c>
      <c r="AC6" s="278">
        <v>28</v>
      </c>
      <c r="AD6" s="278">
        <v>29</v>
      </c>
      <c r="AE6" s="278">
        <v>30</v>
      </c>
      <c r="AF6" s="278">
        <v>31</v>
      </c>
    </row>
    <row r="7" spans="1:32" ht="14.25" thickBot="1" x14ac:dyDescent="0.25">
      <c r="A7" s="259" t="s">
        <v>0</v>
      </c>
      <c r="B7" s="260"/>
      <c r="C7" s="261"/>
      <c r="D7" s="260"/>
      <c r="E7" s="260"/>
      <c r="F7" s="260"/>
      <c r="G7" s="261"/>
      <c r="H7" s="262"/>
      <c r="I7" s="260" t="s">
        <v>1</v>
      </c>
      <c r="J7" s="260"/>
      <c r="K7" s="260"/>
      <c r="L7" s="260"/>
      <c r="M7" s="260" t="s">
        <v>2</v>
      </c>
      <c r="N7" s="263"/>
      <c r="O7" s="259" t="s">
        <v>3</v>
      </c>
      <c r="P7" s="259"/>
      <c r="Q7" s="260"/>
      <c r="R7" s="260"/>
      <c r="S7" s="260"/>
      <c r="T7" s="260"/>
      <c r="U7" s="260"/>
      <c r="V7" s="263"/>
      <c r="W7" s="259" t="s">
        <v>4</v>
      </c>
      <c r="X7" s="260"/>
      <c r="Y7" s="260"/>
      <c r="Z7" s="260"/>
      <c r="AA7" s="263"/>
      <c r="AB7" s="259" t="s">
        <v>5</v>
      </c>
      <c r="AC7" s="259"/>
      <c r="AD7" s="259"/>
      <c r="AE7" s="259"/>
      <c r="AF7" s="259"/>
    </row>
    <row r="8" spans="1:32" ht="48" customHeight="1" x14ac:dyDescent="0.2">
      <c r="A8" s="264" t="s">
        <v>6</v>
      </c>
      <c r="B8" s="265" t="s">
        <v>7</v>
      </c>
      <c r="C8" s="266" t="s">
        <v>8</v>
      </c>
      <c r="D8" s="265" t="s">
        <v>9</v>
      </c>
      <c r="E8" s="265" t="s">
        <v>10</v>
      </c>
      <c r="F8" s="265" t="s">
        <v>11</v>
      </c>
      <c r="G8" s="267" t="s">
        <v>12</v>
      </c>
      <c r="H8" s="268"/>
      <c r="I8" s="264" t="s">
        <v>13</v>
      </c>
      <c r="J8" s="265" t="s">
        <v>14</v>
      </c>
      <c r="K8" s="265" t="s">
        <v>15</v>
      </c>
      <c r="L8" s="265" t="s">
        <v>717</v>
      </c>
      <c r="M8" s="265" t="s">
        <v>17</v>
      </c>
      <c r="N8" s="268"/>
      <c r="O8" s="265" t="s">
        <v>18</v>
      </c>
      <c r="P8" s="265" t="s">
        <v>19</v>
      </c>
      <c r="Q8" s="265" t="s">
        <v>718</v>
      </c>
      <c r="R8" s="265" t="s">
        <v>719</v>
      </c>
      <c r="S8" s="265" t="s">
        <v>21</v>
      </c>
      <c r="T8" s="265" t="s">
        <v>22</v>
      </c>
      <c r="U8" s="265" t="s">
        <v>23</v>
      </c>
      <c r="V8" s="269"/>
      <c r="W8" s="265" t="s">
        <v>24</v>
      </c>
      <c r="X8" s="265" t="s">
        <v>720</v>
      </c>
      <c r="Y8" s="265" t="s">
        <v>721</v>
      </c>
      <c r="Z8" s="265" t="s">
        <v>722</v>
      </c>
      <c r="AA8" s="269"/>
      <c r="AB8" s="265" t="s">
        <v>723</v>
      </c>
      <c r="AC8" s="265" t="s">
        <v>724</v>
      </c>
      <c r="AD8" s="265" t="s">
        <v>28</v>
      </c>
      <c r="AE8" s="265" t="s">
        <v>29</v>
      </c>
      <c r="AF8" s="265" t="s">
        <v>725</v>
      </c>
    </row>
    <row r="9" spans="1:32" ht="12.75" customHeight="1" thickBot="1" x14ac:dyDescent="0.25">
      <c r="A9" s="270" t="s">
        <v>6</v>
      </c>
      <c r="B9" s="271" t="s">
        <v>7</v>
      </c>
      <c r="C9" s="271" t="s">
        <v>8</v>
      </c>
      <c r="D9" s="271" t="s">
        <v>9</v>
      </c>
      <c r="E9" s="271" t="s">
        <v>10</v>
      </c>
      <c r="F9" s="271" t="s">
        <v>11</v>
      </c>
      <c r="G9" s="272" t="s">
        <v>12</v>
      </c>
      <c r="H9" s="268"/>
      <c r="I9" s="270" t="s">
        <v>30</v>
      </c>
      <c r="J9" s="271" t="s">
        <v>31</v>
      </c>
      <c r="K9" s="271" t="s">
        <v>15</v>
      </c>
      <c r="L9" s="271" t="s">
        <v>16</v>
      </c>
      <c r="M9" s="271" t="s">
        <v>17</v>
      </c>
      <c r="N9" s="268"/>
      <c r="O9" s="273" t="s">
        <v>32</v>
      </c>
      <c r="P9" s="273" t="s">
        <v>19</v>
      </c>
      <c r="Q9" s="273"/>
      <c r="R9" s="273" t="s">
        <v>21</v>
      </c>
      <c r="S9" s="273" t="s">
        <v>20</v>
      </c>
      <c r="T9" s="273" t="s">
        <v>33</v>
      </c>
      <c r="U9" s="274" t="s">
        <v>34</v>
      </c>
      <c r="V9" s="269"/>
      <c r="W9" s="273" t="s">
        <v>24</v>
      </c>
      <c r="X9" s="273" t="s">
        <v>25</v>
      </c>
      <c r="Y9" s="273" t="s">
        <v>26</v>
      </c>
      <c r="Z9" s="273" t="s">
        <v>27</v>
      </c>
      <c r="AA9" s="269"/>
      <c r="AB9" s="273" t="s">
        <v>32</v>
      </c>
      <c r="AC9" s="273" t="s">
        <v>32</v>
      </c>
      <c r="AD9" s="273"/>
      <c r="AE9" s="273"/>
      <c r="AF9" s="273" t="s">
        <v>34</v>
      </c>
    </row>
    <row r="10" spans="1:32" x14ac:dyDescent="0.2">
      <c r="A10" s="5">
        <v>409</v>
      </c>
      <c r="B10" s="6">
        <v>409201003</v>
      </c>
      <c r="C10" s="7" t="s">
        <v>35</v>
      </c>
      <c r="D10" s="6">
        <v>201</v>
      </c>
      <c r="E10" s="7" t="s">
        <v>36</v>
      </c>
      <c r="F10" s="6">
        <v>3</v>
      </c>
      <c r="G10" s="8" t="s">
        <v>37</v>
      </c>
      <c r="H10" s="3"/>
      <c r="I10" s="9">
        <v>10705</v>
      </c>
      <c r="J10" s="9">
        <v>627</v>
      </c>
      <c r="K10" s="9">
        <v>0</v>
      </c>
      <c r="L10" s="9">
        <v>1188</v>
      </c>
      <c r="M10" s="10">
        <v>12520</v>
      </c>
      <c r="N10" s="3"/>
      <c r="O10" s="11">
        <v>1</v>
      </c>
      <c r="P10" s="12">
        <v>0</v>
      </c>
      <c r="Q10" s="13">
        <v>11332</v>
      </c>
      <c r="R10" s="13">
        <v>0</v>
      </c>
      <c r="S10" s="13">
        <v>0</v>
      </c>
      <c r="T10" s="13">
        <v>1188</v>
      </c>
      <c r="U10" s="14">
        <v>12520</v>
      </c>
      <c r="V10" s="4"/>
      <c r="W10" s="15">
        <v>0</v>
      </c>
      <c r="X10" s="16">
        <v>0.09</v>
      </c>
      <c r="Y10" s="16">
        <v>2.2914822121513521E-3</v>
      </c>
      <c r="Z10" s="17">
        <v>0</v>
      </c>
      <c r="AA10" s="4"/>
      <c r="AB10" s="11">
        <v>0</v>
      </c>
      <c r="AC10" s="18">
        <v>0</v>
      </c>
      <c r="AD10" s="13">
        <v>0</v>
      </c>
      <c r="AE10" s="18">
        <v>0</v>
      </c>
      <c r="AF10" s="19">
        <v>0</v>
      </c>
    </row>
    <row r="11" spans="1:32" x14ac:dyDescent="0.2">
      <c r="A11" s="5">
        <v>409</v>
      </c>
      <c r="B11" s="6">
        <v>409201072</v>
      </c>
      <c r="C11" s="7" t="s">
        <v>35</v>
      </c>
      <c r="D11" s="6">
        <v>201</v>
      </c>
      <c r="E11" s="7" t="s">
        <v>36</v>
      </c>
      <c r="F11" s="6">
        <v>72</v>
      </c>
      <c r="G11" s="8" t="s">
        <v>38</v>
      </c>
      <c r="H11" s="3"/>
      <c r="I11" s="9">
        <v>13296</v>
      </c>
      <c r="J11" s="9">
        <v>3363</v>
      </c>
      <c r="K11" s="9">
        <v>0</v>
      </c>
      <c r="L11" s="9">
        <v>1188</v>
      </c>
      <c r="M11" s="10">
        <v>17847</v>
      </c>
      <c r="N11" s="3"/>
      <c r="O11" s="11">
        <v>2</v>
      </c>
      <c r="P11" s="12">
        <v>0</v>
      </c>
      <c r="Q11" s="13">
        <v>33318</v>
      </c>
      <c r="R11" s="13">
        <v>0</v>
      </c>
      <c r="S11" s="13">
        <v>0</v>
      </c>
      <c r="T11" s="13">
        <v>2376</v>
      </c>
      <c r="U11" s="14">
        <v>35694</v>
      </c>
      <c r="V11" s="4"/>
      <c r="W11" s="15">
        <v>0</v>
      </c>
      <c r="X11" s="16">
        <v>0.09</v>
      </c>
      <c r="Y11" s="16">
        <v>2.7122269110884541E-3</v>
      </c>
      <c r="Z11" s="17">
        <v>0</v>
      </c>
      <c r="AA11" s="4"/>
      <c r="AB11" s="11">
        <v>0</v>
      </c>
      <c r="AC11" s="18">
        <v>0</v>
      </c>
      <c r="AD11" s="13">
        <v>0</v>
      </c>
      <c r="AE11" s="18">
        <v>0</v>
      </c>
      <c r="AF11" s="19">
        <v>0</v>
      </c>
    </row>
    <row r="12" spans="1:32" x14ac:dyDescent="0.2">
      <c r="A12" s="5">
        <v>409</v>
      </c>
      <c r="B12" s="6">
        <v>409201095</v>
      </c>
      <c r="C12" s="7" t="s">
        <v>35</v>
      </c>
      <c r="D12" s="6">
        <v>201</v>
      </c>
      <c r="E12" s="7" t="s">
        <v>36</v>
      </c>
      <c r="F12" s="6">
        <v>95</v>
      </c>
      <c r="G12" s="8" t="s">
        <v>39</v>
      </c>
      <c r="H12" s="3"/>
      <c r="I12" s="9">
        <v>18281</v>
      </c>
      <c r="J12" s="9">
        <v>174</v>
      </c>
      <c r="K12" s="9">
        <v>0</v>
      </c>
      <c r="L12" s="9">
        <v>1188</v>
      </c>
      <c r="M12" s="10">
        <v>19643</v>
      </c>
      <c r="N12" s="3"/>
      <c r="O12" s="11">
        <v>1</v>
      </c>
      <c r="P12" s="12">
        <v>0</v>
      </c>
      <c r="Q12" s="13">
        <v>18455</v>
      </c>
      <c r="R12" s="13">
        <v>0</v>
      </c>
      <c r="S12" s="13">
        <v>0</v>
      </c>
      <c r="T12" s="13">
        <v>1188</v>
      </c>
      <c r="U12" s="14">
        <v>19643</v>
      </c>
      <c r="V12" s="4"/>
      <c r="W12" s="15">
        <v>0</v>
      </c>
      <c r="X12" s="16">
        <v>0.18</v>
      </c>
      <c r="Y12" s="16">
        <v>0.13308389431941736</v>
      </c>
      <c r="Z12" s="17">
        <v>0</v>
      </c>
      <c r="AA12" s="4"/>
      <c r="AB12" s="11">
        <v>0</v>
      </c>
      <c r="AC12" s="18">
        <v>0</v>
      </c>
      <c r="AD12" s="13">
        <v>0</v>
      </c>
      <c r="AE12" s="18">
        <v>0</v>
      </c>
      <c r="AF12" s="19">
        <v>0</v>
      </c>
    </row>
    <row r="13" spans="1:32" x14ac:dyDescent="0.2">
      <c r="A13" s="5">
        <v>409</v>
      </c>
      <c r="B13" s="6">
        <v>409201201</v>
      </c>
      <c r="C13" s="7" t="s">
        <v>35</v>
      </c>
      <c r="D13" s="6">
        <v>201</v>
      </c>
      <c r="E13" s="7" t="s">
        <v>36</v>
      </c>
      <c r="F13" s="6">
        <v>201</v>
      </c>
      <c r="G13" s="8" t="s">
        <v>36</v>
      </c>
      <c r="H13" s="3"/>
      <c r="I13" s="9">
        <v>17636</v>
      </c>
      <c r="J13" s="9">
        <v>93</v>
      </c>
      <c r="K13" s="9">
        <v>0</v>
      </c>
      <c r="L13" s="9">
        <v>1188</v>
      </c>
      <c r="M13" s="10">
        <v>18917</v>
      </c>
      <c r="N13" s="3"/>
      <c r="O13" s="11">
        <v>1035</v>
      </c>
      <c r="P13" s="12">
        <v>0</v>
      </c>
      <c r="Q13" s="13">
        <v>18349515</v>
      </c>
      <c r="R13" s="13">
        <v>0</v>
      </c>
      <c r="S13" s="13">
        <v>0</v>
      </c>
      <c r="T13" s="13">
        <v>1229580</v>
      </c>
      <c r="U13" s="14">
        <v>19579095</v>
      </c>
      <c r="V13" s="4"/>
      <c r="W13" s="15">
        <v>0</v>
      </c>
      <c r="X13" s="16">
        <v>0.18</v>
      </c>
      <c r="Y13" s="16">
        <v>0.10538786413938217</v>
      </c>
      <c r="Z13" s="17">
        <v>0</v>
      </c>
      <c r="AA13" s="4"/>
      <c r="AB13" s="11">
        <v>111</v>
      </c>
      <c r="AC13" s="18">
        <v>0</v>
      </c>
      <c r="AD13" s="13">
        <v>0</v>
      </c>
      <c r="AE13" s="18">
        <v>0</v>
      </c>
      <c r="AF13" s="19">
        <v>0</v>
      </c>
    </row>
    <row r="14" spans="1:32" x14ac:dyDescent="0.2">
      <c r="A14" s="5">
        <v>409</v>
      </c>
      <c r="B14" s="6">
        <v>409201331</v>
      </c>
      <c r="C14" s="7" t="s">
        <v>35</v>
      </c>
      <c r="D14" s="6">
        <v>201</v>
      </c>
      <c r="E14" s="7" t="s">
        <v>36</v>
      </c>
      <c r="F14" s="6">
        <v>331</v>
      </c>
      <c r="G14" s="8" t="s">
        <v>40</v>
      </c>
      <c r="H14" s="3"/>
      <c r="I14" s="9">
        <v>10332</v>
      </c>
      <c r="J14" s="9">
        <v>1973</v>
      </c>
      <c r="K14" s="9">
        <v>0</v>
      </c>
      <c r="L14" s="9">
        <v>1188</v>
      </c>
      <c r="M14" s="10">
        <v>13493</v>
      </c>
      <c r="N14" s="3"/>
      <c r="O14" s="11">
        <v>2</v>
      </c>
      <c r="P14" s="12">
        <v>0</v>
      </c>
      <c r="Q14" s="13">
        <v>24610</v>
      </c>
      <c r="R14" s="13">
        <v>0</v>
      </c>
      <c r="S14" s="13">
        <v>0</v>
      </c>
      <c r="T14" s="13">
        <v>2376</v>
      </c>
      <c r="U14" s="14">
        <v>26986</v>
      </c>
      <c r="V14" s="4"/>
      <c r="W14" s="15">
        <v>0</v>
      </c>
      <c r="X14" s="16">
        <v>0.09</v>
      </c>
      <c r="Y14" s="16">
        <v>1.8172339950194436E-2</v>
      </c>
      <c r="Z14" s="17">
        <v>0</v>
      </c>
      <c r="AA14" s="4"/>
      <c r="AB14" s="11">
        <v>0</v>
      </c>
      <c r="AC14" s="18">
        <v>0</v>
      </c>
      <c r="AD14" s="13">
        <v>0</v>
      </c>
      <c r="AE14" s="18">
        <v>0</v>
      </c>
      <c r="AF14" s="19">
        <v>0</v>
      </c>
    </row>
    <row r="15" spans="1:32" x14ac:dyDescent="0.2">
      <c r="A15" s="5">
        <v>410</v>
      </c>
      <c r="B15" s="6">
        <v>410035035</v>
      </c>
      <c r="C15" s="7" t="s">
        <v>41</v>
      </c>
      <c r="D15" s="6">
        <v>35</v>
      </c>
      <c r="E15" s="7" t="s">
        <v>42</v>
      </c>
      <c r="F15" s="6">
        <v>35</v>
      </c>
      <c r="G15" s="8" t="s">
        <v>42</v>
      </c>
      <c r="H15" s="3"/>
      <c r="I15" s="9">
        <v>18563</v>
      </c>
      <c r="J15" s="9">
        <v>7029</v>
      </c>
      <c r="K15" s="9">
        <v>0</v>
      </c>
      <c r="L15" s="9">
        <v>1188</v>
      </c>
      <c r="M15" s="10">
        <v>26780</v>
      </c>
      <c r="N15" s="3"/>
      <c r="O15" s="11">
        <v>665</v>
      </c>
      <c r="P15" s="12">
        <v>0</v>
      </c>
      <c r="Q15" s="13">
        <v>17018680</v>
      </c>
      <c r="R15" s="13">
        <v>0</v>
      </c>
      <c r="S15" s="13">
        <v>0</v>
      </c>
      <c r="T15" s="13">
        <v>790020</v>
      </c>
      <c r="U15" s="14">
        <v>17808700</v>
      </c>
      <c r="V15" s="4"/>
      <c r="W15" s="15">
        <v>0</v>
      </c>
      <c r="X15" s="16">
        <v>0.18</v>
      </c>
      <c r="Y15" s="16">
        <v>0.1674255461324281</v>
      </c>
      <c r="Z15" s="17">
        <v>0</v>
      </c>
      <c r="AA15" s="4"/>
      <c r="AB15" s="11">
        <v>174</v>
      </c>
      <c r="AC15" s="18">
        <v>0</v>
      </c>
      <c r="AD15" s="13">
        <v>0</v>
      </c>
      <c r="AE15" s="18">
        <v>0</v>
      </c>
      <c r="AF15" s="19">
        <v>0</v>
      </c>
    </row>
    <row r="16" spans="1:32" x14ac:dyDescent="0.2">
      <c r="A16" s="5">
        <v>410</v>
      </c>
      <c r="B16" s="6">
        <v>410035044</v>
      </c>
      <c r="C16" s="7" t="s">
        <v>41</v>
      </c>
      <c r="D16" s="6">
        <v>35</v>
      </c>
      <c r="E16" s="7" t="s">
        <v>42</v>
      </c>
      <c r="F16" s="6">
        <v>44</v>
      </c>
      <c r="G16" s="8" t="s">
        <v>43</v>
      </c>
      <c r="H16" s="3"/>
      <c r="I16" s="9">
        <v>19740</v>
      </c>
      <c r="J16" s="9">
        <v>688</v>
      </c>
      <c r="K16" s="9">
        <v>0</v>
      </c>
      <c r="L16" s="9">
        <v>1188</v>
      </c>
      <c r="M16" s="10">
        <v>21616</v>
      </c>
      <c r="N16" s="3"/>
      <c r="O16" s="11">
        <v>2</v>
      </c>
      <c r="P16" s="12">
        <v>0</v>
      </c>
      <c r="Q16" s="13">
        <v>40856</v>
      </c>
      <c r="R16" s="13">
        <v>0</v>
      </c>
      <c r="S16" s="13">
        <v>0</v>
      </c>
      <c r="T16" s="13">
        <v>2376</v>
      </c>
      <c r="U16" s="14">
        <v>43232</v>
      </c>
      <c r="V16" s="4"/>
      <c r="W16" s="15">
        <v>0</v>
      </c>
      <c r="X16" s="16">
        <v>0.18</v>
      </c>
      <c r="Y16" s="16">
        <v>9.2015180021243606E-2</v>
      </c>
      <c r="Z16" s="17">
        <v>0</v>
      </c>
      <c r="AA16" s="4"/>
      <c r="AB16" s="11">
        <v>1</v>
      </c>
      <c r="AC16" s="18">
        <v>0</v>
      </c>
      <c r="AD16" s="13">
        <v>0</v>
      </c>
      <c r="AE16" s="18">
        <v>0</v>
      </c>
      <c r="AF16" s="19">
        <v>0</v>
      </c>
    </row>
    <row r="17" spans="1:32" x14ac:dyDescent="0.2">
      <c r="A17" s="5">
        <v>410</v>
      </c>
      <c r="B17" s="6">
        <v>410035057</v>
      </c>
      <c r="C17" s="7" t="s">
        <v>41</v>
      </c>
      <c r="D17" s="6">
        <v>35</v>
      </c>
      <c r="E17" s="7" t="s">
        <v>42</v>
      </c>
      <c r="F17" s="6">
        <v>57</v>
      </c>
      <c r="G17" s="8" t="s">
        <v>44</v>
      </c>
      <c r="H17" s="3"/>
      <c r="I17" s="9">
        <v>19106</v>
      </c>
      <c r="J17" s="9">
        <v>333</v>
      </c>
      <c r="K17" s="9">
        <v>0</v>
      </c>
      <c r="L17" s="9">
        <v>1188</v>
      </c>
      <c r="M17" s="10">
        <v>20627</v>
      </c>
      <c r="N17" s="3"/>
      <c r="O17" s="11">
        <v>310</v>
      </c>
      <c r="P17" s="12">
        <v>0</v>
      </c>
      <c r="Q17" s="13">
        <v>6026090</v>
      </c>
      <c r="R17" s="13">
        <v>0</v>
      </c>
      <c r="S17" s="13">
        <v>0</v>
      </c>
      <c r="T17" s="13">
        <v>368280</v>
      </c>
      <c r="U17" s="14">
        <v>6394370</v>
      </c>
      <c r="V17" s="4"/>
      <c r="W17" s="15">
        <v>0</v>
      </c>
      <c r="X17" s="16">
        <v>0.18</v>
      </c>
      <c r="Y17" s="16">
        <v>0.12003618532931781</v>
      </c>
      <c r="Z17" s="17">
        <v>0</v>
      </c>
      <c r="AA17" s="4"/>
      <c r="AB17" s="11">
        <v>109</v>
      </c>
      <c r="AC17" s="18">
        <v>0</v>
      </c>
      <c r="AD17" s="13">
        <v>0</v>
      </c>
      <c r="AE17" s="18">
        <v>0</v>
      </c>
      <c r="AF17" s="19">
        <v>0</v>
      </c>
    </row>
    <row r="18" spans="1:32" x14ac:dyDescent="0.2">
      <c r="A18" s="5">
        <v>410</v>
      </c>
      <c r="B18" s="6">
        <v>410035093</v>
      </c>
      <c r="C18" s="7" t="s">
        <v>41</v>
      </c>
      <c r="D18" s="6">
        <v>35</v>
      </c>
      <c r="E18" s="7" t="s">
        <v>42</v>
      </c>
      <c r="F18" s="6">
        <v>93</v>
      </c>
      <c r="G18" s="8" t="s">
        <v>45</v>
      </c>
      <c r="H18" s="3"/>
      <c r="I18" s="9">
        <v>19870</v>
      </c>
      <c r="J18" s="9">
        <v>0</v>
      </c>
      <c r="K18" s="9">
        <v>0</v>
      </c>
      <c r="L18" s="9">
        <v>1188</v>
      </c>
      <c r="M18" s="10">
        <v>21058</v>
      </c>
      <c r="N18" s="3"/>
      <c r="O18" s="11">
        <v>15</v>
      </c>
      <c r="P18" s="12">
        <v>0</v>
      </c>
      <c r="Q18" s="13">
        <v>298050</v>
      </c>
      <c r="R18" s="13">
        <v>0</v>
      </c>
      <c r="S18" s="13">
        <v>0</v>
      </c>
      <c r="T18" s="13">
        <v>17820</v>
      </c>
      <c r="U18" s="14">
        <v>315870</v>
      </c>
      <c r="V18" s="4"/>
      <c r="W18" s="15">
        <v>0</v>
      </c>
      <c r="X18" s="16">
        <v>0.18</v>
      </c>
      <c r="Y18" s="16">
        <v>8.4357497741774312E-2</v>
      </c>
      <c r="Z18" s="17">
        <v>0</v>
      </c>
      <c r="AA18" s="4"/>
      <c r="AB18" s="11">
        <v>7</v>
      </c>
      <c r="AC18" s="18">
        <v>0</v>
      </c>
      <c r="AD18" s="13">
        <v>0</v>
      </c>
      <c r="AE18" s="18">
        <v>0</v>
      </c>
      <c r="AF18" s="19">
        <v>0</v>
      </c>
    </row>
    <row r="19" spans="1:32" x14ac:dyDescent="0.2">
      <c r="A19" s="5">
        <v>410</v>
      </c>
      <c r="B19" s="6">
        <v>410035153</v>
      </c>
      <c r="C19" s="7" t="s">
        <v>41</v>
      </c>
      <c r="D19" s="6">
        <v>35</v>
      </c>
      <c r="E19" s="7" t="s">
        <v>42</v>
      </c>
      <c r="F19" s="6">
        <v>153</v>
      </c>
      <c r="G19" s="8" t="s">
        <v>46</v>
      </c>
      <c r="H19" s="3"/>
      <c r="I19" s="9">
        <v>16545</v>
      </c>
      <c r="J19" s="9">
        <v>21</v>
      </c>
      <c r="K19" s="9">
        <v>0</v>
      </c>
      <c r="L19" s="9">
        <v>1188</v>
      </c>
      <c r="M19" s="10">
        <v>17754</v>
      </c>
      <c r="N19" s="3"/>
      <c r="O19" s="11">
        <v>2</v>
      </c>
      <c r="P19" s="12">
        <v>0</v>
      </c>
      <c r="Q19" s="13">
        <v>33132</v>
      </c>
      <c r="R19" s="13">
        <v>0</v>
      </c>
      <c r="S19" s="13">
        <v>0</v>
      </c>
      <c r="T19" s="13">
        <v>2376</v>
      </c>
      <c r="U19" s="14">
        <v>35508</v>
      </c>
      <c r="V19" s="4"/>
      <c r="W19" s="15">
        <v>0</v>
      </c>
      <c r="X19" s="16">
        <v>0.09</v>
      </c>
      <c r="Y19" s="16">
        <v>1.2938966482208984E-2</v>
      </c>
      <c r="Z19" s="17">
        <v>0</v>
      </c>
      <c r="AA19" s="4"/>
      <c r="AB19" s="11">
        <v>1</v>
      </c>
      <c r="AC19" s="18">
        <v>0</v>
      </c>
      <c r="AD19" s="13">
        <v>0</v>
      </c>
      <c r="AE19" s="18">
        <v>0</v>
      </c>
      <c r="AF19" s="19">
        <v>0</v>
      </c>
    </row>
    <row r="20" spans="1:32" x14ac:dyDescent="0.2">
      <c r="A20" s="5">
        <v>410</v>
      </c>
      <c r="B20" s="6">
        <v>410035160</v>
      </c>
      <c r="C20" s="7" t="s">
        <v>41</v>
      </c>
      <c r="D20" s="6">
        <v>35</v>
      </c>
      <c r="E20" s="7" t="s">
        <v>42</v>
      </c>
      <c r="F20" s="6">
        <v>160</v>
      </c>
      <c r="G20" s="8" t="s">
        <v>47</v>
      </c>
      <c r="H20" s="3"/>
      <c r="I20" s="9">
        <v>18226</v>
      </c>
      <c r="J20" s="9">
        <v>284</v>
      </c>
      <c r="K20" s="9">
        <v>0</v>
      </c>
      <c r="L20" s="9">
        <v>1188</v>
      </c>
      <c r="M20" s="10">
        <v>19698</v>
      </c>
      <c r="N20" s="3"/>
      <c r="O20" s="11">
        <v>1</v>
      </c>
      <c r="P20" s="12">
        <v>0</v>
      </c>
      <c r="Q20" s="13">
        <v>18510</v>
      </c>
      <c r="R20" s="13">
        <v>0</v>
      </c>
      <c r="S20" s="13">
        <v>0</v>
      </c>
      <c r="T20" s="13">
        <v>1188</v>
      </c>
      <c r="U20" s="14">
        <v>19698</v>
      </c>
      <c r="V20" s="4"/>
      <c r="W20" s="15">
        <v>0</v>
      </c>
      <c r="X20" s="16">
        <v>0.18</v>
      </c>
      <c r="Y20" s="16">
        <v>0.13372782233201738</v>
      </c>
      <c r="Z20" s="17">
        <v>0</v>
      </c>
      <c r="AA20" s="4"/>
      <c r="AB20" s="11">
        <v>1</v>
      </c>
      <c r="AC20" s="18">
        <v>0</v>
      </c>
      <c r="AD20" s="13">
        <v>0</v>
      </c>
      <c r="AE20" s="18">
        <v>0</v>
      </c>
      <c r="AF20" s="19">
        <v>0</v>
      </c>
    </row>
    <row r="21" spans="1:32" x14ac:dyDescent="0.2">
      <c r="A21" s="5">
        <v>410</v>
      </c>
      <c r="B21" s="6">
        <v>410035163</v>
      </c>
      <c r="C21" s="7" t="s">
        <v>41</v>
      </c>
      <c r="D21" s="6">
        <v>35</v>
      </c>
      <c r="E21" s="7" t="s">
        <v>42</v>
      </c>
      <c r="F21" s="6">
        <v>163</v>
      </c>
      <c r="G21" s="8" t="s">
        <v>48</v>
      </c>
      <c r="H21" s="3"/>
      <c r="I21" s="9">
        <v>18474</v>
      </c>
      <c r="J21" s="9">
        <v>0</v>
      </c>
      <c r="K21" s="9">
        <v>0</v>
      </c>
      <c r="L21" s="9">
        <v>1188</v>
      </c>
      <c r="M21" s="10">
        <v>19662</v>
      </c>
      <c r="N21" s="3"/>
      <c r="O21" s="11">
        <v>34</v>
      </c>
      <c r="P21" s="12">
        <v>0</v>
      </c>
      <c r="Q21" s="13">
        <v>628116</v>
      </c>
      <c r="R21" s="13">
        <v>0</v>
      </c>
      <c r="S21" s="13">
        <v>0</v>
      </c>
      <c r="T21" s="13">
        <v>40392</v>
      </c>
      <c r="U21" s="14">
        <v>668508</v>
      </c>
      <c r="V21" s="4"/>
      <c r="W21" s="15">
        <v>0</v>
      </c>
      <c r="X21" s="16">
        <v>0.113490033140277</v>
      </c>
      <c r="Y21" s="16">
        <v>9.9102453991947337E-2</v>
      </c>
      <c r="Z21" s="17">
        <v>0</v>
      </c>
      <c r="AA21" s="4"/>
      <c r="AB21" s="11">
        <v>11</v>
      </c>
      <c r="AC21" s="18">
        <v>0</v>
      </c>
      <c r="AD21" s="13">
        <v>0</v>
      </c>
      <c r="AE21" s="18">
        <v>0</v>
      </c>
      <c r="AF21" s="19">
        <v>0</v>
      </c>
    </row>
    <row r="22" spans="1:32" x14ac:dyDescent="0.2">
      <c r="A22" s="5">
        <v>410</v>
      </c>
      <c r="B22" s="6">
        <v>410035165</v>
      </c>
      <c r="C22" s="7" t="s">
        <v>41</v>
      </c>
      <c r="D22" s="6">
        <v>35</v>
      </c>
      <c r="E22" s="7" t="s">
        <v>42</v>
      </c>
      <c r="F22" s="6">
        <v>165</v>
      </c>
      <c r="G22" s="8" t="s">
        <v>49</v>
      </c>
      <c r="H22" s="3"/>
      <c r="I22" s="9">
        <v>17523</v>
      </c>
      <c r="J22" s="9">
        <v>0</v>
      </c>
      <c r="K22" s="9">
        <v>0</v>
      </c>
      <c r="L22" s="9">
        <v>1188</v>
      </c>
      <c r="M22" s="10">
        <v>18711</v>
      </c>
      <c r="N22" s="3"/>
      <c r="O22" s="11">
        <v>7</v>
      </c>
      <c r="P22" s="12">
        <v>0</v>
      </c>
      <c r="Q22" s="13">
        <v>122661</v>
      </c>
      <c r="R22" s="13">
        <v>0</v>
      </c>
      <c r="S22" s="13">
        <v>0</v>
      </c>
      <c r="T22" s="13">
        <v>8316</v>
      </c>
      <c r="U22" s="14">
        <v>130977</v>
      </c>
      <c r="V22" s="4"/>
      <c r="W22" s="15">
        <v>0</v>
      </c>
      <c r="X22" s="16">
        <v>9.8299999999999998E-2</v>
      </c>
      <c r="Y22" s="16">
        <v>7.6124278716237129E-2</v>
      </c>
      <c r="Z22" s="17">
        <v>0</v>
      </c>
      <c r="AA22" s="4"/>
      <c r="AB22" s="11">
        <v>3</v>
      </c>
      <c r="AC22" s="18">
        <v>0</v>
      </c>
      <c r="AD22" s="13">
        <v>0</v>
      </c>
      <c r="AE22" s="18">
        <v>0</v>
      </c>
      <c r="AF22" s="19">
        <v>0</v>
      </c>
    </row>
    <row r="23" spans="1:32" x14ac:dyDescent="0.2">
      <c r="A23" s="5">
        <v>410</v>
      </c>
      <c r="B23" s="6">
        <v>410035176</v>
      </c>
      <c r="C23" s="7" t="s">
        <v>41</v>
      </c>
      <c r="D23" s="6">
        <v>35</v>
      </c>
      <c r="E23" s="7" t="s">
        <v>42</v>
      </c>
      <c r="F23" s="6">
        <v>176</v>
      </c>
      <c r="G23" s="8" t="s">
        <v>50</v>
      </c>
      <c r="H23" s="3"/>
      <c r="I23" s="9">
        <v>19470</v>
      </c>
      <c r="J23" s="9">
        <v>4908</v>
      </c>
      <c r="K23" s="9">
        <v>0</v>
      </c>
      <c r="L23" s="9">
        <v>1188</v>
      </c>
      <c r="M23" s="10">
        <v>25566</v>
      </c>
      <c r="N23" s="3"/>
      <c r="O23" s="11">
        <v>1</v>
      </c>
      <c r="P23" s="12">
        <v>0</v>
      </c>
      <c r="Q23" s="13">
        <v>24378</v>
      </c>
      <c r="R23" s="13">
        <v>0</v>
      </c>
      <c r="S23" s="13">
        <v>0</v>
      </c>
      <c r="T23" s="13">
        <v>1188</v>
      </c>
      <c r="U23" s="14">
        <v>25566</v>
      </c>
      <c r="V23" s="4"/>
      <c r="W23" s="15">
        <v>0</v>
      </c>
      <c r="X23" s="16">
        <v>0.09</v>
      </c>
      <c r="Y23" s="16">
        <v>7.6489363616432438E-2</v>
      </c>
      <c r="Z23" s="17">
        <v>0</v>
      </c>
      <c r="AA23" s="4"/>
      <c r="AB23" s="11">
        <v>0</v>
      </c>
      <c r="AC23" s="18">
        <v>0</v>
      </c>
      <c r="AD23" s="13">
        <v>0</v>
      </c>
      <c r="AE23" s="18">
        <v>0</v>
      </c>
      <c r="AF23" s="19">
        <v>0</v>
      </c>
    </row>
    <row r="24" spans="1:32" x14ac:dyDescent="0.2">
      <c r="A24" s="5">
        <v>410</v>
      </c>
      <c r="B24" s="6">
        <v>410035229</v>
      </c>
      <c r="C24" s="7" t="s">
        <v>41</v>
      </c>
      <c r="D24" s="6">
        <v>35</v>
      </c>
      <c r="E24" s="7" t="s">
        <v>42</v>
      </c>
      <c r="F24" s="6">
        <v>229</v>
      </c>
      <c r="G24" s="8" t="s">
        <v>51</v>
      </c>
      <c r="H24" s="3"/>
      <c r="I24" s="9">
        <v>19853</v>
      </c>
      <c r="J24" s="9">
        <v>1710</v>
      </c>
      <c r="K24" s="9">
        <v>0</v>
      </c>
      <c r="L24" s="9">
        <v>1188</v>
      </c>
      <c r="M24" s="10">
        <v>22751</v>
      </c>
      <c r="N24" s="3"/>
      <c r="O24" s="11">
        <v>1</v>
      </c>
      <c r="P24" s="12">
        <v>0</v>
      </c>
      <c r="Q24" s="13">
        <v>21563</v>
      </c>
      <c r="R24" s="13">
        <v>0</v>
      </c>
      <c r="S24" s="13">
        <v>0</v>
      </c>
      <c r="T24" s="13">
        <v>1188</v>
      </c>
      <c r="U24" s="14">
        <v>22751</v>
      </c>
      <c r="V24" s="4"/>
      <c r="W24" s="15">
        <v>0</v>
      </c>
      <c r="X24" s="16">
        <v>0.09</v>
      </c>
      <c r="Y24" s="16">
        <v>2.2366343555841411E-2</v>
      </c>
      <c r="Z24" s="17">
        <v>0</v>
      </c>
      <c r="AA24" s="4"/>
      <c r="AB24" s="11">
        <v>1</v>
      </c>
      <c r="AC24" s="18">
        <v>0</v>
      </c>
      <c r="AD24" s="13">
        <v>0</v>
      </c>
      <c r="AE24" s="18">
        <v>0</v>
      </c>
      <c r="AF24" s="19">
        <v>0</v>
      </c>
    </row>
    <row r="25" spans="1:32" x14ac:dyDescent="0.2">
      <c r="A25" s="5">
        <v>410</v>
      </c>
      <c r="B25" s="6">
        <v>410035244</v>
      </c>
      <c r="C25" s="7" t="s">
        <v>41</v>
      </c>
      <c r="D25" s="6">
        <v>35</v>
      </c>
      <c r="E25" s="7" t="s">
        <v>42</v>
      </c>
      <c r="F25" s="6">
        <v>244</v>
      </c>
      <c r="G25" s="8" t="s">
        <v>52</v>
      </c>
      <c r="H25" s="3"/>
      <c r="I25" s="9">
        <v>20237</v>
      </c>
      <c r="J25" s="9">
        <v>5791</v>
      </c>
      <c r="K25" s="9">
        <v>0</v>
      </c>
      <c r="L25" s="9">
        <v>1188</v>
      </c>
      <c r="M25" s="10">
        <v>27216</v>
      </c>
      <c r="N25" s="3"/>
      <c r="O25" s="11">
        <v>2</v>
      </c>
      <c r="P25" s="12">
        <v>0</v>
      </c>
      <c r="Q25" s="13">
        <v>52056</v>
      </c>
      <c r="R25" s="13">
        <v>0</v>
      </c>
      <c r="S25" s="13">
        <v>0</v>
      </c>
      <c r="T25" s="13">
        <v>2376</v>
      </c>
      <c r="U25" s="14">
        <v>54432</v>
      </c>
      <c r="V25" s="4"/>
      <c r="W25" s="15">
        <v>0</v>
      </c>
      <c r="X25" s="16">
        <v>0.09</v>
      </c>
      <c r="Y25" s="16">
        <v>0.1012923605086789</v>
      </c>
      <c r="Z25" s="17">
        <v>0</v>
      </c>
      <c r="AA25" s="4"/>
      <c r="AB25" s="11">
        <v>0</v>
      </c>
      <c r="AC25" s="18">
        <v>0.22296568965260435</v>
      </c>
      <c r="AD25" s="13">
        <v>6067.3509702779866</v>
      </c>
      <c r="AE25" s="18">
        <v>0</v>
      </c>
      <c r="AF25" s="19">
        <v>0</v>
      </c>
    </row>
    <row r="26" spans="1:32" x14ac:dyDescent="0.2">
      <c r="A26" s="5">
        <v>410</v>
      </c>
      <c r="B26" s="6">
        <v>410035248</v>
      </c>
      <c r="C26" s="7" t="s">
        <v>41</v>
      </c>
      <c r="D26" s="6">
        <v>35</v>
      </c>
      <c r="E26" s="7" t="s">
        <v>42</v>
      </c>
      <c r="F26" s="6">
        <v>248</v>
      </c>
      <c r="G26" s="8" t="s">
        <v>53</v>
      </c>
      <c r="H26" s="3"/>
      <c r="I26" s="9">
        <v>17958</v>
      </c>
      <c r="J26" s="9">
        <v>579</v>
      </c>
      <c r="K26" s="9">
        <v>0</v>
      </c>
      <c r="L26" s="9">
        <v>1188</v>
      </c>
      <c r="M26" s="10">
        <v>19725</v>
      </c>
      <c r="N26" s="3"/>
      <c r="O26" s="11">
        <v>71</v>
      </c>
      <c r="P26" s="12">
        <v>0</v>
      </c>
      <c r="Q26" s="13">
        <v>1316127</v>
      </c>
      <c r="R26" s="13">
        <v>0</v>
      </c>
      <c r="S26" s="13">
        <v>0</v>
      </c>
      <c r="T26" s="13">
        <v>84348</v>
      </c>
      <c r="U26" s="14">
        <v>1400475</v>
      </c>
      <c r="V26" s="4"/>
      <c r="W26" s="15">
        <v>0</v>
      </c>
      <c r="X26" s="16">
        <v>0.09</v>
      </c>
      <c r="Y26" s="16">
        <v>6.5683761527850021E-2</v>
      </c>
      <c r="Z26" s="17">
        <v>0</v>
      </c>
      <c r="AA26" s="4"/>
      <c r="AB26" s="11">
        <v>27</v>
      </c>
      <c r="AC26" s="18">
        <v>0</v>
      </c>
      <c r="AD26" s="13">
        <v>0</v>
      </c>
      <c r="AE26" s="18">
        <v>0</v>
      </c>
      <c r="AF26" s="19">
        <v>0</v>
      </c>
    </row>
    <row r="27" spans="1:32" x14ac:dyDescent="0.2">
      <c r="A27" s="5">
        <v>410</v>
      </c>
      <c r="B27" s="6">
        <v>410035262</v>
      </c>
      <c r="C27" s="7" t="s">
        <v>41</v>
      </c>
      <c r="D27" s="6">
        <v>35</v>
      </c>
      <c r="E27" s="7" t="s">
        <v>42</v>
      </c>
      <c r="F27" s="6">
        <v>262</v>
      </c>
      <c r="G27" s="8" t="s">
        <v>54</v>
      </c>
      <c r="H27" s="3"/>
      <c r="I27" s="9">
        <v>16491</v>
      </c>
      <c r="J27" s="9">
        <v>2067</v>
      </c>
      <c r="K27" s="9">
        <v>0</v>
      </c>
      <c r="L27" s="9">
        <v>1188</v>
      </c>
      <c r="M27" s="10">
        <v>19746</v>
      </c>
      <c r="N27" s="3"/>
      <c r="O27" s="11">
        <v>4</v>
      </c>
      <c r="P27" s="12">
        <v>0</v>
      </c>
      <c r="Q27" s="13">
        <v>74232</v>
      </c>
      <c r="R27" s="13">
        <v>0</v>
      </c>
      <c r="S27" s="13">
        <v>0</v>
      </c>
      <c r="T27" s="13">
        <v>4752</v>
      </c>
      <c r="U27" s="14">
        <v>78984</v>
      </c>
      <c r="V27" s="4"/>
      <c r="W27" s="15">
        <v>0</v>
      </c>
      <c r="X27" s="16">
        <v>0.09</v>
      </c>
      <c r="Y27" s="16">
        <v>0.10194629285784039</v>
      </c>
      <c r="Z27" s="17">
        <v>0</v>
      </c>
      <c r="AA27" s="4"/>
      <c r="AB27" s="11">
        <v>2</v>
      </c>
      <c r="AC27" s="18">
        <v>0.4687288776453683</v>
      </c>
      <c r="AD27" s="13">
        <v>9254.6705113427452</v>
      </c>
      <c r="AE27" s="18">
        <v>0</v>
      </c>
      <c r="AF27" s="19">
        <v>0</v>
      </c>
    </row>
    <row r="28" spans="1:32" x14ac:dyDescent="0.2">
      <c r="A28" s="5">
        <v>410</v>
      </c>
      <c r="B28" s="6">
        <v>410035346</v>
      </c>
      <c r="C28" s="7" t="s">
        <v>41</v>
      </c>
      <c r="D28" s="6">
        <v>35</v>
      </c>
      <c r="E28" s="7" t="s">
        <v>42</v>
      </c>
      <c r="F28" s="6">
        <v>346</v>
      </c>
      <c r="G28" s="8" t="s">
        <v>55</v>
      </c>
      <c r="H28" s="3"/>
      <c r="I28" s="9">
        <v>15888</v>
      </c>
      <c r="J28" s="9">
        <v>1724</v>
      </c>
      <c r="K28" s="9">
        <v>0</v>
      </c>
      <c r="L28" s="9">
        <v>1188</v>
      </c>
      <c r="M28" s="10">
        <v>18800</v>
      </c>
      <c r="N28" s="3"/>
      <c r="O28" s="11">
        <v>16</v>
      </c>
      <c r="P28" s="12">
        <v>0</v>
      </c>
      <c r="Q28" s="13">
        <v>281792</v>
      </c>
      <c r="R28" s="13">
        <v>0</v>
      </c>
      <c r="S28" s="13">
        <v>0</v>
      </c>
      <c r="T28" s="13">
        <v>19008</v>
      </c>
      <c r="U28" s="14">
        <v>300800</v>
      </c>
      <c r="V28" s="4"/>
      <c r="W28" s="15">
        <v>0</v>
      </c>
      <c r="X28" s="16">
        <v>0.09</v>
      </c>
      <c r="Y28" s="16">
        <v>2.1106045922277144E-2</v>
      </c>
      <c r="Z28" s="17">
        <v>0</v>
      </c>
      <c r="AA28" s="4"/>
      <c r="AB28" s="11">
        <v>6</v>
      </c>
      <c r="AC28" s="18">
        <v>0</v>
      </c>
      <c r="AD28" s="13">
        <v>0</v>
      </c>
      <c r="AE28" s="18">
        <v>0</v>
      </c>
      <c r="AF28" s="19">
        <v>0</v>
      </c>
    </row>
    <row r="29" spans="1:32" x14ac:dyDescent="0.2">
      <c r="A29" s="5">
        <v>410</v>
      </c>
      <c r="B29" s="6">
        <v>410057035</v>
      </c>
      <c r="C29" s="7" t="s">
        <v>41</v>
      </c>
      <c r="D29" s="6">
        <v>57</v>
      </c>
      <c r="E29" s="7" t="s">
        <v>44</v>
      </c>
      <c r="F29" s="6">
        <v>35</v>
      </c>
      <c r="G29" s="8" t="s">
        <v>42</v>
      </c>
      <c r="H29" s="3"/>
      <c r="I29" s="9">
        <v>17456</v>
      </c>
      <c r="J29" s="9">
        <v>6610</v>
      </c>
      <c r="K29" s="9">
        <v>0</v>
      </c>
      <c r="L29" s="9">
        <v>1188</v>
      </c>
      <c r="M29" s="10">
        <v>25254</v>
      </c>
      <c r="N29" s="3"/>
      <c r="O29" s="11">
        <v>10</v>
      </c>
      <c r="P29" s="12">
        <v>0</v>
      </c>
      <c r="Q29" s="13">
        <v>240660</v>
      </c>
      <c r="R29" s="13">
        <v>0</v>
      </c>
      <c r="S29" s="13">
        <v>0</v>
      </c>
      <c r="T29" s="13">
        <v>11880</v>
      </c>
      <c r="U29" s="14">
        <v>252540</v>
      </c>
      <c r="V29" s="4"/>
      <c r="W29" s="15">
        <v>0</v>
      </c>
      <c r="X29" s="16">
        <v>0.18</v>
      </c>
      <c r="Y29" s="16">
        <v>0.1674255461324281</v>
      </c>
      <c r="Z29" s="17">
        <v>0</v>
      </c>
      <c r="AA29" s="4"/>
      <c r="AB29" s="11">
        <v>1</v>
      </c>
      <c r="AC29" s="18">
        <v>0</v>
      </c>
      <c r="AD29" s="13">
        <v>0</v>
      </c>
      <c r="AE29" s="18">
        <v>0</v>
      </c>
      <c r="AF29" s="19">
        <v>0</v>
      </c>
    </row>
    <row r="30" spans="1:32" x14ac:dyDescent="0.2">
      <c r="A30" s="5">
        <v>410</v>
      </c>
      <c r="B30" s="6">
        <v>410057057</v>
      </c>
      <c r="C30" s="7" t="s">
        <v>41</v>
      </c>
      <c r="D30" s="6">
        <v>57</v>
      </c>
      <c r="E30" s="7" t="s">
        <v>44</v>
      </c>
      <c r="F30" s="6">
        <v>57</v>
      </c>
      <c r="G30" s="8" t="s">
        <v>44</v>
      </c>
      <c r="H30" s="3"/>
      <c r="I30" s="9">
        <v>17401</v>
      </c>
      <c r="J30" s="9">
        <v>303</v>
      </c>
      <c r="K30" s="9">
        <v>0</v>
      </c>
      <c r="L30" s="9">
        <v>1188</v>
      </c>
      <c r="M30" s="10">
        <v>18892</v>
      </c>
      <c r="N30" s="3"/>
      <c r="O30" s="11">
        <v>193</v>
      </c>
      <c r="P30" s="12">
        <v>0</v>
      </c>
      <c r="Q30" s="13">
        <v>3416872</v>
      </c>
      <c r="R30" s="13">
        <v>0</v>
      </c>
      <c r="S30" s="13">
        <v>0</v>
      </c>
      <c r="T30" s="13">
        <v>229284</v>
      </c>
      <c r="U30" s="14">
        <v>3646156</v>
      </c>
      <c r="V30" s="4"/>
      <c r="W30" s="15">
        <v>0</v>
      </c>
      <c r="X30" s="16">
        <v>0.18</v>
      </c>
      <c r="Y30" s="16">
        <v>0.12003618532931781</v>
      </c>
      <c r="Z30" s="17">
        <v>0</v>
      </c>
      <c r="AA30" s="4"/>
      <c r="AB30" s="11">
        <v>57</v>
      </c>
      <c r="AC30" s="18">
        <v>0</v>
      </c>
      <c r="AD30" s="13">
        <v>0</v>
      </c>
      <c r="AE30" s="18">
        <v>0</v>
      </c>
      <c r="AF30" s="19">
        <v>0</v>
      </c>
    </row>
    <row r="31" spans="1:32" x14ac:dyDescent="0.2">
      <c r="A31" s="5">
        <v>410</v>
      </c>
      <c r="B31" s="6">
        <v>410057093</v>
      </c>
      <c r="C31" s="7" t="s">
        <v>41</v>
      </c>
      <c r="D31" s="6">
        <v>57</v>
      </c>
      <c r="E31" s="7" t="s">
        <v>44</v>
      </c>
      <c r="F31" s="6">
        <v>93</v>
      </c>
      <c r="G31" s="8" t="s">
        <v>45</v>
      </c>
      <c r="H31" s="3"/>
      <c r="I31" s="9">
        <v>15867</v>
      </c>
      <c r="J31" s="9">
        <v>0</v>
      </c>
      <c r="K31" s="9">
        <v>0</v>
      </c>
      <c r="L31" s="9">
        <v>1188</v>
      </c>
      <c r="M31" s="10">
        <v>17055</v>
      </c>
      <c r="N31" s="3"/>
      <c r="O31" s="11">
        <v>9</v>
      </c>
      <c r="P31" s="12">
        <v>0</v>
      </c>
      <c r="Q31" s="13">
        <v>142803</v>
      </c>
      <c r="R31" s="13">
        <v>0</v>
      </c>
      <c r="S31" s="13">
        <v>0</v>
      </c>
      <c r="T31" s="13">
        <v>10692</v>
      </c>
      <c r="U31" s="14">
        <v>153495</v>
      </c>
      <c r="V31" s="4"/>
      <c r="W31" s="15">
        <v>0</v>
      </c>
      <c r="X31" s="16">
        <v>0.18</v>
      </c>
      <c r="Y31" s="16">
        <v>8.4357497741774312E-2</v>
      </c>
      <c r="Z31" s="17">
        <v>0</v>
      </c>
      <c r="AA31" s="4"/>
      <c r="AB31" s="11">
        <v>0</v>
      </c>
      <c r="AC31" s="18">
        <v>0</v>
      </c>
      <c r="AD31" s="13">
        <v>0</v>
      </c>
      <c r="AE31" s="18">
        <v>0</v>
      </c>
      <c r="AF31" s="19">
        <v>0</v>
      </c>
    </row>
    <row r="32" spans="1:32" x14ac:dyDescent="0.2">
      <c r="A32" s="5">
        <v>410</v>
      </c>
      <c r="B32" s="6">
        <v>410057160</v>
      </c>
      <c r="C32" s="7" t="s">
        <v>41</v>
      </c>
      <c r="D32" s="6">
        <v>57</v>
      </c>
      <c r="E32" s="7" t="s">
        <v>44</v>
      </c>
      <c r="F32" s="6">
        <v>160</v>
      </c>
      <c r="G32" s="8" t="s">
        <v>47</v>
      </c>
      <c r="H32" s="3"/>
      <c r="I32" s="9">
        <v>17692</v>
      </c>
      <c r="J32" s="9">
        <v>276</v>
      </c>
      <c r="K32" s="9">
        <v>0</v>
      </c>
      <c r="L32" s="9">
        <v>1188</v>
      </c>
      <c r="M32" s="10">
        <v>19156</v>
      </c>
      <c r="N32" s="3"/>
      <c r="O32" s="11">
        <v>1</v>
      </c>
      <c r="P32" s="12">
        <v>0</v>
      </c>
      <c r="Q32" s="13">
        <v>17968</v>
      </c>
      <c r="R32" s="13">
        <v>0</v>
      </c>
      <c r="S32" s="13">
        <v>0</v>
      </c>
      <c r="T32" s="13">
        <v>1188</v>
      </c>
      <c r="U32" s="14">
        <v>19156</v>
      </c>
      <c r="V32" s="4"/>
      <c r="W32" s="15">
        <v>0</v>
      </c>
      <c r="X32" s="16">
        <v>0.18</v>
      </c>
      <c r="Y32" s="16">
        <v>0.13372782233201738</v>
      </c>
      <c r="Z32" s="17">
        <v>0</v>
      </c>
      <c r="AA32" s="4"/>
      <c r="AB32" s="11">
        <v>1</v>
      </c>
      <c r="AC32" s="18">
        <v>0</v>
      </c>
      <c r="AD32" s="13">
        <v>0</v>
      </c>
      <c r="AE32" s="18">
        <v>0</v>
      </c>
      <c r="AF32" s="19">
        <v>0</v>
      </c>
    </row>
    <row r="33" spans="1:32" x14ac:dyDescent="0.2">
      <c r="A33" s="5">
        <v>410</v>
      </c>
      <c r="B33" s="6">
        <v>410057163</v>
      </c>
      <c r="C33" s="7" t="s">
        <v>41</v>
      </c>
      <c r="D33" s="6">
        <v>57</v>
      </c>
      <c r="E33" s="7" t="s">
        <v>44</v>
      </c>
      <c r="F33" s="6">
        <v>163</v>
      </c>
      <c r="G33" s="8" t="s">
        <v>48</v>
      </c>
      <c r="H33" s="3"/>
      <c r="I33" s="9">
        <v>18000</v>
      </c>
      <c r="J33" s="9">
        <v>0</v>
      </c>
      <c r="K33" s="9">
        <v>0</v>
      </c>
      <c r="L33" s="9">
        <v>1188</v>
      </c>
      <c r="M33" s="10">
        <v>19188</v>
      </c>
      <c r="N33" s="3"/>
      <c r="O33" s="11">
        <v>2</v>
      </c>
      <c r="P33" s="12">
        <v>0</v>
      </c>
      <c r="Q33" s="13">
        <v>36000</v>
      </c>
      <c r="R33" s="13">
        <v>0</v>
      </c>
      <c r="S33" s="13">
        <v>0</v>
      </c>
      <c r="T33" s="13">
        <v>2376</v>
      </c>
      <c r="U33" s="14">
        <v>38376</v>
      </c>
      <c r="V33" s="4"/>
      <c r="W33" s="15">
        <v>0</v>
      </c>
      <c r="X33" s="16">
        <v>0.113490033140277</v>
      </c>
      <c r="Y33" s="16">
        <v>9.9102453991947337E-2</v>
      </c>
      <c r="Z33" s="17">
        <v>0</v>
      </c>
      <c r="AA33" s="4"/>
      <c r="AB33" s="11">
        <v>1</v>
      </c>
      <c r="AC33" s="18">
        <v>0</v>
      </c>
      <c r="AD33" s="13">
        <v>0</v>
      </c>
      <c r="AE33" s="18">
        <v>0</v>
      </c>
      <c r="AF33" s="19">
        <v>0</v>
      </c>
    </row>
    <row r="34" spans="1:32" x14ac:dyDescent="0.2">
      <c r="A34" s="5">
        <v>410</v>
      </c>
      <c r="B34" s="6">
        <v>410057248</v>
      </c>
      <c r="C34" s="7" t="s">
        <v>41</v>
      </c>
      <c r="D34" s="6">
        <v>57</v>
      </c>
      <c r="E34" s="7" t="s">
        <v>44</v>
      </c>
      <c r="F34" s="6">
        <v>248</v>
      </c>
      <c r="G34" s="8" t="s">
        <v>53</v>
      </c>
      <c r="H34" s="3"/>
      <c r="I34" s="9">
        <v>16867</v>
      </c>
      <c r="J34" s="9">
        <v>544</v>
      </c>
      <c r="K34" s="9">
        <v>0</v>
      </c>
      <c r="L34" s="9">
        <v>1188</v>
      </c>
      <c r="M34" s="10">
        <v>18599</v>
      </c>
      <c r="N34" s="3"/>
      <c r="O34" s="11">
        <v>17</v>
      </c>
      <c r="P34" s="12">
        <v>0</v>
      </c>
      <c r="Q34" s="13">
        <v>295987</v>
      </c>
      <c r="R34" s="13">
        <v>0</v>
      </c>
      <c r="S34" s="13">
        <v>0</v>
      </c>
      <c r="T34" s="13">
        <v>20196</v>
      </c>
      <c r="U34" s="14">
        <v>316183</v>
      </c>
      <c r="V34" s="4"/>
      <c r="W34" s="15">
        <v>0</v>
      </c>
      <c r="X34" s="16">
        <v>0.09</v>
      </c>
      <c r="Y34" s="16">
        <v>6.5683761527850021E-2</v>
      </c>
      <c r="Z34" s="17">
        <v>0</v>
      </c>
      <c r="AA34" s="4"/>
      <c r="AB34" s="11">
        <v>4</v>
      </c>
      <c r="AC34" s="18">
        <v>0</v>
      </c>
      <c r="AD34" s="13">
        <v>0</v>
      </c>
      <c r="AE34" s="18">
        <v>0</v>
      </c>
      <c r="AF34" s="19">
        <v>0</v>
      </c>
    </row>
    <row r="35" spans="1:32" x14ac:dyDescent="0.2">
      <c r="A35" s="5">
        <v>412</v>
      </c>
      <c r="B35" s="6">
        <v>412035035</v>
      </c>
      <c r="C35" s="7" t="s">
        <v>56</v>
      </c>
      <c r="D35" s="6">
        <v>35</v>
      </c>
      <c r="E35" s="7" t="s">
        <v>42</v>
      </c>
      <c r="F35" s="6">
        <v>35</v>
      </c>
      <c r="G35" s="8" t="s">
        <v>42</v>
      </c>
      <c r="H35" s="3"/>
      <c r="I35" s="9">
        <v>18041</v>
      </c>
      <c r="J35" s="9">
        <v>6831</v>
      </c>
      <c r="K35" s="9">
        <v>0</v>
      </c>
      <c r="L35" s="9">
        <v>1188</v>
      </c>
      <c r="M35" s="10">
        <v>26060</v>
      </c>
      <c r="N35" s="3"/>
      <c r="O35" s="11">
        <v>400</v>
      </c>
      <c r="P35" s="12">
        <v>0</v>
      </c>
      <c r="Q35" s="13">
        <v>9948800</v>
      </c>
      <c r="R35" s="13">
        <v>0</v>
      </c>
      <c r="S35" s="13">
        <v>0</v>
      </c>
      <c r="T35" s="13">
        <v>475200</v>
      </c>
      <c r="U35" s="14">
        <v>10424000</v>
      </c>
      <c r="V35" s="4"/>
      <c r="W35" s="15">
        <v>0</v>
      </c>
      <c r="X35" s="16">
        <v>0.18</v>
      </c>
      <c r="Y35" s="16">
        <v>0.1674255461324281</v>
      </c>
      <c r="Z35" s="17">
        <v>0</v>
      </c>
      <c r="AA35" s="4"/>
      <c r="AB35" s="11">
        <v>73</v>
      </c>
      <c r="AC35" s="18">
        <v>0</v>
      </c>
      <c r="AD35" s="13">
        <v>0</v>
      </c>
      <c r="AE35" s="18">
        <v>0</v>
      </c>
      <c r="AF35" s="19">
        <v>0</v>
      </c>
    </row>
    <row r="36" spans="1:32" x14ac:dyDescent="0.2">
      <c r="A36" s="5">
        <v>412</v>
      </c>
      <c r="B36" s="6">
        <v>412035044</v>
      </c>
      <c r="C36" s="7" t="s">
        <v>56</v>
      </c>
      <c r="D36" s="6">
        <v>35</v>
      </c>
      <c r="E36" s="7" t="s">
        <v>42</v>
      </c>
      <c r="F36" s="6">
        <v>44</v>
      </c>
      <c r="G36" s="8" t="s">
        <v>43</v>
      </c>
      <c r="H36" s="3"/>
      <c r="I36" s="9">
        <v>14098</v>
      </c>
      <c r="J36" s="9">
        <v>492</v>
      </c>
      <c r="K36" s="9">
        <v>0</v>
      </c>
      <c r="L36" s="9">
        <v>1188</v>
      </c>
      <c r="M36" s="10">
        <v>15778</v>
      </c>
      <c r="N36" s="3"/>
      <c r="O36" s="11">
        <v>14</v>
      </c>
      <c r="P36" s="12">
        <v>0</v>
      </c>
      <c r="Q36" s="13">
        <v>204260</v>
      </c>
      <c r="R36" s="13">
        <v>0</v>
      </c>
      <c r="S36" s="13">
        <v>0</v>
      </c>
      <c r="T36" s="13">
        <v>16632</v>
      </c>
      <c r="U36" s="14">
        <v>220892</v>
      </c>
      <c r="V36" s="4"/>
      <c r="W36" s="15">
        <v>0</v>
      </c>
      <c r="X36" s="16">
        <v>0.18</v>
      </c>
      <c r="Y36" s="16">
        <v>9.2015180021243606E-2</v>
      </c>
      <c r="Z36" s="17">
        <v>0</v>
      </c>
      <c r="AA36" s="4"/>
      <c r="AB36" s="11">
        <v>5</v>
      </c>
      <c r="AC36" s="18">
        <v>0</v>
      </c>
      <c r="AD36" s="13">
        <v>0</v>
      </c>
      <c r="AE36" s="18">
        <v>0</v>
      </c>
      <c r="AF36" s="19">
        <v>0</v>
      </c>
    </row>
    <row r="37" spans="1:32" x14ac:dyDescent="0.2">
      <c r="A37" s="5">
        <v>412</v>
      </c>
      <c r="B37" s="6">
        <v>412035050</v>
      </c>
      <c r="C37" s="7" t="s">
        <v>56</v>
      </c>
      <c r="D37" s="6">
        <v>35</v>
      </c>
      <c r="E37" s="7" t="s">
        <v>42</v>
      </c>
      <c r="F37" s="6">
        <v>50</v>
      </c>
      <c r="G37" s="8" t="s">
        <v>57</v>
      </c>
      <c r="H37" s="3"/>
      <c r="I37" s="9">
        <v>13298</v>
      </c>
      <c r="J37" s="9">
        <v>5606</v>
      </c>
      <c r="K37" s="9">
        <v>0</v>
      </c>
      <c r="L37" s="9">
        <v>1188</v>
      </c>
      <c r="M37" s="10">
        <v>20092</v>
      </c>
      <c r="N37" s="3"/>
      <c r="O37" s="11">
        <v>2</v>
      </c>
      <c r="P37" s="12">
        <v>0</v>
      </c>
      <c r="Q37" s="13">
        <v>37808</v>
      </c>
      <c r="R37" s="13">
        <v>0</v>
      </c>
      <c r="S37" s="13">
        <v>0</v>
      </c>
      <c r="T37" s="13">
        <v>2376</v>
      </c>
      <c r="U37" s="14">
        <v>40184</v>
      </c>
      <c r="V37" s="4"/>
      <c r="W37" s="15">
        <v>0</v>
      </c>
      <c r="X37" s="16">
        <v>0.09</v>
      </c>
      <c r="Y37" s="16">
        <v>6.0862441457966458E-3</v>
      </c>
      <c r="Z37" s="17">
        <v>0</v>
      </c>
      <c r="AA37" s="4"/>
      <c r="AB37" s="11">
        <v>0</v>
      </c>
      <c r="AC37" s="18">
        <v>0</v>
      </c>
      <c r="AD37" s="13">
        <v>0</v>
      </c>
      <c r="AE37" s="18">
        <v>0</v>
      </c>
      <c r="AF37" s="19">
        <v>0</v>
      </c>
    </row>
    <row r="38" spans="1:32" x14ac:dyDescent="0.2">
      <c r="A38" s="5">
        <v>412</v>
      </c>
      <c r="B38" s="6">
        <v>412035073</v>
      </c>
      <c r="C38" s="7" t="s">
        <v>56</v>
      </c>
      <c r="D38" s="6">
        <v>35</v>
      </c>
      <c r="E38" s="7" t="s">
        <v>42</v>
      </c>
      <c r="F38" s="6">
        <v>73</v>
      </c>
      <c r="G38" s="8" t="s">
        <v>58</v>
      </c>
      <c r="H38" s="3"/>
      <c r="I38" s="9">
        <v>13700</v>
      </c>
      <c r="J38" s="9">
        <v>10430</v>
      </c>
      <c r="K38" s="9">
        <v>0</v>
      </c>
      <c r="L38" s="9">
        <v>1188</v>
      </c>
      <c r="M38" s="10">
        <v>25318</v>
      </c>
      <c r="N38" s="3"/>
      <c r="O38" s="11">
        <v>3</v>
      </c>
      <c r="P38" s="12">
        <v>0</v>
      </c>
      <c r="Q38" s="13">
        <v>72390</v>
      </c>
      <c r="R38" s="13">
        <v>0</v>
      </c>
      <c r="S38" s="13">
        <v>0</v>
      </c>
      <c r="T38" s="13">
        <v>3564</v>
      </c>
      <c r="U38" s="14">
        <v>75954</v>
      </c>
      <c r="V38" s="4"/>
      <c r="W38" s="15">
        <v>0</v>
      </c>
      <c r="X38" s="16">
        <v>0.09</v>
      </c>
      <c r="Y38" s="16">
        <v>1.2999539439062745E-2</v>
      </c>
      <c r="Z38" s="17">
        <v>0</v>
      </c>
      <c r="AA38" s="4"/>
      <c r="AB38" s="11">
        <v>1</v>
      </c>
      <c r="AC38" s="18">
        <v>0</v>
      </c>
      <c r="AD38" s="13">
        <v>0</v>
      </c>
      <c r="AE38" s="18">
        <v>0</v>
      </c>
      <c r="AF38" s="19">
        <v>0</v>
      </c>
    </row>
    <row r="39" spans="1:32" x14ac:dyDescent="0.2">
      <c r="A39" s="5">
        <v>412</v>
      </c>
      <c r="B39" s="6">
        <v>412035095</v>
      </c>
      <c r="C39" s="7" t="s">
        <v>56</v>
      </c>
      <c r="D39" s="6">
        <v>35</v>
      </c>
      <c r="E39" s="7" t="s">
        <v>42</v>
      </c>
      <c r="F39" s="6">
        <v>95</v>
      </c>
      <c r="G39" s="8" t="s">
        <v>39</v>
      </c>
      <c r="H39" s="3"/>
      <c r="I39" s="9">
        <v>18512</v>
      </c>
      <c r="J39" s="9">
        <v>177</v>
      </c>
      <c r="K39" s="9">
        <v>0</v>
      </c>
      <c r="L39" s="9">
        <v>1188</v>
      </c>
      <c r="M39" s="10">
        <v>19877</v>
      </c>
      <c r="N39" s="3"/>
      <c r="O39" s="11">
        <v>1</v>
      </c>
      <c r="P39" s="12">
        <v>0</v>
      </c>
      <c r="Q39" s="13">
        <v>18689</v>
      </c>
      <c r="R39" s="13">
        <v>0</v>
      </c>
      <c r="S39" s="13">
        <v>0</v>
      </c>
      <c r="T39" s="13">
        <v>1188</v>
      </c>
      <c r="U39" s="14">
        <v>19877</v>
      </c>
      <c r="V39" s="4"/>
      <c r="W39" s="15">
        <v>0</v>
      </c>
      <c r="X39" s="16">
        <v>0.18</v>
      </c>
      <c r="Y39" s="16">
        <v>0.13308389431941736</v>
      </c>
      <c r="Z39" s="17">
        <v>0</v>
      </c>
      <c r="AA39" s="4"/>
      <c r="AB39" s="11">
        <v>0</v>
      </c>
      <c r="AC39" s="18">
        <v>0</v>
      </c>
      <c r="AD39" s="13">
        <v>0</v>
      </c>
      <c r="AE39" s="18">
        <v>0</v>
      </c>
      <c r="AF39" s="19">
        <v>0</v>
      </c>
    </row>
    <row r="40" spans="1:32" x14ac:dyDescent="0.2">
      <c r="A40" s="5">
        <v>412</v>
      </c>
      <c r="B40" s="6">
        <v>412035189</v>
      </c>
      <c r="C40" s="7" t="s">
        <v>56</v>
      </c>
      <c r="D40" s="6">
        <v>35</v>
      </c>
      <c r="E40" s="7" t="s">
        <v>42</v>
      </c>
      <c r="F40" s="6">
        <v>189</v>
      </c>
      <c r="G40" s="8" t="s">
        <v>59</v>
      </c>
      <c r="H40" s="3"/>
      <c r="I40" s="9">
        <v>17587</v>
      </c>
      <c r="J40" s="9">
        <v>6007</v>
      </c>
      <c r="K40" s="9">
        <v>0</v>
      </c>
      <c r="L40" s="9">
        <v>1188</v>
      </c>
      <c r="M40" s="10">
        <v>24782</v>
      </c>
      <c r="N40" s="3"/>
      <c r="O40" s="11">
        <v>2</v>
      </c>
      <c r="P40" s="12">
        <v>0</v>
      </c>
      <c r="Q40" s="13">
        <v>47188</v>
      </c>
      <c r="R40" s="13">
        <v>0</v>
      </c>
      <c r="S40" s="13">
        <v>0</v>
      </c>
      <c r="T40" s="13">
        <v>2376</v>
      </c>
      <c r="U40" s="14">
        <v>49564</v>
      </c>
      <c r="V40" s="4"/>
      <c r="W40" s="15">
        <v>0</v>
      </c>
      <c r="X40" s="16">
        <v>0.09</v>
      </c>
      <c r="Y40" s="16">
        <v>5.228859369348476E-3</v>
      </c>
      <c r="Z40" s="17">
        <v>0</v>
      </c>
      <c r="AA40" s="4"/>
      <c r="AB40" s="11">
        <v>0</v>
      </c>
      <c r="AC40" s="18">
        <v>0</v>
      </c>
      <c r="AD40" s="13">
        <v>0</v>
      </c>
      <c r="AE40" s="18">
        <v>0</v>
      </c>
      <c r="AF40" s="19">
        <v>0</v>
      </c>
    </row>
    <row r="41" spans="1:32" x14ac:dyDescent="0.2">
      <c r="A41" s="5">
        <v>412</v>
      </c>
      <c r="B41" s="6">
        <v>412035207</v>
      </c>
      <c r="C41" s="7" t="s">
        <v>56</v>
      </c>
      <c r="D41" s="6">
        <v>35</v>
      </c>
      <c r="E41" s="7" t="s">
        <v>42</v>
      </c>
      <c r="F41" s="6">
        <v>207</v>
      </c>
      <c r="G41" s="8" t="s">
        <v>60</v>
      </c>
      <c r="H41" s="3"/>
      <c r="I41" s="9">
        <v>13190</v>
      </c>
      <c r="J41" s="9">
        <v>9543</v>
      </c>
      <c r="K41" s="9">
        <v>0</v>
      </c>
      <c r="L41" s="9">
        <v>1188</v>
      </c>
      <c r="M41" s="10">
        <v>23921</v>
      </c>
      <c r="N41" s="3"/>
      <c r="O41" s="11">
        <v>1</v>
      </c>
      <c r="P41" s="12">
        <v>0</v>
      </c>
      <c r="Q41" s="13">
        <v>22733</v>
      </c>
      <c r="R41" s="13">
        <v>0</v>
      </c>
      <c r="S41" s="13">
        <v>0</v>
      </c>
      <c r="T41" s="13">
        <v>1188</v>
      </c>
      <c r="U41" s="14">
        <v>23921</v>
      </c>
      <c r="V41" s="4"/>
      <c r="W41" s="15">
        <v>0</v>
      </c>
      <c r="X41" s="16">
        <v>0.09</v>
      </c>
      <c r="Y41" s="16">
        <v>4.541843331897328E-4</v>
      </c>
      <c r="Z41" s="17">
        <v>0</v>
      </c>
      <c r="AA41" s="4"/>
      <c r="AB41" s="11">
        <v>0</v>
      </c>
      <c r="AC41" s="18">
        <v>0</v>
      </c>
      <c r="AD41" s="13">
        <v>0</v>
      </c>
      <c r="AE41" s="18">
        <v>0</v>
      </c>
      <c r="AF41" s="19">
        <v>0</v>
      </c>
    </row>
    <row r="42" spans="1:32" x14ac:dyDescent="0.2">
      <c r="A42" s="5">
        <v>412</v>
      </c>
      <c r="B42" s="6">
        <v>412035220</v>
      </c>
      <c r="C42" s="7" t="s">
        <v>56</v>
      </c>
      <c r="D42" s="6">
        <v>35</v>
      </c>
      <c r="E42" s="7" t="s">
        <v>42</v>
      </c>
      <c r="F42" s="6">
        <v>220</v>
      </c>
      <c r="G42" s="8" t="s">
        <v>61</v>
      </c>
      <c r="H42" s="3"/>
      <c r="I42" s="9">
        <v>16666</v>
      </c>
      <c r="J42" s="9">
        <v>5495</v>
      </c>
      <c r="K42" s="9">
        <v>0</v>
      </c>
      <c r="L42" s="9">
        <v>1188</v>
      </c>
      <c r="M42" s="10">
        <v>23349</v>
      </c>
      <c r="N42" s="3"/>
      <c r="O42" s="11">
        <v>4</v>
      </c>
      <c r="P42" s="12">
        <v>0</v>
      </c>
      <c r="Q42" s="13">
        <v>88644</v>
      </c>
      <c r="R42" s="13">
        <v>0</v>
      </c>
      <c r="S42" s="13">
        <v>0</v>
      </c>
      <c r="T42" s="13">
        <v>4752</v>
      </c>
      <c r="U42" s="14">
        <v>93396</v>
      </c>
      <c r="V42" s="4"/>
      <c r="W42" s="15">
        <v>0</v>
      </c>
      <c r="X42" s="16">
        <v>0.09</v>
      </c>
      <c r="Y42" s="16">
        <v>1.6025320511471097E-2</v>
      </c>
      <c r="Z42" s="17">
        <v>0</v>
      </c>
      <c r="AA42" s="4"/>
      <c r="AB42" s="11">
        <v>0</v>
      </c>
      <c r="AC42" s="18">
        <v>0</v>
      </c>
      <c r="AD42" s="13">
        <v>0</v>
      </c>
      <c r="AE42" s="18">
        <v>0</v>
      </c>
      <c r="AF42" s="19">
        <v>0</v>
      </c>
    </row>
    <row r="43" spans="1:32" x14ac:dyDescent="0.2">
      <c r="A43" s="5">
        <v>412</v>
      </c>
      <c r="B43" s="6">
        <v>412035243</v>
      </c>
      <c r="C43" s="7" t="s">
        <v>56</v>
      </c>
      <c r="D43" s="6">
        <v>35</v>
      </c>
      <c r="E43" s="7" t="s">
        <v>42</v>
      </c>
      <c r="F43" s="6">
        <v>243</v>
      </c>
      <c r="G43" s="8" t="s">
        <v>62</v>
      </c>
      <c r="H43" s="3"/>
      <c r="I43" s="9">
        <v>11267</v>
      </c>
      <c r="J43" s="9">
        <v>1210</v>
      </c>
      <c r="K43" s="9">
        <v>0</v>
      </c>
      <c r="L43" s="9">
        <v>1188</v>
      </c>
      <c r="M43" s="10">
        <v>13665</v>
      </c>
      <c r="N43" s="3"/>
      <c r="O43" s="11">
        <v>1</v>
      </c>
      <c r="P43" s="12">
        <v>0</v>
      </c>
      <c r="Q43" s="13">
        <v>12477</v>
      </c>
      <c r="R43" s="13">
        <v>0</v>
      </c>
      <c r="S43" s="13">
        <v>0</v>
      </c>
      <c r="T43" s="13">
        <v>1188</v>
      </c>
      <c r="U43" s="14">
        <v>13665</v>
      </c>
      <c r="V43" s="4"/>
      <c r="W43" s="15">
        <v>0</v>
      </c>
      <c r="X43" s="16">
        <v>0.09</v>
      </c>
      <c r="Y43" s="16">
        <v>5.9339802772845765E-3</v>
      </c>
      <c r="Z43" s="17">
        <v>0</v>
      </c>
      <c r="AA43" s="4"/>
      <c r="AB43" s="11">
        <v>1</v>
      </c>
      <c r="AC43" s="18">
        <v>0</v>
      </c>
      <c r="AD43" s="13">
        <v>0</v>
      </c>
      <c r="AE43" s="18">
        <v>0</v>
      </c>
      <c r="AF43" s="19">
        <v>0</v>
      </c>
    </row>
    <row r="44" spans="1:32" x14ac:dyDescent="0.2">
      <c r="A44" s="5">
        <v>412</v>
      </c>
      <c r="B44" s="6">
        <v>412035244</v>
      </c>
      <c r="C44" s="7" t="s">
        <v>56</v>
      </c>
      <c r="D44" s="6">
        <v>35</v>
      </c>
      <c r="E44" s="7" t="s">
        <v>42</v>
      </c>
      <c r="F44" s="6">
        <v>244</v>
      </c>
      <c r="G44" s="8" t="s">
        <v>52</v>
      </c>
      <c r="H44" s="3"/>
      <c r="I44" s="9">
        <v>15821</v>
      </c>
      <c r="J44" s="9">
        <v>4527</v>
      </c>
      <c r="K44" s="9">
        <v>0</v>
      </c>
      <c r="L44" s="9">
        <v>1188</v>
      </c>
      <c r="M44" s="10">
        <v>21536</v>
      </c>
      <c r="N44" s="3"/>
      <c r="O44" s="11">
        <v>4</v>
      </c>
      <c r="P44" s="12">
        <v>0</v>
      </c>
      <c r="Q44" s="13">
        <v>81392</v>
      </c>
      <c r="R44" s="13">
        <v>0</v>
      </c>
      <c r="S44" s="13">
        <v>0</v>
      </c>
      <c r="T44" s="13">
        <v>4752</v>
      </c>
      <c r="U44" s="14">
        <v>86144</v>
      </c>
      <c r="V44" s="4"/>
      <c r="W44" s="15">
        <v>0</v>
      </c>
      <c r="X44" s="16">
        <v>0.09</v>
      </c>
      <c r="Y44" s="16">
        <v>0.1012923605086789</v>
      </c>
      <c r="Z44" s="17">
        <v>0</v>
      </c>
      <c r="AA44" s="4"/>
      <c r="AB44" s="11">
        <v>0</v>
      </c>
      <c r="AC44" s="18">
        <v>0.44593137930520871</v>
      </c>
      <c r="AD44" s="13">
        <v>9601.8117061023877</v>
      </c>
      <c r="AE44" s="18">
        <v>0</v>
      </c>
      <c r="AF44" s="19">
        <v>0</v>
      </c>
    </row>
    <row r="45" spans="1:32" x14ac:dyDescent="0.2">
      <c r="A45" s="5">
        <v>412</v>
      </c>
      <c r="B45" s="6">
        <v>412035274</v>
      </c>
      <c r="C45" s="7" t="s">
        <v>56</v>
      </c>
      <c r="D45" s="6">
        <v>35</v>
      </c>
      <c r="E45" s="7" t="s">
        <v>42</v>
      </c>
      <c r="F45" s="6">
        <v>274</v>
      </c>
      <c r="G45" s="8" t="s">
        <v>63</v>
      </c>
      <c r="H45" s="3"/>
      <c r="I45" s="9">
        <v>17269</v>
      </c>
      <c r="J45" s="9">
        <v>7650</v>
      </c>
      <c r="K45" s="9">
        <v>0</v>
      </c>
      <c r="L45" s="9">
        <v>1188</v>
      </c>
      <c r="M45" s="10">
        <v>26107</v>
      </c>
      <c r="N45" s="3"/>
      <c r="O45" s="11">
        <v>1</v>
      </c>
      <c r="P45" s="12">
        <v>0</v>
      </c>
      <c r="Q45" s="13">
        <v>24919</v>
      </c>
      <c r="R45" s="13">
        <v>0</v>
      </c>
      <c r="S45" s="13">
        <v>0</v>
      </c>
      <c r="T45" s="13">
        <v>1188</v>
      </c>
      <c r="U45" s="14">
        <v>26107</v>
      </c>
      <c r="V45" s="4"/>
      <c r="W45" s="15">
        <v>0</v>
      </c>
      <c r="X45" s="16">
        <v>0.09</v>
      </c>
      <c r="Y45" s="16">
        <v>5.88394061497911E-2</v>
      </c>
      <c r="Z45" s="17">
        <v>0</v>
      </c>
      <c r="AA45" s="4"/>
      <c r="AB45" s="11">
        <v>0</v>
      </c>
      <c r="AC45" s="18">
        <v>0</v>
      </c>
      <c r="AD45" s="13">
        <v>0</v>
      </c>
      <c r="AE45" s="18">
        <v>0</v>
      </c>
      <c r="AF45" s="19">
        <v>0</v>
      </c>
    </row>
    <row r="46" spans="1:32" x14ac:dyDescent="0.2">
      <c r="A46" s="5">
        <v>412</v>
      </c>
      <c r="B46" s="6">
        <v>412035285</v>
      </c>
      <c r="C46" s="7" t="s">
        <v>56</v>
      </c>
      <c r="D46" s="6">
        <v>35</v>
      </c>
      <c r="E46" s="7" t="s">
        <v>42</v>
      </c>
      <c r="F46" s="6">
        <v>285</v>
      </c>
      <c r="G46" s="8" t="s">
        <v>64</v>
      </c>
      <c r="H46" s="3"/>
      <c r="I46" s="9">
        <v>14681</v>
      </c>
      <c r="J46" s="9">
        <v>2490</v>
      </c>
      <c r="K46" s="9">
        <v>0</v>
      </c>
      <c r="L46" s="9">
        <v>1188</v>
      </c>
      <c r="M46" s="10">
        <v>18359</v>
      </c>
      <c r="N46" s="3"/>
      <c r="O46" s="11">
        <v>2</v>
      </c>
      <c r="P46" s="12">
        <v>0</v>
      </c>
      <c r="Q46" s="13">
        <v>34342</v>
      </c>
      <c r="R46" s="13">
        <v>0</v>
      </c>
      <c r="S46" s="13">
        <v>0</v>
      </c>
      <c r="T46" s="13">
        <v>2376</v>
      </c>
      <c r="U46" s="14">
        <v>36718</v>
      </c>
      <c r="V46" s="4"/>
      <c r="W46" s="15">
        <v>0</v>
      </c>
      <c r="X46" s="16">
        <v>0.09</v>
      </c>
      <c r="Y46" s="16">
        <v>3.0798353014839911E-2</v>
      </c>
      <c r="Z46" s="17">
        <v>0</v>
      </c>
      <c r="AA46" s="4"/>
      <c r="AB46" s="11">
        <v>1</v>
      </c>
      <c r="AC46" s="18">
        <v>0</v>
      </c>
      <c r="AD46" s="13">
        <v>0</v>
      </c>
      <c r="AE46" s="18">
        <v>0</v>
      </c>
      <c r="AF46" s="19">
        <v>0</v>
      </c>
    </row>
    <row r="47" spans="1:32" x14ac:dyDescent="0.2">
      <c r="A47" s="5">
        <v>412</v>
      </c>
      <c r="B47" s="6">
        <v>412035293</v>
      </c>
      <c r="C47" s="7" t="s">
        <v>56</v>
      </c>
      <c r="D47" s="6">
        <v>35</v>
      </c>
      <c r="E47" s="7" t="s">
        <v>42</v>
      </c>
      <c r="F47" s="6">
        <v>293</v>
      </c>
      <c r="G47" s="8" t="s">
        <v>65</v>
      </c>
      <c r="H47" s="3"/>
      <c r="I47" s="9">
        <v>13129</v>
      </c>
      <c r="J47" s="9">
        <v>455</v>
      </c>
      <c r="K47" s="9">
        <v>0</v>
      </c>
      <c r="L47" s="9">
        <v>1188</v>
      </c>
      <c r="M47" s="10">
        <v>14772</v>
      </c>
      <c r="N47" s="3"/>
      <c r="O47" s="11">
        <v>4</v>
      </c>
      <c r="P47" s="12">
        <v>0</v>
      </c>
      <c r="Q47" s="13">
        <v>54336</v>
      </c>
      <c r="R47" s="13">
        <v>0</v>
      </c>
      <c r="S47" s="13">
        <v>0</v>
      </c>
      <c r="T47" s="13">
        <v>4752</v>
      </c>
      <c r="U47" s="14">
        <v>59088</v>
      </c>
      <c r="V47" s="4"/>
      <c r="W47" s="15">
        <v>0</v>
      </c>
      <c r="X47" s="16">
        <v>0.18</v>
      </c>
      <c r="Y47" s="16">
        <v>1.5325378622147022E-2</v>
      </c>
      <c r="Z47" s="17">
        <v>0</v>
      </c>
      <c r="AA47" s="4"/>
      <c r="AB47" s="11">
        <v>2</v>
      </c>
      <c r="AC47" s="18">
        <v>0</v>
      </c>
      <c r="AD47" s="13">
        <v>0</v>
      </c>
      <c r="AE47" s="18">
        <v>0</v>
      </c>
      <c r="AF47" s="19">
        <v>0</v>
      </c>
    </row>
    <row r="48" spans="1:32" x14ac:dyDescent="0.2">
      <c r="A48" s="5">
        <v>412</v>
      </c>
      <c r="B48" s="6">
        <v>412035625</v>
      </c>
      <c r="C48" s="7" t="s">
        <v>56</v>
      </c>
      <c r="D48" s="6">
        <v>35</v>
      </c>
      <c r="E48" s="7" t="s">
        <v>42</v>
      </c>
      <c r="F48" s="6">
        <v>625</v>
      </c>
      <c r="G48" s="8" t="s">
        <v>66</v>
      </c>
      <c r="H48" s="3"/>
      <c r="I48" s="9">
        <v>13059</v>
      </c>
      <c r="J48" s="9">
        <v>1129</v>
      </c>
      <c r="K48" s="9">
        <v>0</v>
      </c>
      <c r="L48" s="9">
        <v>1188</v>
      </c>
      <c r="M48" s="10">
        <v>15376</v>
      </c>
      <c r="N48" s="3"/>
      <c r="O48" s="11">
        <v>1</v>
      </c>
      <c r="P48" s="12">
        <v>0</v>
      </c>
      <c r="Q48" s="13">
        <v>14188</v>
      </c>
      <c r="R48" s="13">
        <v>0</v>
      </c>
      <c r="S48" s="13">
        <v>0</v>
      </c>
      <c r="T48" s="13">
        <v>1188</v>
      </c>
      <c r="U48" s="14">
        <v>15376</v>
      </c>
      <c r="V48" s="4"/>
      <c r="W48" s="15">
        <v>0</v>
      </c>
      <c r="X48" s="16">
        <v>0.09</v>
      </c>
      <c r="Y48" s="16">
        <v>4.1640385834014549E-3</v>
      </c>
      <c r="Z48" s="17">
        <v>0</v>
      </c>
      <c r="AA48" s="4"/>
      <c r="AB48" s="11">
        <v>1</v>
      </c>
      <c r="AC48" s="18">
        <v>0</v>
      </c>
      <c r="AD48" s="13">
        <v>0</v>
      </c>
      <c r="AE48" s="18">
        <v>0</v>
      </c>
      <c r="AF48" s="19">
        <v>0</v>
      </c>
    </row>
    <row r="49" spans="1:32" x14ac:dyDescent="0.2">
      <c r="A49" s="5">
        <v>413</v>
      </c>
      <c r="B49" s="6">
        <v>413114091</v>
      </c>
      <c r="C49" s="7" t="s">
        <v>67</v>
      </c>
      <c r="D49" s="6">
        <v>114</v>
      </c>
      <c r="E49" s="7" t="s">
        <v>68</v>
      </c>
      <c r="F49" s="6">
        <v>91</v>
      </c>
      <c r="G49" s="8" t="s">
        <v>69</v>
      </c>
      <c r="H49" s="3"/>
      <c r="I49" s="9">
        <v>12243</v>
      </c>
      <c r="J49" s="9">
        <v>13860</v>
      </c>
      <c r="K49" s="9">
        <v>0</v>
      </c>
      <c r="L49" s="9">
        <v>1188</v>
      </c>
      <c r="M49" s="10">
        <v>27291</v>
      </c>
      <c r="N49" s="3"/>
      <c r="O49" s="11">
        <v>1</v>
      </c>
      <c r="P49" s="12">
        <v>0</v>
      </c>
      <c r="Q49" s="13">
        <v>26103</v>
      </c>
      <c r="R49" s="13">
        <v>0</v>
      </c>
      <c r="S49" s="13">
        <v>0</v>
      </c>
      <c r="T49" s="13">
        <v>1188</v>
      </c>
      <c r="U49" s="14">
        <v>27291</v>
      </c>
      <c r="V49" s="4"/>
      <c r="W49" s="15">
        <v>0</v>
      </c>
      <c r="X49" s="16">
        <v>0.09</v>
      </c>
      <c r="Y49" s="16">
        <v>4.3859818622687769E-3</v>
      </c>
      <c r="Z49" s="17">
        <v>0</v>
      </c>
      <c r="AA49" s="4"/>
      <c r="AB49" s="11">
        <v>0</v>
      </c>
      <c r="AC49" s="18">
        <v>0</v>
      </c>
      <c r="AD49" s="13">
        <v>0</v>
      </c>
      <c r="AE49" s="18">
        <v>0</v>
      </c>
      <c r="AF49" s="19">
        <v>0</v>
      </c>
    </row>
    <row r="50" spans="1:32" x14ac:dyDescent="0.2">
      <c r="A50" s="5">
        <v>413</v>
      </c>
      <c r="B50" s="6">
        <v>413114114</v>
      </c>
      <c r="C50" s="7" t="s">
        <v>67</v>
      </c>
      <c r="D50" s="6">
        <v>114</v>
      </c>
      <c r="E50" s="7" t="s">
        <v>68</v>
      </c>
      <c r="F50" s="6">
        <v>114</v>
      </c>
      <c r="G50" s="8" t="s">
        <v>68</v>
      </c>
      <c r="H50" s="3"/>
      <c r="I50" s="9">
        <v>14077</v>
      </c>
      <c r="J50" s="9">
        <v>2840</v>
      </c>
      <c r="K50" s="9">
        <v>0</v>
      </c>
      <c r="L50" s="9">
        <v>1188</v>
      </c>
      <c r="M50" s="10">
        <v>18105</v>
      </c>
      <c r="N50" s="3"/>
      <c r="O50" s="11">
        <v>91</v>
      </c>
      <c r="P50" s="12">
        <v>0</v>
      </c>
      <c r="Q50" s="13">
        <v>1539447</v>
      </c>
      <c r="R50" s="13">
        <v>0</v>
      </c>
      <c r="S50" s="13">
        <v>0</v>
      </c>
      <c r="T50" s="13">
        <v>108108</v>
      </c>
      <c r="U50" s="14">
        <v>1647555</v>
      </c>
      <c r="V50" s="4"/>
      <c r="W50" s="15">
        <v>0</v>
      </c>
      <c r="X50" s="16">
        <v>0.18</v>
      </c>
      <c r="Y50" s="16">
        <v>5.6417499242171418E-2</v>
      </c>
      <c r="Z50" s="17">
        <v>0</v>
      </c>
      <c r="AA50" s="4"/>
      <c r="AB50" s="11">
        <v>17</v>
      </c>
      <c r="AC50" s="18">
        <v>0</v>
      </c>
      <c r="AD50" s="13">
        <v>0</v>
      </c>
      <c r="AE50" s="18">
        <v>0</v>
      </c>
      <c r="AF50" s="19">
        <v>0</v>
      </c>
    </row>
    <row r="51" spans="1:32" x14ac:dyDescent="0.2">
      <c r="A51" s="5">
        <v>413</v>
      </c>
      <c r="B51" s="6">
        <v>413114127</v>
      </c>
      <c r="C51" s="7" t="s">
        <v>67</v>
      </c>
      <c r="D51" s="6">
        <v>114</v>
      </c>
      <c r="E51" s="7" t="s">
        <v>68</v>
      </c>
      <c r="F51" s="6">
        <v>127</v>
      </c>
      <c r="G51" s="8" t="s">
        <v>70</v>
      </c>
      <c r="H51" s="3"/>
      <c r="I51" s="9">
        <v>12243</v>
      </c>
      <c r="J51" s="9">
        <v>11941</v>
      </c>
      <c r="K51" s="9">
        <v>0</v>
      </c>
      <c r="L51" s="9">
        <v>1188</v>
      </c>
      <c r="M51" s="10">
        <v>25372</v>
      </c>
      <c r="N51" s="3"/>
      <c r="O51" s="11">
        <v>1</v>
      </c>
      <c r="P51" s="12">
        <v>0</v>
      </c>
      <c r="Q51" s="13">
        <v>24184</v>
      </c>
      <c r="R51" s="13">
        <v>0</v>
      </c>
      <c r="S51" s="13">
        <v>0</v>
      </c>
      <c r="T51" s="13">
        <v>1188</v>
      </c>
      <c r="U51" s="14">
        <v>25372</v>
      </c>
      <c r="V51" s="4"/>
      <c r="W51" s="15">
        <v>0</v>
      </c>
      <c r="X51" s="16">
        <v>0.09</v>
      </c>
      <c r="Y51" s="16">
        <v>4.4905005897497678E-2</v>
      </c>
      <c r="Z51" s="17">
        <v>0</v>
      </c>
      <c r="AA51" s="4"/>
      <c r="AB51" s="11">
        <v>0</v>
      </c>
      <c r="AC51" s="18">
        <v>0</v>
      </c>
      <c r="AD51" s="13">
        <v>0</v>
      </c>
      <c r="AE51" s="18">
        <v>0</v>
      </c>
      <c r="AF51" s="19">
        <v>0</v>
      </c>
    </row>
    <row r="52" spans="1:32" x14ac:dyDescent="0.2">
      <c r="A52" s="5">
        <v>413</v>
      </c>
      <c r="B52" s="6">
        <v>413114210</v>
      </c>
      <c r="C52" s="7" t="s">
        <v>67</v>
      </c>
      <c r="D52" s="6">
        <v>114</v>
      </c>
      <c r="E52" s="7" t="s">
        <v>68</v>
      </c>
      <c r="F52" s="6">
        <v>210</v>
      </c>
      <c r="G52" s="8" t="s">
        <v>71</v>
      </c>
      <c r="H52" s="3"/>
      <c r="I52" s="9">
        <v>10332</v>
      </c>
      <c r="J52" s="9">
        <v>3220</v>
      </c>
      <c r="K52" s="9">
        <v>0</v>
      </c>
      <c r="L52" s="9">
        <v>1188</v>
      </c>
      <c r="M52" s="10">
        <v>14740</v>
      </c>
      <c r="N52" s="3"/>
      <c r="O52" s="11">
        <v>2</v>
      </c>
      <c r="P52" s="12">
        <v>0</v>
      </c>
      <c r="Q52" s="13">
        <v>27104</v>
      </c>
      <c r="R52" s="13">
        <v>0</v>
      </c>
      <c r="S52" s="13">
        <v>0</v>
      </c>
      <c r="T52" s="13">
        <v>2376</v>
      </c>
      <c r="U52" s="14">
        <v>29480</v>
      </c>
      <c r="V52" s="4"/>
      <c r="W52" s="15">
        <v>0</v>
      </c>
      <c r="X52" s="16">
        <v>0.09</v>
      </c>
      <c r="Y52" s="16">
        <v>5.7343764652379302E-2</v>
      </c>
      <c r="Z52" s="17">
        <v>0</v>
      </c>
      <c r="AA52" s="4"/>
      <c r="AB52" s="11">
        <v>0</v>
      </c>
      <c r="AC52" s="18">
        <v>0</v>
      </c>
      <c r="AD52" s="13">
        <v>0</v>
      </c>
      <c r="AE52" s="18">
        <v>0</v>
      </c>
      <c r="AF52" s="19">
        <v>0</v>
      </c>
    </row>
    <row r="53" spans="1:32" x14ac:dyDescent="0.2">
      <c r="A53" s="5">
        <v>413</v>
      </c>
      <c r="B53" s="6">
        <v>413114253</v>
      </c>
      <c r="C53" s="7" t="s">
        <v>67</v>
      </c>
      <c r="D53" s="6">
        <v>114</v>
      </c>
      <c r="E53" s="7" t="s">
        <v>68</v>
      </c>
      <c r="F53" s="6">
        <v>253</v>
      </c>
      <c r="G53" s="8" t="s">
        <v>72</v>
      </c>
      <c r="H53" s="3"/>
      <c r="I53" s="9">
        <v>12243</v>
      </c>
      <c r="J53" s="9">
        <v>24312</v>
      </c>
      <c r="K53" s="9">
        <v>0</v>
      </c>
      <c r="L53" s="9">
        <v>1188</v>
      </c>
      <c r="M53" s="10">
        <v>37743</v>
      </c>
      <c r="N53" s="3"/>
      <c r="O53" s="11">
        <v>1</v>
      </c>
      <c r="P53" s="12">
        <v>0</v>
      </c>
      <c r="Q53" s="13">
        <v>36555</v>
      </c>
      <c r="R53" s="13">
        <v>0</v>
      </c>
      <c r="S53" s="13">
        <v>0</v>
      </c>
      <c r="T53" s="13">
        <v>1188</v>
      </c>
      <c r="U53" s="14">
        <v>37743</v>
      </c>
      <c r="V53" s="4"/>
      <c r="W53" s="15">
        <v>0</v>
      </c>
      <c r="X53" s="16">
        <v>0.09</v>
      </c>
      <c r="Y53" s="16">
        <v>1.6213529239426736E-2</v>
      </c>
      <c r="Z53" s="17">
        <v>0</v>
      </c>
      <c r="AA53" s="4"/>
      <c r="AB53" s="11">
        <v>0</v>
      </c>
      <c r="AC53" s="18">
        <v>0</v>
      </c>
      <c r="AD53" s="13">
        <v>0</v>
      </c>
      <c r="AE53" s="18">
        <v>0</v>
      </c>
      <c r="AF53" s="19">
        <v>0</v>
      </c>
    </row>
    <row r="54" spans="1:32" x14ac:dyDescent="0.2">
      <c r="A54" s="5">
        <v>413</v>
      </c>
      <c r="B54" s="6">
        <v>413114312</v>
      </c>
      <c r="C54" s="7" t="s">
        <v>67</v>
      </c>
      <c r="D54" s="6">
        <v>114</v>
      </c>
      <c r="E54" s="7" t="s">
        <v>68</v>
      </c>
      <c r="F54" s="6">
        <v>312</v>
      </c>
      <c r="G54" s="8" t="s">
        <v>73</v>
      </c>
      <c r="H54" s="3"/>
      <c r="I54" s="9">
        <v>15533</v>
      </c>
      <c r="J54" s="9">
        <v>4803</v>
      </c>
      <c r="K54" s="9">
        <v>0</v>
      </c>
      <c r="L54" s="9">
        <v>1188</v>
      </c>
      <c r="M54" s="10">
        <v>21524</v>
      </c>
      <c r="N54" s="3"/>
      <c r="O54" s="11">
        <v>2</v>
      </c>
      <c r="P54" s="12">
        <v>0</v>
      </c>
      <c r="Q54" s="13">
        <v>40672</v>
      </c>
      <c r="R54" s="13">
        <v>0</v>
      </c>
      <c r="S54" s="13">
        <v>0</v>
      </c>
      <c r="T54" s="13">
        <v>2376</v>
      </c>
      <c r="U54" s="14">
        <v>43048</v>
      </c>
      <c r="V54" s="4"/>
      <c r="W54" s="15">
        <v>0</v>
      </c>
      <c r="X54" s="16">
        <v>0.09</v>
      </c>
      <c r="Y54" s="16">
        <v>3.5991964815093404E-2</v>
      </c>
      <c r="Z54" s="17">
        <v>0</v>
      </c>
      <c r="AA54" s="4"/>
      <c r="AB54" s="11">
        <v>1</v>
      </c>
      <c r="AC54" s="18">
        <v>0</v>
      </c>
      <c r="AD54" s="13">
        <v>0</v>
      </c>
      <c r="AE54" s="18">
        <v>0</v>
      </c>
      <c r="AF54" s="19">
        <v>0</v>
      </c>
    </row>
    <row r="55" spans="1:32" x14ac:dyDescent="0.2">
      <c r="A55" s="5">
        <v>413</v>
      </c>
      <c r="B55" s="6">
        <v>413114605</v>
      </c>
      <c r="C55" s="7" t="s">
        <v>67</v>
      </c>
      <c r="D55" s="6">
        <v>114</v>
      </c>
      <c r="E55" s="7" t="s">
        <v>68</v>
      </c>
      <c r="F55" s="6">
        <v>605</v>
      </c>
      <c r="G55" s="8" t="s">
        <v>74</v>
      </c>
      <c r="H55" s="3"/>
      <c r="I55" s="9">
        <v>15491</v>
      </c>
      <c r="J55" s="9">
        <v>9865</v>
      </c>
      <c r="K55" s="9">
        <v>0</v>
      </c>
      <c r="L55" s="9">
        <v>1188</v>
      </c>
      <c r="M55" s="10">
        <v>26544</v>
      </c>
      <c r="N55" s="3"/>
      <c r="O55" s="11">
        <v>1</v>
      </c>
      <c r="P55" s="12">
        <v>0</v>
      </c>
      <c r="Q55" s="13">
        <v>25356</v>
      </c>
      <c r="R55" s="13">
        <v>0</v>
      </c>
      <c r="S55" s="13">
        <v>0</v>
      </c>
      <c r="T55" s="13">
        <v>1188</v>
      </c>
      <c r="U55" s="14">
        <v>26544</v>
      </c>
      <c r="V55" s="4"/>
      <c r="W55" s="15">
        <v>0</v>
      </c>
      <c r="X55" s="16">
        <v>0.09</v>
      </c>
      <c r="Y55" s="16">
        <v>5.7593586101164995E-2</v>
      </c>
      <c r="Z55" s="17">
        <v>0</v>
      </c>
      <c r="AA55" s="4"/>
      <c r="AB55" s="11">
        <v>0</v>
      </c>
      <c r="AC55" s="18">
        <v>0</v>
      </c>
      <c r="AD55" s="13">
        <v>0</v>
      </c>
      <c r="AE55" s="18">
        <v>0</v>
      </c>
      <c r="AF55" s="19">
        <v>0</v>
      </c>
    </row>
    <row r="56" spans="1:32" x14ac:dyDescent="0.2">
      <c r="A56" s="5">
        <v>413</v>
      </c>
      <c r="B56" s="6">
        <v>413114618</v>
      </c>
      <c r="C56" s="7" t="s">
        <v>67</v>
      </c>
      <c r="D56" s="6">
        <v>114</v>
      </c>
      <c r="E56" s="7" t="s">
        <v>68</v>
      </c>
      <c r="F56" s="6">
        <v>618</v>
      </c>
      <c r="G56" s="8" t="s">
        <v>75</v>
      </c>
      <c r="H56" s="3"/>
      <c r="I56" s="9">
        <v>15281</v>
      </c>
      <c r="J56" s="9">
        <v>15527</v>
      </c>
      <c r="K56" s="9">
        <v>0</v>
      </c>
      <c r="L56" s="9">
        <v>1188</v>
      </c>
      <c r="M56" s="10">
        <v>31996</v>
      </c>
      <c r="N56" s="3"/>
      <c r="O56" s="11">
        <v>1</v>
      </c>
      <c r="P56" s="12">
        <v>0</v>
      </c>
      <c r="Q56" s="13">
        <v>30808</v>
      </c>
      <c r="R56" s="13">
        <v>0</v>
      </c>
      <c r="S56" s="13">
        <v>0</v>
      </c>
      <c r="T56" s="13">
        <v>1188</v>
      </c>
      <c r="U56" s="14">
        <v>31996</v>
      </c>
      <c r="V56" s="4"/>
      <c r="W56" s="15">
        <v>0</v>
      </c>
      <c r="X56" s="16">
        <v>0.09</v>
      </c>
      <c r="Y56" s="16">
        <v>1.0361566820384991E-3</v>
      </c>
      <c r="Z56" s="17">
        <v>0</v>
      </c>
      <c r="AA56" s="4"/>
      <c r="AB56" s="11">
        <v>0</v>
      </c>
      <c r="AC56" s="18">
        <v>0</v>
      </c>
      <c r="AD56" s="13">
        <v>0</v>
      </c>
      <c r="AE56" s="18">
        <v>0</v>
      </c>
      <c r="AF56" s="19">
        <v>0</v>
      </c>
    </row>
    <row r="57" spans="1:32" x14ac:dyDescent="0.2">
      <c r="A57" s="5">
        <v>413</v>
      </c>
      <c r="B57" s="6">
        <v>413114670</v>
      </c>
      <c r="C57" s="7" t="s">
        <v>67</v>
      </c>
      <c r="D57" s="6">
        <v>114</v>
      </c>
      <c r="E57" s="7" t="s">
        <v>68</v>
      </c>
      <c r="F57" s="6">
        <v>670</v>
      </c>
      <c r="G57" s="8" t="s">
        <v>76</v>
      </c>
      <c r="H57" s="3"/>
      <c r="I57" s="9">
        <v>13236</v>
      </c>
      <c r="J57" s="9">
        <v>10032</v>
      </c>
      <c r="K57" s="9">
        <v>0</v>
      </c>
      <c r="L57" s="9">
        <v>1188</v>
      </c>
      <c r="M57" s="10">
        <v>24456</v>
      </c>
      <c r="N57" s="3"/>
      <c r="O57" s="11">
        <v>16</v>
      </c>
      <c r="P57" s="12">
        <v>0</v>
      </c>
      <c r="Q57" s="13">
        <v>372288</v>
      </c>
      <c r="R57" s="13">
        <v>0</v>
      </c>
      <c r="S57" s="13">
        <v>0</v>
      </c>
      <c r="T57" s="13">
        <v>19008</v>
      </c>
      <c r="U57" s="14">
        <v>391296</v>
      </c>
      <c r="V57" s="4"/>
      <c r="W57" s="15">
        <v>0</v>
      </c>
      <c r="X57" s="16">
        <v>0.09</v>
      </c>
      <c r="Y57" s="16">
        <v>4.3046319839482733E-2</v>
      </c>
      <c r="Z57" s="17">
        <v>0</v>
      </c>
      <c r="AA57" s="4"/>
      <c r="AB57" s="11">
        <v>5</v>
      </c>
      <c r="AC57" s="18">
        <v>0</v>
      </c>
      <c r="AD57" s="13">
        <v>0</v>
      </c>
      <c r="AE57" s="18">
        <v>0</v>
      </c>
      <c r="AF57" s="19">
        <v>0</v>
      </c>
    </row>
    <row r="58" spans="1:32" x14ac:dyDescent="0.2">
      <c r="A58" s="5">
        <v>413</v>
      </c>
      <c r="B58" s="6">
        <v>413114674</v>
      </c>
      <c r="C58" s="7" t="s">
        <v>67</v>
      </c>
      <c r="D58" s="6">
        <v>114</v>
      </c>
      <c r="E58" s="7" t="s">
        <v>68</v>
      </c>
      <c r="F58" s="6">
        <v>674</v>
      </c>
      <c r="G58" s="8" t="s">
        <v>77</v>
      </c>
      <c r="H58" s="3"/>
      <c r="I58" s="9">
        <v>14131</v>
      </c>
      <c r="J58" s="9">
        <v>5426</v>
      </c>
      <c r="K58" s="9">
        <v>0</v>
      </c>
      <c r="L58" s="9">
        <v>1188</v>
      </c>
      <c r="M58" s="10">
        <v>20745</v>
      </c>
      <c r="N58" s="3"/>
      <c r="O58" s="11">
        <v>41</v>
      </c>
      <c r="P58" s="12">
        <v>0</v>
      </c>
      <c r="Q58" s="13">
        <v>801837</v>
      </c>
      <c r="R58" s="13">
        <v>0</v>
      </c>
      <c r="S58" s="13">
        <v>0</v>
      </c>
      <c r="T58" s="13">
        <v>48708</v>
      </c>
      <c r="U58" s="14">
        <v>850545</v>
      </c>
      <c r="V58" s="4"/>
      <c r="W58" s="15">
        <v>0</v>
      </c>
      <c r="X58" s="16">
        <v>0.18</v>
      </c>
      <c r="Y58" s="16">
        <v>4.5945862139327144E-2</v>
      </c>
      <c r="Z58" s="17">
        <v>0</v>
      </c>
      <c r="AA58" s="4"/>
      <c r="AB58" s="11">
        <v>9</v>
      </c>
      <c r="AC58" s="18">
        <v>0</v>
      </c>
      <c r="AD58" s="13">
        <v>0</v>
      </c>
      <c r="AE58" s="18">
        <v>0</v>
      </c>
      <c r="AF58" s="19">
        <v>0</v>
      </c>
    </row>
    <row r="59" spans="1:32" x14ac:dyDescent="0.2">
      <c r="A59" s="5">
        <v>413</v>
      </c>
      <c r="B59" s="6">
        <v>413114717</v>
      </c>
      <c r="C59" s="7" t="s">
        <v>67</v>
      </c>
      <c r="D59" s="6">
        <v>114</v>
      </c>
      <c r="E59" s="7" t="s">
        <v>68</v>
      </c>
      <c r="F59" s="6">
        <v>717</v>
      </c>
      <c r="G59" s="8" t="s">
        <v>78</v>
      </c>
      <c r="H59" s="3"/>
      <c r="I59" s="9">
        <v>14655</v>
      </c>
      <c r="J59" s="9">
        <v>7051</v>
      </c>
      <c r="K59" s="9">
        <v>0</v>
      </c>
      <c r="L59" s="9">
        <v>1188</v>
      </c>
      <c r="M59" s="10">
        <v>22894</v>
      </c>
      <c r="N59" s="3"/>
      <c r="O59" s="11">
        <v>21</v>
      </c>
      <c r="P59" s="12">
        <v>0</v>
      </c>
      <c r="Q59" s="13">
        <v>455826</v>
      </c>
      <c r="R59" s="13">
        <v>0</v>
      </c>
      <c r="S59" s="13">
        <v>0</v>
      </c>
      <c r="T59" s="13">
        <v>24948</v>
      </c>
      <c r="U59" s="14">
        <v>480774</v>
      </c>
      <c r="V59" s="4"/>
      <c r="W59" s="15">
        <v>0</v>
      </c>
      <c r="X59" s="16">
        <v>0.09</v>
      </c>
      <c r="Y59" s="16">
        <v>2.8803971002727979E-2</v>
      </c>
      <c r="Z59" s="17">
        <v>0</v>
      </c>
      <c r="AA59" s="4"/>
      <c r="AB59" s="11">
        <v>9</v>
      </c>
      <c r="AC59" s="18">
        <v>0</v>
      </c>
      <c r="AD59" s="13">
        <v>0</v>
      </c>
      <c r="AE59" s="18">
        <v>0</v>
      </c>
      <c r="AF59" s="19">
        <v>0</v>
      </c>
    </row>
    <row r="60" spans="1:32" x14ac:dyDescent="0.2">
      <c r="A60" s="5">
        <v>413</v>
      </c>
      <c r="B60" s="6">
        <v>413114750</v>
      </c>
      <c r="C60" s="7" t="s">
        <v>67</v>
      </c>
      <c r="D60" s="6">
        <v>114</v>
      </c>
      <c r="E60" s="7" t="s">
        <v>68</v>
      </c>
      <c r="F60" s="6">
        <v>750</v>
      </c>
      <c r="G60" s="8" t="s">
        <v>79</v>
      </c>
      <c r="H60" s="3"/>
      <c r="I60" s="9">
        <v>13753</v>
      </c>
      <c r="J60" s="9">
        <v>7890</v>
      </c>
      <c r="K60" s="9">
        <v>0</v>
      </c>
      <c r="L60" s="9">
        <v>1188</v>
      </c>
      <c r="M60" s="10">
        <v>22831</v>
      </c>
      <c r="N60" s="3"/>
      <c r="O60" s="11">
        <v>18</v>
      </c>
      <c r="P60" s="12">
        <v>0</v>
      </c>
      <c r="Q60" s="13">
        <v>389574</v>
      </c>
      <c r="R60" s="13">
        <v>0</v>
      </c>
      <c r="S60" s="13">
        <v>0</v>
      </c>
      <c r="T60" s="13">
        <v>21384</v>
      </c>
      <c r="U60" s="14">
        <v>410958</v>
      </c>
      <c r="V60" s="4"/>
      <c r="W60" s="15">
        <v>0</v>
      </c>
      <c r="X60" s="16">
        <v>0.09</v>
      </c>
      <c r="Y60" s="16">
        <v>3.6361747252528435E-2</v>
      </c>
      <c r="Z60" s="17">
        <v>0</v>
      </c>
      <c r="AA60" s="4"/>
      <c r="AB60" s="11">
        <v>5</v>
      </c>
      <c r="AC60" s="18">
        <v>0</v>
      </c>
      <c r="AD60" s="13">
        <v>0</v>
      </c>
      <c r="AE60" s="18">
        <v>0</v>
      </c>
      <c r="AF60" s="19">
        <v>0</v>
      </c>
    </row>
    <row r="61" spans="1:32" x14ac:dyDescent="0.2">
      <c r="A61" s="5">
        <v>413</v>
      </c>
      <c r="B61" s="6">
        <v>413114755</v>
      </c>
      <c r="C61" s="7" t="s">
        <v>67</v>
      </c>
      <c r="D61" s="6">
        <v>114</v>
      </c>
      <c r="E61" s="7" t="s">
        <v>68</v>
      </c>
      <c r="F61" s="6">
        <v>755</v>
      </c>
      <c r="G61" s="8" t="s">
        <v>80</v>
      </c>
      <c r="H61" s="3"/>
      <c r="I61" s="9">
        <v>12397</v>
      </c>
      <c r="J61" s="9">
        <v>6428</v>
      </c>
      <c r="K61" s="9">
        <v>0</v>
      </c>
      <c r="L61" s="9">
        <v>1188</v>
      </c>
      <c r="M61" s="10">
        <v>20013</v>
      </c>
      <c r="N61" s="3"/>
      <c r="O61" s="11">
        <v>18</v>
      </c>
      <c r="P61" s="12">
        <v>0</v>
      </c>
      <c r="Q61" s="13">
        <v>338850</v>
      </c>
      <c r="R61" s="13">
        <v>0</v>
      </c>
      <c r="S61" s="13">
        <v>0</v>
      </c>
      <c r="T61" s="13">
        <v>21384</v>
      </c>
      <c r="U61" s="14">
        <v>360234</v>
      </c>
      <c r="V61" s="4"/>
      <c r="W61" s="15">
        <v>0</v>
      </c>
      <c r="X61" s="16">
        <v>0.09</v>
      </c>
      <c r="Y61" s="16">
        <v>3.4071253553593306E-2</v>
      </c>
      <c r="Z61" s="17">
        <v>0</v>
      </c>
      <c r="AA61" s="4"/>
      <c r="AB61" s="11">
        <v>3</v>
      </c>
      <c r="AC61" s="18">
        <v>0</v>
      </c>
      <c r="AD61" s="13">
        <v>0</v>
      </c>
      <c r="AE61" s="18">
        <v>0</v>
      </c>
      <c r="AF61" s="19">
        <v>0</v>
      </c>
    </row>
    <row r="62" spans="1:32" x14ac:dyDescent="0.2">
      <c r="A62" s="5">
        <v>414</v>
      </c>
      <c r="B62" s="6">
        <v>414603063</v>
      </c>
      <c r="C62" s="7" t="s">
        <v>81</v>
      </c>
      <c r="D62" s="6">
        <v>603</v>
      </c>
      <c r="E62" s="7" t="s">
        <v>82</v>
      </c>
      <c r="F62" s="6">
        <v>63</v>
      </c>
      <c r="G62" s="8" t="s">
        <v>83</v>
      </c>
      <c r="H62" s="3"/>
      <c r="I62" s="9">
        <v>11287</v>
      </c>
      <c r="J62" s="9">
        <v>4002</v>
      </c>
      <c r="K62" s="9">
        <v>0</v>
      </c>
      <c r="L62" s="9">
        <v>1188</v>
      </c>
      <c r="M62" s="10">
        <v>16477</v>
      </c>
      <c r="N62" s="3"/>
      <c r="O62" s="11">
        <v>3</v>
      </c>
      <c r="P62" s="12">
        <v>0</v>
      </c>
      <c r="Q62" s="13">
        <v>45615</v>
      </c>
      <c r="R62" s="13">
        <v>0</v>
      </c>
      <c r="S62" s="13">
        <v>0</v>
      </c>
      <c r="T62" s="13">
        <v>3543</v>
      </c>
      <c r="U62" s="14">
        <v>49158</v>
      </c>
      <c r="V62" s="4"/>
      <c r="W62" s="15">
        <v>1.6438356164383564E-2</v>
      </c>
      <c r="X62" s="16">
        <v>0.09</v>
      </c>
      <c r="Y62" s="16">
        <v>1.3642913507331988E-2</v>
      </c>
      <c r="Z62" s="17">
        <v>0</v>
      </c>
      <c r="AA62" s="4"/>
      <c r="AB62" s="11">
        <v>1</v>
      </c>
      <c r="AC62" s="18">
        <v>0</v>
      </c>
      <c r="AD62" s="13">
        <v>0</v>
      </c>
      <c r="AE62" s="18">
        <v>0</v>
      </c>
      <c r="AF62" s="19">
        <v>0</v>
      </c>
    </row>
    <row r="63" spans="1:32" x14ac:dyDescent="0.2">
      <c r="A63" s="5">
        <v>414</v>
      </c>
      <c r="B63" s="6">
        <v>414603098</v>
      </c>
      <c r="C63" s="7" t="s">
        <v>81</v>
      </c>
      <c r="D63" s="6">
        <v>603</v>
      </c>
      <c r="E63" s="7" t="s">
        <v>82</v>
      </c>
      <c r="F63" s="6">
        <v>98</v>
      </c>
      <c r="G63" s="8" t="s">
        <v>84</v>
      </c>
      <c r="H63" s="3"/>
      <c r="I63" s="9">
        <v>16556</v>
      </c>
      <c r="J63" s="9">
        <v>11811</v>
      </c>
      <c r="K63" s="9">
        <v>0</v>
      </c>
      <c r="L63" s="9">
        <v>1188</v>
      </c>
      <c r="M63" s="10">
        <v>29555</v>
      </c>
      <c r="N63" s="3"/>
      <c r="O63" s="11">
        <v>1</v>
      </c>
      <c r="P63" s="12">
        <v>0</v>
      </c>
      <c r="Q63" s="13">
        <v>28212</v>
      </c>
      <c r="R63" s="13">
        <v>0</v>
      </c>
      <c r="S63" s="13">
        <v>0</v>
      </c>
      <c r="T63" s="13">
        <v>1181</v>
      </c>
      <c r="U63" s="14">
        <v>29393</v>
      </c>
      <c r="V63" s="4"/>
      <c r="W63" s="15">
        <v>5.4794520547945206E-3</v>
      </c>
      <c r="X63" s="16">
        <v>0.18</v>
      </c>
      <c r="Y63" s="16">
        <v>1.7732957202552458E-2</v>
      </c>
      <c r="Z63" s="17">
        <v>0</v>
      </c>
      <c r="AA63" s="4"/>
      <c r="AB63" s="11">
        <v>0</v>
      </c>
      <c r="AC63" s="18">
        <v>0</v>
      </c>
      <c r="AD63" s="13">
        <v>0</v>
      </c>
      <c r="AE63" s="18">
        <v>0</v>
      </c>
      <c r="AF63" s="19">
        <v>0</v>
      </c>
    </row>
    <row r="64" spans="1:32" x14ac:dyDescent="0.2">
      <c r="A64" s="5">
        <v>414</v>
      </c>
      <c r="B64" s="6">
        <v>414603121</v>
      </c>
      <c r="C64" s="7" t="s">
        <v>81</v>
      </c>
      <c r="D64" s="6">
        <v>603</v>
      </c>
      <c r="E64" s="7" t="s">
        <v>82</v>
      </c>
      <c r="F64" s="6">
        <v>121</v>
      </c>
      <c r="G64" s="8" t="s">
        <v>85</v>
      </c>
      <c r="H64" s="3"/>
      <c r="I64" s="9">
        <v>14145</v>
      </c>
      <c r="J64" s="9">
        <v>10077</v>
      </c>
      <c r="K64" s="9">
        <v>0</v>
      </c>
      <c r="L64" s="9">
        <v>1188</v>
      </c>
      <c r="M64" s="10">
        <v>25410</v>
      </c>
      <c r="N64" s="3"/>
      <c r="O64" s="11">
        <v>1</v>
      </c>
      <c r="P64" s="12">
        <v>0</v>
      </c>
      <c r="Q64" s="13">
        <v>24089</v>
      </c>
      <c r="R64" s="13">
        <v>0</v>
      </c>
      <c r="S64" s="13">
        <v>0</v>
      </c>
      <c r="T64" s="13">
        <v>1181</v>
      </c>
      <c r="U64" s="14">
        <v>25270</v>
      </c>
      <c r="V64" s="4"/>
      <c r="W64" s="15">
        <v>5.4794520547945206E-3</v>
      </c>
      <c r="X64" s="16">
        <v>0.09</v>
      </c>
      <c r="Y64" s="16">
        <v>1.0522117894545569E-2</v>
      </c>
      <c r="Z64" s="17">
        <v>0</v>
      </c>
      <c r="AA64" s="4"/>
      <c r="AB64" s="11">
        <v>0</v>
      </c>
      <c r="AC64" s="18">
        <v>0</v>
      </c>
      <c r="AD64" s="13">
        <v>0</v>
      </c>
      <c r="AE64" s="18">
        <v>0</v>
      </c>
      <c r="AF64" s="19">
        <v>0</v>
      </c>
    </row>
    <row r="65" spans="1:32" x14ac:dyDescent="0.2">
      <c r="A65" s="5">
        <v>414</v>
      </c>
      <c r="B65" s="6">
        <v>414603150</v>
      </c>
      <c r="C65" s="7" t="s">
        <v>81</v>
      </c>
      <c r="D65" s="6">
        <v>603</v>
      </c>
      <c r="E65" s="7" t="s">
        <v>82</v>
      </c>
      <c r="F65" s="6">
        <v>150</v>
      </c>
      <c r="G65" s="8" t="s">
        <v>86</v>
      </c>
      <c r="H65" s="3"/>
      <c r="I65" s="9">
        <v>15333</v>
      </c>
      <c r="J65" s="9">
        <v>8151</v>
      </c>
      <c r="K65" s="9">
        <v>0</v>
      </c>
      <c r="L65" s="9">
        <v>1188</v>
      </c>
      <c r="M65" s="10">
        <v>24672</v>
      </c>
      <c r="N65" s="3"/>
      <c r="O65" s="11">
        <v>1</v>
      </c>
      <c r="P65" s="12">
        <v>0</v>
      </c>
      <c r="Q65" s="13">
        <v>23355</v>
      </c>
      <c r="R65" s="13">
        <v>0</v>
      </c>
      <c r="S65" s="13">
        <v>0</v>
      </c>
      <c r="T65" s="13">
        <v>1181</v>
      </c>
      <c r="U65" s="14">
        <v>24536</v>
      </c>
      <c r="V65" s="4"/>
      <c r="W65" s="15">
        <v>5.4794520547945206E-3</v>
      </c>
      <c r="X65" s="16">
        <v>0.09</v>
      </c>
      <c r="Y65" s="16">
        <v>1.6962803343113968E-3</v>
      </c>
      <c r="Z65" s="17">
        <v>0</v>
      </c>
      <c r="AA65" s="4"/>
      <c r="AB65" s="11">
        <v>0</v>
      </c>
      <c r="AC65" s="18">
        <v>0</v>
      </c>
      <c r="AD65" s="13">
        <v>0</v>
      </c>
      <c r="AE65" s="18">
        <v>0</v>
      </c>
      <c r="AF65" s="19">
        <v>0</v>
      </c>
    </row>
    <row r="66" spans="1:32" x14ac:dyDescent="0.2">
      <c r="A66" s="5">
        <v>414</v>
      </c>
      <c r="B66" s="6">
        <v>414603209</v>
      </c>
      <c r="C66" s="7" t="s">
        <v>81</v>
      </c>
      <c r="D66" s="6">
        <v>603</v>
      </c>
      <c r="E66" s="7" t="s">
        <v>82</v>
      </c>
      <c r="F66" s="6">
        <v>209</v>
      </c>
      <c r="G66" s="8" t="s">
        <v>87</v>
      </c>
      <c r="H66" s="3"/>
      <c r="I66" s="9">
        <v>16387</v>
      </c>
      <c r="J66" s="9">
        <v>3225</v>
      </c>
      <c r="K66" s="9">
        <v>0</v>
      </c>
      <c r="L66" s="9">
        <v>1188</v>
      </c>
      <c r="M66" s="10">
        <v>20800</v>
      </c>
      <c r="N66" s="3"/>
      <c r="O66" s="11">
        <v>82</v>
      </c>
      <c r="P66" s="12">
        <v>0</v>
      </c>
      <c r="Q66" s="13">
        <v>1599410</v>
      </c>
      <c r="R66" s="13">
        <v>0</v>
      </c>
      <c r="S66" s="13">
        <v>0</v>
      </c>
      <c r="T66" s="13">
        <v>96842</v>
      </c>
      <c r="U66" s="14">
        <v>1696252</v>
      </c>
      <c r="V66" s="4"/>
      <c r="W66" s="15">
        <v>0.44931506849315</v>
      </c>
      <c r="X66" s="16">
        <v>0.18</v>
      </c>
      <c r="Y66" s="16">
        <v>6.1030149048551113E-2</v>
      </c>
      <c r="Z66" s="17">
        <v>0</v>
      </c>
      <c r="AA66" s="4"/>
      <c r="AB66" s="11">
        <v>19</v>
      </c>
      <c r="AC66" s="18">
        <v>0</v>
      </c>
      <c r="AD66" s="13">
        <v>0</v>
      </c>
      <c r="AE66" s="18">
        <v>0</v>
      </c>
      <c r="AF66" s="19">
        <v>0</v>
      </c>
    </row>
    <row r="67" spans="1:32" x14ac:dyDescent="0.2">
      <c r="A67" s="5">
        <v>414</v>
      </c>
      <c r="B67" s="6">
        <v>414603236</v>
      </c>
      <c r="C67" s="7" t="s">
        <v>81</v>
      </c>
      <c r="D67" s="6">
        <v>603</v>
      </c>
      <c r="E67" s="7" t="s">
        <v>82</v>
      </c>
      <c r="F67" s="6">
        <v>236</v>
      </c>
      <c r="G67" s="8" t="s">
        <v>88</v>
      </c>
      <c r="H67" s="3"/>
      <c r="I67" s="9">
        <v>16118</v>
      </c>
      <c r="J67" s="9">
        <v>2205</v>
      </c>
      <c r="K67" s="9">
        <v>0</v>
      </c>
      <c r="L67" s="9">
        <v>1188</v>
      </c>
      <c r="M67" s="10">
        <v>19511</v>
      </c>
      <c r="N67" s="3"/>
      <c r="O67" s="11">
        <v>169</v>
      </c>
      <c r="P67" s="12">
        <v>0</v>
      </c>
      <c r="Q67" s="13">
        <v>3079687</v>
      </c>
      <c r="R67" s="13">
        <v>0</v>
      </c>
      <c r="S67" s="13">
        <v>0</v>
      </c>
      <c r="T67" s="13">
        <v>199589</v>
      </c>
      <c r="U67" s="14">
        <v>3279276</v>
      </c>
      <c r="V67" s="4"/>
      <c r="W67" s="15">
        <v>0.92602739726027139</v>
      </c>
      <c r="X67" s="16">
        <v>0.18</v>
      </c>
      <c r="Y67" s="16">
        <v>2.8811332039337292E-2</v>
      </c>
      <c r="Z67" s="17">
        <v>0</v>
      </c>
      <c r="AA67" s="4"/>
      <c r="AB67" s="11">
        <v>46</v>
      </c>
      <c r="AC67" s="18">
        <v>0</v>
      </c>
      <c r="AD67" s="13">
        <v>0</v>
      </c>
      <c r="AE67" s="18">
        <v>0</v>
      </c>
      <c r="AF67" s="19">
        <v>0</v>
      </c>
    </row>
    <row r="68" spans="1:32" x14ac:dyDescent="0.2">
      <c r="A68" s="5">
        <v>414</v>
      </c>
      <c r="B68" s="6">
        <v>414603263</v>
      </c>
      <c r="C68" s="7" t="s">
        <v>81</v>
      </c>
      <c r="D68" s="6">
        <v>603</v>
      </c>
      <c r="E68" s="7" t="s">
        <v>82</v>
      </c>
      <c r="F68" s="6">
        <v>263</v>
      </c>
      <c r="G68" s="8" t="s">
        <v>89</v>
      </c>
      <c r="H68" s="3"/>
      <c r="I68" s="9">
        <v>12243</v>
      </c>
      <c r="J68" s="9">
        <v>8739</v>
      </c>
      <c r="K68" s="9">
        <v>0</v>
      </c>
      <c r="L68" s="9">
        <v>1188</v>
      </c>
      <c r="M68" s="10">
        <v>22170</v>
      </c>
      <c r="N68" s="3"/>
      <c r="O68" s="11">
        <v>1</v>
      </c>
      <c r="P68" s="12">
        <v>0</v>
      </c>
      <c r="Q68" s="13">
        <v>20867</v>
      </c>
      <c r="R68" s="13">
        <v>0</v>
      </c>
      <c r="S68" s="13">
        <v>0</v>
      </c>
      <c r="T68" s="13">
        <v>1181</v>
      </c>
      <c r="U68" s="14">
        <v>22048</v>
      </c>
      <c r="V68" s="4"/>
      <c r="W68" s="15">
        <v>5.4794520547945206E-3</v>
      </c>
      <c r="X68" s="16">
        <v>0.09</v>
      </c>
      <c r="Y68" s="16">
        <v>2.0270905837295225E-2</v>
      </c>
      <c r="Z68" s="17">
        <v>0</v>
      </c>
      <c r="AA68" s="4"/>
      <c r="AB68" s="11">
        <v>1</v>
      </c>
      <c r="AC68" s="18">
        <v>0</v>
      </c>
      <c r="AD68" s="13">
        <v>0</v>
      </c>
      <c r="AE68" s="18">
        <v>0</v>
      </c>
      <c r="AF68" s="19">
        <v>0</v>
      </c>
    </row>
    <row r="69" spans="1:32" x14ac:dyDescent="0.2">
      <c r="A69" s="5">
        <v>414</v>
      </c>
      <c r="B69" s="6">
        <v>414603603</v>
      </c>
      <c r="C69" s="7" t="s">
        <v>81</v>
      </c>
      <c r="D69" s="6">
        <v>603</v>
      </c>
      <c r="E69" s="7" t="s">
        <v>82</v>
      </c>
      <c r="F69" s="6">
        <v>603</v>
      </c>
      <c r="G69" s="8" t="s">
        <v>82</v>
      </c>
      <c r="H69" s="3"/>
      <c r="I69" s="9">
        <v>14640</v>
      </c>
      <c r="J69" s="9">
        <v>1889</v>
      </c>
      <c r="K69" s="9">
        <v>0</v>
      </c>
      <c r="L69" s="9">
        <v>1188</v>
      </c>
      <c r="M69" s="10">
        <v>17717</v>
      </c>
      <c r="N69" s="3"/>
      <c r="O69" s="11">
        <v>76</v>
      </c>
      <c r="P69" s="12">
        <v>0</v>
      </c>
      <c r="Q69" s="13">
        <v>1249288</v>
      </c>
      <c r="R69" s="13">
        <v>0</v>
      </c>
      <c r="S69" s="13">
        <v>0</v>
      </c>
      <c r="T69" s="13">
        <v>89756</v>
      </c>
      <c r="U69" s="14">
        <v>1339044</v>
      </c>
      <c r="V69" s="4"/>
      <c r="W69" s="15">
        <v>0.41643835616438302</v>
      </c>
      <c r="X69" s="16">
        <v>0.18</v>
      </c>
      <c r="Y69" s="16">
        <v>6.3002221614926898E-2</v>
      </c>
      <c r="Z69" s="17">
        <v>0</v>
      </c>
      <c r="AA69" s="4"/>
      <c r="AB69" s="11">
        <v>18</v>
      </c>
      <c r="AC69" s="18">
        <v>0</v>
      </c>
      <c r="AD69" s="13">
        <v>0</v>
      </c>
      <c r="AE69" s="18">
        <v>0</v>
      </c>
      <c r="AF69" s="19">
        <v>0</v>
      </c>
    </row>
    <row r="70" spans="1:32" x14ac:dyDescent="0.2">
      <c r="A70" s="5">
        <v>414</v>
      </c>
      <c r="B70" s="6">
        <v>414603635</v>
      </c>
      <c r="C70" s="7" t="s">
        <v>81</v>
      </c>
      <c r="D70" s="6">
        <v>603</v>
      </c>
      <c r="E70" s="7" t="s">
        <v>82</v>
      </c>
      <c r="F70" s="6">
        <v>635</v>
      </c>
      <c r="G70" s="8" t="s">
        <v>90</v>
      </c>
      <c r="H70" s="3"/>
      <c r="I70" s="9">
        <v>13591</v>
      </c>
      <c r="J70" s="9">
        <v>3699</v>
      </c>
      <c r="K70" s="9">
        <v>0</v>
      </c>
      <c r="L70" s="9">
        <v>1188</v>
      </c>
      <c r="M70" s="10">
        <v>18478</v>
      </c>
      <c r="N70" s="3"/>
      <c r="O70" s="11">
        <v>19</v>
      </c>
      <c r="P70" s="12">
        <v>0</v>
      </c>
      <c r="Q70" s="13">
        <v>326705</v>
      </c>
      <c r="R70" s="13">
        <v>0</v>
      </c>
      <c r="S70" s="13">
        <v>0</v>
      </c>
      <c r="T70" s="13">
        <v>22439</v>
      </c>
      <c r="U70" s="14">
        <v>349144</v>
      </c>
      <c r="V70" s="4"/>
      <c r="W70" s="15">
        <v>0.10410958904109592</v>
      </c>
      <c r="X70" s="16">
        <v>0.09</v>
      </c>
      <c r="Y70" s="16">
        <v>1.1567779012985066E-2</v>
      </c>
      <c r="Z70" s="17">
        <v>0</v>
      </c>
      <c r="AA70" s="4"/>
      <c r="AB70" s="11">
        <v>7</v>
      </c>
      <c r="AC70" s="18">
        <v>0</v>
      </c>
      <c r="AD70" s="13">
        <v>0</v>
      </c>
      <c r="AE70" s="18">
        <v>0</v>
      </c>
      <c r="AF70" s="19">
        <v>0</v>
      </c>
    </row>
    <row r="71" spans="1:32" x14ac:dyDescent="0.2">
      <c r="A71" s="5">
        <v>414</v>
      </c>
      <c r="B71" s="6">
        <v>414603715</v>
      </c>
      <c r="C71" s="7" t="s">
        <v>81</v>
      </c>
      <c r="D71" s="6">
        <v>603</v>
      </c>
      <c r="E71" s="7" t="s">
        <v>82</v>
      </c>
      <c r="F71" s="6">
        <v>715</v>
      </c>
      <c r="G71" s="8" t="s">
        <v>91</v>
      </c>
      <c r="H71" s="3"/>
      <c r="I71" s="9">
        <v>12034</v>
      </c>
      <c r="J71" s="9">
        <v>6034</v>
      </c>
      <c r="K71" s="9">
        <v>0</v>
      </c>
      <c r="L71" s="9">
        <v>1188</v>
      </c>
      <c r="M71" s="10">
        <v>19256</v>
      </c>
      <c r="N71" s="3"/>
      <c r="O71" s="11">
        <v>12</v>
      </c>
      <c r="P71" s="12">
        <v>0</v>
      </c>
      <c r="Q71" s="13">
        <v>215628</v>
      </c>
      <c r="R71" s="13">
        <v>0</v>
      </c>
      <c r="S71" s="13">
        <v>0</v>
      </c>
      <c r="T71" s="13">
        <v>14172</v>
      </c>
      <c r="U71" s="14">
        <v>229800</v>
      </c>
      <c r="V71" s="4"/>
      <c r="W71" s="15">
        <v>6.575342465753424E-2</v>
      </c>
      <c r="X71" s="16">
        <v>0.09</v>
      </c>
      <c r="Y71" s="16">
        <v>9.8931653940352235E-3</v>
      </c>
      <c r="Z71" s="17">
        <v>0</v>
      </c>
      <c r="AA71" s="4"/>
      <c r="AB71" s="11">
        <v>2</v>
      </c>
      <c r="AC71" s="18">
        <v>0</v>
      </c>
      <c r="AD71" s="13">
        <v>0</v>
      </c>
      <c r="AE71" s="18">
        <v>0</v>
      </c>
      <c r="AF71" s="19">
        <v>0</v>
      </c>
    </row>
    <row r="72" spans="1:32" x14ac:dyDescent="0.2">
      <c r="A72" s="5">
        <v>416</v>
      </c>
      <c r="B72" s="6">
        <v>416035018</v>
      </c>
      <c r="C72" s="7" t="s">
        <v>92</v>
      </c>
      <c r="D72" s="6">
        <v>35</v>
      </c>
      <c r="E72" s="7" t="s">
        <v>42</v>
      </c>
      <c r="F72" s="6">
        <v>18</v>
      </c>
      <c r="G72" s="8" t="s">
        <v>93</v>
      </c>
      <c r="H72" s="3"/>
      <c r="I72" s="9">
        <v>20237</v>
      </c>
      <c r="J72" s="9">
        <v>6670</v>
      </c>
      <c r="K72" s="9">
        <v>0</v>
      </c>
      <c r="L72" s="9">
        <v>1188</v>
      </c>
      <c r="M72" s="10">
        <v>28095</v>
      </c>
      <c r="N72" s="3"/>
      <c r="O72" s="11">
        <v>1</v>
      </c>
      <c r="P72" s="12">
        <v>0</v>
      </c>
      <c r="Q72" s="13">
        <v>26907</v>
      </c>
      <c r="R72" s="13">
        <v>0</v>
      </c>
      <c r="S72" s="13">
        <v>0</v>
      </c>
      <c r="T72" s="13">
        <v>1188</v>
      </c>
      <c r="U72" s="14">
        <v>28095</v>
      </c>
      <c r="V72" s="4"/>
      <c r="W72" s="15">
        <v>0</v>
      </c>
      <c r="X72" s="16">
        <v>0.09</v>
      </c>
      <c r="Y72" s="16">
        <v>2.110828292690084E-2</v>
      </c>
      <c r="Z72" s="17">
        <v>0</v>
      </c>
      <c r="AA72" s="4"/>
      <c r="AB72" s="11">
        <v>1</v>
      </c>
      <c r="AC72" s="18">
        <v>0</v>
      </c>
      <c r="AD72" s="13">
        <v>0</v>
      </c>
      <c r="AE72" s="18">
        <v>0</v>
      </c>
      <c r="AF72" s="19">
        <v>0</v>
      </c>
    </row>
    <row r="73" spans="1:32" x14ac:dyDescent="0.2">
      <c r="A73" s="5">
        <v>416</v>
      </c>
      <c r="B73" s="6">
        <v>416035030</v>
      </c>
      <c r="C73" s="7" t="s">
        <v>92</v>
      </c>
      <c r="D73" s="6">
        <v>35</v>
      </c>
      <c r="E73" s="7" t="s">
        <v>42</v>
      </c>
      <c r="F73" s="6">
        <v>30</v>
      </c>
      <c r="G73" s="8" t="s">
        <v>94</v>
      </c>
      <c r="H73" s="3"/>
      <c r="I73" s="9">
        <v>17017</v>
      </c>
      <c r="J73" s="9">
        <v>3459</v>
      </c>
      <c r="K73" s="9">
        <v>0</v>
      </c>
      <c r="L73" s="9">
        <v>1188</v>
      </c>
      <c r="M73" s="10">
        <v>21664</v>
      </c>
      <c r="N73" s="3"/>
      <c r="O73" s="11">
        <v>1</v>
      </c>
      <c r="P73" s="12">
        <v>0</v>
      </c>
      <c r="Q73" s="13">
        <v>20476</v>
      </c>
      <c r="R73" s="13">
        <v>0</v>
      </c>
      <c r="S73" s="13">
        <v>0</v>
      </c>
      <c r="T73" s="13">
        <v>1188</v>
      </c>
      <c r="U73" s="14">
        <v>21664</v>
      </c>
      <c r="V73" s="4"/>
      <c r="W73" s="15">
        <v>0</v>
      </c>
      <c r="X73" s="16">
        <v>0.09</v>
      </c>
      <c r="Y73" s="16">
        <v>4.1282992445172131E-3</v>
      </c>
      <c r="Z73" s="17">
        <v>0</v>
      </c>
      <c r="AA73" s="4"/>
      <c r="AB73" s="11">
        <v>0</v>
      </c>
      <c r="AC73" s="18">
        <v>0</v>
      </c>
      <c r="AD73" s="13">
        <v>0</v>
      </c>
      <c r="AE73" s="18">
        <v>0</v>
      </c>
      <c r="AF73" s="19">
        <v>0</v>
      </c>
    </row>
    <row r="74" spans="1:32" x14ac:dyDescent="0.2">
      <c r="A74" s="5">
        <v>416</v>
      </c>
      <c r="B74" s="6">
        <v>416035035</v>
      </c>
      <c r="C74" s="7" t="s">
        <v>92</v>
      </c>
      <c r="D74" s="6">
        <v>35</v>
      </c>
      <c r="E74" s="7" t="s">
        <v>42</v>
      </c>
      <c r="F74" s="6">
        <v>35</v>
      </c>
      <c r="G74" s="8" t="s">
        <v>42</v>
      </c>
      <c r="H74" s="3"/>
      <c r="I74" s="9">
        <v>18795</v>
      </c>
      <c r="J74" s="9">
        <v>7117</v>
      </c>
      <c r="K74" s="9">
        <v>0</v>
      </c>
      <c r="L74" s="9">
        <v>1188</v>
      </c>
      <c r="M74" s="10">
        <v>27100</v>
      </c>
      <c r="N74" s="3"/>
      <c r="O74" s="11">
        <v>673</v>
      </c>
      <c r="P74" s="12">
        <v>0</v>
      </c>
      <c r="Q74" s="13">
        <v>17438776</v>
      </c>
      <c r="R74" s="13">
        <v>0</v>
      </c>
      <c r="S74" s="13">
        <v>0</v>
      </c>
      <c r="T74" s="13">
        <v>799524</v>
      </c>
      <c r="U74" s="14">
        <v>18238300</v>
      </c>
      <c r="V74" s="4"/>
      <c r="W74" s="15">
        <v>0</v>
      </c>
      <c r="X74" s="16">
        <v>0.18</v>
      </c>
      <c r="Y74" s="16">
        <v>0.1674255461324281</v>
      </c>
      <c r="Z74" s="17">
        <v>0</v>
      </c>
      <c r="AA74" s="4"/>
      <c r="AB74" s="11">
        <v>184</v>
      </c>
      <c r="AC74" s="18">
        <v>0</v>
      </c>
      <c r="AD74" s="13">
        <v>0</v>
      </c>
      <c r="AE74" s="18">
        <v>0</v>
      </c>
      <c r="AF74" s="19">
        <v>0</v>
      </c>
    </row>
    <row r="75" spans="1:32" x14ac:dyDescent="0.2">
      <c r="A75" s="5">
        <v>416</v>
      </c>
      <c r="B75" s="6">
        <v>416035044</v>
      </c>
      <c r="C75" s="7" t="s">
        <v>92</v>
      </c>
      <c r="D75" s="6">
        <v>35</v>
      </c>
      <c r="E75" s="7" t="s">
        <v>42</v>
      </c>
      <c r="F75" s="6">
        <v>44</v>
      </c>
      <c r="G75" s="8" t="s">
        <v>43</v>
      </c>
      <c r="H75" s="3"/>
      <c r="I75" s="9">
        <v>13129</v>
      </c>
      <c r="J75" s="9">
        <v>458</v>
      </c>
      <c r="K75" s="9">
        <v>0</v>
      </c>
      <c r="L75" s="9">
        <v>1188</v>
      </c>
      <c r="M75" s="10">
        <v>14775</v>
      </c>
      <c r="N75" s="3"/>
      <c r="O75" s="11">
        <v>4</v>
      </c>
      <c r="P75" s="12">
        <v>0</v>
      </c>
      <c r="Q75" s="13">
        <v>54348</v>
      </c>
      <c r="R75" s="13">
        <v>0</v>
      </c>
      <c r="S75" s="13">
        <v>0</v>
      </c>
      <c r="T75" s="13">
        <v>4752</v>
      </c>
      <c r="U75" s="14">
        <v>59100</v>
      </c>
      <c r="V75" s="4"/>
      <c r="W75" s="15">
        <v>0</v>
      </c>
      <c r="X75" s="16">
        <v>0.18</v>
      </c>
      <c r="Y75" s="16">
        <v>9.2015180021243606E-2</v>
      </c>
      <c r="Z75" s="17">
        <v>0</v>
      </c>
      <c r="AA75" s="4"/>
      <c r="AB75" s="11">
        <v>1</v>
      </c>
      <c r="AC75" s="18">
        <v>0</v>
      </c>
      <c r="AD75" s="13">
        <v>0</v>
      </c>
      <c r="AE75" s="18">
        <v>0</v>
      </c>
      <c r="AF75" s="19">
        <v>0</v>
      </c>
    </row>
    <row r="76" spans="1:32" x14ac:dyDescent="0.2">
      <c r="A76" s="5">
        <v>416</v>
      </c>
      <c r="B76" s="6">
        <v>416035050</v>
      </c>
      <c r="C76" s="7" t="s">
        <v>92</v>
      </c>
      <c r="D76" s="6">
        <v>35</v>
      </c>
      <c r="E76" s="7" t="s">
        <v>42</v>
      </c>
      <c r="F76" s="6">
        <v>50</v>
      </c>
      <c r="G76" s="8" t="s">
        <v>57</v>
      </c>
      <c r="H76" s="3"/>
      <c r="I76" s="9">
        <v>13298</v>
      </c>
      <c r="J76" s="9">
        <v>5606</v>
      </c>
      <c r="K76" s="9">
        <v>0</v>
      </c>
      <c r="L76" s="9">
        <v>1188</v>
      </c>
      <c r="M76" s="10">
        <v>20092</v>
      </c>
      <c r="N76" s="3"/>
      <c r="O76" s="11">
        <v>1</v>
      </c>
      <c r="P76" s="12">
        <v>0</v>
      </c>
      <c r="Q76" s="13">
        <v>18904</v>
      </c>
      <c r="R76" s="13">
        <v>0</v>
      </c>
      <c r="S76" s="13">
        <v>0</v>
      </c>
      <c r="T76" s="13">
        <v>1188</v>
      </c>
      <c r="U76" s="14">
        <v>20092</v>
      </c>
      <c r="V76" s="4"/>
      <c r="W76" s="15">
        <v>0</v>
      </c>
      <c r="X76" s="16">
        <v>0.09</v>
      </c>
      <c r="Y76" s="16">
        <v>6.0862441457966458E-3</v>
      </c>
      <c r="Z76" s="17">
        <v>0</v>
      </c>
      <c r="AA76" s="4"/>
      <c r="AB76" s="11">
        <v>0</v>
      </c>
      <c r="AC76" s="18">
        <v>0</v>
      </c>
      <c r="AD76" s="13">
        <v>0</v>
      </c>
      <c r="AE76" s="18">
        <v>0</v>
      </c>
      <c r="AF76" s="19">
        <v>0</v>
      </c>
    </row>
    <row r="77" spans="1:32" x14ac:dyDescent="0.2">
      <c r="A77" s="5">
        <v>416</v>
      </c>
      <c r="B77" s="6">
        <v>416035073</v>
      </c>
      <c r="C77" s="7" t="s">
        <v>92</v>
      </c>
      <c r="D77" s="6">
        <v>35</v>
      </c>
      <c r="E77" s="7" t="s">
        <v>42</v>
      </c>
      <c r="F77" s="6">
        <v>73</v>
      </c>
      <c r="G77" s="8" t="s">
        <v>58</v>
      </c>
      <c r="H77" s="3"/>
      <c r="I77" s="9">
        <v>13129</v>
      </c>
      <c r="J77" s="9">
        <v>9995</v>
      </c>
      <c r="K77" s="9">
        <v>0</v>
      </c>
      <c r="L77" s="9">
        <v>1188</v>
      </c>
      <c r="M77" s="10">
        <v>24312</v>
      </c>
      <c r="N77" s="3"/>
      <c r="O77" s="11">
        <v>1</v>
      </c>
      <c r="P77" s="12">
        <v>0</v>
      </c>
      <c r="Q77" s="13">
        <v>23124</v>
      </c>
      <c r="R77" s="13">
        <v>0</v>
      </c>
      <c r="S77" s="13">
        <v>0</v>
      </c>
      <c r="T77" s="13">
        <v>1188</v>
      </c>
      <c r="U77" s="14">
        <v>24312</v>
      </c>
      <c r="V77" s="4"/>
      <c r="W77" s="15">
        <v>0</v>
      </c>
      <c r="X77" s="16">
        <v>0.09</v>
      </c>
      <c r="Y77" s="16">
        <v>1.2999539439062745E-2</v>
      </c>
      <c r="Z77" s="17">
        <v>0</v>
      </c>
      <c r="AA77" s="4"/>
      <c r="AB77" s="11">
        <v>0</v>
      </c>
      <c r="AC77" s="18">
        <v>0</v>
      </c>
      <c r="AD77" s="13">
        <v>0</v>
      </c>
      <c r="AE77" s="18">
        <v>0</v>
      </c>
      <c r="AF77" s="19">
        <v>0</v>
      </c>
    </row>
    <row r="78" spans="1:32" x14ac:dyDescent="0.2">
      <c r="A78" s="5">
        <v>416</v>
      </c>
      <c r="B78" s="6">
        <v>416035133</v>
      </c>
      <c r="C78" s="7" t="s">
        <v>92</v>
      </c>
      <c r="D78" s="6">
        <v>35</v>
      </c>
      <c r="E78" s="7" t="s">
        <v>42</v>
      </c>
      <c r="F78" s="6">
        <v>133</v>
      </c>
      <c r="G78" s="8" t="s">
        <v>95</v>
      </c>
      <c r="H78" s="3"/>
      <c r="I78" s="9">
        <v>15158</v>
      </c>
      <c r="J78" s="9">
        <v>654</v>
      </c>
      <c r="K78" s="9">
        <v>0</v>
      </c>
      <c r="L78" s="9">
        <v>1188</v>
      </c>
      <c r="M78" s="10">
        <v>17000</v>
      </c>
      <c r="N78" s="3"/>
      <c r="O78" s="11">
        <v>1</v>
      </c>
      <c r="P78" s="12">
        <v>0</v>
      </c>
      <c r="Q78" s="13">
        <v>15812</v>
      </c>
      <c r="R78" s="13">
        <v>0</v>
      </c>
      <c r="S78" s="13">
        <v>0</v>
      </c>
      <c r="T78" s="13">
        <v>1188</v>
      </c>
      <c r="U78" s="14">
        <v>17000</v>
      </c>
      <c r="V78" s="4"/>
      <c r="W78" s="15">
        <v>0</v>
      </c>
      <c r="X78" s="16">
        <v>0.09</v>
      </c>
      <c r="Y78" s="16">
        <v>3.5338453267358676E-2</v>
      </c>
      <c r="Z78" s="17">
        <v>0</v>
      </c>
      <c r="AA78" s="4"/>
      <c r="AB78" s="11">
        <v>0</v>
      </c>
      <c r="AC78" s="18">
        <v>0</v>
      </c>
      <c r="AD78" s="13">
        <v>0</v>
      </c>
      <c r="AE78" s="18">
        <v>0</v>
      </c>
      <c r="AF78" s="19">
        <v>0</v>
      </c>
    </row>
    <row r="79" spans="1:32" x14ac:dyDescent="0.2">
      <c r="A79" s="5">
        <v>416</v>
      </c>
      <c r="B79" s="6">
        <v>416035189</v>
      </c>
      <c r="C79" s="7" t="s">
        <v>92</v>
      </c>
      <c r="D79" s="6">
        <v>35</v>
      </c>
      <c r="E79" s="7" t="s">
        <v>42</v>
      </c>
      <c r="F79" s="6">
        <v>189</v>
      </c>
      <c r="G79" s="8" t="s">
        <v>59</v>
      </c>
      <c r="H79" s="3"/>
      <c r="I79" s="9">
        <v>17896</v>
      </c>
      <c r="J79" s="9">
        <v>6112</v>
      </c>
      <c r="K79" s="9">
        <v>0</v>
      </c>
      <c r="L79" s="9">
        <v>1188</v>
      </c>
      <c r="M79" s="10">
        <v>25196</v>
      </c>
      <c r="N79" s="3"/>
      <c r="O79" s="11">
        <v>2</v>
      </c>
      <c r="P79" s="12">
        <v>0</v>
      </c>
      <c r="Q79" s="13">
        <v>48016</v>
      </c>
      <c r="R79" s="13">
        <v>0</v>
      </c>
      <c r="S79" s="13">
        <v>0</v>
      </c>
      <c r="T79" s="13">
        <v>2376</v>
      </c>
      <c r="U79" s="14">
        <v>50392</v>
      </c>
      <c r="V79" s="4"/>
      <c r="W79" s="15">
        <v>0</v>
      </c>
      <c r="X79" s="16">
        <v>0.09</v>
      </c>
      <c r="Y79" s="16">
        <v>5.228859369348476E-3</v>
      </c>
      <c r="Z79" s="17">
        <v>0</v>
      </c>
      <c r="AA79" s="4"/>
      <c r="AB79" s="11">
        <v>0</v>
      </c>
      <c r="AC79" s="18">
        <v>0</v>
      </c>
      <c r="AD79" s="13">
        <v>0</v>
      </c>
      <c r="AE79" s="18">
        <v>0</v>
      </c>
      <c r="AF79" s="19">
        <v>0</v>
      </c>
    </row>
    <row r="80" spans="1:32" x14ac:dyDescent="0.2">
      <c r="A80" s="5">
        <v>416</v>
      </c>
      <c r="B80" s="6">
        <v>416035243</v>
      </c>
      <c r="C80" s="7" t="s">
        <v>92</v>
      </c>
      <c r="D80" s="6">
        <v>35</v>
      </c>
      <c r="E80" s="7" t="s">
        <v>42</v>
      </c>
      <c r="F80" s="6">
        <v>243</v>
      </c>
      <c r="G80" s="8" t="s">
        <v>62</v>
      </c>
      <c r="H80" s="3"/>
      <c r="I80" s="9">
        <v>16888</v>
      </c>
      <c r="J80" s="9">
        <v>1814</v>
      </c>
      <c r="K80" s="9">
        <v>0</v>
      </c>
      <c r="L80" s="9">
        <v>1188</v>
      </c>
      <c r="M80" s="10">
        <v>19890</v>
      </c>
      <c r="N80" s="3"/>
      <c r="O80" s="11">
        <v>2</v>
      </c>
      <c r="P80" s="12">
        <v>0</v>
      </c>
      <c r="Q80" s="13">
        <v>37404</v>
      </c>
      <c r="R80" s="13">
        <v>0</v>
      </c>
      <c r="S80" s="13">
        <v>0</v>
      </c>
      <c r="T80" s="13">
        <v>2376</v>
      </c>
      <c r="U80" s="14">
        <v>39780</v>
      </c>
      <c r="V80" s="4"/>
      <c r="W80" s="15">
        <v>0</v>
      </c>
      <c r="X80" s="16">
        <v>0.09</v>
      </c>
      <c r="Y80" s="16">
        <v>5.9339802772845765E-3</v>
      </c>
      <c r="Z80" s="17">
        <v>0</v>
      </c>
      <c r="AA80" s="4"/>
      <c r="AB80" s="11">
        <v>0</v>
      </c>
      <c r="AC80" s="18">
        <v>0</v>
      </c>
      <c r="AD80" s="13">
        <v>0</v>
      </c>
      <c r="AE80" s="18">
        <v>0</v>
      </c>
      <c r="AF80" s="19">
        <v>0</v>
      </c>
    </row>
    <row r="81" spans="1:32" x14ac:dyDescent="0.2">
      <c r="A81" s="5">
        <v>416</v>
      </c>
      <c r="B81" s="6">
        <v>416035244</v>
      </c>
      <c r="C81" s="7" t="s">
        <v>92</v>
      </c>
      <c r="D81" s="6">
        <v>35</v>
      </c>
      <c r="E81" s="7" t="s">
        <v>42</v>
      </c>
      <c r="F81" s="6">
        <v>244</v>
      </c>
      <c r="G81" s="8" t="s">
        <v>52</v>
      </c>
      <c r="H81" s="3"/>
      <c r="I81" s="9">
        <v>16618</v>
      </c>
      <c r="J81" s="9">
        <v>4756</v>
      </c>
      <c r="K81" s="9">
        <v>0</v>
      </c>
      <c r="L81" s="9">
        <v>1188</v>
      </c>
      <c r="M81" s="10">
        <v>22562</v>
      </c>
      <c r="N81" s="3"/>
      <c r="O81" s="11">
        <v>7</v>
      </c>
      <c r="P81" s="12">
        <v>0</v>
      </c>
      <c r="Q81" s="13">
        <v>149618</v>
      </c>
      <c r="R81" s="13">
        <v>0</v>
      </c>
      <c r="S81" s="13">
        <v>0</v>
      </c>
      <c r="T81" s="13">
        <v>8316</v>
      </c>
      <c r="U81" s="14">
        <v>157934</v>
      </c>
      <c r="V81" s="4"/>
      <c r="W81" s="15">
        <v>0</v>
      </c>
      <c r="X81" s="16">
        <v>0.09</v>
      </c>
      <c r="Y81" s="16">
        <v>0.1012923605086789</v>
      </c>
      <c r="Z81" s="17">
        <v>0</v>
      </c>
      <c r="AA81" s="4"/>
      <c r="AB81" s="11">
        <v>2</v>
      </c>
      <c r="AC81" s="18">
        <v>0.78037991378411531</v>
      </c>
      <c r="AD81" s="13">
        <v>17603.84027722168</v>
      </c>
      <c r="AE81" s="18">
        <v>0</v>
      </c>
      <c r="AF81" s="19">
        <v>0</v>
      </c>
    </row>
    <row r="82" spans="1:32" x14ac:dyDescent="0.2">
      <c r="A82" s="5">
        <v>416</v>
      </c>
      <c r="B82" s="6">
        <v>416035274</v>
      </c>
      <c r="C82" s="7" t="s">
        <v>92</v>
      </c>
      <c r="D82" s="6">
        <v>35</v>
      </c>
      <c r="E82" s="7" t="s">
        <v>42</v>
      </c>
      <c r="F82" s="6">
        <v>274</v>
      </c>
      <c r="G82" s="8" t="s">
        <v>63</v>
      </c>
      <c r="H82" s="3"/>
      <c r="I82" s="9">
        <v>20755</v>
      </c>
      <c r="J82" s="9">
        <v>9194</v>
      </c>
      <c r="K82" s="9">
        <v>0</v>
      </c>
      <c r="L82" s="9">
        <v>1188</v>
      </c>
      <c r="M82" s="10">
        <v>31137</v>
      </c>
      <c r="N82" s="3"/>
      <c r="O82" s="11">
        <v>1</v>
      </c>
      <c r="P82" s="12">
        <v>0</v>
      </c>
      <c r="Q82" s="13">
        <v>29949</v>
      </c>
      <c r="R82" s="13">
        <v>0</v>
      </c>
      <c r="S82" s="13">
        <v>0</v>
      </c>
      <c r="T82" s="13">
        <v>1188</v>
      </c>
      <c r="U82" s="14">
        <v>31137</v>
      </c>
      <c r="V82" s="4"/>
      <c r="W82" s="15">
        <v>0</v>
      </c>
      <c r="X82" s="16">
        <v>0.09</v>
      </c>
      <c r="Y82" s="16">
        <v>5.88394061497911E-2</v>
      </c>
      <c r="Z82" s="17">
        <v>0</v>
      </c>
      <c r="AA82" s="4"/>
      <c r="AB82" s="11">
        <v>0</v>
      </c>
      <c r="AC82" s="18">
        <v>0</v>
      </c>
      <c r="AD82" s="13">
        <v>0</v>
      </c>
      <c r="AE82" s="18">
        <v>0</v>
      </c>
      <c r="AF82" s="19">
        <v>0</v>
      </c>
    </row>
    <row r="83" spans="1:32" x14ac:dyDescent="0.2">
      <c r="A83" s="5">
        <v>416</v>
      </c>
      <c r="B83" s="6">
        <v>416035285</v>
      </c>
      <c r="C83" s="7" t="s">
        <v>92</v>
      </c>
      <c r="D83" s="6">
        <v>35</v>
      </c>
      <c r="E83" s="7" t="s">
        <v>42</v>
      </c>
      <c r="F83" s="6">
        <v>285</v>
      </c>
      <c r="G83" s="8" t="s">
        <v>64</v>
      </c>
      <c r="H83" s="3"/>
      <c r="I83" s="9">
        <v>15457</v>
      </c>
      <c r="J83" s="9">
        <v>2621</v>
      </c>
      <c r="K83" s="9">
        <v>0</v>
      </c>
      <c r="L83" s="9">
        <v>1188</v>
      </c>
      <c r="M83" s="10">
        <v>19266</v>
      </c>
      <c r="N83" s="3"/>
      <c r="O83" s="11">
        <v>1</v>
      </c>
      <c r="P83" s="12">
        <v>0</v>
      </c>
      <c r="Q83" s="13">
        <v>18078</v>
      </c>
      <c r="R83" s="13">
        <v>0</v>
      </c>
      <c r="S83" s="13">
        <v>0</v>
      </c>
      <c r="T83" s="13">
        <v>1188</v>
      </c>
      <c r="U83" s="14">
        <v>19266</v>
      </c>
      <c r="V83" s="4"/>
      <c r="W83" s="15">
        <v>0</v>
      </c>
      <c r="X83" s="16">
        <v>0.09</v>
      </c>
      <c r="Y83" s="16">
        <v>3.0798353014839911E-2</v>
      </c>
      <c r="Z83" s="17">
        <v>0</v>
      </c>
      <c r="AA83" s="4"/>
      <c r="AB83" s="11">
        <v>1</v>
      </c>
      <c r="AC83" s="18">
        <v>0</v>
      </c>
      <c r="AD83" s="13">
        <v>0</v>
      </c>
      <c r="AE83" s="18">
        <v>0</v>
      </c>
      <c r="AF83" s="19">
        <v>0</v>
      </c>
    </row>
    <row r="84" spans="1:32" x14ac:dyDescent="0.2">
      <c r="A84" s="5">
        <v>417</v>
      </c>
      <c r="B84" s="6">
        <v>417035035</v>
      </c>
      <c r="C84" s="7" t="s">
        <v>96</v>
      </c>
      <c r="D84" s="6">
        <v>35</v>
      </c>
      <c r="E84" s="7" t="s">
        <v>42</v>
      </c>
      <c r="F84" s="6">
        <v>35</v>
      </c>
      <c r="G84" s="8" t="s">
        <v>42</v>
      </c>
      <c r="H84" s="3"/>
      <c r="I84" s="9">
        <v>18343</v>
      </c>
      <c r="J84" s="9">
        <v>6945</v>
      </c>
      <c r="K84" s="9">
        <v>0</v>
      </c>
      <c r="L84" s="9">
        <v>1188</v>
      </c>
      <c r="M84" s="10">
        <v>26476</v>
      </c>
      <c r="N84" s="3"/>
      <c r="O84" s="11">
        <v>317</v>
      </c>
      <c r="P84" s="12">
        <v>0</v>
      </c>
      <c r="Q84" s="13">
        <v>8016296</v>
      </c>
      <c r="R84" s="13">
        <v>0</v>
      </c>
      <c r="S84" s="13">
        <v>0</v>
      </c>
      <c r="T84" s="13">
        <v>376596</v>
      </c>
      <c r="U84" s="14">
        <v>8392892</v>
      </c>
      <c r="V84" s="4"/>
      <c r="W84" s="15">
        <v>0</v>
      </c>
      <c r="X84" s="16">
        <v>0.18</v>
      </c>
      <c r="Y84" s="16">
        <v>0.1674255461324281</v>
      </c>
      <c r="Z84" s="17">
        <v>0</v>
      </c>
      <c r="AA84" s="4"/>
      <c r="AB84" s="11">
        <v>121</v>
      </c>
      <c r="AC84" s="18">
        <v>0</v>
      </c>
      <c r="AD84" s="13">
        <v>0</v>
      </c>
      <c r="AE84" s="18">
        <v>0</v>
      </c>
      <c r="AF84" s="19">
        <v>0</v>
      </c>
    </row>
    <row r="85" spans="1:32" x14ac:dyDescent="0.2">
      <c r="A85" s="5">
        <v>417</v>
      </c>
      <c r="B85" s="6">
        <v>417035040</v>
      </c>
      <c r="C85" s="7" t="s">
        <v>96</v>
      </c>
      <c r="D85" s="6">
        <v>35</v>
      </c>
      <c r="E85" s="7" t="s">
        <v>42</v>
      </c>
      <c r="F85" s="6">
        <v>40</v>
      </c>
      <c r="G85" s="8" t="s">
        <v>97</v>
      </c>
      <c r="H85" s="3"/>
      <c r="I85" s="9">
        <v>17048</v>
      </c>
      <c r="J85" s="9">
        <v>4508</v>
      </c>
      <c r="K85" s="9">
        <v>0</v>
      </c>
      <c r="L85" s="9">
        <v>1188</v>
      </c>
      <c r="M85" s="10">
        <v>22744</v>
      </c>
      <c r="N85" s="3"/>
      <c r="O85" s="11">
        <v>1</v>
      </c>
      <c r="P85" s="12">
        <v>0</v>
      </c>
      <c r="Q85" s="13">
        <v>21556</v>
      </c>
      <c r="R85" s="13">
        <v>0</v>
      </c>
      <c r="S85" s="13">
        <v>0</v>
      </c>
      <c r="T85" s="13">
        <v>1188</v>
      </c>
      <c r="U85" s="14">
        <v>22744</v>
      </c>
      <c r="V85" s="4"/>
      <c r="W85" s="15">
        <v>0</v>
      </c>
      <c r="X85" s="16">
        <v>0.09</v>
      </c>
      <c r="Y85" s="16">
        <v>5.4900547321843317E-3</v>
      </c>
      <c r="Z85" s="17">
        <v>0</v>
      </c>
      <c r="AA85" s="4"/>
      <c r="AB85" s="11">
        <v>0</v>
      </c>
      <c r="AC85" s="18">
        <v>0</v>
      </c>
      <c r="AD85" s="13">
        <v>0</v>
      </c>
      <c r="AE85" s="18">
        <v>0</v>
      </c>
      <c r="AF85" s="19">
        <v>0</v>
      </c>
    </row>
    <row r="86" spans="1:32" x14ac:dyDescent="0.2">
      <c r="A86" s="5">
        <v>417</v>
      </c>
      <c r="B86" s="6">
        <v>417035044</v>
      </c>
      <c r="C86" s="7" t="s">
        <v>96</v>
      </c>
      <c r="D86" s="6">
        <v>35</v>
      </c>
      <c r="E86" s="7" t="s">
        <v>42</v>
      </c>
      <c r="F86" s="6">
        <v>44</v>
      </c>
      <c r="G86" s="8" t="s">
        <v>43</v>
      </c>
      <c r="H86" s="3"/>
      <c r="I86" s="9">
        <v>19121</v>
      </c>
      <c r="J86" s="9">
        <v>667</v>
      </c>
      <c r="K86" s="9">
        <v>0</v>
      </c>
      <c r="L86" s="9">
        <v>1188</v>
      </c>
      <c r="M86" s="10">
        <v>20976</v>
      </c>
      <c r="N86" s="3"/>
      <c r="O86" s="11">
        <v>1</v>
      </c>
      <c r="P86" s="12">
        <v>0</v>
      </c>
      <c r="Q86" s="13">
        <v>19788</v>
      </c>
      <c r="R86" s="13">
        <v>0</v>
      </c>
      <c r="S86" s="13">
        <v>0</v>
      </c>
      <c r="T86" s="13">
        <v>1188</v>
      </c>
      <c r="U86" s="14">
        <v>20976</v>
      </c>
      <c r="V86" s="4"/>
      <c r="W86" s="15">
        <v>0</v>
      </c>
      <c r="X86" s="16">
        <v>0.18</v>
      </c>
      <c r="Y86" s="16">
        <v>9.2015180021243606E-2</v>
      </c>
      <c r="Z86" s="17">
        <v>0</v>
      </c>
      <c r="AA86" s="4"/>
      <c r="AB86" s="11">
        <v>0</v>
      </c>
      <c r="AC86" s="18">
        <v>0</v>
      </c>
      <c r="AD86" s="13">
        <v>0</v>
      </c>
      <c r="AE86" s="18">
        <v>0</v>
      </c>
      <c r="AF86" s="19">
        <v>0</v>
      </c>
    </row>
    <row r="87" spans="1:32" x14ac:dyDescent="0.2">
      <c r="A87" s="5">
        <v>417</v>
      </c>
      <c r="B87" s="6">
        <v>417035100</v>
      </c>
      <c r="C87" s="7" t="s">
        <v>96</v>
      </c>
      <c r="D87" s="6">
        <v>35</v>
      </c>
      <c r="E87" s="7" t="s">
        <v>42</v>
      </c>
      <c r="F87" s="6">
        <v>100</v>
      </c>
      <c r="G87" s="8" t="s">
        <v>98</v>
      </c>
      <c r="H87" s="3"/>
      <c r="I87" s="9">
        <v>18375</v>
      </c>
      <c r="J87" s="9">
        <v>4651</v>
      </c>
      <c r="K87" s="9">
        <v>0</v>
      </c>
      <c r="L87" s="9">
        <v>1188</v>
      </c>
      <c r="M87" s="10">
        <v>24214</v>
      </c>
      <c r="N87" s="3"/>
      <c r="O87" s="11">
        <v>3</v>
      </c>
      <c r="P87" s="12">
        <v>0</v>
      </c>
      <c r="Q87" s="13">
        <v>69078</v>
      </c>
      <c r="R87" s="13">
        <v>0</v>
      </c>
      <c r="S87" s="13">
        <v>0</v>
      </c>
      <c r="T87" s="13">
        <v>3564</v>
      </c>
      <c r="U87" s="14">
        <v>72642</v>
      </c>
      <c r="V87" s="4"/>
      <c r="W87" s="15">
        <v>0</v>
      </c>
      <c r="X87" s="16">
        <v>0.09</v>
      </c>
      <c r="Y87" s="16">
        <v>2.5328368589014175E-2</v>
      </c>
      <c r="Z87" s="17">
        <v>0</v>
      </c>
      <c r="AA87" s="4"/>
      <c r="AB87" s="11">
        <v>3</v>
      </c>
      <c r="AC87" s="18">
        <v>0</v>
      </c>
      <c r="AD87" s="13">
        <v>0</v>
      </c>
      <c r="AE87" s="18">
        <v>0</v>
      </c>
      <c r="AF87" s="19">
        <v>0</v>
      </c>
    </row>
    <row r="88" spans="1:32" x14ac:dyDescent="0.2">
      <c r="A88" s="5">
        <v>417</v>
      </c>
      <c r="B88" s="6">
        <v>417035133</v>
      </c>
      <c r="C88" s="7" t="s">
        <v>96</v>
      </c>
      <c r="D88" s="6">
        <v>35</v>
      </c>
      <c r="E88" s="7" t="s">
        <v>42</v>
      </c>
      <c r="F88" s="6">
        <v>133</v>
      </c>
      <c r="G88" s="8" t="s">
        <v>95</v>
      </c>
      <c r="H88" s="3"/>
      <c r="I88" s="9">
        <v>13559</v>
      </c>
      <c r="J88" s="9">
        <v>585</v>
      </c>
      <c r="K88" s="9">
        <v>0</v>
      </c>
      <c r="L88" s="9">
        <v>1188</v>
      </c>
      <c r="M88" s="10">
        <v>15332</v>
      </c>
      <c r="N88" s="3"/>
      <c r="O88" s="11">
        <v>3</v>
      </c>
      <c r="P88" s="12">
        <v>0</v>
      </c>
      <c r="Q88" s="13">
        <v>42432</v>
      </c>
      <c r="R88" s="13">
        <v>0</v>
      </c>
      <c r="S88" s="13">
        <v>0</v>
      </c>
      <c r="T88" s="13">
        <v>3564</v>
      </c>
      <c r="U88" s="14">
        <v>45996</v>
      </c>
      <c r="V88" s="4"/>
      <c r="W88" s="15">
        <v>0</v>
      </c>
      <c r="X88" s="16">
        <v>0.09</v>
      </c>
      <c r="Y88" s="16">
        <v>3.5338453267358676E-2</v>
      </c>
      <c r="Z88" s="17">
        <v>0</v>
      </c>
      <c r="AA88" s="4"/>
      <c r="AB88" s="11">
        <v>2</v>
      </c>
      <c r="AC88" s="18">
        <v>0</v>
      </c>
      <c r="AD88" s="13">
        <v>0</v>
      </c>
      <c r="AE88" s="18">
        <v>0</v>
      </c>
      <c r="AF88" s="19">
        <v>0</v>
      </c>
    </row>
    <row r="89" spans="1:32" x14ac:dyDescent="0.2">
      <c r="A89" s="5">
        <v>417</v>
      </c>
      <c r="B89" s="6">
        <v>417035244</v>
      </c>
      <c r="C89" s="7" t="s">
        <v>96</v>
      </c>
      <c r="D89" s="6">
        <v>35</v>
      </c>
      <c r="E89" s="7" t="s">
        <v>42</v>
      </c>
      <c r="F89" s="6">
        <v>244</v>
      </c>
      <c r="G89" s="8" t="s">
        <v>52</v>
      </c>
      <c r="H89" s="3"/>
      <c r="I89" s="9">
        <v>18836</v>
      </c>
      <c r="J89" s="9">
        <v>5390</v>
      </c>
      <c r="K89" s="9">
        <v>0</v>
      </c>
      <c r="L89" s="9">
        <v>1188</v>
      </c>
      <c r="M89" s="10">
        <v>25414</v>
      </c>
      <c r="N89" s="3"/>
      <c r="O89" s="11">
        <v>5</v>
      </c>
      <c r="P89" s="12">
        <v>0</v>
      </c>
      <c r="Q89" s="13">
        <v>121130</v>
      </c>
      <c r="R89" s="13">
        <v>0</v>
      </c>
      <c r="S89" s="13">
        <v>0</v>
      </c>
      <c r="T89" s="13">
        <v>5940</v>
      </c>
      <c r="U89" s="14">
        <v>127070</v>
      </c>
      <c r="V89" s="4"/>
      <c r="W89" s="15">
        <v>0</v>
      </c>
      <c r="X89" s="16">
        <v>0.09</v>
      </c>
      <c r="Y89" s="16">
        <v>0.1012923605086789</v>
      </c>
      <c r="Z89" s="17">
        <v>0</v>
      </c>
      <c r="AA89" s="4"/>
      <c r="AB89" s="11">
        <v>2</v>
      </c>
      <c r="AC89" s="18">
        <v>0.55741422413151087</v>
      </c>
      <c r="AD89" s="13">
        <v>14163.916993809982</v>
      </c>
      <c r="AE89" s="18">
        <v>0</v>
      </c>
      <c r="AF89" s="19">
        <v>0</v>
      </c>
    </row>
    <row r="90" spans="1:32" x14ac:dyDescent="0.2">
      <c r="A90" s="5">
        <v>417</v>
      </c>
      <c r="B90" s="6">
        <v>417035285</v>
      </c>
      <c r="C90" s="7" t="s">
        <v>96</v>
      </c>
      <c r="D90" s="6">
        <v>35</v>
      </c>
      <c r="E90" s="7" t="s">
        <v>42</v>
      </c>
      <c r="F90" s="6">
        <v>285</v>
      </c>
      <c r="G90" s="8" t="s">
        <v>64</v>
      </c>
      <c r="H90" s="3"/>
      <c r="I90" s="9">
        <v>16012</v>
      </c>
      <c r="J90" s="9">
        <v>2715</v>
      </c>
      <c r="K90" s="9">
        <v>0</v>
      </c>
      <c r="L90" s="9">
        <v>1188</v>
      </c>
      <c r="M90" s="10">
        <v>19915</v>
      </c>
      <c r="N90" s="3"/>
      <c r="O90" s="11">
        <v>4</v>
      </c>
      <c r="P90" s="12">
        <v>0</v>
      </c>
      <c r="Q90" s="13">
        <v>74908</v>
      </c>
      <c r="R90" s="13">
        <v>0</v>
      </c>
      <c r="S90" s="13">
        <v>0</v>
      </c>
      <c r="T90" s="13">
        <v>4752</v>
      </c>
      <c r="U90" s="14">
        <v>79660</v>
      </c>
      <c r="V90" s="4"/>
      <c r="W90" s="15">
        <v>0</v>
      </c>
      <c r="X90" s="16">
        <v>0.09</v>
      </c>
      <c r="Y90" s="16">
        <v>3.0798353014839911E-2</v>
      </c>
      <c r="Z90" s="17">
        <v>0</v>
      </c>
      <c r="AA90" s="4"/>
      <c r="AB90" s="11">
        <v>1</v>
      </c>
      <c r="AC90" s="18">
        <v>0</v>
      </c>
      <c r="AD90" s="13">
        <v>0</v>
      </c>
      <c r="AE90" s="18">
        <v>0</v>
      </c>
      <c r="AF90" s="19">
        <v>0</v>
      </c>
    </row>
    <row r="91" spans="1:32" x14ac:dyDescent="0.2">
      <c r="A91" s="5">
        <v>418</v>
      </c>
      <c r="B91" s="6">
        <v>418100014</v>
      </c>
      <c r="C91" s="7" t="s">
        <v>99</v>
      </c>
      <c r="D91" s="6">
        <v>100</v>
      </c>
      <c r="E91" s="7" t="s">
        <v>98</v>
      </c>
      <c r="F91" s="6">
        <v>14</v>
      </c>
      <c r="G91" s="8" t="s">
        <v>100</v>
      </c>
      <c r="H91" s="3"/>
      <c r="I91" s="9">
        <v>12788</v>
      </c>
      <c r="J91" s="9">
        <v>2938</v>
      </c>
      <c r="K91" s="9">
        <v>0</v>
      </c>
      <c r="L91" s="9">
        <v>1188</v>
      </c>
      <c r="M91" s="10">
        <v>16914</v>
      </c>
      <c r="N91" s="3"/>
      <c r="O91" s="11">
        <v>1</v>
      </c>
      <c r="P91" s="12">
        <v>0</v>
      </c>
      <c r="Q91" s="13">
        <v>15726</v>
      </c>
      <c r="R91" s="13">
        <v>0</v>
      </c>
      <c r="S91" s="13">
        <v>0</v>
      </c>
      <c r="T91" s="13">
        <v>1188</v>
      </c>
      <c r="U91" s="14">
        <v>16914</v>
      </c>
      <c r="V91" s="4"/>
      <c r="W91" s="15">
        <v>0</v>
      </c>
      <c r="X91" s="16">
        <v>0.09</v>
      </c>
      <c r="Y91" s="16">
        <v>3.4648804125741111E-4</v>
      </c>
      <c r="Z91" s="17">
        <v>0</v>
      </c>
      <c r="AA91" s="4"/>
      <c r="AB91" s="11">
        <v>0</v>
      </c>
      <c r="AC91" s="18">
        <v>0</v>
      </c>
      <c r="AD91" s="13">
        <v>0</v>
      </c>
      <c r="AE91" s="18">
        <v>0</v>
      </c>
      <c r="AF91" s="19">
        <v>0</v>
      </c>
    </row>
    <row r="92" spans="1:32" x14ac:dyDescent="0.2">
      <c r="A92" s="5">
        <v>418</v>
      </c>
      <c r="B92" s="6">
        <v>418100100</v>
      </c>
      <c r="C92" s="7" t="s">
        <v>99</v>
      </c>
      <c r="D92" s="6">
        <v>100</v>
      </c>
      <c r="E92" s="7" t="s">
        <v>98</v>
      </c>
      <c r="F92" s="6">
        <v>100</v>
      </c>
      <c r="G92" s="8" t="s">
        <v>98</v>
      </c>
      <c r="H92" s="3"/>
      <c r="I92" s="9">
        <v>14619</v>
      </c>
      <c r="J92" s="9">
        <v>3700</v>
      </c>
      <c r="K92" s="9">
        <v>0</v>
      </c>
      <c r="L92" s="9">
        <v>1188</v>
      </c>
      <c r="M92" s="10">
        <v>19507</v>
      </c>
      <c r="N92" s="3"/>
      <c r="O92" s="11">
        <v>263</v>
      </c>
      <c r="P92" s="12">
        <v>0</v>
      </c>
      <c r="Q92" s="13">
        <v>4817897</v>
      </c>
      <c r="R92" s="13">
        <v>0</v>
      </c>
      <c r="S92" s="13">
        <v>0</v>
      </c>
      <c r="T92" s="13">
        <v>312444</v>
      </c>
      <c r="U92" s="14">
        <v>5130341</v>
      </c>
      <c r="V92" s="4"/>
      <c r="W92" s="15">
        <v>0</v>
      </c>
      <c r="X92" s="16">
        <v>0.09</v>
      </c>
      <c r="Y92" s="16">
        <v>2.5328368589014175E-2</v>
      </c>
      <c r="Z92" s="17">
        <v>0</v>
      </c>
      <c r="AA92" s="4"/>
      <c r="AB92" s="11">
        <v>1</v>
      </c>
      <c r="AC92" s="18">
        <v>0</v>
      </c>
      <c r="AD92" s="13">
        <v>0</v>
      </c>
      <c r="AE92" s="18">
        <v>0</v>
      </c>
      <c r="AF92" s="19">
        <v>0</v>
      </c>
    </row>
    <row r="93" spans="1:32" x14ac:dyDescent="0.2">
      <c r="A93" s="5">
        <v>418</v>
      </c>
      <c r="B93" s="6">
        <v>418100136</v>
      </c>
      <c r="C93" s="7" t="s">
        <v>99</v>
      </c>
      <c r="D93" s="6">
        <v>100</v>
      </c>
      <c r="E93" s="7" t="s">
        <v>98</v>
      </c>
      <c r="F93" s="6">
        <v>136</v>
      </c>
      <c r="G93" s="8" t="s">
        <v>101</v>
      </c>
      <c r="H93" s="3"/>
      <c r="I93" s="9">
        <v>11684</v>
      </c>
      <c r="J93" s="9">
        <v>3773</v>
      </c>
      <c r="K93" s="9">
        <v>0</v>
      </c>
      <c r="L93" s="9">
        <v>1188</v>
      </c>
      <c r="M93" s="10">
        <v>16645</v>
      </c>
      <c r="N93" s="3"/>
      <c r="O93" s="11">
        <v>4</v>
      </c>
      <c r="P93" s="12">
        <v>0</v>
      </c>
      <c r="Q93" s="13">
        <v>61828</v>
      </c>
      <c r="R93" s="13">
        <v>0</v>
      </c>
      <c r="S93" s="13">
        <v>0</v>
      </c>
      <c r="T93" s="13">
        <v>4752</v>
      </c>
      <c r="U93" s="14">
        <v>66580</v>
      </c>
      <c r="V93" s="4"/>
      <c r="W93" s="15">
        <v>0</v>
      </c>
      <c r="X93" s="16">
        <v>0.09</v>
      </c>
      <c r="Y93" s="16">
        <v>4.4590006164125784E-3</v>
      </c>
      <c r="Z93" s="17">
        <v>0</v>
      </c>
      <c r="AA93" s="4"/>
      <c r="AB93" s="11">
        <v>0</v>
      </c>
      <c r="AC93" s="18">
        <v>0</v>
      </c>
      <c r="AD93" s="13">
        <v>0</v>
      </c>
      <c r="AE93" s="18">
        <v>0</v>
      </c>
      <c r="AF93" s="19">
        <v>0</v>
      </c>
    </row>
    <row r="94" spans="1:32" x14ac:dyDescent="0.2">
      <c r="A94" s="5">
        <v>418</v>
      </c>
      <c r="B94" s="6">
        <v>418100170</v>
      </c>
      <c r="C94" s="7" t="s">
        <v>99</v>
      </c>
      <c r="D94" s="6">
        <v>100</v>
      </c>
      <c r="E94" s="7" t="s">
        <v>98</v>
      </c>
      <c r="F94" s="6">
        <v>170</v>
      </c>
      <c r="G94" s="8" t="s">
        <v>102</v>
      </c>
      <c r="H94" s="3"/>
      <c r="I94" s="9">
        <v>12625</v>
      </c>
      <c r="J94" s="9">
        <v>698</v>
      </c>
      <c r="K94" s="9">
        <v>0</v>
      </c>
      <c r="L94" s="9">
        <v>1188</v>
      </c>
      <c r="M94" s="10">
        <v>14511</v>
      </c>
      <c r="N94" s="3"/>
      <c r="O94" s="11">
        <v>5</v>
      </c>
      <c r="P94" s="12">
        <v>0</v>
      </c>
      <c r="Q94" s="13">
        <v>66615</v>
      </c>
      <c r="R94" s="13">
        <v>0</v>
      </c>
      <c r="S94" s="13">
        <v>0</v>
      </c>
      <c r="T94" s="13">
        <v>5940</v>
      </c>
      <c r="U94" s="14">
        <v>72555</v>
      </c>
      <c r="V94" s="4"/>
      <c r="W94" s="15">
        <v>0</v>
      </c>
      <c r="X94" s="16">
        <v>0.09</v>
      </c>
      <c r="Y94" s="16">
        <v>8.1498409141711289E-2</v>
      </c>
      <c r="Z94" s="17">
        <v>0</v>
      </c>
      <c r="AA94" s="4"/>
      <c r="AB94" s="11">
        <v>0</v>
      </c>
      <c r="AC94" s="18">
        <v>0</v>
      </c>
      <c r="AD94" s="13">
        <v>0</v>
      </c>
      <c r="AE94" s="18">
        <v>0</v>
      </c>
      <c r="AF94" s="19">
        <v>0</v>
      </c>
    </row>
    <row r="95" spans="1:32" x14ac:dyDescent="0.2">
      <c r="A95" s="5">
        <v>418</v>
      </c>
      <c r="B95" s="6">
        <v>418100198</v>
      </c>
      <c r="C95" s="7" t="s">
        <v>99</v>
      </c>
      <c r="D95" s="6">
        <v>100</v>
      </c>
      <c r="E95" s="7" t="s">
        <v>98</v>
      </c>
      <c r="F95" s="6">
        <v>198</v>
      </c>
      <c r="G95" s="8" t="s">
        <v>103</v>
      </c>
      <c r="H95" s="3"/>
      <c r="I95" s="9">
        <v>10413</v>
      </c>
      <c r="J95" s="9">
        <v>5430</v>
      </c>
      <c r="K95" s="9">
        <v>0</v>
      </c>
      <c r="L95" s="9">
        <v>1188</v>
      </c>
      <c r="M95" s="10">
        <v>17031</v>
      </c>
      <c r="N95" s="3"/>
      <c r="O95" s="11">
        <v>7</v>
      </c>
      <c r="P95" s="12">
        <v>0</v>
      </c>
      <c r="Q95" s="13">
        <v>110901</v>
      </c>
      <c r="R95" s="13">
        <v>0</v>
      </c>
      <c r="S95" s="13">
        <v>0</v>
      </c>
      <c r="T95" s="13">
        <v>8316</v>
      </c>
      <c r="U95" s="14">
        <v>119217</v>
      </c>
      <c r="V95" s="4"/>
      <c r="W95" s="15">
        <v>0</v>
      </c>
      <c r="X95" s="16">
        <v>0.09</v>
      </c>
      <c r="Y95" s="16">
        <v>1.6038976497708818E-3</v>
      </c>
      <c r="Z95" s="17">
        <v>0</v>
      </c>
      <c r="AA95" s="4"/>
      <c r="AB95" s="11">
        <v>0</v>
      </c>
      <c r="AC95" s="18">
        <v>0</v>
      </c>
      <c r="AD95" s="13">
        <v>0</v>
      </c>
      <c r="AE95" s="18">
        <v>0</v>
      </c>
      <c r="AF95" s="19">
        <v>0</v>
      </c>
    </row>
    <row r="96" spans="1:32" x14ac:dyDescent="0.2">
      <c r="A96" s="5">
        <v>418</v>
      </c>
      <c r="B96" s="6">
        <v>418100276</v>
      </c>
      <c r="C96" s="7" t="s">
        <v>99</v>
      </c>
      <c r="D96" s="6">
        <v>100</v>
      </c>
      <c r="E96" s="7" t="s">
        <v>98</v>
      </c>
      <c r="F96" s="6">
        <v>276</v>
      </c>
      <c r="G96" s="8" t="s">
        <v>104</v>
      </c>
      <c r="H96" s="3"/>
      <c r="I96" s="9">
        <v>10413</v>
      </c>
      <c r="J96" s="9">
        <v>9559</v>
      </c>
      <c r="K96" s="9">
        <v>0</v>
      </c>
      <c r="L96" s="9">
        <v>1188</v>
      </c>
      <c r="M96" s="10">
        <v>21160</v>
      </c>
      <c r="N96" s="3"/>
      <c r="O96" s="11">
        <v>1</v>
      </c>
      <c r="P96" s="12">
        <v>0</v>
      </c>
      <c r="Q96" s="13">
        <v>19972</v>
      </c>
      <c r="R96" s="13">
        <v>0</v>
      </c>
      <c r="S96" s="13">
        <v>0</v>
      </c>
      <c r="T96" s="13">
        <v>1188</v>
      </c>
      <c r="U96" s="14">
        <v>21160</v>
      </c>
      <c r="V96" s="4"/>
      <c r="W96" s="15">
        <v>0</v>
      </c>
      <c r="X96" s="16">
        <v>0.09</v>
      </c>
      <c r="Y96" s="16">
        <v>7.1481478992029251E-4</v>
      </c>
      <c r="Z96" s="17">
        <v>0</v>
      </c>
      <c r="AA96" s="4"/>
      <c r="AB96" s="11">
        <v>0</v>
      </c>
      <c r="AC96" s="18">
        <v>0</v>
      </c>
      <c r="AD96" s="13">
        <v>0</v>
      </c>
      <c r="AE96" s="18">
        <v>0</v>
      </c>
      <c r="AF96" s="19">
        <v>0</v>
      </c>
    </row>
    <row r="97" spans="1:32" x14ac:dyDescent="0.2">
      <c r="A97" s="5">
        <v>418</v>
      </c>
      <c r="B97" s="6">
        <v>418100308</v>
      </c>
      <c r="C97" s="7" t="s">
        <v>99</v>
      </c>
      <c r="D97" s="6">
        <v>100</v>
      </c>
      <c r="E97" s="7" t="s">
        <v>98</v>
      </c>
      <c r="F97" s="6">
        <v>308</v>
      </c>
      <c r="G97" s="8" t="s">
        <v>105</v>
      </c>
      <c r="H97" s="3"/>
      <c r="I97" s="9">
        <v>10413</v>
      </c>
      <c r="J97" s="9">
        <v>2792</v>
      </c>
      <c r="K97" s="9">
        <v>0</v>
      </c>
      <c r="L97" s="9">
        <v>1188</v>
      </c>
      <c r="M97" s="10">
        <v>14393</v>
      </c>
      <c r="N97" s="3"/>
      <c r="O97" s="11">
        <v>2</v>
      </c>
      <c r="P97" s="12">
        <v>0</v>
      </c>
      <c r="Q97" s="13">
        <v>26410</v>
      </c>
      <c r="R97" s="13">
        <v>0</v>
      </c>
      <c r="S97" s="13">
        <v>0</v>
      </c>
      <c r="T97" s="13">
        <v>2376</v>
      </c>
      <c r="U97" s="14">
        <v>28786</v>
      </c>
      <c r="V97" s="4"/>
      <c r="W97" s="15">
        <v>0</v>
      </c>
      <c r="X97" s="16">
        <v>0.09</v>
      </c>
      <c r="Y97" s="16">
        <v>1.7076708954570198E-3</v>
      </c>
      <c r="Z97" s="17">
        <v>0</v>
      </c>
      <c r="AA97" s="4"/>
      <c r="AB97" s="11">
        <v>0</v>
      </c>
      <c r="AC97" s="18">
        <v>0</v>
      </c>
      <c r="AD97" s="13">
        <v>0</v>
      </c>
      <c r="AE97" s="18">
        <v>0</v>
      </c>
      <c r="AF97" s="19">
        <v>0</v>
      </c>
    </row>
    <row r="98" spans="1:32" x14ac:dyDescent="0.2">
      <c r="A98" s="5">
        <v>418</v>
      </c>
      <c r="B98" s="6">
        <v>418100315</v>
      </c>
      <c r="C98" s="7" t="s">
        <v>99</v>
      </c>
      <c r="D98" s="6">
        <v>100</v>
      </c>
      <c r="E98" s="7" t="s">
        <v>98</v>
      </c>
      <c r="F98" s="6">
        <v>315</v>
      </c>
      <c r="G98" s="8" t="s">
        <v>106</v>
      </c>
      <c r="H98" s="3"/>
      <c r="I98" s="9">
        <v>10413</v>
      </c>
      <c r="J98" s="9">
        <v>6824</v>
      </c>
      <c r="K98" s="9">
        <v>0</v>
      </c>
      <c r="L98" s="9">
        <v>1188</v>
      </c>
      <c r="M98" s="10">
        <v>18425</v>
      </c>
      <c r="N98" s="3"/>
      <c r="O98" s="11">
        <v>1</v>
      </c>
      <c r="P98" s="12">
        <v>0</v>
      </c>
      <c r="Q98" s="13">
        <v>17237</v>
      </c>
      <c r="R98" s="13">
        <v>0</v>
      </c>
      <c r="S98" s="13">
        <v>0</v>
      </c>
      <c r="T98" s="13">
        <v>1188</v>
      </c>
      <c r="U98" s="14">
        <v>18425</v>
      </c>
      <c r="V98" s="4"/>
      <c r="W98" s="15">
        <v>0</v>
      </c>
      <c r="X98" s="16">
        <v>0.09</v>
      </c>
      <c r="Y98" s="16">
        <v>3.0640074690551223E-4</v>
      </c>
      <c r="Z98" s="17">
        <v>0</v>
      </c>
      <c r="AA98" s="4"/>
      <c r="AB98" s="11">
        <v>0</v>
      </c>
      <c r="AC98" s="18">
        <v>0</v>
      </c>
      <c r="AD98" s="13">
        <v>0</v>
      </c>
      <c r="AE98" s="18">
        <v>0</v>
      </c>
      <c r="AF98" s="19">
        <v>0</v>
      </c>
    </row>
    <row r="99" spans="1:32" x14ac:dyDescent="0.2">
      <c r="A99" s="5">
        <v>418</v>
      </c>
      <c r="B99" s="6">
        <v>418100321</v>
      </c>
      <c r="C99" s="7" t="s">
        <v>99</v>
      </c>
      <c r="D99" s="6">
        <v>100</v>
      </c>
      <c r="E99" s="7" t="s">
        <v>98</v>
      </c>
      <c r="F99" s="6">
        <v>321</v>
      </c>
      <c r="G99" s="8" t="s">
        <v>107</v>
      </c>
      <c r="H99" s="3"/>
      <c r="I99" s="9">
        <v>10413</v>
      </c>
      <c r="J99" s="9">
        <v>5357</v>
      </c>
      <c r="K99" s="9">
        <v>0</v>
      </c>
      <c r="L99" s="9">
        <v>1188</v>
      </c>
      <c r="M99" s="10">
        <v>16958</v>
      </c>
      <c r="N99" s="3"/>
      <c r="O99" s="11">
        <v>1</v>
      </c>
      <c r="P99" s="12">
        <v>0</v>
      </c>
      <c r="Q99" s="13">
        <v>15770</v>
      </c>
      <c r="R99" s="13">
        <v>0</v>
      </c>
      <c r="S99" s="13">
        <v>0</v>
      </c>
      <c r="T99" s="13">
        <v>1188</v>
      </c>
      <c r="U99" s="14">
        <v>16958</v>
      </c>
      <c r="V99" s="4"/>
      <c r="W99" s="15">
        <v>0</v>
      </c>
      <c r="X99" s="16">
        <v>0.09</v>
      </c>
      <c r="Y99" s="16">
        <v>2.9159476890590953E-3</v>
      </c>
      <c r="Z99" s="17">
        <v>0</v>
      </c>
      <c r="AA99" s="4"/>
      <c r="AB99" s="11">
        <v>0</v>
      </c>
      <c r="AC99" s="18">
        <v>0</v>
      </c>
      <c r="AD99" s="13">
        <v>0</v>
      </c>
      <c r="AE99" s="18">
        <v>0</v>
      </c>
      <c r="AF99" s="19">
        <v>0</v>
      </c>
    </row>
    <row r="100" spans="1:32" x14ac:dyDescent="0.2">
      <c r="A100" s="5">
        <v>418</v>
      </c>
      <c r="B100" s="6">
        <v>418100348</v>
      </c>
      <c r="C100" s="7" t="s">
        <v>99</v>
      </c>
      <c r="D100" s="6">
        <v>100</v>
      </c>
      <c r="E100" s="7" t="s">
        <v>98</v>
      </c>
      <c r="F100" s="6">
        <v>348</v>
      </c>
      <c r="G100" s="8" t="s">
        <v>108</v>
      </c>
      <c r="H100" s="3"/>
      <c r="I100" s="9">
        <v>10413</v>
      </c>
      <c r="J100" s="9">
        <v>40</v>
      </c>
      <c r="K100" s="9">
        <v>0</v>
      </c>
      <c r="L100" s="9">
        <v>1188</v>
      </c>
      <c r="M100" s="10">
        <v>11641</v>
      </c>
      <c r="N100" s="3"/>
      <c r="O100" s="11">
        <v>2</v>
      </c>
      <c r="P100" s="12">
        <v>0</v>
      </c>
      <c r="Q100" s="13">
        <v>20906</v>
      </c>
      <c r="R100" s="13">
        <v>0</v>
      </c>
      <c r="S100" s="13">
        <v>0</v>
      </c>
      <c r="T100" s="13">
        <v>2376</v>
      </c>
      <c r="U100" s="14">
        <v>23282</v>
      </c>
      <c r="V100" s="4"/>
      <c r="W100" s="15">
        <v>0</v>
      </c>
      <c r="X100" s="16">
        <v>0.18</v>
      </c>
      <c r="Y100" s="16">
        <v>7.2741309323502423E-2</v>
      </c>
      <c r="Z100" s="17">
        <v>0</v>
      </c>
      <c r="AA100" s="4"/>
      <c r="AB100" s="11">
        <v>0</v>
      </c>
      <c r="AC100" s="18">
        <v>0</v>
      </c>
      <c r="AD100" s="13">
        <v>0</v>
      </c>
      <c r="AE100" s="18">
        <v>0</v>
      </c>
      <c r="AF100" s="19">
        <v>0</v>
      </c>
    </row>
    <row r="101" spans="1:32" x14ac:dyDescent="0.2">
      <c r="A101" s="5">
        <v>418</v>
      </c>
      <c r="B101" s="6">
        <v>418100690</v>
      </c>
      <c r="C101" s="7" t="s">
        <v>99</v>
      </c>
      <c r="D101" s="6">
        <v>100</v>
      </c>
      <c r="E101" s="7" t="s">
        <v>98</v>
      </c>
      <c r="F101" s="6">
        <v>690</v>
      </c>
      <c r="G101" s="8" t="s">
        <v>109</v>
      </c>
      <c r="H101" s="3"/>
      <c r="I101" s="9">
        <v>13117</v>
      </c>
      <c r="J101" s="9">
        <v>6637</v>
      </c>
      <c r="K101" s="9">
        <v>0</v>
      </c>
      <c r="L101" s="9">
        <v>1188</v>
      </c>
      <c r="M101" s="10">
        <v>20942</v>
      </c>
      <c r="N101" s="3"/>
      <c r="O101" s="11">
        <v>2</v>
      </c>
      <c r="P101" s="12">
        <v>0</v>
      </c>
      <c r="Q101" s="13">
        <v>39508</v>
      </c>
      <c r="R101" s="13">
        <v>0</v>
      </c>
      <c r="S101" s="13">
        <v>0</v>
      </c>
      <c r="T101" s="13">
        <v>2376</v>
      </c>
      <c r="U101" s="14">
        <v>41884</v>
      </c>
      <c r="V101" s="4"/>
      <c r="W101" s="15">
        <v>0</v>
      </c>
      <c r="X101" s="16">
        <v>0.09</v>
      </c>
      <c r="Y101" s="16">
        <v>1.9545159959487766E-2</v>
      </c>
      <c r="Z101" s="17">
        <v>0</v>
      </c>
      <c r="AA101" s="4"/>
      <c r="AB101" s="11">
        <v>0</v>
      </c>
      <c r="AC101" s="18">
        <v>0</v>
      </c>
      <c r="AD101" s="13">
        <v>0</v>
      </c>
      <c r="AE101" s="18">
        <v>0</v>
      </c>
      <c r="AF101" s="19">
        <v>0</v>
      </c>
    </row>
    <row r="102" spans="1:32" x14ac:dyDescent="0.2">
      <c r="A102" s="5">
        <v>419</v>
      </c>
      <c r="B102" s="6">
        <v>419035035</v>
      </c>
      <c r="C102" s="7" t="s">
        <v>110</v>
      </c>
      <c r="D102" s="6">
        <v>35</v>
      </c>
      <c r="E102" s="7" t="s">
        <v>42</v>
      </c>
      <c r="F102" s="6">
        <v>35</v>
      </c>
      <c r="G102" s="8" t="s">
        <v>42</v>
      </c>
      <c r="H102" s="3"/>
      <c r="I102" s="9">
        <v>17874</v>
      </c>
      <c r="J102" s="9">
        <v>6768</v>
      </c>
      <c r="K102" s="9">
        <v>0</v>
      </c>
      <c r="L102" s="9">
        <v>1188</v>
      </c>
      <c r="M102" s="10">
        <v>25830</v>
      </c>
      <c r="N102" s="3"/>
      <c r="O102" s="11">
        <v>90</v>
      </c>
      <c r="P102" s="12">
        <v>0</v>
      </c>
      <c r="Q102" s="13">
        <v>2217780</v>
      </c>
      <c r="R102" s="13">
        <v>0</v>
      </c>
      <c r="S102" s="13">
        <v>0</v>
      </c>
      <c r="T102" s="13">
        <v>106920</v>
      </c>
      <c r="U102" s="14">
        <v>2324700</v>
      </c>
      <c r="V102" s="4"/>
      <c r="W102" s="15">
        <v>0</v>
      </c>
      <c r="X102" s="16">
        <v>0.18</v>
      </c>
      <c r="Y102" s="16">
        <v>0.1674255461324281</v>
      </c>
      <c r="Z102" s="17">
        <v>0</v>
      </c>
      <c r="AA102" s="4"/>
      <c r="AB102" s="11">
        <v>6</v>
      </c>
      <c r="AC102" s="18">
        <v>0</v>
      </c>
      <c r="AD102" s="13">
        <v>0</v>
      </c>
      <c r="AE102" s="18">
        <v>0</v>
      </c>
      <c r="AF102" s="19">
        <v>0</v>
      </c>
    </row>
    <row r="103" spans="1:32" x14ac:dyDescent="0.2">
      <c r="A103" s="5">
        <v>419</v>
      </c>
      <c r="B103" s="6">
        <v>419035044</v>
      </c>
      <c r="C103" s="7" t="s">
        <v>110</v>
      </c>
      <c r="D103" s="6">
        <v>35</v>
      </c>
      <c r="E103" s="7" t="s">
        <v>42</v>
      </c>
      <c r="F103" s="6">
        <v>44</v>
      </c>
      <c r="G103" s="8" t="s">
        <v>43</v>
      </c>
      <c r="H103" s="3"/>
      <c r="I103" s="9">
        <v>14883</v>
      </c>
      <c r="J103" s="9">
        <v>519</v>
      </c>
      <c r="K103" s="9">
        <v>0</v>
      </c>
      <c r="L103" s="9">
        <v>1188</v>
      </c>
      <c r="M103" s="10">
        <v>16590</v>
      </c>
      <c r="N103" s="3"/>
      <c r="O103" s="11">
        <v>1</v>
      </c>
      <c r="P103" s="12">
        <v>0</v>
      </c>
      <c r="Q103" s="13">
        <v>15402</v>
      </c>
      <c r="R103" s="13">
        <v>0</v>
      </c>
      <c r="S103" s="13">
        <v>0</v>
      </c>
      <c r="T103" s="13">
        <v>1188</v>
      </c>
      <c r="U103" s="14">
        <v>16590</v>
      </c>
      <c r="V103" s="4"/>
      <c r="W103" s="15">
        <v>0</v>
      </c>
      <c r="X103" s="16">
        <v>0.18</v>
      </c>
      <c r="Y103" s="16">
        <v>9.2015180021243606E-2</v>
      </c>
      <c r="Z103" s="17">
        <v>0</v>
      </c>
      <c r="AA103" s="4"/>
      <c r="AB103" s="11">
        <v>0</v>
      </c>
      <c r="AC103" s="18">
        <v>0</v>
      </c>
      <c r="AD103" s="13">
        <v>0</v>
      </c>
      <c r="AE103" s="18">
        <v>0</v>
      </c>
      <c r="AF103" s="19">
        <v>0</v>
      </c>
    </row>
    <row r="104" spans="1:32" x14ac:dyDescent="0.2">
      <c r="A104" s="5">
        <v>419</v>
      </c>
      <c r="B104" s="6">
        <v>419035189</v>
      </c>
      <c r="C104" s="7" t="s">
        <v>110</v>
      </c>
      <c r="D104" s="6">
        <v>35</v>
      </c>
      <c r="E104" s="7" t="s">
        <v>42</v>
      </c>
      <c r="F104" s="6">
        <v>189</v>
      </c>
      <c r="G104" s="8" t="s">
        <v>59</v>
      </c>
      <c r="H104" s="3"/>
      <c r="I104" s="9">
        <v>15826</v>
      </c>
      <c r="J104" s="9">
        <v>5405</v>
      </c>
      <c r="K104" s="9">
        <v>0</v>
      </c>
      <c r="L104" s="9">
        <v>1188</v>
      </c>
      <c r="M104" s="10">
        <v>22419</v>
      </c>
      <c r="N104" s="3"/>
      <c r="O104" s="11">
        <v>2</v>
      </c>
      <c r="P104" s="12">
        <v>0</v>
      </c>
      <c r="Q104" s="13">
        <v>42462</v>
      </c>
      <c r="R104" s="13">
        <v>0</v>
      </c>
      <c r="S104" s="13">
        <v>0</v>
      </c>
      <c r="T104" s="13">
        <v>2376</v>
      </c>
      <c r="U104" s="14">
        <v>44838</v>
      </c>
      <c r="V104" s="4"/>
      <c r="W104" s="15">
        <v>0</v>
      </c>
      <c r="X104" s="16">
        <v>0.09</v>
      </c>
      <c r="Y104" s="16">
        <v>5.228859369348476E-3</v>
      </c>
      <c r="Z104" s="17">
        <v>0</v>
      </c>
      <c r="AA104" s="4"/>
      <c r="AB104" s="11">
        <v>0</v>
      </c>
      <c r="AC104" s="18">
        <v>0</v>
      </c>
      <c r="AD104" s="13">
        <v>0</v>
      </c>
      <c r="AE104" s="18">
        <v>0</v>
      </c>
      <c r="AF104" s="19">
        <v>0</v>
      </c>
    </row>
    <row r="105" spans="1:32" x14ac:dyDescent="0.2">
      <c r="A105" s="5">
        <v>419</v>
      </c>
      <c r="B105" s="6">
        <v>419035244</v>
      </c>
      <c r="C105" s="7" t="s">
        <v>110</v>
      </c>
      <c r="D105" s="6">
        <v>35</v>
      </c>
      <c r="E105" s="7" t="s">
        <v>42</v>
      </c>
      <c r="F105" s="6">
        <v>244</v>
      </c>
      <c r="G105" s="8" t="s">
        <v>52</v>
      </c>
      <c r="H105" s="3"/>
      <c r="I105" s="9">
        <v>14614</v>
      </c>
      <c r="J105" s="9">
        <v>4182</v>
      </c>
      <c r="K105" s="9">
        <v>0</v>
      </c>
      <c r="L105" s="9">
        <v>1188</v>
      </c>
      <c r="M105" s="10">
        <v>19984</v>
      </c>
      <c r="N105" s="3"/>
      <c r="O105" s="11">
        <v>2</v>
      </c>
      <c r="P105" s="12">
        <v>0</v>
      </c>
      <c r="Q105" s="13">
        <v>37592</v>
      </c>
      <c r="R105" s="13">
        <v>0</v>
      </c>
      <c r="S105" s="13">
        <v>0</v>
      </c>
      <c r="T105" s="13">
        <v>2376</v>
      </c>
      <c r="U105" s="14">
        <v>39968</v>
      </c>
      <c r="V105" s="4"/>
      <c r="W105" s="15">
        <v>0</v>
      </c>
      <c r="X105" s="16">
        <v>0.09</v>
      </c>
      <c r="Y105" s="16">
        <v>0.1012923605086789</v>
      </c>
      <c r="Z105" s="17">
        <v>0</v>
      </c>
      <c r="AA105" s="4"/>
      <c r="AB105" s="11">
        <v>0</v>
      </c>
      <c r="AC105" s="18">
        <v>0.22296568965260435</v>
      </c>
      <c r="AD105" s="13">
        <v>4454.8631027103511</v>
      </c>
      <c r="AE105" s="18">
        <v>0</v>
      </c>
      <c r="AF105" s="19">
        <v>0</v>
      </c>
    </row>
    <row r="106" spans="1:32" x14ac:dyDescent="0.2">
      <c r="A106" s="5">
        <v>420</v>
      </c>
      <c r="B106" s="6">
        <v>420049010</v>
      </c>
      <c r="C106" s="7" t="s">
        <v>111</v>
      </c>
      <c r="D106" s="6">
        <v>49</v>
      </c>
      <c r="E106" s="7" t="s">
        <v>112</v>
      </c>
      <c r="F106" s="6">
        <v>10</v>
      </c>
      <c r="G106" s="8" t="s">
        <v>113</v>
      </c>
      <c r="H106" s="3"/>
      <c r="I106" s="9">
        <v>14919</v>
      </c>
      <c r="J106" s="9">
        <v>6262</v>
      </c>
      <c r="K106" s="9">
        <v>0</v>
      </c>
      <c r="L106" s="9">
        <v>1188</v>
      </c>
      <c r="M106" s="10">
        <v>22369</v>
      </c>
      <c r="N106" s="3"/>
      <c r="O106" s="11">
        <v>7</v>
      </c>
      <c r="P106" s="12">
        <v>0</v>
      </c>
      <c r="Q106" s="13">
        <v>148267</v>
      </c>
      <c r="R106" s="13">
        <v>0</v>
      </c>
      <c r="S106" s="13">
        <v>0</v>
      </c>
      <c r="T106" s="13">
        <v>8316</v>
      </c>
      <c r="U106" s="14">
        <v>156583</v>
      </c>
      <c r="V106" s="4"/>
      <c r="W106" s="15">
        <v>0</v>
      </c>
      <c r="X106" s="16">
        <v>0.09</v>
      </c>
      <c r="Y106" s="16">
        <v>3.2916610156129471E-3</v>
      </c>
      <c r="Z106" s="17">
        <v>0</v>
      </c>
      <c r="AA106" s="4"/>
      <c r="AB106" s="11">
        <v>0</v>
      </c>
      <c r="AC106" s="18">
        <v>0</v>
      </c>
      <c r="AD106" s="13">
        <v>0</v>
      </c>
      <c r="AE106" s="18">
        <v>0</v>
      </c>
      <c r="AF106" s="19">
        <v>0</v>
      </c>
    </row>
    <row r="107" spans="1:32" x14ac:dyDescent="0.2">
      <c r="A107" s="5">
        <v>420</v>
      </c>
      <c r="B107" s="6">
        <v>420049016</v>
      </c>
      <c r="C107" s="7" t="s">
        <v>111</v>
      </c>
      <c r="D107" s="6">
        <v>49</v>
      </c>
      <c r="E107" s="7" t="s">
        <v>112</v>
      </c>
      <c r="F107" s="6">
        <v>16</v>
      </c>
      <c r="G107" s="8" t="s">
        <v>114</v>
      </c>
      <c r="H107" s="3"/>
      <c r="I107" s="9">
        <v>15567</v>
      </c>
      <c r="J107" s="9">
        <v>171</v>
      </c>
      <c r="K107" s="9">
        <v>0</v>
      </c>
      <c r="L107" s="9">
        <v>1188</v>
      </c>
      <c r="M107" s="10">
        <v>16926</v>
      </c>
      <c r="N107" s="3"/>
      <c r="O107" s="11">
        <v>2</v>
      </c>
      <c r="P107" s="12">
        <v>0</v>
      </c>
      <c r="Q107" s="13">
        <v>31476</v>
      </c>
      <c r="R107" s="13">
        <v>0</v>
      </c>
      <c r="S107" s="13">
        <v>0</v>
      </c>
      <c r="T107" s="13">
        <v>2376</v>
      </c>
      <c r="U107" s="14">
        <v>33852</v>
      </c>
      <c r="V107" s="4"/>
      <c r="W107" s="15">
        <v>0</v>
      </c>
      <c r="X107" s="16">
        <v>0.09</v>
      </c>
      <c r="Y107" s="16">
        <v>3.0228073167633217E-2</v>
      </c>
      <c r="Z107" s="17">
        <v>0</v>
      </c>
      <c r="AA107" s="4"/>
      <c r="AB107" s="11">
        <v>0</v>
      </c>
      <c r="AC107" s="18">
        <v>0</v>
      </c>
      <c r="AD107" s="13">
        <v>0</v>
      </c>
      <c r="AE107" s="18">
        <v>0</v>
      </c>
      <c r="AF107" s="19">
        <v>0</v>
      </c>
    </row>
    <row r="108" spans="1:32" x14ac:dyDescent="0.2">
      <c r="A108" s="5">
        <v>420</v>
      </c>
      <c r="B108" s="6">
        <v>420049026</v>
      </c>
      <c r="C108" s="7" t="s">
        <v>111</v>
      </c>
      <c r="D108" s="6">
        <v>49</v>
      </c>
      <c r="E108" s="7" t="s">
        <v>112</v>
      </c>
      <c r="F108" s="6">
        <v>26</v>
      </c>
      <c r="G108" s="8" t="s">
        <v>115</v>
      </c>
      <c r="H108" s="3"/>
      <c r="I108" s="9">
        <v>13646</v>
      </c>
      <c r="J108" s="9">
        <v>4389</v>
      </c>
      <c r="K108" s="9">
        <v>0</v>
      </c>
      <c r="L108" s="9">
        <v>1188</v>
      </c>
      <c r="M108" s="10">
        <v>19223</v>
      </c>
      <c r="N108" s="3"/>
      <c r="O108" s="11">
        <v>4</v>
      </c>
      <c r="P108" s="12">
        <v>0</v>
      </c>
      <c r="Q108" s="13">
        <v>72140</v>
      </c>
      <c r="R108" s="13">
        <v>0</v>
      </c>
      <c r="S108" s="13">
        <v>0</v>
      </c>
      <c r="T108" s="13">
        <v>4752</v>
      </c>
      <c r="U108" s="14">
        <v>76892</v>
      </c>
      <c r="V108" s="4"/>
      <c r="W108" s="15">
        <v>0</v>
      </c>
      <c r="X108" s="16">
        <v>0.09</v>
      </c>
      <c r="Y108" s="16">
        <v>1.6835797747944553E-3</v>
      </c>
      <c r="Z108" s="17">
        <v>0</v>
      </c>
      <c r="AA108" s="4"/>
      <c r="AB108" s="11">
        <v>1</v>
      </c>
      <c r="AC108" s="18">
        <v>0</v>
      </c>
      <c r="AD108" s="13">
        <v>0</v>
      </c>
      <c r="AE108" s="18">
        <v>0</v>
      </c>
      <c r="AF108" s="19">
        <v>0</v>
      </c>
    </row>
    <row r="109" spans="1:32" x14ac:dyDescent="0.2">
      <c r="A109" s="5">
        <v>420</v>
      </c>
      <c r="B109" s="6">
        <v>420049031</v>
      </c>
      <c r="C109" s="7" t="s">
        <v>111</v>
      </c>
      <c r="D109" s="6">
        <v>49</v>
      </c>
      <c r="E109" s="7" t="s">
        <v>112</v>
      </c>
      <c r="F109" s="6">
        <v>31</v>
      </c>
      <c r="G109" s="8" t="s">
        <v>116</v>
      </c>
      <c r="H109" s="3"/>
      <c r="I109" s="9">
        <v>11791</v>
      </c>
      <c r="J109" s="9">
        <v>5292</v>
      </c>
      <c r="K109" s="9">
        <v>0</v>
      </c>
      <c r="L109" s="9">
        <v>1188</v>
      </c>
      <c r="M109" s="10">
        <v>18271</v>
      </c>
      <c r="N109" s="3"/>
      <c r="O109" s="11">
        <v>1</v>
      </c>
      <c r="P109" s="12">
        <v>0</v>
      </c>
      <c r="Q109" s="13">
        <v>17083</v>
      </c>
      <c r="R109" s="13">
        <v>0</v>
      </c>
      <c r="S109" s="13">
        <v>0</v>
      </c>
      <c r="T109" s="13">
        <v>1188</v>
      </c>
      <c r="U109" s="14">
        <v>18271</v>
      </c>
      <c r="V109" s="4"/>
      <c r="W109" s="15">
        <v>0</v>
      </c>
      <c r="X109" s="16">
        <v>0.09</v>
      </c>
      <c r="Y109" s="16">
        <v>1.913822243676663E-2</v>
      </c>
      <c r="Z109" s="17">
        <v>0</v>
      </c>
      <c r="AA109" s="4"/>
      <c r="AB109" s="11">
        <v>0</v>
      </c>
      <c r="AC109" s="18">
        <v>0</v>
      </c>
      <c r="AD109" s="13">
        <v>0</v>
      </c>
      <c r="AE109" s="18">
        <v>0</v>
      </c>
      <c r="AF109" s="19">
        <v>0</v>
      </c>
    </row>
    <row r="110" spans="1:32" x14ac:dyDescent="0.2">
      <c r="A110" s="5">
        <v>420</v>
      </c>
      <c r="B110" s="6">
        <v>420049035</v>
      </c>
      <c r="C110" s="7" t="s">
        <v>111</v>
      </c>
      <c r="D110" s="6">
        <v>49</v>
      </c>
      <c r="E110" s="7" t="s">
        <v>112</v>
      </c>
      <c r="F110" s="6">
        <v>35</v>
      </c>
      <c r="G110" s="8" t="s">
        <v>42</v>
      </c>
      <c r="H110" s="3"/>
      <c r="I110" s="9">
        <v>16253</v>
      </c>
      <c r="J110" s="9">
        <v>6154</v>
      </c>
      <c r="K110" s="9">
        <v>0</v>
      </c>
      <c r="L110" s="9">
        <v>1188</v>
      </c>
      <c r="M110" s="10">
        <v>23595</v>
      </c>
      <c r="N110" s="3"/>
      <c r="O110" s="11">
        <v>29</v>
      </c>
      <c r="P110" s="12">
        <v>0</v>
      </c>
      <c r="Q110" s="13">
        <v>649803</v>
      </c>
      <c r="R110" s="13">
        <v>0</v>
      </c>
      <c r="S110" s="13">
        <v>0</v>
      </c>
      <c r="T110" s="13">
        <v>34452</v>
      </c>
      <c r="U110" s="14">
        <v>684255</v>
      </c>
      <c r="V110" s="4"/>
      <c r="W110" s="15">
        <v>0</v>
      </c>
      <c r="X110" s="16">
        <v>0.18</v>
      </c>
      <c r="Y110" s="16">
        <v>0.1674255461324281</v>
      </c>
      <c r="Z110" s="17">
        <v>0</v>
      </c>
      <c r="AA110" s="4"/>
      <c r="AB110" s="11">
        <v>6</v>
      </c>
      <c r="AC110" s="18">
        <v>0</v>
      </c>
      <c r="AD110" s="13">
        <v>0</v>
      </c>
      <c r="AE110" s="18">
        <v>0</v>
      </c>
      <c r="AF110" s="19">
        <v>0</v>
      </c>
    </row>
    <row r="111" spans="1:32" x14ac:dyDescent="0.2">
      <c r="A111" s="5">
        <v>420</v>
      </c>
      <c r="B111" s="6">
        <v>420049044</v>
      </c>
      <c r="C111" s="7" t="s">
        <v>111</v>
      </c>
      <c r="D111" s="6">
        <v>49</v>
      </c>
      <c r="E111" s="7" t="s">
        <v>112</v>
      </c>
      <c r="F111" s="6">
        <v>44</v>
      </c>
      <c r="G111" s="8" t="s">
        <v>43</v>
      </c>
      <c r="H111" s="3"/>
      <c r="I111" s="9">
        <v>16962</v>
      </c>
      <c r="J111" s="9">
        <v>592</v>
      </c>
      <c r="K111" s="9">
        <v>0</v>
      </c>
      <c r="L111" s="9">
        <v>1188</v>
      </c>
      <c r="M111" s="10">
        <v>18742</v>
      </c>
      <c r="N111" s="3"/>
      <c r="O111" s="11">
        <v>8</v>
      </c>
      <c r="P111" s="12">
        <v>0</v>
      </c>
      <c r="Q111" s="13">
        <v>140432</v>
      </c>
      <c r="R111" s="13">
        <v>0</v>
      </c>
      <c r="S111" s="13">
        <v>0</v>
      </c>
      <c r="T111" s="13">
        <v>9504</v>
      </c>
      <c r="U111" s="14">
        <v>149936</v>
      </c>
      <c r="V111" s="4"/>
      <c r="W111" s="15">
        <v>0</v>
      </c>
      <c r="X111" s="16">
        <v>0.18</v>
      </c>
      <c r="Y111" s="16">
        <v>9.2015180021243606E-2</v>
      </c>
      <c r="Z111" s="17">
        <v>0</v>
      </c>
      <c r="AA111" s="4"/>
      <c r="AB111" s="11">
        <v>1</v>
      </c>
      <c r="AC111" s="18">
        <v>0</v>
      </c>
      <c r="AD111" s="13">
        <v>0</v>
      </c>
      <c r="AE111" s="18">
        <v>0</v>
      </c>
      <c r="AF111" s="19">
        <v>0</v>
      </c>
    </row>
    <row r="112" spans="1:32" x14ac:dyDescent="0.2">
      <c r="A112" s="5">
        <v>420</v>
      </c>
      <c r="B112" s="6">
        <v>420049049</v>
      </c>
      <c r="C112" s="7" t="s">
        <v>111</v>
      </c>
      <c r="D112" s="6">
        <v>49</v>
      </c>
      <c r="E112" s="7" t="s">
        <v>112</v>
      </c>
      <c r="F112" s="6">
        <v>49</v>
      </c>
      <c r="G112" s="8" t="s">
        <v>112</v>
      </c>
      <c r="H112" s="3"/>
      <c r="I112" s="9">
        <v>17366</v>
      </c>
      <c r="J112" s="9">
        <v>21744</v>
      </c>
      <c r="K112" s="9">
        <v>0</v>
      </c>
      <c r="L112" s="9">
        <v>1188</v>
      </c>
      <c r="M112" s="10">
        <v>40298</v>
      </c>
      <c r="N112" s="3"/>
      <c r="O112" s="11">
        <v>219</v>
      </c>
      <c r="P112" s="12">
        <v>0</v>
      </c>
      <c r="Q112" s="13">
        <v>8565090</v>
      </c>
      <c r="R112" s="13">
        <v>0</v>
      </c>
      <c r="S112" s="13">
        <v>0</v>
      </c>
      <c r="T112" s="13">
        <v>260172</v>
      </c>
      <c r="U112" s="14">
        <v>8825262</v>
      </c>
      <c r="V112" s="4"/>
      <c r="W112" s="15">
        <v>0</v>
      </c>
      <c r="X112" s="16">
        <v>0.09</v>
      </c>
      <c r="Y112" s="16">
        <v>7.3426794145167368E-2</v>
      </c>
      <c r="Z112" s="17">
        <v>0</v>
      </c>
      <c r="AA112" s="4"/>
      <c r="AB112" s="11">
        <v>10</v>
      </c>
      <c r="AC112" s="18">
        <v>0</v>
      </c>
      <c r="AD112" s="13">
        <v>0</v>
      </c>
      <c r="AE112" s="18">
        <v>0</v>
      </c>
      <c r="AF112" s="19">
        <v>0</v>
      </c>
    </row>
    <row r="113" spans="1:32" x14ac:dyDescent="0.2">
      <c r="A113" s="5">
        <v>420</v>
      </c>
      <c r="B113" s="6">
        <v>420049057</v>
      </c>
      <c r="C113" s="7" t="s">
        <v>111</v>
      </c>
      <c r="D113" s="6">
        <v>49</v>
      </c>
      <c r="E113" s="7" t="s">
        <v>112</v>
      </c>
      <c r="F113" s="6">
        <v>57</v>
      </c>
      <c r="G113" s="8" t="s">
        <v>44</v>
      </c>
      <c r="H113" s="3"/>
      <c r="I113" s="9">
        <v>11791</v>
      </c>
      <c r="J113" s="9">
        <v>205</v>
      </c>
      <c r="K113" s="9">
        <v>0</v>
      </c>
      <c r="L113" s="9">
        <v>1188</v>
      </c>
      <c r="M113" s="10">
        <v>13184</v>
      </c>
      <c r="N113" s="3"/>
      <c r="O113" s="11">
        <v>3</v>
      </c>
      <c r="P113" s="12">
        <v>0</v>
      </c>
      <c r="Q113" s="13">
        <v>35988</v>
      </c>
      <c r="R113" s="13">
        <v>0</v>
      </c>
      <c r="S113" s="13">
        <v>0</v>
      </c>
      <c r="T113" s="13">
        <v>3564</v>
      </c>
      <c r="U113" s="14">
        <v>39552</v>
      </c>
      <c r="V113" s="4"/>
      <c r="W113" s="15">
        <v>0</v>
      </c>
      <c r="X113" s="16">
        <v>0.18</v>
      </c>
      <c r="Y113" s="16">
        <v>0.12003618532931781</v>
      </c>
      <c r="Z113" s="17">
        <v>0</v>
      </c>
      <c r="AA113" s="4"/>
      <c r="AB113" s="11">
        <v>0</v>
      </c>
      <c r="AC113" s="18">
        <v>0</v>
      </c>
      <c r="AD113" s="13">
        <v>0</v>
      </c>
      <c r="AE113" s="18">
        <v>0</v>
      </c>
      <c r="AF113" s="19">
        <v>0</v>
      </c>
    </row>
    <row r="114" spans="1:32" x14ac:dyDescent="0.2">
      <c r="A114" s="5">
        <v>420</v>
      </c>
      <c r="B114" s="6">
        <v>420049093</v>
      </c>
      <c r="C114" s="7" t="s">
        <v>111</v>
      </c>
      <c r="D114" s="6">
        <v>49</v>
      </c>
      <c r="E114" s="7" t="s">
        <v>112</v>
      </c>
      <c r="F114" s="6">
        <v>93</v>
      </c>
      <c r="G114" s="8" t="s">
        <v>45</v>
      </c>
      <c r="H114" s="3"/>
      <c r="I114" s="9">
        <v>16473</v>
      </c>
      <c r="J114" s="9">
        <v>0</v>
      </c>
      <c r="K114" s="9">
        <v>0</v>
      </c>
      <c r="L114" s="9">
        <v>1188</v>
      </c>
      <c r="M114" s="10">
        <v>17661</v>
      </c>
      <c r="N114" s="3"/>
      <c r="O114" s="11">
        <v>12</v>
      </c>
      <c r="P114" s="12">
        <v>0</v>
      </c>
      <c r="Q114" s="13">
        <v>197676</v>
      </c>
      <c r="R114" s="13">
        <v>0</v>
      </c>
      <c r="S114" s="13">
        <v>0</v>
      </c>
      <c r="T114" s="13">
        <v>14256</v>
      </c>
      <c r="U114" s="14">
        <v>211932</v>
      </c>
      <c r="V114" s="4"/>
      <c r="W114" s="15">
        <v>0</v>
      </c>
      <c r="X114" s="16">
        <v>0.18</v>
      </c>
      <c r="Y114" s="16">
        <v>8.4357497741774312E-2</v>
      </c>
      <c r="Z114" s="17">
        <v>0</v>
      </c>
      <c r="AA114" s="4"/>
      <c r="AB114" s="11">
        <v>1</v>
      </c>
      <c r="AC114" s="18">
        <v>0</v>
      </c>
      <c r="AD114" s="13">
        <v>0</v>
      </c>
      <c r="AE114" s="18">
        <v>0</v>
      </c>
      <c r="AF114" s="19">
        <v>0</v>
      </c>
    </row>
    <row r="115" spans="1:32" x14ac:dyDescent="0.2">
      <c r="A115" s="5">
        <v>420</v>
      </c>
      <c r="B115" s="6">
        <v>420049097</v>
      </c>
      <c r="C115" s="7" t="s">
        <v>111</v>
      </c>
      <c r="D115" s="6">
        <v>49</v>
      </c>
      <c r="E115" s="7" t="s">
        <v>112</v>
      </c>
      <c r="F115" s="6">
        <v>97</v>
      </c>
      <c r="G115" s="8" t="s">
        <v>117</v>
      </c>
      <c r="H115" s="3"/>
      <c r="I115" s="9">
        <v>16375</v>
      </c>
      <c r="J115" s="9">
        <v>0</v>
      </c>
      <c r="K115" s="9">
        <v>0</v>
      </c>
      <c r="L115" s="9">
        <v>1188</v>
      </c>
      <c r="M115" s="10">
        <v>17563</v>
      </c>
      <c r="N115" s="3"/>
      <c r="O115" s="11">
        <v>1</v>
      </c>
      <c r="P115" s="12">
        <v>0</v>
      </c>
      <c r="Q115" s="13">
        <v>16375</v>
      </c>
      <c r="R115" s="13">
        <v>0</v>
      </c>
      <c r="S115" s="13">
        <v>0</v>
      </c>
      <c r="T115" s="13">
        <v>1188</v>
      </c>
      <c r="U115" s="14">
        <v>17563</v>
      </c>
      <c r="V115" s="4"/>
      <c r="W115" s="15">
        <v>0</v>
      </c>
      <c r="X115" s="16">
        <v>0.18</v>
      </c>
      <c r="Y115" s="16">
        <v>3.4843318303715877E-2</v>
      </c>
      <c r="Z115" s="17">
        <v>0</v>
      </c>
      <c r="AA115" s="4"/>
      <c r="AB115" s="11">
        <v>0</v>
      </c>
      <c r="AC115" s="18">
        <v>0</v>
      </c>
      <c r="AD115" s="13">
        <v>0</v>
      </c>
      <c r="AE115" s="18">
        <v>0</v>
      </c>
      <c r="AF115" s="19">
        <v>0</v>
      </c>
    </row>
    <row r="116" spans="1:32" x14ac:dyDescent="0.2">
      <c r="A116" s="5">
        <v>420</v>
      </c>
      <c r="B116" s="6">
        <v>420049128</v>
      </c>
      <c r="C116" s="7" t="s">
        <v>111</v>
      </c>
      <c r="D116" s="6">
        <v>49</v>
      </c>
      <c r="E116" s="7" t="s">
        <v>112</v>
      </c>
      <c r="F116" s="6">
        <v>128</v>
      </c>
      <c r="G116" s="8" t="s">
        <v>118</v>
      </c>
      <c r="H116" s="3"/>
      <c r="I116" s="9">
        <v>19116</v>
      </c>
      <c r="J116" s="9">
        <v>690</v>
      </c>
      <c r="K116" s="9">
        <v>0</v>
      </c>
      <c r="L116" s="9">
        <v>1188</v>
      </c>
      <c r="M116" s="10">
        <v>20994</v>
      </c>
      <c r="N116" s="3"/>
      <c r="O116" s="11">
        <v>1</v>
      </c>
      <c r="P116" s="12">
        <v>0</v>
      </c>
      <c r="Q116" s="13">
        <v>19806</v>
      </c>
      <c r="R116" s="13">
        <v>0</v>
      </c>
      <c r="S116" s="13">
        <v>0</v>
      </c>
      <c r="T116" s="13">
        <v>1188</v>
      </c>
      <c r="U116" s="14">
        <v>20994</v>
      </c>
      <c r="V116" s="4"/>
      <c r="W116" s="15">
        <v>0</v>
      </c>
      <c r="X116" s="16">
        <v>0.09</v>
      </c>
      <c r="Y116" s="16">
        <v>4.3998101073544807E-2</v>
      </c>
      <c r="Z116" s="17">
        <v>0</v>
      </c>
      <c r="AA116" s="4"/>
      <c r="AB116" s="11">
        <v>0</v>
      </c>
      <c r="AC116" s="18">
        <v>0</v>
      </c>
      <c r="AD116" s="13">
        <v>0</v>
      </c>
      <c r="AE116" s="18">
        <v>0</v>
      </c>
      <c r="AF116" s="19">
        <v>0</v>
      </c>
    </row>
    <row r="117" spans="1:32" x14ac:dyDescent="0.2">
      <c r="A117" s="5">
        <v>420</v>
      </c>
      <c r="B117" s="6">
        <v>420049153</v>
      </c>
      <c r="C117" s="7" t="s">
        <v>111</v>
      </c>
      <c r="D117" s="6">
        <v>49</v>
      </c>
      <c r="E117" s="7" t="s">
        <v>112</v>
      </c>
      <c r="F117" s="6">
        <v>153</v>
      </c>
      <c r="G117" s="8" t="s">
        <v>46</v>
      </c>
      <c r="H117" s="3"/>
      <c r="I117" s="9">
        <v>16545</v>
      </c>
      <c r="J117" s="9">
        <v>21</v>
      </c>
      <c r="K117" s="9">
        <v>0</v>
      </c>
      <c r="L117" s="9">
        <v>1188</v>
      </c>
      <c r="M117" s="10">
        <v>17754</v>
      </c>
      <c r="N117" s="3"/>
      <c r="O117" s="11">
        <v>3</v>
      </c>
      <c r="P117" s="12">
        <v>0</v>
      </c>
      <c r="Q117" s="13">
        <v>49698</v>
      </c>
      <c r="R117" s="13">
        <v>0</v>
      </c>
      <c r="S117" s="13">
        <v>0</v>
      </c>
      <c r="T117" s="13">
        <v>3564</v>
      </c>
      <c r="U117" s="14">
        <v>53262</v>
      </c>
      <c r="V117" s="4"/>
      <c r="W117" s="15">
        <v>0</v>
      </c>
      <c r="X117" s="16">
        <v>0.09</v>
      </c>
      <c r="Y117" s="16">
        <v>1.2938966482208984E-2</v>
      </c>
      <c r="Z117" s="17">
        <v>0</v>
      </c>
      <c r="AA117" s="4"/>
      <c r="AB117" s="11">
        <v>1</v>
      </c>
      <c r="AC117" s="18">
        <v>0</v>
      </c>
      <c r="AD117" s="13">
        <v>0</v>
      </c>
      <c r="AE117" s="18">
        <v>0</v>
      </c>
      <c r="AF117" s="19">
        <v>0</v>
      </c>
    </row>
    <row r="118" spans="1:32" x14ac:dyDescent="0.2">
      <c r="A118" s="5">
        <v>420</v>
      </c>
      <c r="B118" s="6">
        <v>420049155</v>
      </c>
      <c r="C118" s="7" t="s">
        <v>111</v>
      </c>
      <c r="D118" s="6">
        <v>49</v>
      </c>
      <c r="E118" s="7" t="s">
        <v>112</v>
      </c>
      <c r="F118" s="6">
        <v>155</v>
      </c>
      <c r="G118" s="8" t="s">
        <v>119</v>
      </c>
      <c r="H118" s="3"/>
      <c r="I118" s="9">
        <v>13151</v>
      </c>
      <c r="J118" s="9">
        <v>10486</v>
      </c>
      <c r="K118" s="9">
        <v>0</v>
      </c>
      <c r="L118" s="9">
        <v>1188</v>
      </c>
      <c r="M118" s="10">
        <v>24825</v>
      </c>
      <c r="N118" s="3"/>
      <c r="O118" s="11">
        <v>1</v>
      </c>
      <c r="P118" s="12">
        <v>0</v>
      </c>
      <c r="Q118" s="13">
        <v>23637</v>
      </c>
      <c r="R118" s="13">
        <v>0</v>
      </c>
      <c r="S118" s="13">
        <v>0</v>
      </c>
      <c r="T118" s="13">
        <v>1188</v>
      </c>
      <c r="U118" s="14">
        <v>24825</v>
      </c>
      <c r="V118" s="4"/>
      <c r="W118" s="15">
        <v>0</v>
      </c>
      <c r="X118" s="16">
        <v>0.09</v>
      </c>
      <c r="Y118" s="16">
        <v>7.2174784820801263E-4</v>
      </c>
      <c r="Z118" s="17">
        <v>0</v>
      </c>
      <c r="AA118" s="4"/>
      <c r="AB118" s="11">
        <v>0</v>
      </c>
      <c r="AC118" s="18">
        <v>0</v>
      </c>
      <c r="AD118" s="13">
        <v>0</v>
      </c>
      <c r="AE118" s="18">
        <v>0</v>
      </c>
      <c r="AF118" s="19">
        <v>0</v>
      </c>
    </row>
    <row r="119" spans="1:32" x14ac:dyDescent="0.2">
      <c r="A119" s="5">
        <v>420</v>
      </c>
      <c r="B119" s="6">
        <v>420049163</v>
      </c>
      <c r="C119" s="7" t="s">
        <v>111</v>
      </c>
      <c r="D119" s="6">
        <v>49</v>
      </c>
      <c r="E119" s="7" t="s">
        <v>112</v>
      </c>
      <c r="F119" s="6">
        <v>163</v>
      </c>
      <c r="G119" s="8" t="s">
        <v>48</v>
      </c>
      <c r="H119" s="3"/>
      <c r="I119" s="9">
        <v>19238</v>
      </c>
      <c r="J119" s="9">
        <v>0</v>
      </c>
      <c r="K119" s="9">
        <v>0</v>
      </c>
      <c r="L119" s="9">
        <v>1188</v>
      </c>
      <c r="M119" s="10">
        <v>20426</v>
      </c>
      <c r="N119" s="3"/>
      <c r="O119" s="11">
        <v>1</v>
      </c>
      <c r="P119" s="12">
        <v>0</v>
      </c>
      <c r="Q119" s="13">
        <v>19238</v>
      </c>
      <c r="R119" s="13">
        <v>0</v>
      </c>
      <c r="S119" s="13">
        <v>0</v>
      </c>
      <c r="T119" s="13">
        <v>1188</v>
      </c>
      <c r="U119" s="14">
        <v>20426</v>
      </c>
      <c r="V119" s="4"/>
      <c r="W119" s="15">
        <v>0</v>
      </c>
      <c r="X119" s="16">
        <v>0.113490033140277</v>
      </c>
      <c r="Y119" s="16">
        <v>9.9102453991947337E-2</v>
      </c>
      <c r="Z119" s="17">
        <v>0</v>
      </c>
      <c r="AA119" s="4"/>
      <c r="AB119" s="11">
        <v>0</v>
      </c>
      <c r="AC119" s="18">
        <v>0</v>
      </c>
      <c r="AD119" s="13">
        <v>0</v>
      </c>
      <c r="AE119" s="18">
        <v>0</v>
      </c>
      <c r="AF119" s="19">
        <v>0</v>
      </c>
    </row>
    <row r="120" spans="1:32" x14ac:dyDescent="0.2">
      <c r="A120" s="5">
        <v>420</v>
      </c>
      <c r="B120" s="6">
        <v>420049165</v>
      </c>
      <c r="C120" s="7" t="s">
        <v>111</v>
      </c>
      <c r="D120" s="6">
        <v>49</v>
      </c>
      <c r="E120" s="7" t="s">
        <v>112</v>
      </c>
      <c r="F120" s="6">
        <v>165</v>
      </c>
      <c r="G120" s="8" t="s">
        <v>49</v>
      </c>
      <c r="H120" s="3"/>
      <c r="I120" s="9">
        <v>17553</v>
      </c>
      <c r="J120" s="9">
        <v>0</v>
      </c>
      <c r="K120" s="9">
        <v>0</v>
      </c>
      <c r="L120" s="9">
        <v>1188</v>
      </c>
      <c r="M120" s="10">
        <v>18741</v>
      </c>
      <c r="N120" s="3"/>
      <c r="O120" s="11">
        <v>11</v>
      </c>
      <c r="P120" s="12">
        <v>0</v>
      </c>
      <c r="Q120" s="13">
        <v>193083</v>
      </c>
      <c r="R120" s="13">
        <v>0</v>
      </c>
      <c r="S120" s="13">
        <v>0</v>
      </c>
      <c r="T120" s="13">
        <v>13068</v>
      </c>
      <c r="U120" s="14">
        <v>206151</v>
      </c>
      <c r="V120" s="4"/>
      <c r="W120" s="15">
        <v>0</v>
      </c>
      <c r="X120" s="16">
        <v>9.8299999999999998E-2</v>
      </c>
      <c r="Y120" s="16">
        <v>7.6124278716237129E-2</v>
      </c>
      <c r="Z120" s="17">
        <v>0</v>
      </c>
      <c r="AA120" s="4"/>
      <c r="AB120" s="11">
        <v>3</v>
      </c>
      <c r="AC120" s="18">
        <v>0</v>
      </c>
      <c r="AD120" s="13">
        <v>0</v>
      </c>
      <c r="AE120" s="18">
        <v>0</v>
      </c>
      <c r="AF120" s="19">
        <v>0</v>
      </c>
    </row>
    <row r="121" spans="1:32" x14ac:dyDescent="0.2">
      <c r="A121" s="5">
        <v>420</v>
      </c>
      <c r="B121" s="6">
        <v>420049174</v>
      </c>
      <c r="C121" s="7" t="s">
        <v>111</v>
      </c>
      <c r="D121" s="6">
        <v>49</v>
      </c>
      <c r="E121" s="7" t="s">
        <v>112</v>
      </c>
      <c r="F121" s="6">
        <v>174</v>
      </c>
      <c r="G121" s="8" t="s">
        <v>120</v>
      </c>
      <c r="H121" s="3"/>
      <c r="I121" s="9">
        <v>11791</v>
      </c>
      <c r="J121" s="9">
        <v>6968</v>
      </c>
      <c r="K121" s="9">
        <v>0</v>
      </c>
      <c r="L121" s="9">
        <v>1188</v>
      </c>
      <c r="M121" s="10">
        <v>19947</v>
      </c>
      <c r="N121" s="3"/>
      <c r="O121" s="11">
        <v>2</v>
      </c>
      <c r="P121" s="12">
        <v>0</v>
      </c>
      <c r="Q121" s="13">
        <v>37518</v>
      </c>
      <c r="R121" s="13">
        <v>0</v>
      </c>
      <c r="S121" s="13">
        <v>0</v>
      </c>
      <c r="T121" s="13">
        <v>2376</v>
      </c>
      <c r="U121" s="14">
        <v>39894</v>
      </c>
      <c r="V121" s="4"/>
      <c r="W121" s="15">
        <v>0</v>
      </c>
      <c r="X121" s="16">
        <v>0.09</v>
      </c>
      <c r="Y121" s="16">
        <v>4.8783488248904744E-2</v>
      </c>
      <c r="Z121" s="17">
        <v>0</v>
      </c>
      <c r="AA121" s="4"/>
      <c r="AB121" s="11">
        <v>0</v>
      </c>
      <c r="AC121" s="18">
        <v>0</v>
      </c>
      <c r="AD121" s="13">
        <v>0</v>
      </c>
      <c r="AE121" s="18">
        <v>0</v>
      </c>
      <c r="AF121" s="19">
        <v>0</v>
      </c>
    </row>
    <row r="122" spans="1:32" x14ac:dyDescent="0.2">
      <c r="A122" s="5">
        <v>420</v>
      </c>
      <c r="B122" s="6">
        <v>420049176</v>
      </c>
      <c r="C122" s="7" t="s">
        <v>111</v>
      </c>
      <c r="D122" s="6">
        <v>49</v>
      </c>
      <c r="E122" s="7" t="s">
        <v>112</v>
      </c>
      <c r="F122" s="6">
        <v>176</v>
      </c>
      <c r="G122" s="8" t="s">
        <v>50</v>
      </c>
      <c r="H122" s="3"/>
      <c r="I122" s="9">
        <v>13985</v>
      </c>
      <c r="J122" s="9">
        <v>3525</v>
      </c>
      <c r="K122" s="9">
        <v>0</v>
      </c>
      <c r="L122" s="9">
        <v>1188</v>
      </c>
      <c r="M122" s="10">
        <v>18698</v>
      </c>
      <c r="N122" s="3"/>
      <c r="O122" s="11">
        <v>13</v>
      </c>
      <c r="P122" s="12">
        <v>0</v>
      </c>
      <c r="Q122" s="13">
        <v>227630</v>
      </c>
      <c r="R122" s="13">
        <v>0</v>
      </c>
      <c r="S122" s="13">
        <v>0</v>
      </c>
      <c r="T122" s="13">
        <v>15444</v>
      </c>
      <c r="U122" s="14">
        <v>243074</v>
      </c>
      <c r="V122" s="4"/>
      <c r="W122" s="15">
        <v>0</v>
      </c>
      <c r="X122" s="16">
        <v>0.09</v>
      </c>
      <c r="Y122" s="16">
        <v>7.6489363616432438E-2</v>
      </c>
      <c r="Z122" s="17">
        <v>0</v>
      </c>
      <c r="AA122" s="4"/>
      <c r="AB122" s="11">
        <v>2</v>
      </c>
      <c r="AC122" s="18">
        <v>0</v>
      </c>
      <c r="AD122" s="13">
        <v>0</v>
      </c>
      <c r="AE122" s="18">
        <v>0</v>
      </c>
      <c r="AF122" s="19">
        <v>0</v>
      </c>
    </row>
    <row r="123" spans="1:32" x14ac:dyDescent="0.2">
      <c r="A123" s="5">
        <v>420</v>
      </c>
      <c r="B123" s="6">
        <v>420049181</v>
      </c>
      <c r="C123" s="7" t="s">
        <v>111</v>
      </c>
      <c r="D123" s="6">
        <v>49</v>
      </c>
      <c r="E123" s="7" t="s">
        <v>112</v>
      </c>
      <c r="F123" s="6">
        <v>181</v>
      </c>
      <c r="G123" s="8" t="s">
        <v>121</v>
      </c>
      <c r="H123" s="3"/>
      <c r="I123" s="9">
        <v>16133</v>
      </c>
      <c r="J123" s="9">
        <v>164</v>
      </c>
      <c r="K123" s="9">
        <v>0</v>
      </c>
      <c r="L123" s="9">
        <v>1188</v>
      </c>
      <c r="M123" s="10">
        <v>17485</v>
      </c>
      <c r="N123" s="3"/>
      <c r="O123" s="11">
        <v>1</v>
      </c>
      <c r="P123" s="12">
        <v>0</v>
      </c>
      <c r="Q123" s="13">
        <v>16297</v>
      </c>
      <c r="R123" s="13">
        <v>0</v>
      </c>
      <c r="S123" s="13">
        <v>0</v>
      </c>
      <c r="T123" s="13">
        <v>1188</v>
      </c>
      <c r="U123" s="14">
        <v>17485</v>
      </c>
      <c r="V123" s="4"/>
      <c r="W123" s="15">
        <v>0</v>
      </c>
      <c r="X123" s="16">
        <v>0.09</v>
      </c>
      <c r="Y123" s="16">
        <v>2.1716673257169625E-2</v>
      </c>
      <c r="Z123" s="17">
        <v>0</v>
      </c>
      <c r="AA123" s="4"/>
      <c r="AB123" s="11">
        <v>1</v>
      </c>
      <c r="AC123" s="18">
        <v>0</v>
      </c>
      <c r="AD123" s="13">
        <v>0</v>
      </c>
      <c r="AE123" s="18">
        <v>0</v>
      </c>
      <c r="AF123" s="19">
        <v>0</v>
      </c>
    </row>
    <row r="124" spans="1:32" x14ac:dyDescent="0.2">
      <c r="A124" s="5">
        <v>420</v>
      </c>
      <c r="B124" s="6">
        <v>420049199</v>
      </c>
      <c r="C124" s="7" t="s">
        <v>111</v>
      </c>
      <c r="D124" s="6">
        <v>49</v>
      </c>
      <c r="E124" s="7" t="s">
        <v>112</v>
      </c>
      <c r="F124" s="6">
        <v>199</v>
      </c>
      <c r="G124" s="8" t="s">
        <v>122</v>
      </c>
      <c r="H124" s="3"/>
      <c r="I124" s="9">
        <v>17890</v>
      </c>
      <c r="J124" s="9">
        <v>13153</v>
      </c>
      <c r="K124" s="9">
        <v>0</v>
      </c>
      <c r="L124" s="9">
        <v>1188</v>
      </c>
      <c r="M124" s="10">
        <v>32231</v>
      </c>
      <c r="N124" s="3"/>
      <c r="O124" s="11">
        <v>1</v>
      </c>
      <c r="P124" s="12">
        <v>0</v>
      </c>
      <c r="Q124" s="13">
        <v>31043</v>
      </c>
      <c r="R124" s="13">
        <v>0</v>
      </c>
      <c r="S124" s="13">
        <v>0</v>
      </c>
      <c r="T124" s="13">
        <v>1188</v>
      </c>
      <c r="U124" s="14">
        <v>32231</v>
      </c>
      <c r="V124" s="4"/>
      <c r="W124" s="15">
        <v>0</v>
      </c>
      <c r="X124" s="16">
        <v>0.09</v>
      </c>
      <c r="Y124" s="16">
        <v>6.899327746493788E-4</v>
      </c>
      <c r="Z124" s="17">
        <v>0</v>
      </c>
      <c r="AA124" s="4"/>
      <c r="AB124" s="11">
        <v>1</v>
      </c>
      <c r="AC124" s="18">
        <v>0</v>
      </c>
      <c r="AD124" s="13">
        <v>0</v>
      </c>
      <c r="AE124" s="18">
        <v>0</v>
      </c>
      <c r="AF124" s="19">
        <v>0</v>
      </c>
    </row>
    <row r="125" spans="1:32" x14ac:dyDescent="0.2">
      <c r="A125" s="5">
        <v>420</v>
      </c>
      <c r="B125" s="6">
        <v>420049207</v>
      </c>
      <c r="C125" s="7" t="s">
        <v>111</v>
      </c>
      <c r="D125" s="6">
        <v>49</v>
      </c>
      <c r="E125" s="7" t="s">
        <v>112</v>
      </c>
      <c r="F125" s="6">
        <v>207</v>
      </c>
      <c r="G125" s="8" t="s">
        <v>60</v>
      </c>
      <c r="H125" s="3"/>
      <c r="I125" s="9">
        <v>13190</v>
      </c>
      <c r="J125" s="9">
        <v>9543</v>
      </c>
      <c r="K125" s="9">
        <v>0</v>
      </c>
      <c r="L125" s="9">
        <v>1188</v>
      </c>
      <c r="M125" s="10">
        <v>23921</v>
      </c>
      <c r="N125" s="3"/>
      <c r="O125" s="11">
        <v>1</v>
      </c>
      <c r="P125" s="12">
        <v>0</v>
      </c>
      <c r="Q125" s="13">
        <v>22733</v>
      </c>
      <c r="R125" s="13">
        <v>0</v>
      </c>
      <c r="S125" s="13">
        <v>0</v>
      </c>
      <c r="T125" s="13">
        <v>1188</v>
      </c>
      <c r="U125" s="14">
        <v>23921</v>
      </c>
      <c r="V125" s="4"/>
      <c r="W125" s="15">
        <v>0</v>
      </c>
      <c r="X125" s="16">
        <v>0.09</v>
      </c>
      <c r="Y125" s="16">
        <v>4.541843331897328E-4</v>
      </c>
      <c r="Z125" s="17">
        <v>0</v>
      </c>
      <c r="AA125" s="4"/>
      <c r="AB125" s="11">
        <v>0</v>
      </c>
      <c r="AC125" s="18">
        <v>0</v>
      </c>
      <c r="AD125" s="13">
        <v>0</v>
      </c>
      <c r="AE125" s="18">
        <v>0</v>
      </c>
      <c r="AF125" s="19">
        <v>0</v>
      </c>
    </row>
    <row r="126" spans="1:32" x14ac:dyDescent="0.2">
      <c r="A126" s="5">
        <v>420</v>
      </c>
      <c r="B126" s="6">
        <v>420049243</v>
      </c>
      <c r="C126" s="7" t="s">
        <v>111</v>
      </c>
      <c r="D126" s="6">
        <v>49</v>
      </c>
      <c r="E126" s="7" t="s">
        <v>112</v>
      </c>
      <c r="F126" s="6">
        <v>243</v>
      </c>
      <c r="G126" s="8" t="s">
        <v>62</v>
      </c>
      <c r="H126" s="3"/>
      <c r="I126" s="9">
        <v>5200</v>
      </c>
      <c r="J126" s="9">
        <v>558</v>
      </c>
      <c r="K126" s="9">
        <v>0</v>
      </c>
      <c r="L126" s="9">
        <v>1188</v>
      </c>
      <c r="M126" s="10">
        <v>6946</v>
      </c>
      <c r="N126" s="3"/>
      <c r="O126" s="11">
        <v>1</v>
      </c>
      <c r="P126" s="12">
        <v>0</v>
      </c>
      <c r="Q126" s="13">
        <v>5758</v>
      </c>
      <c r="R126" s="13">
        <v>0</v>
      </c>
      <c r="S126" s="13">
        <v>0</v>
      </c>
      <c r="T126" s="13">
        <v>1188</v>
      </c>
      <c r="U126" s="14">
        <v>6946</v>
      </c>
      <c r="V126" s="4"/>
      <c r="W126" s="15">
        <v>0</v>
      </c>
      <c r="X126" s="16">
        <v>0.09</v>
      </c>
      <c r="Y126" s="16">
        <v>5.9339802772845765E-3</v>
      </c>
      <c r="Z126" s="17">
        <v>0</v>
      </c>
      <c r="AA126" s="4"/>
      <c r="AB126" s="11">
        <v>0</v>
      </c>
      <c r="AC126" s="18">
        <v>0</v>
      </c>
      <c r="AD126" s="13">
        <v>0</v>
      </c>
      <c r="AE126" s="18">
        <v>0</v>
      </c>
      <c r="AF126" s="19">
        <v>0</v>
      </c>
    </row>
    <row r="127" spans="1:32" x14ac:dyDescent="0.2">
      <c r="A127" s="5">
        <v>420</v>
      </c>
      <c r="B127" s="6">
        <v>420049248</v>
      </c>
      <c r="C127" s="7" t="s">
        <v>111</v>
      </c>
      <c r="D127" s="6">
        <v>49</v>
      </c>
      <c r="E127" s="7" t="s">
        <v>112</v>
      </c>
      <c r="F127" s="6">
        <v>248</v>
      </c>
      <c r="G127" s="8" t="s">
        <v>53</v>
      </c>
      <c r="H127" s="3"/>
      <c r="I127" s="9">
        <v>14218</v>
      </c>
      <c r="J127" s="9">
        <v>459</v>
      </c>
      <c r="K127" s="9">
        <v>0</v>
      </c>
      <c r="L127" s="9">
        <v>1188</v>
      </c>
      <c r="M127" s="10">
        <v>15865</v>
      </c>
      <c r="N127" s="3"/>
      <c r="O127" s="11">
        <v>7</v>
      </c>
      <c r="P127" s="12">
        <v>0</v>
      </c>
      <c r="Q127" s="13">
        <v>102739</v>
      </c>
      <c r="R127" s="13">
        <v>0</v>
      </c>
      <c r="S127" s="13">
        <v>0</v>
      </c>
      <c r="T127" s="13">
        <v>8316</v>
      </c>
      <c r="U127" s="14">
        <v>111055</v>
      </c>
      <c r="V127" s="4"/>
      <c r="W127" s="15">
        <v>0</v>
      </c>
      <c r="X127" s="16">
        <v>0.09</v>
      </c>
      <c r="Y127" s="16">
        <v>6.5683761527850021E-2</v>
      </c>
      <c r="Z127" s="17">
        <v>0</v>
      </c>
      <c r="AA127" s="4"/>
      <c r="AB127" s="11">
        <v>0</v>
      </c>
      <c r="AC127" s="18">
        <v>0</v>
      </c>
      <c r="AD127" s="13">
        <v>0</v>
      </c>
      <c r="AE127" s="18">
        <v>0</v>
      </c>
      <c r="AF127" s="19">
        <v>0</v>
      </c>
    </row>
    <row r="128" spans="1:32" x14ac:dyDescent="0.2">
      <c r="A128" s="5">
        <v>420</v>
      </c>
      <c r="B128" s="6">
        <v>420049262</v>
      </c>
      <c r="C128" s="7" t="s">
        <v>111</v>
      </c>
      <c r="D128" s="6">
        <v>49</v>
      </c>
      <c r="E128" s="7" t="s">
        <v>112</v>
      </c>
      <c r="F128" s="6">
        <v>262</v>
      </c>
      <c r="G128" s="8" t="s">
        <v>54</v>
      </c>
      <c r="H128" s="3"/>
      <c r="I128" s="9">
        <v>15226</v>
      </c>
      <c r="J128" s="9">
        <v>1909</v>
      </c>
      <c r="K128" s="9">
        <v>0</v>
      </c>
      <c r="L128" s="9">
        <v>1188</v>
      </c>
      <c r="M128" s="10">
        <v>18323</v>
      </c>
      <c r="N128" s="3"/>
      <c r="O128" s="11">
        <v>4</v>
      </c>
      <c r="P128" s="12">
        <v>0</v>
      </c>
      <c r="Q128" s="13">
        <v>68540</v>
      </c>
      <c r="R128" s="13">
        <v>0</v>
      </c>
      <c r="S128" s="13">
        <v>0</v>
      </c>
      <c r="T128" s="13">
        <v>4752</v>
      </c>
      <c r="U128" s="14">
        <v>73292</v>
      </c>
      <c r="V128" s="4"/>
      <c r="W128" s="15">
        <v>0</v>
      </c>
      <c r="X128" s="16">
        <v>0.09</v>
      </c>
      <c r="Y128" s="16">
        <v>0.10194629285784039</v>
      </c>
      <c r="Z128" s="17">
        <v>0</v>
      </c>
      <c r="AA128" s="4"/>
      <c r="AB128" s="11">
        <v>2</v>
      </c>
      <c r="AC128" s="18">
        <v>0.4687288776453683</v>
      </c>
      <c r="AD128" s="13">
        <v>8587.6693184533869</v>
      </c>
      <c r="AE128" s="18">
        <v>0</v>
      </c>
      <c r="AF128" s="19">
        <v>0</v>
      </c>
    </row>
    <row r="129" spans="1:32" x14ac:dyDescent="0.2">
      <c r="A129" s="5">
        <v>420</v>
      </c>
      <c r="B129" s="6">
        <v>420049284</v>
      </c>
      <c r="C129" s="7" t="s">
        <v>111</v>
      </c>
      <c r="D129" s="6">
        <v>49</v>
      </c>
      <c r="E129" s="7" t="s">
        <v>112</v>
      </c>
      <c r="F129" s="6">
        <v>284</v>
      </c>
      <c r="G129" s="8" t="s">
        <v>123</v>
      </c>
      <c r="H129" s="3"/>
      <c r="I129" s="9">
        <v>11761</v>
      </c>
      <c r="J129" s="9">
        <v>4956</v>
      </c>
      <c r="K129" s="9">
        <v>0</v>
      </c>
      <c r="L129" s="9">
        <v>1188</v>
      </c>
      <c r="M129" s="10">
        <v>17905</v>
      </c>
      <c r="N129" s="3"/>
      <c r="O129" s="11">
        <v>2</v>
      </c>
      <c r="P129" s="12">
        <v>0</v>
      </c>
      <c r="Q129" s="13">
        <v>33434</v>
      </c>
      <c r="R129" s="13">
        <v>0</v>
      </c>
      <c r="S129" s="13">
        <v>0</v>
      </c>
      <c r="T129" s="13">
        <v>2376</v>
      </c>
      <c r="U129" s="14">
        <v>35810</v>
      </c>
      <c r="V129" s="4"/>
      <c r="W129" s="15">
        <v>0</v>
      </c>
      <c r="X129" s="16">
        <v>0.09</v>
      </c>
      <c r="Y129" s="16">
        <v>6.8010573918485959E-2</v>
      </c>
      <c r="Z129" s="17">
        <v>0</v>
      </c>
      <c r="AA129" s="4"/>
      <c r="AB129" s="11">
        <v>1</v>
      </c>
      <c r="AC129" s="18">
        <v>0</v>
      </c>
      <c r="AD129" s="13">
        <v>0</v>
      </c>
      <c r="AE129" s="18">
        <v>0</v>
      </c>
      <c r="AF129" s="19">
        <v>0</v>
      </c>
    </row>
    <row r="130" spans="1:32" x14ac:dyDescent="0.2">
      <c r="A130" s="5">
        <v>420</v>
      </c>
      <c r="B130" s="6">
        <v>420049295</v>
      </c>
      <c r="C130" s="7" t="s">
        <v>111</v>
      </c>
      <c r="D130" s="6">
        <v>49</v>
      </c>
      <c r="E130" s="7" t="s">
        <v>112</v>
      </c>
      <c r="F130" s="6">
        <v>295</v>
      </c>
      <c r="G130" s="8" t="s">
        <v>124</v>
      </c>
      <c r="H130" s="3"/>
      <c r="I130" s="9">
        <v>17033</v>
      </c>
      <c r="J130" s="9">
        <v>8413</v>
      </c>
      <c r="K130" s="9">
        <v>0</v>
      </c>
      <c r="L130" s="9">
        <v>1188</v>
      </c>
      <c r="M130" s="10">
        <v>26634</v>
      </c>
      <c r="N130" s="3"/>
      <c r="O130" s="11">
        <v>2</v>
      </c>
      <c r="P130" s="12">
        <v>0</v>
      </c>
      <c r="Q130" s="13">
        <v>50892</v>
      </c>
      <c r="R130" s="13">
        <v>0</v>
      </c>
      <c r="S130" s="13">
        <v>0</v>
      </c>
      <c r="T130" s="13">
        <v>2376</v>
      </c>
      <c r="U130" s="14">
        <v>53268</v>
      </c>
      <c r="V130" s="4"/>
      <c r="W130" s="15">
        <v>0</v>
      </c>
      <c r="X130" s="16">
        <v>0.09</v>
      </c>
      <c r="Y130" s="16">
        <v>1.7080903675145032E-2</v>
      </c>
      <c r="Z130" s="17">
        <v>0</v>
      </c>
      <c r="AA130" s="4"/>
      <c r="AB130" s="11">
        <v>1</v>
      </c>
      <c r="AC130" s="18">
        <v>0</v>
      </c>
      <c r="AD130" s="13">
        <v>0</v>
      </c>
      <c r="AE130" s="18">
        <v>0</v>
      </c>
      <c r="AF130" s="19">
        <v>0</v>
      </c>
    </row>
    <row r="131" spans="1:32" x14ac:dyDescent="0.2">
      <c r="A131" s="5">
        <v>420</v>
      </c>
      <c r="B131" s="6">
        <v>420049305</v>
      </c>
      <c r="C131" s="7" t="s">
        <v>111</v>
      </c>
      <c r="D131" s="6">
        <v>49</v>
      </c>
      <c r="E131" s="7" t="s">
        <v>112</v>
      </c>
      <c r="F131" s="6">
        <v>305</v>
      </c>
      <c r="G131" s="8" t="s">
        <v>125</v>
      </c>
      <c r="H131" s="3"/>
      <c r="I131" s="9">
        <v>11731</v>
      </c>
      <c r="J131" s="9">
        <v>4829</v>
      </c>
      <c r="K131" s="9">
        <v>0</v>
      </c>
      <c r="L131" s="9">
        <v>1188</v>
      </c>
      <c r="M131" s="10">
        <v>17748</v>
      </c>
      <c r="N131" s="3"/>
      <c r="O131" s="11">
        <v>1</v>
      </c>
      <c r="P131" s="12">
        <v>0</v>
      </c>
      <c r="Q131" s="13">
        <v>16560</v>
      </c>
      <c r="R131" s="13">
        <v>0</v>
      </c>
      <c r="S131" s="13">
        <v>0</v>
      </c>
      <c r="T131" s="13">
        <v>1188</v>
      </c>
      <c r="U131" s="14">
        <v>17748</v>
      </c>
      <c r="V131" s="4"/>
      <c r="W131" s="15">
        <v>0</v>
      </c>
      <c r="X131" s="16">
        <v>0.09</v>
      </c>
      <c r="Y131" s="16">
        <v>2.1265133039004572E-2</v>
      </c>
      <c r="Z131" s="17">
        <v>0</v>
      </c>
      <c r="AA131" s="4"/>
      <c r="AB131" s="11">
        <v>0</v>
      </c>
      <c r="AC131" s="18">
        <v>0</v>
      </c>
      <c r="AD131" s="13">
        <v>0</v>
      </c>
      <c r="AE131" s="18">
        <v>0</v>
      </c>
      <c r="AF131" s="19">
        <v>0</v>
      </c>
    </row>
    <row r="132" spans="1:32" x14ac:dyDescent="0.2">
      <c r="A132" s="5">
        <v>420</v>
      </c>
      <c r="B132" s="6">
        <v>420049344</v>
      </c>
      <c r="C132" s="7" t="s">
        <v>111</v>
      </c>
      <c r="D132" s="6">
        <v>49</v>
      </c>
      <c r="E132" s="7" t="s">
        <v>112</v>
      </c>
      <c r="F132" s="6">
        <v>344</v>
      </c>
      <c r="G132" s="8" t="s">
        <v>126</v>
      </c>
      <c r="H132" s="3"/>
      <c r="I132" s="9">
        <v>16539</v>
      </c>
      <c r="J132" s="9">
        <v>6282</v>
      </c>
      <c r="K132" s="9">
        <v>0</v>
      </c>
      <c r="L132" s="9">
        <v>1188</v>
      </c>
      <c r="M132" s="10">
        <v>24009</v>
      </c>
      <c r="N132" s="3"/>
      <c r="O132" s="11">
        <v>1</v>
      </c>
      <c r="P132" s="12">
        <v>0</v>
      </c>
      <c r="Q132" s="13">
        <v>22821</v>
      </c>
      <c r="R132" s="13">
        <v>0</v>
      </c>
      <c r="S132" s="13">
        <v>0</v>
      </c>
      <c r="T132" s="13">
        <v>1188</v>
      </c>
      <c r="U132" s="14">
        <v>24009</v>
      </c>
      <c r="V132" s="4"/>
      <c r="W132" s="15">
        <v>0</v>
      </c>
      <c r="X132" s="16">
        <v>0.09</v>
      </c>
      <c r="Y132" s="16">
        <v>3.0353452487288999E-4</v>
      </c>
      <c r="Z132" s="17">
        <v>0</v>
      </c>
      <c r="AA132" s="4"/>
      <c r="AB132" s="11">
        <v>0</v>
      </c>
      <c r="AC132" s="18">
        <v>0</v>
      </c>
      <c r="AD132" s="13">
        <v>0</v>
      </c>
      <c r="AE132" s="18">
        <v>0</v>
      </c>
      <c r="AF132" s="19">
        <v>0</v>
      </c>
    </row>
    <row r="133" spans="1:32" x14ac:dyDescent="0.2">
      <c r="A133" s="5">
        <v>420</v>
      </c>
      <c r="B133" s="6">
        <v>420049346</v>
      </c>
      <c r="C133" s="7" t="s">
        <v>111</v>
      </c>
      <c r="D133" s="6">
        <v>49</v>
      </c>
      <c r="E133" s="7" t="s">
        <v>112</v>
      </c>
      <c r="F133" s="6">
        <v>346</v>
      </c>
      <c r="G133" s="8" t="s">
        <v>55</v>
      </c>
      <c r="H133" s="3"/>
      <c r="I133" s="9">
        <v>14675</v>
      </c>
      <c r="J133" s="9">
        <v>1592</v>
      </c>
      <c r="K133" s="9">
        <v>0</v>
      </c>
      <c r="L133" s="9">
        <v>1188</v>
      </c>
      <c r="M133" s="10">
        <v>17455</v>
      </c>
      <c r="N133" s="3"/>
      <c r="O133" s="11">
        <v>1</v>
      </c>
      <c r="P133" s="12">
        <v>0</v>
      </c>
      <c r="Q133" s="13">
        <v>16267</v>
      </c>
      <c r="R133" s="13">
        <v>0</v>
      </c>
      <c r="S133" s="13">
        <v>0</v>
      </c>
      <c r="T133" s="13">
        <v>1188</v>
      </c>
      <c r="U133" s="14">
        <v>17455</v>
      </c>
      <c r="V133" s="4"/>
      <c r="W133" s="15">
        <v>0</v>
      </c>
      <c r="X133" s="16">
        <v>0.09</v>
      </c>
      <c r="Y133" s="16">
        <v>2.1106045922277144E-2</v>
      </c>
      <c r="Z133" s="17">
        <v>0</v>
      </c>
      <c r="AA133" s="4"/>
      <c r="AB133" s="11">
        <v>0</v>
      </c>
      <c r="AC133" s="18">
        <v>0</v>
      </c>
      <c r="AD133" s="13">
        <v>0</v>
      </c>
      <c r="AE133" s="18">
        <v>0</v>
      </c>
      <c r="AF133" s="19">
        <v>0</v>
      </c>
    </row>
    <row r="134" spans="1:32" x14ac:dyDescent="0.2">
      <c r="A134" s="5">
        <v>420</v>
      </c>
      <c r="B134" s="6">
        <v>420049347</v>
      </c>
      <c r="C134" s="7" t="s">
        <v>111</v>
      </c>
      <c r="D134" s="6">
        <v>49</v>
      </c>
      <c r="E134" s="7" t="s">
        <v>112</v>
      </c>
      <c r="F134" s="6">
        <v>347</v>
      </c>
      <c r="G134" s="8" t="s">
        <v>127</v>
      </c>
      <c r="H134" s="3"/>
      <c r="I134" s="9">
        <v>14925</v>
      </c>
      <c r="J134" s="9">
        <v>6306</v>
      </c>
      <c r="K134" s="9">
        <v>0</v>
      </c>
      <c r="L134" s="9">
        <v>1188</v>
      </c>
      <c r="M134" s="10">
        <v>22419</v>
      </c>
      <c r="N134" s="3"/>
      <c r="O134" s="11">
        <v>3</v>
      </c>
      <c r="P134" s="12">
        <v>0</v>
      </c>
      <c r="Q134" s="13">
        <v>63693</v>
      </c>
      <c r="R134" s="13">
        <v>0</v>
      </c>
      <c r="S134" s="13">
        <v>0</v>
      </c>
      <c r="T134" s="13">
        <v>3564</v>
      </c>
      <c r="U134" s="14">
        <v>67257</v>
      </c>
      <c r="V134" s="4"/>
      <c r="W134" s="15">
        <v>0</v>
      </c>
      <c r="X134" s="16">
        <v>0.09</v>
      </c>
      <c r="Y134" s="16">
        <v>1.2849490721747332E-2</v>
      </c>
      <c r="Z134" s="17">
        <v>0</v>
      </c>
      <c r="AA134" s="4"/>
      <c r="AB134" s="11">
        <v>0</v>
      </c>
      <c r="AC134" s="18">
        <v>0</v>
      </c>
      <c r="AD134" s="13">
        <v>0</v>
      </c>
      <c r="AE134" s="18">
        <v>0</v>
      </c>
      <c r="AF134" s="19">
        <v>0</v>
      </c>
    </row>
    <row r="135" spans="1:32" x14ac:dyDescent="0.2">
      <c r="A135" s="5">
        <v>420</v>
      </c>
      <c r="B135" s="6">
        <v>420049616</v>
      </c>
      <c r="C135" s="7" t="s">
        <v>111</v>
      </c>
      <c r="D135" s="6">
        <v>49</v>
      </c>
      <c r="E135" s="7" t="s">
        <v>112</v>
      </c>
      <c r="F135" s="6">
        <v>616</v>
      </c>
      <c r="G135" s="8" t="s">
        <v>128</v>
      </c>
      <c r="H135" s="3"/>
      <c r="I135" s="9">
        <v>16174</v>
      </c>
      <c r="J135" s="9">
        <v>3076</v>
      </c>
      <c r="K135" s="9">
        <v>0</v>
      </c>
      <c r="L135" s="9">
        <v>1188</v>
      </c>
      <c r="M135" s="10">
        <v>20438</v>
      </c>
      <c r="N135" s="3"/>
      <c r="O135" s="11">
        <v>2</v>
      </c>
      <c r="P135" s="12">
        <v>0</v>
      </c>
      <c r="Q135" s="13">
        <v>38500</v>
      </c>
      <c r="R135" s="13">
        <v>0</v>
      </c>
      <c r="S135" s="13">
        <v>0</v>
      </c>
      <c r="T135" s="13">
        <v>2376</v>
      </c>
      <c r="U135" s="14">
        <v>40876</v>
      </c>
      <c r="V135" s="4"/>
      <c r="W135" s="15">
        <v>0</v>
      </c>
      <c r="X135" s="16">
        <v>0.09</v>
      </c>
      <c r="Y135" s="16">
        <v>2.8018621675182574E-2</v>
      </c>
      <c r="Z135" s="17">
        <v>0</v>
      </c>
      <c r="AA135" s="4"/>
      <c r="AB135" s="11">
        <v>0</v>
      </c>
      <c r="AC135" s="18">
        <v>0</v>
      </c>
      <c r="AD135" s="13">
        <v>0</v>
      </c>
      <c r="AE135" s="18">
        <v>0</v>
      </c>
      <c r="AF135" s="19">
        <v>0</v>
      </c>
    </row>
    <row r="136" spans="1:32" x14ac:dyDescent="0.2">
      <c r="A136" s="5">
        <v>420</v>
      </c>
      <c r="B136" s="6">
        <v>420049625</v>
      </c>
      <c r="C136" s="7" t="s">
        <v>111</v>
      </c>
      <c r="D136" s="6">
        <v>49</v>
      </c>
      <c r="E136" s="7" t="s">
        <v>112</v>
      </c>
      <c r="F136" s="6">
        <v>625</v>
      </c>
      <c r="G136" s="8" t="s">
        <v>66</v>
      </c>
      <c r="H136" s="3"/>
      <c r="I136" s="9">
        <v>13059</v>
      </c>
      <c r="J136" s="9">
        <v>1129</v>
      </c>
      <c r="K136" s="9">
        <v>0</v>
      </c>
      <c r="L136" s="9">
        <v>1188</v>
      </c>
      <c r="M136" s="10">
        <v>15376</v>
      </c>
      <c r="N136" s="3"/>
      <c r="O136" s="11">
        <v>1</v>
      </c>
      <c r="P136" s="12">
        <v>0</v>
      </c>
      <c r="Q136" s="13">
        <v>14188</v>
      </c>
      <c r="R136" s="13">
        <v>0</v>
      </c>
      <c r="S136" s="13">
        <v>0</v>
      </c>
      <c r="T136" s="13">
        <v>1188</v>
      </c>
      <c r="U136" s="14">
        <v>15376</v>
      </c>
      <c r="V136" s="4"/>
      <c r="W136" s="15">
        <v>0</v>
      </c>
      <c r="X136" s="16">
        <v>0.09</v>
      </c>
      <c r="Y136" s="16">
        <v>4.1640385834014549E-3</v>
      </c>
      <c r="Z136" s="17">
        <v>0</v>
      </c>
      <c r="AA136" s="4"/>
      <c r="AB136" s="11">
        <v>0</v>
      </c>
      <c r="AC136" s="18">
        <v>0</v>
      </c>
      <c r="AD136" s="13">
        <v>0</v>
      </c>
      <c r="AE136" s="18">
        <v>0</v>
      </c>
      <c r="AF136" s="19">
        <v>0</v>
      </c>
    </row>
    <row r="137" spans="1:32" x14ac:dyDescent="0.2">
      <c r="A137" s="5">
        <v>428</v>
      </c>
      <c r="B137" s="6">
        <v>428035016</v>
      </c>
      <c r="C137" s="7" t="s">
        <v>129</v>
      </c>
      <c r="D137" s="6">
        <v>35</v>
      </c>
      <c r="E137" s="7" t="s">
        <v>42</v>
      </c>
      <c r="F137" s="6">
        <v>16</v>
      </c>
      <c r="G137" s="8" t="s">
        <v>114</v>
      </c>
      <c r="H137" s="3"/>
      <c r="I137" s="9">
        <v>13652</v>
      </c>
      <c r="J137" s="9">
        <v>150</v>
      </c>
      <c r="K137" s="9">
        <v>0</v>
      </c>
      <c r="L137" s="9">
        <v>1188</v>
      </c>
      <c r="M137" s="10">
        <v>14990</v>
      </c>
      <c r="N137" s="3"/>
      <c r="O137" s="11">
        <v>3</v>
      </c>
      <c r="P137" s="12">
        <v>0</v>
      </c>
      <c r="Q137" s="13">
        <v>41406</v>
      </c>
      <c r="R137" s="13">
        <v>0</v>
      </c>
      <c r="S137" s="13">
        <v>0</v>
      </c>
      <c r="T137" s="13">
        <v>3564</v>
      </c>
      <c r="U137" s="14">
        <v>44970</v>
      </c>
      <c r="V137" s="4"/>
      <c r="W137" s="15">
        <v>0</v>
      </c>
      <c r="X137" s="16">
        <v>0.09</v>
      </c>
      <c r="Y137" s="16">
        <v>3.0228073167633217E-2</v>
      </c>
      <c r="Z137" s="17">
        <v>0</v>
      </c>
      <c r="AA137" s="4"/>
      <c r="AB137" s="11">
        <v>1</v>
      </c>
      <c r="AC137" s="18">
        <v>0</v>
      </c>
      <c r="AD137" s="13">
        <v>0</v>
      </c>
      <c r="AE137" s="18">
        <v>0</v>
      </c>
      <c r="AF137" s="19">
        <v>0</v>
      </c>
    </row>
    <row r="138" spans="1:32" x14ac:dyDescent="0.2">
      <c r="A138" s="5">
        <v>428</v>
      </c>
      <c r="B138" s="6">
        <v>428035018</v>
      </c>
      <c r="C138" s="7" t="s">
        <v>129</v>
      </c>
      <c r="D138" s="6">
        <v>35</v>
      </c>
      <c r="E138" s="7" t="s">
        <v>42</v>
      </c>
      <c r="F138" s="6">
        <v>18</v>
      </c>
      <c r="G138" s="8" t="s">
        <v>93</v>
      </c>
      <c r="H138" s="3"/>
      <c r="I138" s="9">
        <v>18525</v>
      </c>
      <c r="J138" s="9">
        <v>6106</v>
      </c>
      <c r="K138" s="9">
        <v>0</v>
      </c>
      <c r="L138" s="9">
        <v>1188</v>
      </c>
      <c r="M138" s="10">
        <v>25819</v>
      </c>
      <c r="N138" s="3"/>
      <c r="O138" s="11">
        <v>1</v>
      </c>
      <c r="P138" s="12">
        <v>0</v>
      </c>
      <c r="Q138" s="13">
        <v>24631</v>
      </c>
      <c r="R138" s="13">
        <v>0</v>
      </c>
      <c r="S138" s="13">
        <v>0</v>
      </c>
      <c r="T138" s="13">
        <v>1188</v>
      </c>
      <c r="U138" s="14">
        <v>25819</v>
      </c>
      <c r="V138" s="4"/>
      <c r="W138" s="15">
        <v>0</v>
      </c>
      <c r="X138" s="16">
        <v>0.09</v>
      </c>
      <c r="Y138" s="16">
        <v>2.110828292690084E-2</v>
      </c>
      <c r="Z138" s="17">
        <v>0</v>
      </c>
      <c r="AA138" s="4"/>
      <c r="AB138" s="11">
        <v>1</v>
      </c>
      <c r="AC138" s="18">
        <v>0</v>
      </c>
      <c r="AD138" s="13">
        <v>0</v>
      </c>
      <c r="AE138" s="18">
        <v>0</v>
      </c>
      <c r="AF138" s="19">
        <v>0</v>
      </c>
    </row>
    <row r="139" spans="1:32" x14ac:dyDescent="0.2">
      <c r="A139" s="5">
        <v>428</v>
      </c>
      <c r="B139" s="6">
        <v>428035035</v>
      </c>
      <c r="C139" s="7" t="s">
        <v>129</v>
      </c>
      <c r="D139" s="6">
        <v>35</v>
      </c>
      <c r="E139" s="7" t="s">
        <v>42</v>
      </c>
      <c r="F139" s="6">
        <v>35</v>
      </c>
      <c r="G139" s="8" t="s">
        <v>42</v>
      </c>
      <c r="H139" s="3"/>
      <c r="I139" s="9">
        <v>17523</v>
      </c>
      <c r="J139" s="9">
        <v>6635</v>
      </c>
      <c r="K139" s="9">
        <v>0</v>
      </c>
      <c r="L139" s="9">
        <v>1188</v>
      </c>
      <c r="M139" s="10">
        <v>25346</v>
      </c>
      <c r="N139" s="3"/>
      <c r="O139" s="11">
        <v>1865</v>
      </c>
      <c r="P139" s="12">
        <v>0</v>
      </c>
      <c r="Q139" s="13">
        <v>45054670</v>
      </c>
      <c r="R139" s="13">
        <v>0</v>
      </c>
      <c r="S139" s="13">
        <v>0</v>
      </c>
      <c r="T139" s="13">
        <v>2215620</v>
      </c>
      <c r="U139" s="14">
        <v>47270290</v>
      </c>
      <c r="V139" s="4"/>
      <c r="W139" s="15">
        <v>0</v>
      </c>
      <c r="X139" s="16">
        <v>0.18</v>
      </c>
      <c r="Y139" s="16">
        <v>0.1674255461324281</v>
      </c>
      <c r="Z139" s="17">
        <v>0</v>
      </c>
      <c r="AA139" s="4"/>
      <c r="AB139" s="11">
        <v>781</v>
      </c>
      <c r="AC139" s="18">
        <v>0</v>
      </c>
      <c r="AD139" s="13">
        <v>0</v>
      </c>
      <c r="AE139" s="18">
        <v>0</v>
      </c>
      <c r="AF139" s="19">
        <v>0</v>
      </c>
    </row>
    <row r="140" spans="1:32" x14ac:dyDescent="0.2">
      <c r="A140" s="5">
        <v>428</v>
      </c>
      <c r="B140" s="6">
        <v>428035044</v>
      </c>
      <c r="C140" s="7" t="s">
        <v>129</v>
      </c>
      <c r="D140" s="6">
        <v>35</v>
      </c>
      <c r="E140" s="7" t="s">
        <v>42</v>
      </c>
      <c r="F140" s="6">
        <v>44</v>
      </c>
      <c r="G140" s="8" t="s">
        <v>43</v>
      </c>
      <c r="H140" s="3"/>
      <c r="I140" s="9">
        <v>16881</v>
      </c>
      <c r="J140" s="9">
        <v>589</v>
      </c>
      <c r="K140" s="9">
        <v>0</v>
      </c>
      <c r="L140" s="9">
        <v>1188</v>
      </c>
      <c r="M140" s="10">
        <v>18658</v>
      </c>
      <c r="N140" s="3"/>
      <c r="O140" s="11">
        <v>31</v>
      </c>
      <c r="P140" s="12">
        <v>0</v>
      </c>
      <c r="Q140" s="13">
        <v>541570</v>
      </c>
      <c r="R140" s="13">
        <v>0</v>
      </c>
      <c r="S140" s="13">
        <v>0</v>
      </c>
      <c r="T140" s="13">
        <v>36828</v>
      </c>
      <c r="U140" s="14">
        <v>578398</v>
      </c>
      <c r="V140" s="4"/>
      <c r="W140" s="15">
        <v>0</v>
      </c>
      <c r="X140" s="16">
        <v>0.18</v>
      </c>
      <c r="Y140" s="16">
        <v>9.2015180021243606E-2</v>
      </c>
      <c r="Z140" s="17">
        <v>0</v>
      </c>
      <c r="AA140" s="4"/>
      <c r="AB140" s="11">
        <v>15</v>
      </c>
      <c r="AC140" s="18">
        <v>0</v>
      </c>
      <c r="AD140" s="13">
        <v>0</v>
      </c>
      <c r="AE140" s="18">
        <v>0</v>
      </c>
      <c r="AF140" s="19">
        <v>0</v>
      </c>
    </row>
    <row r="141" spans="1:32" x14ac:dyDescent="0.2">
      <c r="A141" s="5">
        <v>428</v>
      </c>
      <c r="B141" s="6">
        <v>428035057</v>
      </c>
      <c r="C141" s="7" t="s">
        <v>129</v>
      </c>
      <c r="D141" s="6">
        <v>35</v>
      </c>
      <c r="E141" s="7" t="s">
        <v>42</v>
      </c>
      <c r="F141" s="6">
        <v>57</v>
      </c>
      <c r="G141" s="8" t="s">
        <v>44</v>
      </c>
      <c r="H141" s="3"/>
      <c r="I141" s="9">
        <v>18405</v>
      </c>
      <c r="J141" s="9">
        <v>320</v>
      </c>
      <c r="K141" s="9">
        <v>0</v>
      </c>
      <c r="L141" s="9">
        <v>1188</v>
      </c>
      <c r="M141" s="10">
        <v>19913</v>
      </c>
      <c r="N141" s="3"/>
      <c r="O141" s="11">
        <v>179</v>
      </c>
      <c r="P141" s="12">
        <v>0</v>
      </c>
      <c r="Q141" s="13">
        <v>3351775</v>
      </c>
      <c r="R141" s="13">
        <v>0</v>
      </c>
      <c r="S141" s="13">
        <v>0</v>
      </c>
      <c r="T141" s="13">
        <v>212652</v>
      </c>
      <c r="U141" s="14">
        <v>3564427</v>
      </c>
      <c r="V141" s="4"/>
      <c r="W141" s="15">
        <v>0</v>
      </c>
      <c r="X141" s="16">
        <v>0.18</v>
      </c>
      <c r="Y141" s="16">
        <v>0.12003618532931781</v>
      </c>
      <c r="Z141" s="17">
        <v>0</v>
      </c>
      <c r="AA141" s="4"/>
      <c r="AB141" s="11">
        <v>77</v>
      </c>
      <c r="AC141" s="18">
        <v>0</v>
      </c>
      <c r="AD141" s="13">
        <v>0</v>
      </c>
      <c r="AE141" s="18">
        <v>0</v>
      </c>
      <c r="AF141" s="19">
        <v>0</v>
      </c>
    </row>
    <row r="142" spans="1:32" x14ac:dyDescent="0.2">
      <c r="A142" s="5">
        <v>428</v>
      </c>
      <c r="B142" s="6">
        <v>428035073</v>
      </c>
      <c r="C142" s="7" t="s">
        <v>129</v>
      </c>
      <c r="D142" s="6">
        <v>35</v>
      </c>
      <c r="E142" s="7" t="s">
        <v>42</v>
      </c>
      <c r="F142" s="6">
        <v>73</v>
      </c>
      <c r="G142" s="8" t="s">
        <v>58</v>
      </c>
      <c r="H142" s="3"/>
      <c r="I142" s="9">
        <v>14038</v>
      </c>
      <c r="J142" s="9">
        <v>10687</v>
      </c>
      <c r="K142" s="9">
        <v>0</v>
      </c>
      <c r="L142" s="9">
        <v>1188</v>
      </c>
      <c r="M142" s="10">
        <v>25913</v>
      </c>
      <c r="N142" s="3"/>
      <c r="O142" s="11">
        <v>17</v>
      </c>
      <c r="P142" s="12">
        <v>0</v>
      </c>
      <c r="Q142" s="13">
        <v>420325</v>
      </c>
      <c r="R142" s="13">
        <v>0</v>
      </c>
      <c r="S142" s="13">
        <v>0</v>
      </c>
      <c r="T142" s="13">
        <v>20196</v>
      </c>
      <c r="U142" s="14">
        <v>440521</v>
      </c>
      <c r="V142" s="4"/>
      <c r="W142" s="15">
        <v>0</v>
      </c>
      <c r="X142" s="16">
        <v>0.09</v>
      </c>
      <c r="Y142" s="16">
        <v>1.2999539439062745E-2</v>
      </c>
      <c r="Z142" s="17">
        <v>0</v>
      </c>
      <c r="AA142" s="4"/>
      <c r="AB142" s="11">
        <v>8</v>
      </c>
      <c r="AC142" s="18">
        <v>0</v>
      </c>
      <c r="AD142" s="13">
        <v>0</v>
      </c>
      <c r="AE142" s="18">
        <v>0</v>
      </c>
      <c r="AF142" s="19">
        <v>0</v>
      </c>
    </row>
    <row r="143" spans="1:32" x14ac:dyDescent="0.2">
      <c r="A143" s="5">
        <v>428</v>
      </c>
      <c r="B143" s="6">
        <v>428035093</v>
      </c>
      <c r="C143" s="7" t="s">
        <v>129</v>
      </c>
      <c r="D143" s="6">
        <v>35</v>
      </c>
      <c r="E143" s="7" t="s">
        <v>42</v>
      </c>
      <c r="F143" s="6">
        <v>93</v>
      </c>
      <c r="G143" s="8" t="s">
        <v>45</v>
      </c>
      <c r="H143" s="3"/>
      <c r="I143" s="9">
        <v>18860</v>
      </c>
      <c r="J143" s="9">
        <v>0</v>
      </c>
      <c r="K143" s="9">
        <v>0</v>
      </c>
      <c r="L143" s="9">
        <v>1188</v>
      </c>
      <c r="M143" s="10">
        <v>20048</v>
      </c>
      <c r="N143" s="3"/>
      <c r="O143" s="11">
        <v>7</v>
      </c>
      <c r="P143" s="12">
        <v>0</v>
      </c>
      <c r="Q143" s="13">
        <v>132020</v>
      </c>
      <c r="R143" s="13">
        <v>0</v>
      </c>
      <c r="S143" s="13">
        <v>0</v>
      </c>
      <c r="T143" s="13">
        <v>8316</v>
      </c>
      <c r="U143" s="14">
        <v>140336</v>
      </c>
      <c r="V143" s="4"/>
      <c r="W143" s="15">
        <v>0</v>
      </c>
      <c r="X143" s="16">
        <v>0.18</v>
      </c>
      <c r="Y143" s="16">
        <v>8.4357497741774312E-2</v>
      </c>
      <c r="Z143" s="17">
        <v>0</v>
      </c>
      <c r="AA143" s="4"/>
      <c r="AB143" s="11">
        <v>6</v>
      </c>
      <c r="AC143" s="18">
        <v>0</v>
      </c>
      <c r="AD143" s="13">
        <v>0</v>
      </c>
      <c r="AE143" s="18">
        <v>0</v>
      </c>
      <c r="AF143" s="19">
        <v>0</v>
      </c>
    </row>
    <row r="144" spans="1:32" x14ac:dyDescent="0.2">
      <c r="A144" s="5">
        <v>428</v>
      </c>
      <c r="B144" s="6">
        <v>428035128</v>
      </c>
      <c r="C144" s="7" t="s">
        <v>129</v>
      </c>
      <c r="D144" s="6">
        <v>35</v>
      </c>
      <c r="E144" s="7" t="s">
        <v>42</v>
      </c>
      <c r="F144" s="6">
        <v>128</v>
      </c>
      <c r="G144" s="8" t="s">
        <v>118</v>
      </c>
      <c r="H144" s="3"/>
      <c r="I144" s="9">
        <v>18583</v>
      </c>
      <c r="J144" s="9">
        <v>670</v>
      </c>
      <c r="K144" s="9">
        <v>0</v>
      </c>
      <c r="L144" s="9">
        <v>1188</v>
      </c>
      <c r="M144" s="10">
        <v>20441</v>
      </c>
      <c r="N144" s="3"/>
      <c r="O144" s="11">
        <v>1</v>
      </c>
      <c r="P144" s="12">
        <v>0</v>
      </c>
      <c r="Q144" s="13">
        <v>19253</v>
      </c>
      <c r="R144" s="13">
        <v>0</v>
      </c>
      <c r="S144" s="13">
        <v>0</v>
      </c>
      <c r="T144" s="13">
        <v>1188</v>
      </c>
      <c r="U144" s="14">
        <v>20441</v>
      </c>
      <c r="V144" s="4"/>
      <c r="W144" s="15">
        <v>0</v>
      </c>
      <c r="X144" s="16">
        <v>0.09</v>
      </c>
      <c r="Y144" s="16">
        <v>4.3998101073544807E-2</v>
      </c>
      <c r="Z144" s="17">
        <v>0</v>
      </c>
      <c r="AA144" s="4"/>
      <c r="AB144" s="11">
        <v>0</v>
      </c>
      <c r="AC144" s="18">
        <v>0</v>
      </c>
      <c r="AD144" s="13">
        <v>0</v>
      </c>
      <c r="AE144" s="18">
        <v>0</v>
      </c>
      <c r="AF144" s="19">
        <v>0</v>
      </c>
    </row>
    <row r="145" spans="1:32" x14ac:dyDescent="0.2">
      <c r="A145" s="5">
        <v>428</v>
      </c>
      <c r="B145" s="6">
        <v>428035133</v>
      </c>
      <c r="C145" s="7" t="s">
        <v>129</v>
      </c>
      <c r="D145" s="6">
        <v>35</v>
      </c>
      <c r="E145" s="7" t="s">
        <v>42</v>
      </c>
      <c r="F145" s="6">
        <v>133</v>
      </c>
      <c r="G145" s="8" t="s">
        <v>95</v>
      </c>
      <c r="H145" s="3"/>
      <c r="I145" s="9">
        <v>15457</v>
      </c>
      <c r="J145" s="9">
        <v>666</v>
      </c>
      <c r="K145" s="9">
        <v>0</v>
      </c>
      <c r="L145" s="9">
        <v>1188</v>
      </c>
      <c r="M145" s="10">
        <v>17311</v>
      </c>
      <c r="N145" s="3"/>
      <c r="O145" s="11">
        <v>2</v>
      </c>
      <c r="P145" s="12">
        <v>0</v>
      </c>
      <c r="Q145" s="13">
        <v>32246</v>
      </c>
      <c r="R145" s="13">
        <v>0</v>
      </c>
      <c r="S145" s="13">
        <v>0</v>
      </c>
      <c r="T145" s="13">
        <v>2376</v>
      </c>
      <c r="U145" s="14">
        <v>34622</v>
      </c>
      <c r="V145" s="4"/>
      <c r="W145" s="15">
        <v>0</v>
      </c>
      <c r="X145" s="16">
        <v>0.09</v>
      </c>
      <c r="Y145" s="16">
        <v>3.5338453267358676E-2</v>
      </c>
      <c r="Z145" s="17">
        <v>0</v>
      </c>
      <c r="AA145" s="4"/>
      <c r="AB145" s="11">
        <v>0</v>
      </c>
      <c r="AC145" s="18">
        <v>0</v>
      </c>
      <c r="AD145" s="13">
        <v>0</v>
      </c>
      <c r="AE145" s="18">
        <v>0</v>
      </c>
      <c r="AF145" s="19">
        <v>0</v>
      </c>
    </row>
    <row r="146" spans="1:32" x14ac:dyDescent="0.2">
      <c r="A146" s="5">
        <v>428</v>
      </c>
      <c r="B146" s="6">
        <v>428035163</v>
      </c>
      <c r="C146" s="7" t="s">
        <v>129</v>
      </c>
      <c r="D146" s="6">
        <v>35</v>
      </c>
      <c r="E146" s="7" t="s">
        <v>42</v>
      </c>
      <c r="F146" s="6">
        <v>163</v>
      </c>
      <c r="G146" s="8" t="s">
        <v>48</v>
      </c>
      <c r="H146" s="3"/>
      <c r="I146" s="9">
        <v>16460</v>
      </c>
      <c r="J146" s="9">
        <v>0</v>
      </c>
      <c r="K146" s="9">
        <v>0</v>
      </c>
      <c r="L146" s="9">
        <v>1188</v>
      </c>
      <c r="M146" s="10">
        <v>17648</v>
      </c>
      <c r="N146" s="3"/>
      <c r="O146" s="11">
        <v>14</v>
      </c>
      <c r="P146" s="12">
        <v>0</v>
      </c>
      <c r="Q146" s="13">
        <v>230440</v>
      </c>
      <c r="R146" s="13">
        <v>0</v>
      </c>
      <c r="S146" s="13">
        <v>0</v>
      </c>
      <c r="T146" s="13">
        <v>16632</v>
      </c>
      <c r="U146" s="14">
        <v>247072</v>
      </c>
      <c r="V146" s="4"/>
      <c r="W146" s="15">
        <v>0</v>
      </c>
      <c r="X146" s="16">
        <v>0.113490033140277</v>
      </c>
      <c r="Y146" s="16">
        <v>9.9102453991947337E-2</v>
      </c>
      <c r="Z146" s="17">
        <v>0</v>
      </c>
      <c r="AA146" s="4"/>
      <c r="AB146" s="11">
        <v>8</v>
      </c>
      <c r="AC146" s="18">
        <v>0</v>
      </c>
      <c r="AD146" s="13">
        <v>0</v>
      </c>
      <c r="AE146" s="18">
        <v>0</v>
      </c>
      <c r="AF146" s="19">
        <v>0</v>
      </c>
    </row>
    <row r="147" spans="1:32" x14ac:dyDescent="0.2">
      <c r="A147" s="5">
        <v>428</v>
      </c>
      <c r="B147" s="6">
        <v>428035165</v>
      </c>
      <c r="C147" s="7" t="s">
        <v>129</v>
      </c>
      <c r="D147" s="6">
        <v>35</v>
      </c>
      <c r="E147" s="7" t="s">
        <v>42</v>
      </c>
      <c r="F147" s="6">
        <v>165</v>
      </c>
      <c r="G147" s="8" t="s">
        <v>49</v>
      </c>
      <c r="H147" s="3"/>
      <c r="I147" s="9">
        <v>17531</v>
      </c>
      <c r="J147" s="9">
        <v>0</v>
      </c>
      <c r="K147" s="9">
        <v>0</v>
      </c>
      <c r="L147" s="9">
        <v>1188</v>
      </c>
      <c r="M147" s="10">
        <v>18719</v>
      </c>
      <c r="N147" s="3"/>
      <c r="O147" s="11">
        <v>8</v>
      </c>
      <c r="P147" s="12">
        <v>0</v>
      </c>
      <c r="Q147" s="13">
        <v>140248</v>
      </c>
      <c r="R147" s="13">
        <v>0</v>
      </c>
      <c r="S147" s="13">
        <v>0</v>
      </c>
      <c r="T147" s="13">
        <v>9504</v>
      </c>
      <c r="U147" s="14">
        <v>149752</v>
      </c>
      <c r="V147" s="4"/>
      <c r="W147" s="15">
        <v>0</v>
      </c>
      <c r="X147" s="16">
        <v>9.8299999999999998E-2</v>
      </c>
      <c r="Y147" s="16">
        <v>7.6124278716237129E-2</v>
      </c>
      <c r="Z147" s="17">
        <v>0</v>
      </c>
      <c r="AA147" s="4"/>
      <c r="AB147" s="11">
        <v>4</v>
      </c>
      <c r="AC147" s="18">
        <v>0</v>
      </c>
      <c r="AD147" s="13">
        <v>0</v>
      </c>
      <c r="AE147" s="18">
        <v>0</v>
      </c>
      <c r="AF147" s="19">
        <v>0</v>
      </c>
    </row>
    <row r="148" spans="1:32" x14ac:dyDescent="0.2">
      <c r="A148" s="5">
        <v>428</v>
      </c>
      <c r="B148" s="6">
        <v>428035220</v>
      </c>
      <c r="C148" s="7" t="s">
        <v>129</v>
      </c>
      <c r="D148" s="6">
        <v>35</v>
      </c>
      <c r="E148" s="7" t="s">
        <v>42</v>
      </c>
      <c r="F148" s="6">
        <v>220</v>
      </c>
      <c r="G148" s="8" t="s">
        <v>61</v>
      </c>
      <c r="H148" s="3"/>
      <c r="I148" s="9">
        <v>15925</v>
      </c>
      <c r="J148" s="9">
        <v>5250</v>
      </c>
      <c r="K148" s="9">
        <v>0</v>
      </c>
      <c r="L148" s="9">
        <v>1188</v>
      </c>
      <c r="M148" s="10">
        <v>22363</v>
      </c>
      <c r="N148" s="3"/>
      <c r="O148" s="11">
        <v>9</v>
      </c>
      <c r="P148" s="12">
        <v>0</v>
      </c>
      <c r="Q148" s="13">
        <v>190575</v>
      </c>
      <c r="R148" s="13">
        <v>0</v>
      </c>
      <c r="S148" s="13">
        <v>0</v>
      </c>
      <c r="T148" s="13">
        <v>10692</v>
      </c>
      <c r="U148" s="14">
        <v>201267</v>
      </c>
      <c r="V148" s="4"/>
      <c r="W148" s="15">
        <v>0</v>
      </c>
      <c r="X148" s="16">
        <v>0.09</v>
      </c>
      <c r="Y148" s="16">
        <v>1.6025320511471097E-2</v>
      </c>
      <c r="Z148" s="17">
        <v>0</v>
      </c>
      <c r="AA148" s="4"/>
      <c r="AB148" s="11">
        <v>5</v>
      </c>
      <c r="AC148" s="18">
        <v>0</v>
      </c>
      <c r="AD148" s="13">
        <v>0</v>
      </c>
      <c r="AE148" s="18">
        <v>0</v>
      </c>
      <c r="AF148" s="19">
        <v>0</v>
      </c>
    </row>
    <row r="149" spans="1:32" x14ac:dyDescent="0.2">
      <c r="A149" s="5">
        <v>428</v>
      </c>
      <c r="B149" s="6">
        <v>428035243</v>
      </c>
      <c r="C149" s="7" t="s">
        <v>129</v>
      </c>
      <c r="D149" s="6">
        <v>35</v>
      </c>
      <c r="E149" s="7" t="s">
        <v>42</v>
      </c>
      <c r="F149" s="6">
        <v>243</v>
      </c>
      <c r="G149" s="8" t="s">
        <v>62</v>
      </c>
      <c r="H149" s="3"/>
      <c r="I149" s="9">
        <v>18893</v>
      </c>
      <c r="J149" s="9">
        <v>2029</v>
      </c>
      <c r="K149" s="9">
        <v>0</v>
      </c>
      <c r="L149" s="9">
        <v>1188</v>
      </c>
      <c r="M149" s="10">
        <v>22110</v>
      </c>
      <c r="N149" s="3"/>
      <c r="O149" s="11">
        <v>3</v>
      </c>
      <c r="P149" s="12">
        <v>0</v>
      </c>
      <c r="Q149" s="13">
        <v>62766</v>
      </c>
      <c r="R149" s="13">
        <v>0</v>
      </c>
      <c r="S149" s="13">
        <v>0</v>
      </c>
      <c r="T149" s="13">
        <v>3564</v>
      </c>
      <c r="U149" s="14">
        <v>66330</v>
      </c>
      <c r="V149" s="4"/>
      <c r="W149" s="15">
        <v>0</v>
      </c>
      <c r="X149" s="16">
        <v>0.09</v>
      </c>
      <c r="Y149" s="16">
        <v>5.9339802772845765E-3</v>
      </c>
      <c r="Z149" s="17">
        <v>0</v>
      </c>
      <c r="AA149" s="4"/>
      <c r="AB149" s="11">
        <v>1</v>
      </c>
      <c r="AC149" s="18">
        <v>0</v>
      </c>
      <c r="AD149" s="13">
        <v>0</v>
      </c>
      <c r="AE149" s="18">
        <v>0</v>
      </c>
      <c r="AF149" s="19">
        <v>0</v>
      </c>
    </row>
    <row r="150" spans="1:32" x14ac:dyDescent="0.2">
      <c r="A150" s="5">
        <v>428</v>
      </c>
      <c r="B150" s="6">
        <v>428035244</v>
      </c>
      <c r="C150" s="7" t="s">
        <v>129</v>
      </c>
      <c r="D150" s="6">
        <v>35</v>
      </c>
      <c r="E150" s="7" t="s">
        <v>42</v>
      </c>
      <c r="F150" s="6">
        <v>244</v>
      </c>
      <c r="G150" s="8" t="s">
        <v>52</v>
      </c>
      <c r="H150" s="3"/>
      <c r="I150" s="9">
        <v>14601</v>
      </c>
      <c r="J150" s="9">
        <v>4178</v>
      </c>
      <c r="K150" s="9">
        <v>0</v>
      </c>
      <c r="L150" s="9">
        <v>1188</v>
      </c>
      <c r="M150" s="10">
        <v>19967</v>
      </c>
      <c r="N150" s="3"/>
      <c r="O150" s="11">
        <v>24</v>
      </c>
      <c r="P150" s="12">
        <v>0</v>
      </c>
      <c r="Q150" s="13">
        <v>450696</v>
      </c>
      <c r="R150" s="13">
        <v>0</v>
      </c>
      <c r="S150" s="13">
        <v>0</v>
      </c>
      <c r="T150" s="13">
        <v>28512</v>
      </c>
      <c r="U150" s="14">
        <v>479208</v>
      </c>
      <c r="V150" s="4"/>
      <c r="W150" s="15">
        <v>0</v>
      </c>
      <c r="X150" s="16">
        <v>0.09</v>
      </c>
      <c r="Y150" s="16">
        <v>0.1012923605086789</v>
      </c>
      <c r="Z150" s="17">
        <v>0</v>
      </c>
      <c r="AA150" s="4"/>
      <c r="AB150" s="11">
        <v>10</v>
      </c>
      <c r="AC150" s="18">
        <v>2.6755882758312528</v>
      </c>
      <c r="AD150" s="13">
        <v>53412.872231835099</v>
      </c>
      <c r="AE150" s="18">
        <v>0</v>
      </c>
      <c r="AF150" s="19">
        <v>0</v>
      </c>
    </row>
    <row r="151" spans="1:32" x14ac:dyDescent="0.2">
      <c r="A151" s="5">
        <v>428</v>
      </c>
      <c r="B151" s="6">
        <v>428035248</v>
      </c>
      <c r="C151" s="7" t="s">
        <v>129</v>
      </c>
      <c r="D151" s="6">
        <v>35</v>
      </c>
      <c r="E151" s="7" t="s">
        <v>42</v>
      </c>
      <c r="F151" s="6">
        <v>248</v>
      </c>
      <c r="G151" s="8" t="s">
        <v>53</v>
      </c>
      <c r="H151" s="3"/>
      <c r="I151" s="9">
        <v>16469</v>
      </c>
      <c r="J151" s="9">
        <v>531</v>
      </c>
      <c r="K151" s="9">
        <v>0</v>
      </c>
      <c r="L151" s="9">
        <v>1188</v>
      </c>
      <c r="M151" s="10">
        <v>18188</v>
      </c>
      <c r="N151" s="3"/>
      <c r="O151" s="11">
        <v>21</v>
      </c>
      <c r="P151" s="12">
        <v>0</v>
      </c>
      <c r="Q151" s="13">
        <v>357000</v>
      </c>
      <c r="R151" s="13">
        <v>0</v>
      </c>
      <c r="S151" s="13">
        <v>0</v>
      </c>
      <c r="T151" s="13">
        <v>24948</v>
      </c>
      <c r="U151" s="14">
        <v>381948</v>
      </c>
      <c r="V151" s="4"/>
      <c r="W151" s="15">
        <v>0</v>
      </c>
      <c r="X151" s="16">
        <v>0.09</v>
      </c>
      <c r="Y151" s="16">
        <v>6.5683761527850021E-2</v>
      </c>
      <c r="Z151" s="17">
        <v>0</v>
      </c>
      <c r="AA151" s="4"/>
      <c r="AB151" s="11">
        <v>9</v>
      </c>
      <c r="AC151" s="18">
        <v>0</v>
      </c>
      <c r="AD151" s="13">
        <v>0</v>
      </c>
      <c r="AE151" s="18">
        <v>0</v>
      </c>
      <c r="AF151" s="19">
        <v>0</v>
      </c>
    </row>
    <row r="152" spans="1:32" x14ac:dyDescent="0.2">
      <c r="A152" s="5">
        <v>428</v>
      </c>
      <c r="B152" s="6">
        <v>428035258</v>
      </c>
      <c r="C152" s="7" t="s">
        <v>129</v>
      </c>
      <c r="D152" s="6">
        <v>35</v>
      </c>
      <c r="E152" s="7" t="s">
        <v>42</v>
      </c>
      <c r="F152" s="6">
        <v>258</v>
      </c>
      <c r="G152" s="8" t="s">
        <v>130</v>
      </c>
      <c r="H152" s="3"/>
      <c r="I152" s="9">
        <v>18375</v>
      </c>
      <c r="J152" s="9">
        <v>4514</v>
      </c>
      <c r="K152" s="9">
        <v>0</v>
      </c>
      <c r="L152" s="9">
        <v>1188</v>
      </c>
      <c r="M152" s="10">
        <v>24077</v>
      </c>
      <c r="N152" s="3"/>
      <c r="O152" s="11">
        <v>2</v>
      </c>
      <c r="P152" s="12">
        <v>0</v>
      </c>
      <c r="Q152" s="13">
        <v>45778</v>
      </c>
      <c r="R152" s="13">
        <v>0</v>
      </c>
      <c r="S152" s="13">
        <v>0</v>
      </c>
      <c r="T152" s="13">
        <v>2376</v>
      </c>
      <c r="U152" s="14">
        <v>48154</v>
      </c>
      <c r="V152" s="4"/>
      <c r="W152" s="15">
        <v>0</v>
      </c>
      <c r="X152" s="16">
        <v>0.09</v>
      </c>
      <c r="Y152" s="16">
        <v>0.10445531111685186</v>
      </c>
      <c r="Z152" s="17">
        <v>0</v>
      </c>
      <c r="AA152" s="4"/>
      <c r="AB152" s="11">
        <v>1</v>
      </c>
      <c r="AC152" s="18">
        <v>0.27677515397312435</v>
      </c>
      <c r="AD152" s="13">
        <v>6663.1064992908432</v>
      </c>
      <c r="AE152" s="18">
        <v>0</v>
      </c>
      <c r="AF152" s="19">
        <v>0</v>
      </c>
    </row>
    <row r="153" spans="1:32" x14ac:dyDescent="0.2">
      <c r="A153" s="5">
        <v>428</v>
      </c>
      <c r="B153" s="6">
        <v>428035262</v>
      </c>
      <c r="C153" s="7" t="s">
        <v>129</v>
      </c>
      <c r="D153" s="6">
        <v>35</v>
      </c>
      <c r="E153" s="7" t="s">
        <v>42</v>
      </c>
      <c r="F153" s="6">
        <v>262</v>
      </c>
      <c r="G153" s="8" t="s">
        <v>54</v>
      </c>
      <c r="H153" s="3"/>
      <c r="I153" s="9">
        <v>18612</v>
      </c>
      <c r="J153" s="9">
        <v>2333</v>
      </c>
      <c r="K153" s="9">
        <v>0</v>
      </c>
      <c r="L153" s="9">
        <v>1188</v>
      </c>
      <c r="M153" s="10">
        <v>22133</v>
      </c>
      <c r="N153" s="3"/>
      <c r="O153" s="11">
        <v>3</v>
      </c>
      <c r="P153" s="12">
        <v>0</v>
      </c>
      <c r="Q153" s="13">
        <v>62835</v>
      </c>
      <c r="R153" s="13">
        <v>0</v>
      </c>
      <c r="S153" s="13">
        <v>0</v>
      </c>
      <c r="T153" s="13">
        <v>3564</v>
      </c>
      <c r="U153" s="14">
        <v>66399</v>
      </c>
      <c r="V153" s="4"/>
      <c r="W153" s="15">
        <v>0</v>
      </c>
      <c r="X153" s="16">
        <v>0.09</v>
      </c>
      <c r="Y153" s="16">
        <v>0.10194629285784039</v>
      </c>
      <c r="Z153" s="17">
        <v>0</v>
      </c>
      <c r="AA153" s="4"/>
      <c r="AB153" s="11">
        <v>2</v>
      </c>
      <c r="AC153" s="18">
        <v>0.3515466582340262</v>
      </c>
      <c r="AD153" s="13">
        <v>7780.1447567116793</v>
      </c>
      <c r="AE153" s="18">
        <v>0</v>
      </c>
      <c r="AF153" s="19">
        <v>0</v>
      </c>
    </row>
    <row r="154" spans="1:32" x14ac:dyDescent="0.2">
      <c r="A154" s="5">
        <v>428</v>
      </c>
      <c r="B154" s="6">
        <v>428035285</v>
      </c>
      <c r="C154" s="7" t="s">
        <v>129</v>
      </c>
      <c r="D154" s="6">
        <v>35</v>
      </c>
      <c r="E154" s="7" t="s">
        <v>42</v>
      </c>
      <c r="F154" s="6">
        <v>285</v>
      </c>
      <c r="G154" s="8" t="s">
        <v>64</v>
      </c>
      <c r="H154" s="3"/>
      <c r="I154" s="9">
        <v>16922</v>
      </c>
      <c r="J154" s="9">
        <v>2870</v>
      </c>
      <c r="K154" s="9">
        <v>0</v>
      </c>
      <c r="L154" s="9">
        <v>1188</v>
      </c>
      <c r="M154" s="10">
        <v>20980</v>
      </c>
      <c r="N154" s="3"/>
      <c r="O154" s="11">
        <v>2</v>
      </c>
      <c r="P154" s="12">
        <v>0</v>
      </c>
      <c r="Q154" s="13">
        <v>39584</v>
      </c>
      <c r="R154" s="13">
        <v>0</v>
      </c>
      <c r="S154" s="13">
        <v>0</v>
      </c>
      <c r="T154" s="13">
        <v>2376</v>
      </c>
      <c r="U154" s="14">
        <v>41960</v>
      </c>
      <c r="V154" s="4"/>
      <c r="W154" s="15">
        <v>0</v>
      </c>
      <c r="X154" s="16">
        <v>0.09</v>
      </c>
      <c r="Y154" s="16">
        <v>3.0798353014839911E-2</v>
      </c>
      <c r="Z154" s="17">
        <v>0</v>
      </c>
      <c r="AA154" s="4"/>
      <c r="AB154" s="11">
        <v>1</v>
      </c>
      <c r="AC154" s="18">
        <v>0</v>
      </c>
      <c r="AD154" s="13">
        <v>0</v>
      </c>
      <c r="AE154" s="18">
        <v>0</v>
      </c>
      <c r="AF154" s="19">
        <v>0</v>
      </c>
    </row>
    <row r="155" spans="1:32" x14ac:dyDescent="0.2">
      <c r="A155" s="5">
        <v>428</v>
      </c>
      <c r="B155" s="6">
        <v>428035293</v>
      </c>
      <c r="C155" s="7" t="s">
        <v>129</v>
      </c>
      <c r="D155" s="6">
        <v>35</v>
      </c>
      <c r="E155" s="7" t="s">
        <v>42</v>
      </c>
      <c r="F155" s="6">
        <v>293</v>
      </c>
      <c r="G155" s="8" t="s">
        <v>65</v>
      </c>
      <c r="H155" s="3"/>
      <c r="I155" s="9">
        <v>19161</v>
      </c>
      <c r="J155" s="9">
        <v>664</v>
      </c>
      <c r="K155" s="9">
        <v>0</v>
      </c>
      <c r="L155" s="9">
        <v>1188</v>
      </c>
      <c r="M155" s="10">
        <v>21013</v>
      </c>
      <c r="N155" s="3"/>
      <c r="O155" s="11">
        <v>2</v>
      </c>
      <c r="P155" s="12">
        <v>0</v>
      </c>
      <c r="Q155" s="13">
        <v>39650</v>
      </c>
      <c r="R155" s="13">
        <v>0</v>
      </c>
      <c r="S155" s="13">
        <v>0</v>
      </c>
      <c r="T155" s="13">
        <v>2376</v>
      </c>
      <c r="U155" s="14">
        <v>42026</v>
      </c>
      <c r="V155" s="4"/>
      <c r="W155" s="15">
        <v>0</v>
      </c>
      <c r="X155" s="16">
        <v>0.18</v>
      </c>
      <c r="Y155" s="16">
        <v>1.5325378622147022E-2</v>
      </c>
      <c r="Z155" s="17">
        <v>0</v>
      </c>
      <c r="AA155" s="4"/>
      <c r="AB155" s="11">
        <v>1</v>
      </c>
      <c r="AC155" s="18">
        <v>0</v>
      </c>
      <c r="AD155" s="13">
        <v>0</v>
      </c>
      <c r="AE155" s="18">
        <v>0</v>
      </c>
      <c r="AF155" s="19">
        <v>0</v>
      </c>
    </row>
    <row r="156" spans="1:32" x14ac:dyDescent="0.2">
      <c r="A156" s="5">
        <v>428</v>
      </c>
      <c r="B156" s="6">
        <v>428035314</v>
      </c>
      <c r="C156" s="7" t="s">
        <v>129</v>
      </c>
      <c r="D156" s="6">
        <v>35</v>
      </c>
      <c r="E156" s="7" t="s">
        <v>42</v>
      </c>
      <c r="F156" s="6">
        <v>314</v>
      </c>
      <c r="G156" s="8" t="s">
        <v>131</v>
      </c>
      <c r="H156" s="3"/>
      <c r="I156" s="9">
        <v>11475</v>
      </c>
      <c r="J156" s="9">
        <v>6786</v>
      </c>
      <c r="K156" s="9">
        <v>0</v>
      </c>
      <c r="L156" s="9">
        <v>1188</v>
      </c>
      <c r="M156" s="10">
        <v>19449</v>
      </c>
      <c r="N156" s="3"/>
      <c r="O156" s="11">
        <v>2</v>
      </c>
      <c r="P156" s="12">
        <v>0</v>
      </c>
      <c r="Q156" s="13">
        <v>36522</v>
      </c>
      <c r="R156" s="13">
        <v>0</v>
      </c>
      <c r="S156" s="13">
        <v>0</v>
      </c>
      <c r="T156" s="13">
        <v>2376</v>
      </c>
      <c r="U156" s="14">
        <v>38898</v>
      </c>
      <c r="V156" s="4"/>
      <c r="W156" s="15">
        <v>0</v>
      </c>
      <c r="X156" s="16">
        <v>0.09</v>
      </c>
      <c r="Y156" s="16">
        <v>3.1287329996950879E-3</v>
      </c>
      <c r="Z156" s="17">
        <v>0</v>
      </c>
      <c r="AA156" s="4"/>
      <c r="AB156" s="11">
        <v>1</v>
      </c>
      <c r="AC156" s="18">
        <v>0</v>
      </c>
      <c r="AD156" s="13">
        <v>0</v>
      </c>
      <c r="AE156" s="18">
        <v>0</v>
      </c>
      <c r="AF156" s="19">
        <v>0</v>
      </c>
    </row>
    <row r="157" spans="1:32" x14ac:dyDescent="0.2">
      <c r="A157" s="5">
        <v>428</v>
      </c>
      <c r="B157" s="6">
        <v>428035336</v>
      </c>
      <c r="C157" s="7" t="s">
        <v>129</v>
      </c>
      <c r="D157" s="6">
        <v>35</v>
      </c>
      <c r="E157" s="7" t="s">
        <v>42</v>
      </c>
      <c r="F157" s="6">
        <v>336</v>
      </c>
      <c r="G157" s="8" t="s">
        <v>132</v>
      </c>
      <c r="H157" s="3"/>
      <c r="I157" s="9">
        <v>11336</v>
      </c>
      <c r="J157" s="9">
        <v>1518</v>
      </c>
      <c r="K157" s="9">
        <v>0</v>
      </c>
      <c r="L157" s="9">
        <v>1188</v>
      </c>
      <c r="M157" s="10">
        <v>14042</v>
      </c>
      <c r="N157" s="3"/>
      <c r="O157" s="11">
        <v>2</v>
      </c>
      <c r="P157" s="12">
        <v>0</v>
      </c>
      <c r="Q157" s="13">
        <v>25708</v>
      </c>
      <c r="R157" s="13">
        <v>0</v>
      </c>
      <c r="S157" s="13">
        <v>0</v>
      </c>
      <c r="T157" s="13">
        <v>2376</v>
      </c>
      <c r="U157" s="14">
        <v>28084</v>
      </c>
      <c r="V157" s="4"/>
      <c r="W157" s="15">
        <v>0</v>
      </c>
      <c r="X157" s="16">
        <v>0.09</v>
      </c>
      <c r="Y157" s="16">
        <v>4.5882777090842444E-2</v>
      </c>
      <c r="Z157" s="17">
        <v>0</v>
      </c>
      <c r="AA157" s="4"/>
      <c r="AB157" s="11">
        <v>1</v>
      </c>
      <c r="AC157" s="18">
        <v>0</v>
      </c>
      <c r="AD157" s="13">
        <v>0</v>
      </c>
      <c r="AE157" s="18">
        <v>0</v>
      </c>
      <c r="AF157" s="19">
        <v>0</v>
      </c>
    </row>
    <row r="158" spans="1:32" x14ac:dyDescent="0.2">
      <c r="A158" s="5">
        <v>428</v>
      </c>
      <c r="B158" s="6">
        <v>428035346</v>
      </c>
      <c r="C158" s="7" t="s">
        <v>129</v>
      </c>
      <c r="D158" s="6">
        <v>35</v>
      </c>
      <c r="E158" s="7" t="s">
        <v>42</v>
      </c>
      <c r="F158" s="6">
        <v>346</v>
      </c>
      <c r="G158" s="8" t="s">
        <v>55</v>
      </c>
      <c r="H158" s="3"/>
      <c r="I158" s="9">
        <v>15739</v>
      </c>
      <c r="J158" s="9">
        <v>1708</v>
      </c>
      <c r="K158" s="9">
        <v>0</v>
      </c>
      <c r="L158" s="9">
        <v>1188</v>
      </c>
      <c r="M158" s="10">
        <v>18635</v>
      </c>
      <c r="N158" s="3"/>
      <c r="O158" s="11">
        <v>9</v>
      </c>
      <c r="P158" s="12">
        <v>0</v>
      </c>
      <c r="Q158" s="13">
        <v>157023</v>
      </c>
      <c r="R158" s="13">
        <v>0</v>
      </c>
      <c r="S158" s="13">
        <v>0</v>
      </c>
      <c r="T158" s="13">
        <v>10692</v>
      </c>
      <c r="U158" s="14">
        <v>167715</v>
      </c>
      <c r="V158" s="4"/>
      <c r="W158" s="15">
        <v>0</v>
      </c>
      <c r="X158" s="16">
        <v>0.09</v>
      </c>
      <c r="Y158" s="16">
        <v>2.1106045922277144E-2</v>
      </c>
      <c r="Z158" s="17">
        <v>0</v>
      </c>
      <c r="AA158" s="4"/>
      <c r="AB158" s="11">
        <v>4</v>
      </c>
      <c r="AC158" s="18">
        <v>0</v>
      </c>
      <c r="AD158" s="13">
        <v>0</v>
      </c>
      <c r="AE158" s="18">
        <v>0</v>
      </c>
      <c r="AF158" s="19">
        <v>0</v>
      </c>
    </row>
    <row r="159" spans="1:32" x14ac:dyDescent="0.2">
      <c r="A159" s="5">
        <v>428</v>
      </c>
      <c r="B159" s="6">
        <v>428035350</v>
      </c>
      <c r="C159" s="7" t="s">
        <v>129</v>
      </c>
      <c r="D159" s="6">
        <v>35</v>
      </c>
      <c r="E159" s="7" t="s">
        <v>42</v>
      </c>
      <c r="F159" s="6">
        <v>350</v>
      </c>
      <c r="G159" s="8" t="s">
        <v>133</v>
      </c>
      <c r="H159" s="3"/>
      <c r="I159" s="9">
        <v>16241</v>
      </c>
      <c r="J159" s="9">
        <v>8725</v>
      </c>
      <c r="K159" s="9">
        <v>0</v>
      </c>
      <c r="L159" s="9">
        <v>1188</v>
      </c>
      <c r="M159" s="10">
        <v>26154</v>
      </c>
      <c r="N159" s="3"/>
      <c r="O159" s="11">
        <v>1</v>
      </c>
      <c r="P159" s="12">
        <v>0</v>
      </c>
      <c r="Q159" s="13">
        <v>24966</v>
      </c>
      <c r="R159" s="13">
        <v>0</v>
      </c>
      <c r="S159" s="13">
        <v>0</v>
      </c>
      <c r="T159" s="13">
        <v>1188</v>
      </c>
      <c r="U159" s="14">
        <v>26154</v>
      </c>
      <c r="V159" s="4"/>
      <c r="W159" s="15">
        <v>0</v>
      </c>
      <c r="X159" s="16">
        <v>0.09</v>
      </c>
      <c r="Y159" s="16">
        <v>5.8716879878472052E-2</v>
      </c>
      <c r="Z159" s="17">
        <v>0</v>
      </c>
      <c r="AA159" s="4"/>
      <c r="AB159" s="11">
        <v>0</v>
      </c>
      <c r="AC159" s="18">
        <v>0</v>
      </c>
      <c r="AD159" s="13">
        <v>0</v>
      </c>
      <c r="AE159" s="18">
        <v>0</v>
      </c>
      <c r="AF159" s="19">
        <v>0</v>
      </c>
    </row>
    <row r="160" spans="1:32" x14ac:dyDescent="0.2">
      <c r="A160" s="5">
        <v>429</v>
      </c>
      <c r="B160" s="6">
        <v>429163030</v>
      </c>
      <c r="C160" s="7" t="s">
        <v>134</v>
      </c>
      <c r="D160" s="6">
        <v>163</v>
      </c>
      <c r="E160" s="7" t="s">
        <v>48</v>
      </c>
      <c r="F160" s="6">
        <v>30</v>
      </c>
      <c r="G160" s="8" t="s">
        <v>94</v>
      </c>
      <c r="H160" s="3"/>
      <c r="I160" s="9">
        <v>17757</v>
      </c>
      <c r="J160" s="9">
        <v>3609</v>
      </c>
      <c r="K160" s="9">
        <v>0</v>
      </c>
      <c r="L160" s="9">
        <v>1188</v>
      </c>
      <c r="M160" s="10">
        <v>22554</v>
      </c>
      <c r="N160" s="3"/>
      <c r="O160" s="11">
        <v>2</v>
      </c>
      <c r="P160" s="12">
        <v>0</v>
      </c>
      <c r="Q160" s="13">
        <v>41964</v>
      </c>
      <c r="R160" s="13">
        <v>0</v>
      </c>
      <c r="S160" s="13">
        <v>0</v>
      </c>
      <c r="T160" s="13">
        <v>2334</v>
      </c>
      <c r="U160" s="14">
        <v>44298</v>
      </c>
      <c r="V160" s="4"/>
      <c r="W160" s="15">
        <v>3.5913312693498449E-2</v>
      </c>
      <c r="X160" s="16">
        <v>0.09</v>
      </c>
      <c r="Y160" s="16">
        <v>4.1282992445172131E-3</v>
      </c>
      <c r="Z160" s="17">
        <v>0</v>
      </c>
      <c r="AA160" s="4"/>
      <c r="AB160" s="11">
        <v>1</v>
      </c>
      <c r="AC160" s="18">
        <v>0</v>
      </c>
      <c r="AD160" s="13">
        <v>0</v>
      </c>
      <c r="AE160" s="18">
        <v>0</v>
      </c>
      <c r="AF160" s="19">
        <v>0</v>
      </c>
    </row>
    <row r="161" spans="1:32" x14ac:dyDescent="0.2">
      <c r="A161" s="5">
        <v>429</v>
      </c>
      <c r="B161" s="6">
        <v>429163035</v>
      </c>
      <c r="C161" s="7" t="s">
        <v>134</v>
      </c>
      <c r="D161" s="6">
        <v>163</v>
      </c>
      <c r="E161" s="7" t="s">
        <v>48</v>
      </c>
      <c r="F161" s="6">
        <v>35</v>
      </c>
      <c r="G161" s="8" t="s">
        <v>42</v>
      </c>
      <c r="H161" s="3"/>
      <c r="I161" s="9">
        <v>11287</v>
      </c>
      <c r="J161" s="9">
        <v>4274</v>
      </c>
      <c r="K161" s="9">
        <v>0</v>
      </c>
      <c r="L161" s="9">
        <v>1188</v>
      </c>
      <c r="M161" s="10">
        <v>16749</v>
      </c>
      <c r="N161" s="3"/>
      <c r="O161" s="11">
        <v>1</v>
      </c>
      <c r="P161" s="12">
        <v>0</v>
      </c>
      <c r="Q161" s="13">
        <v>15282</v>
      </c>
      <c r="R161" s="13">
        <v>0</v>
      </c>
      <c r="S161" s="13">
        <v>0</v>
      </c>
      <c r="T161" s="13">
        <v>1167</v>
      </c>
      <c r="U161" s="14">
        <v>16449</v>
      </c>
      <c r="V161" s="4"/>
      <c r="W161" s="15">
        <v>1.7956656346749224E-2</v>
      </c>
      <c r="X161" s="16">
        <v>0.18</v>
      </c>
      <c r="Y161" s="16">
        <v>0.1674255461324281</v>
      </c>
      <c r="Z161" s="17">
        <v>0</v>
      </c>
      <c r="AA161" s="4"/>
      <c r="AB161" s="11">
        <v>0</v>
      </c>
      <c r="AC161" s="18">
        <v>0</v>
      </c>
      <c r="AD161" s="13">
        <v>0</v>
      </c>
      <c r="AE161" s="18">
        <v>0</v>
      </c>
      <c r="AF161" s="19">
        <v>0</v>
      </c>
    </row>
    <row r="162" spans="1:32" x14ac:dyDescent="0.2">
      <c r="A162" s="5">
        <v>429</v>
      </c>
      <c r="B162" s="6">
        <v>429163057</v>
      </c>
      <c r="C162" s="7" t="s">
        <v>134</v>
      </c>
      <c r="D162" s="6">
        <v>163</v>
      </c>
      <c r="E162" s="7" t="s">
        <v>48</v>
      </c>
      <c r="F162" s="6">
        <v>57</v>
      </c>
      <c r="G162" s="8" t="s">
        <v>44</v>
      </c>
      <c r="H162" s="3"/>
      <c r="I162" s="9">
        <v>21268</v>
      </c>
      <c r="J162" s="9">
        <v>370</v>
      </c>
      <c r="K162" s="9">
        <v>0</v>
      </c>
      <c r="L162" s="9">
        <v>1188</v>
      </c>
      <c r="M162" s="10">
        <v>22826</v>
      </c>
      <c r="N162" s="3"/>
      <c r="O162" s="11">
        <v>1</v>
      </c>
      <c r="P162" s="12">
        <v>0</v>
      </c>
      <c r="Q162" s="13">
        <v>21249</v>
      </c>
      <c r="R162" s="13">
        <v>0</v>
      </c>
      <c r="S162" s="13">
        <v>0</v>
      </c>
      <c r="T162" s="13">
        <v>1167</v>
      </c>
      <c r="U162" s="14">
        <v>22416</v>
      </c>
      <c r="V162" s="4"/>
      <c r="W162" s="15">
        <v>1.7956656346749224E-2</v>
      </c>
      <c r="X162" s="16">
        <v>0.18</v>
      </c>
      <c r="Y162" s="16">
        <v>0.12003618532931781</v>
      </c>
      <c r="Z162" s="17">
        <v>0</v>
      </c>
      <c r="AA162" s="4"/>
      <c r="AB162" s="11">
        <v>1</v>
      </c>
      <c r="AC162" s="18">
        <v>0</v>
      </c>
      <c r="AD162" s="13">
        <v>0</v>
      </c>
      <c r="AE162" s="18">
        <v>0</v>
      </c>
      <c r="AF162" s="19">
        <v>0</v>
      </c>
    </row>
    <row r="163" spans="1:32" x14ac:dyDescent="0.2">
      <c r="A163" s="5">
        <v>429</v>
      </c>
      <c r="B163" s="6">
        <v>429163071</v>
      </c>
      <c r="C163" s="7" t="s">
        <v>134</v>
      </c>
      <c r="D163" s="6">
        <v>163</v>
      </c>
      <c r="E163" s="7" t="s">
        <v>48</v>
      </c>
      <c r="F163" s="6">
        <v>71</v>
      </c>
      <c r="G163" s="8" t="s">
        <v>135</v>
      </c>
      <c r="H163" s="3"/>
      <c r="I163" s="9">
        <v>14760</v>
      </c>
      <c r="J163" s="9">
        <v>6129</v>
      </c>
      <c r="K163" s="9">
        <v>0</v>
      </c>
      <c r="L163" s="9">
        <v>1188</v>
      </c>
      <c r="M163" s="10">
        <v>22077</v>
      </c>
      <c r="N163" s="3"/>
      <c r="O163" s="11">
        <v>4</v>
      </c>
      <c r="P163" s="12">
        <v>0</v>
      </c>
      <c r="Q163" s="13">
        <v>82056</v>
      </c>
      <c r="R163" s="13">
        <v>0</v>
      </c>
      <c r="S163" s="13">
        <v>0</v>
      </c>
      <c r="T163" s="13">
        <v>4668</v>
      </c>
      <c r="U163" s="14">
        <v>86724</v>
      </c>
      <c r="V163" s="4"/>
      <c r="W163" s="15">
        <v>7.1826625386996898E-2</v>
      </c>
      <c r="X163" s="16">
        <v>0.09</v>
      </c>
      <c r="Y163" s="16">
        <v>5.8201388381501637E-3</v>
      </c>
      <c r="Z163" s="17">
        <v>0</v>
      </c>
      <c r="AA163" s="4"/>
      <c r="AB163" s="11">
        <v>3</v>
      </c>
      <c r="AC163" s="18">
        <v>0</v>
      </c>
      <c r="AD163" s="13">
        <v>0</v>
      </c>
      <c r="AE163" s="18">
        <v>0</v>
      </c>
      <c r="AF163" s="19">
        <v>0</v>
      </c>
    </row>
    <row r="164" spans="1:32" x14ac:dyDescent="0.2">
      <c r="A164" s="5">
        <v>429</v>
      </c>
      <c r="B164" s="6">
        <v>429163128</v>
      </c>
      <c r="C164" s="7" t="s">
        <v>134</v>
      </c>
      <c r="D164" s="6">
        <v>163</v>
      </c>
      <c r="E164" s="7" t="s">
        <v>48</v>
      </c>
      <c r="F164" s="6">
        <v>128</v>
      </c>
      <c r="G164" s="8" t="s">
        <v>118</v>
      </c>
      <c r="H164" s="3"/>
      <c r="I164" s="9">
        <v>15995</v>
      </c>
      <c r="J164" s="9">
        <v>577</v>
      </c>
      <c r="K164" s="9">
        <v>0</v>
      </c>
      <c r="L164" s="9">
        <v>1188</v>
      </c>
      <c r="M164" s="10">
        <v>17760</v>
      </c>
      <c r="N164" s="3"/>
      <c r="O164" s="11">
        <v>1</v>
      </c>
      <c r="P164" s="12">
        <v>0</v>
      </c>
      <c r="Q164" s="13">
        <v>16274</v>
      </c>
      <c r="R164" s="13">
        <v>0</v>
      </c>
      <c r="S164" s="13">
        <v>0</v>
      </c>
      <c r="T164" s="13">
        <v>1167</v>
      </c>
      <c r="U164" s="14">
        <v>17441</v>
      </c>
      <c r="V164" s="4"/>
      <c r="W164" s="15">
        <v>1.7956656346749224E-2</v>
      </c>
      <c r="X164" s="16">
        <v>0.09</v>
      </c>
      <c r="Y164" s="16">
        <v>4.3998101073544807E-2</v>
      </c>
      <c r="Z164" s="17">
        <v>0</v>
      </c>
      <c r="AA164" s="4"/>
      <c r="AB164" s="11">
        <v>0</v>
      </c>
      <c r="AC164" s="18">
        <v>0</v>
      </c>
      <c r="AD164" s="13">
        <v>0</v>
      </c>
      <c r="AE164" s="18">
        <v>0</v>
      </c>
      <c r="AF164" s="19">
        <v>0</v>
      </c>
    </row>
    <row r="165" spans="1:32" x14ac:dyDescent="0.2">
      <c r="A165" s="5">
        <v>429</v>
      </c>
      <c r="B165" s="6">
        <v>429163160</v>
      </c>
      <c r="C165" s="7" t="s">
        <v>134</v>
      </c>
      <c r="D165" s="6">
        <v>163</v>
      </c>
      <c r="E165" s="7" t="s">
        <v>48</v>
      </c>
      <c r="F165" s="6">
        <v>160</v>
      </c>
      <c r="G165" s="8" t="s">
        <v>47</v>
      </c>
      <c r="H165" s="3"/>
      <c r="I165" s="9">
        <v>12243</v>
      </c>
      <c r="J165" s="9">
        <v>191</v>
      </c>
      <c r="K165" s="9">
        <v>0</v>
      </c>
      <c r="L165" s="9">
        <v>1188</v>
      </c>
      <c r="M165" s="10">
        <v>13622</v>
      </c>
      <c r="N165" s="3"/>
      <c r="O165" s="11">
        <v>2</v>
      </c>
      <c r="P165" s="12">
        <v>0</v>
      </c>
      <c r="Q165" s="13">
        <v>24422</v>
      </c>
      <c r="R165" s="13">
        <v>0</v>
      </c>
      <c r="S165" s="13">
        <v>0</v>
      </c>
      <c r="T165" s="13">
        <v>2334</v>
      </c>
      <c r="U165" s="14">
        <v>26756</v>
      </c>
      <c r="V165" s="4"/>
      <c r="W165" s="15">
        <v>3.5913312693498449E-2</v>
      </c>
      <c r="X165" s="16">
        <v>0.18</v>
      </c>
      <c r="Y165" s="16">
        <v>0.13372782233201738</v>
      </c>
      <c r="Z165" s="17">
        <v>0</v>
      </c>
      <c r="AA165" s="4"/>
      <c r="AB165" s="11">
        <v>2</v>
      </c>
      <c r="AC165" s="18">
        <v>0</v>
      </c>
      <c r="AD165" s="13">
        <v>0</v>
      </c>
      <c r="AE165" s="18">
        <v>0</v>
      </c>
      <c r="AF165" s="19">
        <v>0</v>
      </c>
    </row>
    <row r="166" spans="1:32" x14ac:dyDescent="0.2">
      <c r="A166" s="5">
        <v>429</v>
      </c>
      <c r="B166" s="6">
        <v>429163163</v>
      </c>
      <c r="C166" s="7" t="s">
        <v>134</v>
      </c>
      <c r="D166" s="6">
        <v>163</v>
      </c>
      <c r="E166" s="7" t="s">
        <v>48</v>
      </c>
      <c r="F166" s="6">
        <v>163</v>
      </c>
      <c r="G166" s="8" t="s">
        <v>48</v>
      </c>
      <c r="H166" s="3"/>
      <c r="I166" s="9">
        <v>16914</v>
      </c>
      <c r="J166" s="9">
        <v>0</v>
      </c>
      <c r="K166" s="9">
        <v>0</v>
      </c>
      <c r="L166" s="9">
        <v>1188</v>
      </c>
      <c r="M166" s="10">
        <v>18102</v>
      </c>
      <c r="N166" s="3"/>
      <c r="O166" s="11">
        <v>1541</v>
      </c>
      <c r="P166" s="12">
        <v>0</v>
      </c>
      <c r="Q166" s="13">
        <v>25596010</v>
      </c>
      <c r="R166" s="13">
        <v>0</v>
      </c>
      <c r="S166" s="13">
        <v>0</v>
      </c>
      <c r="T166" s="13">
        <v>1798347</v>
      </c>
      <c r="U166" s="14">
        <v>27394357</v>
      </c>
      <c r="V166" s="4"/>
      <c r="W166" s="15">
        <v>27.671207430339965</v>
      </c>
      <c r="X166" s="16">
        <v>0.113490033140277</v>
      </c>
      <c r="Y166" s="16">
        <v>9.9102453991947337E-2</v>
      </c>
      <c r="Z166" s="17">
        <v>0</v>
      </c>
      <c r="AA166" s="4"/>
      <c r="AB166" s="11">
        <v>600</v>
      </c>
      <c r="AC166" s="18">
        <v>0</v>
      </c>
      <c r="AD166" s="13">
        <v>0</v>
      </c>
      <c r="AE166" s="18">
        <v>0</v>
      </c>
      <c r="AF166" s="19">
        <v>0</v>
      </c>
    </row>
    <row r="167" spans="1:32" x14ac:dyDescent="0.2">
      <c r="A167" s="5">
        <v>429</v>
      </c>
      <c r="B167" s="6">
        <v>429163165</v>
      </c>
      <c r="C167" s="7" t="s">
        <v>134</v>
      </c>
      <c r="D167" s="6">
        <v>163</v>
      </c>
      <c r="E167" s="7" t="s">
        <v>48</v>
      </c>
      <c r="F167" s="6">
        <v>165</v>
      </c>
      <c r="G167" s="8" t="s">
        <v>49</v>
      </c>
      <c r="H167" s="3"/>
      <c r="I167" s="9">
        <v>16912</v>
      </c>
      <c r="J167" s="9">
        <v>0</v>
      </c>
      <c r="K167" s="9">
        <v>0</v>
      </c>
      <c r="L167" s="9">
        <v>1188</v>
      </c>
      <c r="M167" s="10">
        <v>18100</v>
      </c>
      <c r="N167" s="3"/>
      <c r="O167" s="11">
        <v>1</v>
      </c>
      <c r="P167" s="12">
        <v>0</v>
      </c>
      <c r="Q167" s="13">
        <v>16608</v>
      </c>
      <c r="R167" s="13">
        <v>0</v>
      </c>
      <c r="S167" s="13">
        <v>0</v>
      </c>
      <c r="T167" s="13">
        <v>1167</v>
      </c>
      <c r="U167" s="14">
        <v>17775</v>
      </c>
      <c r="V167" s="4"/>
      <c r="W167" s="15">
        <v>1.7956656346749224E-2</v>
      </c>
      <c r="X167" s="16">
        <v>9.8299999999999998E-2</v>
      </c>
      <c r="Y167" s="16">
        <v>7.6124278716237129E-2</v>
      </c>
      <c r="Z167" s="17">
        <v>0</v>
      </c>
      <c r="AA167" s="4"/>
      <c r="AB167" s="11">
        <v>0</v>
      </c>
      <c r="AC167" s="18">
        <v>0</v>
      </c>
      <c r="AD167" s="13">
        <v>0</v>
      </c>
      <c r="AE167" s="18">
        <v>0</v>
      </c>
      <c r="AF167" s="19">
        <v>0</v>
      </c>
    </row>
    <row r="168" spans="1:32" x14ac:dyDescent="0.2">
      <c r="A168" s="5">
        <v>429</v>
      </c>
      <c r="B168" s="6">
        <v>429163168</v>
      </c>
      <c r="C168" s="7" t="s">
        <v>134</v>
      </c>
      <c r="D168" s="6">
        <v>163</v>
      </c>
      <c r="E168" s="7" t="s">
        <v>48</v>
      </c>
      <c r="F168" s="6">
        <v>168</v>
      </c>
      <c r="G168" s="8" t="s">
        <v>136</v>
      </c>
      <c r="H168" s="3"/>
      <c r="I168" s="9">
        <v>15883</v>
      </c>
      <c r="J168" s="9">
        <v>10420</v>
      </c>
      <c r="K168" s="9">
        <v>0</v>
      </c>
      <c r="L168" s="9">
        <v>1188</v>
      </c>
      <c r="M168" s="10">
        <v>27491</v>
      </c>
      <c r="N168" s="3"/>
      <c r="O168" s="11">
        <v>3</v>
      </c>
      <c r="P168" s="12">
        <v>0</v>
      </c>
      <c r="Q168" s="13">
        <v>77493</v>
      </c>
      <c r="R168" s="13">
        <v>0</v>
      </c>
      <c r="S168" s="13">
        <v>0</v>
      </c>
      <c r="T168" s="13">
        <v>3501</v>
      </c>
      <c r="U168" s="14">
        <v>80994</v>
      </c>
      <c r="V168" s="4"/>
      <c r="W168" s="15">
        <v>5.386996904024767E-2</v>
      </c>
      <c r="X168" s="16">
        <v>0.09</v>
      </c>
      <c r="Y168" s="16">
        <v>2.1770957701032136E-2</v>
      </c>
      <c r="Z168" s="17">
        <v>0</v>
      </c>
      <c r="AA168" s="4"/>
      <c r="AB168" s="11">
        <v>1</v>
      </c>
      <c r="AC168" s="18">
        <v>0</v>
      </c>
      <c r="AD168" s="13">
        <v>0</v>
      </c>
      <c r="AE168" s="18">
        <v>0</v>
      </c>
      <c r="AF168" s="19">
        <v>0</v>
      </c>
    </row>
    <row r="169" spans="1:32" x14ac:dyDescent="0.2">
      <c r="A169" s="5">
        <v>429</v>
      </c>
      <c r="B169" s="6">
        <v>429163181</v>
      </c>
      <c r="C169" s="7" t="s">
        <v>134</v>
      </c>
      <c r="D169" s="6">
        <v>163</v>
      </c>
      <c r="E169" s="7" t="s">
        <v>48</v>
      </c>
      <c r="F169" s="6">
        <v>181</v>
      </c>
      <c r="G169" s="8" t="s">
        <v>121</v>
      </c>
      <c r="H169" s="3"/>
      <c r="I169" s="9">
        <v>16133</v>
      </c>
      <c r="J169" s="9">
        <v>164</v>
      </c>
      <c r="K169" s="9">
        <v>0</v>
      </c>
      <c r="L169" s="9">
        <v>1188</v>
      </c>
      <c r="M169" s="10">
        <v>17485</v>
      </c>
      <c r="N169" s="3"/>
      <c r="O169" s="11">
        <v>2</v>
      </c>
      <c r="P169" s="12">
        <v>0</v>
      </c>
      <c r="Q169" s="13">
        <v>32008</v>
      </c>
      <c r="R169" s="13">
        <v>0</v>
      </c>
      <c r="S169" s="13">
        <v>0</v>
      </c>
      <c r="T169" s="13">
        <v>2334</v>
      </c>
      <c r="U169" s="14">
        <v>34342</v>
      </c>
      <c r="V169" s="4"/>
      <c r="W169" s="15">
        <v>3.5913312693498449E-2</v>
      </c>
      <c r="X169" s="16">
        <v>0.09</v>
      </c>
      <c r="Y169" s="16">
        <v>2.1716673257169625E-2</v>
      </c>
      <c r="Z169" s="17">
        <v>0</v>
      </c>
      <c r="AA169" s="4"/>
      <c r="AB169" s="11">
        <v>1</v>
      </c>
      <c r="AC169" s="18">
        <v>0</v>
      </c>
      <c r="AD169" s="13">
        <v>0</v>
      </c>
      <c r="AE169" s="18">
        <v>0</v>
      </c>
      <c r="AF169" s="19">
        <v>0</v>
      </c>
    </row>
    <row r="170" spans="1:32" x14ac:dyDescent="0.2">
      <c r="A170" s="5">
        <v>429</v>
      </c>
      <c r="B170" s="6">
        <v>429163229</v>
      </c>
      <c r="C170" s="7" t="s">
        <v>134</v>
      </c>
      <c r="D170" s="6">
        <v>163</v>
      </c>
      <c r="E170" s="7" t="s">
        <v>48</v>
      </c>
      <c r="F170" s="6">
        <v>229</v>
      </c>
      <c r="G170" s="8" t="s">
        <v>51</v>
      </c>
      <c r="H170" s="3"/>
      <c r="I170" s="9">
        <v>16588</v>
      </c>
      <c r="J170" s="9">
        <v>1428</v>
      </c>
      <c r="K170" s="9">
        <v>0</v>
      </c>
      <c r="L170" s="9">
        <v>1188</v>
      </c>
      <c r="M170" s="10">
        <v>19204</v>
      </c>
      <c r="N170" s="3"/>
      <c r="O170" s="11">
        <v>9</v>
      </c>
      <c r="P170" s="12">
        <v>0</v>
      </c>
      <c r="Q170" s="13">
        <v>159228</v>
      </c>
      <c r="R170" s="13">
        <v>0</v>
      </c>
      <c r="S170" s="13">
        <v>0</v>
      </c>
      <c r="T170" s="13">
        <v>10503</v>
      </c>
      <c r="U170" s="14">
        <v>169731</v>
      </c>
      <c r="V170" s="4"/>
      <c r="W170" s="15">
        <v>0.16160990712074302</v>
      </c>
      <c r="X170" s="16">
        <v>0.09</v>
      </c>
      <c r="Y170" s="16">
        <v>2.2366343555841411E-2</v>
      </c>
      <c r="Z170" s="17">
        <v>0</v>
      </c>
      <c r="AA170" s="4"/>
      <c r="AB170" s="11">
        <v>2</v>
      </c>
      <c r="AC170" s="18">
        <v>0</v>
      </c>
      <c r="AD170" s="13">
        <v>0</v>
      </c>
      <c r="AE170" s="18">
        <v>0</v>
      </c>
      <c r="AF170" s="19">
        <v>0</v>
      </c>
    </row>
    <row r="171" spans="1:32" x14ac:dyDescent="0.2">
      <c r="A171" s="5">
        <v>429</v>
      </c>
      <c r="B171" s="6">
        <v>429163246</v>
      </c>
      <c r="C171" s="7" t="s">
        <v>134</v>
      </c>
      <c r="D171" s="6">
        <v>163</v>
      </c>
      <c r="E171" s="7" t="s">
        <v>48</v>
      </c>
      <c r="F171" s="6">
        <v>246</v>
      </c>
      <c r="G171" s="8" t="s">
        <v>137</v>
      </c>
      <c r="H171" s="3"/>
      <c r="I171" s="9">
        <v>12243</v>
      </c>
      <c r="J171" s="9">
        <v>4455</v>
      </c>
      <c r="K171" s="9">
        <v>0</v>
      </c>
      <c r="L171" s="9">
        <v>1188</v>
      </c>
      <c r="M171" s="10">
        <v>17886</v>
      </c>
      <c r="N171" s="3"/>
      <c r="O171" s="11">
        <v>1</v>
      </c>
      <c r="P171" s="12">
        <v>0</v>
      </c>
      <c r="Q171" s="13">
        <v>16398</v>
      </c>
      <c r="R171" s="13">
        <v>0</v>
      </c>
      <c r="S171" s="13">
        <v>0</v>
      </c>
      <c r="T171" s="13">
        <v>1167</v>
      </c>
      <c r="U171" s="14">
        <v>17565</v>
      </c>
      <c r="V171" s="4"/>
      <c r="W171" s="15">
        <v>1.7956656346749224E-2</v>
      </c>
      <c r="X171" s="16">
        <v>0.09</v>
      </c>
      <c r="Y171" s="16">
        <v>7.0675216822859788E-4</v>
      </c>
      <c r="Z171" s="17">
        <v>0</v>
      </c>
      <c r="AA171" s="4"/>
      <c r="AB171" s="11">
        <v>0</v>
      </c>
      <c r="AC171" s="18">
        <v>0</v>
      </c>
      <c r="AD171" s="13">
        <v>0</v>
      </c>
      <c r="AE171" s="18">
        <v>0</v>
      </c>
      <c r="AF171" s="19">
        <v>0</v>
      </c>
    </row>
    <row r="172" spans="1:32" x14ac:dyDescent="0.2">
      <c r="A172" s="5">
        <v>429</v>
      </c>
      <c r="B172" s="6">
        <v>429163248</v>
      </c>
      <c r="C172" s="7" t="s">
        <v>134</v>
      </c>
      <c r="D172" s="6">
        <v>163</v>
      </c>
      <c r="E172" s="7" t="s">
        <v>48</v>
      </c>
      <c r="F172" s="6">
        <v>248</v>
      </c>
      <c r="G172" s="8" t="s">
        <v>53</v>
      </c>
      <c r="H172" s="3"/>
      <c r="I172" s="9">
        <v>17596</v>
      </c>
      <c r="J172" s="9">
        <v>568</v>
      </c>
      <c r="K172" s="9">
        <v>0</v>
      </c>
      <c r="L172" s="9">
        <v>1188</v>
      </c>
      <c r="M172" s="10">
        <v>19352</v>
      </c>
      <c r="N172" s="3"/>
      <c r="O172" s="11">
        <v>3</v>
      </c>
      <c r="P172" s="12">
        <v>0</v>
      </c>
      <c r="Q172" s="13">
        <v>53514</v>
      </c>
      <c r="R172" s="13">
        <v>0</v>
      </c>
      <c r="S172" s="13">
        <v>0</v>
      </c>
      <c r="T172" s="13">
        <v>3501</v>
      </c>
      <c r="U172" s="14">
        <v>57015</v>
      </c>
      <c r="V172" s="4"/>
      <c r="W172" s="15">
        <v>5.386996904024767E-2</v>
      </c>
      <c r="X172" s="16">
        <v>0.09</v>
      </c>
      <c r="Y172" s="16">
        <v>6.5683761527850021E-2</v>
      </c>
      <c r="Z172" s="17">
        <v>0</v>
      </c>
      <c r="AA172" s="4"/>
      <c r="AB172" s="11">
        <v>1</v>
      </c>
      <c r="AC172" s="18">
        <v>0</v>
      </c>
      <c r="AD172" s="13">
        <v>0</v>
      </c>
      <c r="AE172" s="18">
        <v>0</v>
      </c>
      <c r="AF172" s="19">
        <v>0</v>
      </c>
    </row>
    <row r="173" spans="1:32" x14ac:dyDescent="0.2">
      <c r="A173" s="5">
        <v>429</v>
      </c>
      <c r="B173" s="6">
        <v>429163258</v>
      </c>
      <c r="C173" s="7" t="s">
        <v>134</v>
      </c>
      <c r="D173" s="6">
        <v>163</v>
      </c>
      <c r="E173" s="7" t="s">
        <v>48</v>
      </c>
      <c r="F173" s="6">
        <v>258</v>
      </c>
      <c r="G173" s="8" t="s">
        <v>130</v>
      </c>
      <c r="H173" s="3"/>
      <c r="I173" s="9">
        <v>16466</v>
      </c>
      <c r="J173" s="9">
        <v>4045</v>
      </c>
      <c r="K173" s="9">
        <v>0</v>
      </c>
      <c r="L173" s="9">
        <v>1188</v>
      </c>
      <c r="M173" s="10">
        <v>21699</v>
      </c>
      <c r="N173" s="3"/>
      <c r="O173" s="11">
        <v>24</v>
      </c>
      <c r="P173" s="12">
        <v>0</v>
      </c>
      <c r="Q173" s="13">
        <v>483432</v>
      </c>
      <c r="R173" s="13">
        <v>0</v>
      </c>
      <c r="S173" s="13">
        <v>0</v>
      </c>
      <c r="T173" s="13">
        <v>27984</v>
      </c>
      <c r="U173" s="14">
        <v>511416</v>
      </c>
      <c r="V173" s="4"/>
      <c r="W173" s="15">
        <v>0.43095975232198114</v>
      </c>
      <c r="X173" s="16">
        <v>0.09</v>
      </c>
      <c r="Y173" s="16">
        <v>0.10445531111685186</v>
      </c>
      <c r="Z173" s="17">
        <v>0</v>
      </c>
      <c r="AA173" s="4"/>
      <c r="AB173" s="11">
        <v>11</v>
      </c>
      <c r="AC173" s="18">
        <v>3.2616623717749222</v>
      </c>
      <c r="AD173" s="13">
        <v>70764.983117767741</v>
      </c>
      <c r="AE173" s="18">
        <v>0</v>
      </c>
      <c r="AF173" s="19">
        <v>0</v>
      </c>
    </row>
    <row r="174" spans="1:32" x14ac:dyDescent="0.2">
      <c r="A174" s="5">
        <v>429</v>
      </c>
      <c r="B174" s="6">
        <v>429163262</v>
      </c>
      <c r="C174" s="7" t="s">
        <v>134</v>
      </c>
      <c r="D174" s="6">
        <v>163</v>
      </c>
      <c r="E174" s="7" t="s">
        <v>48</v>
      </c>
      <c r="F174" s="6">
        <v>262</v>
      </c>
      <c r="G174" s="8" t="s">
        <v>54</v>
      </c>
      <c r="H174" s="3"/>
      <c r="I174" s="9">
        <v>17863</v>
      </c>
      <c r="J174" s="9">
        <v>2239</v>
      </c>
      <c r="K174" s="9">
        <v>0</v>
      </c>
      <c r="L174" s="9">
        <v>1188</v>
      </c>
      <c r="M174" s="10">
        <v>21290</v>
      </c>
      <c r="N174" s="3"/>
      <c r="O174" s="11">
        <v>14</v>
      </c>
      <c r="P174" s="12">
        <v>0</v>
      </c>
      <c r="Q174" s="13">
        <v>276374</v>
      </c>
      <c r="R174" s="13">
        <v>0</v>
      </c>
      <c r="S174" s="13">
        <v>0</v>
      </c>
      <c r="T174" s="13">
        <v>16338</v>
      </c>
      <c r="U174" s="14">
        <v>292712</v>
      </c>
      <c r="V174" s="4"/>
      <c r="W174" s="15">
        <v>0.25139318885448914</v>
      </c>
      <c r="X174" s="16">
        <v>0.09</v>
      </c>
      <c r="Y174" s="16">
        <v>0.10194629285784039</v>
      </c>
      <c r="Z174" s="17">
        <v>0</v>
      </c>
      <c r="AA174" s="4"/>
      <c r="AB174" s="11">
        <v>8</v>
      </c>
      <c r="AC174" s="18">
        <v>1.611092259943925</v>
      </c>
      <c r="AD174" s="13">
        <v>34304.118707590242</v>
      </c>
      <c r="AE174" s="18">
        <v>0</v>
      </c>
      <c r="AF174" s="19">
        <v>0</v>
      </c>
    </row>
    <row r="175" spans="1:32" x14ac:dyDescent="0.2">
      <c r="A175" s="5">
        <v>429</v>
      </c>
      <c r="B175" s="6">
        <v>429163291</v>
      </c>
      <c r="C175" s="7" t="s">
        <v>134</v>
      </c>
      <c r="D175" s="6">
        <v>163</v>
      </c>
      <c r="E175" s="7" t="s">
        <v>48</v>
      </c>
      <c r="F175" s="6">
        <v>291</v>
      </c>
      <c r="G175" s="8" t="s">
        <v>138</v>
      </c>
      <c r="H175" s="3"/>
      <c r="I175" s="9">
        <v>16082</v>
      </c>
      <c r="J175" s="9">
        <v>5550</v>
      </c>
      <c r="K175" s="9">
        <v>0</v>
      </c>
      <c r="L175" s="9">
        <v>1188</v>
      </c>
      <c r="M175" s="10">
        <v>22820</v>
      </c>
      <c r="N175" s="3"/>
      <c r="O175" s="11">
        <v>4</v>
      </c>
      <c r="P175" s="12">
        <v>0</v>
      </c>
      <c r="Q175" s="13">
        <v>84976</v>
      </c>
      <c r="R175" s="13">
        <v>0</v>
      </c>
      <c r="S175" s="13">
        <v>0</v>
      </c>
      <c r="T175" s="13">
        <v>4668</v>
      </c>
      <c r="U175" s="14">
        <v>89644</v>
      </c>
      <c r="V175" s="4"/>
      <c r="W175" s="15">
        <v>7.1826625386996898E-2</v>
      </c>
      <c r="X175" s="16">
        <v>0.09</v>
      </c>
      <c r="Y175" s="16">
        <v>2.8039593918736019E-2</v>
      </c>
      <c r="Z175" s="17">
        <v>0</v>
      </c>
      <c r="AA175" s="4"/>
      <c r="AB175" s="11">
        <v>2</v>
      </c>
      <c r="AC175" s="18">
        <v>0</v>
      </c>
      <c r="AD175" s="13">
        <v>0</v>
      </c>
      <c r="AE175" s="18">
        <v>0</v>
      </c>
      <c r="AF175" s="19">
        <v>0</v>
      </c>
    </row>
    <row r="176" spans="1:32" x14ac:dyDescent="0.2">
      <c r="A176" s="5">
        <v>429</v>
      </c>
      <c r="B176" s="6">
        <v>429163305</v>
      </c>
      <c r="C176" s="7" t="s">
        <v>134</v>
      </c>
      <c r="D176" s="6">
        <v>163</v>
      </c>
      <c r="E176" s="7" t="s">
        <v>48</v>
      </c>
      <c r="F176" s="6">
        <v>305</v>
      </c>
      <c r="G176" s="8" t="s">
        <v>125</v>
      </c>
      <c r="H176" s="3"/>
      <c r="I176" s="9">
        <v>12982</v>
      </c>
      <c r="J176" s="9">
        <v>5344</v>
      </c>
      <c r="K176" s="9">
        <v>0</v>
      </c>
      <c r="L176" s="9">
        <v>1188</v>
      </c>
      <c r="M176" s="10">
        <v>19514</v>
      </c>
      <c r="N176" s="3"/>
      <c r="O176" s="11">
        <v>1</v>
      </c>
      <c r="P176" s="12">
        <v>0</v>
      </c>
      <c r="Q176" s="13">
        <v>17997</v>
      </c>
      <c r="R176" s="13">
        <v>0</v>
      </c>
      <c r="S176" s="13">
        <v>0</v>
      </c>
      <c r="T176" s="13">
        <v>1167</v>
      </c>
      <c r="U176" s="14">
        <v>19164</v>
      </c>
      <c r="V176" s="4"/>
      <c r="W176" s="15">
        <v>1.7956656346749224E-2</v>
      </c>
      <c r="X176" s="16">
        <v>0.09</v>
      </c>
      <c r="Y176" s="16">
        <v>2.1265133039004572E-2</v>
      </c>
      <c r="Z176" s="17">
        <v>0</v>
      </c>
      <c r="AA176" s="4"/>
      <c r="AB176" s="11">
        <v>0</v>
      </c>
      <c r="AC176" s="18">
        <v>0</v>
      </c>
      <c r="AD176" s="13">
        <v>0</v>
      </c>
      <c r="AE176" s="18">
        <v>0</v>
      </c>
      <c r="AF176" s="19">
        <v>0</v>
      </c>
    </row>
    <row r="177" spans="1:32" x14ac:dyDescent="0.2">
      <c r="A177" s="5">
        <v>429</v>
      </c>
      <c r="B177" s="6">
        <v>429163347</v>
      </c>
      <c r="C177" s="7" t="s">
        <v>134</v>
      </c>
      <c r="D177" s="6">
        <v>163</v>
      </c>
      <c r="E177" s="7" t="s">
        <v>48</v>
      </c>
      <c r="F177" s="6">
        <v>347</v>
      </c>
      <c r="G177" s="8" t="s">
        <v>127</v>
      </c>
      <c r="H177" s="3"/>
      <c r="I177" s="9">
        <v>14925</v>
      </c>
      <c r="J177" s="9">
        <v>6306</v>
      </c>
      <c r="K177" s="9">
        <v>0</v>
      </c>
      <c r="L177" s="9">
        <v>1188</v>
      </c>
      <c r="M177" s="10">
        <v>22419</v>
      </c>
      <c r="N177" s="3"/>
      <c r="O177" s="11">
        <v>1</v>
      </c>
      <c r="P177" s="12">
        <v>0</v>
      </c>
      <c r="Q177" s="13">
        <v>20850</v>
      </c>
      <c r="R177" s="13">
        <v>0</v>
      </c>
      <c r="S177" s="13">
        <v>0</v>
      </c>
      <c r="T177" s="13">
        <v>1167</v>
      </c>
      <c r="U177" s="14">
        <v>22017</v>
      </c>
      <c r="V177" s="4"/>
      <c r="W177" s="15">
        <v>1.7956656346749224E-2</v>
      </c>
      <c r="X177" s="16">
        <v>0.09</v>
      </c>
      <c r="Y177" s="16">
        <v>1.2849490721747332E-2</v>
      </c>
      <c r="Z177" s="17">
        <v>0</v>
      </c>
      <c r="AA177" s="4"/>
      <c r="AB177" s="11">
        <v>0</v>
      </c>
      <c r="AC177" s="18">
        <v>0</v>
      </c>
      <c r="AD177" s="13">
        <v>0</v>
      </c>
      <c r="AE177" s="18">
        <v>0</v>
      </c>
      <c r="AF177" s="19">
        <v>0</v>
      </c>
    </row>
    <row r="178" spans="1:32" x14ac:dyDescent="0.2">
      <c r="A178" s="5">
        <v>430</v>
      </c>
      <c r="B178" s="6">
        <v>430170025</v>
      </c>
      <c r="C178" s="7" t="s">
        <v>139</v>
      </c>
      <c r="D178" s="6">
        <v>170</v>
      </c>
      <c r="E178" s="7" t="s">
        <v>102</v>
      </c>
      <c r="F178" s="6">
        <v>25</v>
      </c>
      <c r="G178" s="8" t="s">
        <v>140</v>
      </c>
      <c r="H178" s="3"/>
      <c r="I178" s="9">
        <v>11458</v>
      </c>
      <c r="J178" s="9">
        <v>4402</v>
      </c>
      <c r="K178" s="9">
        <v>0</v>
      </c>
      <c r="L178" s="9">
        <v>1188</v>
      </c>
      <c r="M178" s="10">
        <v>17048</v>
      </c>
      <c r="N178" s="3"/>
      <c r="O178" s="11">
        <v>1</v>
      </c>
      <c r="P178" s="12">
        <v>0</v>
      </c>
      <c r="Q178" s="13">
        <v>15860</v>
      </c>
      <c r="R178" s="13">
        <v>0</v>
      </c>
      <c r="S178" s="13">
        <v>0</v>
      </c>
      <c r="T178" s="13">
        <v>1188</v>
      </c>
      <c r="U178" s="14">
        <v>17048</v>
      </c>
      <c r="V178" s="4"/>
      <c r="W178" s="15">
        <v>0</v>
      </c>
      <c r="X178" s="16">
        <v>0.09</v>
      </c>
      <c r="Y178" s="16">
        <v>7.5903594165559113E-2</v>
      </c>
      <c r="Z178" s="17">
        <v>0</v>
      </c>
      <c r="AA178" s="4"/>
      <c r="AB178" s="11">
        <v>1</v>
      </c>
      <c r="AC178" s="18">
        <v>0</v>
      </c>
      <c r="AD178" s="13">
        <v>0</v>
      </c>
      <c r="AE178" s="18">
        <v>0</v>
      </c>
      <c r="AF178" s="19">
        <v>0</v>
      </c>
    </row>
    <row r="179" spans="1:32" x14ac:dyDescent="0.2">
      <c r="A179" s="5">
        <v>430</v>
      </c>
      <c r="B179" s="6">
        <v>430170064</v>
      </c>
      <c r="C179" s="7" t="s">
        <v>139</v>
      </c>
      <c r="D179" s="6">
        <v>170</v>
      </c>
      <c r="E179" s="7" t="s">
        <v>102</v>
      </c>
      <c r="F179" s="6">
        <v>64</v>
      </c>
      <c r="G179" s="8" t="s">
        <v>141</v>
      </c>
      <c r="H179" s="3"/>
      <c r="I179" s="9">
        <v>13273</v>
      </c>
      <c r="J179" s="9">
        <v>1326</v>
      </c>
      <c r="K179" s="9">
        <v>0</v>
      </c>
      <c r="L179" s="9">
        <v>1188</v>
      </c>
      <c r="M179" s="10">
        <v>15787</v>
      </c>
      <c r="N179" s="3"/>
      <c r="O179" s="11">
        <v>75</v>
      </c>
      <c r="P179" s="12">
        <v>0</v>
      </c>
      <c r="Q179" s="13">
        <v>1094925</v>
      </c>
      <c r="R179" s="13">
        <v>0</v>
      </c>
      <c r="S179" s="13">
        <v>0</v>
      </c>
      <c r="T179" s="13">
        <v>89100</v>
      </c>
      <c r="U179" s="14">
        <v>1184025</v>
      </c>
      <c r="V179" s="4"/>
      <c r="W179" s="15">
        <v>0</v>
      </c>
      <c r="X179" s="16">
        <v>0.18</v>
      </c>
      <c r="Y179" s="16">
        <v>3.1418513928364485E-2</v>
      </c>
      <c r="Z179" s="17">
        <v>0</v>
      </c>
      <c r="AA179" s="4"/>
      <c r="AB179" s="11">
        <v>26</v>
      </c>
      <c r="AC179" s="18">
        <v>0</v>
      </c>
      <c r="AD179" s="13">
        <v>0</v>
      </c>
      <c r="AE179" s="18">
        <v>0</v>
      </c>
      <c r="AF179" s="19">
        <v>0</v>
      </c>
    </row>
    <row r="180" spans="1:32" x14ac:dyDescent="0.2">
      <c r="A180" s="5">
        <v>430</v>
      </c>
      <c r="B180" s="6">
        <v>430170100</v>
      </c>
      <c r="C180" s="7" t="s">
        <v>139</v>
      </c>
      <c r="D180" s="6">
        <v>170</v>
      </c>
      <c r="E180" s="7" t="s">
        <v>102</v>
      </c>
      <c r="F180" s="6">
        <v>100</v>
      </c>
      <c r="G180" s="8" t="s">
        <v>98</v>
      </c>
      <c r="H180" s="3"/>
      <c r="I180" s="9">
        <v>12041</v>
      </c>
      <c r="J180" s="9">
        <v>3048</v>
      </c>
      <c r="K180" s="9">
        <v>0</v>
      </c>
      <c r="L180" s="9">
        <v>1188</v>
      </c>
      <c r="M180" s="10">
        <v>16277</v>
      </c>
      <c r="N180" s="3"/>
      <c r="O180" s="11">
        <v>9</v>
      </c>
      <c r="P180" s="12">
        <v>0</v>
      </c>
      <c r="Q180" s="13">
        <v>135801</v>
      </c>
      <c r="R180" s="13">
        <v>0</v>
      </c>
      <c r="S180" s="13">
        <v>0</v>
      </c>
      <c r="T180" s="13">
        <v>10692</v>
      </c>
      <c r="U180" s="14">
        <v>146493</v>
      </c>
      <c r="V180" s="4"/>
      <c r="W180" s="15">
        <v>0</v>
      </c>
      <c r="X180" s="16">
        <v>0.09</v>
      </c>
      <c r="Y180" s="16">
        <v>2.5328368589014175E-2</v>
      </c>
      <c r="Z180" s="17">
        <v>0</v>
      </c>
      <c r="AA180" s="4"/>
      <c r="AB180" s="11">
        <v>6</v>
      </c>
      <c r="AC180" s="18">
        <v>0</v>
      </c>
      <c r="AD180" s="13">
        <v>0</v>
      </c>
      <c r="AE180" s="18">
        <v>0</v>
      </c>
      <c r="AF180" s="19">
        <v>0</v>
      </c>
    </row>
    <row r="181" spans="1:32" x14ac:dyDescent="0.2">
      <c r="A181" s="5">
        <v>430</v>
      </c>
      <c r="B181" s="6">
        <v>430170101</v>
      </c>
      <c r="C181" s="7" t="s">
        <v>139</v>
      </c>
      <c r="D181" s="6">
        <v>170</v>
      </c>
      <c r="E181" s="7" t="s">
        <v>102</v>
      </c>
      <c r="F181" s="6">
        <v>101</v>
      </c>
      <c r="G181" s="8" t="s">
        <v>142</v>
      </c>
      <c r="H181" s="3"/>
      <c r="I181" s="9">
        <v>11133</v>
      </c>
      <c r="J181" s="9">
        <v>4330</v>
      </c>
      <c r="K181" s="9">
        <v>0</v>
      </c>
      <c r="L181" s="9">
        <v>1188</v>
      </c>
      <c r="M181" s="10">
        <v>16651</v>
      </c>
      <c r="N181" s="3"/>
      <c r="O181" s="11">
        <v>2</v>
      </c>
      <c r="P181" s="12">
        <v>0</v>
      </c>
      <c r="Q181" s="13">
        <v>30926</v>
      </c>
      <c r="R181" s="13">
        <v>0</v>
      </c>
      <c r="S181" s="13">
        <v>0</v>
      </c>
      <c r="T181" s="13">
        <v>2376</v>
      </c>
      <c r="U181" s="14">
        <v>33302</v>
      </c>
      <c r="V181" s="4"/>
      <c r="W181" s="15">
        <v>0</v>
      </c>
      <c r="X181" s="16">
        <v>0.09</v>
      </c>
      <c r="Y181" s="16">
        <v>5.91878738770764E-2</v>
      </c>
      <c r="Z181" s="17">
        <v>0</v>
      </c>
      <c r="AA181" s="4"/>
      <c r="AB181" s="11">
        <v>1</v>
      </c>
      <c r="AC181" s="18">
        <v>0</v>
      </c>
      <c r="AD181" s="13">
        <v>0</v>
      </c>
      <c r="AE181" s="18">
        <v>0</v>
      </c>
      <c r="AF181" s="19">
        <v>0</v>
      </c>
    </row>
    <row r="182" spans="1:32" x14ac:dyDescent="0.2">
      <c r="A182" s="5">
        <v>430</v>
      </c>
      <c r="B182" s="6">
        <v>430170110</v>
      </c>
      <c r="C182" s="7" t="s">
        <v>139</v>
      </c>
      <c r="D182" s="6">
        <v>170</v>
      </c>
      <c r="E182" s="7" t="s">
        <v>102</v>
      </c>
      <c r="F182" s="6">
        <v>110</v>
      </c>
      <c r="G182" s="8" t="s">
        <v>143</v>
      </c>
      <c r="H182" s="3"/>
      <c r="I182" s="9">
        <v>12513</v>
      </c>
      <c r="J182" s="9">
        <v>3568</v>
      </c>
      <c r="K182" s="9">
        <v>0</v>
      </c>
      <c r="L182" s="9">
        <v>1188</v>
      </c>
      <c r="M182" s="10">
        <v>17269</v>
      </c>
      <c r="N182" s="3"/>
      <c r="O182" s="11">
        <v>8</v>
      </c>
      <c r="P182" s="12">
        <v>0</v>
      </c>
      <c r="Q182" s="13">
        <v>128648</v>
      </c>
      <c r="R182" s="13">
        <v>0</v>
      </c>
      <c r="S182" s="13">
        <v>0</v>
      </c>
      <c r="T182" s="13">
        <v>9504</v>
      </c>
      <c r="U182" s="14">
        <v>138152</v>
      </c>
      <c r="V182" s="4"/>
      <c r="W182" s="15">
        <v>0</v>
      </c>
      <c r="X182" s="16">
        <v>0.09</v>
      </c>
      <c r="Y182" s="16">
        <v>3.9733325364024845E-3</v>
      </c>
      <c r="Z182" s="17">
        <v>0</v>
      </c>
      <c r="AA182" s="4"/>
      <c r="AB182" s="11">
        <v>6</v>
      </c>
      <c r="AC182" s="18">
        <v>0</v>
      </c>
      <c r="AD182" s="13">
        <v>0</v>
      </c>
      <c r="AE182" s="18">
        <v>0</v>
      </c>
      <c r="AF182" s="19">
        <v>0</v>
      </c>
    </row>
    <row r="183" spans="1:32" x14ac:dyDescent="0.2">
      <c r="A183" s="5">
        <v>430</v>
      </c>
      <c r="B183" s="6">
        <v>430170136</v>
      </c>
      <c r="C183" s="7" t="s">
        <v>139</v>
      </c>
      <c r="D183" s="6">
        <v>170</v>
      </c>
      <c r="E183" s="7" t="s">
        <v>102</v>
      </c>
      <c r="F183" s="6">
        <v>136</v>
      </c>
      <c r="G183" s="8" t="s">
        <v>101</v>
      </c>
      <c r="H183" s="3"/>
      <c r="I183" s="9">
        <v>11458</v>
      </c>
      <c r="J183" s="9">
        <v>3700</v>
      </c>
      <c r="K183" s="9">
        <v>0</v>
      </c>
      <c r="L183" s="9">
        <v>1188</v>
      </c>
      <c r="M183" s="10">
        <v>16346</v>
      </c>
      <c r="N183" s="3"/>
      <c r="O183" s="11">
        <v>2</v>
      </c>
      <c r="P183" s="12">
        <v>0</v>
      </c>
      <c r="Q183" s="13">
        <v>30316</v>
      </c>
      <c r="R183" s="13">
        <v>0</v>
      </c>
      <c r="S183" s="13">
        <v>0</v>
      </c>
      <c r="T183" s="13">
        <v>2376</v>
      </c>
      <c r="U183" s="14">
        <v>32692</v>
      </c>
      <c r="V183" s="4"/>
      <c r="W183" s="15">
        <v>0</v>
      </c>
      <c r="X183" s="16">
        <v>0.09</v>
      </c>
      <c r="Y183" s="16">
        <v>4.4590006164125784E-3</v>
      </c>
      <c r="Z183" s="17">
        <v>0</v>
      </c>
      <c r="AA183" s="4"/>
      <c r="AB183" s="11">
        <v>1</v>
      </c>
      <c r="AC183" s="18">
        <v>0</v>
      </c>
      <c r="AD183" s="13">
        <v>0</v>
      </c>
      <c r="AE183" s="18">
        <v>0</v>
      </c>
      <c r="AF183" s="19">
        <v>0</v>
      </c>
    </row>
    <row r="184" spans="1:32" x14ac:dyDescent="0.2">
      <c r="A184" s="5">
        <v>430</v>
      </c>
      <c r="B184" s="6">
        <v>430170139</v>
      </c>
      <c r="C184" s="7" t="s">
        <v>139</v>
      </c>
      <c r="D184" s="6">
        <v>170</v>
      </c>
      <c r="E184" s="7" t="s">
        <v>102</v>
      </c>
      <c r="F184" s="6">
        <v>139</v>
      </c>
      <c r="G184" s="8" t="s">
        <v>144</v>
      </c>
      <c r="H184" s="3"/>
      <c r="I184" s="9">
        <v>12430</v>
      </c>
      <c r="J184" s="9">
        <v>3874</v>
      </c>
      <c r="K184" s="9">
        <v>0</v>
      </c>
      <c r="L184" s="9">
        <v>1188</v>
      </c>
      <c r="M184" s="10">
        <v>17492</v>
      </c>
      <c r="N184" s="3"/>
      <c r="O184" s="11">
        <v>3</v>
      </c>
      <c r="P184" s="12">
        <v>0</v>
      </c>
      <c r="Q184" s="13">
        <v>48912</v>
      </c>
      <c r="R184" s="13">
        <v>0</v>
      </c>
      <c r="S184" s="13">
        <v>0</v>
      </c>
      <c r="T184" s="13">
        <v>3564</v>
      </c>
      <c r="U184" s="14">
        <v>52476</v>
      </c>
      <c r="V184" s="4"/>
      <c r="W184" s="15">
        <v>0</v>
      </c>
      <c r="X184" s="16">
        <v>0.09</v>
      </c>
      <c r="Y184" s="16">
        <v>7.2698118170314561E-4</v>
      </c>
      <c r="Z184" s="17">
        <v>0</v>
      </c>
      <c r="AA184" s="4"/>
      <c r="AB184" s="11">
        <v>3</v>
      </c>
      <c r="AC184" s="18">
        <v>0</v>
      </c>
      <c r="AD184" s="13">
        <v>0</v>
      </c>
      <c r="AE184" s="18">
        <v>0</v>
      </c>
      <c r="AF184" s="19">
        <v>0</v>
      </c>
    </row>
    <row r="185" spans="1:32" x14ac:dyDescent="0.2">
      <c r="A185" s="5">
        <v>430</v>
      </c>
      <c r="B185" s="6">
        <v>430170141</v>
      </c>
      <c r="C185" s="7" t="s">
        <v>139</v>
      </c>
      <c r="D185" s="6">
        <v>170</v>
      </c>
      <c r="E185" s="7" t="s">
        <v>102</v>
      </c>
      <c r="F185" s="6">
        <v>141</v>
      </c>
      <c r="G185" s="8" t="s">
        <v>145</v>
      </c>
      <c r="H185" s="3"/>
      <c r="I185" s="9">
        <v>12307</v>
      </c>
      <c r="J185" s="9">
        <v>6780</v>
      </c>
      <c r="K185" s="9">
        <v>0</v>
      </c>
      <c r="L185" s="9">
        <v>1188</v>
      </c>
      <c r="M185" s="10">
        <v>20275</v>
      </c>
      <c r="N185" s="3"/>
      <c r="O185" s="11">
        <v>201</v>
      </c>
      <c r="P185" s="12">
        <v>0</v>
      </c>
      <c r="Q185" s="13">
        <v>3836487</v>
      </c>
      <c r="R185" s="13">
        <v>0</v>
      </c>
      <c r="S185" s="13">
        <v>0</v>
      </c>
      <c r="T185" s="13">
        <v>238788</v>
      </c>
      <c r="U185" s="14">
        <v>4075275</v>
      </c>
      <c r="V185" s="4"/>
      <c r="W185" s="15">
        <v>0</v>
      </c>
      <c r="X185" s="16">
        <v>0.09</v>
      </c>
      <c r="Y185" s="16">
        <v>7.2565891950293601E-2</v>
      </c>
      <c r="Z185" s="17">
        <v>0</v>
      </c>
      <c r="AA185" s="4"/>
      <c r="AB185" s="11">
        <v>72</v>
      </c>
      <c r="AC185" s="18">
        <v>0</v>
      </c>
      <c r="AD185" s="13">
        <v>0</v>
      </c>
      <c r="AE185" s="18">
        <v>0</v>
      </c>
      <c r="AF185" s="19">
        <v>0</v>
      </c>
    </row>
    <row r="186" spans="1:32" x14ac:dyDescent="0.2">
      <c r="A186" s="5">
        <v>430</v>
      </c>
      <c r="B186" s="6">
        <v>430170153</v>
      </c>
      <c r="C186" s="7" t="s">
        <v>139</v>
      </c>
      <c r="D186" s="6">
        <v>170</v>
      </c>
      <c r="E186" s="7" t="s">
        <v>102</v>
      </c>
      <c r="F186" s="6">
        <v>153</v>
      </c>
      <c r="G186" s="8" t="s">
        <v>46</v>
      </c>
      <c r="H186" s="3"/>
      <c r="I186" s="9">
        <v>15594</v>
      </c>
      <c r="J186" s="9">
        <v>20</v>
      </c>
      <c r="K186" s="9">
        <v>0</v>
      </c>
      <c r="L186" s="9">
        <v>1188</v>
      </c>
      <c r="M186" s="10">
        <v>16802</v>
      </c>
      <c r="N186" s="3"/>
      <c r="O186" s="11">
        <v>3</v>
      </c>
      <c r="P186" s="12">
        <v>0</v>
      </c>
      <c r="Q186" s="13">
        <v>46842</v>
      </c>
      <c r="R186" s="13">
        <v>0</v>
      </c>
      <c r="S186" s="13">
        <v>0</v>
      </c>
      <c r="T186" s="13">
        <v>3564</v>
      </c>
      <c r="U186" s="14">
        <v>50406</v>
      </c>
      <c r="V186" s="4"/>
      <c r="W186" s="15">
        <v>0</v>
      </c>
      <c r="X186" s="16">
        <v>0.09</v>
      </c>
      <c r="Y186" s="16">
        <v>1.2938966482208984E-2</v>
      </c>
      <c r="Z186" s="17">
        <v>0</v>
      </c>
      <c r="AA186" s="4"/>
      <c r="AB186" s="11">
        <v>1</v>
      </c>
      <c r="AC186" s="18">
        <v>0</v>
      </c>
      <c r="AD186" s="13">
        <v>0</v>
      </c>
      <c r="AE186" s="18">
        <v>0</v>
      </c>
      <c r="AF186" s="19">
        <v>0</v>
      </c>
    </row>
    <row r="187" spans="1:32" x14ac:dyDescent="0.2">
      <c r="A187" s="5">
        <v>430</v>
      </c>
      <c r="B187" s="6">
        <v>430170162</v>
      </c>
      <c r="C187" s="7" t="s">
        <v>139</v>
      </c>
      <c r="D187" s="6">
        <v>170</v>
      </c>
      <c r="E187" s="7" t="s">
        <v>102</v>
      </c>
      <c r="F187" s="6">
        <v>162</v>
      </c>
      <c r="G187" s="8" t="s">
        <v>146</v>
      </c>
      <c r="H187" s="3"/>
      <c r="I187" s="9">
        <v>12430</v>
      </c>
      <c r="J187" s="9">
        <v>2498</v>
      </c>
      <c r="K187" s="9">
        <v>0</v>
      </c>
      <c r="L187" s="9">
        <v>1188</v>
      </c>
      <c r="M187" s="10">
        <v>16116</v>
      </c>
      <c r="N187" s="3"/>
      <c r="O187" s="11">
        <v>1</v>
      </c>
      <c r="P187" s="12">
        <v>0</v>
      </c>
      <c r="Q187" s="13">
        <v>14928</v>
      </c>
      <c r="R187" s="13">
        <v>0</v>
      </c>
      <c r="S187" s="13">
        <v>0</v>
      </c>
      <c r="T187" s="13">
        <v>1188</v>
      </c>
      <c r="U187" s="14">
        <v>16116</v>
      </c>
      <c r="V187" s="4"/>
      <c r="W187" s="15">
        <v>0</v>
      </c>
      <c r="X187" s="16">
        <v>0.09</v>
      </c>
      <c r="Y187" s="16">
        <v>1.5158171061065212E-2</v>
      </c>
      <c r="Z187" s="17">
        <v>0</v>
      </c>
      <c r="AA187" s="4"/>
      <c r="AB187" s="11">
        <v>0</v>
      </c>
      <c r="AC187" s="18">
        <v>0</v>
      </c>
      <c r="AD187" s="13">
        <v>0</v>
      </c>
      <c r="AE187" s="18">
        <v>0</v>
      </c>
      <c r="AF187" s="19">
        <v>0</v>
      </c>
    </row>
    <row r="188" spans="1:32" x14ac:dyDescent="0.2">
      <c r="A188" s="5">
        <v>430</v>
      </c>
      <c r="B188" s="6">
        <v>430170170</v>
      </c>
      <c r="C188" s="7" t="s">
        <v>139</v>
      </c>
      <c r="D188" s="6">
        <v>170</v>
      </c>
      <c r="E188" s="7" t="s">
        <v>102</v>
      </c>
      <c r="F188" s="6">
        <v>170</v>
      </c>
      <c r="G188" s="8" t="s">
        <v>102</v>
      </c>
      <c r="H188" s="3"/>
      <c r="I188" s="9">
        <v>13309</v>
      </c>
      <c r="J188" s="9">
        <v>736</v>
      </c>
      <c r="K188" s="9">
        <v>0</v>
      </c>
      <c r="L188" s="9">
        <v>1188</v>
      </c>
      <c r="M188" s="10">
        <v>15233</v>
      </c>
      <c r="N188" s="3"/>
      <c r="O188" s="11">
        <v>524</v>
      </c>
      <c r="P188" s="12">
        <v>0</v>
      </c>
      <c r="Q188" s="13">
        <v>7359580</v>
      </c>
      <c r="R188" s="13">
        <v>0</v>
      </c>
      <c r="S188" s="13">
        <v>0</v>
      </c>
      <c r="T188" s="13">
        <v>622512</v>
      </c>
      <c r="U188" s="14">
        <v>7982092</v>
      </c>
      <c r="V188" s="4"/>
      <c r="W188" s="15">
        <v>0</v>
      </c>
      <c r="X188" s="16">
        <v>0.09</v>
      </c>
      <c r="Y188" s="16">
        <v>8.1498409141711289E-2</v>
      </c>
      <c r="Z188" s="17">
        <v>0</v>
      </c>
      <c r="AA188" s="4"/>
      <c r="AB188" s="11">
        <v>201</v>
      </c>
      <c r="AC188" s="18">
        <v>0</v>
      </c>
      <c r="AD188" s="13">
        <v>0</v>
      </c>
      <c r="AE188" s="18">
        <v>0</v>
      </c>
      <c r="AF188" s="19">
        <v>0</v>
      </c>
    </row>
    <row r="189" spans="1:32" x14ac:dyDescent="0.2">
      <c r="A189" s="5">
        <v>430</v>
      </c>
      <c r="B189" s="6">
        <v>430170174</v>
      </c>
      <c r="C189" s="7" t="s">
        <v>139</v>
      </c>
      <c r="D189" s="6">
        <v>170</v>
      </c>
      <c r="E189" s="7" t="s">
        <v>102</v>
      </c>
      <c r="F189" s="6">
        <v>174</v>
      </c>
      <c r="G189" s="8" t="s">
        <v>120</v>
      </c>
      <c r="H189" s="3"/>
      <c r="I189" s="9">
        <v>11553</v>
      </c>
      <c r="J189" s="9">
        <v>6828</v>
      </c>
      <c r="K189" s="9">
        <v>0</v>
      </c>
      <c r="L189" s="9">
        <v>1188</v>
      </c>
      <c r="M189" s="10">
        <v>19569</v>
      </c>
      <c r="N189" s="3"/>
      <c r="O189" s="11">
        <v>62</v>
      </c>
      <c r="P189" s="12">
        <v>0</v>
      </c>
      <c r="Q189" s="13">
        <v>1139622</v>
      </c>
      <c r="R189" s="13">
        <v>0</v>
      </c>
      <c r="S189" s="13">
        <v>0</v>
      </c>
      <c r="T189" s="13">
        <v>73656</v>
      </c>
      <c r="U189" s="14">
        <v>1213278</v>
      </c>
      <c r="V189" s="4"/>
      <c r="W189" s="15">
        <v>0</v>
      </c>
      <c r="X189" s="16">
        <v>0.09</v>
      </c>
      <c r="Y189" s="16">
        <v>4.8783488248904744E-2</v>
      </c>
      <c r="Z189" s="17">
        <v>0</v>
      </c>
      <c r="AA189" s="4"/>
      <c r="AB189" s="11">
        <v>21</v>
      </c>
      <c r="AC189" s="18">
        <v>0</v>
      </c>
      <c r="AD189" s="13">
        <v>0</v>
      </c>
      <c r="AE189" s="18">
        <v>0</v>
      </c>
      <c r="AF189" s="19">
        <v>0</v>
      </c>
    </row>
    <row r="190" spans="1:32" x14ac:dyDescent="0.2">
      <c r="A190" s="5">
        <v>430</v>
      </c>
      <c r="B190" s="6">
        <v>430170185</v>
      </c>
      <c r="C190" s="7" t="s">
        <v>139</v>
      </c>
      <c r="D190" s="6">
        <v>170</v>
      </c>
      <c r="E190" s="7" t="s">
        <v>102</v>
      </c>
      <c r="F190" s="6">
        <v>185</v>
      </c>
      <c r="G190" s="8" t="s">
        <v>147</v>
      </c>
      <c r="H190" s="3"/>
      <c r="I190" s="9">
        <v>16037</v>
      </c>
      <c r="J190" s="9">
        <v>2013</v>
      </c>
      <c r="K190" s="9">
        <v>0</v>
      </c>
      <c r="L190" s="9">
        <v>1188</v>
      </c>
      <c r="M190" s="10">
        <v>19238</v>
      </c>
      <c r="N190" s="3"/>
      <c r="O190" s="11">
        <v>2</v>
      </c>
      <c r="P190" s="12">
        <v>0</v>
      </c>
      <c r="Q190" s="13">
        <v>36100</v>
      </c>
      <c r="R190" s="13">
        <v>0</v>
      </c>
      <c r="S190" s="13">
        <v>0</v>
      </c>
      <c r="T190" s="13">
        <v>2376</v>
      </c>
      <c r="U190" s="14">
        <v>38476</v>
      </c>
      <c r="V190" s="4"/>
      <c r="W190" s="15">
        <v>0</v>
      </c>
      <c r="X190" s="16">
        <v>0.09</v>
      </c>
      <c r="Y190" s="16">
        <v>2.8164263846001639E-2</v>
      </c>
      <c r="Z190" s="17">
        <v>0</v>
      </c>
      <c r="AA190" s="4"/>
      <c r="AB190" s="11">
        <v>1</v>
      </c>
      <c r="AC190" s="18">
        <v>0</v>
      </c>
      <c r="AD190" s="13">
        <v>0</v>
      </c>
      <c r="AE190" s="18">
        <v>0</v>
      </c>
      <c r="AF190" s="19">
        <v>0</v>
      </c>
    </row>
    <row r="191" spans="1:32" x14ac:dyDescent="0.2">
      <c r="A191" s="5">
        <v>430</v>
      </c>
      <c r="B191" s="6">
        <v>430170186</v>
      </c>
      <c r="C191" s="7" t="s">
        <v>139</v>
      </c>
      <c r="D191" s="6">
        <v>170</v>
      </c>
      <c r="E191" s="7" t="s">
        <v>102</v>
      </c>
      <c r="F191" s="6">
        <v>186</v>
      </c>
      <c r="G191" s="8" t="s">
        <v>148</v>
      </c>
      <c r="H191" s="3"/>
      <c r="I191" s="9">
        <v>13696</v>
      </c>
      <c r="J191" s="9">
        <v>4279</v>
      </c>
      <c r="K191" s="9">
        <v>0</v>
      </c>
      <c r="L191" s="9">
        <v>1188</v>
      </c>
      <c r="M191" s="10">
        <v>19163</v>
      </c>
      <c r="N191" s="3"/>
      <c r="O191" s="11">
        <v>1</v>
      </c>
      <c r="P191" s="12">
        <v>0</v>
      </c>
      <c r="Q191" s="13">
        <v>17975</v>
      </c>
      <c r="R191" s="13">
        <v>0</v>
      </c>
      <c r="S191" s="13">
        <v>0</v>
      </c>
      <c r="T191" s="13">
        <v>1188</v>
      </c>
      <c r="U191" s="14">
        <v>19163</v>
      </c>
      <c r="V191" s="4"/>
      <c r="W191" s="15">
        <v>0</v>
      </c>
      <c r="X191" s="16">
        <v>0.09</v>
      </c>
      <c r="Y191" s="16">
        <v>6.1942151199617431E-3</v>
      </c>
      <c r="Z191" s="17">
        <v>0</v>
      </c>
      <c r="AA191" s="4"/>
      <c r="AB191" s="11">
        <v>0</v>
      </c>
      <c r="AC191" s="18">
        <v>0</v>
      </c>
      <c r="AD191" s="13">
        <v>0</v>
      </c>
      <c r="AE191" s="18">
        <v>0</v>
      </c>
      <c r="AF191" s="19">
        <v>0</v>
      </c>
    </row>
    <row r="192" spans="1:32" x14ac:dyDescent="0.2">
      <c r="A192" s="5">
        <v>430</v>
      </c>
      <c r="B192" s="6">
        <v>430170198</v>
      </c>
      <c r="C192" s="7" t="s">
        <v>139</v>
      </c>
      <c r="D192" s="6">
        <v>170</v>
      </c>
      <c r="E192" s="7" t="s">
        <v>102</v>
      </c>
      <c r="F192" s="6">
        <v>198</v>
      </c>
      <c r="G192" s="8" t="s">
        <v>103</v>
      </c>
      <c r="H192" s="3"/>
      <c r="I192" s="9">
        <v>11133</v>
      </c>
      <c r="J192" s="9">
        <v>5806</v>
      </c>
      <c r="K192" s="9">
        <v>0</v>
      </c>
      <c r="L192" s="9">
        <v>1188</v>
      </c>
      <c r="M192" s="10">
        <v>18127</v>
      </c>
      <c r="N192" s="3"/>
      <c r="O192" s="11">
        <v>3</v>
      </c>
      <c r="P192" s="12">
        <v>0</v>
      </c>
      <c r="Q192" s="13">
        <v>50817</v>
      </c>
      <c r="R192" s="13">
        <v>0</v>
      </c>
      <c r="S192" s="13">
        <v>0</v>
      </c>
      <c r="T192" s="13">
        <v>3564</v>
      </c>
      <c r="U192" s="14">
        <v>54381</v>
      </c>
      <c r="V192" s="4"/>
      <c r="W192" s="15">
        <v>0</v>
      </c>
      <c r="X192" s="16">
        <v>0.09</v>
      </c>
      <c r="Y192" s="16">
        <v>1.6038976497708818E-3</v>
      </c>
      <c r="Z192" s="17">
        <v>0</v>
      </c>
      <c r="AA192" s="4"/>
      <c r="AB192" s="11">
        <v>2</v>
      </c>
      <c r="AC192" s="18">
        <v>0</v>
      </c>
      <c r="AD192" s="13">
        <v>0</v>
      </c>
      <c r="AE192" s="18">
        <v>0</v>
      </c>
      <c r="AF192" s="19">
        <v>0</v>
      </c>
    </row>
    <row r="193" spans="1:32" x14ac:dyDescent="0.2">
      <c r="A193" s="5">
        <v>430</v>
      </c>
      <c r="B193" s="6">
        <v>430170271</v>
      </c>
      <c r="C193" s="7" t="s">
        <v>139</v>
      </c>
      <c r="D193" s="6">
        <v>170</v>
      </c>
      <c r="E193" s="7" t="s">
        <v>102</v>
      </c>
      <c r="F193" s="6">
        <v>271</v>
      </c>
      <c r="G193" s="8" t="s">
        <v>149</v>
      </c>
      <c r="H193" s="3"/>
      <c r="I193" s="9">
        <v>11336</v>
      </c>
      <c r="J193" s="9">
        <v>3374</v>
      </c>
      <c r="K193" s="9">
        <v>0</v>
      </c>
      <c r="L193" s="9">
        <v>1188</v>
      </c>
      <c r="M193" s="10">
        <v>15898</v>
      </c>
      <c r="N193" s="3"/>
      <c r="O193" s="11">
        <v>15</v>
      </c>
      <c r="P193" s="12">
        <v>0</v>
      </c>
      <c r="Q193" s="13">
        <v>220650</v>
      </c>
      <c r="R193" s="13">
        <v>0</v>
      </c>
      <c r="S193" s="13">
        <v>0</v>
      </c>
      <c r="T193" s="13">
        <v>17820</v>
      </c>
      <c r="U193" s="14">
        <v>238470</v>
      </c>
      <c r="V193" s="4"/>
      <c r="W193" s="15">
        <v>0</v>
      </c>
      <c r="X193" s="16">
        <v>0.09</v>
      </c>
      <c r="Y193" s="16">
        <v>3.9731765744789446E-3</v>
      </c>
      <c r="Z193" s="17">
        <v>0</v>
      </c>
      <c r="AA193" s="4"/>
      <c r="AB193" s="11">
        <v>7</v>
      </c>
      <c r="AC193" s="18">
        <v>0</v>
      </c>
      <c r="AD193" s="13">
        <v>0</v>
      </c>
      <c r="AE193" s="18">
        <v>0</v>
      </c>
      <c r="AF193" s="19">
        <v>0</v>
      </c>
    </row>
    <row r="194" spans="1:32" x14ac:dyDescent="0.2">
      <c r="A194" s="5">
        <v>430</v>
      </c>
      <c r="B194" s="6">
        <v>430170314</v>
      </c>
      <c r="C194" s="7" t="s">
        <v>139</v>
      </c>
      <c r="D194" s="6">
        <v>170</v>
      </c>
      <c r="E194" s="7" t="s">
        <v>102</v>
      </c>
      <c r="F194" s="6">
        <v>314</v>
      </c>
      <c r="G194" s="8" t="s">
        <v>131</v>
      </c>
      <c r="H194" s="3"/>
      <c r="I194" s="9">
        <v>10485</v>
      </c>
      <c r="J194" s="9">
        <v>6201</v>
      </c>
      <c r="K194" s="9">
        <v>0</v>
      </c>
      <c r="L194" s="9">
        <v>1188</v>
      </c>
      <c r="M194" s="10">
        <v>17874</v>
      </c>
      <c r="N194" s="3"/>
      <c r="O194" s="11">
        <v>1</v>
      </c>
      <c r="P194" s="12">
        <v>0</v>
      </c>
      <c r="Q194" s="13">
        <v>16686</v>
      </c>
      <c r="R194" s="13">
        <v>0</v>
      </c>
      <c r="S194" s="13">
        <v>0</v>
      </c>
      <c r="T194" s="13">
        <v>1188</v>
      </c>
      <c r="U194" s="14">
        <v>17874</v>
      </c>
      <c r="V194" s="4"/>
      <c r="W194" s="15">
        <v>0</v>
      </c>
      <c r="X194" s="16">
        <v>0.09</v>
      </c>
      <c r="Y194" s="16">
        <v>3.1287329996950879E-3</v>
      </c>
      <c r="Z194" s="17">
        <v>0</v>
      </c>
      <c r="AA194" s="4"/>
      <c r="AB194" s="11">
        <v>1</v>
      </c>
      <c r="AC194" s="18">
        <v>0</v>
      </c>
      <c r="AD194" s="13">
        <v>0</v>
      </c>
      <c r="AE194" s="18">
        <v>0</v>
      </c>
      <c r="AF194" s="19">
        <v>0</v>
      </c>
    </row>
    <row r="195" spans="1:32" x14ac:dyDescent="0.2">
      <c r="A195" s="5">
        <v>430</v>
      </c>
      <c r="B195" s="6">
        <v>430170321</v>
      </c>
      <c r="C195" s="7" t="s">
        <v>139</v>
      </c>
      <c r="D195" s="6">
        <v>170</v>
      </c>
      <c r="E195" s="7" t="s">
        <v>102</v>
      </c>
      <c r="F195" s="6">
        <v>321</v>
      </c>
      <c r="G195" s="8" t="s">
        <v>107</v>
      </c>
      <c r="H195" s="3"/>
      <c r="I195" s="9">
        <v>14823</v>
      </c>
      <c r="J195" s="9">
        <v>7626</v>
      </c>
      <c r="K195" s="9">
        <v>0</v>
      </c>
      <c r="L195" s="9">
        <v>1188</v>
      </c>
      <c r="M195" s="10">
        <v>23637</v>
      </c>
      <c r="N195" s="3"/>
      <c r="O195" s="11">
        <v>8</v>
      </c>
      <c r="P195" s="12">
        <v>0</v>
      </c>
      <c r="Q195" s="13">
        <v>179592</v>
      </c>
      <c r="R195" s="13">
        <v>0</v>
      </c>
      <c r="S195" s="13">
        <v>0</v>
      </c>
      <c r="T195" s="13">
        <v>9504</v>
      </c>
      <c r="U195" s="14">
        <v>189096</v>
      </c>
      <c r="V195" s="4"/>
      <c r="W195" s="15">
        <v>0</v>
      </c>
      <c r="X195" s="16">
        <v>0.09</v>
      </c>
      <c r="Y195" s="16">
        <v>2.9159476890590953E-3</v>
      </c>
      <c r="Z195" s="17">
        <v>0</v>
      </c>
      <c r="AA195" s="4"/>
      <c r="AB195" s="11">
        <v>4</v>
      </c>
      <c r="AC195" s="18">
        <v>0</v>
      </c>
      <c r="AD195" s="13">
        <v>0</v>
      </c>
      <c r="AE195" s="18">
        <v>0</v>
      </c>
      <c r="AF195" s="19">
        <v>0</v>
      </c>
    </row>
    <row r="196" spans="1:32" x14ac:dyDescent="0.2">
      <c r="A196" s="5">
        <v>430</v>
      </c>
      <c r="B196" s="6">
        <v>430170348</v>
      </c>
      <c r="C196" s="7" t="s">
        <v>139</v>
      </c>
      <c r="D196" s="6">
        <v>170</v>
      </c>
      <c r="E196" s="7" t="s">
        <v>102</v>
      </c>
      <c r="F196" s="6">
        <v>348</v>
      </c>
      <c r="G196" s="8" t="s">
        <v>108</v>
      </c>
      <c r="H196" s="3"/>
      <c r="I196" s="9">
        <v>14829</v>
      </c>
      <c r="J196" s="9">
        <v>57</v>
      </c>
      <c r="K196" s="9">
        <v>0</v>
      </c>
      <c r="L196" s="9">
        <v>1188</v>
      </c>
      <c r="M196" s="10">
        <v>16074</v>
      </c>
      <c r="N196" s="3"/>
      <c r="O196" s="11">
        <v>6</v>
      </c>
      <c r="P196" s="12">
        <v>0</v>
      </c>
      <c r="Q196" s="13">
        <v>89316</v>
      </c>
      <c r="R196" s="13">
        <v>0</v>
      </c>
      <c r="S196" s="13">
        <v>0</v>
      </c>
      <c r="T196" s="13">
        <v>7128</v>
      </c>
      <c r="U196" s="14">
        <v>96444</v>
      </c>
      <c r="V196" s="4"/>
      <c r="W196" s="15">
        <v>0</v>
      </c>
      <c r="X196" s="16">
        <v>0.18</v>
      </c>
      <c r="Y196" s="16">
        <v>7.2741309323502423E-2</v>
      </c>
      <c r="Z196" s="17">
        <v>0</v>
      </c>
      <c r="AA196" s="4"/>
      <c r="AB196" s="11">
        <v>3</v>
      </c>
      <c r="AC196" s="18">
        <v>0</v>
      </c>
      <c r="AD196" s="13">
        <v>0</v>
      </c>
      <c r="AE196" s="18">
        <v>0</v>
      </c>
      <c r="AF196" s="19">
        <v>0</v>
      </c>
    </row>
    <row r="197" spans="1:32" x14ac:dyDescent="0.2">
      <c r="A197" s="5">
        <v>430</v>
      </c>
      <c r="B197" s="6">
        <v>430170600</v>
      </c>
      <c r="C197" s="7" t="s">
        <v>139</v>
      </c>
      <c r="D197" s="6">
        <v>170</v>
      </c>
      <c r="E197" s="7" t="s">
        <v>102</v>
      </c>
      <c r="F197" s="6">
        <v>600</v>
      </c>
      <c r="G197" s="8" t="s">
        <v>150</v>
      </c>
      <c r="H197" s="3"/>
      <c r="I197" s="9">
        <v>14972</v>
      </c>
      <c r="J197" s="9">
        <v>6446</v>
      </c>
      <c r="K197" s="9">
        <v>0</v>
      </c>
      <c r="L197" s="9">
        <v>1188</v>
      </c>
      <c r="M197" s="10">
        <v>22606</v>
      </c>
      <c r="N197" s="3"/>
      <c r="O197" s="11">
        <v>1</v>
      </c>
      <c r="P197" s="12">
        <v>0</v>
      </c>
      <c r="Q197" s="13">
        <v>21418</v>
      </c>
      <c r="R197" s="13">
        <v>0</v>
      </c>
      <c r="S197" s="13">
        <v>0</v>
      </c>
      <c r="T197" s="13">
        <v>1188</v>
      </c>
      <c r="U197" s="14">
        <v>22606</v>
      </c>
      <c r="V197" s="4"/>
      <c r="W197" s="15">
        <v>0</v>
      </c>
      <c r="X197" s="16">
        <v>0.09</v>
      </c>
      <c r="Y197" s="16">
        <v>7.481206976455523E-3</v>
      </c>
      <c r="Z197" s="17">
        <v>0</v>
      </c>
      <c r="AA197" s="4"/>
      <c r="AB197" s="11">
        <v>0</v>
      </c>
      <c r="AC197" s="18">
        <v>0</v>
      </c>
      <c r="AD197" s="13">
        <v>0</v>
      </c>
      <c r="AE197" s="18">
        <v>0</v>
      </c>
      <c r="AF197" s="19">
        <v>0</v>
      </c>
    </row>
    <row r="198" spans="1:32" x14ac:dyDescent="0.2">
      <c r="A198" s="5">
        <v>430</v>
      </c>
      <c r="B198" s="6">
        <v>430170616</v>
      </c>
      <c r="C198" s="7" t="s">
        <v>139</v>
      </c>
      <c r="D198" s="6">
        <v>170</v>
      </c>
      <c r="E198" s="7" t="s">
        <v>102</v>
      </c>
      <c r="F198" s="6">
        <v>616</v>
      </c>
      <c r="G198" s="8" t="s">
        <v>128</v>
      </c>
      <c r="H198" s="3"/>
      <c r="I198" s="9">
        <v>12430</v>
      </c>
      <c r="J198" s="9">
        <v>2364</v>
      </c>
      <c r="K198" s="9">
        <v>0</v>
      </c>
      <c r="L198" s="9">
        <v>1188</v>
      </c>
      <c r="M198" s="10">
        <v>15982</v>
      </c>
      <c r="N198" s="3"/>
      <c r="O198" s="11">
        <v>2</v>
      </c>
      <c r="P198" s="12">
        <v>0</v>
      </c>
      <c r="Q198" s="13">
        <v>29588</v>
      </c>
      <c r="R198" s="13">
        <v>0</v>
      </c>
      <c r="S198" s="13">
        <v>0</v>
      </c>
      <c r="T198" s="13">
        <v>2376</v>
      </c>
      <c r="U198" s="14">
        <v>31964</v>
      </c>
      <c r="V198" s="4"/>
      <c r="W198" s="15">
        <v>0</v>
      </c>
      <c r="X198" s="16">
        <v>0.09</v>
      </c>
      <c r="Y198" s="16">
        <v>2.8018621675182574E-2</v>
      </c>
      <c r="Z198" s="17">
        <v>0</v>
      </c>
      <c r="AA198" s="4"/>
      <c r="AB198" s="11">
        <v>1</v>
      </c>
      <c r="AC198" s="18">
        <v>0</v>
      </c>
      <c r="AD198" s="13">
        <v>0</v>
      </c>
      <c r="AE198" s="18">
        <v>0</v>
      </c>
      <c r="AF198" s="19">
        <v>0</v>
      </c>
    </row>
    <row r="199" spans="1:32" x14ac:dyDescent="0.2">
      <c r="A199" s="5">
        <v>430</v>
      </c>
      <c r="B199" s="6">
        <v>430170620</v>
      </c>
      <c r="C199" s="7" t="s">
        <v>139</v>
      </c>
      <c r="D199" s="6">
        <v>170</v>
      </c>
      <c r="E199" s="7" t="s">
        <v>102</v>
      </c>
      <c r="F199" s="6">
        <v>620</v>
      </c>
      <c r="G199" s="8" t="s">
        <v>151</v>
      </c>
      <c r="H199" s="3"/>
      <c r="I199" s="9">
        <v>13760</v>
      </c>
      <c r="J199" s="9">
        <v>8829</v>
      </c>
      <c r="K199" s="9">
        <v>0</v>
      </c>
      <c r="L199" s="9">
        <v>1188</v>
      </c>
      <c r="M199" s="10">
        <v>23777</v>
      </c>
      <c r="N199" s="3"/>
      <c r="O199" s="11">
        <v>10</v>
      </c>
      <c r="P199" s="12">
        <v>0</v>
      </c>
      <c r="Q199" s="13">
        <v>225890</v>
      </c>
      <c r="R199" s="13">
        <v>0</v>
      </c>
      <c r="S199" s="13">
        <v>0</v>
      </c>
      <c r="T199" s="13">
        <v>11880</v>
      </c>
      <c r="U199" s="14">
        <v>237770</v>
      </c>
      <c r="V199" s="4"/>
      <c r="W199" s="15">
        <v>0</v>
      </c>
      <c r="X199" s="16">
        <v>0.09</v>
      </c>
      <c r="Y199" s="16">
        <v>1.3379013522398057E-2</v>
      </c>
      <c r="Z199" s="17">
        <v>0</v>
      </c>
      <c r="AA199" s="4"/>
      <c r="AB199" s="11">
        <v>5</v>
      </c>
      <c r="AC199" s="18">
        <v>0</v>
      </c>
      <c r="AD199" s="13">
        <v>0</v>
      </c>
      <c r="AE199" s="18">
        <v>0</v>
      </c>
      <c r="AF199" s="19">
        <v>0</v>
      </c>
    </row>
    <row r="200" spans="1:32" x14ac:dyDescent="0.2">
      <c r="A200" s="5">
        <v>430</v>
      </c>
      <c r="B200" s="6">
        <v>430170673</v>
      </c>
      <c r="C200" s="7" t="s">
        <v>139</v>
      </c>
      <c r="D200" s="6">
        <v>170</v>
      </c>
      <c r="E200" s="7" t="s">
        <v>102</v>
      </c>
      <c r="F200" s="6">
        <v>673</v>
      </c>
      <c r="G200" s="8" t="s">
        <v>152</v>
      </c>
      <c r="H200" s="3"/>
      <c r="I200" s="9">
        <v>12430</v>
      </c>
      <c r="J200" s="9">
        <v>7090</v>
      </c>
      <c r="K200" s="9">
        <v>0</v>
      </c>
      <c r="L200" s="9">
        <v>1188</v>
      </c>
      <c r="M200" s="10">
        <v>20708</v>
      </c>
      <c r="N200" s="3"/>
      <c r="O200" s="11">
        <v>1</v>
      </c>
      <c r="P200" s="12">
        <v>0</v>
      </c>
      <c r="Q200" s="13">
        <v>19520</v>
      </c>
      <c r="R200" s="13">
        <v>0</v>
      </c>
      <c r="S200" s="13">
        <v>0</v>
      </c>
      <c r="T200" s="13">
        <v>1188</v>
      </c>
      <c r="U200" s="14">
        <v>20708</v>
      </c>
      <c r="V200" s="4"/>
      <c r="W200" s="15">
        <v>0</v>
      </c>
      <c r="X200" s="16">
        <v>0.09</v>
      </c>
      <c r="Y200" s="16">
        <v>1.6079487712851909E-2</v>
      </c>
      <c r="Z200" s="17">
        <v>0</v>
      </c>
      <c r="AA200" s="4"/>
      <c r="AB200" s="11">
        <v>0</v>
      </c>
      <c r="AC200" s="18">
        <v>0</v>
      </c>
      <c r="AD200" s="13">
        <v>0</v>
      </c>
      <c r="AE200" s="18">
        <v>0</v>
      </c>
      <c r="AF200" s="19">
        <v>0</v>
      </c>
    </row>
    <row r="201" spans="1:32" x14ac:dyDescent="0.2">
      <c r="A201" s="5">
        <v>430</v>
      </c>
      <c r="B201" s="6">
        <v>430170690</v>
      </c>
      <c r="C201" s="7" t="s">
        <v>139</v>
      </c>
      <c r="D201" s="6">
        <v>170</v>
      </c>
      <c r="E201" s="7" t="s">
        <v>102</v>
      </c>
      <c r="F201" s="6">
        <v>690</v>
      </c>
      <c r="G201" s="8" t="s">
        <v>109</v>
      </c>
      <c r="H201" s="3"/>
      <c r="I201" s="9">
        <v>11458</v>
      </c>
      <c r="J201" s="9">
        <v>5797</v>
      </c>
      <c r="K201" s="9">
        <v>0</v>
      </c>
      <c r="L201" s="9">
        <v>1188</v>
      </c>
      <c r="M201" s="10">
        <v>18443</v>
      </c>
      <c r="N201" s="3"/>
      <c r="O201" s="11">
        <v>2</v>
      </c>
      <c r="P201" s="12">
        <v>0</v>
      </c>
      <c r="Q201" s="13">
        <v>34510</v>
      </c>
      <c r="R201" s="13">
        <v>0</v>
      </c>
      <c r="S201" s="13">
        <v>0</v>
      </c>
      <c r="T201" s="13">
        <v>2376</v>
      </c>
      <c r="U201" s="14">
        <v>36886</v>
      </c>
      <c r="V201" s="4"/>
      <c r="W201" s="15">
        <v>0</v>
      </c>
      <c r="X201" s="16">
        <v>0.09</v>
      </c>
      <c r="Y201" s="16">
        <v>1.9545159959487766E-2</v>
      </c>
      <c r="Z201" s="17">
        <v>0</v>
      </c>
      <c r="AA201" s="4"/>
      <c r="AB201" s="11">
        <v>1</v>
      </c>
      <c r="AC201" s="18">
        <v>0</v>
      </c>
      <c r="AD201" s="13">
        <v>0</v>
      </c>
      <c r="AE201" s="18">
        <v>0</v>
      </c>
      <c r="AF201" s="19">
        <v>0</v>
      </c>
    </row>
    <row r="202" spans="1:32" x14ac:dyDescent="0.2">
      <c r="A202" s="5">
        <v>430</v>
      </c>
      <c r="B202" s="6">
        <v>430170710</v>
      </c>
      <c r="C202" s="7" t="s">
        <v>139</v>
      </c>
      <c r="D202" s="6">
        <v>170</v>
      </c>
      <c r="E202" s="7" t="s">
        <v>102</v>
      </c>
      <c r="F202" s="6">
        <v>710</v>
      </c>
      <c r="G202" s="8" t="s">
        <v>153</v>
      </c>
      <c r="H202" s="3"/>
      <c r="I202" s="9">
        <v>11944</v>
      </c>
      <c r="J202" s="9">
        <v>5252</v>
      </c>
      <c r="K202" s="9">
        <v>0</v>
      </c>
      <c r="L202" s="9">
        <v>1188</v>
      </c>
      <c r="M202" s="10">
        <v>18384</v>
      </c>
      <c r="N202" s="3"/>
      <c r="O202" s="11">
        <v>2</v>
      </c>
      <c r="P202" s="12">
        <v>0</v>
      </c>
      <c r="Q202" s="13">
        <v>34392</v>
      </c>
      <c r="R202" s="13">
        <v>0</v>
      </c>
      <c r="S202" s="13">
        <v>0</v>
      </c>
      <c r="T202" s="13">
        <v>2376</v>
      </c>
      <c r="U202" s="14">
        <v>36768</v>
      </c>
      <c r="V202" s="4"/>
      <c r="W202" s="15">
        <v>0</v>
      </c>
      <c r="X202" s="16">
        <v>0.09</v>
      </c>
      <c r="Y202" s="16">
        <v>8.8791277941088053E-3</v>
      </c>
      <c r="Z202" s="17">
        <v>0</v>
      </c>
      <c r="AA202" s="4"/>
      <c r="AB202" s="11">
        <v>1</v>
      </c>
      <c r="AC202" s="18">
        <v>0</v>
      </c>
      <c r="AD202" s="13">
        <v>0</v>
      </c>
      <c r="AE202" s="18">
        <v>0</v>
      </c>
      <c r="AF202" s="19">
        <v>0</v>
      </c>
    </row>
    <row r="203" spans="1:32" x14ac:dyDescent="0.2">
      <c r="A203" s="5">
        <v>430</v>
      </c>
      <c r="B203" s="6">
        <v>430170725</v>
      </c>
      <c r="C203" s="7" t="s">
        <v>139</v>
      </c>
      <c r="D203" s="6">
        <v>170</v>
      </c>
      <c r="E203" s="7" t="s">
        <v>102</v>
      </c>
      <c r="F203" s="6">
        <v>725</v>
      </c>
      <c r="G203" s="8" t="s">
        <v>154</v>
      </c>
      <c r="H203" s="3"/>
      <c r="I203" s="9">
        <v>11951</v>
      </c>
      <c r="J203" s="9">
        <v>3248</v>
      </c>
      <c r="K203" s="9">
        <v>0</v>
      </c>
      <c r="L203" s="9">
        <v>1188</v>
      </c>
      <c r="M203" s="10">
        <v>16387</v>
      </c>
      <c r="N203" s="3"/>
      <c r="O203" s="11">
        <v>9</v>
      </c>
      <c r="P203" s="12">
        <v>0</v>
      </c>
      <c r="Q203" s="13">
        <v>136791</v>
      </c>
      <c r="R203" s="13">
        <v>0</v>
      </c>
      <c r="S203" s="13">
        <v>0</v>
      </c>
      <c r="T203" s="13">
        <v>10692</v>
      </c>
      <c r="U203" s="14">
        <v>147483</v>
      </c>
      <c r="V203" s="4"/>
      <c r="W203" s="15">
        <v>0</v>
      </c>
      <c r="X203" s="16">
        <v>0.09</v>
      </c>
      <c r="Y203" s="16">
        <v>9.7485817019726181E-3</v>
      </c>
      <c r="Z203" s="17">
        <v>0</v>
      </c>
      <c r="AA203" s="4"/>
      <c r="AB203" s="11">
        <v>4</v>
      </c>
      <c r="AC203" s="18">
        <v>0</v>
      </c>
      <c r="AD203" s="13">
        <v>0</v>
      </c>
      <c r="AE203" s="18">
        <v>0</v>
      </c>
      <c r="AF203" s="19">
        <v>0</v>
      </c>
    </row>
    <row r="204" spans="1:32" x14ac:dyDescent="0.2">
      <c r="A204" s="5">
        <v>430</v>
      </c>
      <c r="B204" s="6">
        <v>430170730</v>
      </c>
      <c r="C204" s="7" t="s">
        <v>139</v>
      </c>
      <c r="D204" s="6">
        <v>170</v>
      </c>
      <c r="E204" s="7" t="s">
        <v>102</v>
      </c>
      <c r="F204" s="6">
        <v>730</v>
      </c>
      <c r="G204" s="8" t="s">
        <v>155</v>
      </c>
      <c r="H204" s="3"/>
      <c r="I204" s="9">
        <v>12430</v>
      </c>
      <c r="J204" s="9">
        <v>5855</v>
      </c>
      <c r="K204" s="9">
        <v>0</v>
      </c>
      <c r="L204" s="9">
        <v>1188</v>
      </c>
      <c r="M204" s="10">
        <v>19473</v>
      </c>
      <c r="N204" s="3"/>
      <c r="O204" s="11">
        <v>5</v>
      </c>
      <c r="P204" s="12">
        <v>0</v>
      </c>
      <c r="Q204" s="13">
        <v>91425</v>
      </c>
      <c r="R204" s="13">
        <v>0</v>
      </c>
      <c r="S204" s="13">
        <v>0</v>
      </c>
      <c r="T204" s="13">
        <v>5940</v>
      </c>
      <c r="U204" s="14">
        <v>97365</v>
      </c>
      <c r="V204" s="4"/>
      <c r="W204" s="15">
        <v>0</v>
      </c>
      <c r="X204" s="16">
        <v>0.09</v>
      </c>
      <c r="Y204" s="16">
        <v>3.6873773521020874E-3</v>
      </c>
      <c r="Z204" s="17">
        <v>0</v>
      </c>
      <c r="AA204" s="4"/>
      <c r="AB204" s="11">
        <v>3</v>
      </c>
      <c r="AC204" s="18">
        <v>0</v>
      </c>
      <c r="AD204" s="13">
        <v>0</v>
      </c>
      <c r="AE204" s="18">
        <v>0</v>
      </c>
      <c r="AF204" s="19">
        <v>0</v>
      </c>
    </row>
    <row r="205" spans="1:32" x14ac:dyDescent="0.2">
      <c r="A205" s="5">
        <v>430</v>
      </c>
      <c r="B205" s="6">
        <v>430170735</v>
      </c>
      <c r="C205" s="7" t="s">
        <v>139</v>
      </c>
      <c r="D205" s="6">
        <v>170</v>
      </c>
      <c r="E205" s="7" t="s">
        <v>102</v>
      </c>
      <c r="F205" s="6">
        <v>735</v>
      </c>
      <c r="G205" s="8" t="s">
        <v>156</v>
      </c>
      <c r="H205" s="3"/>
      <c r="I205" s="9">
        <v>11458</v>
      </c>
      <c r="J205" s="9">
        <v>3434</v>
      </c>
      <c r="K205" s="9">
        <v>0</v>
      </c>
      <c r="L205" s="9">
        <v>1188</v>
      </c>
      <c r="M205" s="10">
        <v>16080</v>
      </c>
      <c r="N205" s="3"/>
      <c r="O205" s="11">
        <v>2</v>
      </c>
      <c r="P205" s="12">
        <v>0</v>
      </c>
      <c r="Q205" s="13">
        <v>29784</v>
      </c>
      <c r="R205" s="13">
        <v>0</v>
      </c>
      <c r="S205" s="13">
        <v>0</v>
      </c>
      <c r="T205" s="13">
        <v>2376</v>
      </c>
      <c r="U205" s="14">
        <v>32160</v>
      </c>
      <c r="V205" s="4"/>
      <c r="W205" s="15">
        <v>0</v>
      </c>
      <c r="X205" s="16">
        <v>0.09</v>
      </c>
      <c r="Y205" s="16">
        <v>2.0324803108928684E-2</v>
      </c>
      <c r="Z205" s="17">
        <v>0</v>
      </c>
      <c r="AA205" s="4"/>
      <c r="AB205" s="11">
        <v>2</v>
      </c>
      <c r="AC205" s="18">
        <v>0</v>
      </c>
      <c r="AD205" s="13">
        <v>0</v>
      </c>
      <c r="AE205" s="18">
        <v>0</v>
      </c>
      <c r="AF205" s="19">
        <v>0</v>
      </c>
    </row>
    <row r="206" spans="1:32" x14ac:dyDescent="0.2">
      <c r="A206" s="5">
        <v>430</v>
      </c>
      <c r="B206" s="6">
        <v>430170775</v>
      </c>
      <c r="C206" s="7" t="s">
        <v>139</v>
      </c>
      <c r="D206" s="6">
        <v>170</v>
      </c>
      <c r="E206" s="7" t="s">
        <v>102</v>
      </c>
      <c r="F206" s="6">
        <v>775</v>
      </c>
      <c r="G206" s="8" t="s">
        <v>157</v>
      </c>
      <c r="H206" s="3"/>
      <c r="I206" s="9">
        <v>12679</v>
      </c>
      <c r="J206" s="9">
        <v>1423</v>
      </c>
      <c r="K206" s="9">
        <v>0</v>
      </c>
      <c r="L206" s="9">
        <v>1188</v>
      </c>
      <c r="M206" s="10">
        <v>15290</v>
      </c>
      <c r="N206" s="3"/>
      <c r="O206" s="11">
        <v>5</v>
      </c>
      <c r="P206" s="12">
        <v>0</v>
      </c>
      <c r="Q206" s="13">
        <v>70510</v>
      </c>
      <c r="R206" s="13">
        <v>0</v>
      </c>
      <c r="S206" s="13">
        <v>0</v>
      </c>
      <c r="T206" s="13">
        <v>5940</v>
      </c>
      <c r="U206" s="14">
        <v>76450</v>
      </c>
      <c r="V206" s="4"/>
      <c r="W206" s="15">
        <v>0</v>
      </c>
      <c r="X206" s="16">
        <v>0.09</v>
      </c>
      <c r="Y206" s="16">
        <v>6.7523330791340449E-3</v>
      </c>
      <c r="Z206" s="17">
        <v>0</v>
      </c>
      <c r="AA206" s="4"/>
      <c r="AB206" s="11">
        <v>3</v>
      </c>
      <c r="AC206" s="18">
        <v>0</v>
      </c>
      <c r="AD206" s="13">
        <v>0</v>
      </c>
      <c r="AE206" s="18">
        <v>0</v>
      </c>
      <c r="AF206" s="19">
        <v>0</v>
      </c>
    </row>
    <row r="207" spans="1:32" x14ac:dyDescent="0.2">
      <c r="A207" s="5">
        <v>432</v>
      </c>
      <c r="B207" s="6">
        <v>432712020</v>
      </c>
      <c r="C207" s="7" t="s">
        <v>158</v>
      </c>
      <c r="D207" s="6">
        <v>712</v>
      </c>
      <c r="E207" s="7" t="s">
        <v>159</v>
      </c>
      <c r="F207" s="6">
        <v>20</v>
      </c>
      <c r="G207" s="8" t="s">
        <v>160</v>
      </c>
      <c r="H207" s="3"/>
      <c r="I207" s="9">
        <v>11556</v>
      </c>
      <c r="J207" s="9">
        <v>1907</v>
      </c>
      <c r="K207" s="9">
        <v>0</v>
      </c>
      <c r="L207" s="9">
        <v>1188</v>
      </c>
      <c r="M207" s="10">
        <v>14651</v>
      </c>
      <c r="N207" s="3"/>
      <c r="O207" s="11">
        <v>93</v>
      </c>
      <c r="P207" s="12">
        <v>0</v>
      </c>
      <c r="Q207" s="13">
        <v>1237086</v>
      </c>
      <c r="R207" s="13">
        <v>0</v>
      </c>
      <c r="S207" s="13">
        <v>0</v>
      </c>
      <c r="T207" s="13">
        <v>109182</v>
      </c>
      <c r="U207" s="14">
        <v>1346268</v>
      </c>
      <c r="V207" s="4"/>
      <c r="W207" s="15">
        <v>1.111553784860557</v>
      </c>
      <c r="X207" s="16">
        <v>0.09</v>
      </c>
      <c r="Y207" s="16">
        <v>6.1393736751717116E-2</v>
      </c>
      <c r="Z207" s="17">
        <v>0</v>
      </c>
      <c r="AA207" s="4"/>
      <c r="AB207" s="11">
        <v>26</v>
      </c>
      <c r="AC207" s="18">
        <v>0</v>
      </c>
      <c r="AD207" s="13">
        <v>0</v>
      </c>
      <c r="AE207" s="18">
        <v>0</v>
      </c>
      <c r="AF207" s="19">
        <v>0</v>
      </c>
    </row>
    <row r="208" spans="1:32" x14ac:dyDescent="0.2">
      <c r="A208" s="5">
        <v>432</v>
      </c>
      <c r="B208" s="6">
        <v>432712172</v>
      </c>
      <c r="C208" s="7" t="s">
        <v>158</v>
      </c>
      <c r="D208" s="6">
        <v>712</v>
      </c>
      <c r="E208" s="7" t="s">
        <v>159</v>
      </c>
      <c r="F208" s="6">
        <v>172</v>
      </c>
      <c r="G208" s="8" t="s">
        <v>161</v>
      </c>
      <c r="H208" s="3"/>
      <c r="I208" s="9">
        <v>10332</v>
      </c>
      <c r="J208" s="9">
        <v>6760</v>
      </c>
      <c r="K208" s="9">
        <v>0</v>
      </c>
      <c r="L208" s="9">
        <v>1188</v>
      </c>
      <c r="M208" s="10">
        <v>18280</v>
      </c>
      <c r="N208" s="3"/>
      <c r="O208" s="11">
        <v>1</v>
      </c>
      <c r="P208" s="12">
        <v>0</v>
      </c>
      <c r="Q208" s="13">
        <v>16888</v>
      </c>
      <c r="R208" s="13">
        <v>0</v>
      </c>
      <c r="S208" s="13">
        <v>0</v>
      </c>
      <c r="T208" s="13">
        <v>1174</v>
      </c>
      <c r="U208" s="14">
        <v>18062</v>
      </c>
      <c r="V208" s="4"/>
      <c r="W208" s="15">
        <v>1.1952191235059761E-2</v>
      </c>
      <c r="X208" s="16">
        <v>0.09</v>
      </c>
      <c r="Y208" s="16">
        <v>3.1463880624104969E-2</v>
      </c>
      <c r="Z208" s="17">
        <v>0</v>
      </c>
      <c r="AA208" s="4"/>
      <c r="AB208" s="11">
        <v>0</v>
      </c>
      <c r="AC208" s="18">
        <v>0</v>
      </c>
      <c r="AD208" s="13">
        <v>0</v>
      </c>
      <c r="AE208" s="18">
        <v>0</v>
      </c>
      <c r="AF208" s="19">
        <v>0</v>
      </c>
    </row>
    <row r="209" spans="1:32" x14ac:dyDescent="0.2">
      <c r="A209" s="5">
        <v>432</v>
      </c>
      <c r="B209" s="6">
        <v>432712201</v>
      </c>
      <c r="C209" s="7" t="s">
        <v>158</v>
      </c>
      <c r="D209" s="6">
        <v>712</v>
      </c>
      <c r="E209" s="7" t="s">
        <v>159</v>
      </c>
      <c r="F209" s="6">
        <v>201</v>
      </c>
      <c r="G209" s="8" t="s">
        <v>36</v>
      </c>
      <c r="H209" s="3"/>
      <c r="I209" s="9">
        <v>18371</v>
      </c>
      <c r="J209" s="9">
        <v>96</v>
      </c>
      <c r="K209" s="9">
        <v>0</v>
      </c>
      <c r="L209" s="9">
        <v>1188</v>
      </c>
      <c r="M209" s="10">
        <v>19655</v>
      </c>
      <c r="N209" s="3"/>
      <c r="O209" s="11">
        <v>1</v>
      </c>
      <c r="P209" s="12">
        <v>0</v>
      </c>
      <c r="Q209" s="13">
        <v>18246</v>
      </c>
      <c r="R209" s="13">
        <v>0</v>
      </c>
      <c r="S209" s="13">
        <v>0</v>
      </c>
      <c r="T209" s="13">
        <v>1174</v>
      </c>
      <c r="U209" s="14">
        <v>19420</v>
      </c>
      <c r="V209" s="4"/>
      <c r="W209" s="15">
        <v>1.1952191235059761E-2</v>
      </c>
      <c r="X209" s="16">
        <v>0.18</v>
      </c>
      <c r="Y209" s="16">
        <v>0.10538786413938217</v>
      </c>
      <c r="Z209" s="17">
        <v>0</v>
      </c>
      <c r="AA209" s="4"/>
      <c r="AB209" s="11">
        <v>0</v>
      </c>
      <c r="AC209" s="18">
        <v>0</v>
      </c>
      <c r="AD209" s="13">
        <v>0</v>
      </c>
      <c r="AE209" s="18">
        <v>0</v>
      </c>
      <c r="AF209" s="19">
        <v>0</v>
      </c>
    </row>
    <row r="210" spans="1:32" x14ac:dyDescent="0.2">
      <c r="A210" s="5">
        <v>432</v>
      </c>
      <c r="B210" s="6">
        <v>432712242</v>
      </c>
      <c r="C210" s="7" t="s">
        <v>158</v>
      </c>
      <c r="D210" s="6">
        <v>712</v>
      </c>
      <c r="E210" s="7" t="s">
        <v>159</v>
      </c>
      <c r="F210" s="6">
        <v>242</v>
      </c>
      <c r="G210" s="8" t="s">
        <v>162</v>
      </c>
      <c r="H210" s="3"/>
      <c r="I210" s="9">
        <v>17437</v>
      </c>
      <c r="J210" s="9">
        <v>46899</v>
      </c>
      <c r="K210" s="9">
        <v>0</v>
      </c>
      <c r="L210" s="9">
        <v>1188</v>
      </c>
      <c r="M210" s="10">
        <v>65524</v>
      </c>
      <c r="N210" s="3"/>
      <c r="O210" s="11">
        <v>1</v>
      </c>
      <c r="P210" s="12">
        <v>0</v>
      </c>
      <c r="Q210" s="13">
        <v>63567</v>
      </c>
      <c r="R210" s="13">
        <v>0</v>
      </c>
      <c r="S210" s="13">
        <v>0</v>
      </c>
      <c r="T210" s="13">
        <v>1174</v>
      </c>
      <c r="U210" s="14">
        <v>64741</v>
      </c>
      <c r="V210" s="4"/>
      <c r="W210" s="15">
        <v>1.1952191235059761E-2</v>
      </c>
      <c r="X210" s="16">
        <v>0.09</v>
      </c>
      <c r="Y210" s="16">
        <v>9.8928086088584753E-3</v>
      </c>
      <c r="Z210" s="17">
        <v>0</v>
      </c>
      <c r="AA210" s="4"/>
      <c r="AB210" s="11">
        <v>1</v>
      </c>
      <c r="AC210" s="18">
        <v>0</v>
      </c>
      <c r="AD210" s="13">
        <v>0</v>
      </c>
      <c r="AE210" s="18">
        <v>0</v>
      </c>
      <c r="AF210" s="19">
        <v>0</v>
      </c>
    </row>
    <row r="211" spans="1:32" x14ac:dyDescent="0.2">
      <c r="A211" s="5">
        <v>432</v>
      </c>
      <c r="B211" s="6">
        <v>432712261</v>
      </c>
      <c r="C211" s="7" t="s">
        <v>158</v>
      </c>
      <c r="D211" s="6">
        <v>712</v>
      </c>
      <c r="E211" s="7" t="s">
        <v>159</v>
      </c>
      <c r="F211" s="6">
        <v>261</v>
      </c>
      <c r="G211" s="8" t="s">
        <v>163</v>
      </c>
      <c r="H211" s="3"/>
      <c r="I211" s="9">
        <v>11075</v>
      </c>
      <c r="J211" s="9">
        <v>8473</v>
      </c>
      <c r="K211" s="9">
        <v>0</v>
      </c>
      <c r="L211" s="9">
        <v>1188</v>
      </c>
      <c r="M211" s="10">
        <v>20736</v>
      </c>
      <c r="N211" s="3"/>
      <c r="O211" s="11">
        <v>15</v>
      </c>
      <c r="P211" s="12">
        <v>0</v>
      </c>
      <c r="Q211" s="13">
        <v>289710</v>
      </c>
      <c r="R211" s="13">
        <v>0</v>
      </c>
      <c r="S211" s="13">
        <v>0</v>
      </c>
      <c r="T211" s="13">
        <v>17610</v>
      </c>
      <c r="U211" s="14">
        <v>307320</v>
      </c>
      <c r="V211" s="4"/>
      <c r="W211" s="15">
        <v>0.17928286852589639</v>
      </c>
      <c r="X211" s="16">
        <v>0.09</v>
      </c>
      <c r="Y211" s="16">
        <v>7.1052491006648663E-2</v>
      </c>
      <c r="Z211" s="17">
        <v>0</v>
      </c>
      <c r="AA211" s="4"/>
      <c r="AB211" s="11">
        <v>4</v>
      </c>
      <c r="AC211" s="18">
        <v>0</v>
      </c>
      <c r="AD211" s="13">
        <v>0</v>
      </c>
      <c r="AE211" s="18">
        <v>0</v>
      </c>
      <c r="AF211" s="19">
        <v>0</v>
      </c>
    </row>
    <row r="212" spans="1:32" x14ac:dyDescent="0.2">
      <c r="A212" s="5">
        <v>432</v>
      </c>
      <c r="B212" s="6">
        <v>432712300</v>
      </c>
      <c r="C212" s="7" t="s">
        <v>158</v>
      </c>
      <c r="D212" s="6">
        <v>712</v>
      </c>
      <c r="E212" s="7" t="s">
        <v>159</v>
      </c>
      <c r="F212" s="6">
        <v>300</v>
      </c>
      <c r="G212" s="8" t="s">
        <v>164</v>
      </c>
      <c r="H212" s="3"/>
      <c r="I212" s="9">
        <v>16912</v>
      </c>
      <c r="J212" s="9">
        <v>31008</v>
      </c>
      <c r="K212" s="9">
        <v>0</v>
      </c>
      <c r="L212" s="9">
        <v>1188</v>
      </c>
      <c r="M212" s="10">
        <v>49108</v>
      </c>
      <c r="N212" s="3"/>
      <c r="O212" s="11">
        <v>1</v>
      </c>
      <c r="P212" s="12">
        <v>0</v>
      </c>
      <c r="Q212" s="13">
        <v>47347</v>
      </c>
      <c r="R212" s="13">
        <v>0</v>
      </c>
      <c r="S212" s="13">
        <v>0</v>
      </c>
      <c r="T212" s="13">
        <v>1174</v>
      </c>
      <c r="U212" s="14">
        <v>48521</v>
      </c>
      <c r="V212" s="4"/>
      <c r="W212" s="15">
        <v>1.1952191235059761E-2</v>
      </c>
      <c r="X212" s="16">
        <v>0.09</v>
      </c>
      <c r="Y212" s="16">
        <v>6.7157967617689548E-3</v>
      </c>
      <c r="Z212" s="17">
        <v>0</v>
      </c>
      <c r="AA212" s="4"/>
      <c r="AB212" s="11">
        <v>0</v>
      </c>
      <c r="AC212" s="18">
        <v>0</v>
      </c>
      <c r="AD212" s="13">
        <v>0</v>
      </c>
      <c r="AE212" s="18">
        <v>0</v>
      </c>
      <c r="AF212" s="19">
        <v>0</v>
      </c>
    </row>
    <row r="213" spans="1:32" x14ac:dyDescent="0.2">
      <c r="A213" s="5">
        <v>432</v>
      </c>
      <c r="B213" s="6">
        <v>432712645</v>
      </c>
      <c r="C213" s="7" t="s">
        <v>158</v>
      </c>
      <c r="D213" s="6">
        <v>712</v>
      </c>
      <c r="E213" s="7" t="s">
        <v>159</v>
      </c>
      <c r="F213" s="6">
        <v>645</v>
      </c>
      <c r="G213" s="8" t="s">
        <v>165</v>
      </c>
      <c r="H213" s="3"/>
      <c r="I213" s="9">
        <v>12525</v>
      </c>
      <c r="J213" s="9">
        <v>3815</v>
      </c>
      <c r="K213" s="9">
        <v>0</v>
      </c>
      <c r="L213" s="9">
        <v>1188</v>
      </c>
      <c r="M213" s="10">
        <v>17528</v>
      </c>
      <c r="N213" s="3"/>
      <c r="O213" s="11">
        <v>42</v>
      </c>
      <c r="P213" s="12">
        <v>0</v>
      </c>
      <c r="Q213" s="13">
        <v>678090</v>
      </c>
      <c r="R213" s="13">
        <v>0</v>
      </c>
      <c r="S213" s="13">
        <v>0</v>
      </c>
      <c r="T213" s="13">
        <v>49308</v>
      </c>
      <c r="U213" s="14">
        <v>727398</v>
      </c>
      <c r="V213" s="4"/>
      <c r="W213" s="15">
        <v>0.50199203187250974</v>
      </c>
      <c r="X213" s="16">
        <v>0.09</v>
      </c>
      <c r="Y213" s="16">
        <v>3.7317924026066485E-2</v>
      </c>
      <c r="Z213" s="17">
        <v>0</v>
      </c>
      <c r="AA213" s="4"/>
      <c r="AB213" s="11">
        <v>7</v>
      </c>
      <c r="AC213" s="18">
        <v>0</v>
      </c>
      <c r="AD213" s="13">
        <v>0</v>
      </c>
      <c r="AE213" s="18">
        <v>0</v>
      </c>
      <c r="AF213" s="19">
        <v>0</v>
      </c>
    </row>
    <row r="214" spans="1:32" x14ac:dyDescent="0.2">
      <c r="A214" s="5">
        <v>432</v>
      </c>
      <c r="B214" s="6">
        <v>432712660</v>
      </c>
      <c r="C214" s="7" t="s">
        <v>158</v>
      </c>
      <c r="D214" s="6">
        <v>712</v>
      </c>
      <c r="E214" s="7" t="s">
        <v>159</v>
      </c>
      <c r="F214" s="6">
        <v>660</v>
      </c>
      <c r="G214" s="8" t="s">
        <v>166</v>
      </c>
      <c r="H214" s="3"/>
      <c r="I214" s="9">
        <v>11973</v>
      </c>
      <c r="J214" s="9">
        <v>11340</v>
      </c>
      <c r="K214" s="9">
        <v>0</v>
      </c>
      <c r="L214" s="9">
        <v>1188</v>
      </c>
      <c r="M214" s="10">
        <v>24501</v>
      </c>
      <c r="N214" s="3"/>
      <c r="O214" s="11">
        <v>76</v>
      </c>
      <c r="P214" s="12">
        <v>0</v>
      </c>
      <c r="Q214" s="13">
        <v>1750584</v>
      </c>
      <c r="R214" s="13">
        <v>0</v>
      </c>
      <c r="S214" s="13">
        <v>0</v>
      </c>
      <c r="T214" s="13">
        <v>89224</v>
      </c>
      <c r="U214" s="14">
        <v>1839808</v>
      </c>
      <c r="V214" s="4"/>
      <c r="W214" s="15">
        <v>0.90836653386454125</v>
      </c>
      <c r="X214" s="16">
        <v>0.09</v>
      </c>
      <c r="Y214" s="16">
        <v>8.4463692513276664E-2</v>
      </c>
      <c r="Z214" s="17">
        <v>0</v>
      </c>
      <c r="AA214" s="4"/>
      <c r="AB214" s="11">
        <v>26</v>
      </c>
      <c r="AC214" s="18">
        <v>0</v>
      </c>
      <c r="AD214" s="13">
        <v>0</v>
      </c>
      <c r="AE214" s="18">
        <v>0</v>
      </c>
      <c r="AF214" s="19">
        <v>0</v>
      </c>
    </row>
    <row r="215" spans="1:32" x14ac:dyDescent="0.2">
      <c r="A215" s="5">
        <v>432</v>
      </c>
      <c r="B215" s="6">
        <v>432712712</v>
      </c>
      <c r="C215" s="7" t="s">
        <v>158</v>
      </c>
      <c r="D215" s="6">
        <v>712</v>
      </c>
      <c r="E215" s="7" t="s">
        <v>159</v>
      </c>
      <c r="F215" s="6">
        <v>712</v>
      </c>
      <c r="G215" s="8" t="s">
        <v>159</v>
      </c>
      <c r="H215" s="3"/>
      <c r="I215" s="9">
        <v>12589</v>
      </c>
      <c r="J215" s="9">
        <v>8251</v>
      </c>
      <c r="K215" s="9">
        <v>0</v>
      </c>
      <c r="L215" s="9">
        <v>1188</v>
      </c>
      <c r="M215" s="10">
        <v>22028</v>
      </c>
      <c r="N215" s="3"/>
      <c r="O215" s="11">
        <v>21</v>
      </c>
      <c r="P215" s="12">
        <v>0</v>
      </c>
      <c r="Q215" s="13">
        <v>432411</v>
      </c>
      <c r="R215" s="13">
        <v>0</v>
      </c>
      <c r="S215" s="13">
        <v>0</v>
      </c>
      <c r="T215" s="13">
        <v>24654</v>
      </c>
      <c r="U215" s="14">
        <v>457065</v>
      </c>
      <c r="V215" s="4"/>
      <c r="W215" s="15">
        <v>0.25099601593625492</v>
      </c>
      <c r="X215" s="16">
        <v>0.09</v>
      </c>
      <c r="Y215" s="16">
        <v>2.5638775971521099E-2</v>
      </c>
      <c r="Z215" s="17">
        <v>0</v>
      </c>
      <c r="AA215" s="4"/>
      <c r="AB215" s="11">
        <v>7</v>
      </c>
      <c r="AC215" s="18">
        <v>0</v>
      </c>
      <c r="AD215" s="13">
        <v>0</v>
      </c>
      <c r="AE215" s="18">
        <v>0</v>
      </c>
      <c r="AF215" s="19">
        <v>0</v>
      </c>
    </row>
    <row r="216" spans="1:32" x14ac:dyDescent="0.2">
      <c r="A216" s="5">
        <v>435</v>
      </c>
      <c r="B216" s="6">
        <v>435301009</v>
      </c>
      <c r="C216" s="7" t="s">
        <v>167</v>
      </c>
      <c r="D216" s="6">
        <v>301</v>
      </c>
      <c r="E216" s="7" t="s">
        <v>168</v>
      </c>
      <c r="F216" s="6">
        <v>9</v>
      </c>
      <c r="G216" s="8" t="s">
        <v>169</v>
      </c>
      <c r="H216" s="3"/>
      <c r="I216" s="9">
        <v>12243</v>
      </c>
      <c r="J216" s="9">
        <v>7929</v>
      </c>
      <c r="K216" s="9">
        <v>0</v>
      </c>
      <c r="L216" s="9">
        <v>1188</v>
      </c>
      <c r="M216" s="10">
        <v>21360</v>
      </c>
      <c r="N216" s="3"/>
      <c r="O216" s="11">
        <v>2</v>
      </c>
      <c r="P216" s="12">
        <v>0</v>
      </c>
      <c r="Q216" s="13">
        <v>40344</v>
      </c>
      <c r="R216" s="13">
        <v>0</v>
      </c>
      <c r="S216" s="13">
        <v>0</v>
      </c>
      <c r="T216" s="13">
        <v>2376</v>
      </c>
      <c r="U216" s="14">
        <v>42720</v>
      </c>
      <c r="V216" s="4"/>
      <c r="W216" s="15">
        <v>0</v>
      </c>
      <c r="X216" s="16">
        <v>0.09</v>
      </c>
      <c r="Y216" s="16">
        <v>1.6199805545263058E-3</v>
      </c>
      <c r="Z216" s="17">
        <v>0</v>
      </c>
      <c r="AA216" s="4"/>
      <c r="AB216" s="11">
        <v>1</v>
      </c>
      <c r="AC216" s="18">
        <v>0</v>
      </c>
      <c r="AD216" s="13">
        <v>0</v>
      </c>
      <c r="AE216" s="18">
        <v>0</v>
      </c>
      <c r="AF216" s="19">
        <v>0</v>
      </c>
    </row>
    <row r="217" spans="1:32" x14ac:dyDescent="0.2">
      <c r="A217" s="5">
        <v>435</v>
      </c>
      <c r="B217" s="6">
        <v>435301031</v>
      </c>
      <c r="C217" s="7" t="s">
        <v>167</v>
      </c>
      <c r="D217" s="6">
        <v>301</v>
      </c>
      <c r="E217" s="7" t="s">
        <v>168</v>
      </c>
      <c r="F217" s="6">
        <v>31</v>
      </c>
      <c r="G217" s="8" t="s">
        <v>116</v>
      </c>
      <c r="H217" s="3"/>
      <c r="I217" s="9">
        <v>12566</v>
      </c>
      <c r="J217" s="9">
        <v>5640</v>
      </c>
      <c r="K217" s="9">
        <v>0</v>
      </c>
      <c r="L217" s="9">
        <v>1188</v>
      </c>
      <c r="M217" s="10">
        <v>19394</v>
      </c>
      <c r="N217" s="3"/>
      <c r="O217" s="11">
        <v>65</v>
      </c>
      <c r="P217" s="12">
        <v>0</v>
      </c>
      <c r="Q217" s="13">
        <v>1183390</v>
      </c>
      <c r="R217" s="13">
        <v>0</v>
      </c>
      <c r="S217" s="13">
        <v>0</v>
      </c>
      <c r="T217" s="13">
        <v>77220</v>
      </c>
      <c r="U217" s="14">
        <v>1260610</v>
      </c>
      <c r="V217" s="4"/>
      <c r="W217" s="15">
        <v>0</v>
      </c>
      <c r="X217" s="16">
        <v>0.09</v>
      </c>
      <c r="Y217" s="16">
        <v>1.913822243676663E-2</v>
      </c>
      <c r="Z217" s="17">
        <v>0</v>
      </c>
      <c r="AA217" s="4"/>
      <c r="AB217" s="11">
        <v>15</v>
      </c>
      <c r="AC217" s="18">
        <v>0</v>
      </c>
      <c r="AD217" s="13">
        <v>0</v>
      </c>
      <c r="AE217" s="18">
        <v>0</v>
      </c>
      <c r="AF217" s="19">
        <v>0</v>
      </c>
    </row>
    <row r="218" spans="1:32" x14ac:dyDescent="0.2">
      <c r="A218" s="5">
        <v>435</v>
      </c>
      <c r="B218" s="6">
        <v>435301056</v>
      </c>
      <c r="C218" s="7" t="s">
        <v>167</v>
      </c>
      <c r="D218" s="6">
        <v>301</v>
      </c>
      <c r="E218" s="7" t="s">
        <v>168</v>
      </c>
      <c r="F218" s="6">
        <v>56</v>
      </c>
      <c r="G218" s="8" t="s">
        <v>170</v>
      </c>
      <c r="H218" s="3"/>
      <c r="I218" s="9">
        <v>11958</v>
      </c>
      <c r="J218" s="9">
        <v>3510</v>
      </c>
      <c r="K218" s="9">
        <v>0</v>
      </c>
      <c r="L218" s="9">
        <v>1188</v>
      </c>
      <c r="M218" s="10">
        <v>16656</v>
      </c>
      <c r="N218" s="3"/>
      <c r="O218" s="11">
        <v>79</v>
      </c>
      <c r="P218" s="12">
        <v>0</v>
      </c>
      <c r="Q218" s="13">
        <v>1221972</v>
      </c>
      <c r="R218" s="13">
        <v>0</v>
      </c>
      <c r="S218" s="13">
        <v>0</v>
      </c>
      <c r="T218" s="13">
        <v>93852</v>
      </c>
      <c r="U218" s="14">
        <v>1315824</v>
      </c>
      <c r="V218" s="4"/>
      <c r="W218" s="15">
        <v>0</v>
      </c>
      <c r="X218" s="16">
        <v>0.09</v>
      </c>
      <c r="Y218" s="16">
        <v>1.9185876576269707E-2</v>
      </c>
      <c r="Z218" s="17">
        <v>0</v>
      </c>
      <c r="AA218" s="4"/>
      <c r="AB218" s="11">
        <v>14</v>
      </c>
      <c r="AC218" s="18">
        <v>0</v>
      </c>
      <c r="AD218" s="13">
        <v>0</v>
      </c>
      <c r="AE218" s="18">
        <v>0</v>
      </c>
      <c r="AF218" s="19">
        <v>0</v>
      </c>
    </row>
    <row r="219" spans="1:32" x14ac:dyDescent="0.2">
      <c r="A219" s="5">
        <v>435</v>
      </c>
      <c r="B219" s="6">
        <v>435301079</v>
      </c>
      <c r="C219" s="7" t="s">
        <v>167</v>
      </c>
      <c r="D219" s="6">
        <v>301</v>
      </c>
      <c r="E219" s="7" t="s">
        <v>168</v>
      </c>
      <c r="F219" s="6">
        <v>79</v>
      </c>
      <c r="G219" s="8" t="s">
        <v>171</v>
      </c>
      <c r="H219" s="3"/>
      <c r="I219" s="9">
        <v>13136</v>
      </c>
      <c r="J219" s="9">
        <v>135</v>
      </c>
      <c r="K219" s="9">
        <v>0</v>
      </c>
      <c r="L219" s="9">
        <v>1188</v>
      </c>
      <c r="M219" s="10">
        <v>14459</v>
      </c>
      <c r="N219" s="3"/>
      <c r="O219" s="11">
        <v>147</v>
      </c>
      <c r="P219" s="12">
        <v>0</v>
      </c>
      <c r="Q219" s="13">
        <v>1950837</v>
      </c>
      <c r="R219" s="13">
        <v>0</v>
      </c>
      <c r="S219" s="13">
        <v>0</v>
      </c>
      <c r="T219" s="13">
        <v>174636</v>
      </c>
      <c r="U219" s="14">
        <v>2125473</v>
      </c>
      <c r="V219" s="4"/>
      <c r="W219" s="15">
        <v>0</v>
      </c>
      <c r="X219" s="16">
        <v>0.09</v>
      </c>
      <c r="Y219" s="16">
        <v>6.6253706230314569E-2</v>
      </c>
      <c r="Z219" s="17">
        <v>0</v>
      </c>
      <c r="AA219" s="4"/>
      <c r="AB219" s="11">
        <v>31</v>
      </c>
      <c r="AC219" s="18">
        <v>0</v>
      </c>
      <c r="AD219" s="13">
        <v>0</v>
      </c>
      <c r="AE219" s="18">
        <v>0</v>
      </c>
      <c r="AF219" s="19">
        <v>0</v>
      </c>
    </row>
    <row r="220" spans="1:32" x14ac:dyDescent="0.2">
      <c r="A220" s="5">
        <v>435</v>
      </c>
      <c r="B220" s="6">
        <v>435301149</v>
      </c>
      <c r="C220" s="7" t="s">
        <v>167</v>
      </c>
      <c r="D220" s="6">
        <v>301</v>
      </c>
      <c r="E220" s="7" t="s">
        <v>168</v>
      </c>
      <c r="F220" s="6">
        <v>149</v>
      </c>
      <c r="G220" s="8" t="s">
        <v>172</v>
      </c>
      <c r="H220" s="3"/>
      <c r="I220" s="9">
        <v>18237</v>
      </c>
      <c r="J220" s="9">
        <v>204</v>
      </c>
      <c r="K220" s="9">
        <v>0</v>
      </c>
      <c r="L220" s="9">
        <v>1188</v>
      </c>
      <c r="M220" s="10">
        <v>19629</v>
      </c>
      <c r="N220" s="3"/>
      <c r="O220" s="11">
        <v>7</v>
      </c>
      <c r="P220" s="12">
        <v>0</v>
      </c>
      <c r="Q220" s="13">
        <v>129087</v>
      </c>
      <c r="R220" s="13">
        <v>0</v>
      </c>
      <c r="S220" s="13">
        <v>0</v>
      </c>
      <c r="T220" s="13">
        <v>8316</v>
      </c>
      <c r="U220" s="14">
        <v>137403</v>
      </c>
      <c r="V220" s="4"/>
      <c r="W220" s="15">
        <v>0</v>
      </c>
      <c r="X220" s="16">
        <v>0.18</v>
      </c>
      <c r="Y220" s="16">
        <v>0.12537999744485395</v>
      </c>
      <c r="Z220" s="17">
        <v>0</v>
      </c>
      <c r="AA220" s="4"/>
      <c r="AB220" s="11">
        <v>1</v>
      </c>
      <c r="AC220" s="18">
        <v>0</v>
      </c>
      <c r="AD220" s="13">
        <v>0</v>
      </c>
      <c r="AE220" s="18">
        <v>0</v>
      </c>
      <c r="AF220" s="19">
        <v>0</v>
      </c>
    </row>
    <row r="221" spans="1:32" x14ac:dyDescent="0.2">
      <c r="A221" s="5">
        <v>435</v>
      </c>
      <c r="B221" s="6">
        <v>435301160</v>
      </c>
      <c r="C221" s="7" t="s">
        <v>167</v>
      </c>
      <c r="D221" s="6">
        <v>301</v>
      </c>
      <c r="E221" s="7" t="s">
        <v>168</v>
      </c>
      <c r="F221" s="6">
        <v>160</v>
      </c>
      <c r="G221" s="8" t="s">
        <v>47</v>
      </c>
      <c r="H221" s="3"/>
      <c r="I221" s="9">
        <v>14588</v>
      </c>
      <c r="J221" s="9">
        <v>228</v>
      </c>
      <c r="K221" s="9">
        <v>0</v>
      </c>
      <c r="L221" s="9">
        <v>1188</v>
      </c>
      <c r="M221" s="10">
        <v>16004</v>
      </c>
      <c r="N221" s="3"/>
      <c r="O221" s="11">
        <v>340</v>
      </c>
      <c r="P221" s="12">
        <v>0</v>
      </c>
      <c r="Q221" s="13">
        <v>5037440</v>
      </c>
      <c r="R221" s="13">
        <v>0</v>
      </c>
      <c r="S221" s="13">
        <v>0</v>
      </c>
      <c r="T221" s="13">
        <v>403920</v>
      </c>
      <c r="U221" s="14">
        <v>5441360</v>
      </c>
      <c r="V221" s="4"/>
      <c r="W221" s="15">
        <v>0</v>
      </c>
      <c r="X221" s="16">
        <v>0.18</v>
      </c>
      <c r="Y221" s="16">
        <v>0.13372782233201738</v>
      </c>
      <c r="Z221" s="17">
        <v>0</v>
      </c>
      <c r="AA221" s="4"/>
      <c r="AB221" s="11">
        <v>61</v>
      </c>
      <c r="AC221" s="18">
        <v>0</v>
      </c>
      <c r="AD221" s="13">
        <v>0</v>
      </c>
      <c r="AE221" s="18">
        <v>0</v>
      </c>
      <c r="AF221" s="19">
        <v>0</v>
      </c>
    </row>
    <row r="222" spans="1:32" x14ac:dyDescent="0.2">
      <c r="A222" s="5">
        <v>435</v>
      </c>
      <c r="B222" s="6">
        <v>435301181</v>
      </c>
      <c r="C222" s="7" t="s">
        <v>167</v>
      </c>
      <c r="D222" s="6">
        <v>301</v>
      </c>
      <c r="E222" s="7" t="s">
        <v>168</v>
      </c>
      <c r="F222" s="6">
        <v>181</v>
      </c>
      <c r="G222" s="8" t="s">
        <v>121</v>
      </c>
      <c r="H222" s="3"/>
      <c r="I222" s="9">
        <v>16133</v>
      </c>
      <c r="J222" s="9">
        <v>164</v>
      </c>
      <c r="K222" s="9">
        <v>0</v>
      </c>
      <c r="L222" s="9">
        <v>1188</v>
      </c>
      <c r="M222" s="10">
        <v>17485</v>
      </c>
      <c r="N222" s="3"/>
      <c r="O222" s="11">
        <v>1</v>
      </c>
      <c r="P222" s="12">
        <v>0</v>
      </c>
      <c r="Q222" s="13">
        <v>16297</v>
      </c>
      <c r="R222" s="13">
        <v>0</v>
      </c>
      <c r="S222" s="13">
        <v>0</v>
      </c>
      <c r="T222" s="13">
        <v>1188</v>
      </c>
      <c r="U222" s="14">
        <v>17485</v>
      </c>
      <c r="V222" s="4"/>
      <c r="W222" s="15">
        <v>0</v>
      </c>
      <c r="X222" s="16">
        <v>0.09</v>
      </c>
      <c r="Y222" s="16">
        <v>2.1716673257169625E-2</v>
      </c>
      <c r="Z222" s="17">
        <v>0</v>
      </c>
      <c r="AA222" s="4"/>
      <c r="AB222" s="11">
        <v>0</v>
      </c>
      <c r="AC222" s="18">
        <v>0</v>
      </c>
      <c r="AD222" s="13">
        <v>0</v>
      </c>
      <c r="AE222" s="18">
        <v>0</v>
      </c>
      <c r="AF222" s="19">
        <v>0</v>
      </c>
    </row>
    <row r="223" spans="1:32" x14ac:dyDescent="0.2">
      <c r="A223" s="5">
        <v>435</v>
      </c>
      <c r="B223" s="6">
        <v>435301211</v>
      </c>
      <c r="C223" s="7" t="s">
        <v>167</v>
      </c>
      <c r="D223" s="6">
        <v>301</v>
      </c>
      <c r="E223" s="7" t="s">
        <v>168</v>
      </c>
      <c r="F223" s="6">
        <v>211</v>
      </c>
      <c r="G223" s="8" t="s">
        <v>173</v>
      </c>
      <c r="H223" s="3"/>
      <c r="I223" s="9">
        <v>15995</v>
      </c>
      <c r="J223" s="9">
        <v>3823</v>
      </c>
      <c r="K223" s="9">
        <v>0</v>
      </c>
      <c r="L223" s="9">
        <v>1188</v>
      </c>
      <c r="M223" s="10">
        <v>21006</v>
      </c>
      <c r="N223" s="3"/>
      <c r="O223" s="11">
        <v>2</v>
      </c>
      <c r="P223" s="12">
        <v>0</v>
      </c>
      <c r="Q223" s="13">
        <v>39636</v>
      </c>
      <c r="R223" s="13">
        <v>0</v>
      </c>
      <c r="S223" s="13">
        <v>0</v>
      </c>
      <c r="T223" s="13">
        <v>2376</v>
      </c>
      <c r="U223" s="14">
        <v>42012</v>
      </c>
      <c r="V223" s="4"/>
      <c r="W223" s="15">
        <v>0</v>
      </c>
      <c r="X223" s="16">
        <v>0.09</v>
      </c>
      <c r="Y223" s="16">
        <v>1.6960221400794382E-3</v>
      </c>
      <c r="Z223" s="17">
        <v>0</v>
      </c>
      <c r="AA223" s="4"/>
      <c r="AB223" s="11">
        <v>1</v>
      </c>
      <c r="AC223" s="18">
        <v>0</v>
      </c>
      <c r="AD223" s="13">
        <v>0</v>
      </c>
      <c r="AE223" s="18">
        <v>0</v>
      </c>
      <c r="AF223" s="19">
        <v>0</v>
      </c>
    </row>
    <row r="224" spans="1:32" x14ac:dyDescent="0.2">
      <c r="A224" s="5">
        <v>435</v>
      </c>
      <c r="B224" s="6">
        <v>435301295</v>
      </c>
      <c r="C224" s="7" t="s">
        <v>167</v>
      </c>
      <c r="D224" s="6">
        <v>301</v>
      </c>
      <c r="E224" s="7" t="s">
        <v>168</v>
      </c>
      <c r="F224" s="6">
        <v>295</v>
      </c>
      <c r="G224" s="8" t="s">
        <v>124</v>
      </c>
      <c r="H224" s="3"/>
      <c r="I224" s="9">
        <v>12322</v>
      </c>
      <c r="J224" s="9">
        <v>6086</v>
      </c>
      <c r="K224" s="9">
        <v>0</v>
      </c>
      <c r="L224" s="9">
        <v>1188</v>
      </c>
      <c r="M224" s="10">
        <v>19596</v>
      </c>
      <c r="N224" s="3"/>
      <c r="O224" s="11">
        <v>33</v>
      </c>
      <c r="P224" s="12">
        <v>0</v>
      </c>
      <c r="Q224" s="13">
        <v>607464</v>
      </c>
      <c r="R224" s="13">
        <v>0</v>
      </c>
      <c r="S224" s="13">
        <v>0</v>
      </c>
      <c r="T224" s="13">
        <v>39204</v>
      </c>
      <c r="U224" s="14">
        <v>646668</v>
      </c>
      <c r="V224" s="4"/>
      <c r="W224" s="15">
        <v>0</v>
      </c>
      <c r="X224" s="16">
        <v>0.09</v>
      </c>
      <c r="Y224" s="16">
        <v>1.7080903675145032E-2</v>
      </c>
      <c r="Z224" s="17">
        <v>0</v>
      </c>
      <c r="AA224" s="4"/>
      <c r="AB224" s="11">
        <v>9</v>
      </c>
      <c r="AC224" s="18">
        <v>0</v>
      </c>
      <c r="AD224" s="13">
        <v>0</v>
      </c>
      <c r="AE224" s="18">
        <v>0</v>
      </c>
      <c r="AF224" s="19">
        <v>0</v>
      </c>
    </row>
    <row r="225" spans="1:32" x14ac:dyDescent="0.2">
      <c r="A225" s="5">
        <v>435</v>
      </c>
      <c r="B225" s="6">
        <v>435301301</v>
      </c>
      <c r="C225" s="7" t="s">
        <v>167</v>
      </c>
      <c r="D225" s="6">
        <v>301</v>
      </c>
      <c r="E225" s="7" t="s">
        <v>168</v>
      </c>
      <c r="F225" s="6">
        <v>301</v>
      </c>
      <c r="G225" s="8" t="s">
        <v>168</v>
      </c>
      <c r="H225" s="3"/>
      <c r="I225" s="9">
        <v>13492</v>
      </c>
      <c r="J225" s="9">
        <v>3806</v>
      </c>
      <c r="K225" s="9">
        <v>0</v>
      </c>
      <c r="L225" s="9">
        <v>1188</v>
      </c>
      <c r="M225" s="10">
        <v>18486</v>
      </c>
      <c r="N225" s="3"/>
      <c r="O225" s="11">
        <v>80</v>
      </c>
      <c r="P225" s="12">
        <v>0</v>
      </c>
      <c r="Q225" s="13">
        <v>1383840</v>
      </c>
      <c r="R225" s="13">
        <v>0</v>
      </c>
      <c r="S225" s="13">
        <v>0</v>
      </c>
      <c r="T225" s="13">
        <v>95040</v>
      </c>
      <c r="U225" s="14">
        <v>1478880</v>
      </c>
      <c r="V225" s="4"/>
      <c r="W225" s="15">
        <v>0</v>
      </c>
      <c r="X225" s="16">
        <v>0.09</v>
      </c>
      <c r="Y225" s="16">
        <v>5.5946158522214316E-2</v>
      </c>
      <c r="Z225" s="17">
        <v>0</v>
      </c>
      <c r="AA225" s="4"/>
      <c r="AB225" s="11">
        <v>13</v>
      </c>
      <c r="AC225" s="18">
        <v>0</v>
      </c>
      <c r="AD225" s="13">
        <v>0</v>
      </c>
      <c r="AE225" s="18">
        <v>0</v>
      </c>
      <c r="AF225" s="19">
        <v>0</v>
      </c>
    </row>
    <row r="226" spans="1:32" x14ac:dyDescent="0.2">
      <c r="A226" s="5">
        <v>435</v>
      </c>
      <c r="B226" s="6">
        <v>435301308</v>
      </c>
      <c r="C226" s="7" t="s">
        <v>167</v>
      </c>
      <c r="D226" s="6">
        <v>301</v>
      </c>
      <c r="E226" s="7" t="s">
        <v>168</v>
      </c>
      <c r="F226" s="6">
        <v>308</v>
      </c>
      <c r="G226" s="8" t="s">
        <v>105</v>
      </c>
      <c r="H226" s="3"/>
      <c r="I226" s="9">
        <v>12243</v>
      </c>
      <c r="J226" s="9">
        <v>3283</v>
      </c>
      <c r="K226" s="9">
        <v>0</v>
      </c>
      <c r="L226" s="9">
        <v>1188</v>
      </c>
      <c r="M226" s="10">
        <v>16714</v>
      </c>
      <c r="N226" s="3"/>
      <c r="O226" s="11">
        <v>1</v>
      </c>
      <c r="P226" s="12">
        <v>0</v>
      </c>
      <c r="Q226" s="13">
        <v>15526</v>
      </c>
      <c r="R226" s="13">
        <v>0</v>
      </c>
      <c r="S226" s="13">
        <v>0</v>
      </c>
      <c r="T226" s="13">
        <v>1188</v>
      </c>
      <c r="U226" s="14">
        <v>16714</v>
      </c>
      <c r="V226" s="4"/>
      <c r="W226" s="15">
        <v>0</v>
      </c>
      <c r="X226" s="16">
        <v>0.09</v>
      </c>
      <c r="Y226" s="16">
        <v>1.7076708954570198E-3</v>
      </c>
      <c r="Z226" s="17">
        <v>0</v>
      </c>
      <c r="AA226" s="4"/>
      <c r="AB226" s="11">
        <v>0</v>
      </c>
      <c r="AC226" s="18">
        <v>0</v>
      </c>
      <c r="AD226" s="13">
        <v>0</v>
      </c>
      <c r="AE226" s="18">
        <v>0</v>
      </c>
      <c r="AF226" s="19">
        <v>0</v>
      </c>
    </row>
    <row r="227" spans="1:32" x14ac:dyDescent="0.2">
      <c r="A227" s="5">
        <v>435</v>
      </c>
      <c r="B227" s="6">
        <v>435301326</v>
      </c>
      <c r="C227" s="7" t="s">
        <v>167</v>
      </c>
      <c r="D227" s="6">
        <v>301</v>
      </c>
      <c r="E227" s="7" t="s">
        <v>168</v>
      </c>
      <c r="F227" s="6">
        <v>326</v>
      </c>
      <c r="G227" s="8" t="s">
        <v>174</v>
      </c>
      <c r="H227" s="3"/>
      <c r="I227" s="9">
        <v>11530</v>
      </c>
      <c r="J227" s="9">
        <v>3706</v>
      </c>
      <c r="K227" s="9">
        <v>0</v>
      </c>
      <c r="L227" s="9">
        <v>1188</v>
      </c>
      <c r="M227" s="10">
        <v>16424</v>
      </c>
      <c r="N227" s="3"/>
      <c r="O227" s="11">
        <v>7</v>
      </c>
      <c r="P227" s="12">
        <v>0</v>
      </c>
      <c r="Q227" s="13">
        <v>106652</v>
      </c>
      <c r="R227" s="13">
        <v>0</v>
      </c>
      <c r="S227" s="13">
        <v>0</v>
      </c>
      <c r="T227" s="13">
        <v>8316</v>
      </c>
      <c r="U227" s="14">
        <v>114968</v>
      </c>
      <c r="V227" s="4"/>
      <c r="W227" s="15">
        <v>0</v>
      </c>
      <c r="X227" s="16">
        <v>0.09</v>
      </c>
      <c r="Y227" s="16">
        <v>2.2049823165885851E-3</v>
      </c>
      <c r="Z227" s="17">
        <v>0</v>
      </c>
      <c r="AA227" s="4"/>
      <c r="AB227" s="11">
        <v>0</v>
      </c>
      <c r="AC227" s="18">
        <v>0</v>
      </c>
      <c r="AD227" s="13">
        <v>0</v>
      </c>
      <c r="AE227" s="18">
        <v>0</v>
      </c>
      <c r="AF227" s="19">
        <v>0</v>
      </c>
    </row>
    <row r="228" spans="1:32" x14ac:dyDescent="0.2">
      <c r="A228" s="5">
        <v>435</v>
      </c>
      <c r="B228" s="6">
        <v>435301342</v>
      </c>
      <c r="C228" s="7" t="s">
        <v>167</v>
      </c>
      <c r="D228" s="6">
        <v>301</v>
      </c>
      <c r="E228" s="7" t="s">
        <v>168</v>
      </c>
      <c r="F228" s="6">
        <v>342</v>
      </c>
      <c r="G228" s="8" t="s">
        <v>175</v>
      </c>
      <c r="H228" s="3"/>
      <c r="I228" s="9">
        <v>10332</v>
      </c>
      <c r="J228" s="9">
        <v>7473</v>
      </c>
      <c r="K228" s="9">
        <v>0</v>
      </c>
      <c r="L228" s="9">
        <v>1188</v>
      </c>
      <c r="M228" s="10">
        <v>18993</v>
      </c>
      <c r="N228" s="3"/>
      <c r="O228" s="11">
        <v>1</v>
      </c>
      <c r="P228" s="12">
        <v>0</v>
      </c>
      <c r="Q228" s="13">
        <v>17805</v>
      </c>
      <c r="R228" s="13">
        <v>0</v>
      </c>
      <c r="S228" s="13">
        <v>0</v>
      </c>
      <c r="T228" s="13">
        <v>1188</v>
      </c>
      <c r="U228" s="14">
        <v>18993</v>
      </c>
      <c r="V228" s="4"/>
      <c r="W228" s="15">
        <v>0</v>
      </c>
      <c r="X228" s="16">
        <v>0.09</v>
      </c>
      <c r="Y228" s="16">
        <v>1.7813086409381462E-3</v>
      </c>
      <c r="Z228" s="17">
        <v>0</v>
      </c>
      <c r="AA228" s="4"/>
      <c r="AB228" s="11">
        <v>0</v>
      </c>
      <c r="AC228" s="18">
        <v>0</v>
      </c>
      <c r="AD228" s="13">
        <v>0</v>
      </c>
      <c r="AE228" s="18">
        <v>0</v>
      </c>
      <c r="AF228" s="19">
        <v>0</v>
      </c>
    </row>
    <row r="229" spans="1:32" x14ac:dyDescent="0.2">
      <c r="A229" s="5">
        <v>435</v>
      </c>
      <c r="B229" s="6">
        <v>435301616</v>
      </c>
      <c r="C229" s="7" t="s">
        <v>167</v>
      </c>
      <c r="D229" s="6">
        <v>301</v>
      </c>
      <c r="E229" s="7" t="s">
        <v>168</v>
      </c>
      <c r="F229" s="6">
        <v>616</v>
      </c>
      <c r="G229" s="8" t="s">
        <v>128</v>
      </c>
      <c r="H229" s="3"/>
      <c r="I229" s="9">
        <v>15846</v>
      </c>
      <c r="J229" s="9">
        <v>3014</v>
      </c>
      <c r="K229" s="9">
        <v>0</v>
      </c>
      <c r="L229" s="9">
        <v>1188</v>
      </c>
      <c r="M229" s="10">
        <v>20048</v>
      </c>
      <c r="N229" s="3"/>
      <c r="O229" s="11">
        <v>1</v>
      </c>
      <c r="P229" s="12">
        <v>0</v>
      </c>
      <c r="Q229" s="13">
        <v>18860</v>
      </c>
      <c r="R229" s="13">
        <v>0</v>
      </c>
      <c r="S229" s="13">
        <v>0</v>
      </c>
      <c r="T229" s="13">
        <v>1188</v>
      </c>
      <c r="U229" s="14">
        <v>20048</v>
      </c>
      <c r="V229" s="4"/>
      <c r="W229" s="15">
        <v>0</v>
      </c>
      <c r="X229" s="16">
        <v>0.09</v>
      </c>
      <c r="Y229" s="16">
        <v>2.8018621675182574E-2</v>
      </c>
      <c r="Z229" s="17">
        <v>0</v>
      </c>
      <c r="AA229" s="4"/>
      <c r="AB229" s="11">
        <v>0</v>
      </c>
      <c r="AC229" s="18">
        <v>0</v>
      </c>
      <c r="AD229" s="13">
        <v>0</v>
      </c>
      <c r="AE229" s="18">
        <v>0</v>
      </c>
      <c r="AF229" s="19">
        <v>0</v>
      </c>
    </row>
    <row r="230" spans="1:32" x14ac:dyDescent="0.2">
      <c r="A230" s="5">
        <v>435</v>
      </c>
      <c r="B230" s="6">
        <v>435301673</v>
      </c>
      <c r="C230" s="7" t="s">
        <v>167</v>
      </c>
      <c r="D230" s="6">
        <v>301</v>
      </c>
      <c r="E230" s="7" t="s">
        <v>168</v>
      </c>
      <c r="F230" s="6">
        <v>673</v>
      </c>
      <c r="G230" s="8" t="s">
        <v>152</v>
      </c>
      <c r="H230" s="3"/>
      <c r="I230" s="9">
        <v>12382</v>
      </c>
      <c r="J230" s="9">
        <v>7063</v>
      </c>
      <c r="K230" s="9">
        <v>0</v>
      </c>
      <c r="L230" s="9">
        <v>1188</v>
      </c>
      <c r="M230" s="10">
        <v>20633</v>
      </c>
      <c r="N230" s="3"/>
      <c r="O230" s="11">
        <v>14</v>
      </c>
      <c r="P230" s="12">
        <v>0</v>
      </c>
      <c r="Q230" s="13">
        <v>272230</v>
      </c>
      <c r="R230" s="13">
        <v>0</v>
      </c>
      <c r="S230" s="13">
        <v>0</v>
      </c>
      <c r="T230" s="13">
        <v>16632</v>
      </c>
      <c r="U230" s="14">
        <v>288862</v>
      </c>
      <c r="V230" s="4"/>
      <c r="W230" s="15">
        <v>0</v>
      </c>
      <c r="X230" s="16">
        <v>0.09</v>
      </c>
      <c r="Y230" s="16">
        <v>1.6079487712851909E-2</v>
      </c>
      <c r="Z230" s="17">
        <v>0</v>
      </c>
      <c r="AA230" s="4"/>
      <c r="AB230" s="11">
        <v>3</v>
      </c>
      <c r="AC230" s="18">
        <v>0</v>
      </c>
      <c r="AD230" s="13">
        <v>0</v>
      </c>
      <c r="AE230" s="18">
        <v>0</v>
      </c>
      <c r="AF230" s="19">
        <v>0</v>
      </c>
    </row>
    <row r="231" spans="1:32" x14ac:dyDescent="0.2">
      <c r="A231" s="5">
        <v>435</v>
      </c>
      <c r="B231" s="6">
        <v>435301725</v>
      </c>
      <c r="C231" s="7" t="s">
        <v>167</v>
      </c>
      <c r="D231" s="6">
        <v>301</v>
      </c>
      <c r="E231" s="7" t="s">
        <v>168</v>
      </c>
      <c r="F231" s="6">
        <v>725</v>
      </c>
      <c r="G231" s="8" t="s">
        <v>154</v>
      </c>
      <c r="H231" s="3"/>
      <c r="I231" s="9">
        <v>16655</v>
      </c>
      <c r="J231" s="9">
        <v>4526</v>
      </c>
      <c r="K231" s="9">
        <v>0</v>
      </c>
      <c r="L231" s="9">
        <v>1188</v>
      </c>
      <c r="M231" s="10">
        <v>22369</v>
      </c>
      <c r="N231" s="3"/>
      <c r="O231" s="11">
        <v>1</v>
      </c>
      <c r="P231" s="12">
        <v>0</v>
      </c>
      <c r="Q231" s="13">
        <v>21181</v>
      </c>
      <c r="R231" s="13">
        <v>0</v>
      </c>
      <c r="S231" s="13">
        <v>0</v>
      </c>
      <c r="T231" s="13">
        <v>1188</v>
      </c>
      <c r="U231" s="14">
        <v>22369</v>
      </c>
      <c r="V231" s="4"/>
      <c r="W231" s="15">
        <v>0</v>
      </c>
      <c r="X231" s="16">
        <v>0.09</v>
      </c>
      <c r="Y231" s="16">
        <v>9.7485817019726181E-3</v>
      </c>
      <c r="Z231" s="17">
        <v>0</v>
      </c>
      <c r="AA231" s="4"/>
      <c r="AB231" s="11">
        <v>0</v>
      </c>
      <c r="AC231" s="18">
        <v>0</v>
      </c>
      <c r="AD231" s="13">
        <v>0</v>
      </c>
      <c r="AE231" s="18">
        <v>0</v>
      </c>
      <c r="AF231" s="19">
        <v>0</v>
      </c>
    </row>
    <row r="232" spans="1:32" x14ac:dyDescent="0.2">
      <c r="A232" s="5">
        <v>435</v>
      </c>
      <c r="B232" s="6">
        <v>435301735</v>
      </c>
      <c r="C232" s="7" t="s">
        <v>167</v>
      </c>
      <c r="D232" s="6">
        <v>301</v>
      </c>
      <c r="E232" s="7" t="s">
        <v>168</v>
      </c>
      <c r="F232" s="6">
        <v>735</v>
      </c>
      <c r="G232" s="8" t="s">
        <v>156</v>
      </c>
      <c r="H232" s="3"/>
      <c r="I232" s="9">
        <v>12494</v>
      </c>
      <c r="J232" s="9">
        <v>3745</v>
      </c>
      <c r="K232" s="9">
        <v>0</v>
      </c>
      <c r="L232" s="9">
        <v>1188</v>
      </c>
      <c r="M232" s="10">
        <v>17427</v>
      </c>
      <c r="N232" s="3"/>
      <c r="O232" s="11">
        <v>7</v>
      </c>
      <c r="P232" s="12">
        <v>0</v>
      </c>
      <c r="Q232" s="13">
        <v>113673</v>
      </c>
      <c r="R232" s="13">
        <v>0</v>
      </c>
      <c r="S232" s="13">
        <v>0</v>
      </c>
      <c r="T232" s="13">
        <v>8316</v>
      </c>
      <c r="U232" s="14">
        <v>121989</v>
      </c>
      <c r="V232" s="4"/>
      <c r="W232" s="15">
        <v>0</v>
      </c>
      <c r="X232" s="16">
        <v>0.09</v>
      </c>
      <c r="Y232" s="16">
        <v>2.0324803108928684E-2</v>
      </c>
      <c r="Z232" s="17">
        <v>0</v>
      </c>
      <c r="AA232" s="4"/>
      <c r="AB232" s="11">
        <v>1</v>
      </c>
      <c r="AC232" s="18">
        <v>0</v>
      </c>
      <c r="AD232" s="13">
        <v>0</v>
      </c>
      <c r="AE232" s="18">
        <v>0</v>
      </c>
      <c r="AF232" s="19">
        <v>0</v>
      </c>
    </row>
    <row r="233" spans="1:32" x14ac:dyDescent="0.2">
      <c r="A233" s="5">
        <v>436</v>
      </c>
      <c r="B233" s="6">
        <v>436049010</v>
      </c>
      <c r="C233" s="7" t="s">
        <v>176</v>
      </c>
      <c r="D233" s="6">
        <v>49</v>
      </c>
      <c r="E233" s="7" t="s">
        <v>112</v>
      </c>
      <c r="F233" s="6">
        <v>10</v>
      </c>
      <c r="G233" s="8" t="s">
        <v>113</v>
      </c>
      <c r="H233" s="3"/>
      <c r="I233" s="9">
        <v>17338</v>
      </c>
      <c r="J233" s="9">
        <v>7278</v>
      </c>
      <c r="K233" s="9">
        <v>0</v>
      </c>
      <c r="L233" s="9">
        <v>1188</v>
      </c>
      <c r="M233" s="10">
        <v>25804</v>
      </c>
      <c r="N233" s="3"/>
      <c r="O233" s="11">
        <v>2</v>
      </c>
      <c r="P233" s="12">
        <v>0</v>
      </c>
      <c r="Q233" s="13">
        <v>49232</v>
      </c>
      <c r="R233" s="13">
        <v>0</v>
      </c>
      <c r="S233" s="13">
        <v>0</v>
      </c>
      <c r="T233" s="13">
        <v>2376</v>
      </c>
      <c r="U233" s="14">
        <v>51608</v>
      </c>
      <c r="V233" s="4"/>
      <c r="W233" s="15">
        <v>0</v>
      </c>
      <c r="X233" s="16">
        <v>0.09</v>
      </c>
      <c r="Y233" s="16">
        <v>3.2916610156129471E-3</v>
      </c>
      <c r="Z233" s="17">
        <v>0</v>
      </c>
      <c r="AA233" s="4"/>
      <c r="AB233" s="11">
        <v>1</v>
      </c>
      <c r="AC233" s="18">
        <v>0</v>
      </c>
      <c r="AD233" s="13">
        <v>0</v>
      </c>
      <c r="AE233" s="18">
        <v>0</v>
      </c>
      <c r="AF233" s="19">
        <v>0</v>
      </c>
    </row>
    <row r="234" spans="1:32" x14ac:dyDescent="0.2">
      <c r="A234" s="5">
        <v>436</v>
      </c>
      <c r="B234" s="6">
        <v>436049026</v>
      </c>
      <c r="C234" s="7" t="s">
        <v>176</v>
      </c>
      <c r="D234" s="6">
        <v>49</v>
      </c>
      <c r="E234" s="7" t="s">
        <v>112</v>
      </c>
      <c r="F234" s="6">
        <v>26</v>
      </c>
      <c r="G234" s="8" t="s">
        <v>115</v>
      </c>
      <c r="H234" s="3"/>
      <c r="I234" s="9">
        <v>16271</v>
      </c>
      <c r="J234" s="9">
        <v>5234</v>
      </c>
      <c r="K234" s="9">
        <v>0</v>
      </c>
      <c r="L234" s="9">
        <v>1188</v>
      </c>
      <c r="M234" s="10">
        <v>22693</v>
      </c>
      <c r="N234" s="3"/>
      <c r="O234" s="11">
        <v>1</v>
      </c>
      <c r="P234" s="12">
        <v>0</v>
      </c>
      <c r="Q234" s="13">
        <v>21505</v>
      </c>
      <c r="R234" s="13">
        <v>0</v>
      </c>
      <c r="S234" s="13">
        <v>0</v>
      </c>
      <c r="T234" s="13">
        <v>1188</v>
      </c>
      <c r="U234" s="14">
        <v>22693</v>
      </c>
      <c r="V234" s="4"/>
      <c r="W234" s="15">
        <v>0</v>
      </c>
      <c r="X234" s="16">
        <v>0.09</v>
      </c>
      <c r="Y234" s="16">
        <v>1.6835797747944553E-3</v>
      </c>
      <c r="Z234" s="17">
        <v>0</v>
      </c>
      <c r="AA234" s="4"/>
      <c r="AB234" s="11">
        <v>0</v>
      </c>
      <c r="AC234" s="18">
        <v>0</v>
      </c>
      <c r="AD234" s="13">
        <v>0</v>
      </c>
      <c r="AE234" s="18">
        <v>0</v>
      </c>
      <c r="AF234" s="19">
        <v>0</v>
      </c>
    </row>
    <row r="235" spans="1:32" x14ac:dyDescent="0.2">
      <c r="A235" s="5">
        <v>436</v>
      </c>
      <c r="B235" s="6">
        <v>436049035</v>
      </c>
      <c r="C235" s="7" t="s">
        <v>176</v>
      </c>
      <c r="D235" s="6">
        <v>49</v>
      </c>
      <c r="E235" s="7" t="s">
        <v>112</v>
      </c>
      <c r="F235" s="6">
        <v>35</v>
      </c>
      <c r="G235" s="8" t="s">
        <v>42</v>
      </c>
      <c r="H235" s="3"/>
      <c r="I235" s="9">
        <v>16762</v>
      </c>
      <c r="J235" s="9">
        <v>6347</v>
      </c>
      <c r="K235" s="9">
        <v>0</v>
      </c>
      <c r="L235" s="9">
        <v>1188</v>
      </c>
      <c r="M235" s="10">
        <v>24297</v>
      </c>
      <c r="N235" s="3"/>
      <c r="O235" s="11">
        <v>17</v>
      </c>
      <c r="P235" s="12">
        <v>0</v>
      </c>
      <c r="Q235" s="13">
        <v>392853</v>
      </c>
      <c r="R235" s="13">
        <v>0</v>
      </c>
      <c r="S235" s="13">
        <v>0</v>
      </c>
      <c r="T235" s="13">
        <v>20196</v>
      </c>
      <c r="U235" s="14">
        <v>413049</v>
      </c>
      <c r="V235" s="4"/>
      <c r="W235" s="15">
        <v>0</v>
      </c>
      <c r="X235" s="16">
        <v>0.18</v>
      </c>
      <c r="Y235" s="16">
        <v>0.1674255461324281</v>
      </c>
      <c r="Z235" s="17">
        <v>0</v>
      </c>
      <c r="AA235" s="4"/>
      <c r="AB235" s="11">
        <v>7</v>
      </c>
      <c r="AC235" s="18">
        <v>0</v>
      </c>
      <c r="AD235" s="13">
        <v>0</v>
      </c>
      <c r="AE235" s="18">
        <v>0</v>
      </c>
      <c r="AF235" s="19">
        <v>0</v>
      </c>
    </row>
    <row r="236" spans="1:32" x14ac:dyDescent="0.2">
      <c r="A236" s="5">
        <v>436</v>
      </c>
      <c r="B236" s="6">
        <v>436049049</v>
      </c>
      <c r="C236" s="7" t="s">
        <v>176</v>
      </c>
      <c r="D236" s="6">
        <v>49</v>
      </c>
      <c r="E236" s="7" t="s">
        <v>112</v>
      </c>
      <c r="F236" s="6">
        <v>49</v>
      </c>
      <c r="G236" s="8" t="s">
        <v>112</v>
      </c>
      <c r="H236" s="3"/>
      <c r="I236" s="9">
        <v>17946</v>
      </c>
      <c r="J236" s="9">
        <v>22470</v>
      </c>
      <c r="K236" s="9">
        <v>0</v>
      </c>
      <c r="L236" s="9">
        <v>1188</v>
      </c>
      <c r="M236" s="10">
        <v>41604</v>
      </c>
      <c r="N236" s="3"/>
      <c r="O236" s="11">
        <v>178</v>
      </c>
      <c r="P236" s="12">
        <v>0</v>
      </c>
      <c r="Q236" s="13">
        <v>7194048</v>
      </c>
      <c r="R236" s="13">
        <v>0</v>
      </c>
      <c r="S236" s="13">
        <v>0</v>
      </c>
      <c r="T236" s="13">
        <v>211464</v>
      </c>
      <c r="U236" s="14">
        <v>7405512</v>
      </c>
      <c r="V236" s="4"/>
      <c r="W236" s="15">
        <v>0</v>
      </c>
      <c r="X236" s="16">
        <v>0.09</v>
      </c>
      <c r="Y236" s="16">
        <v>7.3426794145167368E-2</v>
      </c>
      <c r="Z236" s="17">
        <v>0</v>
      </c>
      <c r="AA236" s="4"/>
      <c r="AB236" s="11">
        <v>28</v>
      </c>
      <c r="AC236" s="18">
        <v>0</v>
      </c>
      <c r="AD236" s="13">
        <v>0</v>
      </c>
      <c r="AE236" s="18">
        <v>0</v>
      </c>
      <c r="AF236" s="19">
        <v>0</v>
      </c>
    </row>
    <row r="237" spans="1:32" x14ac:dyDescent="0.2">
      <c r="A237" s="5">
        <v>436</v>
      </c>
      <c r="B237" s="6">
        <v>436049057</v>
      </c>
      <c r="C237" s="7" t="s">
        <v>176</v>
      </c>
      <c r="D237" s="6">
        <v>49</v>
      </c>
      <c r="E237" s="7" t="s">
        <v>112</v>
      </c>
      <c r="F237" s="6">
        <v>57</v>
      </c>
      <c r="G237" s="8" t="s">
        <v>44</v>
      </c>
      <c r="H237" s="3"/>
      <c r="I237" s="9">
        <v>19116</v>
      </c>
      <c r="J237" s="9">
        <v>333</v>
      </c>
      <c r="K237" s="9">
        <v>0</v>
      </c>
      <c r="L237" s="9">
        <v>1188</v>
      </c>
      <c r="M237" s="10">
        <v>20637</v>
      </c>
      <c r="N237" s="3"/>
      <c r="O237" s="11">
        <v>5</v>
      </c>
      <c r="P237" s="12">
        <v>0</v>
      </c>
      <c r="Q237" s="13">
        <v>97245</v>
      </c>
      <c r="R237" s="13">
        <v>0</v>
      </c>
      <c r="S237" s="13">
        <v>0</v>
      </c>
      <c r="T237" s="13">
        <v>5940</v>
      </c>
      <c r="U237" s="14">
        <v>103185</v>
      </c>
      <c r="V237" s="4"/>
      <c r="W237" s="15">
        <v>0</v>
      </c>
      <c r="X237" s="16">
        <v>0.18</v>
      </c>
      <c r="Y237" s="16">
        <v>0.12003618532931781</v>
      </c>
      <c r="Z237" s="17">
        <v>0</v>
      </c>
      <c r="AA237" s="4"/>
      <c r="AB237" s="11">
        <v>1</v>
      </c>
      <c r="AC237" s="18">
        <v>0</v>
      </c>
      <c r="AD237" s="13">
        <v>0</v>
      </c>
      <c r="AE237" s="18">
        <v>0</v>
      </c>
      <c r="AF237" s="19">
        <v>0</v>
      </c>
    </row>
    <row r="238" spans="1:32" x14ac:dyDescent="0.2">
      <c r="A238" s="5">
        <v>436</v>
      </c>
      <c r="B238" s="6">
        <v>436049093</v>
      </c>
      <c r="C238" s="7" t="s">
        <v>176</v>
      </c>
      <c r="D238" s="6">
        <v>49</v>
      </c>
      <c r="E238" s="7" t="s">
        <v>112</v>
      </c>
      <c r="F238" s="6">
        <v>93</v>
      </c>
      <c r="G238" s="8" t="s">
        <v>45</v>
      </c>
      <c r="H238" s="3"/>
      <c r="I238" s="9">
        <v>20252</v>
      </c>
      <c r="J238" s="9">
        <v>0</v>
      </c>
      <c r="K238" s="9">
        <v>0</v>
      </c>
      <c r="L238" s="9">
        <v>1188</v>
      </c>
      <c r="M238" s="10">
        <v>21440</v>
      </c>
      <c r="N238" s="3"/>
      <c r="O238" s="11">
        <v>13</v>
      </c>
      <c r="P238" s="12">
        <v>0</v>
      </c>
      <c r="Q238" s="13">
        <v>263276</v>
      </c>
      <c r="R238" s="13">
        <v>0</v>
      </c>
      <c r="S238" s="13">
        <v>0</v>
      </c>
      <c r="T238" s="13">
        <v>15444</v>
      </c>
      <c r="U238" s="14">
        <v>278720</v>
      </c>
      <c r="V238" s="4"/>
      <c r="W238" s="15">
        <v>0</v>
      </c>
      <c r="X238" s="16">
        <v>0.18</v>
      </c>
      <c r="Y238" s="16">
        <v>8.4357497741774312E-2</v>
      </c>
      <c r="Z238" s="17">
        <v>0</v>
      </c>
      <c r="AA238" s="4"/>
      <c r="AB238" s="11">
        <v>3</v>
      </c>
      <c r="AC238" s="18">
        <v>0</v>
      </c>
      <c r="AD238" s="13">
        <v>0</v>
      </c>
      <c r="AE238" s="18">
        <v>0</v>
      </c>
      <c r="AF238" s="19">
        <v>0</v>
      </c>
    </row>
    <row r="239" spans="1:32" x14ac:dyDescent="0.2">
      <c r="A239" s="5">
        <v>436</v>
      </c>
      <c r="B239" s="6">
        <v>436049095</v>
      </c>
      <c r="C239" s="7" t="s">
        <v>176</v>
      </c>
      <c r="D239" s="6">
        <v>49</v>
      </c>
      <c r="E239" s="7" t="s">
        <v>112</v>
      </c>
      <c r="F239" s="6">
        <v>95</v>
      </c>
      <c r="G239" s="8" t="s">
        <v>39</v>
      </c>
      <c r="H239" s="3"/>
      <c r="I239" s="9">
        <v>21927</v>
      </c>
      <c r="J239" s="9">
        <v>209</v>
      </c>
      <c r="K239" s="9">
        <v>0</v>
      </c>
      <c r="L239" s="9">
        <v>1188</v>
      </c>
      <c r="M239" s="10">
        <v>23324</v>
      </c>
      <c r="N239" s="3"/>
      <c r="O239" s="11">
        <v>1</v>
      </c>
      <c r="P239" s="12">
        <v>0</v>
      </c>
      <c r="Q239" s="13">
        <v>22136</v>
      </c>
      <c r="R239" s="13">
        <v>0</v>
      </c>
      <c r="S239" s="13">
        <v>0</v>
      </c>
      <c r="T239" s="13">
        <v>1188</v>
      </c>
      <c r="U239" s="14">
        <v>23324</v>
      </c>
      <c r="V239" s="4"/>
      <c r="W239" s="15">
        <v>0</v>
      </c>
      <c r="X239" s="16">
        <v>0.18</v>
      </c>
      <c r="Y239" s="16">
        <v>0.13308389431941736</v>
      </c>
      <c r="Z239" s="17">
        <v>0</v>
      </c>
      <c r="AA239" s="4"/>
      <c r="AB239" s="11">
        <v>1</v>
      </c>
      <c r="AC239" s="18">
        <v>0</v>
      </c>
      <c r="AD239" s="13">
        <v>0</v>
      </c>
      <c r="AE239" s="18">
        <v>0</v>
      </c>
      <c r="AF239" s="19">
        <v>0</v>
      </c>
    </row>
    <row r="240" spans="1:32" x14ac:dyDescent="0.2">
      <c r="A240" s="5">
        <v>436</v>
      </c>
      <c r="B240" s="6">
        <v>436049133</v>
      </c>
      <c r="C240" s="7" t="s">
        <v>176</v>
      </c>
      <c r="D240" s="6">
        <v>49</v>
      </c>
      <c r="E240" s="7" t="s">
        <v>112</v>
      </c>
      <c r="F240" s="6">
        <v>133</v>
      </c>
      <c r="G240" s="8" t="s">
        <v>95</v>
      </c>
      <c r="H240" s="3"/>
      <c r="I240" s="9">
        <v>11359</v>
      </c>
      <c r="J240" s="9">
        <v>490</v>
      </c>
      <c r="K240" s="9">
        <v>0</v>
      </c>
      <c r="L240" s="9">
        <v>1188</v>
      </c>
      <c r="M240" s="10">
        <v>13037</v>
      </c>
      <c r="N240" s="3"/>
      <c r="O240" s="11">
        <v>1</v>
      </c>
      <c r="P240" s="12">
        <v>0</v>
      </c>
      <c r="Q240" s="13">
        <v>11849</v>
      </c>
      <c r="R240" s="13">
        <v>0</v>
      </c>
      <c r="S240" s="13">
        <v>0</v>
      </c>
      <c r="T240" s="13">
        <v>1188</v>
      </c>
      <c r="U240" s="14">
        <v>13037</v>
      </c>
      <c r="V240" s="4"/>
      <c r="W240" s="15">
        <v>0</v>
      </c>
      <c r="X240" s="16">
        <v>0.09</v>
      </c>
      <c r="Y240" s="16">
        <v>3.5338453267358676E-2</v>
      </c>
      <c r="Z240" s="17">
        <v>0</v>
      </c>
      <c r="AA240" s="4"/>
      <c r="AB240" s="11">
        <v>0</v>
      </c>
      <c r="AC240" s="18">
        <v>0</v>
      </c>
      <c r="AD240" s="13">
        <v>0</v>
      </c>
      <c r="AE240" s="18">
        <v>0</v>
      </c>
      <c r="AF240" s="19">
        <v>0</v>
      </c>
    </row>
    <row r="241" spans="1:32" x14ac:dyDescent="0.2">
      <c r="A241" s="5">
        <v>436</v>
      </c>
      <c r="B241" s="6">
        <v>436049149</v>
      </c>
      <c r="C241" s="7" t="s">
        <v>176</v>
      </c>
      <c r="D241" s="6">
        <v>49</v>
      </c>
      <c r="E241" s="7" t="s">
        <v>112</v>
      </c>
      <c r="F241" s="6">
        <v>149</v>
      </c>
      <c r="G241" s="8" t="s">
        <v>172</v>
      </c>
      <c r="H241" s="3"/>
      <c r="I241" s="9">
        <v>20539</v>
      </c>
      <c r="J241" s="9">
        <v>230</v>
      </c>
      <c r="K241" s="9">
        <v>0</v>
      </c>
      <c r="L241" s="9">
        <v>1188</v>
      </c>
      <c r="M241" s="10">
        <v>21957</v>
      </c>
      <c r="N241" s="3"/>
      <c r="O241" s="11">
        <v>2</v>
      </c>
      <c r="P241" s="12">
        <v>0</v>
      </c>
      <c r="Q241" s="13">
        <v>41538</v>
      </c>
      <c r="R241" s="13">
        <v>0</v>
      </c>
      <c r="S241" s="13">
        <v>0</v>
      </c>
      <c r="T241" s="13">
        <v>2376</v>
      </c>
      <c r="U241" s="14">
        <v>43914</v>
      </c>
      <c r="V241" s="4"/>
      <c r="W241" s="15">
        <v>0</v>
      </c>
      <c r="X241" s="16">
        <v>0.18</v>
      </c>
      <c r="Y241" s="16">
        <v>0.12537999744485395</v>
      </c>
      <c r="Z241" s="17">
        <v>0</v>
      </c>
      <c r="AA241" s="4"/>
      <c r="AB241" s="11">
        <v>1</v>
      </c>
      <c r="AC241" s="18">
        <v>0</v>
      </c>
      <c r="AD241" s="13">
        <v>0</v>
      </c>
      <c r="AE241" s="18">
        <v>0</v>
      </c>
      <c r="AF241" s="19">
        <v>0</v>
      </c>
    </row>
    <row r="242" spans="1:32" x14ac:dyDescent="0.2">
      <c r="A242" s="5">
        <v>436</v>
      </c>
      <c r="B242" s="6">
        <v>436049153</v>
      </c>
      <c r="C242" s="7" t="s">
        <v>176</v>
      </c>
      <c r="D242" s="6">
        <v>49</v>
      </c>
      <c r="E242" s="7" t="s">
        <v>112</v>
      </c>
      <c r="F242" s="6">
        <v>153</v>
      </c>
      <c r="G242" s="8" t="s">
        <v>46</v>
      </c>
      <c r="H242" s="3"/>
      <c r="I242" s="9">
        <v>20819</v>
      </c>
      <c r="J242" s="9">
        <v>27</v>
      </c>
      <c r="K242" s="9">
        <v>0</v>
      </c>
      <c r="L242" s="9">
        <v>1188</v>
      </c>
      <c r="M242" s="10">
        <v>22034</v>
      </c>
      <c r="N242" s="3"/>
      <c r="O242" s="11">
        <v>1</v>
      </c>
      <c r="P242" s="12">
        <v>0</v>
      </c>
      <c r="Q242" s="13">
        <v>20846</v>
      </c>
      <c r="R242" s="13">
        <v>0</v>
      </c>
      <c r="S242" s="13">
        <v>0</v>
      </c>
      <c r="T242" s="13">
        <v>1188</v>
      </c>
      <c r="U242" s="14">
        <v>22034</v>
      </c>
      <c r="V242" s="4"/>
      <c r="W242" s="15">
        <v>0</v>
      </c>
      <c r="X242" s="16">
        <v>0.09</v>
      </c>
      <c r="Y242" s="16">
        <v>1.2938966482208984E-2</v>
      </c>
      <c r="Z242" s="17">
        <v>0</v>
      </c>
      <c r="AA242" s="4"/>
      <c r="AB242" s="11">
        <v>0</v>
      </c>
      <c r="AC242" s="18">
        <v>0</v>
      </c>
      <c r="AD242" s="13">
        <v>0</v>
      </c>
      <c r="AE242" s="18">
        <v>0</v>
      </c>
      <c r="AF242" s="19">
        <v>0</v>
      </c>
    </row>
    <row r="243" spans="1:32" x14ac:dyDescent="0.2">
      <c r="A243" s="5">
        <v>436</v>
      </c>
      <c r="B243" s="6">
        <v>436049155</v>
      </c>
      <c r="C243" s="7" t="s">
        <v>176</v>
      </c>
      <c r="D243" s="6">
        <v>49</v>
      </c>
      <c r="E243" s="7" t="s">
        <v>112</v>
      </c>
      <c r="F243" s="6">
        <v>155</v>
      </c>
      <c r="G243" s="8" t="s">
        <v>119</v>
      </c>
      <c r="H243" s="3"/>
      <c r="I243" s="9">
        <v>13493</v>
      </c>
      <c r="J243" s="9">
        <v>10759</v>
      </c>
      <c r="K243" s="9">
        <v>0</v>
      </c>
      <c r="L243" s="9">
        <v>1188</v>
      </c>
      <c r="M243" s="10">
        <v>25440</v>
      </c>
      <c r="N243" s="3"/>
      <c r="O243" s="11">
        <v>1</v>
      </c>
      <c r="P243" s="12">
        <v>0</v>
      </c>
      <c r="Q243" s="13">
        <v>24252</v>
      </c>
      <c r="R243" s="13">
        <v>0</v>
      </c>
      <c r="S243" s="13">
        <v>0</v>
      </c>
      <c r="T243" s="13">
        <v>1188</v>
      </c>
      <c r="U243" s="14">
        <v>25440</v>
      </c>
      <c r="V243" s="4"/>
      <c r="W243" s="15">
        <v>0</v>
      </c>
      <c r="X243" s="16">
        <v>0.09</v>
      </c>
      <c r="Y243" s="16">
        <v>7.2174784820801263E-4</v>
      </c>
      <c r="Z243" s="17">
        <v>0</v>
      </c>
      <c r="AA243" s="4"/>
      <c r="AB243" s="11">
        <v>0</v>
      </c>
      <c r="AC243" s="18">
        <v>0</v>
      </c>
      <c r="AD243" s="13">
        <v>0</v>
      </c>
      <c r="AE243" s="18">
        <v>0</v>
      </c>
      <c r="AF243" s="19">
        <v>0</v>
      </c>
    </row>
    <row r="244" spans="1:32" x14ac:dyDescent="0.2">
      <c r="A244" s="5">
        <v>436</v>
      </c>
      <c r="B244" s="6">
        <v>436049163</v>
      </c>
      <c r="C244" s="7" t="s">
        <v>176</v>
      </c>
      <c r="D244" s="6">
        <v>49</v>
      </c>
      <c r="E244" s="7" t="s">
        <v>112</v>
      </c>
      <c r="F244" s="6">
        <v>163</v>
      </c>
      <c r="G244" s="8" t="s">
        <v>48</v>
      </c>
      <c r="H244" s="3"/>
      <c r="I244" s="9">
        <v>16004</v>
      </c>
      <c r="J244" s="9">
        <v>0</v>
      </c>
      <c r="K244" s="9">
        <v>0</v>
      </c>
      <c r="L244" s="9">
        <v>1188</v>
      </c>
      <c r="M244" s="10">
        <v>17192</v>
      </c>
      <c r="N244" s="3"/>
      <c r="O244" s="11">
        <v>1</v>
      </c>
      <c r="P244" s="12">
        <v>0</v>
      </c>
      <c r="Q244" s="13">
        <v>16004</v>
      </c>
      <c r="R244" s="13">
        <v>0</v>
      </c>
      <c r="S244" s="13">
        <v>0</v>
      </c>
      <c r="T244" s="13">
        <v>1188</v>
      </c>
      <c r="U244" s="14">
        <v>17192</v>
      </c>
      <c r="V244" s="4"/>
      <c r="W244" s="15">
        <v>0</v>
      </c>
      <c r="X244" s="16">
        <v>0.113490033140277</v>
      </c>
      <c r="Y244" s="16">
        <v>9.9102453991947337E-2</v>
      </c>
      <c r="Z244" s="17">
        <v>0</v>
      </c>
      <c r="AA244" s="4"/>
      <c r="AB244" s="11">
        <v>0</v>
      </c>
      <c r="AC244" s="18">
        <v>0</v>
      </c>
      <c r="AD244" s="13">
        <v>0</v>
      </c>
      <c r="AE244" s="18">
        <v>0</v>
      </c>
      <c r="AF244" s="19">
        <v>0</v>
      </c>
    </row>
    <row r="245" spans="1:32" x14ac:dyDescent="0.2">
      <c r="A245" s="5">
        <v>436</v>
      </c>
      <c r="B245" s="6">
        <v>436049165</v>
      </c>
      <c r="C245" s="7" t="s">
        <v>176</v>
      </c>
      <c r="D245" s="6">
        <v>49</v>
      </c>
      <c r="E245" s="7" t="s">
        <v>112</v>
      </c>
      <c r="F245" s="6">
        <v>165</v>
      </c>
      <c r="G245" s="8" t="s">
        <v>49</v>
      </c>
      <c r="H245" s="3"/>
      <c r="I245" s="9">
        <v>17684</v>
      </c>
      <c r="J245" s="9">
        <v>0</v>
      </c>
      <c r="K245" s="9">
        <v>0</v>
      </c>
      <c r="L245" s="9">
        <v>1188</v>
      </c>
      <c r="M245" s="10">
        <v>18872</v>
      </c>
      <c r="N245" s="3"/>
      <c r="O245" s="11">
        <v>7</v>
      </c>
      <c r="P245" s="12">
        <v>0</v>
      </c>
      <c r="Q245" s="13">
        <v>123788</v>
      </c>
      <c r="R245" s="13">
        <v>0</v>
      </c>
      <c r="S245" s="13">
        <v>0</v>
      </c>
      <c r="T245" s="13">
        <v>8316</v>
      </c>
      <c r="U245" s="14">
        <v>132104</v>
      </c>
      <c r="V245" s="4"/>
      <c r="W245" s="15">
        <v>0</v>
      </c>
      <c r="X245" s="16">
        <v>9.8299999999999998E-2</v>
      </c>
      <c r="Y245" s="16">
        <v>7.6124278716237129E-2</v>
      </c>
      <c r="Z245" s="17">
        <v>0</v>
      </c>
      <c r="AA245" s="4"/>
      <c r="AB245" s="11">
        <v>3</v>
      </c>
      <c r="AC245" s="18">
        <v>0</v>
      </c>
      <c r="AD245" s="13">
        <v>0</v>
      </c>
      <c r="AE245" s="18">
        <v>0</v>
      </c>
      <c r="AF245" s="19">
        <v>0</v>
      </c>
    </row>
    <row r="246" spans="1:32" x14ac:dyDescent="0.2">
      <c r="A246" s="5">
        <v>436</v>
      </c>
      <c r="B246" s="6">
        <v>436049170</v>
      </c>
      <c r="C246" s="7" t="s">
        <v>176</v>
      </c>
      <c r="D246" s="6">
        <v>49</v>
      </c>
      <c r="E246" s="7" t="s">
        <v>112</v>
      </c>
      <c r="F246" s="6">
        <v>170</v>
      </c>
      <c r="G246" s="8" t="s">
        <v>102</v>
      </c>
      <c r="H246" s="3"/>
      <c r="I246" s="9">
        <v>16242</v>
      </c>
      <c r="J246" s="9">
        <v>898</v>
      </c>
      <c r="K246" s="9">
        <v>0</v>
      </c>
      <c r="L246" s="9">
        <v>1188</v>
      </c>
      <c r="M246" s="10">
        <v>18328</v>
      </c>
      <c r="N246" s="3"/>
      <c r="O246" s="11">
        <v>1</v>
      </c>
      <c r="P246" s="12">
        <v>0</v>
      </c>
      <c r="Q246" s="13">
        <v>17140</v>
      </c>
      <c r="R246" s="13">
        <v>0</v>
      </c>
      <c r="S246" s="13">
        <v>0</v>
      </c>
      <c r="T246" s="13">
        <v>1188</v>
      </c>
      <c r="U246" s="14">
        <v>18328</v>
      </c>
      <c r="V246" s="4"/>
      <c r="W246" s="15">
        <v>0</v>
      </c>
      <c r="X246" s="16">
        <v>0.09</v>
      </c>
      <c r="Y246" s="16">
        <v>8.1498409141711289E-2</v>
      </c>
      <c r="Z246" s="17">
        <v>0</v>
      </c>
      <c r="AA246" s="4"/>
      <c r="AB246" s="11">
        <v>0</v>
      </c>
      <c r="AC246" s="18">
        <v>0</v>
      </c>
      <c r="AD246" s="13">
        <v>0</v>
      </c>
      <c r="AE246" s="18">
        <v>0</v>
      </c>
      <c r="AF246" s="19">
        <v>0</v>
      </c>
    </row>
    <row r="247" spans="1:32" x14ac:dyDescent="0.2">
      <c r="A247" s="5">
        <v>436</v>
      </c>
      <c r="B247" s="6">
        <v>436049176</v>
      </c>
      <c r="C247" s="7" t="s">
        <v>176</v>
      </c>
      <c r="D247" s="6">
        <v>49</v>
      </c>
      <c r="E247" s="7" t="s">
        <v>112</v>
      </c>
      <c r="F247" s="6">
        <v>176</v>
      </c>
      <c r="G247" s="8" t="s">
        <v>50</v>
      </c>
      <c r="H247" s="3"/>
      <c r="I247" s="9">
        <v>16142</v>
      </c>
      <c r="J247" s="9">
        <v>4069</v>
      </c>
      <c r="K247" s="9">
        <v>0</v>
      </c>
      <c r="L247" s="9">
        <v>1188</v>
      </c>
      <c r="M247" s="10">
        <v>21399</v>
      </c>
      <c r="N247" s="3"/>
      <c r="O247" s="11">
        <v>8</v>
      </c>
      <c r="P247" s="12">
        <v>0</v>
      </c>
      <c r="Q247" s="13">
        <v>161688</v>
      </c>
      <c r="R247" s="13">
        <v>0</v>
      </c>
      <c r="S247" s="13">
        <v>0</v>
      </c>
      <c r="T247" s="13">
        <v>9504</v>
      </c>
      <c r="U247" s="14">
        <v>171192</v>
      </c>
      <c r="V247" s="4"/>
      <c r="W247" s="15">
        <v>0</v>
      </c>
      <c r="X247" s="16">
        <v>0.09</v>
      </c>
      <c r="Y247" s="16">
        <v>7.6489363616432438E-2</v>
      </c>
      <c r="Z247" s="17">
        <v>0</v>
      </c>
      <c r="AA247" s="4"/>
      <c r="AB247" s="11">
        <v>5</v>
      </c>
      <c r="AC247" s="18">
        <v>0</v>
      </c>
      <c r="AD247" s="13">
        <v>0</v>
      </c>
      <c r="AE247" s="18">
        <v>0</v>
      </c>
      <c r="AF247" s="19">
        <v>0</v>
      </c>
    </row>
    <row r="248" spans="1:32" x14ac:dyDescent="0.2">
      <c r="A248" s="5">
        <v>436</v>
      </c>
      <c r="B248" s="6">
        <v>436049229</v>
      </c>
      <c r="C248" s="7" t="s">
        <v>176</v>
      </c>
      <c r="D248" s="6">
        <v>49</v>
      </c>
      <c r="E248" s="7" t="s">
        <v>112</v>
      </c>
      <c r="F248" s="6">
        <v>229</v>
      </c>
      <c r="G248" s="8" t="s">
        <v>51</v>
      </c>
      <c r="H248" s="3"/>
      <c r="I248" s="9">
        <v>15301</v>
      </c>
      <c r="J248" s="9">
        <v>1318</v>
      </c>
      <c r="K248" s="9">
        <v>0</v>
      </c>
      <c r="L248" s="9">
        <v>1188</v>
      </c>
      <c r="M248" s="10">
        <v>17807</v>
      </c>
      <c r="N248" s="3"/>
      <c r="O248" s="11">
        <v>1</v>
      </c>
      <c r="P248" s="12">
        <v>0</v>
      </c>
      <c r="Q248" s="13">
        <v>16619</v>
      </c>
      <c r="R248" s="13">
        <v>0</v>
      </c>
      <c r="S248" s="13">
        <v>0</v>
      </c>
      <c r="T248" s="13">
        <v>1188</v>
      </c>
      <c r="U248" s="14">
        <v>17807</v>
      </c>
      <c r="V248" s="4"/>
      <c r="W248" s="15">
        <v>0</v>
      </c>
      <c r="X248" s="16">
        <v>0.09</v>
      </c>
      <c r="Y248" s="16">
        <v>2.2366343555841411E-2</v>
      </c>
      <c r="Z248" s="17">
        <v>0</v>
      </c>
      <c r="AA248" s="4"/>
      <c r="AB248" s="11">
        <v>0</v>
      </c>
      <c r="AC248" s="18">
        <v>0</v>
      </c>
      <c r="AD248" s="13">
        <v>0</v>
      </c>
      <c r="AE248" s="18">
        <v>0</v>
      </c>
      <c r="AF248" s="19">
        <v>0</v>
      </c>
    </row>
    <row r="249" spans="1:32" x14ac:dyDescent="0.2">
      <c r="A249" s="5">
        <v>436</v>
      </c>
      <c r="B249" s="6">
        <v>436049243</v>
      </c>
      <c r="C249" s="7" t="s">
        <v>176</v>
      </c>
      <c r="D249" s="6">
        <v>49</v>
      </c>
      <c r="E249" s="7" t="s">
        <v>112</v>
      </c>
      <c r="F249" s="6">
        <v>243</v>
      </c>
      <c r="G249" s="8" t="s">
        <v>62</v>
      </c>
      <c r="H249" s="3"/>
      <c r="I249" s="9">
        <v>16888</v>
      </c>
      <c r="J249" s="9">
        <v>1814</v>
      </c>
      <c r="K249" s="9">
        <v>0</v>
      </c>
      <c r="L249" s="9">
        <v>1188</v>
      </c>
      <c r="M249" s="10">
        <v>19890</v>
      </c>
      <c r="N249" s="3"/>
      <c r="O249" s="11">
        <v>1</v>
      </c>
      <c r="P249" s="12">
        <v>0</v>
      </c>
      <c r="Q249" s="13">
        <v>18702</v>
      </c>
      <c r="R249" s="13">
        <v>0</v>
      </c>
      <c r="S249" s="13">
        <v>0</v>
      </c>
      <c r="T249" s="13">
        <v>1188</v>
      </c>
      <c r="U249" s="14">
        <v>19890</v>
      </c>
      <c r="V249" s="4"/>
      <c r="W249" s="15">
        <v>0</v>
      </c>
      <c r="X249" s="16">
        <v>0.09</v>
      </c>
      <c r="Y249" s="16">
        <v>5.9339802772845765E-3</v>
      </c>
      <c r="Z249" s="17">
        <v>0</v>
      </c>
      <c r="AA249" s="4"/>
      <c r="AB249" s="11">
        <v>0</v>
      </c>
      <c r="AC249" s="18">
        <v>0</v>
      </c>
      <c r="AD249" s="13">
        <v>0</v>
      </c>
      <c r="AE249" s="18">
        <v>0</v>
      </c>
      <c r="AF249" s="19">
        <v>0</v>
      </c>
    </row>
    <row r="250" spans="1:32" x14ac:dyDescent="0.2">
      <c r="A250" s="5">
        <v>436</v>
      </c>
      <c r="B250" s="6">
        <v>436049244</v>
      </c>
      <c r="C250" s="7" t="s">
        <v>176</v>
      </c>
      <c r="D250" s="6">
        <v>49</v>
      </c>
      <c r="E250" s="7" t="s">
        <v>112</v>
      </c>
      <c r="F250" s="6">
        <v>244</v>
      </c>
      <c r="G250" s="8" t="s">
        <v>52</v>
      </c>
      <c r="H250" s="3"/>
      <c r="I250" s="9">
        <v>12426</v>
      </c>
      <c r="J250" s="9">
        <v>3556</v>
      </c>
      <c r="K250" s="9">
        <v>0</v>
      </c>
      <c r="L250" s="9">
        <v>1188</v>
      </c>
      <c r="M250" s="10">
        <v>17170</v>
      </c>
      <c r="N250" s="3"/>
      <c r="O250" s="11">
        <v>2</v>
      </c>
      <c r="P250" s="12">
        <v>0</v>
      </c>
      <c r="Q250" s="13">
        <v>31964</v>
      </c>
      <c r="R250" s="13">
        <v>0</v>
      </c>
      <c r="S250" s="13">
        <v>0</v>
      </c>
      <c r="T250" s="13">
        <v>2376</v>
      </c>
      <c r="U250" s="14">
        <v>34340</v>
      </c>
      <c r="V250" s="4"/>
      <c r="W250" s="15">
        <v>0</v>
      </c>
      <c r="X250" s="16">
        <v>0.09</v>
      </c>
      <c r="Y250" s="16">
        <v>0.1012923605086789</v>
      </c>
      <c r="Z250" s="17">
        <v>0</v>
      </c>
      <c r="AA250" s="4"/>
      <c r="AB250" s="11">
        <v>2</v>
      </c>
      <c r="AC250" s="18">
        <v>0.22296568965260435</v>
      </c>
      <c r="AD250" s="13">
        <v>3827.4376520279229</v>
      </c>
      <c r="AE250" s="18">
        <v>0</v>
      </c>
      <c r="AF250" s="19">
        <v>0</v>
      </c>
    </row>
    <row r="251" spans="1:32" x14ac:dyDescent="0.2">
      <c r="A251" s="5">
        <v>436</v>
      </c>
      <c r="B251" s="6">
        <v>436049248</v>
      </c>
      <c r="C251" s="7" t="s">
        <v>176</v>
      </c>
      <c r="D251" s="6">
        <v>49</v>
      </c>
      <c r="E251" s="7" t="s">
        <v>112</v>
      </c>
      <c r="F251" s="6">
        <v>248</v>
      </c>
      <c r="G251" s="8" t="s">
        <v>53</v>
      </c>
      <c r="H251" s="3"/>
      <c r="I251" s="9">
        <v>18943</v>
      </c>
      <c r="J251" s="9">
        <v>611</v>
      </c>
      <c r="K251" s="9">
        <v>0</v>
      </c>
      <c r="L251" s="9">
        <v>1188</v>
      </c>
      <c r="M251" s="10">
        <v>20742</v>
      </c>
      <c r="N251" s="3"/>
      <c r="O251" s="11">
        <v>9</v>
      </c>
      <c r="P251" s="12">
        <v>0</v>
      </c>
      <c r="Q251" s="13">
        <v>175986</v>
      </c>
      <c r="R251" s="13">
        <v>0</v>
      </c>
      <c r="S251" s="13">
        <v>0</v>
      </c>
      <c r="T251" s="13">
        <v>10692</v>
      </c>
      <c r="U251" s="14">
        <v>186678</v>
      </c>
      <c r="V251" s="4"/>
      <c r="W251" s="15">
        <v>0</v>
      </c>
      <c r="X251" s="16">
        <v>0.09</v>
      </c>
      <c r="Y251" s="16">
        <v>6.5683761527850021E-2</v>
      </c>
      <c r="Z251" s="17">
        <v>0</v>
      </c>
      <c r="AA251" s="4"/>
      <c r="AB251" s="11">
        <v>2</v>
      </c>
      <c r="AC251" s="18">
        <v>0</v>
      </c>
      <c r="AD251" s="13">
        <v>0</v>
      </c>
      <c r="AE251" s="18">
        <v>0</v>
      </c>
      <c r="AF251" s="19">
        <v>0</v>
      </c>
    </row>
    <row r="252" spans="1:32" x14ac:dyDescent="0.2">
      <c r="A252" s="5">
        <v>436</v>
      </c>
      <c r="B252" s="6">
        <v>436049274</v>
      </c>
      <c r="C252" s="7" t="s">
        <v>176</v>
      </c>
      <c r="D252" s="6">
        <v>49</v>
      </c>
      <c r="E252" s="7" t="s">
        <v>112</v>
      </c>
      <c r="F252" s="6">
        <v>274</v>
      </c>
      <c r="G252" s="8" t="s">
        <v>63</v>
      </c>
      <c r="H252" s="3"/>
      <c r="I252" s="9">
        <v>20819</v>
      </c>
      <c r="J252" s="9">
        <v>9223</v>
      </c>
      <c r="K252" s="9">
        <v>0</v>
      </c>
      <c r="L252" s="9">
        <v>1188</v>
      </c>
      <c r="M252" s="10">
        <v>31230</v>
      </c>
      <c r="N252" s="3"/>
      <c r="O252" s="11">
        <v>5</v>
      </c>
      <c r="P252" s="12">
        <v>0</v>
      </c>
      <c r="Q252" s="13">
        <v>150210</v>
      </c>
      <c r="R252" s="13">
        <v>0</v>
      </c>
      <c r="S252" s="13">
        <v>0</v>
      </c>
      <c r="T252" s="13">
        <v>5940</v>
      </c>
      <c r="U252" s="14">
        <v>156150</v>
      </c>
      <c r="V252" s="4"/>
      <c r="W252" s="15">
        <v>0</v>
      </c>
      <c r="X252" s="16">
        <v>0.09</v>
      </c>
      <c r="Y252" s="16">
        <v>5.88394061497911E-2</v>
      </c>
      <c r="Z252" s="17">
        <v>0</v>
      </c>
      <c r="AA252" s="4"/>
      <c r="AB252" s="11">
        <v>1</v>
      </c>
      <c r="AC252" s="18">
        <v>0</v>
      </c>
      <c r="AD252" s="13">
        <v>0</v>
      </c>
      <c r="AE252" s="18">
        <v>0</v>
      </c>
      <c r="AF252" s="19">
        <v>0</v>
      </c>
    </row>
    <row r="253" spans="1:32" x14ac:dyDescent="0.2">
      <c r="A253" s="5">
        <v>436</v>
      </c>
      <c r="B253" s="6">
        <v>436049308</v>
      </c>
      <c r="C253" s="7" t="s">
        <v>176</v>
      </c>
      <c r="D253" s="6">
        <v>49</v>
      </c>
      <c r="E253" s="7" t="s">
        <v>112</v>
      </c>
      <c r="F253" s="6">
        <v>308</v>
      </c>
      <c r="G253" s="8" t="s">
        <v>105</v>
      </c>
      <c r="H253" s="3"/>
      <c r="I253" s="9">
        <v>18373</v>
      </c>
      <c r="J253" s="9">
        <v>4926</v>
      </c>
      <c r="K253" s="9">
        <v>0</v>
      </c>
      <c r="L253" s="9">
        <v>1188</v>
      </c>
      <c r="M253" s="10">
        <v>24487</v>
      </c>
      <c r="N253" s="3"/>
      <c r="O253" s="11">
        <v>1</v>
      </c>
      <c r="P253" s="12">
        <v>0</v>
      </c>
      <c r="Q253" s="13">
        <v>23299</v>
      </c>
      <c r="R253" s="13">
        <v>0</v>
      </c>
      <c r="S253" s="13">
        <v>0</v>
      </c>
      <c r="T253" s="13">
        <v>1188</v>
      </c>
      <c r="U253" s="14">
        <v>24487</v>
      </c>
      <c r="V253" s="4"/>
      <c r="W253" s="15">
        <v>0</v>
      </c>
      <c r="X253" s="16">
        <v>0.09</v>
      </c>
      <c r="Y253" s="16">
        <v>1.7076708954570198E-3</v>
      </c>
      <c r="Z253" s="17">
        <v>0</v>
      </c>
      <c r="AA253" s="4"/>
      <c r="AB253" s="11">
        <v>0</v>
      </c>
      <c r="AC253" s="18">
        <v>0</v>
      </c>
      <c r="AD253" s="13">
        <v>0</v>
      </c>
      <c r="AE253" s="18">
        <v>0</v>
      </c>
      <c r="AF253" s="19">
        <v>0</v>
      </c>
    </row>
    <row r="254" spans="1:32" x14ac:dyDescent="0.2">
      <c r="A254" s="5">
        <v>436</v>
      </c>
      <c r="B254" s="6">
        <v>436049314</v>
      </c>
      <c r="C254" s="7" t="s">
        <v>176</v>
      </c>
      <c r="D254" s="6">
        <v>49</v>
      </c>
      <c r="E254" s="7" t="s">
        <v>112</v>
      </c>
      <c r="F254" s="6">
        <v>314</v>
      </c>
      <c r="G254" s="8" t="s">
        <v>131</v>
      </c>
      <c r="H254" s="3"/>
      <c r="I254" s="9">
        <v>19632</v>
      </c>
      <c r="J254" s="9">
        <v>11610</v>
      </c>
      <c r="K254" s="9">
        <v>0</v>
      </c>
      <c r="L254" s="9">
        <v>1188</v>
      </c>
      <c r="M254" s="10">
        <v>32430</v>
      </c>
      <c r="N254" s="3"/>
      <c r="O254" s="11">
        <v>1</v>
      </c>
      <c r="P254" s="12">
        <v>0</v>
      </c>
      <c r="Q254" s="13">
        <v>31242</v>
      </c>
      <c r="R254" s="13">
        <v>0</v>
      </c>
      <c r="S254" s="13">
        <v>0</v>
      </c>
      <c r="T254" s="13">
        <v>1188</v>
      </c>
      <c r="U254" s="14">
        <v>32430</v>
      </c>
      <c r="V254" s="4"/>
      <c r="W254" s="15">
        <v>0</v>
      </c>
      <c r="X254" s="16">
        <v>0.09</v>
      </c>
      <c r="Y254" s="16">
        <v>3.1287329996950879E-3</v>
      </c>
      <c r="Z254" s="17">
        <v>0</v>
      </c>
      <c r="AA254" s="4"/>
      <c r="AB254" s="11">
        <v>0</v>
      </c>
      <c r="AC254" s="18">
        <v>0</v>
      </c>
      <c r="AD254" s="13">
        <v>0</v>
      </c>
      <c r="AE254" s="18">
        <v>0</v>
      </c>
      <c r="AF254" s="19">
        <v>0</v>
      </c>
    </row>
    <row r="255" spans="1:32" x14ac:dyDescent="0.2">
      <c r="A255" s="5">
        <v>436</v>
      </c>
      <c r="B255" s="6">
        <v>436049347</v>
      </c>
      <c r="C255" s="7" t="s">
        <v>176</v>
      </c>
      <c r="D255" s="6">
        <v>49</v>
      </c>
      <c r="E255" s="7" t="s">
        <v>112</v>
      </c>
      <c r="F255" s="6">
        <v>347</v>
      </c>
      <c r="G255" s="8" t="s">
        <v>127</v>
      </c>
      <c r="H255" s="3"/>
      <c r="I255" s="9">
        <v>14925</v>
      </c>
      <c r="J255" s="9">
        <v>6306</v>
      </c>
      <c r="K255" s="9">
        <v>0</v>
      </c>
      <c r="L255" s="9">
        <v>1188</v>
      </c>
      <c r="M255" s="10">
        <v>22419</v>
      </c>
      <c r="N255" s="3"/>
      <c r="O255" s="11">
        <v>1</v>
      </c>
      <c r="P255" s="12">
        <v>0</v>
      </c>
      <c r="Q255" s="13">
        <v>21231</v>
      </c>
      <c r="R255" s="13">
        <v>0</v>
      </c>
      <c r="S255" s="13">
        <v>0</v>
      </c>
      <c r="T255" s="13">
        <v>1188</v>
      </c>
      <c r="U255" s="14">
        <v>22419</v>
      </c>
      <c r="V255" s="4"/>
      <c r="W255" s="15">
        <v>0</v>
      </c>
      <c r="X255" s="16">
        <v>0.09</v>
      </c>
      <c r="Y255" s="16">
        <v>1.2849490721747332E-2</v>
      </c>
      <c r="Z255" s="17">
        <v>0</v>
      </c>
      <c r="AA255" s="4"/>
      <c r="AB255" s="11">
        <v>0</v>
      </c>
      <c r="AC255" s="18">
        <v>0</v>
      </c>
      <c r="AD255" s="13">
        <v>0</v>
      </c>
      <c r="AE255" s="18">
        <v>0</v>
      </c>
      <c r="AF255" s="19">
        <v>0</v>
      </c>
    </row>
    <row r="256" spans="1:32" x14ac:dyDescent="0.2">
      <c r="A256" s="5">
        <v>436</v>
      </c>
      <c r="B256" s="6">
        <v>436049616</v>
      </c>
      <c r="C256" s="7" t="s">
        <v>176</v>
      </c>
      <c r="D256" s="6">
        <v>49</v>
      </c>
      <c r="E256" s="7" t="s">
        <v>112</v>
      </c>
      <c r="F256" s="6">
        <v>616</v>
      </c>
      <c r="G256" s="8" t="s">
        <v>128</v>
      </c>
      <c r="H256" s="3"/>
      <c r="I256" s="9">
        <v>13504</v>
      </c>
      <c r="J256" s="9">
        <v>2568</v>
      </c>
      <c r="K256" s="9">
        <v>0</v>
      </c>
      <c r="L256" s="9">
        <v>1188</v>
      </c>
      <c r="M256" s="10">
        <v>17260</v>
      </c>
      <c r="N256" s="3"/>
      <c r="O256" s="11">
        <v>1</v>
      </c>
      <c r="P256" s="12">
        <v>0</v>
      </c>
      <c r="Q256" s="13">
        <v>16072</v>
      </c>
      <c r="R256" s="13">
        <v>0</v>
      </c>
      <c r="S256" s="13">
        <v>0</v>
      </c>
      <c r="T256" s="13">
        <v>1188</v>
      </c>
      <c r="U256" s="14">
        <v>17260</v>
      </c>
      <c r="V256" s="4"/>
      <c r="W256" s="15">
        <v>0</v>
      </c>
      <c r="X256" s="16">
        <v>0.09</v>
      </c>
      <c r="Y256" s="16">
        <v>2.8018621675182574E-2</v>
      </c>
      <c r="Z256" s="17">
        <v>0</v>
      </c>
      <c r="AA256" s="4"/>
      <c r="AB256" s="11">
        <v>0</v>
      </c>
      <c r="AC256" s="18">
        <v>0</v>
      </c>
      <c r="AD256" s="13">
        <v>0</v>
      </c>
      <c r="AE256" s="18">
        <v>0</v>
      </c>
      <c r="AF256" s="19">
        <v>0</v>
      </c>
    </row>
    <row r="257" spans="1:32" x14ac:dyDescent="0.2">
      <c r="A257" s="5">
        <v>437</v>
      </c>
      <c r="B257" s="6">
        <v>437035035</v>
      </c>
      <c r="C257" s="7" t="s">
        <v>177</v>
      </c>
      <c r="D257" s="6">
        <v>35</v>
      </c>
      <c r="E257" s="7" t="s">
        <v>42</v>
      </c>
      <c r="F257" s="6">
        <v>35</v>
      </c>
      <c r="G257" s="8" t="s">
        <v>42</v>
      </c>
      <c r="H257" s="3"/>
      <c r="I257" s="9">
        <v>20287</v>
      </c>
      <c r="J257" s="9">
        <v>7681</v>
      </c>
      <c r="K257" s="9">
        <v>0</v>
      </c>
      <c r="L257" s="9">
        <v>1188</v>
      </c>
      <c r="M257" s="10">
        <v>29156</v>
      </c>
      <c r="N257" s="3"/>
      <c r="O257" s="11">
        <v>188</v>
      </c>
      <c r="P257" s="12">
        <v>0</v>
      </c>
      <c r="Q257" s="13">
        <v>5257984</v>
      </c>
      <c r="R257" s="13">
        <v>0</v>
      </c>
      <c r="S257" s="13">
        <v>0</v>
      </c>
      <c r="T257" s="13">
        <v>223344</v>
      </c>
      <c r="U257" s="14">
        <v>5481328</v>
      </c>
      <c r="V257" s="4"/>
      <c r="W257" s="15">
        <v>0</v>
      </c>
      <c r="X257" s="16">
        <v>0.18</v>
      </c>
      <c r="Y257" s="16">
        <v>0.1674255461324281</v>
      </c>
      <c r="Z257" s="17">
        <v>0</v>
      </c>
      <c r="AA257" s="4"/>
      <c r="AB257" s="11">
        <v>15</v>
      </c>
      <c r="AC257" s="18">
        <v>0</v>
      </c>
      <c r="AD257" s="13">
        <v>0</v>
      </c>
      <c r="AE257" s="18">
        <v>0</v>
      </c>
      <c r="AF257" s="19">
        <v>0</v>
      </c>
    </row>
    <row r="258" spans="1:32" x14ac:dyDescent="0.2">
      <c r="A258" s="5">
        <v>437</v>
      </c>
      <c r="B258" s="6">
        <v>437035044</v>
      </c>
      <c r="C258" s="7" t="s">
        <v>177</v>
      </c>
      <c r="D258" s="6">
        <v>35</v>
      </c>
      <c r="E258" s="7" t="s">
        <v>42</v>
      </c>
      <c r="F258" s="6">
        <v>44</v>
      </c>
      <c r="G258" s="8" t="s">
        <v>43</v>
      </c>
      <c r="H258" s="3"/>
      <c r="I258" s="9">
        <v>13129</v>
      </c>
      <c r="J258" s="9">
        <v>458</v>
      </c>
      <c r="K258" s="9">
        <v>0</v>
      </c>
      <c r="L258" s="9">
        <v>1188</v>
      </c>
      <c r="M258" s="10">
        <v>14775</v>
      </c>
      <c r="N258" s="3"/>
      <c r="O258" s="11">
        <v>1</v>
      </c>
      <c r="P258" s="12">
        <v>0</v>
      </c>
      <c r="Q258" s="13">
        <v>13587</v>
      </c>
      <c r="R258" s="13">
        <v>0</v>
      </c>
      <c r="S258" s="13">
        <v>0</v>
      </c>
      <c r="T258" s="13">
        <v>1188</v>
      </c>
      <c r="U258" s="14">
        <v>14775</v>
      </c>
      <c r="V258" s="4"/>
      <c r="W258" s="15">
        <v>0</v>
      </c>
      <c r="X258" s="16">
        <v>0.18</v>
      </c>
      <c r="Y258" s="16">
        <v>9.2015180021243606E-2</v>
      </c>
      <c r="Z258" s="17">
        <v>0</v>
      </c>
      <c r="AA258" s="4"/>
      <c r="AB258" s="11">
        <v>0</v>
      </c>
      <c r="AC258" s="18">
        <v>0</v>
      </c>
      <c r="AD258" s="13">
        <v>0</v>
      </c>
      <c r="AE258" s="18">
        <v>0</v>
      </c>
      <c r="AF258" s="19">
        <v>0</v>
      </c>
    </row>
    <row r="259" spans="1:32" x14ac:dyDescent="0.2">
      <c r="A259" s="5">
        <v>437</v>
      </c>
      <c r="B259" s="6">
        <v>437035088</v>
      </c>
      <c r="C259" s="7" t="s">
        <v>177</v>
      </c>
      <c r="D259" s="6">
        <v>35</v>
      </c>
      <c r="E259" s="7" t="s">
        <v>42</v>
      </c>
      <c r="F259" s="6">
        <v>88</v>
      </c>
      <c r="G259" s="8" t="s">
        <v>178</v>
      </c>
      <c r="H259" s="3"/>
      <c r="I259" s="9">
        <v>12637</v>
      </c>
      <c r="J259" s="9">
        <v>4079</v>
      </c>
      <c r="K259" s="9">
        <v>0</v>
      </c>
      <c r="L259" s="9">
        <v>1188</v>
      </c>
      <c r="M259" s="10">
        <v>17904</v>
      </c>
      <c r="N259" s="3"/>
      <c r="O259" s="11">
        <v>1</v>
      </c>
      <c r="P259" s="12">
        <v>0</v>
      </c>
      <c r="Q259" s="13">
        <v>16716</v>
      </c>
      <c r="R259" s="13">
        <v>0</v>
      </c>
      <c r="S259" s="13">
        <v>0</v>
      </c>
      <c r="T259" s="13">
        <v>1188</v>
      </c>
      <c r="U259" s="14">
        <v>17904</v>
      </c>
      <c r="V259" s="4"/>
      <c r="W259" s="15">
        <v>0</v>
      </c>
      <c r="X259" s="16">
        <v>0.09</v>
      </c>
      <c r="Y259" s="16">
        <v>8.1458811794831894E-3</v>
      </c>
      <c r="Z259" s="17">
        <v>0</v>
      </c>
      <c r="AA259" s="4"/>
      <c r="AB259" s="11">
        <v>0</v>
      </c>
      <c r="AC259" s="18">
        <v>0</v>
      </c>
      <c r="AD259" s="13">
        <v>0</v>
      </c>
      <c r="AE259" s="18">
        <v>0</v>
      </c>
      <c r="AF259" s="19">
        <v>0</v>
      </c>
    </row>
    <row r="260" spans="1:32" x14ac:dyDescent="0.2">
      <c r="A260" s="5">
        <v>437</v>
      </c>
      <c r="B260" s="6">
        <v>437035093</v>
      </c>
      <c r="C260" s="7" t="s">
        <v>177</v>
      </c>
      <c r="D260" s="6">
        <v>35</v>
      </c>
      <c r="E260" s="7" t="s">
        <v>42</v>
      </c>
      <c r="F260" s="6">
        <v>93</v>
      </c>
      <c r="G260" s="8" t="s">
        <v>45</v>
      </c>
      <c r="H260" s="3"/>
      <c r="I260" s="9">
        <v>20775</v>
      </c>
      <c r="J260" s="9">
        <v>0</v>
      </c>
      <c r="K260" s="9">
        <v>0</v>
      </c>
      <c r="L260" s="9">
        <v>1188</v>
      </c>
      <c r="M260" s="10">
        <v>21963</v>
      </c>
      <c r="N260" s="3"/>
      <c r="O260" s="11">
        <v>1</v>
      </c>
      <c r="P260" s="12">
        <v>0</v>
      </c>
      <c r="Q260" s="13">
        <v>20775</v>
      </c>
      <c r="R260" s="13">
        <v>0</v>
      </c>
      <c r="S260" s="13">
        <v>0</v>
      </c>
      <c r="T260" s="13">
        <v>1188</v>
      </c>
      <c r="U260" s="14">
        <v>21963</v>
      </c>
      <c r="V260" s="4"/>
      <c r="W260" s="15">
        <v>0</v>
      </c>
      <c r="X260" s="16">
        <v>0.18</v>
      </c>
      <c r="Y260" s="16">
        <v>8.4357497741774312E-2</v>
      </c>
      <c r="Z260" s="17">
        <v>0</v>
      </c>
      <c r="AA260" s="4"/>
      <c r="AB260" s="11">
        <v>0</v>
      </c>
      <c r="AC260" s="18">
        <v>0</v>
      </c>
      <c r="AD260" s="13">
        <v>0</v>
      </c>
      <c r="AE260" s="18">
        <v>0</v>
      </c>
      <c r="AF260" s="19">
        <v>0</v>
      </c>
    </row>
    <row r="261" spans="1:32" x14ac:dyDescent="0.2">
      <c r="A261" s="5">
        <v>437</v>
      </c>
      <c r="B261" s="6">
        <v>437035100</v>
      </c>
      <c r="C261" s="7" t="s">
        <v>177</v>
      </c>
      <c r="D261" s="6">
        <v>35</v>
      </c>
      <c r="E261" s="7" t="s">
        <v>42</v>
      </c>
      <c r="F261" s="6">
        <v>100</v>
      </c>
      <c r="G261" s="8" t="s">
        <v>98</v>
      </c>
      <c r="H261" s="3"/>
      <c r="I261" s="9">
        <v>16329</v>
      </c>
      <c r="J261" s="9">
        <v>4133</v>
      </c>
      <c r="K261" s="9">
        <v>0</v>
      </c>
      <c r="L261" s="9">
        <v>1188</v>
      </c>
      <c r="M261" s="10">
        <v>21650</v>
      </c>
      <c r="N261" s="3"/>
      <c r="O261" s="11">
        <v>1</v>
      </c>
      <c r="P261" s="12">
        <v>0</v>
      </c>
      <c r="Q261" s="13">
        <v>20462</v>
      </c>
      <c r="R261" s="13">
        <v>0</v>
      </c>
      <c r="S261" s="13">
        <v>0</v>
      </c>
      <c r="T261" s="13">
        <v>1188</v>
      </c>
      <c r="U261" s="14">
        <v>21650</v>
      </c>
      <c r="V261" s="4"/>
      <c r="W261" s="15">
        <v>0</v>
      </c>
      <c r="X261" s="16">
        <v>0.09</v>
      </c>
      <c r="Y261" s="16">
        <v>2.5328368589014175E-2</v>
      </c>
      <c r="Z261" s="17">
        <v>0</v>
      </c>
      <c r="AA261" s="4"/>
      <c r="AB261" s="11">
        <v>0</v>
      </c>
      <c r="AC261" s="18">
        <v>0</v>
      </c>
      <c r="AD261" s="13">
        <v>0</v>
      </c>
      <c r="AE261" s="18">
        <v>0</v>
      </c>
      <c r="AF261" s="19">
        <v>0</v>
      </c>
    </row>
    <row r="262" spans="1:32" x14ac:dyDescent="0.2">
      <c r="A262" s="5">
        <v>437</v>
      </c>
      <c r="B262" s="6">
        <v>437035176</v>
      </c>
      <c r="C262" s="7" t="s">
        <v>177</v>
      </c>
      <c r="D262" s="6">
        <v>35</v>
      </c>
      <c r="E262" s="7" t="s">
        <v>42</v>
      </c>
      <c r="F262" s="6">
        <v>176</v>
      </c>
      <c r="G262" s="8" t="s">
        <v>50</v>
      </c>
      <c r="H262" s="3"/>
      <c r="I262" s="9">
        <v>15768</v>
      </c>
      <c r="J262" s="9">
        <v>3975</v>
      </c>
      <c r="K262" s="9">
        <v>0</v>
      </c>
      <c r="L262" s="9">
        <v>1188</v>
      </c>
      <c r="M262" s="10">
        <v>20931</v>
      </c>
      <c r="N262" s="3"/>
      <c r="O262" s="11">
        <v>1</v>
      </c>
      <c r="P262" s="12">
        <v>0</v>
      </c>
      <c r="Q262" s="13">
        <v>19743</v>
      </c>
      <c r="R262" s="13">
        <v>0</v>
      </c>
      <c r="S262" s="13">
        <v>0</v>
      </c>
      <c r="T262" s="13">
        <v>1188</v>
      </c>
      <c r="U262" s="14">
        <v>20931</v>
      </c>
      <c r="V262" s="4"/>
      <c r="W262" s="15">
        <v>0</v>
      </c>
      <c r="X262" s="16">
        <v>0.09</v>
      </c>
      <c r="Y262" s="16">
        <v>7.6489363616432438E-2</v>
      </c>
      <c r="Z262" s="17">
        <v>0</v>
      </c>
      <c r="AA262" s="4"/>
      <c r="AB262" s="11">
        <v>0</v>
      </c>
      <c r="AC262" s="18">
        <v>0</v>
      </c>
      <c r="AD262" s="13">
        <v>0</v>
      </c>
      <c r="AE262" s="18">
        <v>0</v>
      </c>
      <c r="AF262" s="19">
        <v>0</v>
      </c>
    </row>
    <row r="263" spans="1:32" x14ac:dyDescent="0.2">
      <c r="A263" s="5">
        <v>437</v>
      </c>
      <c r="B263" s="6">
        <v>437035243</v>
      </c>
      <c r="C263" s="7" t="s">
        <v>177</v>
      </c>
      <c r="D263" s="6">
        <v>35</v>
      </c>
      <c r="E263" s="7" t="s">
        <v>42</v>
      </c>
      <c r="F263" s="6">
        <v>243</v>
      </c>
      <c r="G263" s="8" t="s">
        <v>62</v>
      </c>
      <c r="H263" s="3"/>
      <c r="I263" s="9">
        <v>16888</v>
      </c>
      <c r="J263" s="9">
        <v>1814</v>
      </c>
      <c r="K263" s="9">
        <v>0</v>
      </c>
      <c r="L263" s="9">
        <v>1188</v>
      </c>
      <c r="M263" s="10">
        <v>19890</v>
      </c>
      <c r="N263" s="3"/>
      <c r="O263" s="11">
        <v>1</v>
      </c>
      <c r="P263" s="12">
        <v>0</v>
      </c>
      <c r="Q263" s="13">
        <v>18702</v>
      </c>
      <c r="R263" s="13">
        <v>0</v>
      </c>
      <c r="S263" s="13">
        <v>0</v>
      </c>
      <c r="T263" s="13">
        <v>1188</v>
      </c>
      <c r="U263" s="14">
        <v>19890</v>
      </c>
      <c r="V263" s="4"/>
      <c r="W263" s="15">
        <v>0</v>
      </c>
      <c r="X263" s="16">
        <v>0.09</v>
      </c>
      <c r="Y263" s="16">
        <v>5.9339802772845765E-3</v>
      </c>
      <c r="Z263" s="17">
        <v>0</v>
      </c>
      <c r="AA263" s="4"/>
      <c r="AB263" s="11">
        <v>0</v>
      </c>
      <c r="AC263" s="18">
        <v>0</v>
      </c>
      <c r="AD263" s="13">
        <v>0</v>
      </c>
      <c r="AE263" s="18">
        <v>0</v>
      </c>
      <c r="AF263" s="19">
        <v>0</v>
      </c>
    </row>
    <row r="264" spans="1:32" x14ac:dyDescent="0.2">
      <c r="A264" s="5">
        <v>437</v>
      </c>
      <c r="B264" s="6">
        <v>437035244</v>
      </c>
      <c r="C264" s="7" t="s">
        <v>177</v>
      </c>
      <c r="D264" s="6">
        <v>35</v>
      </c>
      <c r="E264" s="7" t="s">
        <v>42</v>
      </c>
      <c r="F264" s="6">
        <v>244</v>
      </c>
      <c r="G264" s="8" t="s">
        <v>52</v>
      </c>
      <c r="H264" s="3"/>
      <c r="I264" s="9">
        <v>20237</v>
      </c>
      <c r="J264" s="9">
        <v>5791</v>
      </c>
      <c r="K264" s="9">
        <v>0</v>
      </c>
      <c r="L264" s="9">
        <v>1188</v>
      </c>
      <c r="M264" s="10">
        <v>27216</v>
      </c>
      <c r="N264" s="3"/>
      <c r="O264" s="11">
        <v>3</v>
      </c>
      <c r="P264" s="12">
        <v>0</v>
      </c>
      <c r="Q264" s="13">
        <v>78084</v>
      </c>
      <c r="R264" s="13">
        <v>0</v>
      </c>
      <c r="S264" s="13">
        <v>0</v>
      </c>
      <c r="T264" s="13">
        <v>3564</v>
      </c>
      <c r="U264" s="14">
        <v>81648</v>
      </c>
      <c r="V264" s="4"/>
      <c r="W264" s="15">
        <v>0</v>
      </c>
      <c r="X264" s="16">
        <v>0.09</v>
      </c>
      <c r="Y264" s="16">
        <v>0.1012923605086789</v>
      </c>
      <c r="Z264" s="17">
        <v>0</v>
      </c>
      <c r="AA264" s="4"/>
      <c r="AB264" s="11">
        <v>0</v>
      </c>
      <c r="AC264" s="18">
        <v>0.33444853447890655</v>
      </c>
      <c r="AD264" s="13">
        <v>9101.0264554169808</v>
      </c>
      <c r="AE264" s="18">
        <v>0</v>
      </c>
      <c r="AF264" s="19">
        <v>0</v>
      </c>
    </row>
    <row r="265" spans="1:32" x14ac:dyDescent="0.2">
      <c r="A265" s="5">
        <v>437</v>
      </c>
      <c r="B265" s="6">
        <v>437035336</v>
      </c>
      <c r="C265" s="7" t="s">
        <v>177</v>
      </c>
      <c r="D265" s="6">
        <v>35</v>
      </c>
      <c r="E265" s="7" t="s">
        <v>42</v>
      </c>
      <c r="F265" s="6">
        <v>336</v>
      </c>
      <c r="G265" s="8" t="s">
        <v>132</v>
      </c>
      <c r="H265" s="3"/>
      <c r="I265" s="9">
        <v>19470</v>
      </c>
      <c r="J265" s="9">
        <v>2607</v>
      </c>
      <c r="K265" s="9">
        <v>0</v>
      </c>
      <c r="L265" s="9">
        <v>1188</v>
      </c>
      <c r="M265" s="10">
        <v>23265</v>
      </c>
      <c r="N265" s="3"/>
      <c r="O265" s="11">
        <v>2</v>
      </c>
      <c r="P265" s="12">
        <v>0</v>
      </c>
      <c r="Q265" s="13">
        <v>44154</v>
      </c>
      <c r="R265" s="13">
        <v>0</v>
      </c>
      <c r="S265" s="13">
        <v>0</v>
      </c>
      <c r="T265" s="13">
        <v>2376</v>
      </c>
      <c r="U265" s="14">
        <v>46530</v>
      </c>
      <c r="V265" s="4"/>
      <c r="W265" s="15">
        <v>0</v>
      </c>
      <c r="X265" s="16">
        <v>0.09</v>
      </c>
      <c r="Y265" s="16">
        <v>4.5882777090842444E-2</v>
      </c>
      <c r="Z265" s="17">
        <v>0</v>
      </c>
      <c r="AA265" s="4"/>
      <c r="AB265" s="11">
        <v>0</v>
      </c>
      <c r="AC265" s="18">
        <v>0</v>
      </c>
      <c r="AD265" s="13">
        <v>0</v>
      </c>
      <c r="AE265" s="18">
        <v>0</v>
      </c>
      <c r="AF265" s="19">
        <v>0</v>
      </c>
    </row>
    <row r="266" spans="1:32" x14ac:dyDescent="0.2">
      <c r="A266" s="5">
        <v>438</v>
      </c>
      <c r="B266" s="6">
        <v>438035035</v>
      </c>
      <c r="C266" s="7" t="s">
        <v>179</v>
      </c>
      <c r="D266" s="6">
        <v>35</v>
      </c>
      <c r="E266" s="7" t="s">
        <v>42</v>
      </c>
      <c r="F266" s="6">
        <v>35</v>
      </c>
      <c r="G266" s="8" t="s">
        <v>42</v>
      </c>
      <c r="H266" s="3"/>
      <c r="I266" s="9">
        <v>19096</v>
      </c>
      <c r="J266" s="9">
        <v>7230</v>
      </c>
      <c r="K266" s="9">
        <v>0</v>
      </c>
      <c r="L266" s="9">
        <v>1188</v>
      </c>
      <c r="M266" s="10">
        <v>27514</v>
      </c>
      <c r="N266" s="3"/>
      <c r="O266" s="11">
        <v>319</v>
      </c>
      <c r="P266" s="12">
        <v>0</v>
      </c>
      <c r="Q266" s="13">
        <v>8397994</v>
      </c>
      <c r="R266" s="13">
        <v>0</v>
      </c>
      <c r="S266" s="13">
        <v>0</v>
      </c>
      <c r="T266" s="13">
        <v>378972</v>
      </c>
      <c r="U266" s="14">
        <v>8776966</v>
      </c>
      <c r="V266" s="4"/>
      <c r="W266" s="15">
        <v>0</v>
      </c>
      <c r="X266" s="16">
        <v>0.18</v>
      </c>
      <c r="Y266" s="16">
        <v>0.1674255461324281</v>
      </c>
      <c r="Z266" s="17">
        <v>0</v>
      </c>
      <c r="AA266" s="4"/>
      <c r="AB266" s="11">
        <v>75</v>
      </c>
      <c r="AC266" s="18">
        <v>0</v>
      </c>
      <c r="AD266" s="13">
        <v>0</v>
      </c>
      <c r="AE266" s="18">
        <v>0</v>
      </c>
      <c r="AF266" s="19">
        <v>0</v>
      </c>
    </row>
    <row r="267" spans="1:32" x14ac:dyDescent="0.2">
      <c r="A267" s="5">
        <v>438</v>
      </c>
      <c r="B267" s="6">
        <v>438035044</v>
      </c>
      <c r="C267" s="7" t="s">
        <v>179</v>
      </c>
      <c r="D267" s="6">
        <v>35</v>
      </c>
      <c r="E267" s="7" t="s">
        <v>42</v>
      </c>
      <c r="F267" s="6">
        <v>44</v>
      </c>
      <c r="G267" s="8" t="s">
        <v>43</v>
      </c>
      <c r="H267" s="3"/>
      <c r="I267" s="9">
        <v>20113</v>
      </c>
      <c r="J267" s="9">
        <v>701</v>
      </c>
      <c r="K267" s="9">
        <v>0</v>
      </c>
      <c r="L267" s="9">
        <v>1188</v>
      </c>
      <c r="M267" s="10">
        <v>22002</v>
      </c>
      <c r="N267" s="3"/>
      <c r="O267" s="11">
        <v>6</v>
      </c>
      <c r="P267" s="12">
        <v>0</v>
      </c>
      <c r="Q267" s="13">
        <v>124884</v>
      </c>
      <c r="R267" s="13">
        <v>0</v>
      </c>
      <c r="S267" s="13">
        <v>0</v>
      </c>
      <c r="T267" s="13">
        <v>7128</v>
      </c>
      <c r="U267" s="14">
        <v>132012</v>
      </c>
      <c r="V267" s="4"/>
      <c r="W267" s="15">
        <v>0</v>
      </c>
      <c r="X267" s="16">
        <v>0.18</v>
      </c>
      <c r="Y267" s="16">
        <v>9.2015180021243606E-2</v>
      </c>
      <c r="Z267" s="17">
        <v>0</v>
      </c>
      <c r="AA267" s="4"/>
      <c r="AB267" s="11">
        <v>3</v>
      </c>
      <c r="AC267" s="18">
        <v>0</v>
      </c>
      <c r="AD267" s="13">
        <v>0</v>
      </c>
      <c r="AE267" s="18">
        <v>0</v>
      </c>
      <c r="AF267" s="19">
        <v>0</v>
      </c>
    </row>
    <row r="268" spans="1:32" x14ac:dyDescent="0.2">
      <c r="A268" s="5">
        <v>438</v>
      </c>
      <c r="B268" s="6">
        <v>438035220</v>
      </c>
      <c r="C268" s="7" t="s">
        <v>179</v>
      </c>
      <c r="D268" s="6">
        <v>35</v>
      </c>
      <c r="E268" s="7" t="s">
        <v>42</v>
      </c>
      <c r="F268" s="6">
        <v>220</v>
      </c>
      <c r="G268" s="8" t="s">
        <v>61</v>
      </c>
      <c r="H268" s="3"/>
      <c r="I268" s="9">
        <v>19470</v>
      </c>
      <c r="J268" s="9">
        <v>6419</v>
      </c>
      <c r="K268" s="9">
        <v>0</v>
      </c>
      <c r="L268" s="9">
        <v>1188</v>
      </c>
      <c r="M268" s="10">
        <v>27077</v>
      </c>
      <c r="N268" s="3"/>
      <c r="O268" s="11">
        <v>1</v>
      </c>
      <c r="P268" s="12">
        <v>0</v>
      </c>
      <c r="Q268" s="13">
        <v>25889</v>
      </c>
      <c r="R268" s="13">
        <v>0</v>
      </c>
      <c r="S268" s="13">
        <v>0</v>
      </c>
      <c r="T268" s="13">
        <v>1188</v>
      </c>
      <c r="U268" s="14">
        <v>27077</v>
      </c>
      <c r="V268" s="4"/>
      <c r="W268" s="15">
        <v>0</v>
      </c>
      <c r="X268" s="16">
        <v>0.09</v>
      </c>
      <c r="Y268" s="16">
        <v>1.6025320511471097E-2</v>
      </c>
      <c r="Z268" s="17">
        <v>0</v>
      </c>
      <c r="AA268" s="4"/>
      <c r="AB268" s="11">
        <v>0</v>
      </c>
      <c r="AC268" s="18">
        <v>0</v>
      </c>
      <c r="AD268" s="13">
        <v>0</v>
      </c>
      <c r="AE268" s="18">
        <v>0</v>
      </c>
      <c r="AF268" s="19">
        <v>0</v>
      </c>
    </row>
    <row r="269" spans="1:32" x14ac:dyDescent="0.2">
      <c r="A269" s="5">
        <v>438</v>
      </c>
      <c r="B269" s="6">
        <v>438035243</v>
      </c>
      <c r="C269" s="7" t="s">
        <v>179</v>
      </c>
      <c r="D269" s="6">
        <v>35</v>
      </c>
      <c r="E269" s="7" t="s">
        <v>42</v>
      </c>
      <c r="F269" s="6">
        <v>243</v>
      </c>
      <c r="G269" s="8" t="s">
        <v>62</v>
      </c>
      <c r="H269" s="3"/>
      <c r="I269" s="9">
        <v>18554</v>
      </c>
      <c r="J269" s="9">
        <v>1993</v>
      </c>
      <c r="K269" s="9">
        <v>0</v>
      </c>
      <c r="L269" s="9">
        <v>1188</v>
      </c>
      <c r="M269" s="10">
        <v>21735</v>
      </c>
      <c r="N269" s="3"/>
      <c r="O269" s="11">
        <v>3</v>
      </c>
      <c r="P269" s="12">
        <v>0</v>
      </c>
      <c r="Q269" s="13">
        <v>61641</v>
      </c>
      <c r="R269" s="13">
        <v>0</v>
      </c>
      <c r="S269" s="13">
        <v>0</v>
      </c>
      <c r="T269" s="13">
        <v>3564</v>
      </c>
      <c r="U269" s="14">
        <v>65205</v>
      </c>
      <c r="V269" s="4"/>
      <c r="W269" s="15">
        <v>0</v>
      </c>
      <c r="X269" s="16">
        <v>0.09</v>
      </c>
      <c r="Y269" s="16">
        <v>5.9339802772845765E-3</v>
      </c>
      <c r="Z269" s="17">
        <v>0</v>
      </c>
      <c r="AA269" s="4"/>
      <c r="AB269" s="11">
        <v>2</v>
      </c>
      <c r="AC269" s="18">
        <v>0</v>
      </c>
      <c r="AD269" s="13">
        <v>0</v>
      </c>
      <c r="AE269" s="18">
        <v>0</v>
      </c>
      <c r="AF269" s="19">
        <v>0</v>
      </c>
    </row>
    <row r="270" spans="1:32" x14ac:dyDescent="0.2">
      <c r="A270" s="5">
        <v>438</v>
      </c>
      <c r="B270" s="6">
        <v>438035244</v>
      </c>
      <c r="C270" s="7" t="s">
        <v>179</v>
      </c>
      <c r="D270" s="6">
        <v>35</v>
      </c>
      <c r="E270" s="7" t="s">
        <v>42</v>
      </c>
      <c r="F270" s="6">
        <v>244</v>
      </c>
      <c r="G270" s="8" t="s">
        <v>52</v>
      </c>
      <c r="H270" s="3"/>
      <c r="I270" s="9">
        <v>20083</v>
      </c>
      <c r="J270" s="9">
        <v>5747</v>
      </c>
      <c r="K270" s="9">
        <v>0</v>
      </c>
      <c r="L270" s="9">
        <v>1188</v>
      </c>
      <c r="M270" s="10">
        <v>27018</v>
      </c>
      <c r="N270" s="3"/>
      <c r="O270" s="11">
        <v>5</v>
      </c>
      <c r="P270" s="12">
        <v>0</v>
      </c>
      <c r="Q270" s="13">
        <v>129150</v>
      </c>
      <c r="R270" s="13">
        <v>0</v>
      </c>
      <c r="S270" s="13">
        <v>0</v>
      </c>
      <c r="T270" s="13">
        <v>5940</v>
      </c>
      <c r="U270" s="14">
        <v>135090</v>
      </c>
      <c r="V270" s="4"/>
      <c r="W270" s="15">
        <v>0</v>
      </c>
      <c r="X270" s="16">
        <v>0.09</v>
      </c>
      <c r="Y270" s="16">
        <v>0.1012923605086789</v>
      </c>
      <c r="Z270" s="17">
        <v>0</v>
      </c>
      <c r="AA270" s="4"/>
      <c r="AB270" s="11">
        <v>2</v>
      </c>
      <c r="AC270" s="18">
        <v>0.55741422413151087</v>
      </c>
      <c r="AD270" s="13">
        <v>15058.009409316926</v>
      </c>
      <c r="AE270" s="18">
        <v>0</v>
      </c>
      <c r="AF270" s="19">
        <v>0</v>
      </c>
    </row>
    <row r="271" spans="1:32" x14ac:dyDescent="0.2">
      <c r="A271" s="5">
        <v>438</v>
      </c>
      <c r="B271" s="6">
        <v>438035293</v>
      </c>
      <c r="C271" s="7" t="s">
        <v>179</v>
      </c>
      <c r="D271" s="6">
        <v>35</v>
      </c>
      <c r="E271" s="7" t="s">
        <v>42</v>
      </c>
      <c r="F271" s="6">
        <v>293</v>
      </c>
      <c r="G271" s="8" t="s">
        <v>65</v>
      </c>
      <c r="H271" s="3"/>
      <c r="I271" s="9">
        <v>20237</v>
      </c>
      <c r="J271" s="9">
        <v>702</v>
      </c>
      <c r="K271" s="9">
        <v>0</v>
      </c>
      <c r="L271" s="9">
        <v>1188</v>
      </c>
      <c r="M271" s="10">
        <v>22127</v>
      </c>
      <c r="N271" s="3"/>
      <c r="O271" s="11">
        <v>1</v>
      </c>
      <c r="P271" s="12">
        <v>0</v>
      </c>
      <c r="Q271" s="13">
        <v>20939</v>
      </c>
      <c r="R271" s="13">
        <v>0</v>
      </c>
      <c r="S271" s="13">
        <v>0</v>
      </c>
      <c r="T271" s="13">
        <v>1188</v>
      </c>
      <c r="U271" s="14">
        <v>22127</v>
      </c>
      <c r="V271" s="4"/>
      <c r="W271" s="15">
        <v>0</v>
      </c>
      <c r="X271" s="16">
        <v>0.18</v>
      </c>
      <c r="Y271" s="16">
        <v>1.5325378622147022E-2</v>
      </c>
      <c r="Z271" s="17">
        <v>0</v>
      </c>
      <c r="AA271" s="4"/>
      <c r="AB271" s="11">
        <v>1</v>
      </c>
      <c r="AC271" s="18">
        <v>0</v>
      </c>
      <c r="AD271" s="13">
        <v>0</v>
      </c>
      <c r="AE271" s="18">
        <v>0</v>
      </c>
      <c r="AF271" s="19">
        <v>0</v>
      </c>
    </row>
    <row r="272" spans="1:32" x14ac:dyDescent="0.2">
      <c r="A272" s="5">
        <v>438</v>
      </c>
      <c r="B272" s="6">
        <v>438035780</v>
      </c>
      <c r="C272" s="7" t="s">
        <v>179</v>
      </c>
      <c r="D272" s="6">
        <v>35</v>
      </c>
      <c r="E272" s="7" t="s">
        <v>42</v>
      </c>
      <c r="F272" s="6">
        <v>780</v>
      </c>
      <c r="G272" s="8" t="s">
        <v>180</v>
      </c>
      <c r="H272" s="3"/>
      <c r="I272" s="9">
        <v>13360</v>
      </c>
      <c r="J272" s="9">
        <v>2378</v>
      </c>
      <c r="K272" s="9">
        <v>0</v>
      </c>
      <c r="L272" s="9">
        <v>1188</v>
      </c>
      <c r="M272" s="10">
        <v>16926</v>
      </c>
      <c r="N272" s="3"/>
      <c r="O272" s="11">
        <v>1</v>
      </c>
      <c r="P272" s="12">
        <v>0</v>
      </c>
      <c r="Q272" s="13">
        <v>15738</v>
      </c>
      <c r="R272" s="13">
        <v>0</v>
      </c>
      <c r="S272" s="13">
        <v>0</v>
      </c>
      <c r="T272" s="13">
        <v>1188</v>
      </c>
      <c r="U272" s="14">
        <v>16926</v>
      </c>
      <c r="V272" s="4"/>
      <c r="W272" s="15">
        <v>0</v>
      </c>
      <c r="X272" s="16">
        <v>0.09</v>
      </c>
      <c r="Y272" s="16">
        <v>2.1987861487199618E-2</v>
      </c>
      <c r="Z272" s="17">
        <v>0</v>
      </c>
      <c r="AA272" s="4"/>
      <c r="AB272" s="11">
        <v>0</v>
      </c>
      <c r="AC272" s="18">
        <v>0</v>
      </c>
      <c r="AD272" s="13">
        <v>0</v>
      </c>
      <c r="AE272" s="18">
        <v>0</v>
      </c>
      <c r="AF272" s="19">
        <v>0</v>
      </c>
    </row>
    <row r="273" spans="1:32" x14ac:dyDescent="0.2">
      <c r="A273" s="5">
        <v>439</v>
      </c>
      <c r="B273" s="6">
        <v>439035035</v>
      </c>
      <c r="C273" s="7" t="s">
        <v>181</v>
      </c>
      <c r="D273" s="6">
        <v>35</v>
      </c>
      <c r="E273" s="7" t="s">
        <v>42</v>
      </c>
      <c r="F273" s="6">
        <v>35</v>
      </c>
      <c r="G273" s="8" t="s">
        <v>42</v>
      </c>
      <c r="H273" s="3"/>
      <c r="I273" s="9">
        <v>17456</v>
      </c>
      <c r="J273" s="9">
        <v>6610</v>
      </c>
      <c r="K273" s="9">
        <v>0</v>
      </c>
      <c r="L273" s="9">
        <v>1188</v>
      </c>
      <c r="M273" s="10">
        <v>25254</v>
      </c>
      <c r="N273" s="3"/>
      <c r="O273" s="11">
        <v>430</v>
      </c>
      <c r="P273" s="12">
        <v>0</v>
      </c>
      <c r="Q273" s="13">
        <v>10348380</v>
      </c>
      <c r="R273" s="13">
        <v>0</v>
      </c>
      <c r="S273" s="13">
        <v>0</v>
      </c>
      <c r="T273" s="13">
        <v>510840</v>
      </c>
      <c r="U273" s="14">
        <v>10859220</v>
      </c>
      <c r="V273" s="4"/>
      <c r="W273" s="15">
        <v>0</v>
      </c>
      <c r="X273" s="16">
        <v>0.18</v>
      </c>
      <c r="Y273" s="16">
        <v>0.1674255461324281</v>
      </c>
      <c r="Z273" s="17">
        <v>0</v>
      </c>
      <c r="AA273" s="4"/>
      <c r="AB273" s="11">
        <v>109</v>
      </c>
      <c r="AC273" s="18">
        <v>0</v>
      </c>
      <c r="AD273" s="13">
        <v>0</v>
      </c>
      <c r="AE273" s="18">
        <v>0</v>
      </c>
      <c r="AF273" s="19">
        <v>0</v>
      </c>
    </row>
    <row r="274" spans="1:32" x14ac:dyDescent="0.2">
      <c r="A274" s="5">
        <v>439</v>
      </c>
      <c r="B274" s="6">
        <v>439035044</v>
      </c>
      <c r="C274" s="7" t="s">
        <v>181</v>
      </c>
      <c r="D274" s="6">
        <v>35</v>
      </c>
      <c r="E274" s="7" t="s">
        <v>42</v>
      </c>
      <c r="F274" s="6">
        <v>44</v>
      </c>
      <c r="G274" s="8" t="s">
        <v>43</v>
      </c>
      <c r="H274" s="3"/>
      <c r="I274" s="9">
        <v>15090</v>
      </c>
      <c r="J274" s="9">
        <v>526</v>
      </c>
      <c r="K274" s="9">
        <v>0</v>
      </c>
      <c r="L274" s="9">
        <v>1188</v>
      </c>
      <c r="M274" s="10">
        <v>16804</v>
      </c>
      <c r="N274" s="3"/>
      <c r="O274" s="11">
        <v>2</v>
      </c>
      <c r="P274" s="12">
        <v>0</v>
      </c>
      <c r="Q274" s="13">
        <v>31232</v>
      </c>
      <c r="R274" s="13">
        <v>0</v>
      </c>
      <c r="S274" s="13">
        <v>0</v>
      </c>
      <c r="T274" s="13">
        <v>2376</v>
      </c>
      <c r="U274" s="14">
        <v>33608</v>
      </c>
      <c r="V274" s="4"/>
      <c r="W274" s="15">
        <v>0</v>
      </c>
      <c r="X274" s="16">
        <v>0.18</v>
      </c>
      <c r="Y274" s="16">
        <v>9.2015180021243606E-2</v>
      </c>
      <c r="Z274" s="17">
        <v>0</v>
      </c>
      <c r="AA274" s="4"/>
      <c r="AB274" s="11">
        <v>0</v>
      </c>
      <c r="AC274" s="18">
        <v>0</v>
      </c>
      <c r="AD274" s="13">
        <v>0</v>
      </c>
      <c r="AE274" s="18">
        <v>0</v>
      </c>
      <c r="AF274" s="19">
        <v>0</v>
      </c>
    </row>
    <row r="275" spans="1:32" x14ac:dyDescent="0.2">
      <c r="A275" s="5">
        <v>439</v>
      </c>
      <c r="B275" s="6">
        <v>439035073</v>
      </c>
      <c r="C275" s="7" t="s">
        <v>181</v>
      </c>
      <c r="D275" s="6">
        <v>35</v>
      </c>
      <c r="E275" s="7" t="s">
        <v>42</v>
      </c>
      <c r="F275" s="6">
        <v>73</v>
      </c>
      <c r="G275" s="8" t="s">
        <v>58</v>
      </c>
      <c r="H275" s="3"/>
      <c r="I275" s="9">
        <v>14261</v>
      </c>
      <c r="J275" s="9">
        <v>10857</v>
      </c>
      <c r="K275" s="9">
        <v>0</v>
      </c>
      <c r="L275" s="9">
        <v>1188</v>
      </c>
      <c r="M275" s="10">
        <v>26306</v>
      </c>
      <c r="N275" s="3"/>
      <c r="O275" s="11">
        <v>2</v>
      </c>
      <c r="P275" s="12">
        <v>0</v>
      </c>
      <c r="Q275" s="13">
        <v>50236</v>
      </c>
      <c r="R275" s="13">
        <v>0</v>
      </c>
      <c r="S275" s="13">
        <v>0</v>
      </c>
      <c r="T275" s="13">
        <v>2376</v>
      </c>
      <c r="U275" s="14">
        <v>52612</v>
      </c>
      <c r="V275" s="4"/>
      <c r="W275" s="15">
        <v>0</v>
      </c>
      <c r="X275" s="16">
        <v>0.09</v>
      </c>
      <c r="Y275" s="16">
        <v>1.2999539439062745E-2</v>
      </c>
      <c r="Z275" s="17">
        <v>0</v>
      </c>
      <c r="AA275" s="4"/>
      <c r="AB275" s="11">
        <v>1</v>
      </c>
      <c r="AC275" s="18">
        <v>0</v>
      </c>
      <c r="AD275" s="13">
        <v>0</v>
      </c>
      <c r="AE275" s="18">
        <v>0</v>
      </c>
      <c r="AF275" s="19">
        <v>0</v>
      </c>
    </row>
    <row r="276" spans="1:32" x14ac:dyDescent="0.2">
      <c r="A276" s="5">
        <v>439</v>
      </c>
      <c r="B276" s="6">
        <v>439035088</v>
      </c>
      <c r="C276" s="7" t="s">
        <v>181</v>
      </c>
      <c r="D276" s="6">
        <v>35</v>
      </c>
      <c r="E276" s="7" t="s">
        <v>42</v>
      </c>
      <c r="F276" s="6">
        <v>88</v>
      </c>
      <c r="G276" s="8" t="s">
        <v>178</v>
      </c>
      <c r="H276" s="3"/>
      <c r="I276" s="9">
        <v>11475</v>
      </c>
      <c r="J276" s="9">
        <v>3704</v>
      </c>
      <c r="K276" s="9">
        <v>0</v>
      </c>
      <c r="L276" s="9">
        <v>1188</v>
      </c>
      <c r="M276" s="10">
        <v>16367</v>
      </c>
      <c r="N276" s="3"/>
      <c r="O276" s="11">
        <v>1</v>
      </c>
      <c r="P276" s="12">
        <v>0</v>
      </c>
      <c r="Q276" s="13">
        <v>15179</v>
      </c>
      <c r="R276" s="13">
        <v>0</v>
      </c>
      <c r="S276" s="13">
        <v>0</v>
      </c>
      <c r="T276" s="13">
        <v>1188</v>
      </c>
      <c r="U276" s="14">
        <v>16367</v>
      </c>
      <c r="V276" s="4"/>
      <c r="W276" s="15">
        <v>0</v>
      </c>
      <c r="X276" s="16">
        <v>0.09</v>
      </c>
      <c r="Y276" s="16">
        <v>8.1458811794831894E-3</v>
      </c>
      <c r="Z276" s="17">
        <v>0</v>
      </c>
      <c r="AA276" s="4"/>
      <c r="AB276" s="11">
        <v>0</v>
      </c>
      <c r="AC276" s="18">
        <v>0</v>
      </c>
      <c r="AD276" s="13">
        <v>0</v>
      </c>
      <c r="AE276" s="18">
        <v>0</v>
      </c>
      <c r="AF276" s="19">
        <v>0</v>
      </c>
    </row>
    <row r="277" spans="1:32" x14ac:dyDescent="0.2">
      <c r="A277" s="5">
        <v>439</v>
      </c>
      <c r="B277" s="6">
        <v>439035220</v>
      </c>
      <c r="C277" s="7" t="s">
        <v>181</v>
      </c>
      <c r="D277" s="6">
        <v>35</v>
      </c>
      <c r="E277" s="7" t="s">
        <v>42</v>
      </c>
      <c r="F277" s="6">
        <v>220</v>
      </c>
      <c r="G277" s="8" t="s">
        <v>61</v>
      </c>
      <c r="H277" s="3"/>
      <c r="I277" s="9">
        <v>15079</v>
      </c>
      <c r="J277" s="9">
        <v>4971</v>
      </c>
      <c r="K277" s="9">
        <v>0</v>
      </c>
      <c r="L277" s="9">
        <v>1188</v>
      </c>
      <c r="M277" s="10">
        <v>21238</v>
      </c>
      <c r="N277" s="3"/>
      <c r="O277" s="11">
        <v>2</v>
      </c>
      <c r="P277" s="12">
        <v>0</v>
      </c>
      <c r="Q277" s="13">
        <v>40100</v>
      </c>
      <c r="R277" s="13">
        <v>0</v>
      </c>
      <c r="S277" s="13">
        <v>0</v>
      </c>
      <c r="T277" s="13">
        <v>2376</v>
      </c>
      <c r="U277" s="14">
        <v>42476</v>
      </c>
      <c r="V277" s="4"/>
      <c r="W277" s="15">
        <v>0</v>
      </c>
      <c r="X277" s="16">
        <v>0.09</v>
      </c>
      <c r="Y277" s="16">
        <v>1.6025320511471097E-2</v>
      </c>
      <c r="Z277" s="17">
        <v>0</v>
      </c>
      <c r="AA277" s="4"/>
      <c r="AB277" s="11">
        <v>1</v>
      </c>
      <c r="AC277" s="18">
        <v>0</v>
      </c>
      <c r="AD277" s="13">
        <v>0</v>
      </c>
      <c r="AE277" s="18">
        <v>0</v>
      </c>
      <c r="AF277" s="19">
        <v>0</v>
      </c>
    </row>
    <row r="278" spans="1:32" x14ac:dyDescent="0.2">
      <c r="A278" s="5">
        <v>439</v>
      </c>
      <c r="B278" s="6">
        <v>439035243</v>
      </c>
      <c r="C278" s="7" t="s">
        <v>181</v>
      </c>
      <c r="D278" s="6">
        <v>35</v>
      </c>
      <c r="E278" s="7" t="s">
        <v>42</v>
      </c>
      <c r="F278" s="6">
        <v>243</v>
      </c>
      <c r="G278" s="8" t="s">
        <v>62</v>
      </c>
      <c r="H278" s="3"/>
      <c r="I278" s="9">
        <v>12170</v>
      </c>
      <c r="J278" s="9">
        <v>1307</v>
      </c>
      <c r="K278" s="9">
        <v>0</v>
      </c>
      <c r="L278" s="9">
        <v>1188</v>
      </c>
      <c r="M278" s="10">
        <v>14665</v>
      </c>
      <c r="N278" s="3"/>
      <c r="O278" s="11">
        <v>1</v>
      </c>
      <c r="P278" s="12">
        <v>0</v>
      </c>
      <c r="Q278" s="13">
        <v>13477</v>
      </c>
      <c r="R278" s="13">
        <v>0</v>
      </c>
      <c r="S278" s="13">
        <v>0</v>
      </c>
      <c r="T278" s="13">
        <v>1188</v>
      </c>
      <c r="U278" s="14">
        <v>14665</v>
      </c>
      <c r="V278" s="4"/>
      <c r="W278" s="15">
        <v>0</v>
      </c>
      <c r="X278" s="16">
        <v>0.09</v>
      </c>
      <c r="Y278" s="16">
        <v>5.9339802772845765E-3</v>
      </c>
      <c r="Z278" s="17">
        <v>0</v>
      </c>
      <c r="AA278" s="4"/>
      <c r="AB278" s="11">
        <v>0</v>
      </c>
      <c r="AC278" s="18">
        <v>0</v>
      </c>
      <c r="AD278" s="13">
        <v>0</v>
      </c>
      <c r="AE278" s="18">
        <v>0</v>
      </c>
      <c r="AF278" s="19">
        <v>0</v>
      </c>
    </row>
    <row r="279" spans="1:32" x14ac:dyDescent="0.2">
      <c r="A279" s="5">
        <v>439</v>
      </c>
      <c r="B279" s="6">
        <v>439035244</v>
      </c>
      <c r="C279" s="7" t="s">
        <v>181</v>
      </c>
      <c r="D279" s="6">
        <v>35</v>
      </c>
      <c r="E279" s="7" t="s">
        <v>42</v>
      </c>
      <c r="F279" s="6">
        <v>244</v>
      </c>
      <c r="G279" s="8" t="s">
        <v>52</v>
      </c>
      <c r="H279" s="3"/>
      <c r="I279" s="9">
        <v>15761</v>
      </c>
      <c r="J279" s="9">
        <v>4510</v>
      </c>
      <c r="K279" s="9">
        <v>0</v>
      </c>
      <c r="L279" s="9">
        <v>1188</v>
      </c>
      <c r="M279" s="10">
        <v>21459</v>
      </c>
      <c r="N279" s="3"/>
      <c r="O279" s="11">
        <v>4</v>
      </c>
      <c r="P279" s="12">
        <v>0</v>
      </c>
      <c r="Q279" s="13">
        <v>81084</v>
      </c>
      <c r="R279" s="13">
        <v>0</v>
      </c>
      <c r="S279" s="13">
        <v>0</v>
      </c>
      <c r="T279" s="13">
        <v>4752</v>
      </c>
      <c r="U279" s="14">
        <v>85836</v>
      </c>
      <c r="V279" s="4"/>
      <c r="W279" s="15">
        <v>0</v>
      </c>
      <c r="X279" s="16">
        <v>0.09</v>
      </c>
      <c r="Y279" s="16">
        <v>0.1012923605086789</v>
      </c>
      <c r="Z279" s="17">
        <v>0</v>
      </c>
      <c r="AA279" s="4"/>
      <c r="AB279" s="11">
        <v>2</v>
      </c>
      <c r="AC279" s="18">
        <v>0.44593137930520871</v>
      </c>
      <c r="AD279" s="13">
        <v>9567.4749898958853</v>
      </c>
      <c r="AE279" s="18">
        <v>0</v>
      </c>
      <c r="AF279" s="19">
        <v>0</v>
      </c>
    </row>
    <row r="280" spans="1:32" x14ac:dyDescent="0.2">
      <c r="A280" s="5">
        <v>439</v>
      </c>
      <c r="B280" s="6">
        <v>439035285</v>
      </c>
      <c r="C280" s="7" t="s">
        <v>181</v>
      </c>
      <c r="D280" s="6">
        <v>35</v>
      </c>
      <c r="E280" s="7" t="s">
        <v>42</v>
      </c>
      <c r="F280" s="6">
        <v>285</v>
      </c>
      <c r="G280" s="8" t="s">
        <v>64</v>
      </c>
      <c r="H280" s="3"/>
      <c r="I280" s="9">
        <v>14837</v>
      </c>
      <c r="J280" s="9">
        <v>2516</v>
      </c>
      <c r="K280" s="9">
        <v>0</v>
      </c>
      <c r="L280" s="9">
        <v>1188</v>
      </c>
      <c r="M280" s="10">
        <v>18541</v>
      </c>
      <c r="N280" s="3"/>
      <c r="O280" s="11">
        <v>2</v>
      </c>
      <c r="P280" s="12">
        <v>0</v>
      </c>
      <c r="Q280" s="13">
        <v>34706</v>
      </c>
      <c r="R280" s="13">
        <v>0</v>
      </c>
      <c r="S280" s="13">
        <v>0</v>
      </c>
      <c r="T280" s="13">
        <v>2376</v>
      </c>
      <c r="U280" s="14">
        <v>37082</v>
      </c>
      <c r="V280" s="4"/>
      <c r="W280" s="15">
        <v>0</v>
      </c>
      <c r="X280" s="16">
        <v>0.09</v>
      </c>
      <c r="Y280" s="16">
        <v>3.0798353014839911E-2</v>
      </c>
      <c r="Z280" s="17">
        <v>0</v>
      </c>
      <c r="AA280" s="4"/>
      <c r="AB280" s="11">
        <v>0</v>
      </c>
      <c r="AC280" s="18">
        <v>0</v>
      </c>
      <c r="AD280" s="13">
        <v>0</v>
      </c>
      <c r="AE280" s="18">
        <v>0</v>
      </c>
      <c r="AF280" s="19">
        <v>0</v>
      </c>
    </row>
    <row r="281" spans="1:32" x14ac:dyDescent="0.2">
      <c r="A281" s="5">
        <v>440</v>
      </c>
      <c r="B281" s="6">
        <v>440149009</v>
      </c>
      <c r="C281" s="7" t="s">
        <v>182</v>
      </c>
      <c r="D281" s="6">
        <v>149</v>
      </c>
      <c r="E281" s="7" t="s">
        <v>172</v>
      </c>
      <c r="F281" s="6">
        <v>9</v>
      </c>
      <c r="G281" s="8" t="s">
        <v>169</v>
      </c>
      <c r="H281" s="3"/>
      <c r="I281" s="9">
        <v>15118</v>
      </c>
      <c r="J281" s="9">
        <v>9791</v>
      </c>
      <c r="K281" s="9">
        <v>0</v>
      </c>
      <c r="L281" s="9">
        <v>1188</v>
      </c>
      <c r="M281" s="10">
        <v>26097</v>
      </c>
      <c r="N281" s="3"/>
      <c r="O281" s="11">
        <v>2</v>
      </c>
      <c r="P281" s="12">
        <v>0</v>
      </c>
      <c r="Q281" s="13">
        <v>49818</v>
      </c>
      <c r="R281" s="13">
        <v>0</v>
      </c>
      <c r="S281" s="13">
        <v>0</v>
      </c>
      <c r="T281" s="13">
        <v>2376</v>
      </c>
      <c r="U281" s="14">
        <v>52194</v>
      </c>
      <c r="V281" s="4"/>
      <c r="W281" s="15">
        <v>0</v>
      </c>
      <c r="X281" s="16">
        <v>0.09</v>
      </c>
      <c r="Y281" s="16">
        <v>1.6199805545263058E-3</v>
      </c>
      <c r="Z281" s="17">
        <v>0</v>
      </c>
      <c r="AA281" s="4"/>
      <c r="AB281" s="11">
        <v>0</v>
      </c>
      <c r="AC281" s="18">
        <v>0</v>
      </c>
      <c r="AD281" s="13">
        <v>0</v>
      </c>
      <c r="AE281" s="18">
        <v>0</v>
      </c>
      <c r="AF281" s="19">
        <v>0</v>
      </c>
    </row>
    <row r="282" spans="1:32" x14ac:dyDescent="0.2">
      <c r="A282" s="5">
        <v>440</v>
      </c>
      <c r="B282" s="6">
        <v>440149079</v>
      </c>
      <c r="C282" s="7" t="s">
        <v>182</v>
      </c>
      <c r="D282" s="6">
        <v>149</v>
      </c>
      <c r="E282" s="7" t="s">
        <v>172</v>
      </c>
      <c r="F282" s="6">
        <v>79</v>
      </c>
      <c r="G282" s="8" t="s">
        <v>171</v>
      </c>
      <c r="H282" s="3"/>
      <c r="I282" s="9">
        <v>17272</v>
      </c>
      <c r="J282" s="9">
        <v>177</v>
      </c>
      <c r="K282" s="9">
        <v>0</v>
      </c>
      <c r="L282" s="9">
        <v>1188</v>
      </c>
      <c r="M282" s="10">
        <v>18637</v>
      </c>
      <c r="N282" s="3"/>
      <c r="O282" s="11">
        <v>4</v>
      </c>
      <c r="P282" s="12">
        <v>0</v>
      </c>
      <c r="Q282" s="13">
        <v>69796</v>
      </c>
      <c r="R282" s="13">
        <v>0</v>
      </c>
      <c r="S282" s="13">
        <v>0</v>
      </c>
      <c r="T282" s="13">
        <v>4752</v>
      </c>
      <c r="U282" s="14">
        <v>74548</v>
      </c>
      <c r="V282" s="4"/>
      <c r="W282" s="15">
        <v>0</v>
      </c>
      <c r="X282" s="16">
        <v>0.09</v>
      </c>
      <c r="Y282" s="16">
        <v>6.6253706230314569E-2</v>
      </c>
      <c r="Z282" s="17">
        <v>0</v>
      </c>
      <c r="AA282" s="4"/>
      <c r="AB282" s="11">
        <v>0</v>
      </c>
      <c r="AC282" s="18">
        <v>0</v>
      </c>
      <c r="AD282" s="13">
        <v>0</v>
      </c>
      <c r="AE282" s="18">
        <v>0</v>
      </c>
      <c r="AF282" s="19">
        <v>0</v>
      </c>
    </row>
    <row r="283" spans="1:32" x14ac:dyDescent="0.2">
      <c r="A283" s="5">
        <v>440</v>
      </c>
      <c r="B283" s="6">
        <v>440149128</v>
      </c>
      <c r="C283" s="7" t="s">
        <v>182</v>
      </c>
      <c r="D283" s="6">
        <v>149</v>
      </c>
      <c r="E283" s="7" t="s">
        <v>172</v>
      </c>
      <c r="F283" s="6">
        <v>128</v>
      </c>
      <c r="G283" s="8" t="s">
        <v>118</v>
      </c>
      <c r="H283" s="3"/>
      <c r="I283" s="9">
        <v>16068</v>
      </c>
      <c r="J283" s="9">
        <v>580</v>
      </c>
      <c r="K283" s="9">
        <v>0</v>
      </c>
      <c r="L283" s="9">
        <v>1188</v>
      </c>
      <c r="M283" s="10">
        <v>17836</v>
      </c>
      <c r="N283" s="3"/>
      <c r="O283" s="11">
        <v>38</v>
      </c>
      <c r="P283" s="12">
        <v>0</v>
      </c>
      <c r="Q283" s="13">
        <v>632624</v>
      </c>
      <c r="R283" s="13">
        <v>0</v>
      </c>
      <c r="S283" s="13">
        <v>0</v>
      </c>
      <c r="T283" s="13">
        <v>45144</v>
      </c>
      <c r="U283" s="14">
        <v>677768</v>
      </c>
      <c r="V283" s="4"/>
      <c r="W283" s="15">
        <v>0</v>
      </c>
      <c r="X283" s="16">
        <v>0.09</v>
      </c>
      <c r="Y283" s="16">
        <v>4.3998101073544807E-2</v>
      </c>
      <c r="Z283" s="17">
        <v>0</v>
      </c>
      <c r="AA283" s="4"/>
      <c r="AB283" s="11">
        <v>11</v>
      </c>
      <c r="AC283" s="18">
        <v>0</v>
      </c>
      <c r="AD283" s="13">
        <v>0</v>
      </c>
      <c r="AE283" s="18">
        <v>0</v>
      </c>
      <c r="AF283" s="19">
        <v>0</v>
      </c>
    </row>
    <row r="284" spans="1:32" x14ac:dyDescent="0.2">
      <c r="A284" s="5">
        <v>440</v>
      </c>
      <c r="B284" s="6">
        <v>440149149</v>
      </c>
      <c r="C284" s="7" t="s">
        <v>182</v>
      </c>
      <c r="D284" s="6">
        <v>149</v>
      </c>
      <c r="E284" s="7" t="s">
        <v>172</v>
      </c>
      <c r="F284" s="6">
        <v>149</v>
      </c>
      <c r="G284" s="8" t="s">
        <v>172</v>
      </c>
      <c r="H284" s="3"/>
      <c r="I284" s="9">
        <v>17464</v>
      </c>
      <c r="J284" s="9">
        <v>195</v>
      </c>
      <c r="K284" s="9">
        <v>0</v>
      </c>
      <c r="L284" s="9">
        <v>1188</v>
      </c>
      <c r="M284" s="10">
        <v>18847</v>
      </c>
      <c r="N284" s="3"/>
      <c r="O284" s="11">
        <v>1110</v>
      </c>
      <c r="P284" s="12">
        <v>0</v>
      </c>
      <c r="Q284" s="13">
        <v>19601490</v>
      </c>
      <c r="R284" s="13">
        <v>0</v>
      </c>
      <c r="S284" s="13">
        <v>0</v>
      </c>
      <c r="T284" s="13">
        <v>1318680</v>
      </c>
      <c r="U284" s="14">
        <v>20920170</v>
      </c>
      <c r="V284" s="4"/>
      <c r="W284" s="15">
        <v>0</v>
      </c>
      <c r="X284" s="16">
        <v>0.18</v>
      </c>
      <c r="Y284" s="16">
        <v>0.12537999744485395</v>
      </c>
      <c r="Z284" s="17">
        <v>0</v>
      </c>
      <c r="AA284" s="4"/>
      <c r="AB284" s="11">
        <v>168</v>
      </c>
      <c r="AC284" s="18">
        <v>0</v>
      </c>
      <c r="AD284" s="13">
        <v>0</v>
      </c>
      <c r="AE284" s="18">
        <v>0</v>
      </c>
      <c r="AF284" s="19">
        <v>0</v>
      </c>
    </row>
    <row r="285" spans="1:32" x14ac:dyDescent="0.2">
      <c r="A285" s="5">
        <v>440</v>
      </c>
      <c r="B285" s="6">
        <v>440149160</v>
      </c>
      <c r="C285" s="7" t="s">
        <v>182</v>
      </c>
      <c r="D285" s="6">
        <v>149</v>
      </c>
      <c r="E285" s="7" t="s">
        <v>172</v>
      </c>
      <c r="F285" s="6">
        <v>160</v>
      </c>
      <c r="G285" s="8" t="s">
        <v>47</v>
      </c>
      <c r="H285" s="3"/>
      <c r="I285" s="9">
        <v>14031</v>
      </c>
      <c r="J285" s="9">
        <v>219</v>
      </c>
      <c r="K285" s="9">
        <v>0</v>
      </c>
      <c r="L285" s="9">
        <v>1188</v>
      </c>
      <c r="M285" s="10">
        <v>15438</v>
      </c>
      <c r="N285" s="3"/>
      <c r="O285" s="11">
        <v>2</v>
      </c>
      <c r="P285" s="12">
        <v>0</v>
      </c>
      <c r="Q285" s="13">
        <v>28500</v>
      </c>
      <c r="R285" s="13">
        <v>0</v>
      </c>
      <c r="S285" s="13">
        <v>0</v>
      </c>
      <c r="T285" s="13">
        <v>2376</v>
      </c>
      <c r="U285" s="14">
        <v>30876</v>
      </c>
      <c r="V285" s="4"/>
      <c r="W285" s="15">
        <v>0</v>
      </c>
      <c r="X285" s="16">
        <v>0.18</v>
      </c>
      <c r="Y285" s="16">
        <v>0.13372782233201738</v>
      </c>
      <c r="Z285" s="17">
        <v>0</v>
      </c>
      <c r="AA285" s="4"/>
      <c r="AB285" s="11">
        <v>0</v>
      </c>
      <c r="AC285" s="18">
        <v>0</v>
      </c>
      <c r="AD285" s="13">
        <v>0</v>
      </c>
      <c r="AE285" s="18">
        <v>0</v>
      </c>
      <c r="AF285" s="19">
        <v>0</v>
      </c>
    </row>
    <row r="286" spans="1:32" x14ac:dyDescent="0.2">
      <c r="A286" s="5">
        <v>440</v>
      </c>
      <c r="B286" s="6">
        <v>440149181</v>
      </c>
      <c r="C286" s="7" t="s">
        <v>182</v>
      </c>
      <c r="D286" s="6">
        <v>149</v>
      </c>
      <c r="E286" s="7" t="s">
        <v>172</v>
      </c>
      <c r="F286" s="6">
        <v>181</v>
      </c>
      <c r="G286" s="8" t="s">
        <v>121</v>
      </c>
      <c r="H286" s="3"/>
      <c r="I286" s="9">
        <v>14907</v>
      </c>
      <c r="J286" s="9">
        <v>151</v>
      </c>
      <c r="K286" s="9">
        <v>0</v>
      </c>
      <c r="L286" s="9">
        <v>1188</v>
      </c>
      <c r="M286" s="10">
        <v>16246</v>
      </c>
      <c r="N286" s="3"/>
      <c r="O286" s="11">
        <v>41</v>
      </c>
      <c r="P286" s="12">
        <v>0</v>
      </c>
      <c r="Q286" s="13">
        <v>617378</v>
      </c>
      <c r="R286" s="13">
        <v>0</v>
      </c>
      <c r="S286" s="13">
        <v>0</v>
      </c>
      <c r="T286" s="13">
        <v>48708</v>
      </c>
      <c r="U286" s="14">
        <v>666086</v>
      </c>
      <c r="V286" s="4"/>
      <c r="W286" s="15">
        <v>0</v>
      </c>
      <c r="X286" s="16">
        <v>0.09</v>
      </c>
      <c r="Y286" s="16">
        <v>2.1716673257169625E-2</v>
      </c>
      <c r="Z286" s="17">
        <v>0</v>
      </c>
      <c r="AA286" s="4"/>
      <c r="AB286" s="11">
        <v>12</v>
      </c>
      <c r="AC286" s="18">
        <v>0</v>
      </c>
      <c r="AD286" s="13">
        <v>0</v>
      </c>
      <c r="AE286" s="18">
        <v>0</v>
      </c>
      <c r="AF286" s="19">
        <v>0</v>
      </c>
    </row>
    <row r="287" spans="1:32" x14ac:dyDescent="0.2">
      <c r="A287" s="5">
        <v>440</v>
      </c>
      <c r="B287" s="6">
        <v>440149211</v>
      </c>
      <c r="C287" s="7" t="s">
        <v>182</v>
      </c>
      <c r="D287" s="6">
        <v>149</v>
      </c>
      <c r="E287" s="7" t="s">
        <v>172</v>
      </c>
      <c r="F287" s="6">
        <v>211</v>
      </c>
      <c r="G287" s="8" t="s">
        <v>173</v>
      </c>
      <c r="H287" s="3"/>
      <c r="I287" s="9">
        <v>12026</v>
      </c>
      <c r="J287" s="9">
        <v>2874</v>
      </c>
      <c r="K287" s="9">
        <v>0</v>
      </c>
      <c r="L287" s="9">
        <v>1188</v>
      </c>
      <c r="M287" s="10">
        <v>16088</v>
      </c>
      <c r="N287" s="3"/>
      <c r="O287" s="11">
        <v>2</v>
      </c>
      <c r="P287" s="12">
        <v>0</v>
      </c>
      <c r="Q287" s="13">
        <v>29800</v>
      </c>
      <c r="R287" s="13">
        <v>0</v>
      </c>
      <c r="S287" s="13">
        <v>0</v>
      </c>
      <c r="T287" s="13">
        <v>2376</v>
      </c>
      <c r="U287" s="14">
        <v>32176</v>
      </c>
      <c r="V287" s="4"/>
      <c r="W287" s="15">
        <v>0</v>
      </c>
      <c r="X287" s="16">
        <v>0.09</v>
      </c>
      <c r="Y287" s="16">
        <v>1.6960221400794382E-3</v>
      </c>
      <c r="Z287" s="17">
        <v>0</v>
      </c>
      <c r="AA287" s="4"/>
      <c r="AB287" s="11">
        <v>1</v>
      </c>
      <c r="AC287" s="18">
        <v>0</v>
      </c>
      <c r="AD287" s="13">
        <v>0</v>
      </c>
      <c r="AE287" s="18">
        <v>0</v>
      </c>
      <c r="AF287" s="19">
        <v>0</v>
      </c>
    </row>
    <row r="288" spans="1:32" x14ac:dyDescent="0.2">
      <c r="A288" s="5">
        <v>440</v>
      </c>
      <c r="B288" s="6">
        <v>440149745</v>
      </c>
      <c r="C288" s="7" t="s">
        <v>182</v>
      </c>
      <c r="D288" s="6">
        <v>149</v>
      </c>
      <c r="E288" s="7" t="s">
        <v>172</v>
      </c>
      <c r="F288" s="6">
        <v>745</v>
      </c>
      <c r="G288" s="8" t="s">
        <v>183</v>
      </c>
      <c r="H288" s="3"/>
      <c r="I288" s="9">
        <v>10705</v>
      </c>
      <c r="J288" s="9">
        <v>4577</v>
      </c>
      <c r="K288" s="9">
        <v>0</v>
      </c>
      <c r="L288" s="9">
        <v>1188</v>
      </c>
      <c r="M288" s="10">
        <v>16470</v>
      </c>
      <c r="N288" s="3"/>
      <c r="O288" s="11">
        <v>1</v>
      </c>
      <c r="P288" s="12">
        <v>0</v>
      </c>
      <c r="Q288" s="13">
        <v>15282</v>
      </c>
      <c r="R288" s="13">
        <v>0</v>
      </c>
      <c r="S288" s="13">
        <v>0</v>
      </c>
      <c r="T288" s="13">
        <v>1188</v>
      </c>
      <c r="U288" s="14">
        <v>16470</v>
      </c>
      <c r="V288" s="4"/>
      <c r="W288" s="15">
        <v>0</v>
      </c>
      <c r="X288" s="16">
        <v>0.09</v>
      </c>
      <c r="Y288" s="16">
        <v>1.4326911683042889E-2</v>
      </c>
      <c r="Z288" s="17">
        <v>0</v>
      </c>
      <c r="AA288" s="4"/>
      <c r="AB288" s="11">
        <v>0</v>
      </c>
      <c r="AC288" s="18">
        <v>0</v>
      </c>
      <c r="AD288" s="13">
        <v>0</v>
      </c>
      <c r="AE288" s="18">
        <v>0</v>
      </c>
      <c r="AF288" s="19">
        <v>0</v>
      </c>
    </row>
    <row r="289" spans="1:32" x14ac:dyDescent="0.2">
      <c r="A289" s="5">
        <v>441</v>
      </c>
      <c r="B289" s="6">
        <v>441281005</v>
      </c>
      <c r="C289" s="7" t="s">
        <v>184</v>
      </c>
      <c r="D289" s="6">
        <v>281</v>
      </c>
      <c r="E289" s="7" t="s">
        <v>185</v>
      </c>
      <c r="F289" s="6">
        <v>5</v>
      </c>
      <c r="G289" s="8" t="s">
        <v>186</v>
      </c>
      <c r="H289" s="3"/>
      <c r="I289" s="9">
        <v>16201</v>
      </c>
      <c r="J289" s="9">
        <v>6919</v>
      </c>
      <c r="K289" s="9">
        <v>0</v>
      </c>
      <c r="L289" s="9">
        <v>1188</v>
      </c>
      <c r="M289" s="10">
        <v>24308</v>
      </c>
      <c r="N289" s="3"/>
      <c r="O289" s="11">
        <v>1</v>
      </c>
      <c r="P289" s="12">
        <v>0</v>
      </c>
      <c r="Q289" s="13">
        <v>23120</v>
      </c>
      <c r="R289" s="13">
        <v>0</v>
      </c>
      <c r="S289" s="13">
        <v>0</v>
      </c>
      <c r="T289" s="13">
        <v>1188</v>
      </c>
      <c r="U289" s="14">
        <v>24308</v>
      </c>
      <c r="V289" s="4"/>
      <c r="W289" s="15">
        <v>0</v>
      </c>
      <c r="X289" s="16">
        <v>0.09</v>
      </c>
      <c r="Y289" s="16">
        <v>1.8873452055488921E-2</v>
      </c>
      <c r="Z289" s="17">
        <v>0</v>
      </c>
      <c r="AA289" s="4"/>
      <c r="AB289" s="11">
        <v>0</v>
      </c>
      <c r="AC289" s="18">
        <v>0</v>
      </c>
      <c r="AD289" s="13">
        <v>0</v>
      </c>
      <c r="AE289" s="18">
        <v>0</v>
      </c>
      <c r="AF289" s="19">
        <v>0</v>
      </c>
    </row>
    <row r="290" spans="1:32" x14ac:dyDescent="0.2">
      <c r="A290" s="5">
        <v>441</v>
      </c>
      <c r="B290" s="6">
        <v>441281024</v>
      </c>
      <c r="C290" s="7" t="s">
        <v>184</v>
      </c>
      <c r="D290" s="6">
        <v>281</v>
      </c>
      <c r="E290" s="7" t="s">
        <v>185</v>
      </c>
      <c r="F290" s="6">
        <v>24</v>
      </c>
      <c r="G290" s="8" t="s">
        <v>187</v>
      </c>
      <c r="H290" s="3"/>
      <c r="I290" s="9">
        <v>12878</v>
      </c>
      <c r="J290" s="9">
        <v>2487</v>
      </c>
      <c r="K290" s="9">
        <v>0</v>
      </c>
      <c r="L290" s="9">
        <v>1188</v>
      </c>
      <c r="M290" s="10">
        <v>16553</v>
      </c>
      <c r="N290" s="3"/>
      <c r="O290" s="11">
        <v>1</v>
      </c>
      <c r="P290" s="12">
        <v>0</v>
      </c>
      <c r="Q290" s="13">
        <v>15365</v>
      </c>
      <c r="R290" s="13">
        <v>0</v>
      </c>
      <c r="S290" s="13">
        <v>0</v>
      </c>
      <c r="T290" s="13">
        <v>1188</v>
      </c>
      <c r="U290" s="14">
        <v>16553</v>
      </c>
      <c r="V290" s="4"/>
      <c r="W290" s="15">
        <v>0</v>
      </c>
      <c r="X290" s="16">
        <v>0.09</v>
      </c>
      <c r="Y290" s="16">
        <v>1.5726267068427772E-2</v>
      </c>
      <c r="Z290" s="17">
        <v>0</v>
      </c>
      <c r="AA290" s="4"/>
      <c r="AB290" s="11">
        <v>0</v>
      </c>
      <c r="AC290" s="18">
        <v>0</v>
      </c>
      <c r="AD290" s="13">
        <v>0</v>
      </c>
      <c r="AE290" s="18">
        <v>0</v>
      </c>
      <c r="AF290" s="19">
        <v>0</v>
      </c>
    </row>
    <row r="291" spans="1:32" x14ac:dyDescent="0.2">
      <c r="A291" s="5">
        <v>441</v>
      </c>
      <c r="B291" s="6">
        <v>441281061</v>
      </c>
      <c r="C291" s="7" t="s">
        <v>184</v>
      </c>
      <c r="D291" s="6">
        <v>281</v>
      </c>
      <c r="E291" s="7" t="s">
        <v>185</v>
      </c>
      <c r="F291" s="6">
        <v>61</v>
      </c>
      <c r="G291" s="8" t="s">
        <v>188</v>
      </c>
      <c r="H291" s="3"/>
      <c r="I291" s="9">
        <v>17783</v>
      </c>
      <c r="J291" s="9">
        <v>506</v>
      </c>
      <c r="K291" s="9">
        <v>0</v>
      </c>
      <c r="L291" s="9">
        <v>1188</v>
      </c>
      <c r="M291" s="10">
        <v>19477</v>
      </c>
      <c r="N291" s="3"/>
      <c r="O291" s="11">
        <v>2</v>
      </c>
      <c r="P291" s="12">
        <v>0</v>
      </c>
      <c r="Q291" s="13">
        <v>36578</v>
      </c>
      <c r="R291" s="13">
        <v>0</v>
      </c>
      <c r="S291" s="13">
        <v>0</v>
      </c>
      <c r="T291" s="13">
        <v>2376</v>
      </c>
      <c r="U291" s="14">
        <v>38954</v>
      </c>
      <c r="V291" s="4"/>
      <c r="W291" s="15">
        <v>0</v>
      </c>
      <c r="X291" s="16">
        <v>0.09</v>
      </c>
      <c r="Y291" s="16">
        <v>4.561311392514681E-2</v>
      </c>
      <c r="Z291" s="17">
        <v>0</v>
      </c>
      <c r="AA291" s="4"/>
      <c r="AB291" s="11">
        <v>0</v>
      </c>
      <c r="AC291" s="18">
        <v>0</v>
      </c>
      <c r="AD291" s="13">
        <v>0</v>
      </c>
      <c r="AE291" s="18">
        <v>0</v>
      </c>
      <c r="AF291" s="19">
        <v>0</v>
      </c>
    </row>
    <row r="292" spans="1:32" x14ac:dyDescent="0.2">
      <c r="A292" s="5">
        <v>441</v>
      </c>
      <c r="B292" s="6">
        <v>441281087</v>
      </c>
      <c r="C292" s="7" t="s">
        <v>184</v>
      </c>
      <c r="D292" s="6">
        <v>281</v>
      </c>
      <c r="E292" s="7" t="s">
        <v>185</v>
      </c>
      <c r="F292" s="6">
        <v>87</v>
      </c>
      <c r="G292" s="8" t="s">
        <v>189</v>
      </c>
      <c r="H292" s="3"/>
      <c r="I292" s="9">
        <v>16446</v>
      </c>
      <c r="J292" s="9">
        <v>5468</v>
      </c>
      <c r="K292" s="9">
        <v>0</v>
      </c>
      <c r="L292" s="9">
        <v>1188</v>
      </c>
      <c r="M292" s="10">
        <v>23102</v>
      </c>
      <c r="N292" s="3"/>
      <c r="O292" s="11">
        <v>5</v>
      </c>
      <c r="P292" s="12">
        <v>0</v>
      </c>
      <c r="Q292" s="13">
        <v>109570</v>
      </c>
      <c r="R292" s="13">
        <v>0</v>
      </c>
      <c r="S292" s="13">
        <v>0</v>
      </c>
      <c r="T292" s="13">
        <v>5940</v>
      </c>
      <c r="U292" s="14">
        <v>115510</v>
      </c>
      <c r="V292" s="4"/>
      <c r="W292" s="15">
        <v>0</v>
      </c>
      <c r="X292" s="16">
        <v>0.09</v>
      </c>
      <c r="Y292" s="16">
        <v>6.7684341228902737E-3</v>
      </c>
      <c r="Z292" s="17">
        <v>0</v>
      </c>
      <c r="AA292" s="4"/>
      <c r="AB292" s="11">
        <v>3</v>
      </c>
      <c r="AC292" s="18">
        <v>0</v>
      </c>
      <c r="AD292" s="13">
        <v>0</v>
      </c>
      <c r="AE292" s="18">
        <v>0</v>
      </c>
      <c r="AF292" s="19">
        <v>0</v>
      </c>
    </row>
    <row r="293" spans="1:32" x14ac:dyDescent="0.2">
      <c r="A293" s="5">
        <v>441</v>
      </c>
      <c r="B293" s="6">
        <v>441281111</v>
      </c>
      <c r="C293" s="7" t="s">
        <v>184</v>
      </c>
      <c r="D293" s="6">
        <v>281</v>
      </c>
      <c r="E293" s="7" t="s">
        <v>185</v>
      </c>
      <c r="F293" s="6">
        <v>111</v>
      </c>
      <c r="G293" s="8" t="s">
        <v>190</v>
      </c>
      <c r="H293" s="3"/>
      <c r="I293" s="9">
        <v>14269</v>
      </c>
      <c r="J293" s="9">
        <v>2913</v>
      </c>
      <c r="K293" s="9">
        <v>0</v>
      </c>
      <c r="L293" s="9">
        <v>1188</v>
      </c>
      <c r="M293" s="10">
        <v>18370</v>
      </c>
      <c r="N293" s="3"/>
      <c r="O293" s="11">
        <v>2</v>
      </c>
      <c r="P293" s="12">
        <v>0</v>
      </c>
      <c r="Q293" s="13">
        <v>34364</v>
      </c>
      <c r="R293" s="13">
        <v>0</v>
      </c>
      <c r="S293" s="13">
        <v>0</v>
      </c>
      <c r="T293" s="13">
        <v>2376</v>
      </c>
      <c r="U293" s="14">
        <v>36740</v>
      </c>
      <c r="V293" s="4"/>
      <c r="W293" s="15">
        <v>0</v>
      </c>
      <c r="X293" s="16">
        <v>0.09</v>
      </c>
      <c r="Y293" s="16">
        <v>3.3845345634210641E-2</v>
      </c>
      <c r="Z293" s="17">
        <v>0</v>
      </c>
      <c r="AA293" s="4"/>
      <c r="AB293" s="11">
        <v>0</v>
      </c>
      <c r="AC293" s="18">
        <v>0</v>
      </c>
      <c r="AD293" s="13">
        <v>0</v>
      </c>
      <c r="AE293" s="18">
        <v>0</v>
      </c>
      <c r="AF293" s="19">
        <v>0</v>
      </c>
    </row>
    <row r="294" spans="1:32" x14ac:dyDescent="0.2">
      <c r="A294" s="5">
        <v>441</v>
      </c>
      <c r="B294" s="6">
        <v>441281161</v>
      </c>
      <c r="C294" s="7" t="s">
        <v>184</v>
      </c>
      <c r="D294" s="6">
        <v>281</v>
      </c>
      <c r="E294" s="7" t="s">
        <v>185</v>
      </c>
      <c r="F294" s="6">
        <v>161</v>
      </c>
      <c r="G294" s="8" t="s">
        <v>191</v>
      </c>
      <c r="H294" s="3"/>
      <c r="I294" s="9">
        <v>16702</v>
      </c>
      <c r="J294" s="9">
        <v>5830</v>
      </c>
      <c r="K294" s="9">
        <v>0</v>
      </c>
      <c r="L294" s="9">
        <v>1188</v>
      </c>
      <c r="M294" s="10">
        <v>23720</v>
      </c>
      <c r="N294" s="3"/>
      <c r="O294" s="11">
        <v>1</v>
      </c>
      <c r="P294" s="12">
        <v>0</v>
      </c>
      <c r="Q294" s="13">
        <v>22532</v>
      </c>
      <c r="R294" s="13">
        <v>0</v>
      </c>
      <c r="S294" s="13">
        <v>0</v>
      </c>
      <c r="T294" s="13">
        <v>1188</v>
      </c>
      <c r="U294" s="14">
        <v>23720</v>
      </c>
      <c r="V294" s="4"/>
      <c r="W294" s="15">
        <v>0</v>
      </c>
      <c r="X294" s="16">
        <v>0.09</v>
      </c>
      <c r="Y294" s="16">
        <v>9.0304638786054339E-3</v>
      </c>
      <c r="Z294" s="17">
        <v>0</v>
      </c>
      <c r="AA294" s="4"/>
      <c r="AB294" s="11">
        <v>1</v>
      </c>
      <c r="AC294" s="18">
        <v>0</v>
      </c>
      <c r="AD294" s="13">
        <v>0</v>
      </c>
      <c r="AE294" s="18">
        <v>0</v>
      </c>
      <c r="AF294" s="19">
        <v>0</v>
      </c>
    </row>
    <row r="295" spans="1:32" x14ac:dyDescent="0.2">
      <c r="A295" s="5">
        <v>441</v>
      </c>
      <c r="B295" s="6">
        <v>441281191</v>
      </c>
      <c r="C295" s="7" t="s">
        <v>184</v>
      </c>
      <c r="D295" s="6">
        <v>281</v>
      </c>
      <c r="E295" s="7" t="s">
        <v>185</v>
      </c>
      <c r="F295" s="6">
        <v>191</v>
      </c>
      <c r="G295" s="8" t="s">
        <v>192</v>
      </c>
      <c r="H295" s="3"/>
      <c r="I295" s="9">
        <v>10705</v>
      </c>
      <c r="J295" s="9">
        <v>2969</v>
      </c>
      <c r="K295" s="9">
        <v>0</v>
      </c>
      <c r="L295" s="9">
        <v>1188</v>
      </c>
      <c r="M295" s="10">
        <v>14862</v>
      </c>
      <c r="N295" s="3"/>
      <c r="O295" s="11">
        <v>1</v>
      </c>
      <c r="P295" s="12">
        <v>0</v>
      </c>
      <c r="Q295" s="13">
        <v>13674</v>
      </c>
      <c r="R295" s="13">
        <v>0</v>
      </c>
      <c r="S295" s="13">
        <v>0</v>
      </c>
      <c r="T295" s="13">
        <v>1188</v>
      </c>
      <c r="U295" s="14">
        <v>14862</v>
      </c>
      <c r="V295" s="4"/>
      <c r="W295" s="15">
        <v>0</v>
      </c>
      <c r="X295" s="16">
        <v>0.09</v>
      </c>
      <c r="Y295" s="16">
        <v>4.1858651288192862E-2</v>
      </c>
      <c r="Z295" s="17">
        <v>0</v>
      </c>
      <c r="AA295" s="4"/>
      <c r="AB295" s="11">
        <v>0</v>
      </c>
      <c r="AC295" s="18">
        <v>0</v>
      </c>
      <c r="AD295" s="13">
        <v>0</v>
      </c>
      <c r="AE295" s="18">
        <v>0</v>
      </c>
      <c r="AF295" s="19">
        <v>0</v>
      </c>
    </row>
    <row r="296" spans="1:32" x14ac:dyDescent="0.2">
      <c r="A296" s="5">
        <v>441</v>
      </c>
      <c r="B296" s="6">
        <v>441281210</v>
      </c>
      <c r="C296" s="7" t="s">
        <v>184</v>
      </c>
      <c r="D296" s="6">
        <v>281</v>
      </c>
      <c r="E296" s="7" t="s">
        <v>185</v>
      </c>
      <c r="F296" s="6">
        <v>210</v>
      </c>
      <c r="G296" s="8" t="s">
        <v>71</v>
      </c>
      <c r="H296" s="3"/>
      <c r="I296" s="9">
        <v>15865</v>
      </c>
      <c r="J296" s="9">
        <v>4944</v>
      </c>
      <c r="K296" s="9">
        <v>0</v>
      </c>
      <c r="L296" s="9">
        <v>1188</v>
      </c>
      <c r="M296" s="10">
        <v>21997</v>
      </c>
      <c r="N296" s="3"/>
      <c r="O296" s="11">
        <v>1</v>
      </c>
      <c r="P296" s="12">
        <v>0</v>
      </c>
      <c r="Q296" s="13">
        <v>20809</v>
      </c>
      <c r="R296" s="13">
        <v>0</v>
      </c>
      <c r="S296" s="13">
        <v>0</v>
      </c>
      <c r="T296" s="13">
        <v>1188</v>
      </c>
      <c r="U296" s="14">
        <v>21997</v>
      </c>
      <c r="V296" s="4"/>
      <c r="W296" s="15">
        <v>0</v>
      </c>
      <c r="X296" s="16">
        <v>0.09</v>
      </c>
      <c r="Y296" s="16">
        <v>5.7343764652379302E-2</v>
      </c>
      <c r="Z296" s="17">
        <v>0</v>
      </c>
      <c r="AA296" s="4"/>
      <c r="AB296" s="11">
        <v>0</v>
      </c>
      <c r="AC296" s="18">
        <v>0</v>
      </c>
      <c r="AD296" s="13">
        <v>0</v>
      </c>
      <c r="AE296" s="18">
        <v>0</v>
      </c>
      <c r="AF296" s="19">
        <v>0</v>
      </c>
    </row>
    <row r="297" spans="1:32" x14ac:dyDescent="0.2">
      <c r="A297" s="5">
        <v>441</v>
      </c>
      <c r="B297" s="6">
        <v>441281227</v>
      </c>
      <c r="C297" s="7" t="s">
        <v>184</v>
      </c>
      <c r="D297" s="6">
        <v>281</v>
      </c>
      <c r="E297" s="7" t="s">
        <v>185</v>
      </c>
      <c r="F297" s="6">
        <v>227</v>
      </c>
      <c r="G297" s="8" t="s">
        <v>193</v>
      </c>
      <c r="H297" s="3"/>
      <c r="I297" s="9">
        <v>18054</v>
      </c>
      <c r="J297" s="9">
        <v>4732</v>
      </c>
      <c r="K297" s="9">
        <v>0</v>
      </c>
      <c r="L297" s="9">
        <v>1188</v>
      </c>
      <c r="M297" s="10">
        <v>23974</v>
      </c>
      <c r="N297" s="3"/>
      <c r="O297" s="11">
        <v>2</v>
      </c>
      <c r="P297" s="12">
        <v>0</v>
      </c>
      <c r="Q297" s="13">
        <v>45572</v>
      </c>
      <c r="R297" s="13">
        <v>0</v>
      </c>
      <c r="S297" s="13">
        <v>0</v>
      </c>
      <c r="T297" s="13">
        <v>2376</v>
      </c>
      <c r="U297" s="14">
        <v>47948</v>
      </c>
      <c r="V297" s="4"/>
      <c r="W297" s="15">
        <v>0</v>
      </c>
      <c r="X297" s="16">
        <v>0.18</v>
      </c>
      <c r="Y297" s="16">
        <v>2.1979899604958549E-2</v>
      </c>
      <c r="Z297" s="17">
        <v>0</v>
      </c>
      <c r="AA297" s="4"/>
      <c r="AB297" s="11">
        <v>1</v>
      </c>
      <c r="AC297" s="18">
        <v>0</v>
      </c>
      <c r="AD297" s="13">
        <v>0</v>
      </c>
      <c r="AE297" s="18">
        <v>0</v>
      </c>
      <c r="AF297" s="19">
        <v>0</v>
      </c>
    </row>
    <row r="298" spans="1:32" x14ac:dyDescent="0.2">
      <c r="A298" s="5">
        <v>441</v>
      </c>
      <c r="B298" s="6">
        <v>441281281</v>
      </c>
      <c r="C298" s="7" t="s">
        <v>184</v>
      </c>
      <c r="D298" s="6">
        <v>281</v>
      </c>
      <c r="E298" s="7" t="s">
        <v>185</v>
      </c>
      <c r="F298" s="6">
        <v>281</v>
      </c>
      <c r="G298" s="8" t="s">
        <v>185</v>
      </c>
      <c r="H298" s="3"/>
      <c r="I298" s="9">
        <v>16437</v>
      </c>
      <c r="J298" s="9">
        <v>0</v>
      </c>
      <c r="K298" s="9">
        <v>0</v>
      </c>
      <c r="L298" s="9">
        <v>1188</v>
      </c>
      <c r="M298" s="10">
        <v>17625</v>
      </c>
      <c r="N298" s="3"/>
      <c r="O298" s="11">
        <v>1447</v>
      </c>
      <c r="P298" s="12">
        <v>0</v>
      </c>
      <c r="Q298" s="13">
        <v>23784339</v>
      </c>
      <c r="R298" s="13">
        <v>0</v>
      </c>
      <c r="S298" s="13">
        <v>0</v>
      </c>
      <c r="T298" s="13">
        <v>1719036</v>
      </c>
      <c r="U298" s="14">
        <v>25503375</v>
      </c>
      <c r="V298" s="4"/>
      <c r="W298" s="15">
        <v>0</v>
      </c>
      <c r="X298" s="16">
        <v>0.18</v>
      </c>
      <c r="Y298" s="16">
        <v>0.15300755465476282</v>
      </c>
      <c r="Z298" s="17">
        <v>0</v>
      </c>
      <c r="AA298" s="4"/>
      <c r="AB298" s="11">
        <v>453</v>
      </c>
      <c r="AC298" s="18">
        <v>0</v>
      </c>
      <c r="AD298" s="13">
        <v>0</v>
      </c>
      <c r="AE298" s="18">
        <v>0</v>
      </c>
      <c r="AF298" s="19">
        <v>0</v>
      </c>
    </row>
    <row r="299" spans="1:32" x14ac:dyDescent="0.2">
      <c r="A299" s="5">
        <v>441</v>
      </c>
      <c r="B299" s="6">
        <v>441281325</v>
      </c>
      <c r="C299" s="7" t="s">
        <v>184</v>
      </c>
      <c r="D299" s="6">
        <v>281</v>
      </c>
      <c r="E299" s="7" t="s">
        <v>185</v>
      </c>
      <c r="F299" s="6">
        <v>325</v>
      </c>
      <c r="G299" s="8" t="s">
        <v>194</v>
      </c>
      <c r="H299" s="3"/>
      <c r="I299" s="9">
        <v>15469</v>
      </c>
      <c r="J299" s="9">
        <v>1136</v>
      </c>
      <c r="K299" s="9">
        <v>0</v>
      </c>
      <c r="L299" s="9">
        <v>1188</v>
      </c>
      <c r="M299" s="10">
        <v>17793</v>
      </c>
      <c r="N299" s="3"/>
      <c r="O299" s="11">
        <v>2</v>
      </c>
      <c r="P299" s="12">
        <v>0</v>
      </c>
      <c r="Q299" s="13">
        <v>33210</v>
      </c>
      <c r="R299" s="13">
        <v>0</v>
      </c>
      <c r="S299" s="13">
        <v>0</v>
      </c>
      <c r="T299" s="13">
        <v>2376</v>
      </c>
      <c r="U299" s="14">
        <v>35586</v>
      </c>
      <c r="V299" s="4"/>
      <c r="W299" s="15">
        <v>0</v>
      </c>
      <c r="X299" s="16">
        <v>0.09</v>
      </c>
      <c r="Y299" s="16">
        <v>1.475363410340943E-2</v>
      </c>
      <c r="Z299" s="17">
        <v>0</v>
      </c>
      <c r="AA299" s="4"/>
      <c r="AB299" s="11">
        <v>0</v>
      </c>
      <c r="AC299" s="18">
        <v>0</v>
      </c>
      <c r="AD299" s="13">
        <v>0</v>
      </c>
      <c r="AE299" s="18">
        <v>0</v>
      </c>
      <c r="AF299" s="19">
        <v>0</v>
      </c>
    </row>
    <row r="300" spans="1:32" x14ac:dyDescent="0.2">
      <c r="A300" s="5">
        <v>441</v>
      </c>
      <c r="B300" s="6">
        <v>441281332</v>
      </c>
      <c r="C300" s="7" t="s">
        <v>184</v>
      </c>
      <c r="D300" s="6">
        <v>281</v>
      </c>
      <c r="E300" s="7" t="s">
        <v>185</v>
      </c>
      <c r="F300" s="6">
        <v>332</v>
      </c>
      <c r="G300" s="8" t="s">
        <v>195</v>
      </c>
      <c r="H300" s="3"/>
      <c r="I300" s="9">
        <v>18054</v>
      </c>
      <c r="J300" s="9">
        <v>665</v>
      </c>
      <c r="K300" s="9">
        <v>0</v>
      </c>
      <c r="L300" s="9">
        <v>1188</v>
      </c>
      <c r="M300" s="10">
        <v>19907</v>
      </c>
      <c r="N300" s="3"/>
      <c r="O300" s="11">
        <v>1</v>
      </c>
      <c r="P300" s="12">
        <v>0</v>
      </c>
      <c r="Q300" s="13">
        <v>18719</v>
      </c>
      <c r="R300" s="13">
        <v>0</v>
      </c>
      <c r="S300" s="13">
        <v>0</v>
      </c>
      <c r="T300" s="13">
        <v>1188</v>
      </c>
      <c r="U300" s="14">
        <v>19907</v>
      </c>
      <c r="V300" s="4"/>
      <c r="W300" s="15">
        <v>0</v>
      </c>
      <c r="X300" s="16">
        <v>0.09</v>
      </c>
      <c r="Y300" s="16">
        <v>2.5852227104426705E-2</v>
      </c>
      <c r="Z300" s="17">
        <v>0</v>
      </c>
      <c r="AA300" s="4"/>
      <c r="AB300" s="11">
        <v>0</v>
      </c>
      <c r="AC300" s="18">
        <v>0</v>
      </c>
      <c r="AD300" s="13">
        <v>0</v>
      </c>
      <c r="AE300" s="18">
        <v>0</v>
      </c>
      <c r="AF300" s="19">
        <v>0</v>
      </c>
    </row>
    <row r="301" spans="1:32" x14ac:dyDescent="0.2">
      <c r="A301" s="5">
        <v>441</v>
      </c>
      <c r="B301" s="6">
        <v>441281672</v>
      </c>
      <c r="C301" s="7" t="s">
        <v>184</v>
      </c>
      <c r="D301" s="6">
        <v>281</v>
      </c>
      <c r="E301" s="7" t="s">
        <v>185</v>
      </c>
      <c r="F301" s="6">
        <v>672</v>
      </c>
      <c r="G301" s="8" t="s">
        <v>196</v>
      </c>
      <c r="H301" s="3"/>
      <c r="I301" s="9">
        <v>17778</v>
      </c>
      <c r="J301" s="9">
        <v>3934</v>
      </c>
      <c r="K301" s="9">
        <v>0</v>
      </c>
      <c r="L301" s="9">
        <v>1188</v>
      </c>
      <c r="M301" s="10">
        <v>22900</v>
      </c>
      <c r="N301" s="3"/>
      <c r="O301" s="11">
        <v>5</v>
      </c>
      <c r="P301" s="12">
        <v>0</v>
      </c>
      <c r="Q301" s="13">
        <v>108560</v>
      </c>
      <c r="R301" s="13">
        <v>0</v>
      </c>
      <c r="S301" s="13">
        <v>0</v>
      </c>
      <c r="T301" s="13">
        <v>5940</v>
      </c>
      <c r="U301" s="14">
        <v>114500</v>
      </c>
      <c r="V301" s="4"/>
      <c r="W301" s="15">
        <v>0</v>
      </c>
      <c r="X301" s="16">
        <v>0.09</v>
      </c>
      <c r="Y301" s="16">
        <v>1.2019643987952211E-2</v>
      </c>
      <c r="Z301" s="17">
        <v>0</v>
      </c>
      <c r="AA301" s="4"/>
      <c r="AB301" s="11">
        <v>4</v>
      </c>
      <c r="AC301" s="18">
        <v>0</v>
      </c>
      <c r="AD301" s="13">
        <v>0</v>
      </c>
      <c r="AE301" s="18">
        <v>0</v>
      </c>
      <c r="AF301" s="19">
        <v>0</v>
      </c>
    </row>
    <row r="302" spans="1:32" x14ac:dyDescent="0.2">
      <c r="A302" s="5">
        <v>441</v>
      </c>
      <c r="B302" s="6">
        <v>441281680</v>
      </c>
      <c r="C302" s="7" t="s">
        <v>184</v>
      </c>
      <c r="D302" s="6">
        <v>281</v>
      </c>
      <c r="E302" s="7" t="s">
        <v>185</v>
      </c>
      <c r="F302" s="6">
        <v>680</v>
      </c>
      <c r="G302" s="8" t="s">
        <v>197</v>
      </c>
      <c r="H302" s="3"/>
      <c r="I302" s="9">
        <v>14232</v>
      </c>
      <c r="J302" s="9">
        <v>4208</v>
      </c>
      <c r="K302" s="9">
        <v>0</v>
      </c>
      <c r="L302" s="9">
        <v>1188</v>
      </c>
      <c r="M302" s="10">
        <v>19628</v>
      </c>
      <c r="N302" s="3"/>
      <c r="O302" s="11">
        <v>7</v>
      </c>
      <c r="P302" s="12">
        <v>0</v>
      </c>
      <c r="Q302" s="13">
        <v>129080</v>
      </c>
      <c r="R302" s="13">
        <v>0</v>
      </c>
      <c r="S302" s="13">
        <v>0</v>
      </c>
      <c r="T302" s="13">
        <v>8316</v>
      </c>
      <c r="U302" s="14">
        <v>137396</v>
      </c>
      <c r="V302" s="4"/>
      <c r="W302" s="15">
        <v>0</v>
      </c>
      <c r="X302" s="16">
        <v>0.09</v>
      </c>
      <c r="Y302" s="16">
        <v>7.7363401205663507E-3</v>
      </c>
      <c r="Z302" s="17">
        <v>0</v>
      </c>
      <c r="AA302" s="4"/>
      <c r="AB302" s="11">
        <v>1</v>
      </c>
      <c r="AC302" s="18">
        <v>0</v>
      </c>
      <c r="AD302" s="13">
        <v>0</v>
      </c>
      <c r="AE302" s="18">
        <v>0</v>
      </c>
      <c r="AF302" s="19">
        <v>0</v>
      </c>
    </row>
    <row r="303" spans="1:32" x14ac:dyDescent="0.2">
      <c r="A303" s="5">
        <v>444</v>
      </c>
      <c r="B303" s="6">
        <v>444035016</v>
      </c>
      <c r="C303" s="7" t="s">
        <v>198</v>
      </c>
      <c r="D303" s="6">
        <v>35</v>
      </c>
      <c r="E303" s="7" t="s">
        <v>42</v>
      </c>
      <c r="F303" s="6">
        <v>16</v>
      </c>
      <c r="G303" s="8" t="s">
        <v>114</v>
      </c>
      <c r="H303" s="3"/>
      <c r="I303" s="9">
        <v>19470</v>
      </c>
      <c r="J303" s="9">
        <v>214</v>
      </c>
      <c r="K303" s="9">
        <v>0</v>
      </c>
      <c r="L303" s="9">
        <v>1188</v>
      </c>
      <c r="M303" s="10">
        <v>20872</v>
      </c>
      <c r="N303" s="3"/>
      <c r="O303" s="11">
        <v>1</v>
      </c>
      <c r="P303" s="12">
        <v>0</v>
      </c>
      <c r="Q303" s="13">
        <v>18994</v>
      </c>
      <c r="R303" s="13">
        <v>0</v>
      </c>
      <c r="S303" s="13">
        <v>0</v>
      </c>
      <c r="T303" s="13">
        <v>1146</v>
      </c>
      <c r="U303" s="14">
        <v>20140</v>
      </c>
      <c r="V303" s="4"/>
      <c r="W303" s="15">
        <v>3.5046728971962614E-2</v>
      </c>
      <c r="X303" s="16">
        <v>0.09</v>
      </c>
      <c r="Y303" s="16">
        <v>3.0228073167633217E-2</v>
      </c>
      <c r="Z303" s="17">
        <v>0</v>
      </c>
      <c r="AA303" s="4"/>
      <c r="AB303" s="11">
        <v>0</v>
      </c>
      <c r="AC303" s="18">
        <v>0</v>
      </c>
      <c r="AD303" s="13">
        <v>0</v>
      </c>
      <c r="AE303" s="18">
        <v>0</v>
      </c>
      <c r="AF303" s="19">
        <v>0</v>
      </c>
    </row>
    <row r="304" spans="1:32" x14ac:dyDescent="0.2">
      <c r="A304" s="5">
        <v>444</v>
      </c>
      <c r="B304" s="6">
        <v>444035035</v>
      </c>
      <c r="C304" s="7" t="s">
        <v>198</v>
      </c>
      <c r="D304" s="6">
        <v>35</v>
      </c>
      <c r="E304" s="7" t="s">
        <v>42</v>
      </c>
      <c r="F304" s="6">
        <v>35</v>
      </c>
      <c r="G304" s="8" t="s">
        <v>42</v>
      </c>
      <c r="H304" s="3"/>
      <c r="I304" s="9">
        <v>17506</v>
      </c>
      <c r="J304" s="9">
        <v>6628</v>
      </c>
      <c r="K304" s="9">
        <v>0</v>
      </c>
      <c r="L304" s="9">
        <v>1188</v>
      </c>
      <c r="M304" s="10">
        <v>25322</v>
      </c>
      <c r="N304" s="3"/>
      <c r="O304" s="11">
        <v>816</v>
      </c>
      <c r="P304" s="12">
        <v>0</v>
      </c>
      <c r="Q304" s="13">
        <v>19003008</v>
      </c>
      <c r="R304" s="13">
        <v>0</v>
      </c>
      <c r="S304" s="13">
        <v>0</v>
      </c>
      <c r="T304" s="13">
        <v>935136</v>
      </c>
      <c r="U304" s="14">
        <v>19938144</v>
      </c>
      <c r="V304" s="4"/>
      <c r="W304" s="15">
        <v>28.598130841121709</v>
      </c>
      <c r="X304" s="16">
        <v>0.18</v>
      </c>
      <c r="Y304" s="16">
        <v>0.1674255461324281</v>
      </c>
      <c r="Z304" s="17">
        <v>0</v>
      </c>
      <c r="AA304" s="4"/>
      <c r="AB304" s="11">
        <v>119</v>
      </c>
      <c r="AC304" s="18">
        <v>0</v>
      </c>
      <c r="AD304" s="13">
        <v>0</v>
      </c>
      <c r="AE304" s="18">
        <v>0</v>
      </c>
      <c r="AF304" s="19">
        <v>0</v>
      </c>
    </row>
    <row r="305" spans="1:32" x14ac:dyDescent="0.2">
      <c r="A305" s="5">
        <v>444</v>
      </c>
      <c r="B305" s="6">
        <v>444035040</v>
      </c>
      <c r="C305" s="7" t="s">
        <v>198</v>
      </c>
      <c r="D305" s="6">
        <v>35</v>
      </c>
      <c r="E305" s="7" t="s">
        <v>42</v>
      </c>
      <c r="F305" s="6">
        <v>40</v>
      </c>
      <c r="G305" s="8" t="s">
        <v>97</v>
      </c>
      <c r="H305" s="3"/>
      <c r="I305" s="9">
        <v>13129</v>
      </c>
      <c r="J305" s="9">
        <v>3471</v>
      </c>
      <c r="K305" s="9">
        <v>0</v>
      </c>
      <c r="L305" s="9">
        <v>1188</v>
      </c>
      <c r="M305" s="10">
        <v>17788</v>
      </c>
      <c r="N305" s="3"/>
      <c r="O305" s="11">
        <v>2</v>
      </c>
      <c r="P305" s="12">
        <v>0</v>
      </c>
      <c r="Q305" s="13">
        <v>32036</v>
      </c>
      <c r="R305" s="13">
        <v>0</v>
      </c>
      <c r="S305" s="13">
        <v>0</v>
      </c>
      <c r="T305" s="13">
        <v>2292</v>
      </c>
      <c r="U305" s="14">
        <v>34328</v>
      </c>
      <c r="V305" s="4"/>
      <c r="W305" s="15">
        <v>7.0093457943925228E-2</v>
      </c>
      <c r="X305" s="16">
        <v>0.09</v>
      </c>
      <c r="Y305" s="16">
        <v>5.4900547321843317E-3</v>
      </c>
      <c r="Z305" s="17">
        <v>0</v>
      </c>
      <c r="AA305" s="4"/>
      <c r="AB305" s="11">
        <v>0</v>
      </c>
      <c r="AC305" s="18">
        <v>0</v>
      </c>
      <c r="AD305" s="13">
        <v>0</v>
      </c>
      <c r="AE305" s="18">
        <v>0</v>
      </c>
      <c r="AF305" s="19">
        <v>0</v>
      </c>
    </row>
    <row r="306" spans="1:32" x14ac:dyDescent="0.2">
      <c r="A306" s="5">
        <v>444</v>
      </c>
      <c r="B306" s="6">
        <v>444035044</v>
      </c>
      <c r="C306" s="7" t="s">
        <v>198</v>
      </c>
      <c r="D306" s="6">
        <v>35</v>
      </c>
      <c r="E306" s="7" t="s">
        <v>42</v>
      </c>
      <c r="F306" s="6">
        <v>44</v>
      </c>
      <c r="G306" s="8" t="s">
        <v>43</v>
      </c>
      <c r="H306" s="3"/>
      <c r="I306" s="9">
        <v>16894</v>
      </c>
      <c r="J306" s="9">
        <v>589</v>
      </c>
      <c r="K306" s="9">
        <v>0</v>
      </c>
      <c r="L306" s="9">
        <v>1188</v>
      </c>
      <c r="M306" s="10">
        <v>18671</v>
      </c>
      <c r="N306" s="3"/>
      <c r="O306" s="11">
        <v>11</v>
      </c>
      <c r="P306" s="12">
        <v>0</v>
      </c>
      <c r="Q306" s="13">
        <v>185570</v>
      </c>
      <c r="R306" s="13">
        <v>0</v>
      </c>
      <c r="S306" s="13">
        <v>0</v>
      </c>
      <c r="T306" s="13">
        <v>12606</v>
      </c>
      <c r="U306" s="14">
        <v>198176</v>
      </c>
      <c r="V306" s="4"/>
      <c r="W306" s="15">
        <v>0.38551401869158869</v>
      </c>
      <c r="X306" s="16">
        <v>0.18</v>
      </c>
      <c r="Y306" s="16">
        <v>9.2015180021243606E-2</v>
      </c>
      <c r="Z306" s="17">
        <v>0</v>
      </c>
      <c r="AA306" s="4"/>
      <c r="AB306" s="11">
        <v>0</v>
      </c>
      <c r="AC306" s="18">
        <v>0</v>
      </c>
      <c r="AD306" s="13">
        <v>0</v>
      </c>
      <c r="AE306" s="18">
        <v>0</v>
      </c>
      <c r="AF306" s="19">
        <v>0</v>
      </c>
    </row>
    <row r="307" spans="1:32" x14ac:dyDescent="0.2">
      <c r="A307" s="5">
        <v>444</v>
      </c>
      <c r="B307" s="6">
        <v>444035073</v>
      </c>
      <c r="C307" s="7" t="s">
        <v>198</v>
      </c>
      <c r="D307" s="6">
        <v>35</v>
      </c>
      <c r="E307" s="7" t="s">
        <v>42</v>
      </c>
      <c r="F307" s="6">
        <v>73</v>
      </c>
      <c r="G307" s="8" t="s">
        <v>58</v>
      </c>
      <c r="H307" s="3"/>
      <c r="I307" s="9">
        <v>13700</v>
      </c>
      <c r="J307" s="9">
        <v>10430</v>
      </c>
      <c r="K307" s="9">
        <v>0</v>
      </c>
      <c r="L307" s="9">
        <v>1188</v>
      </c>
      <c r="M307" s="10">
        <v>25318</v>
      </c>
      <c r="N307" s="3"/>
      <c r="O307" s="11">
        <v>2</v>
      </c>
      <c r="P307" s="12">
        <v>0</v>
      </c>
      <c r="Q307" s="13">
        <v>46568</v>
      </c>
      <c r="R307" s="13">
        <v>0</v>
      </c>
      <c r="S307" s="13">
        <v>0</v>
      </c>
      <c r="T307" s="13">
        <v>2292</v>
      </c>
      <c r="U307" s="14">
        <v>48860</v>
      </c>
      <c r="V307" s="4"/>
      <c r="W307" s="15">
        <v>7.0093457943925228E-2</v>
      </c>
      <c r="X307" s="16">
        <v>0.09</v>
      </c>
      <c r="Y307" s="16">
        <v>1.2999539439062745E-2</v>
      </c>
      <c r="Z307" s="17">
        <v>0</v>
      </c>
      <c r="AA307" s="4"/>
      <c r="AB307" s="11">
        <v>1</v>
      </c>
      <c r="AC307" s="18">
        <v>0</v>
      </c>
      <c r="AD307" s="13">
        <v>0</v>
      </c>
      <c r="AE307" s="18">
        <v>0</v>
      </c>
      <c r="AF307" s="19">
        <v>0</v>
      </c>
    </row>
    <row r="308" spans="1:32" x14ac:dyDescent="0.2">
      <c r="A308" s="5">
        <v>444</v>
      </c>
      <c r="B308" s="6">
        <v>444035100</v>
      </c>
      <c r="C308" s="7" t="s">
        <v>198</v>
      </c>
      <c r="D308" s="6">
        <v>35</v>
      </c>
      <c r="E308" s="7" t="s">
        <v>42</v>
      </c>
      <c r="F308" s="6">
        <v>100</v>
      </c>
      <c r="G308" s="8" t="s">
        <v>98</v>
      </c>
      <c r="H308" s="3"/>
      <c r="I308" s="9">
        <v>16329</v>
      </c>
      <c r="J308" s="9">
        <v>4133</v>
      </c>
      <c r="K308" s="9">
        <v>0</v>
      </c>
      <c r="L308" s="9">
        <v>1188</v>
      </c>
      <c r="M308" s="10">
        <v>21650</v>
      </c>
      <c r="N308" s="3"/>
      <c r="O308" s="11">
        <v>1</v>
      </c>
      <c r="P308" s="12">
        <v>0</v>
      </c>
      <c r="Q308" s="13">
        <v>19745</v>
      </c>
      <c r="R308" s="13">
        <v>0</v>
      </c>
      <c r="S308" s="13">
        <v>0</v>
      </c>
      <c r="T308" s="13">
        <v>1146</v>
      </c>
      <c r="U308" s="14">
        <v>20891</v>
      </c>
      <c r="V308" s="4"/>
      <c r="W308" s="15">
        <v>3.5046728971962614E-2</v>
      </c>
      <c r="X308" s="16">
        <v>0.09</v>
      </c>
      <c r="Y308" s="16">
        <v>2.5328368589014175E-2</v>
      </c>
      <c r="Z308" s="17">
        <v>0</v>
      </c>
      <c r="AA308" s="4"/>
      <c r="AB308" s="11">
        <v>0</v>
      </c>
      <c r="AC308" s="18">
        <v>0</v>
      </c>
      <c r="AD308" s="13">
        <v>0</v>
      </c>
      <c r="AE308" s="18">
        <v>0</v>
      </c>
      <c r="AF308" s="19">
        <v>0</v>
      </c>
    </row>
    <row r="309" spans="1:32" x14ac:dyDescent="0.2">
      <c r="A309" s="5">
        <v>444</v>
      </c>
      <c r="B309" s="6">
        <v>444035133</v>
      </c>
      <c r="C309" s="7" t="s">
        <v>198</v>
      </c>
      <c r="D309" s="6">
        <v>35</v>
      </c>
      <c r="E309" s="7" t="s">
        <v>42</v>
      </c>
      <c r="F309" s="6">
        <v>133</v>
      </c>
      <c r="G309" s="8" t="s">
        <v>95</v>
      </c>
      <c r="H309" s="3"/>
      <c r="I309" s="9">
        <v>18899</v>
      </c>
      <c r="J309" s="9">
        <v>815</v>
      </c>
      <c r="K309" s="9">
        <v>0</v>
      </c>
      <c r="L309" s="9">
        <v>1188</v>
      </c>
      <c r="M309" s="10">
        <v>20902</v>
      </c>
      <c r="N309" s="3"/>
      <c r="O309" s="11">
        <v>1</v>
      </c>
      <c r="P309" s="12">
        <v>0</v>
      </c>
      <c r="Q309" s="13">
        <v>19023</v>
      </c>
      <c r="R309" s="13">
        <v>0</v>
      </c>
      <c r="S309" s="13">
        <v>0</v>
      </c>
      <c r="T309" s="13">
        <v>1146</v>
      </c>
      <c r="U309" s="14">
        <v>20169</v>
      </c>
      <c r="V309" s="4"/>
      <c r="W309" s="15">
        <v>3.5046728971962614E-2</v>
      </c>
      <c r="X309" s="16">
        <v>0.09</v>
      </c>
      <c r="Y309" s="16">
        <v>3.5338453267358676E-2</v>
      </c>
      <c r="Z309" s="17">
        <v>0</v>
      </c>
      <c r="AA309" s="4"/>
      <c r="AB309" s="11">
        <v>0</v>
      </c>
      <c r="AC309" s="18">
        <v>0</v>
      </c>
      <c r="AD309" s="13">
        <v>0</v>
      </c>
      <c r="AE309" s="18">
        <v>0</v>
      </c>
      <c r="AF309" s="19">
        <v>0</v>
      </c>
    </row>
    <row r="310" spans="1:32" x14ac:dyDescent="0.2">
      <c r="A310" s="5">
        <v>444</v>
      </c>
      <c r="B310" s="6">
        <v>444035189</v>
      </c>
      <c r="C310" s="7" t="s">
        <v>198</v>
      </c>
      <c r="D310" s="6">
        <v>35</v>
      </c>
      <c r="E310" s="7" t="s">
        <v>42</v>
      </c>
      <c r="F310" s="6">
        <v>189</v>
      </c>
      <c r="G310" s="8" t="s">
        <v>59</v>
      </c>
      <c r="H310" s="3"/>
      <c r="I310" s="9">
        <v>17896</v>
      </c>
      <c r="J310" s="9">
        <v>6112</v>
      </c>
      <c r="K310" s="9">
        <v>0</v>
      </c>
      <c r="L310" s="9">
        <v>1188</v>
      </c>
      <c r="M310" s="10">
        <v>25196</v>
      </c>
      <c r="N310" s="3"/>
      <c r="O310" s="11">
        <v>2</v>
      </c>
      <c r="P310" s="12">
        <v>0</v>
      </c>
      <c r="Q310" s="13">
        <v>46334</v>
      </c>
      <c r="R310" s="13">
        <v>0</v>
      </c>
      <c r="S310" s="13">
        <v>0</v>
      </c>
      <c r="T310" s="13">
        <v>2292</v>
      </c>
      <c r="U310" s="14">
        <v>48626</v>
      </c>
      <c r="V310" s="4"/>
      <c r="W310" s="15">
        <v>7.0093457943925228E-2</v>
      </c>
      <c r="X310" s="16">
        <v>0.09</v>
      </c>
      <c r="Y310" s="16">
        <v>5.228859369348476E-3</v>
      </c>
      <c r="Z310" s="17">
        <v>0</v>
      </c>
      <c r="AA310" s="4"/>
      <c r="AB310" s="11">
        <v>0</v>
      </c>
      <c r="AC310" s="18">
        <v>0</v>
      </c>
      <c r="AD310" s="13">
        <v>0</v>
      </c>
      <c r="AE310" s="18">
        <v>0</v>
      </c>
      <c r="AF310" s="19">
        <v>0</v>
      </c>
    </row>
    <row r="311" spans="1:32" x14ac:dyDescent="0.2">
      <c r="A311" s="5">
        <v>444</v>
      </c>
      <c r="B311" s="6">
        <v>444035220</v>
      </c>
      <c r="C311" s="7" t="s">
        <v>198</v>
      </c>
      <c r="D311" s="6">
        <v>35</v>
      </c>
      <c r="E311" s="7" t="s">
        <v>42</v>
      </c>
      <c r="F311" s="6">
        <v>220</v>
      </c>
      <c r="G311" s="8" t="s">
        <v>61</v>
      </c>
      <c r="H311" s="3"/>
      <c r="I311" s="9">
        <v>11475</v>
      </c>
      <c r="J311" s="9">
        <v>3783</v>
      </c>
      <c r="K311" s="9">
        <v>0</v>
      </c>
      <c r="L311" s="9">
        <v>1188</v>
      </c>
      <c r="M311" s="10">
        <v>16446</v>
      </c>
      <c r="N311" s="3"/>
      <c r="O311" s="11">
        <v>1</v>
      </c>
      <c r="P311" s="12">
        <v>0</v>
      </c>
      <c r="Q311" s="13">
        <v>14723</v>
      </c>
      <c r="R311" s="13">
        <v>0</v>
      </c>
      <c r="S311" s="13">
        <v>0</v>
      </c>
      <c r="T311" s="13">
        <v>1146</v>
      </c>
      <c r="U311" s="14">
        <v>15869</v>
      </c>
      <c r="V311" s="4"/>
      <c r="W311" s="15">
        <v>3.5046728971962614E-2</v>
      </c>
      <c r="X311" s="16">
        <v>0.09</v>
      </c>
      <c r="Y311" s="16">
        <v>1.6025320511471097E-2</v>
      </c>
      <c r="Z311" s="17">
        <v>0</v>
      </c>
      <c r="AA311" s="4"/>
      <c r="AB311" s="11">
        <v>0</v>
      </c>
      <c r="AC311" s="18">
        <v>0</v>
      </c>
      <c r="AD311" s="13">
        <v>0</v>
      </c>
      <c r="AE311" s="18">
        <v>0</v>
      </c>
      <c r="AF311" s="19">
        <v>0</v>
      </c>
    </row>
    <row r="312" spans="1:32" x14ac:dyDescent="0.2">
      <c r="A312" s="5">
        <v>444</v>
      </c>
      <c r="B312" s="6">
        <v>444035243</v>
      </c>
      <c r="C312" s="7" t="s">
        <v>198</v>
      </c>
      <c r="D312" s="6">
        <v>35</v>
      </c>
      <c r="E312" s="7" t="s">
        <v>42</v>
      </c>
      <c r="F312" s="6">
        <v>243</v>
      </c>
      <c r="G312" s="8" t="s">
        <v>62</v>
      </c>
      <c r="H312" s="3"/>
      <c r="I312" s="9">
        <v>21068</v>
      </c>
      <c r="J312" s="9">
        <v>2263</v>
      </c>
      <c r="K312" s="9">
        <v>0</v>
      </c>
      <c r="L312" s="9">
        <v>1188</v>
      </c>
      <c r="M312" s="10">
        <v>24519</v>
      </c>
      <c r="N312" s="3"/>
      <c r="O312" s="11">
        <v>4</v>
      </c>
      <c r="P312" s="12">
        <v>0</v>
      </c>
      <c r="Q312" s="13">
        <v>90052</v>
      </c>
      <c r="R312" s="13">
        <v>0</v>
      </c>
      <c r="S312" s="13">
        <v>0</v>
      </c>
      <c r="T312" s="13">
        <v>4584</v>
      </c>
      <c r="U312" s="14">
        <v>94636</v>
      </c>
      <c r="V312" s="4"/>
      <c r="W312" s="15">
        <v>0.14018691588785046</v>
      </c>
      <c r="X312" s="16">
        <v>0.09</v>
      </c>
      <c r="Y312" s="16">
        <v>5.9339802772845765E-3</v>
      </c>
      <c r="Z312" s="17">
        <v>0</v>
      </c>
      <c r="AA312" s="4"/>
      <c r="AB312" s="11">
        <v>1</v>
      </c>
      <c r="AC312" s="18">
        <v>0</v>
      </c>
      <c r="AD312" s="13">
        <v>0</v>
      </c>
      <c r="AE312" s="18">
        <v>0</v>
      </c>
      <c r="AF312" s="19">
        <v>0</v>
      </c>
    </row>
    <row r="313" spans="1:32" x14ac:dyDescent="0.2">
      <c r="A313" s="5">
        <v>444</v>
      </c>
      <c r="B313" s="6">
        <v>444035244</v>
      </c>
      <c r="C313" s="7" t="s">
        <v>198</v>
      </c>
      <c r="D313" s="6">
        <v>35</v>
      </c>
      <c r="E313" s="7" t="s">
        <v>42</v>
      </c>
      <c r="F313" s="6">
        <v>244</v>
      </c>
      <c r="G313" s="8" t="s">
        <v>52</v>
      </c>
      <c r="H313" s="3"/>
      <c r="I313" s="9">
        <v>16445</v>
      </c>
      <c r="J313" s="9">
        <v>4706</v>
      </c>
      <c r="K313" s="9">
        <v>0</v>
      </c>
      <c r="L313" s="9">
        <v>1188</v>
      </c>
      <c r="M313" s="10">
        <v>22339</v>
      </c>
      <c r="N313" s="3"/>
      <c r="O313" s="11">
        <v>11</v>
      </c>
      <c r="P313" s="12">
        <v>0</v>
      </c>
      <c r="Q313" s="13">
        <v>224510</v>
      </c>
      <c r="R313" s="13">
        <v>0</v>
      </c>
      <c r="S313" s="13">
        <v>0</v>
      </c>
      <c r="T313" s="13">
        <v>12617</v>
      </c>
      <c r="U313" s="14">
        <v>237127</v>
      </c>
      <c r="V313" s="4"/>
      <c r="W313" s="15">
        <v>0.38551401869158869</v>
      </c>
      <c r="X313" s="16">
        <v>0.09</v>
      </c>
      <c r="Y313" s="16">
        <v>0.1012923605086789</v>
      </c>
      <c r="Z313" s="17">
        <v>0</v>
      </c>
      <c r="AA313" s="4"/>
      <c r="AB313" s="11">
        <v>4</v>
      </c>
      <c r="AC313" s="18">
        <v>1.1833330935651654</v>
      </c>
      <c r="AD313" s="13">
        <v>26437.013491953097</v>
      </c>
      <c r="AE313" s="18">
        <v>0</v>
      </c>
      <c r="AF313" s="19">
        <v>0</v>
      </c>
    </row>
    <row r="314" spans="1:32" x14ac:dyDescent="0.2">
      <c r="A314" s="5">
        <v>444</v>
      </c>
      <c r="B314" s="6">
        <v>444035285</v>
      </c>
      <c r="C314" s="7" t="s">
        <v>198</v>
      </c>
      <c r="D314" s="6">
        <v>35</v>
      </c>
      <c r="E314" s="7" t="s">
        <v>42</v>
      </c>
      <c r="F314" s="6">
        <v>285</v>
      </c>
      <c r="G314" s="8" t="s">
        <v>64</v>
      </c>
      <c r="H314" s="3"/>
      <c r="I314" s="9">
        <v>15431</v>
      </c>
      <c r="J314" s="9">
        <v>2617</v>
      </c>
      <c r="K314" s="9">
        <v>0</v>
      </c>
      <c r="L314" s="9">
        <v>1188</v>
      </c>
      <c r="M314" s="10">
        <v>19236</v>
      </c>
      <c r="N314" s="3"/>
      <c r="O314" s="11">
        <v>2</v>
      </c>
      <c r="P314" s="12">
        <v>0</v>
      </c>
      <c r="Q314" s="13">
        <v>34830</v>
      </c>
      <c r="R314" s="13">
        <v>0</v>
      </c>
      <c r="S314" s="13">
        <v>0</v>
      </c>
      <c r="T314" s="13">
        <v>2292</v>
      </c>
      <c r="U314" s="14">
        <v>37122</v>
      </c>
      <c r="V314" s="4"/>
      <c r="W314" s="15">
        <v>7.0093457943925228E-2</v>
      </c>
      <c r="X314" s="16">
        <v>0.09</v>
      </c>
      <c r="Y314" s="16">
        <v>3.0798353014839911E-2</v>
      </c>
      <c r="Z314" s="17">
        <v>0</v>
      </c>
      <c r="AA314" s="4"/>
      <c r="AB314" s="11">
        <v>1</v>
      </c>
      <c r="AC314" s="18">
        <v>0</v>
      </c>
      <c r="AD314" s="13">
        <v>0</v>
      </c>
      <c r="AE314" s="18">
        <v>0</v>
      </c>
      <c r="AF314" s="19">
        <v>0</v>
      </c>
    </row>
    <row r="315" spans="1:32" x14ac:dyDescent="0.2">
      <c r="A315" s="5">
        <v>444</v>
      </c>
      <c r="B315" s="6">
        <v>444035336</v>
      </c>
      <c r="C315" s="7" t="s">
        <v>198</v>
      </c>
      <c r="D315" s="6">
        <v>35</v>
      </c>
      <c r="E315" s="7" t="s">
        <v>42</v>
      </c>
      <c r="F315" s="6">
        <v>336</v>
      </c>
      <c r="G315" s="8" t="s">
        <v>132</v>
      </c>
      <c r="H315" s="3"/>
      <c r="I315" s="9">
        <v>11681</v>
      </c>
      <c r="J315" s="9">
        <v>1564</v>
      </c>
      <c r="K315" s="9">
        <v>0</v>
      </c>
      <c r="L315" s="9">
        <v>1188</v>
      </c>
      <c r="M315" s="10">
        <v>14433</v>
      </c>
      <c r="N315" s="3"/>
      <c r="O315" s="11">
        <v>2</v>
      </c>
      <c r="P315" s="12">
        <v>0</v>
      </c>
      <c r="Q315" s="13">
        <v>25562</v>
      </c>
      <c r="R315" s="13">
        <v>0</v>
      </c>
      <c r="S315" s="13">
        <v>0</v>
      </c>
      <c r="T315" s="13">
        <v>2292</v>
      </c>
      <c r="U315" s="14">
        <v>27854</v>
      </c>
      <c r="V315" s="4"/>
      <c r="W315" s="15">
        <v>7.0093457943925228E-2</v>
      </c>
      <c r="X315" s="16">
        <v>0.09</v>
      </c>
      <c r="Y315" s="16">
        <v>4.5882777090842444E-2</v>
      </c>
      <c r="Z315" s="17">
        <v>0</v>
      </c>
      <c r="AA315" s="4"/>
      <c r="AB315" s="11">
        <v>1</v>
      </c>
      <c r="AC315" s="18">
        <v>0</v>
      </c>
      <c r="AD315" s="13">
        <v>0</v>
      </c>
      <c r="AE315" s="18">
        <v>0</v>
      </c>
      <c r="AF315" s="19">
        <v>0</v>
      </c>
    </row>
    <row r="316" spans="1:32" x14ac:dyDescent="0.2">
      <c r="A316" s="5">
        <v>445</v>
      </c>
      <c r="B316" s="6">
        <v>445348017</v>
      </c>
      <c r="C316" s="7" t="s">
        <v>199</v>
      </c>
      <c r="D316" s="6">
        <v>348</v>
      </c>
      <c r="E316" s="7" t="s">
        <v>108</v>
      </c>
      <c r="F316" s="6">
        <v>17</v>
      </c>
      <c r="G316" s="8" t="s">
        <v>200</v>
      </c>
      <c r="H316" s="3"/>
      <c r="I316" s="9">
        <v>17518</v>
      </c>
      <c r="J316" s="9">
        <v>3211</v>
      </c>
      <c r="K316" s="9">
        <v>0</v>
      </c>
      <c r="L316" s="9">
        <v>1188</v>
      </c>
      <c r="M316" s="10">
        <v>21917</v>
      </c>
      <c r="N316" s="3"/>
      <c r="O316" s="11">
        <v>5</v>
      </c>
      <c r="P316" s="12">
        <v>0</v>
      </c>
      <c r="Q316" s="13">
        <v>103645</v>
      </c>
      <c r="R316" s="13">
        <v>0</v>
      </c>
      <c r="S316" s="13">
        <v>0</v>
      </c>
      <c r="T316" s="13">
        <v>5940</v>
      </c>
      <c r="U316" s="14">
        <v>109585</v>
      </c>
      <c r="V316" s="4"/>
      <c r="W316" s="15">
        <v>0</v>
      </c>
      <c r="X316" s="16">
        <v>0.09</v>
      </c>
      <c r="Y316" s="16">
        <v>3.0684248750276837E-3</v>
      </c>
      <c r="Z316" s="17">
        <v>0</v>
      </c>
      <c r="AA316" s="4"/>
      <c r="AB316" s="11">
        <v>2</v>
      </c>
      <c r="AC316" s="18">
        <v>0</v>
      </c>
      <c r="AD316" s="13">
        <v>0</v>
      </c>
      <c r="AE316" s="18">
        <v>0</v>
      </c>
      <c r="AF316" s="19">
        <v>0</v>
      </c>
    </row>
    <row r="317" spans="1:32" x14ac:dyDescent="0.2">
      <c r="A317" s="5">
        <v>445</v>
      </c>
      <c r="B317" s="6">
        <v>445348097</v>
      </c>
      <c r="C317" s="7" t="s">
        <v>199</v>
      </c>
      <c r="D317" s="6">
        <v>348</v>
      </c>
      <c r="E317" s="7" t="s">
        <v>108</v>
      </c>
      <c r="F317" s="6">
        <v>97</v>
      </c>
      <c r="G317" s="8" t="s">
        <v>117</v>
      </c>
      <c r="H317" s="3"/>
      <c r="I317" s="9">
        <v>20481</v>
      </c>
      <c r="J317" s="9">
        <v>0</v>
      </c>
      <c r="K317" s="9">
        <v>0</v>
      </c>
      <c r="L317" s="9">
        <v>1188</v>
      </c>
      <c r="M317" s="10">
        <v>21669</v>
      </c>
      <c r="N317" s="3"/>
      <c r="O317" s="11">
        <v>2</v>
      </c>
      <c r="P317" s="12">
        <v>0</v>
      </c>
      <c r="Q317" s="13">
        <v>40962</v>
      </c>
      <c r="R317" s="13">
        <v>0</v>
      </c>
      <c r="S317" s="13">
        <v>0</v>
      </c>
      <c r="T317" s="13">
        <v>2376</v>
      </c>
      <c r="U317" s="14">
        <v>43338</v>
      </c>
      <c r="V317" s="4"/>
      <c r="W317" s="15">
        <v>0</v>
      </c>
      <c r="X317" s="16">
        <v>0.18</v>
      </c>
      <c r="Y317" s="16">
        <v>3.4843318303715877E-2</v>
      </c>
      <c r="Z317" s="17">
        <v>0</v>
      </c>
      <c r="AA317" s="4"/>
      <c r="AB317" s="11">
        <v>1</v>
      </c>
      <c r="AC317" s="18">
        <v>0</v>
      </c>
      <c r="AD317" s="13">
        <v>0</v>
      </c>
      <c r="AE317" s="18">
        <v>0</v>
      </c>
      <c r="AF317" s="19">
        <v>0</v>
      </c>
    </row>
    <row r="318" spans="1:32" x14ac:dyDescent="0.2">
      <c r="A318" s="5">
        <v>445</v>
      </c>
      <c r="B318" s="6">
        <v>445348110</v>
      </c>
      <c r="C318" s="7" t="s">
        <v>199</v>
      </c>
      <c r="D318" s="6">
        <v>348</v>
      </c>
      <c r="E318" s="7" t="s">
        <v>108</v>
      </c>
      <c r="F318" s="6">
        <v>110</v>
      </c>
      <c r="G318" s="8" t="s">
        <v>143</v>
      </c>
      <c r="H318" s="3"/>
      <c r="I318" s="9">
        <v>15847</v>
      </c>
      <c r="J318" s="9">
        <v>4519</v>
      </c>
      <c r="K318" s="9">
        <v>0</v>
      </c>
      <c r="L318" s="9">
        <v>1188</v>
      </c>
      <c r="M318" s="10">
        <v>21554</v>
      </c>
      <c r="N318" s="3"/>
      <c r="O318" s="11">
        <v>3</v>
      </c>
      <c r="P318" s="12">
        <v>0</v>
      </c>
      <c r="Q318" s="13">
        <v>61098</v>
      </c>
      <c r="R318" s="13">
        <v>0</v>
      </c>
      <c r="S318" s="13">
        <v>0</v>
      </c>
      <c r="T318" s="13">
        <v>3564</v>
      </c>
      <c r="U318" s="14">
        <v>64662</v>
      </c>
      <c r="V318" s="4"/>
      <c r="W318" s="15">
        <v>0</v>
      </c>
      <c r="X318" s="16">
        <v>0.09</v>
      </c>
      <c r="Y318" s="16">
        <v>3.9733325364024845E-3</v>
      </c>
      <c r="Z318" s="17">
        <v>0</v>
      </c>
      <c r="AA318" s="4"/>
      <c r="AB318" s="11">
        <v>2</v>
      </c>
      <c r="AC318" s="18">
        <v>0</v>
      </c>
      <c r="AD318" s="13">
        <v>0</v>
      </c>
      <c r="AE318" s="18">
        <v>0</v>
      </c>
      <c r="AF318" s="19">
        <v>0</v>
      </c>
    </row>
    <row r="319" spans="1:32" x14ac:dyDescent="0.2">
      <c r="A319" s="5">
        <v>445</v>
      </c>
      <c r="B319" s="6">
        <v>445348151</v>
      </c>
      <c r="C319" s="7" t="s">
        <v>199</v>
      </c>
      <c r="D319" s="6">
        <v>348</v>
      </c>
      <c r="E319" s="7" t="s">
        <v>108</v>
      </c>
      <c r="F319" s="6">
        <v>151</v>
      </c>
      <c r="G319" s="8" t="s">
        <v>201</v>
      </c>
      <c r="H319" s="3"/>
      <c r="I319" s="9">
        <v>14873</v>
      </c>
      <c r="J319" s="9">
        <v>2306</v>
      </c>
      <c r="K319" s="9">
        <v>0</v>
      </c>
      <c r="L319" s="9">
        <v>1188</v>
      </c>
      <c r="M319" s="10">
        <v>18367</v>
      </c>
      <c r="N319" s="3"/>
      <c r="O319" s="11">
        <v>19</v>
      </c>
      <c r="P319" s="12">
        <v>0</v>
      </c>
      <c r="Q319" s="13">
        <v>326401</v>
      </c>
      <c r="R319" s="13">
        <v>0</v>
      </c>
      <c r="S319" s="13">
        <v>0</v>
      </c>
      <c r="T319" s="13">
        <v>22572</v>
      </c>
      <c r="U319" s="14">
        <v>348973</v>
      </c>
      <c r="V319" s="4"/>
      <c r="W319" s="15">
        <v>0</v>
      </c>
      <c r="X319" s="16">
        <v>0.09</v>
      </c>
      <c r="Y319" s="16">
        <v>1.940356054657608E-2</v>
      </c>
      <c r="Z319" s="17">
        <v>0</v>
      </c>
      <c r="AA319" s="4"/>
      <c r="AB319" s="11">
        <v>6</v>
      </c>
      <c r="AC319" s="18">
        <v>0</v>
      </c>
      <c r="AD319" s="13">
        <v>0</v>
      </c>
      <c r="AE319" s="18">
        <v>0</v>
      </c>
      <c r="AF319" s="19">
        <v>0</v>
      </c>
    </row>
    <row r="320" spans="1:32" x14ac:dyDescent="0.2">
      <c r="A320" s="5">
        <v>445</v>
      </c>
      <c r="B320" s="6">
        <v>445348153</v>
      </c>
      <c r="C320" s="7" t="s">
        <v>199</v>
      </c>
      <c r="D320" s="6">
        <v>348</v>
      </c>
      <c r="E320" s="7" t="s">
        <v>108</v>
      </c>
      <c r="F320" s="6">
        <v>153</v>
      </c>
      <c r="G320" s="8" t="s">
        <v>46</v>
      </c>
      <c r="H320" s="3"/>
      <c r="I320" s="9">
        <v>17780</v>
      </c>
      <c r="J320" s="9">
        <v>23</v>
      </c>
      <c r="K320" s="9">
        <v>0</v>
      </c>
      <c r="L320" s="9">
        <v>1188</v>
      </c>
      <c r="M320" s="10">
        <v>18991</v>
      </c>
      <c r="N320" s="3"/>
      <c r="O320" s="11">
        <v>3</v>
      </c>
      <c r="P320" s="12">
        <v>0</v>
      </c>
      <c r="Q320" s="13">
        <v>53409</v>
      </c>
      <c r="R320" s="13">
        <v>0</v>
      </c>
      <c r="S320" s="13">
        <v>0</v>
      </c>
      <c r="T320" s="13">
        <v>3564</v>
      </c>
      <c r="U320" s="14">
        <v>56973</v>
      </c>
      <c r="V320" s="4"/>
      <c r="W320" s="15">
        <v>0</v>
      </c>
      <c r="X320" s="16">
        <v>0.09</v>
      </c>
      <c r="Y320" s="16">
        <v>1.2938966482208984E-2</v>
      </c>
      <c r="Z320" s="17">
        <v>0</v>
      </c>
      <c r="AA320" s="4"/>
      <c r="AB320" s="11">
        <v>1</v>
      </c>
      <c r="AC320" s="18">
        <v>0</v>
      </c>
      <c r="AD320" s="13">
        <v>0</v>
      </c>
      <c r="AE320" s="18">
        <v>0</v>
      </c>
      <c r="AF320" s="19">
        <v>0</v>
      </c>
    </row>
    <row r="321" spans="1:32" x14ac:dyDescent="0.2">
      <c r="A321" s="5">
        <v>445</v>
      </c>
      <c r="B321" s="6">
        <v>445348170</v>
      </c>
      <c r="C321" s="7" t="s">
        <v>199</v>
      </c>
      <c r="D321" s="6">
        <v>348</v>
      </c>
      <c r="E321" s="7" t="s">
        <v>108</v>
      </c>
      <c r="F321" s="6">
        <v>170</v>
      </c>
      <c r="G321" s="8" t="s">
        <v>102</v>
      </c>
      <c r="H321" s="3"/>
      <c r="I321" s="9">
        <v>10332</v>
      </c>
      <c r="J321" s="9">
        <v>572</v>
      </c>
      <c r="K321" s="9">
        <v>0</v>
      </c>
      <c r="L321" s="9">
        <v>1188</v>
      </c>
      <c r="M321" s="10">
        <v>12092</v>
      </c>
      <c r="N321" s="3"/>
      <c r="O321" s="11">
        <v>1</v>
      </c>
      <c r="P321" s="12">
        <v>0</v>
      </c>
      <c r="Q321" s="13">
        <v>10904</v>
      </c>
      <c r="R321" s="13">
        <v>0</v>
      </c>
      <c r="S321" s="13">
        <v>0</v>
      </c>
      <c r="T321" s="13">
        <v>1188</v>
      </c>
      <c r="U321" s="14">
        <v>12092</v>
      </c>
      <c r="V321" s="4"/>
      <c r="W321" s="15">
        <v>0</v>
      </c>
      <c r="X321" s="16">
        <v>0.09</v>
      </c>
      <c r="Y321" s="16">
        <v>8.1498409141711289E-2</v>
      </c>
      <c r="Z321" s="17">
        <v>0</v>
      </c>
      <c r="AA321" s="4"/>
      <c r="AB321" s="11">
        <v>0</v>
      </c>
      <c r="AC321" s="18">
        <v>0</v>
      </c>
      <c r="AD321" s="13">
        <v>0</v>
      </c>
      <c r="AE321" s="18">
        <v>0</v>
      </c>
      <c r="AF321" s="19">
        <v>0</v>
      </c>
    </row>
    <row r="322" spans="1:32" x14ac:dyDescent="0.2">
      <c r="A322" s="5">
        <v>445</v>
      </c>
      <c r="B322" s="6">
        <v>445348186</v>
      </c>
      <c r="C322" s="7" t="s">
        <v>199</v>
      </c>
      <c r="D322" s="6">
        <v>348</v>
      </c>
      <c r="E322" s="7" t="s">
        <v>108</v>
      </c>
      <c r="F322" s="6">
        <v>186</v>
      </c>
      <c r="G322" s="8" t="s">
        <v>148</v>
      </c>
      <c r="H322" s="3"/>
      <c r="I322" s="9">
        <v>14291</v>
      </c>
      <c r="J322" s="9">
        <v>4465</v>
      </c>
      <c r="K322" s="9">
        <v>0</v>
      </c>
      <c r="L322" s="9">
        <v>1188</v>
      </c>
      <c r="M322" s="10">
        <v>19944</v>
      </c>
      <c r="N322" s="3"/>
      <c r="O322" s="11">
        <v>9</v>
      </c>
      <c r="P322" s="12">
        <v>0</v>
      </c>
      <c r="Q322" s="13">
        <v>168804</v>
      </c>
      <c r="R322" s="13">
        <v>0</v>
      </c>
      <c r="S322" s="13">
        <v>0</v>
      </c>
      <c r="T322" s="13">
        <v>10692</v>
      </c>
      <c r="U322" s="14">
        <v>179496</v>
      </c>
      <c r="V322" s="4"/>
      <c r="W322" s="15">
        <v>0</v>
      </c>
      <c r="X322" s="16">
        <v>0.09</v>
      </c>
      <c r="Y322" s="16">
        <v>6.1942151199617431E-3</v>
      </c>
      <c r="Z322" s="17">
        <v>0</v>
      </c>
      <c r="AA322" s="4"/>
      <c r="AB322" s="11">
        <v>4</v>
      </c>
      <c r="AC322" s="18">
        <v>0</v>
      </c>
      <c r="AD322" s="13">
        <v>0</v>
      </c>
      <c r="AE322" s="18">
        <v>0</v>
      </c>
      <c r="AF322" s="19">
        <v>0</v>
      </c>
    </row>
    <row r="323" spans="1:32" x14ac:dyDescent="0.2">
      <c r="A323" s="5">
        <v>445</v>
      </c>
      <c r="B323" s="6">
        <v>445348226</v>
      </c>
      <c r="C323" s="7" t="s">
        <v>199</v>
      </c>
      <c r="D323" s="6">
        <v>348</v>
      </c>
      <c r="E323" s="7" t="s">
        <v>108</v>
      </c>
      <c r="F323" s="6">
        <v>226</v>
      </c>
      <c r="G323" s="8" t="s">
        <v>202</v>
      </c>
      <c r="H323" s="3"/>
      <c r="I323" s="9">
        <v>13404</v>
      </c>
      <c r="J323" s="9">
        <v>1272</v>
      </c>
      <c r="K323" s="9">
        <v>0</v>
      </c>
      <c r="L323" s="9">
        <v>1188</v>
      </c>
      <c r="M323" s="10">
        <v>15864</v>
      </c>
      <c r="N323" s="3"/>
      <c r="O323" s="11">
        <v>25</v>
      </c>
      <c r="P323" s="12">
        <v>0</v>
      </c>
      <c r="Q323" s="13">
        <v>366900</v>
      </c>
      <c r="R323" s="13">
        <v>0</v>
      </c>
      <c r="S323" s="13">
        <v>0</v>
      </c>
      <c r="T323" s="13">
        <v>29700</v>
      </c>
      <c r="U323" s="14">
        <v>396600</v>
      </c>
      <c r="V323" s="4"/>
      <c r="W323" s="15">
        <v>0</v>
      </c>
      <c r="X323" s="16">
        <v>0.18</v>
      </c>
      <c r="Y323" s="16">
        <v>1.6929435924772737E-2</v>
      </c>
      <c r="Z323" s="17">
        <v>0</v>
      </c>
      <c r="AA323" s="4"/>
      <c r="AB323" s="11">
        <v>10</v>
      </c>
      <c r="AC323" s="18">
        <v>0</v>
      </c>
      <c r="AD323" s="13">
        <v>0</v>
      </c>
      <c r="AE323" s="18">
        <v>0</v>
      </c>
      <c r="AF323" s="19">
        <v>0</v>
      </c>
    </row>
    <row r="324" spans="1:32" x14ac:dyDescent="0.2">
      <c r="A324" s="5">
        <v>445</v>
      </c>
      <c r="B324" s="6">
        <v>445348227</v>
      </c>
      <c r="C324" s="7" t="s">
        <v>199</v>
      </c>
      <c r="D324" s="6">
        <v>348</v>
      </c>
      <c r="E324" s="7" t="s">
        <v>108</v>
      </c>
      <c r="F324" s="6">
        <v>227</v>
      </c>
      <c r="G324" s="8" t="s">
        <v>193</v>
      </c>
      <c r="H324" s="3"/>
      <c r="I324" s="9">
        <v>15274</v>
      </c>
      <c r="J324" s="9">
        <v>4003</v>
      </c>
      <c r="K324" s="9">
        <v>0</v>
      </c>
      <c r="L324" s="9">
        <v>1188</v>
      </c>
      <c r="M324" s="10">
        <v>20465</v>
      </c>
      <c r="N324" s="3"/>
      <c r="O324" s="11">
        <v>1</v>
      </c>
      <c r="P324" s="12">
        <v>0</v>
      </c>
      <c r="Q324" s="13">
        <v>19277</v>
      </c>
      <c r="R324" s="13">
        <v>0</v>
      </c>
      <c r="S324" s="13">
        <v>0</v>
      </c>
      <c r="T324" s="13">
        <v>1188</v>
      </c>
      <c r="U324" s="14">
        <v>20465</v>
      </c>
      <c r="V324" s="4"/>
      <c r="W324" s="15">
        <v>0</v>
      </c>
      <c r="X324" s="16">
        <v>0.18</v>
      </c>
      <c r="Y324" s="16">
        <v>2.1979899604958549E-2</v>
      </c>
      <c r="Z324" s="17">
        <v>0</v>
      </c>
      <c r="AA324" s="4"/>
      <c r="AB324" s="11">
        <v>1</v>
      </c>
      <c r="AC324" s="18">
        <v>0</v>
      </c>
      <c r="AD324" s="13">
        <v>0</v>
      </c>
      <c r="AE324" s="18">
        <v>0</v>
      </c>
      <c r="AF324" s="19">
        <v>0</v>
      </c>
    </row>
    <row r="325" spans="1:32" x14ac:dyDescent="0.2">
      <c r="A325" s="5">
        <v>445</v>
      </c>
      <c r="B325" s="6">
        <v>445348271</v>
      </c>
      <c r="C325" s="7" t="s">
        <v>199</v>
      </c>
      <c r="D325" s="6">
        <v>348</v>
      </c>
      <c r="E325" s="7" t="s">
        <v>108</v>
      </c>
      <c r="F325" s="6">
        <v>271</v>
      </c>
      <c r="G325" s="8" t="s">
        <v>149</v>
      </c>
      <c r="H325" s="3"/>
      <c r="I325" s="9">
        <v>15437</v>
      </c>
      <c r="J325" s="9">
        <v>4595</v>
      </c>
      <c r="K325" s="9">
        <v>0</v>
      </c>
      <c r="L325" s="9">
        <v>1188</v>
      </c>
      <c r="M325" s="10">
        <v>21220</v>
      </c>
      <c r="N325" s="3"/>
      <c r="O325" s="11">
        <v>5</v>
      </c>
      <c r="P325" s="12">
        <v>0</v>
      </c>
      <c r="Q325" s="13">
        <v>100160</v>
      </c>
      <c r="R325" s="13">
        <v>0</v>
      </c>
      <c r="S325" s="13">
        <v>0</v>
      </c>
      <c r="T325" s="13">
        <v>5940</v>
      </c>
      <c r="U325" s="14">
        <v>106100</v>
      </c>
      <c r="V325" s="4"/>
      <c r="W325" s="15">
        <v>0</v>
      </c>
      <c r="X325" s="16">
        <v>0.09</v>
      </c>
      <c r="Y325" s="16">
        <v>3.9731765744789446E-3</v>
      </c>
      <c r="Z325" s="17">
        <v>0</v>
      </c>
      <c r="AA325" s="4"/>
      <c r="AB325" s="11">
        <v>2</v>
      </c>
      <c r="AC325" s="18">
        <v>0</v>
      </c>
      <c r="AD325" s="13">
        <v>0</v>
      </c>
      <c r="AE325" s="18">
        <v>0</v>
      </c>
      <c r="AF325" s="19">
        <v>0</v>
      </c>
    </row>
    <row r="326" spans="1:32" x14ac:dyDescent="0.2">
      <c r="A326" s="5">
        <v>445</v>
      </c>
      <c r="B326" s="6">
        <v>445348316</v>
      </c>
      <c r="C326" s="7" t="s">
        <v>199</v>
      </c>
      <c r="D326" s="6">
        <v>348</v>
      </c>
      <c r="E326" s="7" t="s">
        <v>108</v>
      </c>
      <c r="F326" s="6">
        <v>316</v>
      </c>
      <c r="G326" s="8" t="s">
        <v>203</v>
      </c>
      <c r="H326" s="3"/>
      <c r="I326" s="9">
        <v>18085</v>
      </c>
      <c r="J326" s="9">
        <v>1092</v>
      </c>
      <c r="K326" s="9">
        <v>0</v>
      </c>
      <c r="L326" s="9">
        <v>1188</v>
      </c>
      <c r="M326" s="10">
        <v>20365</v>
      </c>
      <c r="N326" s="3"/>
      <c r="O326" s="11">
        <v>10</v>
      </c>
      <c r="P326" s="12">
        <v>0</v>
      </c>
      <c r="Q326" s="13">
        <v>191770</v>
      </c>
      <c r="R326" s="13">
        <v>0</v>
      </c>
      <c r="S326" s="13">
        <v>0</v>
      </c>
      <c r="T326" s="13">
        <v>11880</v>
      </c>
      <c r="U326" s="14">
        <v>203650</v>
      </c>
      <c r="V326" s="4"/>
      <c r="W326" s="15">
        <v>0</v>
      </c>
      <c r="X326" s="16">
        <v>0.18</v>
      </c>
      <c r="Y326" s="16">
        <v>1.4948745246247917E-2</v>
      </c>
      <c r="Z326" s="17">
        <v>0</v>
      </c>
      <c r="AA326" s="4"/>
      <c r="AB326" s="11">
        <v>6</v>
      </c>
      <c r="AC326" s="18">
        <v>0</v>
      </c>
      <c r="AD326" s="13">
        <v>0</v>
      </c>
      <c r="AE326" s="18">
        <v>0</v>
      </c>
      <c r="AF326" s="19">
        <v>0</v>
      </c>
    </row>
    <row r="327" spans="1:32" x14ac:dyDescent="0.2">
      <c r="A327" s="5">
        <v>445</v>
      </c>
      <c r="B327" s="6">
        <v>445348322</v>
      </c>
      <c r="C327" s="7" t="s">
        <v>199</v>
      </c>
      <c r="D327" s="6">
        <v>348</v>
      </c>
      <c r="E327" s="7" t="s">
        <v>108</v>
      </c>
      <c r="F327" s="6">
        <v>322</v>
      </c>
      <c r="G327" s="8" t="s">
        <v>204</v>
      </c>
      <c r="H327" s="3"/>
      <c r="I327" s="9">
        <v>17402</v>
      </c>
      <c r="J327" s="9">
        <v>8183</v>
      </c>
      <c r="K327" s="9">
        <v>0</v>
      </c>
      <c r="L327" s="9">
        <v>1188</v>
      </c>
      <c r="M327" s="10">
        <v>26773</v>
      </c>
      <c r="N327" s="3"/>
      <c r="O327" s="11">
        <v>1</v>
      </c>
      <c r="P327" s="12">
        <v>0</v>
      </c>
      <c r="Q327" s="13">
        <v>25585</v>
      </c>
      <c r="R327" s="13">
        <v>0</v>
      </c>
      <c r="S327" s="13">
        <v>0</v>
      </c>
      <c r="T327" s="13">
        <v>1188</v>
      </c>
      <c r="U327" s="14">
        <v>26773</v>
      </c>
      <c r="V327" s="4"/>
      <c r="W327" s="15">
        <v>0</v>
      </c>
      <c r="X327" s="16">
        <v>0.09</v>
      </c>
      <c r="Y327" s="16">
        <v>3.2981376656828943E-3</v>
      </c>
      <c r="Z327" s="17">
        <v>0</v>
      </c>
      <c r="AA327" s="4"/>
      <c r="AB327" s="11">
        <v>1</v>
      </c>
      <c r="AC327" s="18">
        <v>0</v>
      </c>
      <c r="AD327" s="13">
        <v>0</v>
      </c>
      <c r="AE327" s="18">
        <v>0</v>
      </c>
      <c r="AF327" s="19">
        <v>0</v>
      </c>
    </row>
    <row r="328" spans="1:32" x14ac:dyDescent="0.2">
      <c r="A328" s="5">
        <v>445</v>
      </c>
      <c r="B328" s="6">
        <v>445348348</v>
      </c>
      <c r="C328" s="7" t="s">
        <v>199</v>
      </c>
      <c r="D328" s="6">
        <v>348</v>
      </c>
      <c r="E328" s="7" t="s">
        <v>108</v>
      </c>
      <c r="F328" s="6">
        <v>348</v>
      </c>
      <c r="G328" s="8" t="s">
        <v>108</v>
      </c>
      <c r="H328" s="3"/>
      <c r="I328" s="9">
        <v>16329</v>
      </c>
      <c r="J328" s="9">
        <v>62</v>
      </c>
      <c r="K328" s="9">
        <v>0</v>
      </c>
      <c r="L328" s="9">
        <v>1188</v>
      </c>
      <c r="M328" s="10">
        <v>17579</v>
      </c>
      <c r="N328" s="3"/>
      <c r="O328" s="11">
        <v>1307</v>
      </c>
      <c r="P328" s="12">
        <v>0</v>
      </c>
      <c r="Q328" s="13">
        <v>21423037</v>
      </c>
      <c r="R328" s="13">
        <v>0</v>
      </c>
      <c r="S328" s="13">
        <v>0</v>
      </c>
      <c r="T328" s="13">
        <v>1552716</v>
      </c>
      <c r="U328" s="14">
        <v>22975753</v>
      </c>
      <c r="V328" s="4"/>
      <c r="W328" s="15">
        <v>0</v>
      </c>
      <c r="X328" s="16">
        <v>0.18</v>
      </c>
      <c r="Y328" s="16">
        <v>7.2741309323502423E-2</v>
      </c>
      <c r="Z328" s="17">
        <v>0</v>
      </c>
      <c r="AA328" s="4"/>
      <c r="AB328" s="11">
        <v>591</v>
      </c>
      <c r="AC328" s="18">
        <v>0</v>
      </c>
      <c r="AD328" s="13">
        <v>0</v>
      </c>
      <c r="AE328" s="18">
        <v>0</v>
      </c>
      <c r="AF328" s="19">
        <v>0</v>
      </c>
    </row>
    <row r="329" spans="1:32" x14ac:dyDescent="0.2">
      <c r="A329" s="5">
        <v>445</v>
      </c>
      <c r="B329" s="6">
        <v>445348620</v>
      </c>
      <c r="C329" s="7" t="s">
        <v>199</v>
      </c>
      <c r="D329" s="6">
        <v>348</v>
      </c>
      <c r="E329" s="7" t="s">
        <v>108</v>
      </c>
      <c r="F329" s="6">
        <v>620</v>
      </c>
      <c r="G329" s="8" t="s">
        <v>151</v>
      </c>
      <c r="H329" s="3"/>
      <c r="I329" s="9">
        <v>10705</v>
      </c>
      <c r="J329" s="9">
        <v>6869</v>
      </c>
      <c r="K329" s="9">
        <v>0</v>
      </c>
      <c r="L329" s="9">
        <v>1188</v>
      </c>
      <c r="M329" s="10">
        <v>18762</v>
      </c>
      <c r="N329" s="3"/>
      <c r="O329" s="11">
        <v>1</v>
      </c>
      <c r="P329" s="12">
        <v>0</v>
      </c>
      <c r="Q329" s="13">
        <v>17574</v>
      </c>
      <c r="R329" s="13">
        <v>0</v>
      </c>
      <c r="S329" s="13">
        <v>0</v>
      </c>
      <c r="T329" s="13">
        <v>1188</v>
      </c>
      <c r="U329" s="14">
        <v>18762</v>
      </c>
      <c r="V329" s="4"/>
      <c r="W329" s="15">
        <v>0</v>
      </c>
      <c r="X329" s="16">
        <v>0.09</v>
      </c>
      <c r="Y329" s="16">
        <v>1.3379013522398057E-2</v>
      </c>
      <c r="Z329" s="17">
        <v>0</v>
      </c>
      <c r="AA329" s="4"/>
      <c r="AB329" s="11">
        <v>0</v>
      </c>
      <c r="AC329" s="18">
        <v>0</v>
      </c>
      <c r="AD329" s="13">
        <v>0</v>
      </c>
      <c r="AE329" s="18">
        <v>0</v>
      </c>
      <c r="AF329" s="19">
        <v>0</v>
      </c>
    </row>
    <row r="330" spans="1:32" x14ac:dyDescent="0.2">
      <c r="A330" s="5">
        <v>445</v>
      </c>
      <c r="B330" s="6">
        <v>445348658</v>
      </c>
      <c r="C330" s="7" t="s">
        <v>199</v>
      </c>
      <c r="D330" s="6">
        <v>348</v>
      </c>
      <c r="E330" s="7" t="s">
        <v>108</v>
      </c>
      <c r="F330" s="6">
        <v>658</v>
      </c>
      <c r="G330" s="8" t="s">
        <v>205</v>
      </c>
      <c r="H330" s="3"/>
      <c r="I330" s="9">
        <v>17067</v>
      </c>
      <c r="J330" s="9">
        <v>2704</v>
      </c>
      <c r="K330" s="9">
        <v>0</v>
      </c>
      <c r="L330" s="9">
        <v>1188</v>
      </c>
      <c r="M330" s="10">
        <v>20959</v>
      </c>
      <c r="N330" s="3"/>
      <c r="O330" s="11">
        <v>6</v>
      </c>
      <c r="P330" s="12">
        <v>0</v>
      </c>
      <c r="Q330" s="13">
        <v>118626</v>
      </c>
      <c r="R330" s="13">
        <v>0</v>
      </c>
      <c r="S330" s="13">
        <v>0</v>
      </c>
      <c r="T330" s="13">
        <v>7128</v>
      </c>
      <c r="U330" s="14">
        <v>125754</v>
      </c>
      <c r="V330" s="4"/>
      <c r="W330" s="15">
        <v>0</v>
      </c>
      <c r="X330" s="16">
        <v>0.09</v>
      </c>
      <c r="Y330" s="16">
        <v>3.1977208876496914E-3</v>
      </c>
      <c r="Z330" s="17">
        <v>0</v>
      </c>
      <c r="AA330" s="4"/>
      <c r="AB330" s="11">
        <v>4</v>
      </c>
      <c r="AC330" s="18">
        <v>0</v>
      </c>
      <c r="AD330" s="13">
        <v>0</v>
      </c>
      <c r="AE330" s="18">
        <v>0</v>
      </c>
      <c r="AF330" s="19">
        <v>0</v>
      </c>
    </row>
    <row r="331" spans="1:32" x14ac:dyDescent="0.2">
      <c r="A331" s="5">
        <v>445</v>
      </c>
      <c r="B331" s="6">
        <v>445348753</v>
      </c>
      <c r="C331" s="7" t="s">
        <v>199</v>
      </c>
      <c r="D331" s="6">
        <v>348</v>
      </c>
      <c r="E331" s="7" t="s">
        <v>108</v>
      </c>
      <c r="F331" s="6">
        <v>753</v>
      </c>
      <c r="G331" s="8" t="s">
        <v>206</v>
      </c>
      <c r="H331" s="3"/>
      <c r="I331" s="9">
        <v>11461</v>
      </c>
      <c r="J331" s="9">
        <v>3062</v>
      </c>
      <c r="K331" s="9">
        <v>0</v>
      </c>
      <c r="L331" s="9">
        <v>1188</v>
      </c>
      <c r="M331" s="10">
        <v>15711</v>
      </c>
      <c r="N331" s="3"/>
      <c r="O331" s="11">
        <v>3</v>
      </c>
      <c r="P331" s="12">
        <v>0</v>
      </c>
      <c r="Q331" s="13">
        <v>43569</v>
      </c>
      <c r="R331" s="13">
        <v>0</v>
      </c>
      <c r="S331" s="13">
        <v>0</v>
      </c>
      <c r="T331" s="13">
        <v>3564</v>
      </c>
      <c r="U331" s="14">
        <v>47133</v>
      </c>
      <c r="V331" s="4"/>
      <c r="W331" s="15">
        <v>0</v>
      </c>
      <c r="X331" s="16">
        <v>0.09</v>
      </c>
      <c r="Y331" s="16">
        <v>5.0956606930113698E-3</v>
      </c>
      <c r="Z331" s="17">
        <v>0</v>
      </c>
      <c r="AA331" s="4"/>
      <c r="AB331" s="11">
        <v>3</v>
      </c>
      <c r="AC331" s="18">
        <v>0</v>
      </c>
      <c r="AD331" s="13">
        <v>0</v>
      </c>
      <c r="AE331" s="18">
        <v>0</v>
      </c>
      <c r="AF331" s="19">
        <v>0</v>
      </c>
    </row>
    <row r="332" spans="1:32" x14ac:dyDescent="0.2">
      <c r="A332" s="5">
        <v>445</v>
      </c>
      <c r="B332" s="6">
        <v>445348767</v>
      </c>
      <c r="C332" s="7" t="s">
        <v>199</v>
      </c>
      <c r="D332" s="6">
        <v>348</v>
      </c>
      <c r="E332" s="7" t="s">
        <v>108</v>
      </c>
      <c r="F332" s="6">
        <v>767</v>
      </c>
      <c r="G332" s="8" t="s">
        <v>207</v>
      </c>
      <c r="H332" s="3"/>
      <c r="I332" s="9">
        <v>14696</v>
      </c>
      <c r="J332" s="9">
        <v>1435</v>
      </c>
      <c r="K332" s="9">
        <v>0</v>
      </c>
      <c r="L332" s="9">
        <v>1188</v>
      </c>
      <c r="M332" s="10">
        <v>17319</v>
      </c>
      <c r="N332" s="3"/>
      <c r="O332" s="11">
        <v>2</v>
      </c>
      <c r="P332" s="12">
        <v>0</v>
      </c>
      <c r="Q332" s="13">
        <v>32262</v>
      </c>
      <c r="R332" s="13">
        <v>0</v>
      </c>
      <c r="S332" s="13">
        <v>0</v>
      </c>
      <c r="T332" s="13">
        <v>2376</v>
      </c>
      <c r="U332" s="14">
        <v>34638</v>
      </c>
      <c r="V332" s="4"/>
      <c r="W332" s="15">
        <v>0</v>
      </c>
      <c r="X332" s="16">
        <v>0.09</v>
      </c>
      <c r="Y332" s="16">
        <v>3.525149249961549E-2</v>
      </c>
      <c r="Z332" s="17">
        <v>0</v>
      </c>
      <c r="AA332" s="4"/>
      <c r="AB332" s="11">
        <v>0</v>
      </c>
      <c r="AC332" s="18">
        <v>0</v>
      </c>
      <c r="AD332" s="13">
        <v>0</v>
      </c>
      <c r="AE332" s="18">
        <v>0</v>
      </c>
      <c r="AF332" s="19">
        <v>0</v>
      </c>
    </row>
    <row r="333" spans="1:32" x14ac:dyDescent="0.2">
      <c r="A333" s="5">
        <v>445</v>
      </c>
      <c r="B333" s="6">
        <v>445348775</v>
      </c>
      <c r="C333" s="7" t="s">
        <v>199</v>
      </c>
      <c r="D333" s="6">
        <v>348</v>
      </c>
      <c r="E333" s="7" t="s">
        <v>108</v>
      </c>
      <c r="F333" s="6">
        <v>775</v>
      </c>
      <c r="G333" s="8" t="s">
        <v>157</v>
      </c>
      <c r="H333" s="3"/>
      <c r="I333" s="9">
        <v>12141</v>
      </c>
      <c r="J333" s="9">
        <v>1363</v>
      </c>
      <c r="K333" s="9">
        <v>0</v>
      </c>
      <c r="L333" s="9">
        <v>1188</v>
      </c>
      <c r="M333" s="10">
        <v>14692</v>
      </c>
      <c r="N333" s="3"/>
      <c r="O333" s="11">
        <v>18</v>
      </c>
      <c r="P333" s="12">
        <v>0</v>
      </c>
      <c r="Q333" s="13">
        <v>243072</v>
      </c>
      <c r="R333" s="13">
        <v>0</v>
      </c>
      <c r="S333" s="13">
        <v>0</v>
      </c>
      <c r="T333" s="13">
        <v>21384</v>
      </c>
      <c r="U333" s="14">
        <v>264456</v>
      </c>
      <c r="V333" s="4"/>
      <c r="W333" s="15">
        <v>0</v>
      </c>
      <c r="X333" s="16">
        <v>0.09</v>
      </c>
      <c r="Y333" s="16">
        <v>6.7523330791340449E-3</v>
      </c>
      <c r="Z333" s="17">
        <v>0</v>
      </c>
      <c r="AA333" s="4"/>
      <c r="AB333" s="11">
        <v>8</v>
      </c>
      <c r="AC333" s="18">
        <v>0</v>
      </c>
      <c r="AD333" s="13">
        <v>0</v>
      </c>
      <c r="AE333" s="18">
        <v>0</v>
      </c>
      <c r="AF333" s="19">
        <v>0</v>
      </c>
    </row>
    <row r="334" spans="1:32" x14ac:dyDescent="0.2">
      <c r="A334" s="5">
        <v>446</v>
      </c>
      <c r="B334" s="6">
        <v>446099001</v>
      </c>
      <c r="C334" s="7" t="s">
        <v>208</v>
      </c>
      <c r="D334" s="6">
        <v>99</v>
      </c>
      <c r="E334" s="7" t="s">
        <v>209</v>
      </c>
      <c r="F334" s="6">
        <v>1</v>
      </c>
      <c r="G334" s="8" t="s">
        <v>210</v>
      </c>
      <c r="H334" s="3"/>
      <c r="I334" s="9">
        <v>16652</v>
      </c>
      <c r="J334" s="9">
        <v>1919</v>
      </c>
      <c r="K334" s="9">
        <v>0</v>
      </c>
      <c r="L334" s="9">
        <v>1188</v>
      </c>
      <c r="M334" s="10">
        <v>19759</v>
      </c>
      <c r="N334" s="3"/>
      <c r="O334" s="11">
        <v>1</v>
      </c>
      <c r="P334" s="12">
        <v>0</v>
      </c>
      <c r="Q334" s="13">
        <v>18571</v>
      </c>
      <c r="R334" s="13">
        <v>0</v>
      </c>
      <c r="S334" s="13">
        <v>0</v>
      </c>
      <c r="T334" s="13">
        <v>1188</v>
      </c>
      <c r="U334" s="14">
        <v>19759</v>
      </c>
      <c r="V334" s="4"/>
      <c r="W334" s="15">
        <v>0</v>
      </c>
      <c r="X334" s="16">
        <v>0.09</v>
      </c>
      <c r="Y334" s="16">
        <v>2.3643335331491232E-2</v>
      </c>
      <c r="Z334" s="17">
        <v>0</v>
      </c>
      <c r="AA334" s="4"/>
      <c r="AB334" s="11">
        <v>0</v>
      </c>
      <c r="AC334" s="18">
        <v>0</v>
      </c>
      <c r="AD334" s="13">
        <v>0</v>
      </c>
      <c r="AE334" s="18">
        <v>0</v>
      </c>
      <c r="AF334" s="19">
        <v>0</v>
      </c>
    </row>
    <row r="335" spans="1:32" x14ac:dyDescent="0.2">
      <c r="A335" s="5">
        <v>446</v>
      </c>
      <c r="B335" s="6">
        <v>446099016</v>
      </c>
      <c r="C335" s="7" t="s">
        <v>208</v>
      </c>
      <c r="D335" s="6">
        <v>99</v>
      </c>
      <c r="E335" s="7" t="s">
        <v>209</v>
      </c>
      <c r="F335" s="6">
        <v>16</v>
      </c>
      <c r="G335" s="8" t="s">
        <v>114</v>
      </c>
      <c r="H335" s="3"/>
      <c r="I335" s="9">
        <v>13968</v>
      </c>
      <c r="J335" s="9">
        <v>153</v>
      </c>
      <c r="K335" s="9">
        <v>0</v>
      </c>
      <c r="L335" s="9">
        <v>1188</v>
      </c>
      <c r="M335" s="10">
        <v>15309</v>
      </c>
      <c r="N335" s="3"/>
      <c r="O335" s="11">
        <v>200</v>
      </c>
      <c r="P335" s="12">
        <v>0</v>
      </c>
      <c r="Q335" s="13">
        <v>2824200</v>
      </c>
      <c r="R335" s="13">
        <v>0</v>
      </c>
      <c r="S335" s="13">
        <v>0</v>
      </c>
      <c r="T335" s="13">
        <v>237600</v>
      </c>
      <c r="U335" s="14">
        <v>3061800</v>
      </c>
      <c r="V335" s="4"/>
      <c r="W335" s="15">
        <v>0</v>
      </c>
      <c r="X335" s="16">
        <v>0.09</v>
      </c>
      <c r="Y335" s="16">
        <v>3.0228073167633217E-2</v>
      </c>
      <c r="Z335" s="17">
        <v>0</v>
      </c>
      <c r="AA335" s="4"/>
      <c r="AB335" s="11">
        <v>25</v>
      </c>
      <c r="AC335" s="18">
        <v>0</v>
      </c>
      <c r="AD335" s="13">
        <v>0</v>
      </c>
      <c r="AE335" s="18">
        <v>0</v>
      </c>
      <c r="AF335" s="19">
        <v>0</v>
      </c>
    </row>
    <row r="336" spans="1:32" x14ac:dyDescent="0.2">
      <c r="A336" s="5">
        <v>446</v>
      </c>
      <c r="B336" s="6">
        <v>446099018</v>
      </c>
      <c r="C336" s="7" t="s">
        <v>208</v>
      </c>
      <c r="D336" s="6">
        <v>99</v>
      </c>
      <c r="E336" s="7" t="s">
        <v>209</v>
      </c>
      <c r="F336" s="6">
        <v>18</v>
      </c>
      <c r="G336" s="8" t="s">
        <v>93</v>
      </c>
      <c r="H336" s="3"/>
      <c r="I336" s="9">
        <v>15706</v>
      </c>
      <c r="J336" s="9">
        <v>5177</v>
      </c>
      <c r="K336" s="9">
        <v>0</v>
      </c>
      <c r="L336" s="9">
        <v>1188</v>
      </c>
      <c r="M336" s="10">
        <v>22071</v>
      </c>
      <c r="N336" s="3"/>
      <c r="O336" s="11">
        <v>5</v>
      </c>
      <c r="P336" s="12">
        <v>0</v>
      </c>
      <c r="Q336" s="13">
        <v>104415</v>
      </c>
      <c r="R336" s="13">
        <v>0</v>
      </c>
      <c r="S336" s="13">
        <v>0</v>
      </c>
      <c r="T336" s="13">
        <v>5940</v>
      </c>
      <c r="U336" s="14">
        <v>110355</v>
      </c>
      <c r="V336" s="4"/>
      <c r="W336" s="15">
        <v>0</v>
      </c>
      <c r="X336" s="16">
        <v>0.09</v>
      </c>
      <c r="Y336" s="16">
        <v>2.110828292690084E-2</v>
      </c>
      <c r="Z336" s="17">
        <v>0</v>
      </c>
      <c r="AA336" s="4"/>
      <c r="AB336" s="11">
        <v>2</v>
      </c>
      <c r="AC336" s="18">
        <v>0</v>
      </c>
      <c r="AD336" s="13">
        <v>0</v>
      </c>
      <c r="AE336" s="18">
        <v>0</v>
      </c>
      <c r="AF336" s="19">
        <v>0</v>
      </c>
    </row>
    <row r="337" spans="1:32" x14ac:dyDescent="0.2">
      <c r="A337" s="5">
        <v>446</v>
      </c>
      <c r="B337" s="6">
        <v>446099025</v>
      </c>
      <c r="C337" s="7" t="s">
        <v>208</v>
      </c>
      <c r="D337" s="6">
        <v>99</v>
      </c>
      <c r="E337" s="7" t="s">
        <v>209</v>
      </c>
      <c r="F337" s="6">
        <v>25</v>
      </c>
      <c r="G337" s="8" t="s">
        <v>140</v>
      </c>
      <c r="H337" s="3"/>
      <c r="I337" s="9">
        <v>12530</v>
      </c>
      <c r="J337" s="9">
        <v>4814</v>
      </c>
      <c r="K337" s="9">
        <v>0</v>
      </c>
      <c r="L337" s="9">
        <v>1188</v>
      </c>
      <c r="M337" s="10">
        <v>18532</v>
      </c>
      <c r="N337" s="3"/>
      <c r="O337" s="11">
        <v>4</v>
      </c>
      <c r="P337" s="12">
        <v>0</v>
      </c>
      <c r="Q337" s="13">
        <v>69376</v>
      </c>
      <c r="R337" s="13">
        <v>0</v>
      </c>
      <c r="S337" s="13">
        <v>0</v>
      </c>
      <c r="T337" s="13">
        <v>4752</v>
      </c>
      <c r="U337" s="14">
        <v>74128</v>
      </c>
      <c r="V337" s="4"/>
      <c r="W337" s="15">
        <v>0</v>
      </c>
      <c r="X337" s="16">
        <v>0.09</v>
      </c>
      <c r="Y337" s="16">
        <v>7.5903594165559113E-2</v>
      </c>
      <c r="Z337" s="17">
        <v>0</v>
      </c>
      <c r="AA337" s="4"/>
      <c r="AB337" s="11">
        <v>1</v>
      </c>
      <c r="AC337" s="18">
        <v>0</v>
      </c>
      <c r="AD337" s="13">
        <v>0</v>
      </c>
      <c r="AE337" s="18">
        <v>0</v>
      </c>
      <c r="AF337" s="19">
        <v>0</v>
      </c>
    </row>
    <row r="338" spans="1:32" x14ac:dyDescent="0.2">
      <c r="A338" s="5">
        <v>446</v>
      </c>
      <c r="B338" s="6">
        <v>446099044</v>
      </c>
      <c r="C338" s="7" t="s">
        <v>208</v>
      </c>
      <c r="D338" s="6">
        <v>99</v>
      </c>
      <c r="E338" s="7" t="s">
        <v>209</v>
      </c>
      <c r="F338" s="6">
        <v>44</v>
      </c>
      <c r="G338" s="8" t="s">
        <v>43</v>
      </c>
      <c r="H338" s="3"/>
      <c r="I338" s="9">
        <v>16797</v>
      </c>
      <c r="J338" s="9">
        <v>586</v>
      </c>
      <c r="K338" s="9">
        <v>0</v>
      </c>
      <c r="L338" s="9">
        <v>1188</v>
      </c>
      <c r="M338" s="10">
        <v>18571</v>
      </c>
      <c r="N338" s="3"/>
      <c r="O338" s="11">
        <v>733</v>
      </c>
      <c r="P338" s="12">
        <v>0</v>
      </c>
      <c r="Q338" s="13">
        <v>12741739</v>
      </c>
      <c r="R338" s="13">
        <v>0</v>
      </c>
      <c r="S338" s="13">
        <v>0</v>
      </c>
      <c r="T338" s="13">
        <v>870804</v>
      </c>
      <c r="U338" s="14">
        <v>13612543</v>
      </c>
      <c r="V338" s="4"/>
      <c r="W338" s="15">
        <v>0</v>
      </c>
      <c r="X338" s="16">
        <v>0.18</v>
      </c>
      <c r="Y338" s="16">
        <v>9.2015180021243606E-2</v>
      </c>
      <c r="Z338" s="17">
        <v>0</v>
      </c>
      <c r="AA338" s="4"/>
      <c r="AB338" s="11">
        <v>119</v>
      </c>
      <c r="AC338" s="18">
        <v>0</v>
      </c>
      <c r="AD338" s="13">
        <v>0</v>
      </c>
      <c r="AE338" s="18">
        <v>0</v>
      </c>
      <c r="AF338" s="19">
        <v>0</v>
      </c>
    </row>
    <row r="339" spans="1:32" x14ac:dyDescent="0.2">
      <c r="A339" s="5">
        <v>446</v>
      </c>
      <c r="B339" s="6">
        <v>446099050</v>
      </c>
      <c r="C339" s="7" t="s">
        <v>208</v>
      </c>
      <c r="D339" s="6">
        <v>99</v>
      </c>
      <c r="E339" s="7" t="s">
        <v>209</v>
      </c>
      <c r="F339" s="6">
        <v>50</v>
      </c>
      <c r="G339" s="8" t="s">
        <v>57</v>
      </c>
      <c r="H339" s="3"/>
      <c r="I339" s="9">
        <v>16550</v>
      </c>
      <c r="J339" s="9">
        <v>6977</v>
      </c>
      <c r="K339" s="9">
        <v>0</v>
      </c>
      <c r="L339" s="9">
        <v>1188</v>
      </c>
      <c r="M339" s="10">
        <v>24715</v>
      </c>
      <c r="N339" s="3"/>
      <c r="O339" s="11">
        <v>9</v>
      </c>
      <c r="P339" s="12">
        <v>0</v>
      </c>
      <c r="Q339" s="13">
        <v>211743</v>
      </c>
      <c r="R339" s="13">
        <v>0</v>
      </c>
      <c r="S339" s="13">
        <v>0</v>
      </c>
      <c r="T339" s="13">
        <v>10692</v>
      </c>
      <c r="U339" s="14">
        <v>222435</v>
      </c>
      <c r="V339" s="4"/>
      <c r="W339" s="15">
        <v>0</v>
      </c>
      <c r="X339" s="16">
        <v>0.09</v>
      </c>
      <c r="Y339" s="16">
        <v>6.0862441457966458E-3</v>
      </c>
      <c r="Z339" s="17">
        <v>0</v>
      </c>
      <c r="AA339" s="4"/>
      <c r="AB339" s="11">
        <v>0</v>
      </c>
      <c r="AC339" s="18">
        <v>0</v>
      </c>
      <c r="AD339" s="13">
        <v>0</v>
      </c>
      <c r="AE339" s="18">
        <v>0</v>
      </c>
      <c r="AF339" s="19">
        <v>0</v>
      </c>
    </row>
    <row r="340" spans="1:32" x14ac:dyDescent="0.2">
      <c r="A340" s="5">
        <v>446</v>
      </c>
      <c r="B340" s="6">
        <v>446099083</v>
      </c>
      <c r="C340" s="7" t="s">
        <v>208</v>
      </c>
      <c r="D340" s="6">
        <v>99</v>
      </c>
      <c r="E340" s="7" t="s">
        <v>209</v>
      </c>
      <c r="F340" s="6">
        <v>83</v>
      </c>
      <c r="G340" s="8" t="s">
        <v>211</v>
      </c>
      <c r="H340" s="3"/>
      <c r="I340" s="9">
        <v>12853</v>
      </c>
      <c r="J340" s="9">
        <v>1233</v>
      </c>
      <c r="K340" s="9">
        <v>0</v>
      </c>
      <c r="L340" s="9">
        <v>1188</v>
      </c>
      <c r="M340" s="10">
        <v>15274</v>
      </c>
      <c r="N340" s="3"/>
      <c r="O340" s="11">
        <v>2</v>
      </c>
      <c r="P340" s="12">
        <v>0</v>
      </c>
      <c r="Q340" s="13">
        <v>28172</v>
      </c>
      <c r="R340" s="13">
        <v>0</v>
      </c>
      <c r="S340" s="13">
        <v>0</v>
      </c>
      <c r="T340" s="13">
        <v>2376</v>
      </c>
      <c r="U340" s="14">
        <v>30548</v>
      </c>
      <c r="V340" s="4"/>
      <c r="W340" s="15">
        <v>0</v>
      </c>
      <c r="X340" s="16">
        <v>0.09</v>
      </c>
      <c r="Y340" s="16">
        <v>9.5148765287576178E-3</v>
      </c>
      <c r="Z340" s="17">
        <v>0</v>
      </c>
      <c r="AA340" s="4"/>
      <c r="AB340" s="11">
        <v>0</v>
      </c>
      <c r="AC340" s="18">
        <v>0</v>
      </c>
      <c r="AD340" s="13">
        <v>0</v>
      </c>
      <c r="AE340" s="18">
        <v>0</v>
      </c>
      <c r="AF340" s="19">
        <v>0</v>
      </c>
    </row>
    <row r="341" spans="1:32" x14ac:dyDescent="0.2">
      <c r="A341" s="5">
        <v>446</v>
      </c>
      <c r="B341" s="6">
        <v>446099088</v>
      </c>
      <c r="C341" s="7" t="s">
        <v>208</v>
      </c>
      <c r="D341" s="6">
        <v>99</v>
      </c>
      <c r="E341" s="7" t="s">
        <v>209</v>
      </c>
      <c r="F341" s="6">
        <v>88</v>
      </c>
      <c r="G341" s="8" t="s">
        <v>178</v>
      </c>
      <c r="H341" s="3"/>
      <c r="I341" s="9">
        <v>13607</v>
      </c>
      <c r="J341" s="9">
        <v>4392</v>
      </c>
      <c r="K341" s="9">
        <v>0</v>
      </c>
      <c r="L341" s="9">
        <v>1188</v>
      </c>
      <c r="M341" s="10">
        <v>19187</v>
      </c>
      <c r="N341" s="3"/>
      <c r="O341" s="11">
        <v>23</v>
      </c>
      <c r="P341" s="12">
        <v>0</v>
      </c>
      <c r="Q341" s="13">
        <v>413977</v>
      </c>
      <c r="R341" s="13">
        <v>0</v>
      </c>
      <c r="S341" s="13">
        <v>0</v>
      </c>
      <c r="T341" s="13">
        <v>27324</v>
      </c>
      <c r="U341" s="14">
        <v>441301</v>
      </c>
      <c r="V341" s="4"/>
      <c r="W341" s="15">
        <v>0</v>
      </c>
      <c r="X341" s="16">
        <v>0.09</v>
      </c>
      <c r="Y341" s="16">
        <v>8.1458811794831894E-3</v>
      </c>
      <c r="Z341" s="17">
        <v>0</v>
      </c>
      <c r="AA341" s="4"/>
      <c r="AB341" s="11">
        <v>1</v>
      </c>
      <c r="AC341" s="18">
        <v>0</v>
      </c>
      <c r="AD341" s="13">
        <v>0</v>
      </c>
      <c r="AE341" s="18">
        <v>0</v>
      </c>
      <c r="AF341" s="19">
        <v>0</v>
      </c>
    </row>
    <row r="342" spans="1:32" x14ac:dyDescent="0.2">
      <c r="A342" s="5">
        <v>446</v>
      </c>
      <c r="B342" s="6">
        <v>446099095</v>
      </c>
      <c r="C342" s="7" t="s">
        <v>208</v>
      </c>
      <c r="D342" s="6">
        <v>99</v>
      </c>
      <c r="E342" s="7" t="s">
        <v>209</v>
      </c>
      <c r="F342" s="6">
        <v>95</v>
      </c>
      <c r="G342" s="8" t="s">
        <v>39</v>
      </c>
      <c r="H342" s="3"/>
      <c r="I342" s="9">
        <v>18943</v>
      </c>
      <c r="J342" s="9">
        <v>181</v>
      </c>
      <c r="K342" s="9">
        <v>0</v>
      </c>
      <c r="L342" s="9">
        <v>1188</v>
      </c>
      <c r="M342" s="10">
        <v>20312</v>
      </c>
      <c r="N342" s="3"/>
      <c r="O342" s="11">
        <v>3</v>
      </c>
      <c r="P342" s="12">
        <v>0</v>
      </c>
      <c r="Q342" s="13">
        <v>57372</v>
      </c>
      <c r="R342" s="13">
        <v>0</v>
      </c>
      <c r="S342" s="13">
        <v>0</v>
      </c>
      <c r="T342" s="13">
        <v>3564</v>
      </c>
      <c r="U342" s="14">
        <v>60936</v>
      </c>
      <c r="V342" s="4"/>
      <c r="W342" s="15">
        <v>0</v>
      </c>
      <c r="X342" s="16">
        <v>0.18</v>
      </c>
      <c r="Y342" s="16">
        <v>0.13308389431941736</v>
      </c>
      <c r="Z342" s="17">
        <v>0</v>
      </c>
      <c r="AA342" s="4"/>
      <c r="AB342" s="11">
        <v>0</v>
      </c>
      <c r="AC342" s="18">
        <v>0</v>
      </c>
      <c r="AD342" s="13">
        <v>0</v>
      </c>
      <c r="AE342" s="18">
        <v>0</v>
      </c>
      <c r="AF342" s="19">
        <v>0</v>
      </c>
    </row>
    <row r="343" spans="1:32" x14ac:dyDescent="0.2">
      <c r="A343" s="5">
        <v>446</v>
      </c>
      <c r="B343" s="6">
        <v>446099099</v>
      </c>
      <c r="C343" s="7" t="s">
        <v>208</v>
      </c>
      <c r="D343" s="6">
        <v>99</v>
      </c>
      <c r="E343" s="7" t="s">
        <v>209</v>
      </c>
      <c r="F343" s="6">
        <v>99</v>
      </c>
      <c r="G343" s="8" t="s">
        <v>209</v>
      </c>
      <c r="H343" s="3"/>
      <c r="I343" s="9">
        <v>13690</v>
      </c>
      <c r="J343" s="9">
        <v>6201</v>
      </c>
      <c r="K343" s="9">
        <v>0</v>
      </c>
      <c r="L343" s="9">
        <v>1188</v>
      </c>
      <c r="M343" s="10">
        <v>21079</v>
      </c>
      <c r="N343" s="3"/>
      <c r="O343" s="11">
        <v>90</v>
      </c>
      <c r="P343" s="12">
        <v>0</v>
      </c>
      <c r="Q343" s="13">
        <v>1790190</v>
      </c>
      <c r="R343" s="13">
        <v>0</v>
      </c>
      <c r="S343" s="13">
        <v>0</v>
      </c>
      <c r="T343" s="13">
        <v>106920</v>
      </c>
      <c r="U343" s="14">
        <v>1897110</v>
      </c>
      <c r="V343" s="4"/>
      <c r="W343" s="15">
        <v>0</v>
      </c>
      <c r="X343" s="16">
        <v>0.09</v>
      </c>
      <c r="Y343" s="16">
        <v>3.595047255290499E-2</v>
      </c>
      <c r="Z343" s="17">
        <v>0</v>
      </c>
      <c r="AA343" s="4"/>
      <c r="AB343" s="11">
        <v>18</v>
      </c>
      <c r="AC343" s="18">
        <v>0</v>
      </c>
      <c r="AD343" s="13">
        <v>0</v>
      </c>
      <c r="AE343" s="18">
        <v>0</v>
      </c>
      <c r="AF343" s="19">
        <v>0</v>
      </c>
    </row>
    <row r="344" spans="1:32" x14ac:dyDescent="0.2">
      <c r="A344" s="5">
        <v>446</v>
      </c>
      <c r="B344" s="6">
        <v>446099101</v>
      </c>
      <c r="C344" s="7" t="s">
        <v>208</v>
      </c>
      <c r="D344" s="6">
        <v>99</v>
      </c>
      <c r="E344" s="7" t="s">
        <v>209</v>
      </c>
      <c r="F344" s="6">
        <v>101</v>
      </c>
      <c r="G344" s="8" t="s">
        <v>142</v>
      </c>
      <c r="H344" s="3"/>
      <c r="I344" s="9">
        <v>17510</v>
      </c>
      <c r="J344" s="9">
        <v>6810</v>
      </c>
      <c r="K344" s="9">
        <v>0</v>
      </c>
      <c r="L344" s="9">
        <v>1188</v>
      </c>
      <c r="M344" s="10">
        <v>25508</v>
      </c>
      <c r="N344" s="3"/>
      <c r="O344" s="11">
        <v>4</v>
      </c>
      <c r="P344" s="12">
        <v>0</v>
      </c>
      <c r="Q344" s="13">
        <v>97280</v>
      </c>
      <c r="R344" s="13">
        <v>0</v>
      </c>
      <c r="S344" s="13">
        <v>0</v>
      </c>
      <c r="T344" s="13">
        <v>4752</v>
      </c>
      <c r="U344" s="14">
        <v>102032</v>
      </c>
      <c r="V344" s="4"/>
      <c r="W344" s="15">
        <v>0</v>
      </c>
      <c r="X344" s="16">
        <v>0.09</v>
      </c>
      <c r="Y344" s="16">
        <v>5.91878738770764E-2</v>
      </c>
      <c r="Z344" s="17">
        <v>0</v>
      </c>
      <c r="AA344" s="4"/>
      <c r="AB344" s="11">
        <v>0</v>
      </c>
      <c r="AC344" s="18">
        <v>0</v>
      </c>
      <c r="AD344" s="13">
        <v>0</v>
      </c>
      <c r="AE344" s="18">
        <v>0</v>
      </c>
      <c r="AF344" s="19">
        <v>0</v>
      </c>
    </row>
    <row r="345" spans="1:32" x14ac:dyDescent="0.2">
      <c r="A345" s="5">
        <v>446</v>
      </c>
      <c r="B345" s="6">
        <v>446099133</v>
      </c>
      <c r="C345" s="7" t="s">
        <v>208</v>
      </c>
      <c r="D345" s="6">
        <v>99</v>
      </c>
      <c r="E345" s="7" t="s">
        <v>209</v>
      </c>
      <c r="F345" s="6">
        <v>133</v>
      </c>
      <c r="G345" s="8" t="s">
        <v>95</v>
      </c>
      <c r="H345" s="3"/>
      <c r="I345" s="9">
        <v>12749</v>
      </c>
      <c r="J345" s="9">
        <v>550</v>
      </c>
      <c r="K345" s="9">
        <v>0</v>
      </c>
      <c r="L345" s="9">
        <v>1188</v>
      </c>
      <c r="M345" s="10">
        <v>14487</v>
      </c>
      <c r="N345" s="3"/>
      <c r="O345" s="11">
        <v>8</v>
      </c>
      <c r="P345" s="12">
        <v>0</v>
      </c>
      <c r="Q345" s="13">
        <v>106392</v>
      </c>
      <c r="R345" s="13">
        <v>0</v>
      </c>
      <c r="S345" s="13">
        <v>0</v>
      </c>
      <c r="T345" s="13">
        <v>9504</v>
      </c>
      <c r="U345" s="14">
        <v>115896</v>
      </c>
      <c r="V345" s="4"/>
      <c r="W345" s="15">
        <v>0</v>
      </c>
      <c r="X345" s="16">
        <v>0.09</v>
      </c>
      <c r="Y345" s="16">
        <v>3.5338453267358676E-2</v>
      </c>
      <c r="Z345" s="17">
        <v>0</v>
      </c>
      <c r="AA345" s="4"/>
      <c r="AB345" s="11">
        <v>4</v>
      </c>
      <c r="AC345" s="18">
        <v>0</v>
      </c>
      <c r="AD345" s="13">
        <v>0</v>
      </c>
      <c r="AE345" s="18">
        <v>0</v>
      </c>
      <c r="AF345" s="19">
        <v>0</v>
      </c>
    </row>
    <row r="346" spans="1:32" x14ac:dyDescent="0.2">
      <c r="A346" s="5">
        <v>446</v>
      </c>
      <c r="B346" s="6">
        <v>446099136</v>
      </c>
      <c r="C346" s="7" t="s">
        <v>208</v>
      </c>
      <c r="D346" s="6">
        <v>99</v>
      </c>
      <c r="E346" s="7" t="s">
        <v>209</v>
      </c>
      <c r="F346" s="6">
        <v>136</v>
      </c>
      <c r="G346" s="8" t="s">
        <v>101</v>
      </c>
      <c r="H346" s="3"/>
      <c r="I346" s="9">
        <v>12222</v>
      </c>
      <c r="J346" s="9">
        <v>3947</v>
      </c>
      <c r="K346" s="9">
        <v>0</v>
      </c>
      <c r="L346" s="9">
        <v>1188</v>
      </c>
      <c r="M346" s="10">
        <v>17357</v>
      </c>
      <c r="N346" s="3"/>
      <c r="O346" s="11">
        <v>1</v>
      </c>
      <c r="P346" s="12">
        <v>0</v>
      </c>
      <c r="Q346" s="13">
        <v>16169</v>
      </c>
      <c r="R346" s="13">
        <v>0</v>
      </c>
      <c r="S346" s="13">
        <v>0</v>
      </c>
      <c r="T346" s="13">
        <v>1188</v>
      </c>
      <c r="U346" s="14">
        <v>17357</v>
      </c>
      <c r="V346" s="4"/>
      <c r="W346" s="15">
        <v>0</v>
      </c>
      <c r="X346" s="16">
        <v>0.09</v>
      </c>
      <c r="Y346" s="16">
        <v>4.4590006164125784E-3</v>
      </c>
      <c r="Z346" s="17">
        <v>0</v>
      </c>
      <c r="AA346" s="4"/>
      <c r="AB346" s="11">
        <v>0</v>
      </c>
      <c r="AC346" s="18">
        <v>0</v>
      </c>
      <c r="AD346" s="13">
        <v>0</v>
      </c>
      <c r="AE346" s="18">
        <v>0</v>
      </c>
      <c r="AF346" s="19">
        <v>0</v>
      </c>
    </row>
    <row r="347" spans="1:32" x14ac:dyDescent="0.2">
      <c r="A347" s="5">
        <v>446</v>
      </c>
      <c r="B347" s="6">
        <v>446099167</v>
      </c>
      <c r="C347" s="7" t="s">
        <v>208</v>
      </c>
      <c r="D347" s="6">
        <v>99</v>
      </c>
      <c r="E347" s="7" t="s">
        <v>209</v>
      </c>
      <c r="F347" s="6">
        <v>167</v>
      </c>
      <c r="G347" s="8" t="s">
        <v>212</v>
      </c>
      <c r="H347" s="3"/>
      <c r="I347" s="9">
        <v>14643</v>
      </c>
      <c r="J347" s="9">
        <v>6779</v>
      </c>
      <c r="K347" s="9">
        <v>0</v>
      </c>
      <c r="L347" s="9">
        <v>1188</v>
      </c>
      <c r="M347" s="10">
        <v>22610</v>
      </c>
      <c r="N347" s="3"/>
      <c r="O347" s="11">
        <v>44</v>
      </c>
      <c r="P347" s="12">
        <v>0</v>
      </c>
      <c r="Q347" s="13">
        <v>942568</v>
      </c>
      <c r="R347" s="13">
        <v>0</v>
      </c>
      <c r="S347" s="13">
        <v>0</v>
      </c>
      <c r="T347" s="13">
        <v>52272</v>
      </c>
      <c r="U347" s="14">
        <v>994840</v>
      </c>
      <c r="V347" s="4"/>
      <c r="W347" s="15">
        <v>0</v>
      </c>
      <c r="X347" s="16">
        <v>0.09</v>
      </c>
      <c r="Y347" s="16">
        <v>1.3737399437379333E-2</v>
      </c>
      <c r="Z347" s="17">
        <v>0</v>
      </c>
      <c r="AA347" s="4"/>
      <c r="AB347" s="11">
        <v>6</v>
      </c>
      <c r="AC347" s="18">
        <v>0</v>
      </c>
      <c r="AD347" s="13">
        <v>0</v>
      </c>
      <c r="AE347" s="18">
        <v>0</v>
      </c>
      <c r="AF347" s="19">
        <v>0</v>
      </c>
    </row>
    <row r="348" spans="1:32" x14ac:dyDescent="0.2">
      <c r="A348" s="5">
        <v>446</v>
      </c>
      <c r="B348" s="6">
        <v>446099182</v>
      </c>
      <c r="C348" s="7" t="s">
        <v>208</v>
      </c>
      <c r="D348" s="6">
        <v>99</v>
      </c>
      <c r="E348" s="7" t="s">
        <v>209</v>
      </c>
      <c r="F348" s="6">
        <v>182</v>
      </c>
      <c r="G348" s="8" t="s">
        <v>213</v>
      </c>
      <c r="H348" s="3"/>
      <c r="I348" s="9">
        <v>14996</v>
      </c>
      <c r="J348" s="9">
        <v>2491</v>
      </c>
      <c r="K348" s="9">
        <v>0</v>
      </c>
      <c r="L348" s="9">
        <v>1188</v>
      </c>
      <c r="M348" s="10">
        <v>18675</v>
      </c>
      <c r="N348" s="3"/>
      <c r="O348" s="11">
        <v>3</v>
      </c>
      <c r="P348" s="12">
        <v>0</v>
      </c>
      <c r="Q348" s="13">
        <v>52461</v>
      </c>
      <c r="R348" s="13">
        <v>0</v>
      </c>
      <c r="S348" s="13">
        <v>0</v>
      </c>
      <c r="T348" s="13">
        <v>3564</v>
      </c>
      <c r="U348" s="14">
        <v>56025</v>
      </c>
      <c r="V348" s="4"/>
      <c r="W348" s="15">
        <v>0</v>
      </c>
      <c r="X348" s="16">
        <v>0.09</v>
      </c>
      <c r="Y348" s="16">
        <v>1.3444265423476544E-2</v>
      </c>
      <c r="Z348" s="17">
        <v>0</v>
      </c>
      <c r="AA348" s="4"/>
      <c r="AB348" s="11">
        <v>0</v>
      </c>
      <c r="AC348" s="18">
        <v>0</v>
      </c>
      <c r="AD348" s="13">
        <v>0</v>
      </c>
      <c r="AE348" s="18">
        <v>0</v>
      </c>
      <c r="AF348" s="19">
        <v>0</v>
      </c>
    </row>
    <row r="349" spans="1:32" x14ac:dyDescent="0.2">
      <c r="A349" s="5">
        <v>446</v>
      </c>
      <c r="B349" s="6">
        <v>446099208</v>
      </c>
      <c r="C349" s="7" t="s">
        <v>208</v>
      </c>
      <c r="D349" s="6">
        <v>99</v>
      </c>
      <c r="E349" s="7" t="s">
        <v>209</v>
      </c>
      <c r="F349" s="6">
        <v>208</v>
      </c>
      <c r="G349" s="8" t="s">
        <v>214</v>
      </c>
      <c r="H349" s="3"/>
      <c r="I349" s="9">
        <v>13049</v>
      </c>
      <c r="J349" s="9">
        <v>5760</v>
      </c>
      <c r="K349" s="9">
        <v>0</v>
      </c>
      <c r="L349" s="9">
        <v>1188</v>
      </c>
      <c r="M349" s="10">
        <v>19997</v>
      </c>
      <c r="N349" s="3"/>
      <c r="O349" s="11">
        <v>4</v>
      </c>
      <c r="P349" s="12">
        <v>0</v>
      </c>
      <c r="Q349" s="13">
        <v>75236</v>
      </c>
      <c r="R349" s="13">
        <v>0</v>
      </c>
      <c r="S349" s="13">
        <v>0</v>
      </c>
      <c r="T349" s="13">
        <v>4752</v>
      </c>
      <c r="U349" s="14">
        <v>79988</v>
      </c>
      <c r="V349" s="4"/>
      <c r="W349" s="15">
        <v>0</v>
      </c>
      <c r="X349" s="16">
        <v>0.09</v>
      </c>
      <c r="Y349" s="16">
        <v>1.373896009193127E-2</v>
      </c>
      <c r="Z349" s="17">
        <v>0</v>
      </c>
      <c r="AA349" s="4"/>
      <c r="AB349" s="11">
        <v>2</v>
      </c>
      <c r="AC349" s="18">
        <v>0</v>
      </c>
      <c r="AD349" s="13">
        <v>0</v>
      </c>
      <c r="AE349" s="18">
        <v>0</v>
      </c>
      <c r="AF349" s="19">
        <v>0</v>
      </c>
    </row>
    <row r="350" spans="1:32" x14ac:dyDescent="0.2">
      <c r="A350" s="5">
        <v>446</v>
      </c>
      <c r="B350" s="6">
        <v>446099212</v>
      </c>
      <c r="C350" s="7" t="s">
        <v>208</v>
      </c>
      <c r="D350" s="6">
        <v>99</v>
      </c>
      <c r="E350" s="7" t="s">
        <v>209</v>
      </c>
      <c r="F350" s="6">
        <v>212</v>
      </c>
      <c r="G350" s="8" t="s">
        <v>215</v>
      </c>
      <c r="H350" s="3"/>
      <c r="I350" s="9">
        <v>13314</v>
      </c>
      <c r="J350" s="9">
        <v>2302</v>
      </c>
      <c r="K350" s="9">
        <v>0</v>
      </c>
      <c r="L350" s="9">
        <v>1188</v>
      </c>
      <c r="M350" s="10">
        <v>16804</v>
      </c>
      <c r="N350" s="3"/>
      <c r="O350" s="11">
        <v>84</v>
      </c>
      <c r="P350" s="12">
        <v>0</v>
      </c>
      <c r="Q350" s="13">
        <v>1311744</v>
      </c>
      <c r="R350" s="13">
        <v>0</v>
      </c>
      <c r="S350" s="13">
        <v>0</v>
      </c>
      <c r="T350" s="13">
        <v>99792</v>
      </c>
      <c r="U350" s="14">
        <v>1411536</v>
      </c>
      <c r="V350" s="4"/>
      <c r="W350" s="15">
        <v>0</v>
      </c>
      <c r="X350" s="16">
        <v>0.09</v>
      </c>
      <c r="Y350" s="16">
        <v>2.2487594440981869E-2</v>
      </c>
      <c r="Z350" s="17">
        <v>0</v>
      </c>
      <c r="AA350" s="4"/>
      <c r="AB350" s="11">
        <v>15</v>
      </c>
      <c r="AC350" s="18">
        <v>0</v>
      </c>
      <c r="AD350" s="13">
        <v>0</v>
      </c>
      <c r="AE350" s="18">
        <v>0</v>
      </c>
      <c r="AF350" s="19">
        <v>0</v>
      </c>
    </row>
    <row r="351" spans="1:32" x14ac:dyDescent="0.2">
      <c r="A351" s="5">
        <v>446</v>
      </c>
      <c r="B351" s="6">
        <v>446099218</v>
      </c>
      <c r="C351" s="7" t="s">
        <v>208</v>
      </c>
      <c r="D351" s="6">
        <v>99</v>
      </c>
      <c r="E351" s="7" t="s">
        <v>209</v>
      </c>
      <c r="F351" s="6">
        <v>218</v>
      </c>
      <c r="G351" s="8" t="s">
        <v>216</v>
      </c>
      <c r="H351" s="3"/>
      <c r="I351" s="9">
        <v>13634</v>
      </c>
      <c r="J351" s="9">
        <v>5475</v>
      </c>
      <c r="K351" s="9">
        <v>0</v>
      </c>
      <c r="L351" s="9">
        <v>1188</v>
      </c>
      <c r="M351" s="10">
        <v>20297</v>
      </c>
      <c r="N351" s="3"/>
      <c r="O351" s="11">
        <v>50</v>
      </c>
      <c r="P351" s="12">
        <v>0</v>
      </c>
      <c r="Q351" s="13">
        <v>955450</v>
      </c>
      <c r="R351" s="13">
        <v>0</v>
      </c>
      <c r="S351" s="13">
        <v>0</v>
      </c>
      <c r="T351" s="13">
        <v>59400</v>
      </c>
      <c r="U351" s="14">
        <v>1014850</v>
      </c>
      <c r="V351" s="4"/>
      <c r="W351" s="15">
        <v>0</v>
      </c>
      <c r="X351" s="16">
        <v>0.09</v>
      </c>
      <c r="Y351" s="16">
        <v>2.4670248605975376E-2</v>
      </c>
      <c r="Z351" s="17">
        <v>0</v>
      </c>
      <c r="AA351" s="4"/>
      <c r="AB351" s="11">
        <v>6</v>
      </c>
      <c r="AC351" s="18">
        <v>0</v>
      </c>
      <c r="AD351" s="13">
        <v>0</v>
      </c>
      <c r="AE351" s="18">
        <v>0</v>
      </c>
      <c r="AF351" s="19">
        <v>0</v>
      </c>
    </row>
    <row r="352" spans="1:32" x14ac:dyDescent="0.2">
      <c r="A352" s="5">
        <v>446</v>
      </c>
      <c r="B352" s="6">
        <v>446099220</v>
      </c>
      <c r="C352" s="7" t="s">
        <v>208</v>
      </c>
      <c r="D352" s="6">
        <v>99</v>
      </c>
      <c r="E352" s="7" t="s">
        <v>209</v>
      </c>
      <c r="F352" s="6">
        <v>220</v>
      </c>
      <c r="G352" s="8" t="s">
        <v>61</v>
      </c>
      <c r="H352" s="3"/>
      <c r="I352" s="9">
        <v>15652</v>
      </c>
      <c r="J352" s="9">
        <v>5160</v>
      </c>
      <c r="K352" s="9">
        <v>0</v>
      </c>
      <c r="L352" s="9">
        <v>1188</v>
      </c>
      <c r="M352" s="10">
        <v>22000</v>
      </c>
      <c r="N352" s="3"/>
      <c r="O352" s="11">
        <v>31</v>
      </c>
      <c r="P352" s="12">
        <v>0</v>
      </c>
      <c r="Q352" s="13">
        <v>645172</v>
      </c>
      <c r="R352" s="13">
        <v>0</v>
      </c>
      <c r="S352" s="13">
        <v>0</v>
      </c>
      <c r="T352" s="13">
        <v>36828</v>
      </c>
      <c r="U352" s="14">
        <v>682000</v>
      </c>
      <c r="V352" s="4"/>
      <c r="W352" s="15">
        <v>0</v>
      </c>
      <c r="X352" s="16">
        <v>0.09</v>
      </c>
      <c r="Y352" s="16">
        <v>1.6025320511471097E-2</v>
      </c>
      <c r="Z352" s="17">
        <v>0</v>
      </c>
      <c r="AA352" s="4"/>
      <c r="AB352" s="11">
        <v>5</v>
      </c>
      <c r="AC352" s="18">
        <v>0</v>
      </c>
      <c r="AD352" s="13">
        <v>0</v>
      </c>
      <c r="AE352" s="18">
        <v>0</v>
      </c>
      <c r="AF352" s="19">
        <v>0</v>
      </c>
    </row>
    <row r="353" spans="1:32" x14ac:dyDescent="0.2">
      <c r="A353" s="5">
        <v>446</v>
      </c>
      <c r="B353" s="6">
        <v>446099238</v>
      </c>
      <c r="C353" s="7" t="s">
        <v>208</v>
      </c>
      <c r="D353" s="6">
        <v>99</v>
      </c>
      <c r="E353" s="7" t="s">
        <v>209</v>
      </c>
      <c r="F353" s="6">
        <v>238</v>
      </c>
      <c r="G353" s="8" t="s">
        <v>217</v>
      </c>
      <c r="H353" s="3"/>
      <c r="I353" s="9">
        <v>13214</v>
      </c>
      <c r="J353" s="9">
        <v>5026</v>
      </c>
      <c r="K353" s="9">
        <v>0</v>
      </c>
      <c r="L353" s="9">
        <v>1188</v>
      </c>
      <c r="M353" s="10">
        <v>19428</v>
      </c>
      <c r="N353" s="3"/>
      <c r="O353" s="11">
        <v>14</v>
      </c>
      <c r="P353" s="12">
        <v>0</v>
      </c>
      <c r="Q353" s="13">
        <v>255360</v>
      </c>
      <c r="R353" s="13">
        <v>0</v>
      </c>
      <c r="S353" s="13">
        <v>0</v>
      </c>
      <c r="T353" s="13">
        <v>16632</v>
      </c>
      <c r="U353" s="14">
        <v>271992</v>
      </c>
      <c r="V353" s="4"/>
      <c r="W353" s="15">
        <v>0</v>
      </c>
      <c r="X353" s="16">
        <v>0.09</v>
      </c>
      <c r="Y353" s="16">
        <v>4.013491037289825E-2</v>
      </c>
      <c r="Z353" s="17">
        <v>0</v>
      </c>
      <c r="AA353" s="4"/>
      <c r="AB353" s="11">
        <v>2</v>
      </c>
      <c r="AC353" s="18">
        <v>0</v>
      </c>
      <c r="AD353" s="13">
        <v>0</v>
      </c>
      <c r="AE353" s="18">
        <v>0</v>
      </c>
      <c r="AF353" s="19">
        <v>0</v>
      </c>
    </row>
    <row r="354" spans="1:32" x14ac:dyDescent="0.2">
      <c r="A354" s="5">
        <v>446</v>
      </c>
      <c r="B354" s="6">
        <v>446099244</v>
      </c>
      <c r="C354" s="7" t="s">
        <v>208</v>
      </c>
      <c r="D354" s="6">
        <v>99</v>
      </c>
      <c r="E354" s="7" t="s">
        <v>209</v>
      </c>
      <c r="F354" s="6">
        <v>244</v>
      </c>
      <c r="G354" s="8" t="s">
        <v>52</v>
      </c>
      <c r="H354" s="3"/>
      <c r="I354" s="9">
        <v>13704</v>
      </c>
      <c r="J354" s="9">
        <v>3922</v>
      </c>
      <c r="K354" s="9">
        <v>0</v>
      </c>
      <c r="L354" s="9">
        <v>1188</v>
      </c>
      <c r="M354" s="10">
        <v>18814</v>
      </c>
      <c r="N354" s="3"/>
      <c r="O354" s="11">
        <v>17</v>
      </c>
      <c r="P354" s="12">
        <v>0</v>
      </c>
      <c r="Q354" s="13">
        <v>299642</v>
      </c>
      <c r="R354" s="13">
        <v>0</v>
      </c>
      <c r="S354" s="13">
        <v>0</v>
      </c>
      <c r="T354" s="13">
        <v>20196</v>
      </c>
      <c r="U354" s="14">
        <v>319838</v>
      </c>
      <c r="V354" s="4"/>
      <c r="W354" s="15">
        <v>0</v>
      </c>
      <c r="X354" s="16">
        <v>0.09</v>
      </c>
      <c r="Y354" s="16">
        <v>0.1012923605086789</v>
      </c>
      <c r="Z354" s="17">
        <v>0</v>
      </c>
      <c r="AA354" s="4"/>
      <c r="AB354" s="11">
        <v>1</v>
      </c>
      <c r="AC354" s="18">
        <v>1.8952083620471365</v>
      </c>
      <c r="AD354" s="13">
        <v>35648.942589442835</v>
      </c>
      <c r="AE354" s="18">
        <v>0</v>
      </c>
      <c r="AF354" s="19">
        <v>0</v>
      </c>
    </row>
    <row r="355" spans="1:32" x14ac:dyDescent="0.2">
      <c r="A355" s="5">
        <v>446</v>
      </c>
      <c r="B355" s="6">
        <v>446099265</v>
      </c>
      <c r="C355" s="7" t="s">
        <v>208</v>
      </c>
      <c r="D355" s="6">
        <v>99</v>
      </c>
      <c r="E355" s="7" t="s">
        <v>209</v>
      </c>
      <c r="F355" s="6">
        <v>265</v>
      </c>
      <c r="G355" s="8" t="s">
        <v>218</v>
      </c>
      <c r="H355" s="3"/>
      <c r="I355" s="9">
        <v>12514</v>
      </c>
      <c r="J355" s="9">
        <v>4781</v>
      </c>
      <c r="K355" s="9">
        <v>0</v>
      </c>
      <c r="L355" s="9">
        <v>1188</v>
      </c>
      <c r="M355" s="10">
        <v>18483</v>
      </c>
      <c r="N355" s="3"/>
      <c r="O355" s="11">
        <v>1</v>
      </c>
      <c r="P355" s="12">
        <v>0</v>
      </c>
      <c r="Q355" s="13">
        <v>17295</v>
      </c>
      <c r="R355" s="13">
        <v>0</v>
      </c>
      <c r="S355" s="13">
        <v>0</v>
      </c>
      <c r="T355" s="13">
        <v>1188</v>
      </c>
      <c r="U355" s="14">
        <v>18483</v>
      </c>
      <c r="V355" s="4"/>
      <c r="W355" s="15">
        <v>0</v>
      </c>
      <c r="X355" s="16">
        <v>0.09</v>
      </c>
      <c r="Y355" s="16">
        <v>1.8341269095118802E-3</v>
      </c>
      <c r="Z355" s="17">
        <v>0</v>
      </c>
      <c r="AA355" s="4"/>
      <c r="AB355" s="11">
        <v>0</v>
      </c>
      <c r="AC355" s="18">
        <v>0</v>
      </c>
      <c r="AD355" s="13">
        <v>0</v>
      </c>
      <c r="AE355" s="18">
        <v>0</v>
      </c>
      <c r="AF355" s="19">
        <v>0</v>
      </c>
    </row>
    <row r="356" spans="1:32" x14ac:dyDescent="0.2">
      <c r="A356" s="5">
        <v>446</v>
      </c>
      <c r="B356" s="6">
        <v>446099266</v>
      </c>
      <c r="C356" s="7" t="s">
        <v>208</v>
      </c>
      <c r="D356" s="6">
        <v>99</v>
      </c>
      <c r="E356" s="7" t="s">
        <v>209</v>
      </c>
      <c r="F356" s="6">
        <v>266</v>
      </c>
      <c r="G356" s="8" t="s">
        <v>219</v>
      </c>
      <c r="H356" s="3"/>
      <c r="I356" s="9">
        <v>14675</v>
      </c>
      <c r="J356" s="9">
        <v>7356</v>
      </c>
      <c r="K356" s="9">
        <v>0</v>
      </c>
      <c r="L356" s="9">
        <v>1188</v>
      </c>
      <c r="M356" s="10">
        <v>23219</v>
      </c>
      <c r="N356" s="3"/>
      <c r="O356" s="11">
        <v>8</v>
      </c>
      <c r="P356" s="12">
        <v>0</v>
      </c>
      <c r="Q356" s="13">
        <v>176248</v>
      </c>
      <c r="R356" s="13">
        <v>0</v>
      </c>
      <c r="S356" s="13">
        <v>0</v>
      </c>
      <c r="T356" s="13">
        <v>9504</v>
      </c>
      <c r="U356" s="14">
        <v>185752</v>
      </c>
      <c r="V356" s="4"/>
      <c r="W356" s="15">
        <v>0</v>
      </c>
      <c r="X356" s="16">
        <v>0.09</v>
      </c>
      <c r="Y356" s="16">
        <v>2.6201357327593901E-3</v>
      </c>
      <c r="Z356" s="17">
        <v>0</v>
      </c>
      <c r="AA356" s="4"/>
      <c r="AB356" s="11">
        <v>4</v>
      </c>
      <c r="AC356" s="18">
        <v>0</v>
      </c>
      <c r="AD356" s="13">
        <v>0</v>
      </c>
      <c r="AE356" s="18">
        <v>0</v>
      </c>
      <c r="AF356" s="19">
        <v>0</v>
      </c>
    </row>
    <row r="357" spans="1:32" x14ac:dyDescent="0.2">
      <c r="A357" s="5">
        <v>446</v>
      </c>
      <c r="B357" s="6">
        <v>446099285</v>
      </c>
      <c r="C357" s="7" t="s">
        <v>208</v>
      </c>
      <c r="D357" s="6">
        <v>99</v>
      </c>
      <c r="E357" s="7" t="s">
        <v>209</v>
      </c>
      <c r="F357" s="6">
        <v>285</v>
      </c>
      <c r="G357" s="8" t="s">
        <v>64</v>
      </c>
      <c r="H357" s="3"/>
      <c r="I357" s="9">
        <v>14567</v>
      </c>
      <c r="J357" s="9">
        <v>2470</v>
      </c>
      <c r="K357" s="9">
        <v>0</v>
      </c>
      <c r="L357" s="9">
        <v>1188</v>
      </c>
      <c r="M357" s="10">
        <v>18225</v>
      </c>
      <c r="N357" s="3"/>
      <c r="O357" s="11">
        <v>85</v>
      </c>
      <c r="P357" s="12">
        <v>0</v>
      </c>
      <c r="Q357" s="13">
        <v>1448145</v>
      </c>
      <c r="R357" s="13">
        <v>0</v>
      </c>
      <c r="S357" s="13">
        <v>0</v>
      </c>
      <c r="T357" s="13">
        <v>100980</v>
      </c>
      <c r="U357" s="14">
        <v>1549125</v>
      </c>
      <c r="V357" s="4"/>
      <c r="W357" s="15">
        <v>0</v>
      </c>
      <c r="X357" s="16">
        <v>0.09</v>
      </c>
      <c r="Y357" s="16">
        <v>3.0798353014839911E-2</v>
      </c>
      <c r="Z357" s="17">
        <v>0</v>
      </c>
      <c r="AA357" s="4"/>
      <c r="AB357" s="11">
        <v>10</v>
      </c>
      <c r="AC357" s="18">
        <v>0</v>
      </c>
      <c r="AD357" s="13">
        <v>0</v>
      </c>
      <c r="AE357" s="18">
        <v>0</v>
      </c>
      <c r="AF357" s="19">
        <v>0</v>
      </c>
    </row>
    <row r="358" spans="1:32" x14ac:dyDescent="0.2">
      <c r="A358" s="5">
        <v>446</v>
      </c>
      <c r="B358" s="6">
        <v>446099293</v>
      </c>
      <c r="C358" s="7" t="s">
        <v>208</v>
      </c>
      <c r="D358" s="6">
        <v>99</v>
      </c>
      <c r="E358" s="7" t="s">
        <v>209</v>
      </c>
      <c r="F358" s="6">
        <v>293</v>
      </c>
      <c r="G358" s="8" t="s">
        <v>65</v>
      </c>
      <c r="H358" s="3"/>
      <c r="I358" s="9">
        <v>16726</v>
      </c>
      <c r="J358" s="9">
        <v>580</v>
      </c>
      <c r="K358" s="9">
        <v>0</v>
      </c>
      <c r="L358" s="9">
        <v>1188</v>
      </c>
      <c r="M358" s="10">
        <v>18494</v>
      </c>
      <c r="N358" s="3"/>
      <c r="O358" s="11">
        <v>50</v>
      </c>
      <c r="P358" s="12">
        <v>0</v>
      </c>
      <c r="Q358" s="13">
        <v>865300</v>
      </c>
      <c r="R358" s="13">
        <v>0</v>
      </c>
      <c r="S358" s="13">
        <v>0</v>
      </c>
      <c r="T358" s="13">
        <v>59400</v>
      </c>
      <c r="U358" s="14">
        <v>924700</v>
      </c>
      <c r="V358" s="4"/>
      <c r="W358" s="15">
        <v>0</v>
      </c>
      <c r="X358" s="16">
        <v>0.18</v>
      </c>
      <c r="Y358" s="16">
        <v>1.5325378622147022E-2</v>
      </c>
      <c r="Z358" s="17">
        <v>0</v>
      </c>
      <c r="AA358" s="4"/>
      <c r="AB358" s="11">
        <v>12</v>
      </c>
      <c r="AC358" s="18">
        <v>0</v>
      </c>
      <c r="AD358" s="13">
        <v>0</v>
      </c>
      <c r="AE358" s="18">
        <v>0</v>
      </c>
      <c r="AF358" s="19">
        <v>0</v>
      </c>
    </row>
    <row r="359" spans="1:32" x14ac:dyDescent="0.2">
      <c r="A359" s="5">
        <v>446</v>
      </c>
      <c r="B359" s="6">
        <v>446099307</v>
      </c>
      <c r="C359" s="7" t="s">
        <v>208</v>
      </c>
      <c r="D359" s="6">
        <v>99</v>
      </c>
      <c r="E359" s="7" t="s">
        <v>209</v>
      </c>
      <c r="F359" s="6">
        <v>307</v>
      </c>
      <c r="G359" s="8" t="s">
        <v>220</v>
      </c>
      <c r="H359" s="3"/>
      <c r="I359" s="9">
        <v>14559</v>
      </c>
      <c r="J359" s="9">
        <v>4900</v>
      </c>
      <c r="K359" s="9">
        <v>0</v>
      </c>
      <c r="L359" s="9">
        <v>1188</v>
      </c>
      <c r="M359" s="10">
        <v>20647</v>
      </c>
      <c r="N359" s="3"/>
      <c r="O359" s="11">
        <v>8</v>
      </c>
      <c r="P359" s="12">
        <v>0</v>
      </c>
      <c r="Q359" s="13">
        <v>155672</v>
      </c>
      <c r="R359" s="13">
        <v>0</v>
      </c>
      <c r="S359" s="13">
        <v>0</v>
      </c>
      <c r="T359" s="13">
        <v>9504</v>
      </c>
      <c r="U359" s="14">
        <v>165176</v>
      </c>
      <c r="V359" s="4"/>
      <c r="W359" s="15">
        <v>0</v>
      </c>
      <c r="X359" s="16">
        <v>0.09</v>
      </c>
      <c r="Y359" s="16">
        <v>4.3674155154396705E-3</v>
      </c>
      <c r="Z359" s="17">
        <v>0</v>
      </c>
      <c r="AA359" s="4"/>
      <c r="AB359" s="11">
        <v>0</v>
      </c>
      <c r="AC359" s="18">
        <v>0</v>
      </c>
      <c r="AD359" s="13">
        <v>0</v>
      </c>
      <c r="AE359" s="18">
        <v>0</v>
      </c>
      <c r="AF359" s="19">
        <v>0</v>
      </c>
    </row>
    <row r="360" spans="1:32" x14ac:dyDescent="0.2">
      <c r="A360" s="5">
        <v>446</v>
      </c>
      <c r="B360" s="6">
        <v>446099323</v>
      </c>
      <c r="C360" s="7" t="s">
        <v>208</v>
      </c>
      <c r="D360" s="6">
        <v>99</v>
      </c>
      <c r="E360" s="7" t="s">
        <v>209</v>
      </c>
      <c r="F360" s="6">
        <v>323</v>
      </c>
      <c r="G360" s="8" t="s">
        <v>221</v>
      </c>
      <c r="H360" s="3"/>
      <c r="I360" s="9">
        <v>11574</v>
      </c>
      <c r="J360" s="9">
        <v>2788</v>
      </c>
      <c r="K360" s="9">
        <v>0</v>
      </c>
      <c r="L360" s="9">
        <v>1188</v>
      </c>
      <c r="M360" s="10">
        <v>15550</v>
      </c>
      <c r="N360" s="3"/>
      <c r="O360" s="11">
        <v>6</v>
      </c>
      <c r="P360" s="12">
        <v>0</v>
      </c>
      <c r="Q360" s="13">
        <v>86172</v>
      </c>
      <c r="R360" s="13">
        <v>0</v>
      </c>
      <c r="S360" s="13">
        <v>0</v>
      </c>
      <c r="T360" s="13">
        <v>7128</v>
      </c>
      <c r="U360" s="14">
        <v>93300</v>
      </c>
      <c r="V360" s="4"/>
      <c r="W360" s="15">
        <v>0</v>
      </c>
      <c r="X360" s="16">
        <v>0.09</v>
      </c>
      <c r="Y360" s="16">
        <v>6.1758052259158073E-3</v>
      </c>
      <c r="Z360" s="17">
        <v>0</v>
      </c>
      <c r="AA360" s="4"/>
      <c r="AB360" s="11">
        <v>2</v>
      </c>
      <c r="AC360" s="18">
        <v>0</v>
      </c>
      <c r="AD360" s="13">
        <v>0</v>
      </c>
      <c r="AE360" s="18">
        <v>0</v>
      </c>
      <c r="AF360" s="19">
        <v>0</v>
      </c>
    </row>
    <row r="361" spans="1:32" x14ac:dyDescent="0.2">
      <c r="A361" s="5">
        <v>446</v>
      </c>
      <c r="B361" s="6">
        <v>446099350</v>
      </c>
      <c r="C361" s="7" t="s">
        <v>208</v>
      </c>
      <c r="D361" s="6">
        <v>99</v>
      </c>
      <c r="E361" s="7" t="s">
        <v>209</v>
      </c>
      <c r="F361" s="6">
        <v>350</v>
      </c>
      <c r="G361" s="8" t="s">
        <v>133</v>
      </c>
      <c r="H361" s="3"/>
      <c r="I361" s="9">
        <v>13800</v>
      </c>
      <c r="J361" s="9">
        <v>7413</v>
      </c>
      <c r="K361" s="9">
        <v>0</v>
      </c>
      <c r="L361" s="9">
        <v>1188</v>
      </c>
      <c r="M361" s="10">
        <v>22401</v>
      </c>
      <c r="N361" s="3"/>
      <c r="O361" s="11">
        <v>4</v>
      </c>
      <c r="P361" s="12">
        <v>0</v>
      </c>
      <c r="Q361" s="13">
        <v>84852</v>
      </c>
      <c r="R361" s="13">
        <v>0</v>
      </c>
      <c r="S361" s="13">
        <v>0</v>
      </c>
      <c r="T361" s="13">
        <v>4752</v>
      </c>
      <c r="U361" s="14">
        <v>89604</v>
      </c>
      <c r="V361" s="4"/>
      <c r="W361" s="15">
        <v>0</v>
      </c>
      <c r="X361" s="16">
        <v>0.09</v>
      </c>
      <c r="Y361" s="16">
        <v>5.8716879878472052E-2</v>
      </c>
      <c r="Z361" s="17">
        <v>0</v>
      </c>
      <c r="AA361" s="4"/>
      <c r="AB361" s="11">
        <v>0</v>
      </c>
      <c r="AC361" s="18">
        <v>0</v>
      </c>
      <c r="AD361" s="13">
        <v>0</v>
      </c>
      <c r="AE361" s="18">
        <v>0</v>
      </c>
      <c r="AF361" s="19">
        <v>0</v>
      </c>
    </row>
    <row r="362" spans="1:32" x14ac:dyDescent="0.2">
      <c r="A362" s="5">
        <v>446</v>
      </c>
      <c r="B362" s="6">
        <v>446099625</v>
      </c>
      <c r="C362" s="7" t="s">
        <v>208</v>
      </c>
      <c r="D362" s="6">
        <v>99</v>
      </c>
      <c r="E362" s="7" t="s">
        <v>209</v>
      </c>
      <c r="F362" s="6">
        <v>625</v>
      </c>
      <c r="G362" s="8" t="s">
        <v>66</v>
      </c>
      <c r="H362" s="3"/>
      <c r="I362" s="9">
        <v>16657</v>
      </c>
      <c r="J362" s="9">
        <v>1441</v>
      </c>
      <c r="K362" s="9">
        <v>0</v>
      </c>
      <c r="L362" s="9">
        <v>1188</v>
      </c>
      <c r="M362" s="10">
        <v>19286</v>
      </c>
      <c r="N362" s="3"/>
      <c r="O362" s="11">
        <v>10</v>
      </c>
      <c r="P362" s="12">
        <v>0</v>
      </c>
      <c r="Q362" s="13">
        <v>180980</v>
      </c>
      <c r="R362" s="13">
        <v>0</v>
      </c>
      <c r="S362" s="13">
        <v>0</v>
      </c>
      <c r="T362" s="13">
        <v>11880</v>
      </c>
      <c r="U362" s="14">
        <v>192860</v>
      </c>
      <c r="V362" s="4"/>
      <c r="W362" s="15">
        <v>0</v>
      </c>
      <c r="X362" s="16">
        <v>0.09</v>
      </c>
      <c r="Y362" s="16">
        <v>4.1640385834014549E-3</v>
      </c>
      <c r="Z362" s="17">
        <v>0</v>
      </c>
      <c r="AA362" s="4"/>
      <c r="AB362" s="11">
        <v>1</v>
      </c>
      <c r="AC362" s="18">
        <v>0</v>
      </c>
      <c r="AD362" s="13">
        <v>0</v>
      </c>
      <c r="AE362" s="18">
        <v>0</v>
      </c>
      <c r="AF362" s="19">
        <v>0</v>
      </c>
    </row>
    <row r="363" spans="1:32" x14ac:dyDescent="0.2">
      <c r="A363" s="5">
        <v>446</v>
      </c>
      <c r="B363" s="6">
        <v>446099650</v>
      </c>
      <c r="C363" s="7" t="s">
        <v>208</v>
      </c>
      <c r="D363" s="6">
        <v>99</v>
      </c>
      <c r="E363" s="7" t="s">
        <v>209</v>
      </c>
      <c r="F363" s="6">
        <v>650</v>
      </c>
      <c r="G363" s="8" t="s">
        <v>222</v>
      </c>
      <c r="H363" s="3"/>
      <c r="I363" s="9">
        <v>12923</v>
      </c>
      <c r="J363" s="9">
        <v>4040</v>
      </c>
      <c r="K363" s="9">
        <v>0</v>
      </c>
      <c r="L363" s="9">
        <v>1188</v>
      </c>
      <c r="M363" s="10">
        <v>18151</v>
      </c>
      <c r="N363" s="3"/>
      <c r="O363" s="11">
        <v>1</v>
      </c>
      <c r="P363" s="12">
        <v>0</v>
      </c>
      <c r="Q363" s="13">
        <v>16963</v>
      </c>
      <c r="R363" s="13">
        <v>0</v>
      </c>
      <c r="S363" s="13">
        <v>0</v>
      </c>
      <c r="T363" s="13">
        <v>1188</v>
      </c>
      <c r="U363" s="14">
        <v>18151</v>
      </c>
      <c r="V363" s="4"/>
      <c r="W363" s="15">
        <v>0</v>
      </c>
      <c r="X363" s="16">
        <v>0.09</v>
      </c>
      <c r="Y363" s="16">
        <v>3.8037763674263398E-4</v>
      </c>
      <c r="Z363" s="17">
        <v>0</v>
      </c>
      <c r="AA363" s="4"/>
      <c r="AB363" s="11">
        <v>0</v>
      </c>
      <c r="AC363" s="18">
        <v>0</v>
      </c>
      <c r="AD363" s="13">
        <v>0</v>
      </c>
      <c r="AE363" s="18">
        <v>0</v>
      </c>
      <c r="AF363" s="19">
        <v>0</v>
      </c>
    </row>
    <row r="364" spans="1:32" x14ac:dyDescent="0.2">
      <c r="A364" s="5">
        <v>446</v>
      </c>
      <c r="B364" s="6">
        <v>446099665</v>
      </c>
      <c r="C364" s="7" t="s">
        <v>208</v>
      </c>
      <c r="D364" s="6">
        <v>99</v>
      </c>
      <c r="E364" s="7" t="s">
        <v>209</v>
      </c>
      <c r="F364" s="6">
        <v>665</v>
      </c>
      <c r="G364" s="8" t="s">
        <v>223</v>
      </c>
      <c r="H364" s="3"/>
      <c r="I364" s="9">
        <v>14327</v>
      </c>
      <c r="J364" s="9">
        <v>1759</v>
      </c>
      <c r="K364" s="9">
        <v>0</v>
      </c>
      <c r="L364" s="9">
        <v>1188</v>
      </c>
      <c r="M364" s="10">
        <v>17274</v>
      </c>
      <c r="N364" s="3"/>
      <c r="O364" s="11">
        <v>2</v>
      </c>
      <c r="P364" s="12">
        <v>0</v>
      </c>
      <c r="Q364" s="13">
        <v>32172</v>
      </c>
      <c r="R364" s="13">
        <v>0</v>
      </c>
      <c r="S364" s="13">
        <v>0</v>
      </c>
      <c r="T364" s="13">
        <v>2376</v>
      </c>
      <c r="U364" s="14">
        <v>34548</v>
      </c>
      <c r="V364" s="4"/>
      <c r="W364" s="15">
        <v>0</v>
      </c>
      <c r="X364" s="16">
        <v>0.09</v>
      </c>
      <c r="Y364" s="16">
        <v>4.4816923064848755E-3</v>
      </c>
      <c r="Z364" s="17">
        <v>0</v>
      </c>
      <c r="AA364" s="4"/>
      <c r="AB364" s="11">
        <v>1</v>
      </c>
      <c r="AC364" s="18">
        <v>0</v>
      </c>
      <c r="AD364" s="13">
        <v>0</v>
      </c>
      <c r="AE364" s="18">
        <v>0</v>
      </c>
      <c r="AF364" s="19">
        <v>0</v>
      </c>
    </row>
    <row r="365" spans="1:32" x14ac:dyDescent="0.2">
      <c r="A365" s="5">
        <v>446</v>
      </c>
      <c r="B365" s="6">
        <v>446099690</v>
      </c>
      <c r="C365" s="7" t="s">
        <v>208</v>
      </c>
      <c r="D365" s="6">
        <v>99</v>
      </c>
      <c r="E365" s="7" t="s">
        <v>209</v>
      </c>
      <c r="F365" s="6">
        <v>690</v>
      </c>
      <c r="G365" s="8" t="s">
        <v>109</v>
      </c>
      <c r="H365" s="3"/>
      <c r="I365" s="9">
        <v>13691</v>
      </c>
      <c r="J365" s="9">
        <v>6927</v>
      </c>
      <c r="K365" s="9">
        <v>0</v>
      </c>
      <c r="L365" s="9">
        <v>1188</v>
      </c>
      <c r="M365" s="10">
        <v>21806</v>
      </c>
      <c r="N365" s="3"/>
      <c r="O365" s="11">
        <v>12</v>
      </c>
      <c r="P365" s="12">
        <v>0</v>
      </c>
      <c r="Q365" s="13">
        <v>247416</v>
      </c>
      <c r="R365" s="13">
        <v>0</v>
      </c>
      <c r="S365" s="13">
        <v>0</v>
      </c>
      <c r="T365" s="13">
        <v>14256</v>
      </c>
      <c r="U365" s="14">
        <v>261672</v>
      </c>
      <c r="V365" s="4"/>
      <c r="W365" s="15">
        <v>0</v>
      </c>
      <c r="X365" s="16">
        <v>0.09</v>
      </c>
      <c r="Y365" s="16">
        <v>1.9545159959487766E-2</v>
      </c>
      <c r="Z365" s="17">
        <v>0</v>
      </c>
      <c r="AA365" s="4"/>
      <c r="AB365" s="11">
        <v>0</v>
      </c>
      <c r="AC365" s="18">
        <v>0</v>
      </c>
      <c r="AD365" s="13">
        <v>0</v>
      </c>
      <c r="AE365" s="18">
        <v>0</v>
      </c>
      <c r="AF365" s="19">
        <v>0</v>
      </c>
    </row>
    <row r="366" spans="1:32" x14ac:dyDescent="0.2">
      <c r="A366" s="5">
        <v>446</v>
      </c>
      <c r="B366" s="6">
        <v>446099780</v>
      </c>
      <c r="C366" s="7" t="s">
        <v>208</v>
      </c>
      <c r="D366" s="6">
        <v>99</v>
      </c>
      <c r="E366" s="7" t="s">
        <v>209</v>
      </c>
      <c r="F366" s="6">
        <v>780</v>
      </c>
      <c r="G366" s="8" t="s">
        <v>180</v>
      </c>
      <c r="H366" s="3"/>
      <c r="I366" s="9">
        <v>17489</v>
      </c>
      <c r="J366" s="9">
        <v>3113</v>
      </c>
      <c r="K366" s="9">
        <v>0</v>
      </c>
      <c r="L366" s="9">
        <v>1188</v>
      </c>
      <c r="M366" s="10">
        <v>21790</v>
      </c>
      <c r="N366" s="3"/>
      <c r="O366" s="11">
        <v>3</v>
      </c>
      <c r="P366" s="12">
        <v>0</v>
      </c>
      <c r="Q366" s="13">
        <v>61806</v>
      </c>
      <c r="R366" s="13">
        <v>0</v>
      </c>
      <c r="S366" s="13">
        <v>0</v>
      </c>
      <c r="T366" s="13">
        <v>3564</v>
      </c>
      <c r="U366" s="14">
        <v>65370</v>
      </c>
      <c r="V366" s="4"/>
      <c r="W366" s="15">
        <v>0</v>
      </c>
      <c r="X366" s="16">
        <v>0.09</v>
      </c>
      <c r="Y366" s="16">
        <v>2.1987861487199618E-2</v>
      </c>
      <c r="Z366" s="17">
        <v>0</v>
      </c>
      <c r="AA366" s="4"/>
      <c r="AB366" s="11">
        <v>2</v>
      </c>
      <c r="AC366" s="18">
        <v>0</v>
      </c>
      <c r="AD366" s="13">
        <v>0</v>
      </c>
      <c r="AE366" s="18">
        <v>0</v>
      </c>
      <c r="AF366" s="19">
        <v>0</v>
      </c>
    </row>
    <row r="367" spans="1:32" x14ac:dyDescent="0.2">
      <c r="A367" s="5">
        <v>447</v>
      </c>
      <c r="B367" s="6">
        <v>447101025</v>
      </c>
      <c r="C367" s="7" t="s">
        <v>224</v>
      </c>
      <c r="D367" s="6">
        <v>101</v>
      </c>
      <c r="E367" s="7" t="s">
        <v>142</v>
      </c>
      <c r="F367" s="6">
        <v>25</v>
      </c>
      <c r="G367" s="8" t="s">
        <v>140</v>
      </c>
      <c r="H367" s="3"/>
      <c r="I367" s="9">
        <v>12688</v>
      </c>
      <c r="J367" s="9">
        <v>4875</v>
      </c>
      <c r="K367" s="9">
        <v>0</v>
      </c>
      <c r="L367" s="9">
        <v>1188</v>
      </c>
      <c r="M367" s="10">
        <v>18751</v>
      </c>
      <c r="N367" s="3"/>
      <c r="O367" s="11">
        <v>175</v>
      </c>
      <c r="P367" s="12">
        <v>0</v>
      </c>
      <c r="Q367" s="13">
        <v>3073525</v>
      </c>
      <c r="R367" s="13">
        <v>0</v>
      </c>
      <c r="S367" s="13">
        <v>0</v>
      </c>
      <c r="T367" s="13">
        <v>207900</v>
      </c>
      <c r="U367" s="14">
        <v>3281425</v>
      </c>
      <c r="V367" s="4"/>
      <c r="W367" s="15">
        <v>0</v>
      </c>
      <c r="X367" s="16">
        <v>0.09</v>
      </c>
      <c r="Y367" s="16">
        <v>7.5903594165559113E-2</v>
      </c>
      <c r="Z367" s="17">
        <v>0</v>
      </c>
      <c r="AA367" s="4"/>
      <c r="AB367" s="11">
        <v>45</v>
      </c>
      <c r="AC367" s="18">
        <v>0</v>
      </c>
      <c r="AD367" s="13">
        <v>0</v>
      </c>
      <c r="AE367" s="18">
        <v>0</v>
      </c>
      <c r="AF367" s="19">
        <v>0</v>
      </c>
    </row>
    <row r="368" spans="1:32" x14ac:dyDescent="0.2">
      <c r="A368" s="5">
        <v>447</v>
      </c>
      <c r="B368" s="6">
        <v>447101035</v>
      </c>
      <c r="C368" s="7" t="s">
        <v>224</v>
      </c>
      <c r="D368" s="6">
        <v>101</v>
      </c>
      <c r="E368" s="7" t="s">
        <v>142</v>
      </c>
      <c r="F368" s="6">
        <v>35</v>
      </c>
      <c r="G368" s="8" t="s">
        <v>42</v>
      </c>
      <c r="H368" s="3"/>
      <c r="I368" s="9">
        <v>18977</v>
      </c>
      <c r="J368" s="9">
        <v>7185</v>
      </c>
      <c r="K368" s="9">
        <v>0</v>
      </c>
      <c r="L368" s="9">
        <v>1188</v>
      </c>
      <c r="M368" s="10">
        <v>27350</v>
      </c>
      <c r="N368" s="3"/>
      <c r="O368" s="11">
        <v>1</v>
      </c>
      <c r="P368" s="12">
        <v>0</v>
      </c>
      <c r="Q368" s="13">
        <v>26162</v>
      </c>
      <c r="R368" s="13">
        <v>0</v>
      </c>
      <c r="S368" s="13">
        <v>0</v>
      </c>
      <c r="T368" s="13">
        <v>1188</v>
      </c>
      <c r="U368" s="14">
        <v>27350</v>
      </c>
      <c r="V368" s="4"/>
      <c r="W368" s="15">
        <v>0</v>
      </c>
      <c r="X368" s="16">
        <v>0.18</v>
      </c>
      <c r="Y368" s="16">
        <v>0.1674255461324281</v>
      </c>
      <c r="Z368" s="17">
        <v>0</v>
      </c>
      <c r="AA368" s="4"/>
      <c r="AB368" s="11">
        <v>0</v>
      </c>
      <c r="AC368" s="18">
        <v>0</v>
      </c>
      <c r="AD368" s="13">
        <v>0</v>
      </c>
      <c r="AE368" s="18">
        <v>0</v>
      </c>
      <c r="AF368" s="19">
        <v>0</v>
      </c>
    </row>
    <row r="369" spans="1:32" x14ac:dyDescent="0.2">
      <c r="A369" s="5">
        <v>447</v>
      </c>
      <c r="B369" s="6">
        <v>447101100</v>
      </c>
      <c r="C369" s="7" t="s">
        <v>224</v>
      </c>
      <c r="D369" s="6">
        <v>101</v>
      </c>
      <c r="E369" s="7" t="s">
        <v>142</v>
      </c>
      <c r="F369" s="6">
        <v>100</v>
      </c>
      <c r="G369" s="8" t="s">
        <v>98</v>
      </c>
      <c r="H369" s="3"/>
      <c r="I369" s="9">
        <v>18107</v>
      </c>
      <c r="J369" s="9">
        <v>4583</v>
      </c>
      <c r="K369" s="9">
        <v>0</v>
      </c>
      <c r="L369" s="9">
        <v>1188</v>
      </c>
      <c r="M369" s="10">
        <v>23878</v>
      </c>
      <c r="N369" s="3"/>
      <c r="O369" s="11">
        <v>2</v>
      </c>
      <c r="P369" s="12">
        <v>0</v>
      </c>
      <c r="Q369" s="13">
        <v>45380</v>
      </c>
      <c r="R369" s="13">
        <v>0</v>
      </c>
      <c r="S369" s="13">
        <v>0</v>
      </c>
      <c r="T369" s="13">
        <v>2376</v>
      </c>
      <c r="U369" s="14">
        <v>47756</v>
      </c>
      <c r="V369" s="4"/>
      <c r="W369" s="15">
        <v>0</v>
      </c>
      <c r="X369" s="16">
        <v>0.09</v>
      </c>
      <c r="Y369" s="16">
        <v>2.5328368589014175E-2</v>
      </c>
      <c r="Z369" s="17">
        <v>0</v>
      </c>
      <c r="AA369" s="4"/>
      <c r="AB369" s="11">
        <v>1</v>
      </c>
      <c r="AC369" s="18">
        <v>0</v>
      </c>
      <c r="AD369" s="13">
        <v>0</v>
      </c>
      <c r="AE369" s="18">
        <v>0</v>
      </c>
      <c r="AF369" s="19">
        <v>0</v>
      </c>
    </row>
    <row r="370" spans="1:32" x14ac:dyDescent="0.2">
      <c r="A370" s="5">
        <v>447</v>
      </c>
      <c r="B370" s="6">
        <v>447101101</v>
      </c>
      <c r="C370" s="7" t="s">
        <v>224</v>
      </c>
      <c r="D370" s="6">
        <v>101</v>
      </c>
      <c r="E370" s="7" t="s">
        <v>142</v>
      </c>
      <c r="F370" s="6">
        <v>101</v>
      </c>
      <c r="G370" s="8" t="s">
        <v>142</v>
      </c>
      <c r="H370" s="3"/>
      <c r="I370" s="9">
        <v>11947</v>
      </c>
      <c r="J370" s="9">
        <v>4646</v>
      </c>
      <c r="K370" s="9">
        <v>0</v>
      </c>
      <c r="L370" s="9">
        <v>1188</v>
      </c>
      <c r="M370" s="10">
        <v>17781</v>
      </c>
      <c r="N370" s="3"/>
      <c r="O370" s="11">
        <v>324</v>
      </c>
      <c r="P370" s="12">
        <v>0</v>
      </c>
      <c r="Q370" s="13">
        <v>5376132</v>
      </c>
      <c r="R370" s="13">
        <v>0</v>
      </c>
      <c r="S370" s="13">
        <v>0</v>
      </c>
      <c r="T370" s="13">
        <v>384912</v>
      </c>
      <c r="U370" s="14">
        <v>5761044</v>
      </c>
      <c r="V370" s="4"/>
      <c r="W370" s="15">
        <v>0</v>
      </c>
      <c r="X370" s="16">
        <v>0.09</v>
      </c>
      <c r="Y370" s="16">
        <v>5.91878738770764E-2</v>
      </c>
      <c r="Z370" s="17">
        <v>0</v>
      </c>
      <c r="AA370" s="4"/>
      <c r="AB370" s="11">
        <v>74</v>
      </c>
      <c r="AC370" s="18">
        <v>0</v>
      </c>
      <c r="AD370" s="13">
        <v>0</v>
      </c>
      <c r="AE370" s="18">
        <v>0</v>
      </c>
      <c r="AF370" s="19">
        <v>0</v>
      </c>
    </row>
    <row r="371" spans="1:32" x14ac:dyDescent="0.2">
      <c r="A371" s="5">
        <v>447</v>
      </c>
      <c r="B371" s="6">
        <v>447101136</v>
      </c>
      <c r="C371" s="7" t="s">
        <v>224</v>
      </c>
      <c r="D371" s="6">
        <v>101</v>
      </c>
      <c r="E371" s="7" t="s">
        <v>142</v>
      </c>
      <c r="F371" s="6">
        <v>136</v>
      </c>
      <c r="G371" s="8" t="s">
        <v>101</v>
      </c>
      <c r="H371" s="3"/>
      <c r="I371" s="9">
        <v>11059</v>
      </c>
      <c r="J371" s="9">
        <v>3571</v>
      </c>
      <c r="K371" s="9">
        <v>0</v>
      </c>
      <c r="L371" s="9">
        <v>1188</v>
      </c>
      <c r="M371" s="10">
        <v>15818</v>
      </c>
      <c r="N371" s="3"/>
      <c r="O371" s="11">
        <v>6</v>
      </c>
      <c r="P371" s="12">
        <v>0</v>
      </c>
      <c r="Q371" s="13">
        <v>87780</v>
      </c>
      <c r="R371" s="13">
        <v>0</v>
      </c>
      <c r="S371" s="13">
        <v>0</v>
      </c>
      <c r="T371" s="13">
        <v>7128</v>
      </c>
      <c r="U371" s="14">
        <v>94908</v>
      </c>
      <c r="V371" s="4"/>
      <c r="W371" s="15">
        <v>0</v>
      </c>
      <c r="X371" s="16">
        <v>0.09</v>
      </c>
      <c r="Y371" s="16">
        <v>4.4590006164125784E-3</v>
      </c>
      <c r="Z371" s="17">
        <v>0</v>
      </c>
      <c r="AA371" s="4"/>
      <c r="AB371" s="11">
        <v>1</v>
      </c>
      <c r="AC371" s="18">
        <v>0</v>
      </c>
      <c r="AD371" s="13">
        <v>0</v>
      </c>
      <c r="AE371" s="18">
        <v>0</v>
      </c>
      <c r="AF371" s="19">
        <v>0</v>
      </c>
    </row>
    <row r="372" spans="1:32" x14ac:dyDescent="0.2">
      <c r="A372" s="5">
        <v>447</v>
      </c>
      <c r="B372" s="6">
        <v>447101138</v>
      </c>
      <c r="C372" s="7" t="s">
        <v>224</v>
      </c>
      <c r="D372" s="6">
        <v>101</v>
      </c>
      <c r="E372" s="7" t="s">
        <v>142</v>
      </c>
      <c r="F372" s="6">
        <v>138</v>
      </c>
      <c r="G372" s="8" t="s">
        <v>225</v>
      </c>
      <c r="H372" s="3"/>
      <c r="I372" s="9">
        <v>14358</v>
      </c>
      <c r="J372" s="9">
        <v>6984</v>
      </c>
      <c r="K372" s="9">
        <v>0</v>
      </c>
      <c r="L372" s="9">
        <v>1188</v>
      </c>
      <c r="M372" s="10">
        <v>22530</v>
      </c>
      <c r="N372" s="3"/>
      <c r="O372" s="11">
        <v>8</v>
      </c>
      <c r="P372" s="12">
        <v>0</v>
      </c>
      <c r="Q372" s="13">
        <v>170736</v>
      </c>
      <c r="R372" s="13">
        <v>0</v>
      </c>
      <c r="S372" s="13">
        <v>0</v>
      </c>
      <c r="T372" s="13">
        <v>9504</v>
      </c>
      <c r="U372" s="14">
        <v>180240</v>
      </c>
      <c r="V372" s="4"/>
      <c r="W372" s="15">
        <v>0</v>
      </c>
      <c r="X372" s="16">
        <v>0.09</v>
      </c>
      <c r="Y372" s="16">
        <v>9.896606384948034E-3</v>
      </c>
      <c r="Z372" s="17">
        <v>0</v>
      </c>
      <c r="AA372" s="4"/>
      <c r="AB372" s="11">
        <v>0</v>
      </c>
      <c r="AC372" s="18">
        <v>0</v>
      </c>
      <c r="AD372" s="13">
        <v>0</v>
      </c>
      <c r="AE372" s="18">
        <v>0</v>
      </c>
      <c r="AF372" s="19">
        <v>0</v>
      </c>
    </row>
    <row r="373" spans="1:32" x14ac:dyDescent="0.2">
      <c r="A373" s="5">
        <v>447</v>
      </c>
      <c r="B373" s="6">
        <v>447101170</v>
      </c>
      <c r="C373" s="7" t="s">
        <v>224</v>
      </c>
      <c r="D373" s="6">
        <v>101</v>
      </c>
      <c r="E373" s="7" t="s">
        <v>142</v>
      </c>
      <c r="F373" s="6">
        <v>170</v>
      </c>
      <c r="G373" s="8" t="s">
        <v>102</v>
      </c>
      <c r="H373" s="3"/>
      <c r="I373" s="9">
        <v>16242</v>
      </c>
      <c r="J373" s="9">
        <v>898</v>
      </c>
      <c r="K373" s="9">
        <v>0</v>
      </c>
      <c r="L373" s="9">
        <v>1188</v>
      </c>
      <c r="M373" s="10">
        <v>18328</v>
      </c>
      <c r="N373" s="3"/>
      <c r="O373" s="11">
        <v>1</v>
      </c>
      <c r="P373" s="12">
        <v>0</v>
      </c>
      <c r="Q373" s="13">
        <v>17140</v>
      </c>
      <c r="R373" s="13">
        <v>0</v>
      </c>
      <c r="S373" s="13">
        <v>0</v>
      </c>
      <c r="T373" s="13">
        <v>1188</v>
      </c>
      <c r="U373" s="14">
        <v>18328</v>
      </c>
      <c r="V373" s="4"/>
      <c r="W373" s="15">
        <v>0</v>
      </c>
      <c r="X373" s="16">
        <v>0.09</v>
      </c>
      <c r="Y373" s="16">
        <v>8.1498409141711289E-2</v>
      </c>
      <c r="Z373" s="17">
        <v>0</v>
      </c>
      <c r="AA373" s="4"/>
      <c r="AB373" s="11">
        <v>0</v>
      </c>
      <c r="AC373" s="18">
        <v>0</v>
      </c>
      <c r="AD373" s="13">
        <v>0</v>
      </c>
      <c r="AE373" s="18">
        <v>0</v>
      </c>
      <c r="AF373" s="19">
        <v>0</v>
      </c>
    </row>
    <row r="374" spans="1:32" x14ac:dyDescent="0.2">
      <c r="A374" s="5">
        <v>447</v>
      </c>
      <c r="B374" s="6">
        <v>447101177</v>
      </c>
      <c r="C374" s="7" t="s">
        <v>224</v>
      </c>
      <c r="D374" s="6">
        <v>101</v>
      </c>
      <c r="E374" s="7" t="s">
        <v>142</v>
      </c>
      <c r="F374" s="6">
        <v>177</v>
      </c>
      <c r="G374" s="8" t="s">
        <v>226</v>
      </c>
      <c r="H374" s="3"/>
      <c r="I374" s="9">
        <v>11997</v>
      </c>
      <c r="J374" s="9">
        <v>4555</v>
      </c>
      <c r="K374" s="9">
        <v>0</v>
      </c>
      <c r="L374" s="9">
        <v>1188</v>
      </c>
      <c r="M374" s="10">
        <v>17740</v>
      </c>
      <c r="N374" s="3"/>
      <c r="O374" s="11">
        <v>22</v>
      </c>
      <c r="P374" s="12">
        <v>0</v>
      </c>
      <c r="Q374" s="13">
        <v>364144</v>
      </c>
      <c r="R374" s="13">
        <v>0</v>
      </c>
      <c r="S374" s="13">
        <v>0</v>
      </c>
      <c r="T374" s="13">
        <v>26136</v>
      </c>
      <c r="U374" s="14">
        <v>390280</v>
      </c>
      <c r="V374" s="4"/>
      <c r="W374" s="15">
        <v>0</v>
      </c>
      <c r="X374" s="16">
        <v>0.09</v>
      </c>
      <c r="Y374" s="16">
        <v>9.684003691954603E-3</v>
      </c>
      <c r="Z374" s="17">
        <v>0</v>
      </c>
      <c r="AA374" s="4"/>
      <c r="AB374" s="11">
        <v>1</v>
      </c>
      <c r="AC374" s="18">
        <v>0</v>
      </c>
      <c r="AD374" s="13">
        <v>0</v>
      </c>
      <c r="AE374" s="18">
        <v>0</v>
      </c>
      <c r="AF374" s="19">
        <v>0</v>
      </c>
    </row>
    <row r="375" spans="1:32" x14ac:dyDescent="0.2">
      <c r="A375" s="5">
        <v>447</v>
      </c>
      <c r="B375" s="6">
        <v>447101185</v>
      </c>
      <c r="C375" s="7" t="s">
        <v>224</v>
      </c>
      <c r="D375" s="6">
        <v>101</v>
      </c>
      <c r="E375" s="7" t="s">
        <v>142</v>
      </c>
      <c r="F375" s="6">
        <v>185</v>
      </c>
      <c r="G375" s="8" t="s">
        <v>147</v>
      </c>
      <c r="H375" s="3"/>
      <c r="I375" s="9">
        <v>14540</v>
      </c>
      <c r="J375" s="9">
        <v>1826</v>
      </c>
      <c r="K375" s="9">
        <v>0</v>
      </c>
      <c r="L375" s="9">
        <v>1188</v>
      </c>
      <c r="M375" s="10">
        <v>17554</v>
      </c>
      <c r="N375" s="3"/>
      <c r="O375" s="11">
        <v>145</v>
      </c>
      <c r="P375" s="12">
        <v>0</v>
      </c>
      <c r="Q375" s="13">
        <v>2373070</v>
      </c>
      <c r="R375" s="13">
        <v>0</v>
      </c>
      <c r="S375" s="13">
        <v>0</v>
      </c>
      <c r="T375" s="13">
        <v>172260</v>
      </c>
      <c r="U375" s="14">
        <v>2545330</v>
      </c>
      <c r="V375" s="4"/>
      <c r="W375" s="15">
        <v>0</v>
      </c>
      <c r="X375" s="16">
        <v>0.09</v>
      </c>
      <c r="Y375" s="16">
        <v>2.8164263846001639E-2</v>
      </c>
      <c r="Z375" s="17">
        <v>0</v>
      </c>
      <c r="AA375" s="4"/>
      <c r="AB375" s="11">
        <v>42</v>
      </c>
      <c r="AC375" s="18">
        <v>0</v>
      </c>
      <c r="AD375" s="13">
        <v>0</v>
      </c>
      <c r="AE375" s="18">
        <v>0</v>
      </c>
      <c r="AF375" s="19">
        <v>0</v>
      </c>
    </row>
    <row r="376" spans="1:32" x14ac:dyDescent="0.2">
      <c r="A376" s="5">
        <v>447</v>
      </c>
      <c r="B376" s="6">
        <v>447101187</v>
      </c>
      <c r="C376" s="7" t="s">
        <v>224</v>
      </c>
      <c r="D376" s="6">
        <v>101</v>
      </c>
      <c r="E376" s="7" t="s">
        <v>142</v>
      </c>
      <c r="F376" s="6">
        <v>187</v>
      </c>
      <c r="G376" s="8" t="s">
        <v>227</v>
      </c>
      <c r="H376" s="3"/>
      <c r="I376" s="9">
        <v>12390</v>
      </c>
      <c r="J376" s="9">
        <v>6885</v>
      </c>
      <c r="K376" s="9">
        <v>0</v>
      </c>
      <c r="L376" s="9">
        <v>1188</v>
      </c>
      <c r="M376" s="10">
        <v>20463</v>
      </c>
      <c r="N376" s="3"/>
      <c r="O376" s="11">
        <v>2</v>
      </c>
      <c r="P376" s="12">
        <v>0</v>
      </c>
      <c r="Q376" s="13">
        <v>38550</v>
      </c>
      <c r="R376" s="13">
        <v>0</v>
      </c>
      <c r="S376" s="13">
        <v>0</v>
      </c>
      <c r="T376" s="13">
        <v>2376</v>
      </c>
      <c r="U376" s="14">
        <v>40926</v>
      </c>
      <c r="V376" s="4"/>
      <c r="W376" s="15">
        <v>0</v>
      </c>
      <c r="X376" s="16">
        <v>0.09</v>
      </c>
      <c r="Y376" s="16">
        <v>1.7248351041533017E-3</v>
      </c>
      <c r="Z376" s="17">
        <v>0</v>
      </c>
      <c r="AA376" s="4"/>
      <c r="AB376" s="11">
        <v>0</v>
      </c>
      <c r="AC376" s="18">
        <v>0</v>
      </c>
      <c r="AD376" s="13">
        <v>0</v>
      </c>
      <c r="AE376" s="18">
        <v>0</v>
      </c>
      <c r="AF376" s="19">
        <v>0</v>
      </c>
    </row>
    <row r="377" spans="1:32" x14ac:dyDescent="0.2">
      <c r="A377" s="5">
        <v>447</v>
      </c>
      <c r="B377" s="6">
        <v>447101208</v>
      </c>
      <c r="C377" s="7" t="s">
        <v>224</v>
      </c>
      <c r="D377" s="6">
        <v>101</v>
      </c>
      <c r="E377" s="7" t="s">
        <v>142</v>
      </c>
      <c r="F377" s="6">
        <v>208</v>
      </c>
      <c r="G377" s="8" t="s">
        <v>214</v>
      </c>
      <c r="H377" s="3"/>
      <c r="I377" s="9">
        <v>12609</v>
      </c>
      <c r="J377" s="9">
        <v>5566</v>
      </c>
      <c r="K377" s="9">
        <v>0</v>
      </c>
      <c r="L377" s="9">
        <v>1188</v>
      </c>
      <c r="M377" s="10">
        <v>19363</v>
      </c>
      <c r="N377" s="3"/>
      <c r="O377" s="11">
        <v>9</v>
      </c>
      <c r="P377" s="12">
        <v>0</v>
      </c>
      <c r="Q377" s="13">
        <v>163575</v>
      </c>
      <c r="R377" s="13">
        <v>0</v>
      </c>
      <c r="S377" s="13">
        <v>0</v>
      </c>
      <c r="T377" s="13">
        <v>10692</v>
      </c>
      <c r="U377" s="14">
        <v>174267</v>
      </c>
      <c r="V377" s="4"/>
      <c r="W377" s="15">
        <v>0</v>
      </c>
      <c r="X377" s="16">
        <v>0.09</v>
      </c>
      <c r="Y377" s="16">
        <v>1.373896009193127E-2</v>
      </c>
      <c r="Z377" s="17">
        <v>0</v>
      </c>
      <c r="AA377" s="4"/>
      <c r="AB377" s="11">
        <v>2</v>
      </c>
      <c r="AC377" s="18">
        <v>0</v>
      </c>
      <c r="AD377" s="13">
        <v>0</v>
      </c>
      <c r="AE377" s="18">
        <v>0</v>
      </c>
      <c r="AF377" s="19">
        <v>0</v>
      </c>
    </row>
    <row r="378" spans="1:32" x14ac:dyDescent="0.2">
      <c r="A378" s="5">
        <v>447</v>
      </c>
      <c r="B378" s="6">
        <v>447101212</v>
      </c>
      <c r="C378" s="7" t="s">
        <v>224</v>
      </c>
      <c r="D378" s="6">
        <v>101</v>
      </c>
      <c r="E378" s="7" t="s">
        <v>142</v>
      </c>
      <c r="F378" s="6">
        <v>212</v>
      </c>
      <c r="G378" s="8" t="s">
        <v>215</v>
      </c>
      <c r="H378" s="3"/>
      <c r="I378" s="9">
        <v>11706</v>
      </c>
      <c r="J378" s="9">
        <v>2024</v>
      </c>
      <c r="K378" s="9">
        <v>0</v>
      </c>
      <c r="L378" s="9">
        <v>1188</v>
      </c>
      <c r="M378" s="10">
        <v>14918</v>
      </c>
      <c r="N378" s="3"/>
      <c r="O378" s="11">
        <v>4</v>
      </c>
      <c r="P378" s="12">
        <v>0</v>
      </c>
      <c r="Q378" s="13">
        <v>54920</v>
      </c>
      <c r="R378" s="13">
        <v>0</v>
      </c>
      <c r="S378" s="13">
        <v>0</v>
      </c>
      <c r="T378" s="13">
        <v>4752</v>
      </c>
      <c r="U378" s="14">
        <v>59672</v>
      </c>
      <c r="V378" s="4"/>
      <c r="W378" s="15">
        <v>0</v>
      </c>
      <c r="X378" s="16">
        <v>0.09</v>
      </c>
      <c r="Y378" s="16">
        <v>2.2487594440981869E-2</v>
      </c>
      <c r="Z378" s="17">
        <v>0</v>
      </c>
      <c r="AA378" s="4"/>
      <c r="AB378" s="11">
        <v>1</v>
      </c>
      <c r="AC378" s="18">
        <v>0</v>
      </c>
      <c r="AD378" s="13">
        <v>0</v>
      </c>
      <c r="AE378" s="18">
        <v>0</v>
      </c>
      <c r="AF378" s="19">
        <v>0</v>
      </c>
    </row>
    <row r="379" spans="1:32" x14ac:dyDescent="0.2">
      <c r="A379" s="5">
        <v>447</v>
      </c>
      <c r="B379" s="6">
        <v>447101214</v>
      </c>
      <c r="C379" s="7" t="s">
        <v>224</v>
      </c>
      <c r="D379" s="6">
        <v>101</v>
      </c>
      <c r="E379" s="7" t="s">
        <v>142</v>
      </c>
      <c r="F379" s="6">
        <v>214</v>
      </c>
      <c r="G379" s="8" t="s">
        <v>228</v>
      </c>
      <c r="H379" s="3"/>
      <c r="I379" s="9">
        <v>17103</v>
      </c>
      <c r="J379" s="9">
        <v>1570</v>
      </c>
      <c r="K379" s="9">
        <v>0</v>
      </c>
      <c r="L379" s="9">
        <v>1188</v>
      </c>
      <c r="M379" s="10">
        <v>19861</v>
      </c>
      <c r="N379" s="3"/>
      <c r="O379" s="11">
        <v>1</v>
      </c>
      <c r="P379" s="12">
        <v>0</v>
      </c>
      <c r="Q379" s="13">
        <v>18673</v>
      </c>
      <c r="R379" s="13">
        <v>0</v>
      </c>
      <c r="S379" s="13">
        <v>0</v>
      </c>
      <c r="T379" s="13">
        <v>1188</v>
      </c>
      <c r="U379" s="14">
        <v>19861</v>
      </c>
      <c r="V379" s="4"/>
      <c r="W379" s="15">
        <v>0</v>
      </c>
      <c r="X379" s="16">
        <v>0.09</v>
      </c>
      <c r="Y379" s="16">
        <v>1.0689852334877974E-3</v>
      </c>
      <c r="Z379" s="17">
        <v>0</v>
      </c>
      <c r="AA379" s="4"/>
      <c r="AB379" s="11">
        <v>0</v>
      </c>
      <c r="AC379" s="18">
        <v>0</v>
      </c>
      <c r="AD379" s="13">
        <v>0</v>
      </c>
      <c r="AE379" s="18">
        <v>0</v>
      </c>
      <c r="AF379" s="19">
        <v>0</v>
      </c>
    </row>
    <row r="380" spans="1:32" x14ac:dyDescent="0.2">
      <c r="A380" s="5">
        <v>447</v>
      </c>
      <c r="B380" s="6">
        <v>447101218</v>
      </c>
      <c r="C380" s="7" t="s">
        <v>224</v>
      </c>
      <c r="D380" s="6">
        <v>101</v>
      </c>
      <c r="E380" s="7" t="s">
        <v>142</v>
      </c>
      <c r="F380" s="6">
        <v>218</v>
      </c>
      <c r="G380" s="8" t="s">
        <v>216</v>
      </c>
      <c r="H380" s="3"/>
      <c r="I380" s="9">
        <v>13307</v>
      </c>
      <c r="J380" s="9">
        <v>5344</v>
      </c>
      <c r="K380" s="9">
        <v>0</v>
      </c>
      <c r="L380" s="9">
        <v>1188</v>
      </c>
      <c r="M380" s="10">
        <v>19839</v>
      </c>
      <c r="N380" s="3"/>
      <c r="O380" s="11">
        <v>1</v>
      </c>
      <c r="P380" s="12">
        <v>0</v>
      </c>
      <c r="Q380" s="13">
        <v>18651</v>
      </c>
      <c r="R380" s="13">
        <v>0</v>
      </c>
      <c r="S380" s="13">
        <v>0</v>
      </c>
      <c r="T380" s="13">
        <v>1188</v>
      </c>
      <c r="U380" s="14">
        <v>19839</v>
      </c>
      <c r="V380" s="4"/>
      <c r="W380" s="15">
        <v>0</v>
      </c>
      <c r="X380" s="16">
        <v>0.09</v>
      </c>
      <c r="Y380" s="16">
        <v>2.4670248605975376E-2</v>
      </c>
      <c r="Z380" s="17">
        <v>0</v>
      </c>
      <c r="AA380" s="4"/>
      <c r="AB380" s="11">
        <v>1</v>
      </c>
      <c r="AC380" s="18">
        <v>0</v>
      </c>
      <c r="AD380" s="13">
        <v>0</v>
      </c>
      <c r="AE380" s="18">
        <v>0</v>
      </c>
      <c r="AF380" s="19">
        <v>0</v>
      </c>
    </row>
    <row r="381" spans="1:32" x14ac:dyDescent="0.2">
      <c r="A381" s="5">
        <v>447</v>
      </c>
      <c r="B381" s="6">
        <v>447101220</v>
      </c>
      <c r="C381" s="7" t="s">
        <v>224</v>
      </c>
      <c r="D381" s="6">
        <v>101</v>
      </c>
      <c r="E381" s="7" t="s">
        <v>142</v>
      </c>
      <c r="F381" s="6">
        <v>220</v>
      </c>
      <c r="G381" s="8" t="s">
        <v>61</v>
      </c>
      <c r="H381" s="3"/>
      <c r="I381" s="9">
        <v>10793</v>
      </c>
      <c r="J381" s="9">
        <v>3558</v>
      </c>
      <c r="K381" s="9">
        <v>0</v>
      </c>
      <c r="L381" s="9">
        <v>1188</v>
      </c>
      <c r="M381" s="10">
        <v>15539</v>
      </c>
      <c r="N381" s="3"/>
      <c r="O381" s="11">
        <v>1</v>
      </c>
      <c r="P381" s="12">
        <v>0</v>
      </c>
      <c r="Q381" s="13">
        <v>14351</v>
      </c>
      <c r="R381" s="13">
        <v>0</v>
      </c>
      <c r="S381" s="13">
        <v>0</v>
      </c>
      <c r="T381" s="13">
        <v>1188</v>
      </c>
      <c r="U381" s="14">
        <v>15539</v>
      </c>
      <c r="V381" s="4"/>
      <c r="W381" s="15">
        <v>0</v>
      </c>
      <c r="X381" s="16">
        <v>0.09</v>
      </c>
      <c r="Y381" s="16">
        <v>1.6025320511471097E-2</v>
      </c>
      <c r="Z381" s="17">
        <v>0</v>
      </c>
      <c r="AA381" s="4"/>
      <c r="AB381" s="11">
        <v>0</v>
      </c>
      <c r="AC381" s="18">
        <v>0</v>
      </c>
      <c r="AD381" s="13">
        <v>0</v>
      </c>
      <c r="AE381" s="18">
        <v>0</v>
      </c>
      <c r="AF381" s="19">
        <v>0</v>
      </c>
    </row>
    <row r="382" spans="1:32" x14ac:dyDescent="0.2">
      <c r="A382" s="5">
        <v>447</v>
      </c>
      <c r="B382" s="6">
        <v>447101238</v>
      </c>
      <c r="C382" s="7" t="s">
        <v>224</v>
      </c>
      <c r="D382" s="6">
        <v>101</v>
      </c>
      <c r="E382" s="7" t="s">
        <v>142</v>
      </c>
      <c r="F382" s="6">
        <v>238</v>
      </c>
      <c r="G382" s="8" t="s">
        <v>217</v>
      </c>
      <c r="H382" s="3"/>
      <c r="I382" s="9">
        <v>11938</v>
      </c>
      <c r="J382" s="9">
        <v>4540</v>
      </c>
      <c r="K382" s="9">
        <v>0</v>
      </c>
      <c r="L382" s="9">
        <v>1188</v>
      </c>
      <c r="M382" s="10">
        <v>17666</v>
      </c>
      <c r="N382" s="3"/>
      <c r="O382" s="11">
        <v>13</v>
      </c>
      <c r="P382" s="12">
        <v>0</v>
      </c>
      <c r="Q382" s="13">
        <v>214214</v>
      </c>
      <c r="R382" s="13">
        <v>0</v>
      </c>
      <c r="S382" s="13">
        <v>0</v>
      </c>
      <c r="T382" s="13">
        <v>15444</v>
      </c>
      <c r="U382" s="14">
        <v>229658</v>
      </c>
      <c r="V382" s="4"/>
      <c r="W382" s="15">
        <v>0</v>
      </c>
      <c r="X382" s="16">
        <v>0.09</v>
      </c>
      <c r="Y382" s="16">
        <v>4.013491037289825E-2</v>
      </c>
      <c r="Z382" s="17">
        <v>0</v>
      </c>
      <c r="AA382" s="4"/>
      <c r="AB382" s="11">
        <v>5</v>
      </c>
      <c r="AC382" s="18">
        <v>0</v>
      </c>
      <c r="AD382" s="13">
        <v>0</v>
      </c>
      <c r="AE382" s="18">
        <v>0</v>
      </c>
      <c r="AF382" s="19">
        <v>0</v>
      </c>
    </row>
    <row r="383" spans="1:32" x14ac:dyDescent="0.2">
      <c r="A383" s="5">
        <v>447</v>
      </c>
      <c r="B383" s="6">
        <v>447101304</v>
      </c>
      <c r="C383" s="7" t="s">
        <v>224</v>
      </c>
      <c r="D383" s="6">
        <v>101</v>
      </c>
      <c r="E383" s="7" t="s">
        <v>142</v>
      </c>
      <c r="F383" s="6">
        <v>304</v>
      </c>
      <c r="G383" s="8" t="s">
        <v>229</v>
      </c>
      <c r="H383" s="3"/>
      <c r="I383" s="9">
        <v>13145</v>
      </c>
      <c r="J383" s="9">
        <v>3721</v>
      </c>
      <c r="K383" s="9">
        <v>0</v>
      </c>
      <c r="L383" s="9">
        <v>1188</v>
      </c>
      <c r="M383" s="10">
        <v>18054</v>
      </c>
      <c r="N383" s="3"/>
      <c r="O383" s="11">
        <v>2</v>
      </c>
      <c r="P383" s="12">
        <v>0</v>
      </c>
      <c r="Q383" s="13">
        <v>33732</v>
      </c>
      <c r="R383" s="13">
        <v>0</v>
      </c>
      <c r="S383" s="13">
        <v>0</v>
      </c>
      <c r="T383" s="13">
        <v>2376</v>
      </c>
      <c r="U383" s="14">
        <v>36108</v>
      </c>
      <c r="V383" s="4"/>
      <c r="W383" s="15">
        <v>0</v>
      </c>
      <c r="X383" s="16">
        <v>0.09</v>
      </c>
      <c r="Y383" s="16">
        <v>1.1646656356206211E-3</v>
      </c>
      <c r="Z383" s="17">
        <v>0</v>
      </c>
      <c r="AA383" s="4"/>
      <c r="AB383" s="11">
        <v>1</v>
      </c>
      <c r="AC383" s="18">
        <v>0</v>
      </c>
      <c r="AD383" s="13">
        <v>0</v>
      </c>
      <c r="AE383" s="18">
        <v>0</v>
      </c>
      <c r="AF383" s="19">
        <v>0</v>
      </c>
    </row>
    <row r="384" spans="1:32" x14ac:dyDescent="0.2">
      <c r="A384" s="5">
        <v>447</v>
      </c>
      <c r="B384" s="6">
        <v>447101307</v>
      </c>
      <c r="C384" s="7" t="s">
        <v>224</v>
      </c>
      <c r="D384" s="6">
        <v>101</v>
      </c>
      <c r="E384" s="7" t="s">
        <v>142</v>
      </c>
      <c r="F384" s="6">
        <v>307</v>
      </c>
      <c r="G384" s="8" t="s">
        <v>220</v>
      </c>
      <c r="H384" s="3"/>
      <c r="I384" s="9">
        <v>11079</v>
      </c>
      <c r="J384" s="9">
        <v>3728</v>
      </c>
      <c r="K384" s="9">
        <v>0</v>
      </c>
      <c r="L384" s="9">
        <v>1188</v>
      </c>
      <c r="M384" s="10">
        <v>15995</v>
      </c>
      <c r="N384" s="3"/>
      <c r="O384" s="11">
        <v>6</v>
      </c>
      <c r="P384" s="12">
        <v>0</v>
      </c>
      <c r="Q384" s="13">
        <v>88842</v>
      </c>
      <c r="R384" s="13">
        <v>0</v>
      </c>
      <c r="S384" s="13">
        <v>0</v>
      </c>
      <c r="T384" s="13">
        <v>7128</v>
      </c>
      <c r="U384" s="14">
        <v>95970</v>
      </c>
      <c r="V384" s="4"/>
      <c r="W384" s="15">
        <v>0</v>
      </c>
      <c r="X384" s="16">
        <v>0.09</v>
      </c>
      <c r="Y384" s="16">
        <v>4.3674155154396705E-3</v>
      </c>
      <c r="Z384" s="17">
        <v>0</v>
      </c>
      <c r="AA384" s="4"/>
      <c r="AB384" s="11">
        <v>0</v>
      </c>
      <c r="AC384" s="18">
        <v>0</v>
      </c>
      <c r="AD384" s="13">
        <v>0</v>
      </c>
      <c r="AE384" s="18">
        <v>0</v>
      </c>
      <c r="AF384" s="19">
        <v>0</v>
      </c>
    </row>
    <row r="385" spans="1:32" x14ac:dyDescent="0.2">
      <c r="A385" s="5">
        <v>447</v>
      </c>
      <c r="B385" s="6">
        <v>447101350</v>
      </c>
      <c r="C385" s="7" t="s">
        <v>224</v>
      </c>
      <c r="D385" s="6">
        <v>101</v>
      </c>
      <c r="E385" s="7" t="s">
        <v>142</v>
      </c>
      <c r="F385" s="6">
        <v>350</v>
      </c>
      <c r="G385" s="8" t="s">
        <v>133</v>
      </c>
      <c r="H385" s="3"/>
      <c r="I385" s="9">
        <v>12323</v>
      </c>
      <c r="J385" s="9">
        <v>6620</v>
      </c>
      <c r="K385" s="9">
        <v>0</v>
      </c>
      <c r="L385" s="9">
        <v>1188</v>
      </c>
      <c r="M385" s="10">
        <v>20131</v>
      </c>
      <c r="N385" s="3"/>
      <c r="O385" s="11">
        <v>47</v>
      </c>
      <c r="P385" s="12">
        <v>0</v>
      </c>
      <c r="Q385" s="13">
        <v>890321</v>
      </c>
      <c r="R385" s="13">
        <v>0</v>
      </c>
      <c r="S385" s="13">
        <v>0</v>
      </c>
      <c r="T385" s="13">
        <v>55836</v>
      </c>
      <c r="U385" s="14">
        <v>946157</v>
      </c>
      <c r="V385" s="4"/>
      <c r="W385" s="15">
        <v>0</v>
      </c>
      <c r="X385" s="16">
        <v>0.09</v>
      </c>
      <c r="Y385" s="16">
        <v>5.8716879878472052E-2</v>
      </c>
      <c r="Z385" s="17">
        <v>0</v>
      </c>
      <c r="AA385" s="4"/>
      <c r="AB385" s="11">
        <v>18</v>
      </c>
      <c r="AC385" s="18">
        <v>0</v>
      </c>
      <c r="AD385" s="13">
        <v>0</v>
      </c>
      <c r="AE385" s="18">
        <v>0</v>
      </c>
      <c r="AF385" s="19">
        <v>0</v>
      </c>
    </row>
    <row r="386" spans="1:32" x14ac:dyDescent="0.2">
      <c r="A386" s="5">
        <v>447</v>
      </c>
      <c r="B386" s="6">
        <v>447101622</v>
      </c>
      <c r="C386" s="7" t="s">
        <v>224</v>
      </c>
      <c r="D386" s="6">
        <v>101</v>
      </c>
      <c r="E386" s="7" t="s">
        <v>142</v>
      </c>
      <c r="F386" s="6">
        <v>622</v>
      </c>
      <c r="G386" s="8" t="s">
        <v>230</v>
      </c>
      <c r="H386" s="3"/>
      <c r="I386" s="9">
        <v>12296</v>
      </c>
      <c r="J386" s="9">
        <v>1871</v>
      </c>
      <c r="K386" s="9">
        <v>0</v>
      </c>
      <c r="L386" s="9">
        <v>1188</v>
      </c>
      <c r="M386" s="10">
        <v>15355</v>
      </c>
      <c r="N386" s="3"/>
      <c r="O386" s="11">
        <v>76</v>
      </c>
      <c r="P386" s="12">
        <v>0</v>
      </c>
      <c r="Q386" s="13">
        <v>1076692</v>
      </c>
      <c r="R386" s="13">
        <v>0</v>
      </c>
      <c r="S386" s="13">
        <v>0</v>
      </c>
      <c r="T386" s="13">
        <v>90288</v>
      </c>
      <c r="U386" s="14">
        <v>1166980</v>
      </c>
      <c r="V386" s="4"/>
      <c r="W386" s="15">
        <v>0</v>
      </c>
      <c r="X386" s="16">
        <v>0.09</v>
      </c>
      <c r="Y386" s="16">
        <v>4.3574163416994161E-2</v>
      </c>
      <c r="Z386" s="17">
        <v>0</v>
      </c>
      <c r="AA386" s="4"/>
      <c r="AB386" s="11">
        <v>15</v>
      </c>
      <c r="AC386" s="18">
        <v>0</v>
      </c>
      <c r="AD386" s="13">
        <v>0</v>
      </c>
      <c r="AE386" s="18">
        <v>0</v>
      </c>
      <c r="AF386" s="19">
        <v>0</v>
      </c>
    </row>
    <row r="387" spans="1:32" x14ac:dyDescent="0.2">
      <c r="A387" s="5">
        <v>447</v>
      </c>
      <c r="B387" s="6">
        <v>447101690</v>
      </c>
      <c r="C387" s="7" t="s">
        <v>224</v>
      </c>
      <c r="D387" s="6">
        <v>101</v>
      </c>
      <c r="E387" s="7" t="s">
        <v>142</v>
      </c>
      <c r="F387" s="6">
        <v>690</v>
      </c>
      <c r="G387" s="8" t="s">
        <v>109</v>
      </c>
      <c r="H387" s="3"/>
      <c r="I387" s="9">
        <v>11392</v>
      </c>
      <c r="J387" s="9">
        <v>5764</v>
      </c>
      <c r="K387" s="9">
        <v>0</v>
      </c>
      <c r="L387" s="9">
        <v>1188</v>
      </c>
      <c r="M387" s="10">
        <v>18344</v>
      </c>
      <c r="N387" s="3"/>
      <c r="O387" s="11">
        <v>25</v>
      </c>
      <c r="P387" s="12">
        <v>0</v>
      </c>
      <c r="Q387" s="13">
        <v>428900</v>
      </c>
      <c r="R387" s="13">
        <v>0</v>
      </c>
      <c r="S387" s="13">
        <v>0</v>
      </c>
      <c r="T387" s="13">
        <v>29700</v>
      </c>
      <c r="U387" s="14">
        <v>458600</v>
      </c>
      <c r="V387" s="4"/>
      <c r="W387" s="15">
        <v>0</v>
      </c>
      <c r="X387" s="16">
        <v>0.09</v>
      </c>
      <c r="Y387" s="16">
        <v>1.9545159959487766E-2</v>
      </c>
      <c r="Z387" s="17">
        <v>0</v>
      </c>
      <c r="AA387" s="4"/>
      <c r="AB387" s="11">
        <v>1</v>
      </c>
      <c r="AC387" s="18">
        <v>0</v>
      </c>
      <c r="AD387" s="13">
        <v>0</v>
      </c>
      <c r="AE387" s="18">
        <v>0</v>
      </c>
      <c r="AF387" s="19">
        <v>0</v>
      </c>
    </row>
    <row r="388" spans="1:32" x14ac:dyDescent="0.2">
      <c r="A388" s="5">
        <v>447</v>
      </c>
      <c r="B388" s="6">
        <v>447101710</v>
      </c>
      <c r="C388" s="7" t="s">
        <v>224</v>
      </c>
      <c r="D388" s="6">
        <v>101</v>
      </c>
      <c r="E388" s="7" t="s">
        <v>142</v>
      </c>
      <c r="F388" s="6">
        <v>710</v>
      </c>
      <c r="G388" s="8" t="s">
        <v>153</v>
      </c>
      <c r="H388" s="3"/>
      <c r="I388" s="9">
        <v>11809</v>
      </c>
      <c r="J388" s="9">
        <v>5192</v>
      </c>
      <c r="K388" s="9">
        <v>0</v>
      </c>
      <c r="L388" s="9">
        <v>1188</v>
      </c>
      <c r="M388" s="10">
        <v>18189</v>
      </c>
      <c r="N388" s="3"/>
      <c r="O388" s="11">
        <v>17</v>
      </c>
      <c r="P388" s="12">
        <v>0</v>
      </c>
      <c r="Q388" s="13">
        <v>289017</v>
      </c>
      <c r="R388" s="13">
        <v>0</v>
      </c>
      <c r="S388" s="13">
        <v>0</v>
      </c>
      <c r="T388" s="13">
        <v>20196</v>
      </c>
      <c r="U388" s="14">
        <v>309213</v>
      </c>
      <c r="V388" s="4"/>
      <c r="W388" s="15">
        <v>0</v>
      </c>
      <c r="X388" s="16">
        <v>0.09</v>
      </c>
      <c r="Y388" s="16">
        <v>8.8791277941088053E-3</v>
      </c>
      <c r="Z388" s="17">
        <v>0</v>
      </c>
      <c r="AA388" s="4"/>
      <c r="AB388" s="11">
        <v>6</v>
      </c>
      <c r="AC388" s="18">
        <v>0</v>
      </c>
      <c r="AD388" s="13">
        <v>0</v>
      </c>
      <c r="AE388" s="18">
        <v>0</v>
      </c>
      <c r="AF388" s="19">
        <v>0</v>
      </c>
    </row>
    <row r="389" spans="1:32" x14ac:dyDescent="0.2">
      <c r="A389" s="5">
        <v>449</v>
      </c>
      <c r="B389" s="6">
        <v>449035001</v>
      </c>
      <c r="C389" s="7" t="s">
        <v>231</v>
      </c>
      <c r="D389" s="6">
        <v>35</v>
      </c>
      <c r="E389" s="7" t="s">
        <v>42</v>
      </c>
      <c r="F389" s="6">
        <v>1</v>
      </c>
      <c r="G389" s="8" t="s">
        <v>210</v>
      </c>
      <c r="H389" s="3"/>
      <c r="I389" s="9">
        <v>11060</v>
      </c>
      <c r="J389" s="9">
        <v>1274</v>
      </c>
      <c r="K389" s="9">
        <v>0</v>
      </c>
      <c r="L389" s="9">
        <v>1188</v>
      </c>
      <c r="M389" s="10">
        <v>13522</v>
      </c>
      <c r="N389" s="3"/>
      <c r="O389" s="11">
        <v>1</v>
      </c>
      <c r="P389" s="12">
        <v>0</v>
      </c>
      <c r="Q389" s="13">
        <v>12334</v>
      </c>
      <c r="R389" s="13">
        <v>0</v>
      </c>
      <c r="S389" s="13">
        <v>0</v>
      </c>
      <c r="T389" s="13">
        <v>1188</v>
      </c>
      <c r="U389" s="14">
        <v>13522</v>
      </c>
      <c r="V389" s="4"/>
      <c r="W389" s="15">
        <v>0</v>
      </c>
      <c r="X389" s="16">
        <v>0.09</v>
      </c>
      <c r="Y389" s="16">
        <v>2.3643335331491232E-2</v>
      </c>
      <c r="Z389" s="17">
        <v>0</v>
      </c>
      <c r="AA389" s="4"/>
      <c r="AB389" s="11">
        <v>0</v>
      </c>
      <c r="AC389" s="18">
        <v>0</v>
      </c>
      <c r="AD389" s="13">
        <v>0</v>
      </c>
      <c r="AE389" s="18">
        <v>0</v>
      </c>
      <c r="AF389" s="19">
        <v>0</v>
      </c>
    </row>
    <row r="390" spans="1:32" x14ac:dyDescent="0.2">
      <c r="A390" s="5">
        <v>449</v>
      </c>
      <c r="B390" s="6">
        <v>449035018</v>
      </c>
      <c r="C390" s="7" t="s">
        <v>231</v>
      </c>
      <c r="D390" s="6">
        <v>35</v>
      </c>
      <c r="E390" s="7" t="s">
        <v>42</v>
      </c>
      <c r="F390" s="6">
        <v>18</v>
      </c>
      <c r="G390" s="8" t="s">
        <v>93</v>
      </c>
      <c r="H390" s="3"/>
      <c r="I390" s="9">
        <v>19202</v>
      </c>
      <c r="J390" s="9">
        <v>6329</v>
      </c>
      <c r="K390" s="9">
        <v>0</v>
      </c>
      <c r="L390" s="9">
        <v>1188</v>
      </c>
      <c r="M390" s="10">
        <v>26719</v>
      </c>
      <c r="N390" s="3"/>
      <c r="O390" s="11">
        <v>2</v>
      </c>
      <c r="P390" s="12">
        <v>0</v>
      </c>
      <c r="Q390" s="13">
        <v>51062</v>
      </c>
      <c r="R390" s="13">
        <v>0</v>
      </c>
      <c r="S390" s="13">
        <v>0</v>
      </c>
      <c r="T390" s="13">
        <v>2376</v>
      </c>
      <c r="U390" s="14">
        <v>53438</v>
      </c>
      <c r="V390" s="4"/>
      <c r="W390" s="15">
        <v>0</v>
      </c>
      <c r="X390" s="16">
        <v>0.09</v>
      </c>
      <c r="Y390" s="16">
        <v>2.110828292690084E-2</v>
      </c>
      <c r="Z390" s="17">
        <v>0</v>
      </c>
      <c r="AA390" s="4"/>
      <c r="AB390" s="11">
        <v>2</v>
      </c>
      <c r="AC390" s="18">
        <v>0</v>
      </c>
      <c r="AD390" s="13">
        <v>0</v>
      </c>
      <c r="AE390" s="18">
        <v>0</v>
      </c>
      <c r="AF390" s="19">
        <v>0</v>
      </c>
    </row>
    <row r="391" spans="1:32" x14ac:dyDescent="0.2">
      <c r="A391" s="5">
        <v>449</v>
      </c>
      <c r="B391" s="6">
        <v>449035035</v>
      </c>
      <c r="C391" s="7" t="s">
        <v>231</v>
      </c>
      <c r="D391" s="6">
        <v>35</v>
      </c>
      <c r="E391" s="7" t="s">
        <v>42</v>
      </c>
      <c r="F391" s="6">
        <v>35</v>
      </c>
      <c r="G391" s="8" t="s">
        <v>42</v>
      </c>
      <c r="H391" s="3"/>
      <c r="I391" s="9">
        <v>16060</v>
      </c>
      <c r="J391" s="9">
        <v>6081</v>
      </c>
      <c r="K391" s="9">
        <v>0</v>
      </c>
      <c r="L391" s="9">
        <v>1188</v>
      </c>
      <c r="M391" s="10">
        <v>23329</v>
      </c>
      <c r="N391" s="3"/>
      <c r="O391" s="11">
        <v>673</v>
      </c>
      <c r="P391" s="12">
        <v>0</v>
      </c>
      <c r="Q391" s="13">
        <v>14900893</v>
      </c>
      <c r="R391" s="13">
        <v>0</v>
      </c>
      <c r="S391" s="13">
        <v>0</v>
      </c>
      <c r="T391" s="13">
        <v>799524</v>
      </c>
      <c r="U391" s="14">
        <v>15700417</v>
      </c>
      <c r="V391" s="4"/>
      <c r="W391" s="15">
        <v>0</v>
      </c>
      <c r="X391" s="16">
        <v>0.18</v>
      </c>
      <c r="Y391" s="16">
        <v>0.1674255461324281</v>
      </c>
      <c r="Z391" s="17">
        <v>0</v>
      </c>
      <c r="AA391" s="4"/>
      <c r="AB391" s="11">
        <v>153</v>
      </c>
      <c r="AC391" s="18">
        <v>0</v>
      </c>
      <c r="AD391" s="13">
        <v>0</v>
      </c>
      <c r="AE391" s="18">
        <v>0</v>
      </c>
      <c r="AF391" s="19">
        <v>0</v>
      </c>
    </row>
    <row r="392" spans="1:32" x14ac:dyDescent="0.2">
      <c r="A392" s="5">
        <v>449</v>
      </c>
      <c r="B392" s="6">
        <v>449035044</v>
      </c>
      <c r="C392" s="7" t="s">
        <v>231</v>
      </c>
      <c r="D392" s="6">
        <v>35</v>
      </c>
      <c r="E392" s="7" t="s">
        <v>42</v>
      </c>
      <c r="F392" s="6">
        <v>44</v>
      </c>
      <c r="G392" s="8" t="s">
        <v>43</v>
      </c>
      <c r="H392" s="3"/>
      <c r="I392" s="9">
        <v>13129</v>
      </c>
      <c r="J392" s="9">
        <v>458</v>
      </c>
      <c r="K392" s="9">
        <v>0</v>
      </c>
      <c r="L392" s="9">
        <v>1188</v>
      </c>
      <c r="M392" s="10">
        <v>14775</v>
      </c>
      <c r="N392" s="3"/>
      <c r="O392" s="11">
        <v>2</v>
      </c>
      <c r="P392" s="12">
        <v>0</v>
      </c>
      <c r="Q392" s="13">
        <v>27174</v>
      </c>
      <c r="R392" s="13">
        <v>0</v>
      </c>
      <c r="S392" s="13">
        <v>0</v>
      </c>
      <c r="T392" s="13">
        <v>2376</v>
      </c>
      <c r="U392" s="14">
        <v>29550</v>
      </c>
      <c r="V392" s="4"/>
      <c r="W392" s="15">
        <v>0</v>
      </c>
      <c r="X392" s="16">
        <v>0.18</v>
      </c>
      <c r="Y392" s="16">
        <v>9.2015180021243606E-2</v>
      </c>
      <c r="Z392" s="17">
        <v>0</v>
      </c>
      <c r="AA392" s="4"/>
      <c r="AB392" s="11">
        <v>1</v>
      </c>
      <c r="AC392" s="18">
        <v>0</v>
      </c>
      <c r="AD392" s="13">
        <v>0</v>
      </c>
      <c r="AE392" s="18">
        <v>0</v>
      </c>
      <c r="AF392" s="19">
        <v>0</v>
      </c>
    </row>
    <row r="393" spans="1:32" x14ac:dyDescent="0.2">
      <c r="A393" s="5">
        <v>449</v>
      </c>
      <c r="B393" s="6">
        <v>449035073</v>
      </c>
      <c r="C393" s="7" t="s">
        <v>231</v>
      </c>
      <c r="D393" s="6">
        <v>35</v>
      </c>
      <c r="E393" s="7" t="s">
        <v>42</v>
      </c>
      <c r="F393" s="6">
        <v>73</v>
      </c>
      <c r="G393" s="8" t="s">
        <v>58</v>
      </c>
      <c r="H393" s="3"/>
      <c r="I393" s="9">
        <v>18702</v>
      </c>
      <c r="J393" s="9">
        <v>14238</v>
      </c>
      <c r="K393" s="9">
        <v>0</v>
      </c>
      <c r="L393" s="9">
        <v>1188</v>
      </c>
      <c r="M393" s="10">
        <v>34128</v>
      </c>
      <c r="N393" s="3"/>
      <c r="O393" s="11">
        <v>1</v>
      </c>
      <c r="P393" s="12">
        <v>0</v>
      </c>
      <c r="Q393" s="13">
        <v>32940</v>
      </c>
      <c r="R393" s="13">
        <v>0</v>
      </c>
      <c r="S393" s="13">
        <v>0</v>
      </c>
      <c r="T393" s="13">
        <v>1188</v>
      </c>
      <c r="U393" s="14">
        <v>34128</v>
      </c>
      <c r="V393" s="4"/>
      <c r="W393" s="15">
        <v>0</v>
      </c>
      <c r="X393" s="16">
        <v>0.09</v>
      </c>
      <c r="Y393" s="16">
        <v>1.2999539439062745E-2</v>
      </c>
      <c r="Z393" s="17">
        <v>0</v>
      </c>
      <c r="AA393" s="4"/>
      <c r="AB393" s="11">
        <v>0</v>
      </c>
      <c r="AC393" s="18">
        <v>0</v>
      </c>
      <c r="AD393" s="13">
        <v>0</v>
      </c>
      <c r="AE393" s="18">
        <v>0</v>
      </c>
      <c r="AF393" s="19">
        <v>0</v>
      </c>
    </row>
    <row r="394" spans="1:32" x14ac:dyDescent="0.2">
      <c r="A394" s="5">
        <v>449</v>
      </c>
      <c r="B394" s="6">
        <v>449035217</v>
      </c>
      <c r="C394" s="7" t="s">
        <v>231</v>
      </c>
      <c r="D394" s="6">
        <v>35</v>
      </c>
      <c r="E394" s="7" t="s">
        <v>42</v>
      </c>
      <c r="F394" s="6">
        <v>217</v>
      </c>
      <c r="G394" s="8" t="s">
        <v>232</v>
      </c>
      <c r="H394" s="3"/>
      <c r="I394" s="9">
        <v>12808</v>
      </c>
      <c r="J394" s="9">
        <v>6921</v>
      </c>
      <c r="K394" s="9">
        <v>0</v>
      </c>
      <c r="L394" s="9">
        <v>1188</v>
      </c>
      <c r="M394" s="10">
        <v>20917</v>
      </c>
      <c r="N394" s="3"/>
      <c r="O394" s="11">
        <v>1</v>
      </c>
      <c r="P394" s="12">
        <v>0</v>
      </c>
      <c r="Q394" s="13">
        <v>19729</v>
      </c>
      <c r="R394" s="13">
        <v>0</v>
      </c>
      <c r="S394" s="13">
        <v>0</v>
      </c>
      <c r="T394" s="13">
        <v>1188</v>
      </c>
      <c r="U394" s="14">
        <v>20917</v>
      </c>
      <c r="V394" s="4"/>
      <c r="W394" s="15">
        <v>0</v>
      </c>
      <c r="X394" s="16">
        <v>0.09</v>
      </c>
      <c r="Y394" s="16">
        <v>4.3160694522233401E-4</v>
      </c>
      <c r="Z394" s="17">
        <v>0</v>
      </c>
      <c r="AA394" s="4"/>
      <c r="AB394" s="11">
        <v>0</v>
      </c>
      <c r="AC394" s="18">
        <v>0</v>
      </c>
      <c r="AD394" s="13">
        <v>0</v>
      </c>
      <c r="AE394" s="18">
        <v>0</v>
      </c>
      <c r="AF394" s="19">
        <v>0</v>
      </c>
    </row>
    <row r="395" spans="1:32" x14ac:dyDescent="0.2">
      <c r="A395" s="5">
        <v>449</v>
      </c>
      <c r="B395" s="6">
        <v>449035243</v>
      </c>
      <c r="C395" s="7" t="s">
        <v>231</v>
      </c>
      <c r="D395" s="6">
        <v>35</v>
      </c>
      <c r="E395" s="7" t="s">
        <v>42</v>
      </c>
      <c r="F395" s="6">
        <v>243</v>
      </c>
      <c r="G395" s="8" t="s">
        <v>62</v>
      </c>
      <c r="H395" s="3"/>
      <c r="I395" s="9">
        <v>12302</v>
      </c>
      <c r="J395" s="9">
        <v>1321</v>
      </c>
      <c r="K395" s="9">
        <v>0</v>
      </c>
      <c r="L395" s="9">
        <v>1188</v>
      </c>
      <c r="M395" s="10">
        <v>14811</v>
      </c>
      <c r="N395" s="3"/>
      <c r="O395" s="11">
        <v>2</v>
      </c>
      <c r="P395" s="12">
        <v>0</v>
      </c>
      <c r="Q395" s="13">
        <v>27246</v>
      </c>
      <c r="R395" s="13">
        <v>0</v>
      </c>
      <c r="S395" s="13">
        <v>0</v>
      </c>
      <c r="T395" s="13">
        <v>2376</v>
      </c>
      <c r="U395" s="14">
        <v>29622</v>
      </c>
      <c r="V395" s="4"/>
      <c r="W395" s="15">
        <v>0</v>
      </c>
      <c r="X395" s="16">
        <v>0.09</v>
      </c>
      <c r="Y395" s="16">
        <v>5.9339802772845765E-3</v>
      </c>
      <c r="Z395" s="17">
        <v>0</v>
      </c>
      <c r="AA395" s="4"/>
      <c r="AB395" s="11">
        <v>1</v>
      </c>
      <c r="AC395" s="18">
        <v>0</v>
      </c>
      <c r="AD395" s="13">
        <v>0</v>
      </c>
      <c r="AE395" s="18">
        <v>0</v>
      </c>
      <c r="AF395" s="19">
        <v>0</v>
      </c>
    </row>
    <row r="396" spans="1:32" x14ac:dyDescent="0.2">
      <c r="A396" s="5">
        <v>449</v>
      </c>
      <c r="B396" s="6">
        <v>449035244</v>
      </c>
      <c r="C396" s="7" t="s">
        <v>231</v>
      </c>
      <c r="D396" s="6">
        <v>35</v>
      </c>
      <c r="E396" s="7" t="s">
        <v>42</v>
      </c>
      <c r="F396" s="6">
        <v>244</v>
      </c>
      <c r="G396" s="8" t="s">
        <v>52</v>
      </c>
      <c r="H396" s="3"/>
      <c r="I396" s="9">
        <v>12978</v>
      </c>
      <c r="J396" s="9">
        <v>3714</v>
      </c>
      <c r="K396" s="9">
        <v>0</v>
      </c>
      <c r="L396" s="9">
        <v>1188</v>
      </c>
      <c r="M396" s="10">
        <v>17880</v>
      </c>
      <c r="N396" s="3"/>
      <c r="O396" s="11">
        <v>4</v>
      </c>
      <c r="P396" s="12">
        <v>0</v>
      </c>
      <c r="Q396" s="13">
        <v>66768</v>
      </c>
      <c r="R396" s="13">
        <v>0</v>
      </c>
      <c r="S396" s="13">
        <v>0</v>
      </c>
      <c r="T396" s="13">
        <v>4752</v>
      </c>
      <c r="U396" s="14">
        <v>71520</v>
      </c>
      <c r="V396" s="4"/>
      <c r="W396" s="15">
        <v>0</v>
      </c>
      <c r="X396" s="16">
        <v>0.09</v>
      </c>
      <c r="Y396" s="16">
        <v>0.1012923605086789</v>
      </c>
      <c r="Z396" s="17">
        <v>0</v>
      </c>
      <c r="AA396" s="4"/>
      <c r="AB396" s="11">
        <v>2</v>
      </c>
      <c r="AC396" s="18">
        <v>0.44593137930520871</v>
      </c>
      <c r="AD396" s="13">
        <v>7971.4865833625436</v>
      </c>
      <c r="AE396" s="18">
        <v>0</v>
      </c>
      <c r="AF396" s="19">
        <v>0</v>
      </c>
    </row>
    <row r="397" spans="1:32" x14ac:dyDescent="0.2">
      <c r="A397" s="5">
        <v>449</v>
      </c>
      <c r="B397" s="6">
        <v>449035248</v>
      </c>
      <c r="C397" s="7" t="s">
        <v>231</v>
      </c>
      <c r="D397" s="6">
        <v>35</v>
      </c>
      <c r="E397" s="7" t="s">
        <v>42</v>
      </c>
      <c r="F397" s="6">
        <v>248</v>
      </c>
      <c r="G397" s="8" t="s">
        <v>53</v>
      </c>
      <c r="H397" s="3"/>
      <c r="I397" s="9">
        <v>11475</v>
      </c>
      <c r="J397" s="9">
        <v>370</v>
      </c>
      <c r="K397" s="9">
        <v>0</v>
      </c>
      <c r="L397" s="9">
        <v>1188</v>
      </c>
      <c r="M397" s="10">
        <v>13033</v>
      </c>
      <c r="N397" s="3"/>
      <c r="O397" s="11">
        <v>1</v>
      </c>
      <c r="P397" s="12">
        <v>0</v>
      </c>
      <c r="Q397" s="13">
        <v>11845</v>
      </c>
      <c r="R397" s="13">
        <v>0</v>
      </c>
      <c r="S397" s="13">
        <v>0</v>
      </c>
      <c r="T397" s="13">
        <v>1188</v>
      </c>
      <c r="U397" s="14">
        <v>13033</v>
      </c>
      <c r="V397" s="4"/>
      <c r="W397" s="15">
        <v>0</v>
      </c>
      <c r="X397" s="16">
        <v>0.09</v>
      </c>
      <c r="Y397" s="16">
        <v>6.5683761527850021E-2</v>
      </c>
      <c r="Z397" s="17">
        <v>0</v>
      </c>
      <c r="AA397" s="4"/>
      <c r="AB397" s="11">
        <v>0</v>
      </c>
      <c r="AC397" s="18">
        <v>0</v>
      </c>
      <c r="AD397" s="13">
        <v>0</v>
      </c>
      <c r="AE397" s="18">
        <v>0</v>
      </c>
      <c r="AF397" s="19">
        <v>0</v>
      </c>
    </row>
    <row r="398" spans="1:32" x14ac:dyDescent="0.2">
      <c r="A398" s="5">
        <v>449</v>
      </c>
      <c r="B398" s="6">
        <v>449035336</v>
      </c>
      <c r="C398" s="7" t="s">
        <v>231</v>
      </c>
      <c r="D398" s="6">
        <v>35</v>
      </c>
      <c r="E398" s="7" t="s">
        <v>42</v>
      </c>
      <c r="F398" s="6">
        <v>336</v>
      </c>
      <c r="G398" s="8" t="s">
        <v>132</v>
      </c>
      <c r="H398" s="3"/>
      <c r="I398" s="9">
        <v>13129</v>
      </c>
      <c r="J398" s="9">
        <v>1758</v>
      </c>
      <c r="K398" s="9">
        <v>0</v>
      </c>
      <c r="L398" s="9">
        <v>1188</v>
      </c>
      <c r="M398" s="10">
        <v>16075</v>
      </c>
      <c r="N398" s="3"/>
      <c r="O398" s="11">
        <v>1</v>
      </c>
      <c r="P398" s="12">
        <v>0</v>
      </c>
      <c r="Q398" s="13">
        <v>14887</v>
      </c>
      <c r="R398" s="13">
        <v>0</v>
      </c>
      <c r="S398" s="13">
        <v>0</v>
      </c>
      <c r="T398" s="13">
        <v>1188</v>
      </c>
      <c r="U398" s="14">
        <v>16075</v>
      </c>
      <c r="V398" s="4"/>
      <c r="W398" s="15">
        <v>0</v>
      </c>
      <c r="X398" s="16">
        <v>0.09</v>
      </c>
      <c r="Y398" s="16">
        <v>4.5882777090842444E-2</v>
      </c>
      <c r="Z398" s="17">
        <v>0</v>
      </c>
      <c r="AA398" s="4"/>
      <c r="AB398" s="11">
        <v>1</v>
      </c>
      <c r="AC398" s="18">
        <v>0</v>
      </c>
      <c r="AD398" s="13">
        <v>0</v>
      </c>
      <c r="AE398" s="18">
        <v>0</v>
      </c>
      <c r="AF398" s="19">
        <v>0</v>
      </c>
    </row>
    <row r="399" spans="1:32" x14ac:dyDescent="0.2">
      <c r="A399" s="5">
        <v>450</v>
      </c>
      <c r="B399" s="6">
        <v>450086008</v>
      </c>
      <c r="C399" s="7" t="s">
        <v>233</v>
      </c>
      <c r="D399" s="6">
        <v>86</v>
      </c>
      <c r="E399" s="7" t="s">
        <v>234</v>
      </c>
      <c r="F399" s="6">
        <v>8</v>
      </c>
      <c r="G399" s="8" t="s">
        <v>235</v>
      </c>
      <c r="H399" s="3"/>
      <c r="I399" s="9">
        <v>10705</v>
      </c>
      <c r="J399" s="9">
        <v>10214</v>
      </c>
      <c r="K399" s="9">
        <v>0</v>
      </c>
      <c r="L399" s="9">
        <v>1188</v>
      </c>
      <c r="M399" s="10">
        <v>22107</v>
      </c>
      <c r="N399" s="3"/>
      <c r="O399" s="11">
        <v>3</v>
      </c>
      <c r="P399" s="12">
        <v>0</v>
      </c>
      <c r="Q399" s="13">
        <v>62757</v>
      </c>
      <c r="R399" s="13">
        <v>0</v>
      </c>
      <c r="S399" s="13">
        <v>0</v>
      </c>
      <c r="T399" s="13">
        <v>3564</v>
      </c>
      <c r="U399" s="14">
        <v>66321</v>
      </c>
      <c r="V399" s="4"/>
      <c r="W399" s="15">
        <v>0</v>
      </c>
      <c r="X399" s="16">
        <v>0.09</v>
      </c>
      <c r="Y399" s="16">
        <v>5.7016740724129954E-2</v>
      </c>
      <c r="Z399" s="17">
        <v>0</v>
      </c>
      <c r="AA399" s="4"/>
      <c r="AB399" s="11">
        <v>2</v>
      </c>
      <c r="AC399" s="18">
        <v>0</v>
      </c>
      <c r="AD399" s="13">
        <v>0</v>
      </c>
      <c r="AE399" s="18">
        <v>0</v>
      </c>
      <c r="AF399" s="19">
        <v>0</v>
      </c>
    </row>
    <row r="400" spans="1:32" x14ac:dyDescent="0.2">
      <c r="A400" s="5">
        <v>450</v>
      </c>
      <c r="B400" s="6">
        <v>450086086</v>
      </c>
      <c r="C400" s="7" t="s">
        <v>233</v>
      </c>
      <c r="D400" s="6">
        <v>86</v>
      </c>
      <c r="E400" s="7" t="s">
        <v>234</v>
      </c>
      <c r="F400" s="6">
        <v>86</v>
      </c>
      <c r="G400" s="8" t="s">
        <v>234</v>
      </c>
      <c r="H400" s="3"/>
      <c r="I400" s="9">
        <v>12290</v>
      </c>
      <c r="J400" s="9">
        <v>1252</v>
      </c>
      <c r="K400" s="9">
        <v>0</v>
      </c>
      <c r="L400" s="9">
        <v>1188</v>
      </c>
      <c r="M400" s="10">
        <v>14730</v>
      </c>
      <c r="N400" s="3"/>
      <c r="O400" s="11">
        <v>77</v>
      </c>
      <c r="P400" s="12">
        <v>0</v>
      </c>
      <c r="Q400" s="13">
        <v>1042734</v>
      </c>
      <c r="R400" s="13">
        <v>0</v>
      </c>
      <c r="S400" s="13">
        <v>0</v>
      </c>
      <c r="T400" s="13">
        <v>91476</v>
      </c>
      <c r="U400" s="14">
        <v>1134210</v>
      </c>
      <c r="V400" s="4"/>
      <c r="W400" s="15">
        <v>0</v>
      </c>
      <c r="X400" s="16">
        <v>0.09</v>
      </c>
      <c r="Y400" s="16">
        <v>6.459409986338896E-2</v>
      </c>
      <c r="Z400" s="17">
        <v>0</v>
      </c>
      <c r="AA400" s="4"/>
      <c r="AB400" s="11">
        <v>25</v>
      </c>
      <c r="AC400" s="18">
        <v>0</v>
      </c>
      <c r="AD400" s="13">
        <v>0</v>
      </c>
      <c r="AE400" s="18">
        <v>0</v>
      </c>
      <c r="AF400" s="19">
        <v>0</v>
      </c>
    </row>
    <row r="401" spans="1:32" x14ac:dyDescent="0.2">
      <c r="A401" s="5">
        <v>450</v>
      </c>
      <c r="B401" s="6">
        <v>450086114</v>
      </c>
      <c r="C401" s="7" t="s">
        <v>233</v>
      </c>
      <c r="D401" s="6">
        <v>86</v>
      </c>
      <c r="E401" s="7" t="s">
        <v>234</v>
      </c>
      <c r="F401" s="6">
        <v>114</v>
      </c>
      <c r="G401" s="8" t="s">
        <v>68</v>
      </c>
      <c r="H401" s="3"/>
      <c r="I401" s="9">
        <v>16912</v>
      </c>
      <c r="J401" s="9">
        <v>3412</v>
      </c>
      <c r="K401" s="9">
        <v>0</v>
      </c>
      <c r="L401" s="9">
        <v>1188</v>
      </c>
      <c r="M401" s="10">
        <v>21512</v>
      </c>
      <c r="N401" s="3"/>
      <c r="O401" s="11">
        <v>1</v>
      </c>
      <c r="P401" s="12">
        <v>0</v>
      </c>
      <c r="Q401" s="13">
        <v>20324</v>
      </c>
      <c r="R401" s="13">
        <v>0</v>
      </c>
      <c r="S401" s="13">
        <v>0</v>
      </c>
      <c r="T401" s="13">
        <v>1188</v>
      </c>
      <c r="U401" s="14">
        <v>21512</v>
      </c>
      <c r="V401" s="4"/>
      <c r="W401" s="15">
        <v>0</v>
      </c>
      <c r="X401" s="16">
        <v>0.18</v>
      </c>
      <c r="Y401" s="16">
        <v>5.6417499242171418E-2</v>
      </c>
      <c r="Z401" s="17">
        <v>0</v>
      </c>
      <c r="AA401" s="4"/>
      <c r="AB401" s="11">
        <v>0</v>
      </c>
      <c r="AC401" s="18">
        <v>0</v>
      </c>
      <c r="AD401" s="13">
        <v>0</v>
      </c>
      <c r="AE401" s="18">
        <v>0</v>
      </c>
      <c r="AF401" s="19">
        <v>0</v>
      </c>
    </row>
    <row r="402" spans="1:32" x14ac:dyDescent="0.2">
      <c r="A402" s="5">
        <v>450</v>
      </c>
      <c r="B402" s="6">
        <v>450086127</v>
      </c>
      <c r="C402" s="7" t="s">
        <v>233</v>
      </c>
      <c r="D402" s="6">
        <v>86</v>
      </c>
      <c r="E402" s="7" t="s">
        <v>234</v>
      </c>
      <c r="F402" s="6">
        <v>127</v>
      </c>
      <c r="G402" s="8" t="s">
        <v>70</v>
      </c>
      <c r="H402" s="3"/>
      <c r="I402" s="9">
        <v>10705</v>
      </c>
      <c r="J402" s="9">
        <v>10441</v>
      </c>
      <c r="K402" s="9">
        <v>0</v>
      </c>
      <c r="L402" s="9">
        <v>1188</v>
      </c>
      <c r="M402" s="10">
        <v>22334</v>
      </c>
      <c r="N402" s="3"/>
      <c r="O402" s="11">
        <v>3</v>
      </c>
      <c r="P402" s="12">
        <v>0</v>
      </c>
      <c r="Q402" s="13">
        <v>63438</v>
      </c>
      <c r="R402" s="13">
        <v>0</v>
      </c>
      <c r="S402" s="13">
        <v>0</v>
      </c>
      <c r="T402" s="13">
        <v>3564</v>
      </c>
      <c r="U402" s="14">
        <v>67002</v>
      </c>
      <c r="V402" s="4"/>
      <c r="W402" s="15">
        <v>0</v>
      </c>
      <c r="X402" s="16">
        <v>0.09</v>
      </c>
      <c r="Y402" s="16">
        <v>4.4905005897497678E-2</v>
      </c>
      <c r="Z402" s="17">
        <v>0</v>
      </c>
      <c r="AA402" s="4"/>
      <c r="AB402" s="11">
        <v>2</v>
      </c>
      <c r="AC402" s="18">
        <v>0</v>
      </c>
      <c r="AD402" s="13">
        <v>0</v>
      </c>
      <c r="AE402" s="18">
        <v>0</v>
      </c>
      <c r="AF402" s="19">
        <v>0</v>
      </c>
    </row>
    <row r="403" spans="1:32" x14ac:dyDescent="0.2">
      <c r="A403" s="5">
        <v>450</v>
      </c>
      <c r="B403" s="6">
        <v>450086137</v>
      </c>
      <c r="C403" s="7" t="s">
        <v>233</v>
      </c>
      <c r="D403" s="6">
        <v>86</v>
      </c>
      <c r="E403" s="7" t="s">
        <v>234</v>
      </c>
      <c r="F403" s="6">
        <v>137</v>
      </c>
      <c r="G403" s="8" t="s">
        <v>236</v>
      </c>
      <c r="H403" s="3"/>
      <c r="I403" s="9">
        <v>18254</v>
      </c>
      <c r="J403" s="9">
        <v>110</v>
      </c>
      <c r="K403" s="9">
        <v>0</v>
      </c>
      <c r="L403" s="9">
        <v>1188</v>
      </c>
      <c r="M403" s="10">
        <v>19552</v>
      </c>
      <c r="N403" s="3"/>
      <c r="O403" s="11">
        <v>4</v>
      </c>
      <c r="P403" s="12">
        <v>0</v>
      </c>
      <c r="Q403" s="13">
        <v>73456</v>
      </c>
      <c r="R403" s="13">
        <v>0</v>
      </c>
      <c r="S403" s="13">
        <v>0</v>
      </c>
      <c r="T403" s="13">
        <v>4752</v>
      </c>
      <c r="U403" s="14">
        <v>78208</v>
      </c>
      <c r="V403" s="4"/>
      <c r="W403" s="15">
        <v>0</v>
      </c>
      <c r="X403" s="16">
        <v>0.18</v>
      </c>
      <c r="Y403" s="16">
        <v>0.10568201564015264</v>
      </c>
      <c r="Z403" s="17">
        <v>0</v>
      </c>
      <c r="AA403" s="4"/>
      <c r="AB403" s="11">
        <v>2</v>
      </c>
      <c r="AC403" s="18">
        <v>0</v>
      </c>
      <c r="AD403" s="13">
        <v>0</v>
      </c>
      <c r="AE403" s="18">
        <v>0</v>
      </c>
      <c r="AF403" s="19">
        <v>0</v>
      </c>
    </row>
    <row r="404" spans="1:32" x14ac:dyDescent="0.2">
      <c r="A404" s="5">
        <v>450</v>
      </c>
      <c r="B404" s="6">
        <v>450086210</v>
      </c>
      <c r="C404" s="7" t="s">
        <v>233</v>
      </c>
      <c r="D404" s="6">
        <v>86</v>
      </c>
      <c r="E404" s="7" t="s">
        <v>234</v>
      </c>
      <c r="F404" s="6">
        <v>210</v>
      </c>
      <c r="G404" s="8" t="s">
        <v>71</v>
      </c>
      <c r="H404" s="3"/>
      <c r="I404" s="9">
        <v>11536</v>
      </c>
      <c r="J404" s="9">
        <v>3595</v>
      </c>
      <c r="K404" s="9">
        <v>0</v>
      </c>
      <c r="L404" s="9">
        <v>1188</v>
      </c>
      <c r="M404" s="10">
        <v>16319</v>
      </c>
      <c r="N404" s="3"/>
      <c r="O404" s="11">
        <v>100</v>
      </c>
      <c r="P404" s="12">
        <v>0</v>
      </c>
      <c r="Q404" s="13">
        <v>1513100</v>
      </c>
      <c r="R404" s="13">
        <v>0</v>
      </c>
      <c r="S404" s="13">
        <v>0</v>
      </c>
      <c r="T404" s="13">
        <v>118800</v>
      </c>
      <c r="U404" s="14">
        <v>1631900</v>
      </c>
      <c r="V404" s="4"/>
      <c r="W404" s="15">
        <v>0</v>
      </c>
      <c r="X404" s="16">
        <v>0.09</v>
      </c>
      <c r="Y404" s="16">
        <v>5.7343764652379302E-2</v>
      </c>
      <c r="Z404" s="17">
        <v>0</v>
      </c>
      <c r="AA404" s="4"/>
      <c r="AB404" s="11">
        <v>32</v>
      </c>
      <c r="AC404" s="18">
        <v>0</v>
      </c>
      <c r="AD404" s="13">
        <v>0</v>
      </c>
      <c r="AE404" s="18">
        <v>0</v>
      </c>
      <c r="AF404" s="19">
        <v>0</v>
      </c>
    </row>
    <row r="405" spans="1:32" x14ac:dyDescent="0.2">
      <c r="A405" s="5">
        <v>450</v>
      </c>
      <c r="B405" s="6">
        <v>450086275</v>
      </c>
      <c r="C405" s="7" t="s">
        <v>233</v>
      </c>
      <c r="D405" s="6">
        <v>86</v>
      </c>
      <c r="E405" s="7" t="s">
        <v>234</v>
      </c>
      <c r="F405" s="6">
        <v>275</v>
      </c>
      <c r="G405" s="8" t="s">
        <v>237</v>
      </c>
      <c r="H405" s="3"/>
      <c r="I405" s="9">
        <v>12225</v>
      </c>
      <c r="J405" s="9">
        <v>3564</v>
      </c>
      <c r="K405" s="9">
        <v>0</v>
      </c>
      <c r="L405" s="9">
        <v>1188</v>
      </c>
      <c r="M405" s="10">
        <v>16977</v>
      </c>
      <c r="N405" s="3"/>
      <c r="O405" s="11">
        <v>7</v>
      </c>
      <c r="P405" s="12">
        <v>0</v>
      </c>
      <c r="Q405" s="13">
        <v>110523</v>
      </c>
      <c r="R405" s="13">
        <v>0</v>
      </c>
      <c r="S405" s="13">
        <v>0</v>
      </c>
      <c r="T405" s="13">
        <v>8316</v>
      </c>
      <c r="U405" s="14">
        <v>118839</v>
      </c>
      <c r="V405" s="4"/>
      <c r="W405" s="15">
        <v>0</v>
      </c>
      <c r="X405" s="16">
        <v>0.09</v>
      </c>
      <c r="Y405" s="16">
        <v>2.3858590257005336E-2</v>
      </c>
      <c r="Z405" s="17">
        <v>0</v>
      </c>
      <c r="AA405" s="4"/>
      <c r="AB405" s="11">
        <v>3</v>
      </c>
      <c r="AC405" s="18">
        <v>0</v>
      </c>
      <c r="AD405" s="13">
        <v>0</v>
      </c>
      <c r="AE405" s="18">
        <v>0</v>
      </c>
      <c r="AF405" s="19">
        <v>0</v>
      </c>
    </row>
    <row r="406" spans="1:32" x14ac:dyDescent="0.2">
      <c r="A406" s="5">
        <v>450</v>
      </c>
      <c r="B406" s="6">
        <v>450086278</v>
      </c>
      <c r="C406" s="7" t="s">
        <v>233</v>
      </c>
      <c r="D406" s="6">
        <v>86</v>
      </c>
      <c r="E406" s="7" t="s">
        <v>234</v>
      </c>
      <c r="F406" s="6">
        <v>278</v>
      </c>
      <c r="G406" s="8" t="s">
        <v>238</v>
      </c>
      <c r="H406" s="3"/>
      <c r="I406" s="9">
        <v>12450</v>
      </c>
      <c r="J406" s="9">
        <v>2058</v>
      </c>
      <c r="K406" s="9">
        <v>0</v>
      </c>
      <c r="L406" s="9">
        <v>1188</v>
      </c>
      <c r="M406" s="10">
        <v>15696</v>
      </c>
      <c r="N406" s="3"/>
      <c r="O406" s="11">
        <v>10</v>
      </c>
      <c r="P406" s="12">
        <v>0</v>
      </c>
      <c r="Q406" s="13">
        <v>145080</v>
      </c>
      <c r="R406" s="13">
        <v>0</v>
      </c>
      <c r="S406" s="13">
        <v>0</v>
      </c>
      <c r="T406" s="13">
        <v>11880</v>
      </c>
      <c r="U406" s="14">
        <v>156960</v>
      </c>
      <c r="V406" s="4"/>
      <c r="W406" s="15">
        <v>0</v>
      </c>
      <c r="X406" s="16">
        <v>0.09</v>
      </c>
      <c r="Y406" s="16">
        <v>6.9807623360235285E-2</v>
      </c>
      <c r="Z406" s="17">
        <v>0</v>
      </c>
      <c r="AA406" s="4"/>
      <c r="AB406" s="11">
        <v>3</v>
      </c>
      <c r="AC406" s="18">
        <v>0</v>
      </c>
      <c r="AD406" s="13">
        <v>0</v>
      </c>
      <c r="AE406" s="18">
        <v>0</v>
      </c>
      <c r="AF406" s="19">
        <v>0</v>
      </c>
    </row>
    <row r="407" spans="1:32" x14ac:dyDescent="0.2">
      <c r="A407" s="5">
        <v>450</v>
      </c>
      <c r="B407" s="6">
        <v>450086327</v>
      </c>
      <c r="C407" s="7" t="s">
        <v>233</v>
      </c>
      <c r="D407" s="6">
        <v>86</v>
      </c>
      <c r="E407" s="7" t="s">
        <v>234</v>
      </c>
      <c r="F407" s="6">
        <v>327</v>
      </c>
      <c r="G407" s="8" t="s">
        <v>239</v>
      </c>
      <c r="H407" s="3"/>
      <c r="I407" s="9">
        <v>10519</v>
      </c>
      <c r="J407" s="9">
        <v>11721</v>
      </c>
      <c r="K407" s="9">
        <v>0</v>
      </c>
      <c r="L407" s="9">
        <v>1188</v>
      </c>
      <c r="M407" s="10">
        <v>23428</v>
      </c>
      <c r="N407" s="3"/>
      <c r="O407" s="11">
        <v>1</v>
      </c>
      <c r="P407" s="12">
        <v>0</v>
      </c>
      <c r="Q407" s="13">
        <v>22240</v>
      </c>
      <c r="R407" s="13">
        <v>0</v>
      </c>
      <c r="S407" s="13">
        <v>0</v>
      </c>
      <c r="T407" s="13">
        <v>1188</v>
      </c>
      <c r="U407" s="14">
        <v>23428</v>
      </c>
      <c r="V407" s="4"/>
      <c r="W407" s="15">
        <v>0</v>
      </c>
      <c r="X407" s="16">
        <v>0.09</v>
      </c>
      <c r="Y407" s="16">
        <v>7.9141753517001333E-3</v>
      </c>
      <c r="Z407" s="17">
        <v>0</v>
      </c>
      <c r="AA407" s="4"/>
      <c r="AB407" s="11">
        <v>0</v>
      </c>
      <c r="AC407" s="18">
        <v>0</v>
      </c>
      <c r="AD407" s="13">
        <v>0</v>
      </c>
      <c r="AE407" s="18">
        <v>0</v>
      </c>
      <c r="AF407" s="19">
        <v>0</v>
      </c>
    </row>
    <row r="408" spans="1:32" x14ac:dyDescent="0.2">
      <c r="A408" s="5">
        <v>450</v>
      </c>
      <c r="B408" s="6">
        <v>450086337</v>
      </c>
      <c r="C408" s="7" t="s">
        <v>233</v>
      </c>
      <c r="D408" s="6">
        <v>86</v>
      </c>
      <c r="E408" s="7" t="s">
        <v>234</v>
      </c>
      <c r="F408" s="6">
        <v>337</v>
      </c>
      <c r="G408" s="8" t="s">
        <v>240</v>
      </c>
      <c r="H408" s="3"/>
      <c r="I408" s="9">
        <v>15678</v>
      </c>
      <c r="J408" s="9">
        <v>15892</v>
      </c>
      <c r="K408" s="9">
        <v>0</v>
      </c>
      <c r="L408" s="9">
        <v>1188</v>
      </c>
      <c r="M408" s="10">
        <v>32758</v>
      </c>
      <c r="N408" s="3"/>
      <c r="O408" s="11">
        <v>1</v>
      </c>
      <c r="P408" s="12">
        <v>0</v>
      </c>
      <c r="Q408" s="13">
        <v>31570</v>
      </c>
      <c r="R408" s="13">
        <v>0</v>
      </c>
      <c r="S408" s="13">
        <v>0</v>
      </c>
      <c r="T408" s="13">
        <v>1188</v>
      </c>
      <c r="U408" s="14">
        <v>32758</v>
      </c>
      <c r="V408" s="4"/>
      <c r="W408" s="15">
        <v>0</v>
      </c>
      <c r="X408" s="16">
        <v>0.09</v>
      </c>
      <c r="Y408" s="16">
        <v>1.38694719698279E-2</v>
      </c>
      <c r="Z408" s="17">
        <v>0</v>
      </c>
      <c r="AA408" s="4"/>
      <c r="AB408" s="11">
        <v>1</v>
      </c>
      <c r="AC408" s="18">
        <v>0</v>
      </c>
      <c r="AD408" s="13">
        <v>0</v>
      </c>
      <c r="AE408" s="18">
        <v>0</v>
      </c>
      <c r="AF408" s="19">
        <v>0</v>
      </c>
    </row>
    <row r="409" spans="1:32" x14ac:dyDescent="0.2">
      <c r="A409" s="5">
        <v>450</v>
      </c>
      <c r="B409" s="6">
        <v>450086340</v>
      </c>
      <c r="C409" s="7" t="s">
        <v>233</v>
      </c>
      <c r="D409" s="6">
        <v>86</v>
      </c>
      <c r="E409" s="7" t="s">
        <v>234</v>
      </c>
      <c r="F409" s="6">
        <v>340</v>
      </c>
      <c r="G409" s="8" t="s">
        <v>241</v>
      </c>
      <c r="H409" s="3"/>
      <c r="I409" s="9">
        <v>10631</v>
      </c>
      <c r="J409" s="9">
        <v>6191</v>
      </c>
      <c r="K409" s="9">
        <v>0</v>
      </c>
      <c r="L409" s="9">
        <v>1188</v>
      </c>
      <c r="M409" s="10">
        <v>18010</v>
      </c>
      <c r="N409" s="3"/>
      <c r="O409" s="11">
        <v>6</v>
      </c>
      <c r="P409" s="12">
        <v>0</v>
      </c>
      <c r="Q409" s="13">
        <v>100932</v>
      </c>
      <c r="R409" s="13">
        <v>0</v>
      </c>
      <c r="S409" s="13">
        <v>0</v>
      </c>
      <c r="T409" s="13">
        <v>7128</v>
      </c>
      <c r="U409" s="14">
        <v>108060</v>
      </c>
      <c r="V409" s="4"/>
      <c r="W409" s="15">
        <v>0</v>
      </c>
      <c r="X409" s="16">
        <v>0.09</v>
      </c>
      <c r="Y409" s="16">
        <v>4.0357276213111339E-2</v>
      </c>
      <c r="Z409" s="17">
        <v>0</v>
      </c>
      <c r="AA409" s="4"/>
      <c r="AB409" s="11">
        <v>4</v>
      </c>
      <c r="AC409" s="18">
        <v>0</v>
      </c>
      <c r="AD409" s="13">
        <v>0</v>
      </c>
      <c r="AE409" s="18">
        <v>0</v>
      </c>
      <c r="AF409" s="19">
        <v>0</v>
      </c>
    </row>
    <row r="410" spans="1:32" x14ac:dyDescent="0.2">
      <c r="A410" s="5">
        <v>450</v>
      </c>
      <c r="B410" s="6">
        <v>450086670</v>
      </c>
      <c r="C410" s="7" t="s">
        <v>233</v>
      </c>
      <c r="D410" s="6">
        <v>86</v>
      </c>
      <c r="E410" s="7" t="s">
        <v>234</v>
      </c>
      <c r="F410" s="6">
        <v>670</v>
      </c>
      <c r="G410" s="8" t="s">
        <v>76</v>
      </c>
      <c r="H410" s="3"/>
      <c r="I410" s="9">
        <v>14056</v>
      </c>
      <c r="J410" s="9">
        <v>10654</v>
      </c>
      <c r="K410" s="9">
        <v>0</v>
      </c>
      <c r="L410" s="9">
        <v>1188</v>
      </c>
      <c r="M410" s="10">
        <v>25898</v>
      </c>
      <c r="N410" s="3"/>
      <c r="O410" s="11">
        <v>1</v>
      </c>
      <c r="P410" s="12">
        <v>0</v>
      </c>
      <c r="Q410" s="13">
        <v>24710</v>
      </c>
      <c r="R410" s="13">
        <v>0</v>
      </c>
      <c r="S410" s="13">
        <v>0</v>
      </c>
      <c r="T410" s="13">
        <v>1188</v>
      </c>
      <c r="U410" s="14">
        <v>25898</v>
      </c>
      <c r="V410" s="4"/>
      <c r="W410" s="15">
        <v>0</v>
      </c>
      <c r="X410" s="16">
        <v>0.09</v>
      </c>
      <c r="Y410" s="16">
        <v>4.3046319839482733E-2</v>
      </c>
      <c r="Z410" s="17">
        <v>0</v>
      </c>
      <c r="AA410" s="4"/>
      <c r="AB410" s="11">
        <v>0</v>
      </c>
      <c r="AC410" s="18">
        <v>0</v>
      </c>
      <c r="AD410" s="13">
        <v>0</v>
      </c>
      <c r="AE410" s="18">
        <v>0</v>
      </c>
      <c r="AF410" s="19">
        <v>0</v>
      </c>
    </row>
    <row r="411" spans="1:32" x14ac:dyDescent="0.2">
      <c r="A411" s="5">
        <v>450</v>
      </c>
      <c r="B411" s="6">
        <v>450086674</v>
      </c>
      <c r="C411" s="7" t="s">
        <v>233</v>
      </c>
      <c r="D411" s="6">
        <v>86</v>
      </c>
      <c r="E411" s="7" t="s">
        <v>234</v>
      </c>
      <c r="F411" s="6">
        <v>674</v>
      </c>
      <c r="G411" s="8" t="s">
        <v>77</v>
      </c>
      <c r="H411" s="3"/>
      <c r="I411" s="9">
        <v>15339</v>
      </c>
      <c r="J411" s="9">
        <v>5890</v>
      </c>
      <c r="K411" s="9">
        <v>0</v>
      </c>
      <c r="L411" s="9">
        <v>1188</v>
      </c>
      <c r="M411" s="10">
        <v>22417</v>
      </c>
      <c r="N411" s="3"/>
      <c r="O411" s="11">
        <v>1</v>
      </c>
      <c r="P411" s="12">
        <v>0</v>
      </c>
      <c r="Q411" s="13">
        <v>21229</v>
      </c>
      <c r="R411" s="13">
        <v>0</v>
      </c>
      <c r="S411" s="13">
        <v>0</v>
      </c>
      <c r="T411" s="13">
        <v>1188</v>
      </c>
      <c r="U411" s="14">
        <v>22417</v>
      </c>
      <c r="V411" s="4"/>
      <c r="W411" s="15">
        <v>0</v>
      </c>
      <c r="X411" s="16">
        <v>0.18</v>
      </c>
      <c r="Y411" s="16">
        <v>4.5945862139327144E-2</v>
      </c>
      <c r="Z411" s="17">
        <v>0</v>
      </c>
      <c r="AA411" s="4"/>
      <c r="AB411" s="11">
        <v>0</v>
      </c>
      <c r="AC411" s="18">
        <v>0</v>
      </c>
      <c r="AD411" s="13">
        <v>0</v>
      </c>
      <c r="AE411" s="18">
        <v>0</v>
      </c>
      <c r="AF411" s="19">
        <v>0</v>
      </c>
    </row>
    <row r="412" spans="1:32" x14ac:dyDescent="0.2">
      <c r="A412" s="5">
        <v>450</v>
      </c>
      <c r="B412" s="6">
        <v>450086683</v>
      </c>
      <c r="C412" s="7" t="s">
        <v>233</v>
      </c>
      <c r="D412" s="6">
        <v>86</v>
      </c>
      <c r="E412" s="7" t="s">
        <v>234</v>
      </c>
      <c r="F412" s="6">
        <v>683</v>
      </c>
      <c r="G412" s="8" t="s">
        <v>242</v>
      </c>
      <c r="H412" s="3"/>
      <c r="I412" s="9">
        <v>10332</v>
      </c>
      <c r="J412" s="9">
        <v>8503</v>
      </c>
      <c r="K412" s="9">
        <v>0</v>
      </c>
      <c r="L412" s="9">
        <v>1188</v>
      </c>
      <c r="M412" s="10">
        <v>20023</v>
      </c>
      <c r="N412" s="3"/>
      <c r="O412" s="11">
        <v>2</v>
      </c>
      <c r="P412" s="12">
        <v>0</v>
      </c>
      <c r="Q412" s="13">
        <v>37670</v>
      </c>
      <c r="R412" s="13">
        <v>0</v>
      </c>
      <c r="S412" s="13">
        <v>0</v>
      </c>
      <c r="T412" s="13">
        <v>2376</v>
      </c>
      <c r="U412" s="14">
        <v>40046</v>
      </c>
      <c r="V412" s="4"/>
      <c r="W412" s="15">
        <v>0</v>
      </c>
      <c r="X412" s="16">
        <v>0.09</v>
      </c>
      <c r="Y412" s="16">
        <v>1.9159415249981684E-2</v>
      </c>
      <c r="Z412" s="17">
        <v>0</v>
      </c>
      <c r="AA412" s="4"/>
      <c r="AB412" s="11">
        <v>0</v>
      </c>
      <c r="AC412" s="18">
        <v>0</v>
      </c>
      <c r="AD412" s="13">
        <v>0</v>
      </c>
      <c r="AE412" s="18">
        <v>0</v>
      </c>
      <c r="AF412" s="19">
        <v>0</v>
      </c>
    </row>
    <row r="413" spans="1:32" x14ac:dyDescent="0.2">
      <c r="A413" s="5">
        <v>453</v>
      </c>
      <c r="B413" s="6">
        <v>453137005</v>
      </c>
      <c r="C413" s="7" t="s">
        <v>243</v>
      </c>
      <c r="D413" s="6">
        <v>137</v>
      </c>
      <c r="E413" s="7" t="s">
        <v>236</v>
      </c>
      <c r="F413" s="6">
        <v>5</v>
      </c>
      <c r="G413" s="8" t="s">
        <v>186</v>
      </c>
      <c r="H413" s="3"/>
      <c r="I413" s="9">
        <v>12662</v>
      </c>
      <c r="J413" s="9">
        <v>5408</v>
      </c>
      <c r="K413" s="9">
        <v>0</v>
      </c>
      <c r="L413" s="9">
        <v>1188</v>
      </c>
      <c r="M413" s="10">
        <v>19258</v>
      </c>
      <c r="N413" s="3"/>
      <c r="O413" s="11">
        <v>3</v>
      </c>
      <c r="P413" s="12">
        <v>0</v>
      </c>
      <c r="Q413" s="13">
        <v>54210</v>
      </c>
      <c r="R413" s="13">
        <v>0</v>
      </c>
      <c r="S413" s="13">
        <v>0</v>
      </c>
      <c r="T413" s="13">
        <v>3564</v>
      </c>
      <c r="U413" s="14">
        <v>57774</v>
      </c>
      <c r="V413" s="4"/>
      <c r="W413" s="15">
        <v>0</v>
      </c>
      <c r="X413" s="16">
        <v>0.09</v>
      </c>
      <c r="Y413" s="16">
        <v>1.8873452055488921E-2</v>
      </c>
      <c r="Z413" s="17">
        <v>0</v>
      </c>
      <c r="AA413" s="4"/>
      <c r="AB413" s="11">
        <v>1</v>
      </c>
      <c r="AC413" s="18">
        <v>0</v>
      </c>
      <c r="AD413" s="13">
        <v>0</v>
      </c>
      <c r="AE413" s="18">
        <v>0</v>
      </c>
      <c r="AF413" s="19">
        <v>0</v>
      </c>
    </row>
    <row r="414" spans="1:32" x14ac:dyDescent="0.2">
      <c r="A414" s="5">
        <v>453</v>
      </c>
      <c r="B414" s="6">
        <v>453137061</v>
      </c>
      <c r="C414" s="7" t="s">
        <v>243</v>
      </c>
      <c r="D414" s="6">
        <v>137</v>
      </c>
      <c r="E414" s="7" t="s">
        <v>236</v>
      </c>
      <c r="F414" s="6">
        <v>61</v>
      </c>
      <c r="G414" s="8" t="s">
        <v>188</v>
      </c>
      <c r="H414" s="3"/>
      <c r="I414" s="9">
        <v>16488</v>
      </c>
      <c r="J414" s="9">
        <v>470</v>
      </c>
      <c r="K414" s="9">
        <v>0</v>
      </c>
      <c r="L414" s="9">
        <v>1188</v>
      </c>
      <c r="M414" s="10">
        <v>18146</v>
      </c>
      <c r="N414" s="3"/>
      <c r="O414" s="11">
        <v>74</v>
      </c>
      <c r="P414" s="12">
        <v>0</v>
      </c>
      <c r="Q414" s="13">
        <v>1254892</v>
      </c>
      <c r="R414" s="13">
        <v>0</v>
      </c>
      <c r="S414" s="13">
        <v>0</v>
      </c>
      <c r="T414" s="13">
        <v>87912</v>
      </c>
      <c r="U414" s="14">
        <v>1342804</v>
      </c>
      <c r="V414" s="4"/>
      <c r="W414" s="15">
        <v>0</v>
      </c>
      <c r="X414" s="16">
        <v>0.09</v>
      </c>
      <c r="Y414" s="16">
        <v>4.561311392514681E-2</v>
      </c>
      <c r="Z414" s="17">
        <v>0</v>
      </c>
      <c r="AA414" s="4"/>
      <c r="AB414" s="11">
        <v>14</v>
      </c>
      <c r="AC414" s="18">
        <v>0</v>
      </c>
      <c r="AD414" s="13">
        <v>0</v>
      </c>
      <c r="AE414" s="18">
        <v>0</v>
      </c>
      <c r="AF414" s="19">
        <v>0</v>
      </c>
    </row>
    <row r="415" spans="1:32" x14ac:dyDescent="0.2">
      <c r="A415" s="5">
        <v>453</v>
      </c>
      <c r="B415" s="6">
        <v>453137086</v>
      </c>
      <c r="C415" s="7" t="s">
        <v>243</v>
      </c>
      <c r="D415" s="6">
        <v>137</v>
      </c>
      <c r="E415" s="7" t="s">
        <v>236</v>
      </c>
      <c r="F415" s="6">
        <v>86</v>
      </c>
      <c r="G415" s="8" t="s">
        <v>234</v>
      </c>
      <c r="H415" s="3"/>
      <c r="I415" s="9">
        <v>16201</v>
      </c>
      <c r="J415" s="9">
        <v>1650</v>
      </c>
      <c r="K415" s="9">
        <v>0</v>
      </c>
      <c r="L415" s="9">
        <v>1188</v>
      </c>
      <c r="M415" s="10">
        <v>19039</v>
      </c>
      <c r="N415" s="3"/>
      <c r="O415" s="11">
        <v>1</v>
      </c>
      <c r="P415" s="12">
        <v>0</v>
      </c>
      <c r="Q415" s="13">
        <v>17851</v>
      </c>
      <c r="R415" s="13">
        <v>0</v>
      </c>
      <c r="S415" s="13">
        <v>0</v>
      </c>
      <c r="T415" s="13">
        <v>1188</v>
      </c>
      <c r="U415" s="14">
        <v>19039</v>
      </c>
      <c r="V415" s="4"/>
      <c r="W415" s="15">
        <v>0</v>
      </c>
      <c r="X415" s="16">
        <v>0.09</v>
      </c>
      <c r="Y415" s="16">
        <v>6.459409986338896E-2</v>
      </c>
      <c r="Z415" s="17">
        <v>0</v>
      </c>
      <c r="AA415" s="4"/>
      <c r="AB415" s="11">
        <v>0</v>
      </c>
      <c r="AC415" s="18">
        <v>0</v>
      </c>
      <c r="AD415" s="13">
        <v>0</v>
      </c>
      <c r="AE415" s="18">
        <v>0</v>
      </c>
      <c r="AF415" s="19">
        <v>0</v>
      </c>
    </row>
    <row r="416" spans="1:32" x14ac:dyDescent="0.2">
      <c r="A416" s="5">
        <v>453</v>
      </c>
      <c r="B416" s="6">
        <v>453137114</v>
      </c>
      <c r="C416" s="7" t="s">
        <v>243</v>
      </c>
      <c r="D416" s="6">
        <v>137</v>
      </c>
      <c r="E416" s="7" t="s">
        <v>236</v>
      </c>
      <c r="F416" s="6">
        <v>114</v>
      </c>
      <c r="G416" s="8" t="s">
        <v>68</v>
      </c>
      <c r="H416" s="3"/>
      <c r="I416" s="9">
        <v>17098</v>
      </c>
      <c r="J416" s="9">
        <v>3449</v>
      </c>
      <c r="K416" s="9">
        <v>0</v>
      </c>
      <c r="L416" s="9">
        <v>1188</v>
      </c>
      <c r="M416" s="10">
        <v>21735</v>
      </c>
      <c r="N416" s="3"/>
      <c r="O416" s="11">
        <v>2</v>
      </c>
      <c r="P416" s="12">
        <v>0</v>
      </c>
      <c r="Q416" s="13">
        <v>41094</v>
      </c>
      <c r="R416" s="13">
        <v>0</v>
      </c>
      <c r="S416" s="13">
        <v>0</v>
      </c>
      <c r="T416" s="13">
        <v>2376</v>
      </c>
      <c r="U416" s="14">
        <v>43470</v>
      </c>
      <c r="V416" s="4"/>
      <c r="W416" s="15">
        <v>0</v>
      </c>
      <c r="X416" s="16">
        <v>0.18</v>
      </c>
      <c r="Y416" s="16">
        <v>5.6417499242171418E-2</v>
      </c>
      <c r="Z416" s="17">
        <v>0</v>
      </c>
      <c r="AA416" s="4"/>
      <c r="AB416" s="11">
        <v>0</v>
      </c>
      <c r="AC416" s="18">
        <v>0</v>
      </c>
      <c r="AD416" s="13">
        <v>0</v>
      </c>
      <c r="AE416" s="18">
        <v>0</v>
      </c>
      <c r="AF416" s="19">
        <v>0</v>
      </c>
    </row>
    <row r="417" spans="1:32" x14ac:dyDescent="0.2">
      <c r="A417" s="5">
        <v>453</v>
      </c>
      <c r="B417" s="6">
        <v>453137137</v>
      </c>
      <c r="C417" s="7" t="s">
        <v>243</v>
      </c>
      <c r="D417" s="6">
        <v>137</v>
      </c>
      <c r="E417" s="7" t="s">
        <v>236</v>
      </c>
      <c r="F417" s="6">
        <v>137</v>
      </c>
      <c r="G417" s="8" t="s">
        <v>236</v>
      </c>
      <c r="H417" s="3"/>
      <c r="I417" s="9">
        <v>17958</v>
      </c>
      <c r="J417" s="9">
        <v>108</v>
      </c>
      <c r="K417" s="9">
        <v>0</v>
      </c>
      <c r="L417" s="9">
        <v>1188</v>
      </c>
      <c r="M417" s="10">
        <v>19254</v>
      </c>
      <c r="N417" s="3"/>
      <c r="O417" s="11">
        <v>491</v>
      </c>
      <c r="P417" s="12">
        <v>0</v>
      </c>
      <c r="Q417" s="13">
        <v>8870406</v>
      </c>
      <c r="R417" s="13">
        <v>0</v>
      </c>
      <c r="S417" s="13">
        <v>0</v>
      </c>
      <c r="T417" s="13">
        <v>583308</v>
      </c>
      <c r="U417" s="14">
        <v>9453714</v>
      </c>
      <c r="V417" s="4"/>
      <c r="W417" s="15">
        <v>0</v>
      </c>
      <c r="X417" s="16">
        <v>0.18</v>
      </c>
      <c r="Y417" s="16">
        <v>0.10568201564015264</v>
      </c>
      <c r="Z417" s="17">
        <v>0</v>
      </c>
      <c r="AA417" s="4"/>
      <c r="AB417" s="11">
        <v>85</v>
      </c>
      <c r="AC417" s="18">
        <v>0</v>
      </c>
      <c r="AD417" s="13">
        <v>0</v>
      </c>
      <c r="AE417" s="18">
        <v>0</v>
      </c>
      <c r="AF417" s="19">
        <v>0</v>
      </c>
    </row>
    <row r="418" spans="1:32" x14ac:dyDescent="0.2">
      <c r="A418" s="5">
        <v>453</v>
      </c>
      <c r="B418" s="6">
        <v>453137161</v>
      </c>
      <c r="C418" s="7" t="s">
        <v>243</v>
      </c>
      <c r="D418" s="6">
        <v>137</v>
      </c>
      <c r="E418" s="7" t="s">
        <v>236</v>
      </c>
      <c r="F418" s="6">
        <v>161</v>
      </c>
      <c r="G418" s="8" t="s">
        <v>191</v>
      </c>
      <c r="H418" s="3"/>
      <c r="I418" s="9">
        <v>16575</v>
      </c>
      <c r="J418" s="9">
        <v>5786</v>
      </c>
      <c r="K418" s="9">
        <v>0</v>
      </c>
      <c r="L418" s="9">
        <v>1188</v>
      </c>
      <c r="M418" s="10">
        <v>23549</v>
      </c>
      <c r="N418" s="3"/>
      <c r="O418" s="11">
        <v>1</v>
      </c>
      <c r="P418" s="12">
        <v>0</v>
      </c>
      <c r="Q418" s="13">
        <v>22361</v>
      </c>
      <c r="R418" s="13">
        <v>0</v>
      </c>
      <c r="S418" s="13">
        <v>0</v>
      </c>
      <c r="T418" s="13">
        <v>1188</v>
      </c>
      <c r="U418" s="14">
        <v>23549</v>
      </c>
      <c r="V418" s="4"/>
      <c r="W418" s="15">
        <v>0</v>
      </c>
      <c r="X418" s="16">
        <v>0.09</v>
      </c>
      <c r="Y418" s="16">
        <v>9.0304638786054339E-3</v>
      </c>
      <c r="Z418" s="17">
        <v>0</v>
      </c>
      <c r="AA418" s="4"/>
      <c r="AB418" s="11">
        <v>0</v>
      </c>
      <c r="AC418" s="18">
        <v>0</v>
      </c>
      <c r="AD418" s="13">
        <v>0</v>
      </c>
      <c r="AE418" s="18">
        <v>0</v>
      </c>
      <c r="AF418" s="19">
        <v>0</v>
      </c>
    </row>
    <row r="419" spans="1:32" x14ac:dyDescent="0.2">
      <c r="A419" s="5">
        <v>453</v>
      </c>
      <c r="B419" s="6">
        <v>453137210</v>
      </c>
      <c r="C419" s="7" t="s">
        <v>243</v>
      </c>
      <c r="D419" s="6">
        <v>137</v>
      </c>
      <c r="E419" s="7" t="s">
        <v>236</v>
      </c>
      <c r="F419" s="6">
        <v>210</v>
      </c>
      <c r="G419" s="8" t="s">
        <v>71</v>
      </c>
      <c r="H419" s="3"/>
      <c r="I419" s="9">
        <v>15678</v>
      </c>
      <c r="J419" s="9">
        <v>4885</v>
      </c>
      <c r="K419" s="9">
        <v>0</v>
      </c>
      <c r="L419" s="9">
        <v>1188</v>
      </c>
      <c r="M419" s="10">
        <v>21751</v>
      </c>
      <c r="N419" s="3"/>
      <c r="O419" s="11">
        <v>4</v>
      </c>
      <c r="P419" s="12">
        <v>0</v>
      </c>
      <c r="Q419" s="13">
        <v>82252</v>
      </c>
      <c r="R419" s="13">
        <v>0</v>
      </c>
      <c r="S419" s="13">
        <v>0</v>
      </c>
      <c r="T419" s="13">
        <v>4752</v>
      </c>
      <c r="U419" s="14">
        <v>87004</v>
      </c>
      <c r="V419" s="4"/>
      <c r="W419" s="15">
        <v>0</v>
      </c>
      <c r="X419" s="16">
        <v>0.09</v>
      </c>
      <c r="Y419" s="16">
        <v>5.7343764652379302E-2</v>
      </c>
      <c r="Z419" s="17">
        <v>0</v>
      </c>
      <c r="AA419" s="4"/>
      <c r="AB419" s="11">
        <v>1</v>
      </c>
      <c r="AC419" s="18">
        <v>0</v>
      </c>
      <c r="AD419" s="13">
        <v>0</v>
      </c>
      <c r="AE419" s="18">
        <v>0</v>
      </c>
      <c r="AF419" s="19">
        <v>0</v>
      </c>
    </row>
    <row r="420" spans="1:32" x14ac:dyDescent="0.2">
      <c r="A420" s="5">
        <v>453</v>
      </c>
      <c r="B420" s="6">
        <v>453137278</v>
      </c>
      <c r="C420" s="7" t="s">
        <v>243</v>
      </c>
      <c r="D420" s="6">
        <v>137</v>
      </c>
      <c r="E420" s="7" t="s">
        <v>236</v>
      </c>
      <c r="F420" s="6">
        <v>278</v>
      </c>
      <c r="G420" s="8" t="s">
        <v>238</v>
      </c>
      <c r="H420" s="3"/>
      <c r="I420" s="9">
        <v>15589</v>
      </c>
      <c r="J420" s="9">
        <v>2578</v>
      </c>
      <c r="K420" s="9">
        <v>0</v>
      </c>
      <c r="L420" s="9">
        <v>1188</v>
      </c>
      <c r="M420" s="10">
        <v>19355</v>
      </c>
      <c r="N420" s="3"/>
      <c r="O420" s="11">
        <v>6</v>
      </c>
      <c r="P420" s="12">
        <v>0</v>
      </c>
      <c r="Q420" s="13">
        <v>109002</v>
      </c>
      <c r="R420" s="13">
        <v>0</v>
      </c>
      <c r="S420" s="13">
        <v>0</v>
      </c>
      <c r="T420" s="13">
        <v>7128</v>
      </c>
      <c r="U420" s="14">
        <v>116130</v>
      </c>
      <c r="V420" s="4"/>
      <c r="W420" s="15">
        <v>0</v>
      </c>
      <c r="X420" s="16">
        <v>0.09</v>
      </c>
      <c r="Y420" s="16">
        <v>6.9807623360235285E-2</v>
      </c>
      <c r="Z420" s="17">
        <v>0</v>
      </c>
      <c r="AA420" s="4"/>
      <c r="AB420" s="11">
        <v>1</v>
      </c>
      <c r="AC420" s="18">
        <v>0</v>
      </c>
      <c r="AD420" s="13">
        <v>0</v>
      </c>
      <c r="AE420" s="18">
        <v>0</v>
      </c>
      <c r="AF420" s="19">
        <v>0</v>
      </c>
    </row>
    <row r="421" spans="1:32" x14ac:dyDescent="0.2">
      <c r="A421" s="5">
        <v>453</v>
      </c>
      <c r="B421" s="6">
        <v>453137281</v>
      </c>
      <c r="C421" s="7" t="s">
        <v>243</v>
      </c>
      <c r="D421" s="6">
        <v>137</v>
      </c>
      <c r="E421" s="7" t="s">
        <v>236</v>
      </c>
      <c r="F421" s="6">
        <v>281</v>
      </c>
      <c r="G421" s="8" t="s">
        <v>185</v>
      </c>
      <c r="H421" s="3"/>
      <c r="I421" s="9">
        <v>17424</v>
      </c>
      <c r="J421" s="9">
        <v>0</v>
      </c>
      <c r="K421" s="9">
        <v>0</v>
      </c>
      <c r="L421" s="9">
        <v>1188</v>
      </c>
      <c r="M421" s="10">
        <v>18612</v>
      </c>
      <c r="N421" s="3"/>
      <c r="O421" s="11">
        <v>96</v>
      </c>
      <c r="P421" s="12">
        <v>0</v>
      </c>
      <c r="Q421" s="13">
        <v>1672704</v>
      </c>
      <c r="R421" s="13">
        <v>0</v>
      </c>
      <c r="S421" s="13">
        <v>0</v>
      </c>
      <c r="T421" s="13">
        <v>114048</v>
      </c>
      <c r="U421" s="14">
        <v>1786752</v>
      </c>
      <c r="V421" s="4"/>
      <c r="W421" s="15">
        <v>0</v>
      </c>
      <c r="X421" s="16">
        <v>0.18</v>
      </c>
      <c r="Y421" s="16">
        <v>0.15300755465476282</v>
      </c>
      <c r="Z421" s="17">
        <v>0</v>
      </c>
      <c r="AA421" s="4"/>
      <c r="AB421" s="11">
        <v>18</v>
      </c>
      <c r="AC421" s="18">
        <v>0</v>
      </c>
      <c r="AD421" s="13">
        <v>0</v>
      </c>
      <c r="AE421" s="18">
        <v>0</v>
      </c>
      <c r="AF421" s="19">
        <v>0</v>
      </c>
    </row>
    <row r="422" spans="1:32" x14ac:dyDescent="0.2">
      <c r="A422" s="5">
        <v>453</v>
      </c>
      <c r="B422" s="6">
        <v>453137309</v>
      </c>
      <c r="C422" s="7" t="s">
        <v>243</v>
      </c>
      <c r="D422" s="6">
        <v>137</v>
      </c>
      <c r="E422" s="7" t="s">
        <v>236</v>
      </c>
      <c r="F422" s="6">
        <v>309</v>
      </c>
      <c r="G422" s="8" t="s">
        <v>244</v>
      </c>
      <c r="H422" s="3"/>
      <c r="I422" s="9">
        <v>15348</v>
      </c>
      <c r="J422" s="9">
        <v>1029</v>
      </c>
      <c r="K422" s="9">
        <v>0</v>
      </c>
      <c r="L422" s="9">
        <v>1188</v>
      </c>
      <c r="M422" s="10">
        <v>17565</v>
      </c>
      <c r="N422" s="3"/>
      <c r="O422" s="11">
        <v>1</v>
      </c>
      <c r="P422" s="12">
        <v>0</v>
      </c>
      <c r="Q422" s="13">
        <v>16377</v>
      </c>
      <c r="R422" s="13">
        <v>0</v>
      </c>
      <c r="S422" s="13">
        <v>0</v>
      </c>
      <c r="T422" s="13">
        <v>1188</v>
      </c>
      <c r="U422" s="14">
        <v>17565</v>
      </c>
      <c r="V422" s="4"/>
      <c r="W422" s="15">
        <v>0</v>
      </c>
      <c r="X422" s="16">
        <v>0.09</v>
      </c>
      <c r="Y422" s="16">
        <v>2.3796143376700854E-3</v>
      </c>
      <c r="Z422" s="17">
        <v>0</v>
      </c>
      <c r="AA422" s="4"/>
      <c r="AB422" s="11">
        <v>0</v>
      </c>
      <c r="AC422" s="18">
        <v>0</v>
      </c>
      <c r="AD422" s="13">
        <v>0</v>
      </c>
      <c r="AE422" s="18">
        <v>0</v>
      </c>
      <c r="AF422" s="19">
        <v>0</v>
      </c>
    </row>
    <row r="423" spans="1:32" x14ac:dyDescent="0.2">
      <c r="A423" s="5">
        <v>453</v>
      </c>
      <c r="B423" s="6">
        <v>453137325</v>
      </c>
      <c r="C423" s="7" t="s">
        <v>243</v>
      </c>
      <c r="D423" s="6">
        <v>137</v>
      </c>
      <c r="E423" s="7" t="s">
        <v>236</v>
      </c>
      <c r="F423" s="6">
        <v>325</v>
      </c>
      <c r="G423" s="8" t="s">
        <v>194</v>
      </c>
      <c r="H423" s="3"/>
      <c r="I423" s="9">
        <v>12650</v>
      </c>
      <c r="J423" s="9">
        <v>929</v>
      </c>
      <c r="K423" s="9">
        <v>0</v>
      </c>
      <c r="L423" s="9">
        <v>1188</v>
      </c>
      <c r="M423" s="10">
        <v>14767</v>
      </c>
      <c r="N423" s="3"/>
      <c r="O423" s="11">
        <v>2</v>
      </c>
      <c r="P423" s="12">
        <v>0</v>
      </c>
      <c r="Q423" s="13">
        <v>27158</v>
      </c>
      <c r="R423" s="13">
        <v>0</v>
      </c>
      <c r="S423" s="13">
        <v>0</v>
      </c>
      <c r="T423" s="13">
        <v>2376</v>
      </c>
      <c r="U423" s="14">
        <v>29534</v>
      </c>
      <c r="V423" s="4"/>
      <c r="W423" s="15">
        <v>0</v>
      </c>
      <c r="X423" s="16">
        <v>0.09</v>
      </c>
      <c r="Y423" s="16">
        <v>1.475363410340943E-2</v>
      </c>
      <c r="Z423" s="17">
        <v>0</v>
      </c>
      <c r="AA423" s="4"/>
      <c r="AB423" s="11">
        <v>0</v>
      </c>
      <c r="AC423" s="18">
        <v>0</v>
      </c>
      <c r="AD423" s="13">
        <v>0</v>
      </c>
      <c r="AE423" s="18">
        <v>0</v>
      </c>
      <c r="AF423" s="19">
        <v>0</v>
      </c>
    </row>
    <row r="424" spans="1:32" x14ac:dyDescent="0.2">
      <c r="A424" s="5">
        <v>453</v>
      </c>
      <c r="B424" s="6">
        <v>453137332</v>
      </c>
      <c r="C424" s="7" t="s">
        <v>243</v>
      </c>
      <c r="D424" s="6">
        <v>137</v>
      </c>
      <c r="E424" s="7" t="s">
        <v>236</v>
      </c>
      <c r="F424" s="6">
        <v>332</v>
      </c>
      <c r="G424" s="8" t="s">
        <v>195</v>
      </c>
      <c r="H424" s="3"/>
      <c r="I424" s="9">
        <v>15428</v>
      </c>
      <c r="J424" s="9">
        <v>568</v>
      </c>
      <c r="K424" s="9">
        <v>0</v>
      </c>
      <c r="L424" s="9">
        <v>1188</v>
      </c>
      <c r="M424" s="10">
        <v>17184</v>
      </c>
      <c r="N424" s="3"/>
      <c r="O424" s="11">
        <v>11</v>
      </c>
      <c r="P424" s="12">
        <v>0</v>
      </c>
      <c r="Q424" s="13">
        <v>175956</v>
      </c>
      <c r="R424" s="13">
        <v>0</v>
      </c>
      <c r="S424" s="13">
        <v>0</v>
      </c>
      <c r="T424" s="13">
        <v>13068</v>
      </c>
      <c r="U424" s="14">
        <v>189024</v>
      </c>
      <c r="V424" s="4"/>
      <c r="W424" s="15">
        <v>0</v>
      </c>
      <c r="X424" s="16">
        <v>0.09</v>
      </c>
      <c r="Y424" s="16">
        <v>2.5852227104426705E-2</v>
      </c>
      <c r="Z424" s="17">
        <v>0</v>
      </c>
      <c r="AA424" s="4"/>
      <c r="AB424" s="11">
        <v>4</v>
      </c>
      <c r="AC424" s="18">
        <v>0</v>
      </c>
      <c r="AD424" s="13">
        <v>0</v>
      </c>
      <c r="AE424" s="18">
        <v>0</v>
      </c>
      <c r="AF424" s="19">
        <v>0</v>
      </c>
    </row>
    <row r="425" spans="1:32" x14ac:dyDescent="0.2">
      <c r="A425" s="5">
        <v>454</v>
      </c>
      <c r="B425" s="6">
        <v>454149009</v>
      </c>
      <c r="C425" s="7" t="s">
        <v>245</v>
      </c>
      <c r="D425" s="6">
        <v>149</v>
      </c>
      <c r="E425" s="7" t="s">
        <v>172</v>
      </c>
      <c r="F425" s="6">
        <v>9</v>
      </c>
      <c r="G425" s="8" t="s">
        <v>169</v>
      </c>
      <c r="H425" s="3"/>
      <c r="I425" s="9">
        <v>17824</v>
      </c>
      <c r="J425" s="9">
        <v>11544</v>
      </c>
      <c r="K425" s="9">
        <v>0</v>
      </c>
      <c r="L425" s="9">
        <v>1188</v>
      </c>
      <c r="M425" s="10">
        <v>30556</v>
      </c>
      <c r="N425" s="3"/>
      <c r="O425" s="11">
        <v>3</v>
      </c>
      <c r="P425" s="12">
        <v>0</v>
      </c>
      <c r="Q425" s="13">
        <v>88104</v>
      </c>
      <c r="R425" s="13">
        <v>0</v>
      </c>
      <c r="S425" s="13">
        <v>0</v>
      </c>
      <c r="T425" s="13">
        <v>3564</v>
      </c>
      <c r="U425" s="14">
        <v>91668</v>
      </c>
      <c r="V425" s="4"/>
      <c r="W425" s="15">
        <v>0</v>
      </c>
      <c r="X425" s="16">
        <v>0.09</v>
      </c>
      <c r="Y425" s="16">
        <v>1.6199805545263058E-3</v>
      </c>
      <c r="Z425" s="17">
        <v>0</v>
      </c>
      <c r="AA425" s="4"/>
      <c r="AB425" s="11">
        <v>0</v>
      </c>
      <c r="AC425" s="18">
        <v>0</v>
      </c>
      <c r="AD425" s="13">
        <v>0</v>
      </c>
      <c r="AE425" s="18">
        <v>0</v>
      </c>
      <c r="AF425" s="19">
        <v>0</v>
      </c>
    </row>
    <row r="426" spans="1:32" x14ac:dyDescent="0.2">
      <c r="A426" s="5">
        <v>454</v>
      </c>
      <c r="B426" s="6">
        <v>454149128</v>
      </c>
      <c r="C426" s="7" t="s">
        <v>245</v>
      </c>
      <c r="D426" s="6">
        <v>149</v>
      </c>
      <c r="E426" s="7" t="s">
        <v>172</v>
      </c>
      <c r="F426" s="6">
        <v>128</v>
      </c>
      <c r="G426" s="8" t="s">
        <v>118</v>
      </c>
      <c r="H426" s="3"/>
      <c r="I426" s="9">
        <v>16551</v>
      </c>
      <c r="J426" s="9">
        <v>597</v>
      </c>
      <c r="K426" s="9">
        <v>0</v>
      </c>
      <c r="L426" s="9">
        <v>1188</v>
      </c>
      <c r="M426" s="10">
        <v>18336</v>
      </c>
      <c r="N426" s="3"/>
      <c r="O426" s="11">
        <v>22</v>
      </c>
      <c r="P426" s="12">
        <v>0</v>
      </c>
      <c r="Q426" s="13">
        <v>377256</v>
      </c>
      <c r="R426" s="13">
        <v>0</v>
      </c>
      <c r="S426" s="13">
        <v>0</v>
      </c>
      <c r="T426" s="13">
        <v>26136</v>
      </c>
      <c r="U426" s="14">
        <v>403392</v>
      </c>
      <c r="V426" s="4"/>
      <c r="W426" s="15">
        <v>0</v>
      </c>
      <c r="X426" s="16">
        <v>0.09</v>
      </c>
      <c r="Y426" s="16">
        <v>4.3998101073544807E-2</v>
      </c>
      <c r="Z426" s="17">
        <v>0</v>
      </c>
      <c r="AA426" s="4"/>
      <c r="AB426" s="11">
        <v>0</v>
      </c>
      <c r="AC426" s="18">
        <v>0</v>
      </c>
      <c r="AD426" s="13">
        <v>0</v>
      </c>
      <c r="AE426" s="18">
        <v>0</v>
      </c>
      <c r="AF426" s="19">
        <v>0</v>
      </c>
    </row>
    <row r="427" spans="1:32" x14ac:dyDescent="0.2">
      <c r="A427" s="5">
        <v>454</v>
      </c>
      <c r="B427" s="6">
        <v>454149149</v>
      </c>
      <c r="C427" s="7" t="s">
        <v>245</v>
      </c>
      <c r="D427" s="6">
        <v>149</v>
      </c>
      <c r="E427" s="7" t="s">
        <v>172</v>
      </c>
      <c r="F427" s="6">
        <v>149</v>
      </c>
      <c r="G427" s="8" t="s">
        <v>172</v>
      </c>
      <c r="H427" s="3"/>
      <c r="I427" s="9">
        <v>17944</v>
      </c>
      <c r="J427" s="9">
        <v>201</v>
      </c>
      <c r="K427" s="9">
        <v>0</v>
      </c>
      <c r="L427" s="9">
        <v>1188</v>
      </c>
      <c r="M427" s="10">
        <v>19333</v>
      </c>
      <c r="N427" s="3"/>
      <c r="O427" s="11">
        <v>776</v>
      </c>
      <c r="P427" s="12">
        <v>0</v>
      </c>
      <c r="Q427" s="13">
        <v>14080520</v>
      </c>
      <c r="R427" s="13">
        <v>0</v>
      </c>
      <c r="S427" s="13">
        <v>0</v>
      </c>
      <c r="T427" s="13">
        <v>921888</v>
      </c>
      <c r="U427" s="14">
        <v>15002408</v>
      </c>
      <c r="V427" s="4"/>
      <c r="W427" s="15">
        <v>0</v>
      </c>
      <c r="X427" s="16">
        <v>0.18</v>
      </c>
      <c r="Y427" s="16">
        <v>0.12537999744485395</v>
      </c>
      <c r="Z427" s="17">
        <v>0</v>
      </c>
      <c r="AA427" s="4"/>
      <c r="AB427" s="11">
        <v>5</v>
      </c>
      <c r="AC427" s="18">
        <v>0</v>
      </c>
      <c r="AD427" s="13">
        <v>0</v>
      </c>
      <c r="AE427" s="18">
        <v>0</v>
      </c>
      <c r="AF427" s="19">
        <v>0</v>
      </c>
    </row>
    <row r="428" spans="1:32" x14ac:dyDescent="0.2">
      <c r="A428" s="5">
        <v>454</v>
      </c>
      <c r="B428" s="6">
        <v>454149181</v>
      </c>
      <c r="C428" s="7" t="s">
        <v>245</v>
      </c>
      <c r="D428" s="6">
        <v>149</v>
      </c>
      <c r="E428" s="7" t="s">
        <v>172</v>
      </c>
      <c r="F428" s="6">
        <v>181</v>
      </c>
      <c r="G428" s="8" t="s">
        <v>121</v>
      </c>
      <c r="H428" s="3"/>
      <c r="I428" s="9">
        <v>16630</v>
      </c>
      <c r="J428" s="9">
        <v>169</v>
      </c>
      <c r="K428" s="9">
        <v>0</v>
      </c>
      <c r="L428" s="9">
        <v>1188</v>
      </c>
      <c r="M428" s="10">
        <v>17987</v>
      </c>
      <c r="N428" s="3"/>
      <c r="O428" s="11">
        <v>76</v>
      </c>
      <c r="P428" s="12">
        <v>0</v>
      </c>
      <c r="Q428" s="13">
        <v>1276724</v>
      </c>
      <c r="R428" s="13">
        <v>0</v>
      </c>
      <c r="S428" s="13">
        <v>0</v>
      </c>
      <c r="T428" s="13">
        <v>90288</v>
      </c>
      <c r="U428" s="14">
        <v>1367012</v>
      </c>
      <c r="V428" s="4"/>
      <c r="W428" s="15">
        <v>0</v>
      </c>
      <c r="X428" s="16">
        <v>0.09</v>
      </c>
      <c r="Y428" s="16">
        <v>2.1716673257169625E-2</v>
      </c>
      <c r="Z428" s="17">
        <v>0</v>
      </c>
      <c r="AA428" s="4"/>
      <c r="AB428" s="11">
        <v>0</v>
      </c>
      <c r="AC428" s="18">
        <v>0</v>
      </c>
      <c r="AD428" s="13">
        <v>0</v>
      </c>
      <c r="AE428" s="18">
        <v>0</v>
      </c>
      <c r="AF428" s="19">
        <v>0</v>
      </c>
    </row>
    <row r="429" spans="1:32" x14ac:dyDescent="0.2">
      <c r="A429" s="5">
        <v>454</v>
      </c>
      <c r="B429" s="6">
        <v>454149211</v>
      </c>
      <c r="C429" s="7" t="s">
        <v>245</v>
      </c>
      <c r="D429" s="6">
        <v>149</v>
      </c>
      <c r="E429" s="7" t="s">
        <v>172</v>
      </c>
      <c r="F429" s="6">
        <v>211</v>
      </c>
      <c r="G429" s="8" t="s">
        <v>173</v>
      </c>
      <c r="H429" s="3"/>
      <c r="I429" s="9">
        <v>15414</v>
      </c>
      <c r="J429" s="9">
        <v>3684</v>
      </c>
      <c r="K429" s="9">
        <v>0</v>
      </c>
      <c r="L429" s="9">
        <v>1188</v>
      </c>
      <c r="M429" s="10">
        <v>20286</v>
      </c>
      <c r="N429" s="3"/>
      <c r="O429" s="11">
        <v>2</v>
      </c>
      <c r="P429" s="12">
        <v>0</v>
      </c>
      <c r="Q429" s="13">
        <v>38196</v>
      </c>
      <c r="R429" s="13">
        <v>0</v>
      </c>
      <c r="S429" s="13">
        <v>0</v>
      </c>
      <c r="T429" s="13">
        <v>2376</v>
      </c>
      <c r="U429" s="14">
        <v>40572</v>
      </c>
      <c r="V429" s="4"/>
      <c r="W429" s="15">
        <v>0</v>
      </c>
      <c r="X429" s="16">
        <v>0.09</v>
      </c>
      <c r="Y429" s="16">
        <v>1.6960221400794382E-3</v>
      </c>
      <c r="Z429" s="17">
        <v>0</v>
      </c>
      <c r="AA429" s="4"/>
      <c r="AB429" s="11">
        <v>0</v>
      </c>
      <c r="AC429" s="18">
        <v>0</v>
      </c>
      <c r="AD429" s="13">
        <v>0</v>
      </c>
      <c r="AE429" s="18">
        <v>0</v>
      </c>
      <c r="AF429" s="19">
        <v>0</v>
      </c>
    </row>
    <row r="430" spans="1:32" x14ac:dyDescent="0.2">
      <c r="A430" s="5">
        <v>455</v>
      </c>
      <c r="B430" s="6">
        <v>455128128</v>
      </c>
      <c r="C430" s="7" t="s">
        <v>246</v>
      </c>
      <c r="D430" s="6">
        <v>128</v>
      </c>
      <c r="E430" s="7" t="s">
        <v>118</v>
      </c>
      <c r="F430" s="6">
        <v>128</v>
      </c>
      <c r="G430" s="8" t="s">
        <v>118</v>
      </c>
      <c r="H430" s="3"/>
      <c r="I430" s="9">
        <v>13883</v>
      </c>
      <c r="J430" s="9">
        <v>501</v>
      </c>
      <c r="K430" s="9">
        <v>0</v>
      </c>
      <c r="L430" s="9">
        <v>1188</v>
      </c>
      <c r="M430" s="10">
        <v>15572</v>
      </c>
      <c r="N430" s="3"/>
      <c r="O430" s="11">
        <v>292</v>
      </c>
      <c r="P430" s="12">
        <v>0</v>
      </c>
      <c r="Q430" s="13">
        <v>4200128</v>
      </c>
      <c r="R430" s="13">
        <v>0</v>
      </c>
      <c r="S430" s="13">
        <v>0</v>
      </c>
      <c r="T430" s="13">
        <v>346896</v>
      </c>
      <c r="U430" s="14">
        <v>4547024</v>
      </c>
      <c r="V430" s="4"/>
      <c r="W430" s="15">
        <v>0</v>
      </c>
      <c r="X430" s="16">
        <v>0.09</v>
      </c>
      <c r="Y430" s="16">
        <v>4.3998101073544807E-2</v>
      </c>
      <c r="Z430" s="17">
        <v>0</v>
      </c>
      <c r="AA430" s="4"/>
      <c r="AB430" s="11">
        <v>73</v>
      </c>
      <c r="AC430" s="18">
        <v>0</v>
      </c>
      <c r="AD430" s="13">
        <v>0</v>
      </c>
      <c r="AE430" s="18">
        <v>0</v>
      </c>
      <c r="AF430" s="19">
        <v>0</v>
      </c>
    </row>
    <row r="431" spans="1:32" x14ac:dyDescent="0.2">
      <c r="A431" s="5">
        <v>455</v>
      </c>
      <c r="B431" s="6">
        <v>455128149</v>
      </c>
      <c r="C431" s="7" t="s">
        <v>246</v>
      </c>
      <c r="D431" s="6">
        <v>128</v>
      </c>
      <c r="E431" s="7" t="s">
        <v>118</v>
      </c>
      <c r="F431" s="6">
        <v>149</v>
      </c>
      <c r="G431" s="8" t="s">
        <v>172</v>
      </c>
      <c r="H431" s="3"/>
      <c r="I431" s="9">
        <v>14306</v>
      </c>
      <c r="J431" s="9">
        <v>160</v>
      </c>
      <c r="K431" s="9">
        <v>0</v>
      </c>
      <c r="L431" s="9">
        <v>1188</v>
      </c>
      <c r="M431" s="10">
        <v>15654</v>
      </c>
      <c r="N431" s="3"/>
      <c r="O431" s="11">
        <v>4</v>
      </c>
      <c r="P431" s="12">
        <v>0</v>
      </c>
      <c r="Q431" s="13">
        <v>57864</v>
      </c>
      <c r="R431" s="13">
        <v>0</v>
      </c>
      <c r="S431" s="13">
        <v>0</v>
      </c>
      <c r="T431" s="13">
        <v>4752</v>
      </c>
      <c r="U431" s="14">
        <v>62616</v>
      </c>
      <c r="V431" s="4"/>
      <c r="W431" s="15">
        <v>0</v>
      </c>
      <c r="X431" s="16">
        <v>0.18</v>
      </c>
      <c r="Y431" s="16">
        <v>0.12537999744485395</v>
      </c>
      <c r="Z431" s="17">
        <v>0</v>
      </c>
      <c r="AA431" s="4"/>
      <c r="AB431" s="11">
        <v>1</v>
      </c>
      <c r="AC431" s="18">
        <v>0</v>
      </c>
      <c r="AD431" s="13">
        <v>0</v>
      </c>
      <c r="AE431" s="18">
        <v>0</v>
      </c>
      <c r="AF431" s="19">
        <v>0</v>
      </c>
    </row>
    <row r="432" spans="1:32" x14ac:dyDescent="0.2">
      <c r="A432" s="5">
        <v>455</v>
      </c>
      <c r="B432" s="6">
        <v>455128181</v>
      </c>
      <c r="C432" s="7" t="s">
        <v>246</v>
      </c>
      <c r="D432" s="6">
        <v>128</v>
      </c>
      <c r="E432" s="7" t="s">
        <v>118</v>
      </c>
      <c r="F432" s="6">
        <v>181</v>
      </c>
      <c r="G432" s="8" t="s">
        <v>121</v>
      </c>
      <c r="H432" s="3"/>
      <c r="I432" s="9">
        <v>10456</v>
      </c>
      <c r="J432" s="9">
        <v>106</v>
      </c>
      <c r="K432" s="9">
        <v>0</v>
      </c>
      <c r="L432" s="9">
        <v>1188</v>
      </c>
      <c r="M432" s="10">
        <v>11750</v>
      </c>
      <c r="N432" s="3"/>
      <c r="O432" s="11">
        <v>5</v>
      </c>
      <c r="P432" s="12">
        <v>0</v>
      </c>
      <c r="Q432" s="13">
        <v>52810</v>
      </c>
      <c r="R432" s="13">
        <v>0</v>
      </c>
      <c r="S432" s="13">
        <v>0</v>
      </c>
      <c r="T432" s="13">
        <v>5940</v>
      </c>
      <c r="U432" s="14">
        <v>58750</v>
      </c>
      <c r="V432" s="4"/>
      <c r="W432" s="15">
        <v>0</v>
      </c>
      <c r="X432" s="16">
        <v>0.09</v>
      </c>
      <c r="Y432" s="16">
        <v>2.1716673257169625E-2</v>
      </c>
      <c r="Z432" s="17">
        <v>0</v>
      </c>
      <c r="AA432" s="4"/>
      <c r="AB432" s="11">
        <v>1</v>
      </c>
      <c r="AC432" s="18">
        <v>0</v>
      </c>
      <c r="AD432" s="13">
        <v>0</v>
      </c>
      <c r="AE432" s="18">
        <v>0</v>
      </c>
      <c r="AF432" s="19">
        <v>0</v>
      </c>
    </row>
    <row r="433" spans="1:32" x14ac:dyDescent="0.2">
      <c r="A433" s="5">
        <v>455</v>
      </c>
      <c r="B433" s="6">
        <v>455128745</v>
      </c>
      <c r="C433" s="7" t="s">
        <v>246</v>
      </c>
      <c r="D433" s="6">
        <v>128</v>
      </c>
      <c r="E433" s="7" t="s">
        <v>118</v>
      </c>
      <c r="F433" s="6">
        <v>745</v>
      </c>
      <c r="G433" s="8" t="s">
        <v>183</v>
      </c>
      <c r="H433" s="3"/>
      <c r="I433" s="9">
        <v>12519</v>
      </c>
      <c r="J433" s="9">
        <v>5353</v>
      </c>
      <c r="K433" s="9">
        <v>0</v>
      </c>
      <c r="L433" s="9">
        <v>1188</v>
      </c>
      <c r="M433" s="10">
        <v>19060</v>
      </c>
      <c r="N433" s="3"/>
      <c r="O433" s="11">
        <v>3</v>
      </c>
      <c r="P433" s="12">
        <v>0</v>
      </c>
      <c r="Q433" s="13">
        <v>53616</v>
      </c>
      <c r="R433" s="13">
        <v>0</v>
      </c>
      <c r="S433" s="13">
        <v>0</v>
      </c>
      <c r="T433" s="13">
        <v>3564</v>
      </c>
      <c r="U433" s="14">
        <v>57180</v>
      </c>
      <c r="V433" s="4"/>
      <c r="W433" s="15">
        <v>0</v>
      </c>
      <c r="X433" s="16">
        <v>0.09</v>
      </c>
      <c r="Y433" s="16">
        <v>1.4326911683042889E-2</v>
      </c>
      <c r="Z433" s="17">
        <v>0</v>
      </c>
      <c r="AA433" s="4"/>
      <c r="AB433" s="11">
        <v>1</v>
      </c>
      <c r="AC433" s="18">
        <v>0</v>
      </c>
      <c r="AD433" s="13">
        <v>0</v>
      </c>
      <c r="AE433" s="18">
        <v>0</v>
      </c>
      <c r="AF433" s="19">
        <v>0</v>
      </c>
    </row>
    <row r="434" spans="1:32" x14ac:dyDescent="0.2">
      <c r="A434" s="5">
        <v>456</v>
      </c>
      <c r="B434" s="6">
        <v>456160009</v>
      </c>
      <c r="C434" s="7" t="s">
        <v>247</v>
      </c>
      <c r="D434" s="6">
        <v>160</v>
      </c>
      <c r="E434" s="7" t="s">
        <v>47</v>
      </c>
      <c r="F434" s="6">
        <v>9</v>
      </c>
      <c r="G434" s="8" t="s">
        <v>169</v>
      </c>
      <c r="H434" s="3"/>
      <c r="I434" s="9">
        <v>10705</v>
      </c>
      <c r="J434" s="9">
        <v>6933</v>
      </c>
      <c r="K434" s="9">
        <v>0</v>
      </c>
      <c r="L434" s="9">
        <v>1188</v>
      </c>
      <c r="M434" s="10">
        <v>18826</v>
      </c>
      <c r="N434" s="3"/>
      <c r="O434" s="11">
        <v>1</v>
      </c>
      <c r="P434" s="12">
        <v>0</v>
      </c>
      <c r="Q434" s="13">
        <v>17595</v>
      </c>
      <c r="R434" s="13">
        <v>0</v>
      </c>
      <c r="S434" s="13">
        <v>0</v>
      </c>
      <c r="T434" s="13">
        <v>1185</v>
      </c>
      <c r="U434" s="14">
        <v>18780</v>
      </c>
      <c r="V434" s="4"/>
      <c r="W434" s="15">
        <v>2.4479804161566705E-3</v>
      </c>
      <c r="X434" s="16">
        <v>0.09</v>
      </c>
      <c r="Y434" s="16">
        <v>1.6199805545263058E-3</v>
      </c>
      <c r="Z434" s="17">
        <v>0</v>
      </c>
      <c r="AA434" s="4"/>
      <c r="AB434" s="11">
        <v>0</v>
      </c>
      <c r="AC434" s="18">
        <v>0</v>
      </c>
      <c r="AD434" s="13">
        <v>0</v>
      </c>
      <c r="AE434" s="18">
        <v>0</v>
      </c>
      <c r="AF434" s="19">
        <v>0</v>
      </c>
    </row>
    <row r="435" spans="1:32" x14ac:dyDescent="0.2">
      <c r="A435" s="5">
        <v>456</v>
      </c>
      <c r="B435" s="6">
        <v>456160031</v>
      </c>
      <c r="C435" s="7" t="s">
        <v>247</v>
      </c>
      <c r="D435" s="6">
        <v>160</v>
      </c>
      <c r="E435" s="7" t="s">
        <v>47</v>
      </c>
      <c r="F435" s="6">
        <v>31</v>
      </c>
      <c r="G435" s="8" t="s">
        <v>116</v>
      </c>
      <c r="H435" s="3"/>
      <c r="I435" s="9">
        <v>14417</v>
      </c>
      <c r="J435" s="9">
        <v>6471</v>
      </c>
      <c r="K435" s="9">
        <v>0</v>
      </c>
      <c r="L435" s="9">
        <v>1188</v>
      </c>
      <c r="M435" s="10">
        <v>22076</v>
      </c>
      <c r="N435" s="3"/>
      <c r="O435" s="11">
        <v>6</v>
      </c>
      <c r="P435" s="12">
        <v>0</v>
      </c>
      <c r="Q435" s="13">
        <v>125022</v>
      </c>
      <c r="R435" s="13">
        <v>0</v>
      </c>
      <c r="S435" s="13">
        <v>0</v>
      </c>
      <c r="T435" s="13">
        <v>7110</v>
      </c>
      <c r="U435" s="14">
        <v>132132</v>
      </c>
      <c r="V435" s="4"/>
      <c r="W435" s="15">
        <v>1.4687882496940023E-2</v>
      </c>
      <c r="X435" s="16">
        <v>0.09</v>
      </c>
      <c r="Y435" s="16">
        <v>1.913822243676663E-2</v>
      </c>
      <c r="Z435" s="17">
        <v>0</v>
      </c>
      <c r="AA435" s="4"/>
      <c r="AB435" s="11">
        <v>0</v>
      </c>
      <c r="AC435" s="18">
        <v>0</v>
      </c>
      <c r="AD435" s="13">
        <v>0</v>
      </c>
      <c r="AE435" s="18">
        <v>0</v>
      </c>
      <c r="AF435" s="19">
        <v>0</v>
      </c>
    </row>
    <row r="436" spans="1:32" x14ac:dyDescent="0.2">
      <c r="A436" s="5">
        <v>456</v>
      </c>
      <c r="B436" s="6">
        <v>456160056</v>
      </c>
      <c r="C436" s="7" t="s">
        <v>247</v>
      </c>
      <c r="D436" s="6">
        <v>160</v>
      </c>
      <c r="E436" s="7" t="s">
        <v>47</v>
      </c>
      <c r="F436" s="6">
        <v>56</v>
      </c>
      <c r="G436" s="8" t="s">
        <v>170</v>
      </c>
      <c r="H436" s="3"/>
      <c r="I436" s="9">
        <v>15079</v>
      </c>
      <c r="J436" s="9">
        <v>4426</v>
      </c>
      <c r="K436" s="9">
        <v>0</v>
      </c>
      <c r="L436" s="9">
        <v>1188</v>
      </c>
      <c r="M436" s="10">
        <v>20693</v>
      </c>
      <c r="N436" s="3"/>
      <c r="O436" s="11">
        <v>6</v>
      </c>
      <c r="P436" s="12">
        <v>0</v>
      </c>
      <c r="Q436" s="13">
        <v>116742</v>
      </c>
      <c r="R436" s="13">
        <v>0</v>
      </c>
      <c r="S436" s="13">
        <v>0</v>
      </c>
      <c r="T436" s="13">
        <v>7110</v>
      </c>
      <c r="U436" s="14">
        <v>123852</v>
      </c>
      <c r="V436" s="4"/>
      <c r="W436" s="15">
        <v>1.4687882496940023E-2</v>
      </c>
      <c r="X436" s="16">
        <v>0.09</v>
      </c>
      <c r="Y436" s="16">
        <v>1.9185876576269707E-2</v>
      </c>
      <c r="Z436" s="17">
        <v>0</v>
      </c>
      <c r="AA436" s="4"/>
      <c r="AB436" s="11">
        <v>0</v>
      </c>
      <c r="AC436" s="18">
        <v>0</v>
      </c>
      <c r="AD436" s="13">
        <v>0</v>
      </c>
      <c r="AE436" s="18">
        <v>0</v>
      </c>
      <c r="AF436" s="19">
        <v>0</v>
      </c>
    </row>
    <row r="437" spans="1:32" x14ac:dyDescent="0.2">
      <c r="A437" s="5">
        <v>456</v>
      </c>
      <c r="B437" s="6">
        <v>456160079</v>
      </c>
      <c r="C437" s="7" t="s">
        <v>247</v>
      </c>
      <c r="D437" s="6">
        <v>160</v>
      </c>
      <c r="E437" s="7" t="s">
        <v>47</v>
      </c>
      <c r="F437" s="6">
        <v>79</v>
      </c>
      <c r="G437" s="8" t="s">
        <v>171</v>
      </c>
      <c r="H437" s="3"/>
      <c r="I437" s="9">
        <v>16478</v>
      </c>
      <c r="J437" s="9">
        <v>169</v>
      </c>
      <c r="K437" s="9">
        <v>0</v>
      </c>
      <c r="L437" s="9">
        <v>1188</v>
      </c>
      <c r="M437" s="10">
        <v>17835</v>
      </c>
      <c r="N437" s="3"/>
      <c r="O437" s="11">
        <v>52</v>
      </c>
      <c r="P437" s="12">
        <v>0</v>
      </c>
      <c r="Q437" s="13">
        <v>863512</v>
      </c>
      <c r="R437" s="13">
        <v>0</v>
      </c>
      <c r="S437" s="13">
        <v>0</v>
      </c>
      <c r="T437" s="13">
        <v>61620</v>
      </c>
      <c r="U437" s="14">
        <v>925132</v>
      </c>
      <c r="V437" s="4"/>
      <c r="W437" s="15">
        <v>0.12729498164014674</v>
      </c>
      <c r="X437" s="16">
        <v>0.09</v>
      </c>
      <c r="Y437" s="16">
        <v>6.6253706230314569E-2</v>
      </c>
      <c r="Z437" s="17">
        <v>0</v>
      </c>
      <c r="AA437" s="4"/>
      <c r="AB437" s="11">
        <v>7</v>
      </c>
      <c r="AC437" s="18">
        <v>0</v>
      </c>
      <c r="AD437" s="13">
        <v>0</v>
      </c>
      <c r="AE437" s="18">
        <v>0</v>
      </c>
      <c r="AF437" s="19">
        <v>0</v>
      </c>
    </row>
    <row r="438" spans="1:32" x14ac:dyDescent="0.2">
      <c r="A438" s="5">
        <v>456</v>
      </c>
      <c r="B438" s="6">
        <v>456160128</v>
      </c>
      <c r="C438" s="7" t="s">
        <v>247</v>
      </c>
      <c r="D438" s="6">
        <v>160</v>
      </c>
      <c r="E438" s="7" t="s">
        <v>47</v>
      </c>
      <c r="F438" s="6">
        <v>128</v>
      </c>
      <c r="G438" s="8" t="s">
        <v>118</v>
      </c>
      <c r="H438" s="3"/>
      <c r="I438" s="9">
        <v>19799</v>
      </c>
      <c r="J438" s="9">
        <v>714</v>
      </c>
      <c r="K438" s="9">
        <v>0</v>
      </c>
      <c r="L438" s="9">
        <v>1188</v>
      </c>
      <c r="M438" s="10">
        <v>21701</v>
      </c>
      <c r="N438" s="3"/>
      <c r="O438" s="11">
        <v>1</v>
      </c>
      <c r="P438" s="12">
        <v>0</v>
      </c>
      <c r="Q438" s="13">
        <v>20463</v>
      </c>
      <c r="R438" s="13">
        <v>0</v>
      </c>
      <c r="S438" s="13">
        <v>0</v>
      </c>
      <c r="T438" s="13">
        <v>1185</v>
      </c>
      <c r="U438" s="14">
        <v>21648</v>
      </c>
      <c r="V438" s="4"/>
      <c r="W438" s="15">
        <v>2.4479804161566705E-3</v>
      </c>
      <c r="X438" s="16">
        <v>0.09</v>
      </c>
      <c r="Y438" s="16">
        <v>4.3998101073544807E-2</v>
      </c>
      <c r="Z438" s="17">
        <v>0</v>
      </c>
      <c r="AA438" s="4"/>
      <c r="AB438" s="11">
        <v>0</v>
      </c>
      <c r="AC438" s="18">
        <v>0</v>
      </c>
      <c r="AD438" s="13">
        <v>0</v>
      </c>
      <c r="AE438" s="18">
        <v>0</v>
      </c>
      <c r="AF438" s="19">
        <v>0</v>
      </c>
    </row>
    <row r="439" spans="1:32" x14ac:dyDescent="0.2">
      <c r="A439" s="5">
        <v>456</v>
      </c>
      <c r="B439" s="6">
        <v>456160149</v>
      </c>
      <c r="C439" s="7" t="s">
        <v>247</v>
      </c>
      <c r="D439" s="6">
        <v>160</v>
      </c>
      <c r="E439" s="7" t="s">
        <v>47</v>
      </c>
      <c r="F439" s="6">
        <v>149</v>
      </c>
      <c r="G439" s="8" t="s">
        <v>172</v>
      </c>
      <c r="H439" s="3"/>
      <c r="I439" s="9">
        <v>20097</v>
      </c>
      <c r="J439" s="9">
        <v>225</v>
      </c>
      <c r="K439" s="9">
        <v>0</v>
      </c>
      <c r="L439" s="9">
        <v>1188</v>
      </c>
      <c r="M439" s="10">
        <v>21510</v>
      </c>
      <c r="N439" s="3"/>
      <c r="O439" s="11">
        <v>3</v>
      </c>
      <c r="P439" s="12">
        <v>0</v>
      </c>
      <c r="Q439" s="13">
        <v>60816</v>
      </c>
      <c r="R439" s="13">
        <v>0</v>
      </c>
      <c r="S439" s="13">
        <v>0</v>
      </c>
      <c r="T439" s="13">
        <v>3555</v>
      </c>
      <c r="U439" s="14">
        <v>64371</v>
      </c>
      <c r="V439" s="4"/>
      <c r="W439" s="15">
        <v>7.3439412484700116E-3</v>
      </c>
      <c r="X439" s="16">
        <v>0.18</v>
      </c>
      <c r="Y439" s="16">
        <v>0.12537999744485395</v>
      </c>
      <c r="Z439" s="17">
        <v>0</v>
      </c>
      <c r="AA439" s="4"/>
      <c r="AB439" s="11">
        <v>0</v>
      </c>
      <c r="AC439" s="18">
        <v>0</v>
      </c>
      <c r="AD439" s="13">
        <v>0</v>
      </c>
      <c r="AE439" s="18">
        <v>0</v>
      </c>
      <c r="AF439" s="19">
        <v>0</v>
      </c>
    </row>
    <row r="440" spans="1:32" x14ac:dyDescent="0.2">
      <c r="A440" s="5">
        <v>456</v>
      </c>
      <c r="B440" s="6">
        <v>456160153</v>
      </c>
      <c r="C440" s="7" t="s">
        <v>247</v>
      </c>
      <c r="D440" s="6">
        <v>160</v>
      </c>
      <c r="E440" s="7" t="s">
        <v>47</v>
      </c>
      <c r="F440" s="6">
        <v>153</v>
      </c>
      <c r="G440" s="8" t="s">
        <v>46</v>
      </c>
      <c r="H440" s="3"/>
      <c r="I440" s="9">
        <v>18460</v>
      </c>
      <c r="J440" s="9">
        <v>24</v>
      </c>
      <c r="K440" s="9">
        <v>0</v>
      </c>
      <c r="L440" s="9">
        <v>1188</v>
      </c>
      <c r="M440" s="10">
        <v>19672</v>
      </c>
      <c r="N440" s="3"/>
      <c r="O440" s="11">
        <v>1</v>
      </c>
      <c r="P440" s="12">
        <v>0</v>
      </c>
      <c r="Q440" s="13">
        <v>18439</v>
      </c>
      <c r="R440" s="13">
        <v>0</v>
      </c>
      <c r="S440" s="13">
        <v>0</v>
      </c>
      <c r="T440" s="13">
        <v>1185</v>
      </c>
      <c r="U440" s="14">
        <v>19624</v>
      </c>
      <c r="V440" s="4"/>
      <c r="W440" s="15">
        <v>2.4479804161566705E-3</v>
      </c>
      <c r="X440" s="16">
        <v>0.09</v>
      </c>
      <c r="Y440" s="16">
        <v>1.2938966482208984E-2</v>
      </c>
      <c r="Z440" s="17">
        <v>0</v>
      </c>
      <c r="AA440" s="4"/>
      <c r="AB440" s="11">
        <v>0</v>
      </c>
      <c r="AC440" s="18">
        <v>0</v>
      </c>
      <c r="AD440" s="13">
        <v>0</v>
      </c>
      <c r="AE440" s="18">
        <v>0</v>
      </c>
      <c r="AF440" s="19">
        <v>0</v>
      </c>
    </row>
    <row r="441" spans="1:32" x14ac:dyDescent="0.2">
      <c r="A441" s="5">
        <v>456</v>
      </c>
      <c r="B441" s="6">
        <v>456160160</v>
      </c>
      <c r="C441" s="7" t="s">
        <v>247</v>
      </c>
      <c r="D441" s="6">
        <v>160</v>
      </c>
      <c r="E441" s="7" t="s">
        <v>47</v>
      </c>
      <c r="F441" s="6">
        <v>160</v>
      </c>
      <c r="G441" s="8" t="s">
        <v>47</v>
      </c>
      <c r="H441" s="3"/>
      <c r="I441" s="9">
        <v>17637</v>
      </c>
      <c r="J441" s="9">
        <v>275</v>
      </c>
      <c r="K441" s="9">
        <v>0</v>
      </c>
      <c r="L441" s="9">
        <v>1188</v>
      </c>
      <c r="M441" s="10">
        <v>19100</v>
      </c>
      <c r="N441" s="3"/>
      <c r="O441" s="11">
        <v>732</v>
      </c>
      <c r="P441" s="12">
        <v>0</v>
      </c>
      <c r="Q441" s="13">
        <v>13079376</v>
      </c>
      <c r="R441" s="13">
        <v>0</v>
      </c>
      <c r="S441" s="13">
        <v>0</v>
      </c>
      <c r="T441" s="13">
        <v>867420</v>
      </c>
      <c r="U441" s="14">
        <v>13946796</v>
      </c>
      <c r="V441" s="4"/>
      <c r="W441" s="15">
        <v>1.7919216646266538</v>
      </c>
      <c r="X441" s="16">
        <v>0.18</v>
      </c>
      <c r="Y441" s="16">
        <v>0.13372782233201738</v>
      </c>
      <c r="Z441" s="17">
        <v>0</v>
      </c>
      <c r="AA441" s="4"/>
      <c r="AB441" s="11">
        <v>86</v>
      </c>
      <c r="AC441" s="18">
        <v>0</v>
      </c>
      <c r="AD441" s="13">
        <v>0</v>
      </c>
      <c r="AE441" s="18">
        <v>0</v>
      </c>
      <c r="AF441" s="19">
        <v>0</v>
      </c>
    </row>
    <row r="442" spans="1:32" x14ac:dyDescent="0.2">
      <c r="A442" s="5">
        <v>456</v>
      </c>
      <c r="B442" s="6">
        <v>456160170</v>
      </c>
      <c r="C442" s="7" t="s">
        <v>247</v>
      </c>
      <c r="D442" s="6">
        <v>160</v>
      </c>
      <c r="E442" s="7" t="s">
        <v>47</v>
      </c>
      <c r="F442" s="6">
        <v>170</v>
      </c>
      <c r="G442" s="8" t="s">
        <v>102</v>
      </c>
      <c r="H442" s="3"/>
      <c r="I442" s="9">
        <v>13324</v>
      </c>
      <c r="J442" s="9">
        <v>737</v>
      </c>
      <c r="K442" s="9">
        <v>0</v>
      </c>
      <c r="L442" s="9">
        <v>1188</v>
      </c>
      <c r="M442" s="10">
        <v>15249</v>
      </c>
      <c r="N442" s="3"/>
      <c r="O442" s="11">
        <v>2</v>
      </c>
      <c r="P442" s="12">
        <v>0</v>
      </c>
      <c r="Q442" s="13">
        <v>28054</v>
      </c>
      <c r="R442" s="13">
        <v>0</v>
      </c>
      <c r="S442" s="13">
        <v>0</v>
      </c>
      <c r="T442" s="13">
        <v>2370</v>
      </c>
      <c r="U442" s="14">
        <v>30424</v>
      </c>
      <c r="V442" s="4"/>
      <c r="W442" s="15">
        <v>4.8959608323133411E-3</v>
      </c>
      <c r="X442" s="16">
        <v>0.09</v>
      </c>
      <c r="Y442" s="16">
        <v>8.1498409141711289E-2</v>
      </c>
      <c r="Z442" s="17">
        <v>0</v>
      </c>
      <c r="AA442" s="4"/>
      <c r="AB442" s="11">
        <v>0</v>
      </c>
      <c r="AC442" s="18">
        <v>0</v>
      </c>
      <c r="AD442" s="13">
        <v>0</v>
      </c>
      <c r="AE442" s="18">
        <v>0</v>
      </c>
      <c r="AF442" s="19">
        <v>0</v>
      </c>
    </row>
    <row r="443" spans="1:32" x14ac:dyDescent="0.2">
      <c r="A443" s="5">
        <v>456</v>
      </c>
      <c r="B443" s="6">
        <v>456160181</v>
      </c>
      <c r="C443" s="7" t="s">
        <v>247</v>
      </c>
      <c r="D443" s="6">
        <v>160</v>
      </c>
      <c r="E443" s="7" t="s">
        <v>47</v>
      </c>
      <c r="F443" s="6">
        <v>181</v>
      </c>
      <c r="G443" s="8" t="s">
        <v>121</v>
      </c>
      <c r="H443" s="3"/>
      <c r="I443" s="9">
        <v>16912</v>
      </c>
      <c r="J443" s="9">
        <v>172</v>
      </c>
      <c r="K443" s="9">
        <v>0</v>
      </c>
      <c r="L443" s="9">
        <v>1188</v>
      </c>
      <c r="M443" s="10">
        <v>18272</v>
      </c>
      <c r="N443" s="3"/>
      <c r="O443" s="11">
        <v>1</v>
      </c>
      <c r="P443" s="12">
        <v>0</v>
      </c>
      <c r="Q443" s="13">
        <v>17042</v>
      </c>
      <c r="R443" s="13">
        <v>0</v>
      </c>
      <c r="S443" s="13">
        <v>0</v>
      </c>
      <c r="T443" s="13">
        <v>1185</v>
      </c>
      <c r="U443" s="14">
        <v>18227</v>
      </c>
      <c r="V443" s="4"/>
      <c r="W443" s="15">
        <v>2.4479804161566705E-3</v>
      </c>
      <c r="X443" s="16">
        <v>0.09</v>
      </c>
      <c r="Y443" s="16">
        <v>2.1716673257169625E-2</v>
      </c>
      <c r="Z443" s="17">
        <v>0</v>
      </c>
      <c r="AA443" s="4"/>
      <c r="AB443" s="11">
        <v>0</v>
      </c>
      <c r="AC443" s="18">
        <v>0</v>
      </c>
      <c r="AD443" s="13">
        <v>0</v>
      </c>
      <c r="AE443" s="18">
        <v>0</v>
      </c>
      <c r="AF443" s="19">
        <v>0</v>
      </c>
    </row>
    <row r="444" spans="1:32" x14ac:dyDescent="0.2">
      <c r="A444" s="5">
        <v>456</v>
      </c>
      <c r="B444" s="6">
        <v>456160295</v>
      </c>
      <c r="C444" s="7" t="s">
        <v>247</v>
      </c>
      <c r="D444" s="6">
        <v>160</v>
      </c>
      <c r="E444" s="7" t="s">
        <v>47</v>
      </c>
      <c r="F444" s="6">
        <v>295</v>
      </c>
      <c r="G444" s="8" t="s">
        <v>124</v>
      </c>
      <c r="H444" s="3"/>
      <c r="I444" s="9">
        <v>13586</v>
      </c>
      <c r="J444" s="9">
        <v>6711</v>
      </c>
      <c r="K444" s="9">
        <v>0</v>
      </c>
      <c r="L444" s="9">
        <v>1188</v>
      </c>
      <c r="M444" s="10">
        <v>21485</v>
      </c>
      <c r="N444" s="3"/>
      <c r="O444" s="11">
        <v>6</v>
      </c>
      <c r="P444" s="12">
        <v>0</v>
      </c>
      <c r="Q444" s="13">
        <v>121482</v>
      </c>
      <c r="R444" s="13">
        <v>0</v>
      </c>
      <c r="S444" s="13">
        <v>0</v>
      </c>
      <c r="T444" s="13">
        <v>7110</v>
      </c>
      <c r="U444" s="14">
        <v>128592</v>
      </c>
      <c r="V444" s="4"/>
      <c r="W444" s="15">
        <v>1.4687882496940023E-2</v>
      </c>
      <c r="X444" s="16">
        <v>0.09</v>
      </c>
      <c r="Y444" s="16">
        <v>1.7080903675145032E-2</v>
      </c>
      <c r="Z444" s="17">
        <v>0</v>
      </c>
      <c r="AA444" s="4"/>
      <c r="AB444" s="11">
        <v>2</v>
      </c>
      <c r="AC444" s="18">
        <v>0</v>
      </c>
      <c r="AD444" s="13">
        <v>0</v>
      </c>
      <c r="AE444" s="18">
        <v>0</v>
      </c>
      <c r="AF444" s="19">
        <v>0</v>
      </c>
    </row>
    <row r="445" spans="1:32" x14ac:dyDescent="0.2">
      <c r="A445" s="5">
        <v>456</v>
      </c>
      <c r="B445" s="6">
        <v>456160301</v>
      </c>
      <c r="C445" s="7" t="s">
        <v>247</v>
      </c>
      <c r="D445" s="6">
        <v>160</v>
      </c>
      <c r="E445" s="7" t="s">
        <v>47</v>
      </c>
      <c r="F445" s="6">
        <v>301</v>
      </c>
      <c r="G445" s="8" t="s">
        <v>168</v>
      </c>
      <c r="H445" s="3"/>
      <c r="I445" s="9">
        <v>17120</v>
      </c>
      <c r="J445" s="9">
        <v>4829</v>
      </c>
      <c r="K445" s="9">
        <v>0</v>
      </c>
      <c r="L445" s="9">
        <v>1188</v>
      </c>
      <c r="M445" s="10">
        <v>23137</v>
      </c>
      <c r="N445" s="3"/>
      <c r="O445" s="11">
        <v>2</v>
      </c>
      <c r="P445" s="12">
        <v>0</v>
      </c>
      <c r="Q445" s="13">
        <v>43790</v>
      </c>
      <c r="R445" s="13">
        <v>0</v>
      </c>
      <c r="S445" s="13">
        <v>0</v>
      </c>
      <c r="T445" s="13">
        <v>2370</v>
      </c>
      <c r="U445" s="14">
        <v>46160</v>
      </c>
      <c r="V445" s="4"/>
      <c r="W445" s="15">
        <v>4.8959608323133411E-3</v>
      </c>
      <c r="X445" s="16">
        <v>0.09</v>
      </c>
      <c r="Y445" s="16">
        <v>5.5946158522214316E-2</v>
      </c>
      <c r="Z445" s="17">
        <v>0</v>
      </c>
      <c r="AA445" s="4"/>
      <c r="AB445" s="11">
        <v>0</v>
      </c>
      <c r="AC445" s="18">
        <v>0</v>
      </c>
      <c r="AD445" s="13">
        <v>0</v>
      </c>
      <c r="AE445" s="18">
        <v>0</v>
      </c>
      <c r="AF445" s="19">
        <v>0</v>
      </c>
    </row>
    <row r="446" spans="1:32" x14ac:dyDescent="0.2">
      <c r="A446" s="5">
        <v>456</v>
      </c>
      <c r="B446" s="6">
        <v>456160616</v>
      </c>
      <c r="C446" s="7" t="s">
        <v>247</v>
      </c>
      <c r="D446" s="6">
        <v>160</v>
      </c>
      <c r="E446" s="7" t="s">
        <v>47</v>
      </c>
      <c r="F446" s="6">
        <v>616</v>
      </c>
      <c r="G446" s="8" t="s">
        <v>128</v>
      </c>
      <c r="H446" s="3"/>
      <c r="I446" s="9">
        <v>17290</v>
      </c>
      <c r="J446" s="9">
        <v>3288</v>
      </c>
      <c r="K446" s="9">
        <v>0</v>
      </c>
      <c r="L446" s="9">
        <v>1188</v>
      </c>
      <c r="M446" s="10">
        <v>21766</v>
      </c>
      <c r="N446" s="3"/>
      <c r="O446" s="11">
        <v>1</v>
      </c>
      <c r="P446" s="12">
        <v>0</v>
      </c>
      <c r="Q446" s="13">
        <v>20528</v>
      </c>
      <c r="R446" s="13">
        <v>0</v>
      </c>
      <c r="S446" s="13">
        <v>0</v>
      </c>
      <c r="T446" s="13">
        <v>1185</v>
      </c>
      <c r="U446" s="14">
        <v>21713</v>
      </c>
      <c r="V446" s="4"/>
      <c r="W446" s="15">
        <v>2.4479804161566705E-3</v>
      </c>
      <c r="X446" s="16">
        <v>0.09</v>
      </c>
      <c r="Y446" s="16">
        <v>2.8018621675182574E-2</v>
      </c>
      <c r="Z446" s="17">
        <v>0</v>
      </c>
      <c r="AA446" s="4"/>
      <c r="AB446" s="11">
        <v>0</v>
      </c>
      <c r="AC446" s="18">
        <v>0</v>
      </c>
      <c r="AD446" s="13">
        <v>0</v>
      </c>
      <c r="AE446" s="18">
        <v>0</v>
      </c>
      <c r="AF446" s="19">
        <v>0</v>
      </c>
    </row>
    <row r="447" spans="1:32" x14ac:dyDescent="0.2">
      <c r="A447" s="5">
        <v>456</v>
      </c>
      <c r="B447" s="6">
        <v>456160735</v>
      </c>
      <c r="C447" s="7" t="s">
        <v>247</v>
      </c>
      <c r="D447" s="6">
        <v>160</v>
      </c>
      <c r="E447" s="7" t="s">
        <v>47</v>
      </c>
      <c r="F447" s="6">
        <v>735</v>
      </c>
      <c r="G447" s="8" t="s">
        <v>156</v>
      </c>
      <c r="H447" s="3"/>
      <c r="I447" s="9">
        <v>14554</v>
      </c>
      <c r="J447" s="9">
        <v>4362</v>
      </c>
      <c r="K447" s="9">
        <v>0</v>
      </c>
      <c r="L447" s="9">
        <v>1188</v>
      </c>
      <c r="M447" s="10">
        <v>20104</v>
      </c>
      <c r="N447" s="3"/>
      <c r="O447" s="11">
        <v>3</v>
      </c>
      <c r="P447" s="12">
        <v>0</v>
      </c>
      <c r="Q447" s="13">
        <v>56610</v>
      </c>
      <c r="R447" s="13">
        <v>0</v>
      </c>
      <c r="S447" s="13">
        <v>0</v>
      </c>
      <c r="T447" s="13">
        <v>3555</v>
      </c>
      <c r="U447" s="14">
        <v>60165</v>
      </c>
      <c r="V447" s="4"/>
      <c r="W447" s="15">
        <v>7.3439412484700116E-3</v>
      </c>
      <c r="X447" s="16">
        <v>0.09</v>
      </c>
      <c r="Y447" s="16">
        <v>2.0324803108928684E-2</v>
      </c>
      <c r="Z447" s="17">
        <v>0</v>
      </c>
      <c r="AA447" s="4"/>
      <c r="AB447" s="11">
        <v>0</v>
      </c>
      <c r="AC447" s="18">
        <v>0</v>
      </c>
      <c r="AD447" s="13">
        <v>0</v>
      </c>
      <c r="AE447" s="18">
        <v>0</v>
      </c>
      <c r="AF447" s="19">
        <v>0</v>
      </c>
    </row>
    <row r="448" spans="1:32" x14ac:dyDescent="0.2">
      <c r="A448" s="5">
        <v>458</v>
      </c>
      <c r="B448" s="6">
        <v>458160056</v>
      </c>
      <c r="C448" s="7" t="s">
        <v>248</v>
      </c>
      <c r="D448" s="6">
        <v>160</v>
      </c>
      <c r="E448" s="7" t="s">
        <v>47</v>
      </c>
      <c r="F448" s="6">
        <v>56</v>
      </c>
      <c r="G448" s="8" t="s">
        <v>170</v>
      </c>
      <c r="H448" s="3"/>
      <c r="I448" s="9">
        <v>12243</v>
      </c>
      <c r="J448" s="9">
        <v>3593</v>
      </c>
      <c r="K448" s="9">
        <v>0</v>
      </c>
      <c r="L448" s="9">
        <v>1188</v>
      </c>
      <c r="M448" s="10">
        <v>17024</v>
      </c>
      <c r="N448" s="3"/>
      <c r="O448" s="11">
        <v>2</v>
      </c>
      <c r="P448" s="12">
        <v>0</v>
      </c>
      <c r="Q448" s="13">
        <v>31672</v>
      </c>
      <c r="R448" s="13">
        <v>0</v>
      </c>
      <c r="S448" s="13">
        <v>0</v>
      </c>
      <c r="T448" s="13">
        <v>2376</v>
      </c>
      <c r="U448" s="14">
        <v>34048</v>
      </c>
      <c r="V448" s="4"/>
      <c r="W448" s="15">
        <v>0</v>
      </c>
      <c r="X448" s="16">
        <v>0.09</v>
      </c>
      <c r="Y448" s="16">
        <v>1.9185876576269707E-2</v>
      </c>
      <c r="Z448" s="17">
        <v>0</v>
      </c>
      <c r="AA448" s="4"/>
      <c r="AB448" s="11">
        <v>0</v>
      </c>
      <c r="AC448" s="18">
        <v>0</v>
      </c>
      <c r="AD448" s="13">
        <v>0</v>
      </c>
      <c r="AE448" s="18">
        <v>0</v>
      </c>
      <c r="AF448" s="19">
        <v>0</v>
      </c>
    </row>
    <row r="449" spans="1:32" x14ac:dyDescent="0.2">
      <c r="A449" s="5">
        <v>458</v>
      </c>
      <c r="B449" s="6">
        <v>458160079</v>
      </c>
      <c r="C449" s="7" t="s">
        <v>248</v>
      </c>
      <c r="D449" s="6">
        <v>160</v>
      </c>
      <c r="E449" s="7" t="s">
        <v>47</v>
      </c>
      <c r="F449" s="6">
        <v>79</v>
      </c>
      <c r="G449" s="8" t="s">
        <v>171</v>
      </c>
      <c r="H449" s="3"/>
      <c r="I449" s="9">
        <v>15911</v>
      </c>
      <c r="J449" s="9">
        <v>163</v>
      </c>
      <c r="K449" s="9">
        <v>0</v>
      </c>
      <c r="L449" s="9">
        <v>1188</v>
      </c>
      <c r="M449" s="10">
        <v>17262</v>
      </c>
      <c r="N449" s="3"/>
      <c r="O449" s="11">
        <v>9</v>
      </c>
      <c r="P449" s="12">
        <v>0</v>
      </c>
      <c r="Q449" s="13">
        <v>144666</v>
      </c>
      <c r="R449" s="13">
        <v>0</v>
      </c>
      <c r="S449" s="13">
        <v>0</v>
      </c>
      <c r="T449" s="13">
        <v>10692</v>
      </c>
      <c r="U449" s="14">
        <v>155358</v>
      </c>
      <c r="V449" s="4"/>
      <c r="W449" s="15">
        <v>0</v>
      </c>
      <c r="X449" s="16">
        <v>0.09</v>
      </c>
      <c r="Y449" s="16">
        <v>6.6253706230314569E-2</v>
      </c>
      <c r="Z449" s="17">
        <v>0</v>
      </c>
      <c r="AA449" s="4"/>
      <c r="AB449" s="11">
        <v>0</v>
      </c>
      <c r="AC449" s="18">
        <v>0</v>
      </c>
      <c r="AD449" s="13">
        <v>0</v>
      </c>
      <c r="AE449" s="18">
        <v>0</v>
      </c>
      <c r="AF449" s="19">
        <v>0</v>
      </c>
    </row>
    <row r="450" spans="1:32" x14ac:dyDescent="0.2">
      <c r="A450" s="5">
        <v>458</v>
      </c>
      <c r="B450" s="6">
        <v>458160160</v>
      </c>
      <c r="C450" s="7" t="s">
        <v>248</v>
      </c>
      <c r="D450" s="6">
        <v>160</v>
      </c>
      <c r="E450" s="7" t="s">
        <v>47</v>
      </c>
      <c r="F450" s="6">
        <v>160</v>
      </c>
      <c r="G450" s="8" t="s">
        <v>47</v>
      </c>
      <c r="H450" s="3"/>
      <c r="I450" s="9">
        <v>18355</v>
      </c>
      <c r="J450" s="9">
        <v>286</v>
      </c>
      <c r="K450" s="9">
        <v>0</v>
      </c>
      <c r="L450" s="9">
        <v>1188</v>
      </c>
      <c r="M450" s="10">
        <v>19829</v>
      </c>
      <c r="N450" s="3"/>
      <c r="O450" s="11">
        <v>90</v>
      </c>
      <c r="P450" s="12">
        <v>0</v>
      </c>
      <c r="Q450" s="13">
        <v>1677690</v>
      </c>
      <c r="R450" s="13">
        <v>0</v>
      </c>
      <c r="S450" s="13">
        <v>0</v>
      </c>
      <c r="T450" s="13">
        <v>106920</v>
      </c>
      <c r="U450" s="14">
        <v>1784610</v>
      </c>
      <c r="V450" s="4"/>
      <c r="W450" s="15">
        <v>0</v>
      </c>
      <c r="X450" s="16">
        <v>0.18</v>
      </c>
      <c r="Y450" s="16">
        <v>0.13372782233201738</v>
      </c>
      <c r="Z450" s="17">
        <v>0</v>
      </c>
      <c r="AA450" s="4"/>
      <c r="AB450" s="11">
        <v>0</v>
      </c>
      <c r="AC450" s="18">
        <v>0</v>
      </c>
      <c r="AD450" s="13">
        <v>0</v>
      </c>
      <c r="AE450" s="18">
        <v>0</v>
      </c>
      <c r="AF450" s="19">
        <v>0</v>
      </c>
    </row>
    <row r="451" spans="1:32" x14ac:dyDescent="0.2">
      <c r="A451" s="5">
        <v>458</v>
      </c>
      <c r="B451" s="6">
        <v>458160163</v>
      </c>
      <c r="C451" s="7" t="s">
        <v>248</v>
      </c>
      <c r="D451" s="6">
        <v>160</v>
      </c>
      <c r="E451" s="7" t="s">
        <v>47</v>
      </c>
      <c r="F451" s="6">
        <v>163</v>
      </c>
      <c r="G451" s="8" t="s">
        <v>48</v>
      </c>
      <c r="H451" s="3"/>
      <c r="I451" s="9">
        <v>18438</v>
      </c>
      <c r="J451" s="9">
        <v>0</v>
      </c>
      <c r="K451" s="9">
        <v>0</v>
      </c>
      <c r="L451" s="9">
        <v>1188</v>
      </c>
      <c r="M451" s="10">
        <v>19626</v>
      </c>
      <c r="N451" s="3"/>
      <c r="O451" s="11">
        <v>1</v>
      </c>
      <c r="P451" s="12">
        <v>0</v>
      </c>
      <c r="Q451" s="13">
        <v>18438</v>
      </c>
      <c r="R451" s="13">
        <v>0</v>
      </c>
      <c r="S451" s="13">
        <v>0</v>
      </c>
      <c r="T451" s="13">
        <v>1188</v>
      </c>
      <c r="U451" s="14">
        <v>19626</v>
      </c>
      <c r="V451" s="4"/>
      <c r="W451" s="15">
        <v>0</v>
      </c>
      <c r="X451" s="16">
        <v>0.113490033140277</v>
      </c>
      <c r="Y451" s="16">
        <v>9.9102453991947337E-2</v>
      </c>
      <c r="Z451" s="17">
        <v>0</v>
      </c>
      <c r="AA451" s="4"/>
      <c r="AB451" s="11">
        <v>0</v>
      </c>
      <c r="AC451" s="18">
        <v>0</v>
      </c>
      <c r="AD451" s="13">
        <v>0</v>
      </c>
      <c r="AE451" s="18">
        <v>0</v>
      </c>
      <c r="AF451" s="19">
        <v>0</v>
      </c>
    </row>
    <row r="452" spans="1:32" x14ac:dyDescent="0.2">
      <c r="A452" s="5">
        <v>458</v>
      </c>
      <c r="B452" s="6">
        <v>458160295</v>
      </c>
      <c r="C452" s="7" t="s">
        <v>248</v>
      </c>
      <c r="D452" s="6">
        <v>160</v>
      </c>
      <c r="E452" s="7" t="s">
        <v>47</v>
      </c>
      <c r="F452" s="6">
        <v>295</v>
      </c>
      <c r="G452" s="8" t="s">
        <v>124</v>
      </c>
      <c r="H452" s="3"/>
      <c r="I452" s="9">
        <v>12243</v>
      </c>
      <c r="J452" s="9">
        <v>6047</v>
      </c>
      <c r="K452" s="9">
        <v>0</v>
      </c>
      <c r="L452" s="9">
        <v>1188</v>
      </c>
      <c r="M452" s="10">
        <v>19478</v>
      </c>
      <c r="N452" s="3"/>
      <c r="O452" s="11">
        <v>1</v>
      </c>
      <c r="P452" s="12">
        <v>0</v>
      </c>
      <c r="Q452" s="13">
        <v>18290</v>
      </c>
      <c r="R452" s="13">
        <v>0</v>
      </c>
      <c r="S452" s="13">
        <v>0</v>
      </c>
      <c r="T452" s="13">
        <v>1188</v>
      </c>
      <c r="U452" s="14">
        <v>19478</v>
      </c>
      <c r="V452" s="4"/>
      <c r="W452" s="15">
        <v>0</v>
      </c>
      <c r="X452" s="16">
        <v>0.09</v>
      </c>
      <c r="Y452" s="16">
        <v>1.7080903675145032E-2</v>
      </c>
      <c r="Z452" s="17">
        <v>0</v>
      </c>
      <c r="AA452" s="4"/>
      <c r="AB452" s="11">
        <v>0</v>
      </c>
      <c r="AC452" s="18">
        <v>0</v>
      </c>
      <c r="AD452" s="13">
        <v>0</v>
      </c>
      <c r="AE452" s="18">
        <v>0</v>
      </c>
      <c r="AF452" s="19">
        <v>0</v>
      </c>
    </row>
    <row r="453" spans="1:32" x14ac:dyDescent="0.2">
      <c r="A453" s="5">
        <v>458</v>
      </c>
      <c r="B453" s="6">
        <v>458160301</v>
      </c>
      <c r="C453" s="7" t="s">
        <v>248</v>
      </c>
      <c r="D453" s="6">
        <v>160</v>
      </c>
      <c r="E453" s="7" t="s">
        <v>47</v>
      </c>
      <c r="F453" s="6">
        <v>301</v>
      </c>
      <c r="G453" s="8" t="s">
        <v>168</v>
      </c>
      <c r="H453" s="3"/>
      <c r="I453" s="9">
        <v>12243</v>
      </c>
      <c r="J453" s="9">
        <v>3453</v>
      </c>
      <c r="K453" s="9">
        <v>0</v>
      </c>
      <c r="L453" s="9">
        <v>1188</v>
      </c>
      <c r="M453" s="10">
        <v>16884</v>
      </c>
      <c r="N453" s="3"/>
      <c r="O453" s="11">
        <v>3</v>
      </c>
      <c r="P453" s="12">
        <v>0</v>
      </c>
      <c r="Q453" s="13">
        <v>47088</v>
      </c>
      <c r="R453" s="13">
        <v>0</v>
      </c>
      <c r="S453" s="13">
        <v>0</v>
      </c>
      <c r="T453" s="13">
        <v>3564</v>
      </c>
      <c r="U453" s="14">
        <v>50652</v>
      </c>
      <c r="V453" s="4"/>
      <c r="W453" s="15">
        <v>0</v>
      </c>
      <c r="X453" s="16">
        <v>0.09</v>
      </c>
      <c r="Y453" s="16">
        <v>5.5946158522214316E-2</v>
      </c>
      <c r="Z453" s="17">
        <v>0</v>
      </c>
      <c r="AA453" s="4"/>
      <c r="AB453" s="11">
        <v>0</v>
      </c>
      <c r="AC453" s="18">
        <v>0</v>
      </c>
      <c r="AD453" s="13">
        <v>0</v>
      </c>
      <c r="AE453" s="18">
        <v>0</v>
      </c>
      <c r="AF453" s="19">
        <v>0</v>
      </c>
    </row>
    <row r="454" spans="1:32" x14ac:dyDescent="0.2">
      <c r="A454" s="5">
        <v>463</v>
      </c>
      <c r="B454" s="6">
        <v>463035035</v>
      </c>
      <c r="C454" s="7" t="s">
        <v>249</v>
      </c>
      <c r="D454" s="6">
        <v>35</v>
      </c>
      <c r="E454" s="7" t="s">
        <v>42</v>
      </c>
      <c r="F454" s="6">
        <v>35</v>
      </c>
      <c r="G454" s="8" t="s">
        <v>42</v>
      </c>
      <c r="H454" s="3"/>
      <c r="I454" s="9">
        <v>18401</v>
      </c>
      <c r="J454" s="9">
        <v>6967</v>
      </c>
      <c r="K454" s="9">
        <v>0</v>
      </c>
      <c r="L454" s="9">
        <v>1188</v>
      </c>
      <c r="M454" s="10">
        <v>26556</v>
      </c>
      <c r="N454" s="3"/>
      <c r="O454" s="11">
        <v>566</v>
      </c>
      <c r="P454" s="12">
        <v>0</v>
      </c>
      <c r="Q454" s="13">
        <v>14285274</v>
      </c>
      <c r="R454" s="13">
        <v>0</v>
      </c>
      <c r="S454" s="13">
        <v>0</v>
      </c>
      <c r="T454" s="13">
        <v>669012</v>
      </c>
      <c r="U454" s="14">
        <v>14954286</v>
      </c>
      <c r="V454" s="4"/>
      <c r="W454" s="15">
        <v>2.8730964467005133</v>
      </c>
      <c r="X454" s="16">
        <v>0.18</v>
      </c>
      <c r="Y454" s="16">
        <v>0.1674255461324281</v>
      </c>
      <c r="Z454" s="17">
        <v>0</v>
      </c>
      <c r="AA454" s="4"/>
      <c r="AB454" s="11">
        <v>166</v>
      </c>
      <c r="AC454" s="18">
        <v>0</v>
      </c>
      <c r="AD454" s="13">
        <v>0</v>
      </c>
      <c r="AE454" s="18">
        <v>0</v>
      </c>
      <c r="AF454" s="19">
        <v>0</v>
      </c>
    </row>
    <row r="455" spans="1:32" x14ac:dyDescent="0.2">
      <c r="A455" s="5">
        <v>463</v>
      </c>
      <c r="B455" s="6">
        <v>463035044</v>
      </c>
      <c r="C455" s="7" t="s">
        <v>249</v>
      </c>
      <c r="D455" s="6">
        <v>35</v>
      </c>
      <c r="E455" s="7" t="s">
        <v>42</v>
      </c>
      <c r="F455" s="6">
        <v>44</v>
      </c>
      <c r="G455" s="8" t="s">
        <v>43</v>
      </c>
      <c r="H455" s="3"/>
      <c r="I455" s="9">
        <v>19361</v>
      </c>
      <c r="J455" s="9">
        <v>675</v>
      </c>
      <c r="K455" s="9">
        <v>0</v>
      </c>
      <c r="L455" s="9">
        <v>1188</v>
      </c>
      <c r="M455" s="10">
        <v>21224</v>
      </c>
      <c r="N455" s="3"/>
      <c r="O455" s="11">
        <v>10</v>
      </c>
      <c r="P455" s="12">
        <v>0</v>
      </c>
      <c r="Q455" s="13">
        <v>199340</v>
      </c>
      <c r="R455" s="13">
        <v>0</v>
      </c>
      <c r="S455" s="13">
        <v>0</v>
      </c>
      <c r="T455" s="13">
        <v>11820</v>
      </c>
      <c r="U455" s="14">
        <v>211160</v>
      </c>
      <c r="V455" s="4"/>
      <c r="W455" s="15">
        <v>5.0761421319796961E-2</v>
      </c>
      <c r="X455" s="16">
        <v>0.18</v>
      </c>
      <c r="Y455" s="16">
        <v>9.2015180021243606E-2</v>
      </c>
      <c r="Z455" s="17">
        <v>0</v>
      </c>
      <c r="AA455" s="4"/>
      <c r="AB455" s="11">
        <v>4</v>
      </c>
      <c r="AC455" s="18">
        <v>0</v>
      </c>
      <c r="AD455" s="13">
        <v>0</v>
      </c>
      <c r="AE455" s="18">
        <v>0</v>
      </c>
      <c r="AF455" s="19">
        <v>0</v>
      </c>
    </row>
    <row r="456" spans="1:32" x14ac:dyDescent="0.2">
      <c r="A456" s="5">
        <v>463</v>
      </c>
      <c r="B456" s="6">
        <v>463035093</v>
      </c>
      <c r="C456" s="7" t="s">
        <v>249</v>
      </c>
      <c r="D456" s="6">
        <v>35</v>
      </c>
      <c r="E456" s="7" t="s">
        <v>42</v>
      </c>
      <c r="F456" s="6">
        <v>93</v>
      </c>
      <c r="G456" s="8" t="s">
        <v>45</v>
      </c>
      <c r="H456" s="3"/>
      <c r="I456" s="9">
        <v>19232</v>
      </c>
      <c r="J456" s="9">
        <v>0</v>
      </c>
      <c r="K456" s="9">
        <v>0</v>
      </c>
      <c r="L456" s="9">
        <v>1188</v>
      </c>
      <c r="M456" s="10">
        <v>20420</v>
      </c>
      <c r="N456" s="3"/>
      <c r="O456" s="11">
        <v>2</v>
      </c>
      <c r="P456" s="12">
        <v>0</v>
      </c>
      <c r="Q456" s="13">
        <v>38268</v>
      </c>
      <c r="R456" s="13">
        <v>0</v>
      </c>
      <c r="S456" s="13">
        <v>0</v>
      </c>
      <c r="T456" s="13">
        <v>2364</v>
      </c>
      <c r="U456" s="14">
        <v>40632</v>
      </c>
      <c r="V456" s="4"/>
      <c r="W456" s="15">
        <v>1.015228426395939E-2</v>
      </c>
      <c r="X456" s="16">
        <v>0.18</v>
      </c>
      <c r="Y456" s="16">
        <v>8.4357497741774312E-2</v>
      </c>
      <c r="Z456" s="17">
        <v>0</v>
      </c>
      <c r="AA456" s="4"/>
      <c r="AB456" s="11">
        <v>0</v>
      </c>
      <c r="AC456" s="18">
        <v>0</v>
      </c>
      <c r="AD456" s="13">
        <v>0</v>
      </c>
      <c r="AE456" s="18">
        <v>0</v>
      </c>
      <c r="AF456" s="19">
        <v>0</v>
      </c>
    </row>
    <row r="457" spans="1:32" x14ac:dyDescent="0.2">
      <c r="A457" s="5">
        <v>463</v>
      </c>
      <c r="B457" s="6">
        <v>463035099</v>
      </c>
      <c r="C457" s="7" t="s">
        <v>249</v>
      </c>
      <c r="D457" s="6">
        <v>35</v>
      </c>
      <c r="E457" s="7" t="s">
        <v>42</v>
      </c>
      <c r="F457" s="6">
        <v>99</v>
      </c>
      <c r="G457" s="8" t="s">
        <v>209</v>
      </c>
      <c r="H457" s="3"/>
      <c r="I457" s="9">
        <v>13404</v>
      </c>
      <c r="J457" s="9">
        <v>6072</v>
      </c>
      <c r="K457" s="9">
        <v>0</v>
      </c>
      <c r="L457" s="9">
        <v>1188</v>
      </c>
      <c r="M457" s="10">
        <v>20664</v>
      </c>
      <c r="N457" s="3"/>
      <c r="O457" s="11">
        <v>1</v>
      </c>
      <c r="P457" s="12">
        <v>0</v>
      </c>
      <c r="Q457" s="13">
        <v>19377</v>
      </c>
      <c r="R457" s="13">
        <v>0</v>
      </c>
      <c r="S457" s="13">
        <v>0</v>
      </c>
      <c r="T457" s="13">
        <v>1182</v>
      </c>
      <c r="U457" s="14">
        <v>20559</v>
      </c>
      <c r="V457" s="4"/>
      <c r="W457" s="15">
        <v>5.076142131979695E-3</v>
      </c>
      <c r="X457" s="16">
        <v>0.09</v>
      </c>
      <c r="Y457" s="16">
        <v>3.595047255290499E-2</v>
      </c>
      <c r="Z457" s="17">
        <v>0</v>
      </c>
      <c r="AA457" s="4"/>
      <c r="AB457" s="11">
        <v>1</v>
      </c>
      <c r="AC457" s="18">
        <v>0</v>
      </c>
      <c r="AD457" s="13">
        <v>0</v>
      </c>
      <c r="AE457" s="18">
        <v>0</v>
      </c>
      <c r="AF457" s="19">
        <v>0</v>
      </c>
    </row>
    <row r="458" spans="1:32" x14ac:dyDescent="0.2">
      <c r="A458" s="5">
        <v>463</v>
      </c>
      <c r="B458" s="6">
        <v>463035133</v>
      </c>
      <c r="C458" s="7" t="s">
        <v>249</v>
      </c>
      <c r="D458" s="6">
        <v>35</v>
      </c>
      <c r="E458" s="7" t="s">
        <v>42</v>
      </c>
      <c r="F458" s="6">
        <v>133</v>
      </c>
      <c r="G458" s="8" t="s">
        <v>95</v>
      </c>
      <c r="H458" s="3"/>
      <c r="I458" s="9">
        <v>11060</v>
      </c>
      <c r="J458" s="9">
        <v>477</v>
      </c>
      <c r="K458" s="9">
        <v>0</v>
      </c>
      <c r="L458" s="9">
        <v>1188</v>
      </c>
      <c r="M458" s="10">
        <v>12725</v>
      </c>
      <c r="N458" s="3"/>
      <c r="O458" s="11">
        <v>1</v>
      </c>
      <c r="P458" s="12">
        <v>0</v>
      </c>
      <c r="Q458" s="13">
        <v>11478</v>
      </c>
      <c r="R458" s="13">
        <v>0</v>
      </c>
      <c r="S458" s="13">
        <v>0</v>
      </c>
      <c r="T458" s="13">
        <v>1182</v>
      </c>
      <c r="U458" s="14">
        <v>12660</v>
      </c>
      <c r="V458" s="4"/>
      <c r="W458" s="15">
        <v>5.076142131979695E-3</v>
      </c>
      <c r="X458" s="16">
        <v>0.09</v>
      </c>
      <c r="Y458" s="16">
        <v>3.5338453267358676E-2</v>
      </c>
      <c r="Z458" s="17">
        <v>0</v>
      </c>
      <c r="AA458" s="4"/>
      <c r="AB458" s="11">
        <v>0</v>
      </c>
      <c r="AC458" s="18">
        <v>0</v>
      </c>
      <c r="AD458" s="13">
        <v>0</v>
      </c>
      <c r="AE458" s="18">
        <v>0</v>
      </c>
      <c r="AF458" s="19">
        <v>0</v>
      </c>
    </row>
    <row r="459" spans="1:32" x14ac:dyDescent="0.2">
      <c r="A459" s="5">
        <v>463</v>
      </c>
      <c r="B459" s="6">
        <v>463035207</v>
      </c>
      <c r="C459" s="7" t="s">
        <v>249</v>
      </c>
      <c r="D459" s="6">
        <v>35</v>
      </c>
      <c r="E459" s="7" t="s">
        <v>42</v>
      </c>
      <c r="F459" s="6">
        <v>207</v>
      </c>
      <c r="G459" s="8" t="s">
        <v>60</v>
      </c>
      <c r="H459" s="3"/>
      <c r="I459" s="9">
        <v>16241</v>
      </c>
      <c r="J459" s="9">
        <v>11751</v>
      </c>
      <c r="K459" s="9">
        <v>0</v>
      </c>
      <c r="L459" s="9">
        <v>1188</v>
      </c>
      <c r="M459" s="10">
        <v>29180</v>
      </c>
      <c r="N459" s="3"/>
      <c r="O459" s="11">
        <v>1</v>
      </c>
      <c r="P459" s="12">
        <v>0</v>
      </c>
      <c r="Q459" s="13">
        <v>27850</v>
      </c>
      <c r="R459" s="13">
        <v>0</v>
      </c>
      <c r="S459" s="13">
        <v>0</v>
      </c>
      <c r="T459" s="13">
        <v>1182</v>
      </c>
      <c r="U459" s="14">
        <v>29032</v>
      </c>
      <c r="V459" s="4"/>
      <c r="W459" s="15">
        <v>5.076142131979695E-3</v>
      </c>
      <c r="X459" s="16">
        <v>0.09</v>
      </c>
      <c r="Y459" s="16">
        <v>4.541843331897328E-4</v>
      </c>
      <c r="Z459" s="17">
        <v>0</v>
      </c>
      <c r="AA459" s="4"/>
      <c r="AB459" s="11">
        <v>0</v>
      </c>
      <c r="AC459" s="18">
        <v>0</v>
      </c>
      <c r="AD459" s="13">
        <v>0</v>
      </c>
      <c r="AE459" s="18">
        <v>0</v>
      </c>
      <c r="AF459" s="19">
        <v>0</v>
      </c>
    </row>
    <row r="460" spans="1:32" x14ac:dyDescent="0.2">
      <c r="A460" s="5">
        <v>463</v>
      </c>
      <c r="B460" s="6">
        <v>463035220</v>
      </c>
      <c r="C460" s="7" t="s">
        <v>249</v>
      </c>
      <c r="D460" s="6">
        <v>35</v>
      </c>
      <c r="E460" s="7" t="s">
        <v>42</v>
      </c>
      <c r="F460" s="6">
        <v>220</v>
      </c>
      <c r="G460" s="8" t="s">
        <v>61</v>
      </c>
      <c r="H460" s="3"/>
      <c r="I460" s="9">
        <v>17608</v>
      </c>
      <c r="J460" s="9">
        <v>5805</v>
      </c>
      <c r="K460" s="9">
        <v>0</v>
      </c>
      <c r="L460" s="9">
        <v>1188</v>
      </c>
      <c r="M460" s="10">
        <v>24601</v>
      </c>
      <c r="N460" s="3"/>
      <c r="O460" s="11">
        <v>1</v>
      </c>
      <c r="P460" s="12">
        <v>0</v>
      </c>
      <c r="Q460" s="13">
        <v>23294</v>
      </c>
      <c r="R460" s="13">
        <v>0</v>
      </c>
      <c r="S460" s="13">
        <v>0</v>
      </c>
      <c r="T460" s="13">
        <v>1182</v>
      </c>
      <c r="U460" s="14">
        <v>24476</v>
      </c>
      <c r="V460" s="4"/>
      <c r="W460" s="15">
        <v>5.076142131979695E-3</v>
      </c>
      <c r="X460" s="16">
        <v>0.09</v>
      </c>
      <c r="Y460" s="16">
        <v>1.6025320511471097E-2</v>
      </c>
      <c r="Z460" s="17">
        <v>0</v>
      </c>
      <c r="AA460" s="4"/>
      <c r="AB460" s="11">
        <v>1</v>
      </c>
      <c r="AC460" s="18">
        <v>0</v>
      </c>
      <c r="AD460" s="13">
        <v>0</v>
      </c>
      <c r="AE460" s="18">
        <v>0</v>
      </c>
      <c r="AF460" s="19">
        <v>0</v>
      </c>
    </row>
    <row r="461" spans="1:32" x14ac:dyDescent="0.2">
      <c r="A461" s="5">
        <v>463</v>
      </c>
      <c r="B461" s="6">
        <v>463035243</v>
      </c>
      <c r="C461" s="7" t="s">
        <v>249</v>
      </c>
      <c r="D461" s="6">
        <v>35</v>
      </c>
      <c r="E461" s="7" t="s">
        <v>42</v>
      </c>
      <c r="F461" s="6">
        <v>243</v>
      </c>
      <c r="G461" s="8" t="s">
        <v>62</v>
      </c>
      <c r="H461" s="3"/>
      <c r="I461" s="9">
        <v>18444</v>
      </c>
      <c r="J461" s="9">
        <v>1981</v>
      </c>
      <c r="K461" s="9">
        <v>0</v>
      </c>
      <c r="L461" s="9">
        <v>1188</v>
      </c>
      <c r="M461" s="10">
        <v>21613</v>
      </c>
      <c r="N461" s="3"/>
      <c r="O461" s="11">
        <v>2</v>
      </c>
      <c r="P461" s="12">
        <v>0</v>
      </c>
      <c r="Q461" s="13">
        <v>40642</v>
      </c>
      <c r="R461" s="13">
        <v>0</v>
      </c>
      <c r="S461" s="13">
        <v>0</v>
      </c>
      <c r="T461" s="13">
        <v>2364</v>
      </c>
      <c r="U461" s="14">
        <v>43006</v>
      </c>
      <c r="V461" s="4"/>
      <c r="W461" s="15">
        <v>1.015228426395939E-2</v>
      </c>
      <c r="X461" s="16">
        <v>0.09</v>
      </c>
      <c r="Y461" s="16">
        <v>5.9339802772845765E-3</v>
      </c>
      <c r="Z461" s="17">
        <v>0</v>
      </c>
      <c r="AA461" s="4"/>
      <c r="AB461" s="11">
        <v>1</v>
      </c>
      <c r="AC461" s="18">
        <v>0</v>
      </c>
      <c r="AD461" s="13">
        <v>0</v>
      </c>
      <c r="AE461" s="18">
        <v>0</v>
      </c>
      <c r="AF461" s="19">
        <v>0</v>
      </c>
    </row>
    <row r="462" spans="1:32" x14ac:dyDescent="0.2">
      <c r="A462" s="5">
        <v>463</v>
      </c>
      <c r="B462" s="6">
        <v>463035244</v>
      </c>
      <c r="C462" s="7" t="s">
        <v>249</v>
      </c>
      <c r="D462" s="6">
        <v>35</v>
      </c>
      <c r="E462" s="7" t="s">
        <v>42</v>
      </c>
      <c r="F462" s="6">
        <v>244</v>
      </c>
      <c r="G462" s="8" t="s">
        <v>52</v>
      </c>
      <c r="H462" s="3"/>
      <c r="I462" s="9">
        <v>15710</v>
      </c>
      <c r="J462" s="9">
        <v>4496</v>
      </c>
      <c r="K462" s="9">
        <v>0</v>
      </c>
      <c r="L462" s="9">
        <v>1188</v>
      </c>
      <c r="M462" s="10">
        <v>21394</v>
      </c>
      <c r="N462" s="3"/>
      <c r="O462" s="11">
        <v>6</v>
      </c>
      <c r="P462" s="12">
        <v>0</v>
      </c>
      <c r="Q462" s="13">
        <v>120618</v>
      </c>
      <c r="R462" s="13">
        <v>0</v>
      </c>
      <c r="S462" s="13">
        <v>0</v>
      </c>
      <c r="T462" s="13">
        <v>7092</v>
      </c>
      <c r="U462" s="14">
        <v>127710</v>
      </c>
      <c r="V462" s="4"/>
      <c r="W462" s="15">
        <v>3.0456852791878174E-2</v>
      </c>
      <c r="X462" s="16">
        <v>0.09</v>
      </c>
      <c r="Y462" s="16">
        <v>0.1012923605086789</v>
      </c>
      <c r="Z462" s="17">
        <v>0</v>
      </c>
      <c r="AA462" s="4"/>
      <c r="AB462" s="11">
        <v>2</v>
      </c>
      <c r="AC462" s="18">
        <v>0.66550165236411862</v>
      </c>
      <c r="AD462" s="13">
        <v>14238.837777258917</v>
      </c>
      <c r="AE462" s="18">
        <v>0</v>
      </c>
      <c r="AF462" s="19">
        <v>0</v>
      </c>
    </row>
    <row r="463" spans="1:32" x14ac:dyDescent="0.2">
      <c r="A463" s="5">
        <v>463</v>
      </c>
      <c r="B463" s="6">
        <v>463035251</v>
      </c>
      <c r="C463" s="7" t="s">
        <v>249</v>
      </c>
      <c r="D463" s="6">
        <v>35</v>
      </c>
      <c r="E463" s="7" t="s">
        <v>42</v>
      </c>
      <c r="F463" s="6">
        <v>251</v>
      </c>
      <c r="G463" s="8" t="s">
        <v>250</v>
      </c>
      <c r="H463" s="3"/>
      <c r="I463" s="9">
        <v>17992</v>
      </c>
      <c r="J463" s="9">
        <v>2521</v>
      </c>
      <c r="K463" s="9">
        <v>0</v>
      </c>
      <c r="L463" s="9">
        <v>1188</v>
      </c>
      <c r="M463" s="10">
        <v>21701</v>
      </c>
      <c r="N463" s="3"/>
      <c r="O463" s="11">
        <v>1</v>
      </c>
      <c r="P463" s="12">
        <v>0</v>
      </c>
      <c r="Q463" s="13">
        <v>20409</v>
      </c>
      <c r="R463" s="13">
        <v>0</v>
      </c>
      <c r="S463" s="13">
        <v>0</v>
      </c>
      <c r="T463" s="13">
        <v>1182</v>
      </c>
      <c r="U463" s="14">
        <v>21591</v>
      </c>
      <c r="V463" s="4"/>
      <c r="W463" s="15">
        <v>5.076142131979695E-3</v>
      </c>
      <c r="X463" s="16">
        <v>0.09</v>
      </c>
      <c r="Y463" s="16">
        <v>4.093835746496393E-2</v>
      </c>
      <c r="Z463" s="17">
        <v>0</v>
      </c>
      <c r="AA463" s="4"/>
      <c r="AB463" s="11">
        <v>0</v>
      </c>
      <c r="AC463" s="18">
        <v>0</v>
      </c>
      <c r="AD463" s="13">
        <v>0</v>
      </c>
      <c r="AE463" s="18">
        <v>0</v>
      </c>
      <c r="AF463" s="19">
        <v>0</v>
      </c>
    </row>
    <row r="464" spans="1:32" x14ac:dyDescent="0.2">
      <c r="A464" s="5">
        <v>464</v>
      </c>
      <c r="B464" s="6">
        <v>464168030</v>
      </c>
      <c r="C464" s="7" t="s">
        <v>251</v>
      </c>
      <c r="D464" s="6">
        <v>168</v>
      </c>
      <c r="E464" s="7" t="s">
        <v>136</v>
      </c>
      <c r="F464" s="6">
        <v>30</v>
      </c>
      <c r="G464" s="8" t="s">
        <v>94</v>
      </c>
      <c r="H464" s="3"/>
      <c r="I464" s="9">
        <v>11208</v>
      </c>
      <c r="J464" s="9">
        <v>2278</v>
      </c>
      <c r="K464" s="9">
        <v>0</v>
      </c>
      <c r="L464" s="9">
        <v>1188</v>
      </c>
      <c r="M464" s="10">
        <v>14674</v>
      </c>
      <c r="N464" s="3"/>
      <c r="O464" s="11">
        <v>5</v>
      </c>
      <c r="P464" s="12">
        <v>0</v>
      </c>
      <c r="Q464" s="13">
        <v>67430</v>
      </c>
      <c r="R464" s="13">
        <v>0</v>
      </c>
      <c r="S464" s="13">
        <v>0</v>
      </c>
      <c r="T464" s="13">
        <v>5940</v>
      </c>
      <c r="U464" s="14">
        <v>73370</v>
      </c>
      <c r="V464" s="4"/>
      <c r="W464" s="15">
        <v>0</v>
      </c>
      <c r="X464" s="16">
        <v>0.09</v>
      </c>
      <c r="Y464" s="16">
        <v>4.1282992445172131E-3</v>
      </c>
      <c r="Z464" s="17">
        <v>0</v>
      </c>
      <c r="AA464" s="4"/>
      <c r="AB464" s="11">
        <v>0</v>
      </c>
      <c r="AC464" s="18">
        <v>0</v>
      </c>
      <c r="AD464" s="13">
        <v>0</v>
      </c>
      <c r="AE464" s="18">
        <v>0</v>
      </c>
      <c r="AF464" s="19">
        <v>0</v>
      </c>
    </row>
    <row r="465" spans="1:32" x14ac:dyDescent="0.2">
      <c r="A465" s="5">
        <v>464</v>
      </c>
      <c r="B465" s="6">
        <v>464168035</v>
      </c>
      <c r="C465" s="7" t="s">
        <v>251</v>
      </c>
      <c r="D465" s="6">
        <v>168</v>
      </c>
      <c r="E465" s="7" t="s">
        <v>136</v>
      </c>
      <c r="F465" s="6">
        <v>35</v>
      </c>
      <c r="G465" s="8" t="s">
        <v>42</v>
      </c>
      <c r="H465" s="3"/>
      <c r="I465" s="9">
        <v>18977</v>
      </c>
      <c r="J465" s="9">
        <v>7185</v>
      </c>
      <c r="K465" s="9">
        <v>0</v>
      </c>
      <c r="L465" s="9">
        <v>1188</v>
      </c>
      <c r="M465" s="10">
        <v>27350</v>
      </c>
      <c r="N465" s="3"/>
      <c r="O465" s="11">
        <v>1</v>
      </c>
      <c r="P465" s="12">
        <v>0</v>
      </c>
      <c r="Q465" s="13">
        <v>26162</v>
      </c>
      <c r="R465" s="13">
        <v>0</v>
      </c>
      <c r="S465" s="13">
        <v>0</v>
      </c>
      <c r="T465" s="13">
        <v>1188</v>
      </c>
      <c r="U465" s="14">
        <v>27350</v>
      </c>
      <c r="V465" s="4"/>
      <c r="W465" s="15">
        <v>0</v>
      </c>
      <c r="X465" s="16">
        <v>0.18</v>
      </c>
      <c r="Y465" s="16">
        <v>0.1674255461324281</v>
      </c>
      <c r="Z465" s="17">
        <v>0</v>
      </c>
      <c r="AA465" s="4"/>
      <c r="AB465" s="11">
        <v>0</v>
      </c>
      <c r="AC465" s="18">
        <v>0</v>
      </c>
      <c r="AD465" s="13">
        <v>0</v>
      </c>
      <c r="AE465" s="18">
        <v>0</v>
      </c>
      <c r="AF465" s="19">
        <v>0</v>
      </c>
    </row>
    <row r="466" spans="1:32" x14ac:dyDescent="0.2">
      <c r="A466" s="5">
        <v>464</v>
      </c>
      <c r="B466" s="6">
        <v>464168071</v>
      </c>
      <c r="C466" s="7" t="s">
        <v>251</v>
      </c>
      <c r="D466" s="6">
        <v>168</v>
      </c>
      <c r="E466" s="7" t="s">
        <v>136</v>
      </c>
      <c r="F466" s="6">
        <v>71</v>
      </c>
      <c r="G466" s="8" t="s">
        <v>135</v>
      </c>
      <c r="H466" s="3"/>
      <c r="I466" s="9">
        <v>10581</v>
      </c>
      <c r="J466" s="9">
        <v>4394</v>
      </c>
      <c r="K466" s="9">
        <v>0</v>
      </c>
      <c r="L466" s="9">
        <v>1188</v>
      </c>
      <c r="M466" s="10">
        <v>16163</v>
      </c>
      <c r="N466" s="3"/>
      <c r="O466" s="11">
        <v>2</v>
      </c>
      <c r="P466" s="12">
        <v>0</v>
      </c>
      <c r="Q466" s="13">
        <v>29950</v>
      </c>
      <c r="R466" s="13">
        <v>0</v>
      </c>
      <c r="S466" s="13">
        <v>0</v>
      </c>
      <c r="T466" s="13">
        <v>2376</v>
      </c>
      <c r="U466" s="14">
        <v>32326</v>
      </c>
      <c r="V466" s="4"/>
      <c r="W466" s="15">
        <v>0</v>
      </c>
      <c r="X466" s="16">
        <v>0.09</v>
      </c>
      <c r="Y466" s="16">
        <v>5.8201388381501637E-3</v>
      </c>
      <c r="Z466" s="17">
        <v>0</v>
      </c>
      <c r="AA466" s="4"/>
      <c r="AB466" s="11">
        <v>2</v>
      </c>
      <c r="AC466" s="18">
        <v>0</v>
      </c>
      <c r="AD466" s="13">
        <v>0</v>
      </c>
      <c r="AE466" s="18">
        <v>0</v>
      </c>
      <c r="AF466" s="19">
        <v>0</v>
      </c>
    </row>
    <row r="467" spans="1:32" x14ac:dyDescent="0.2">
      <c r="A467" s="5">
        <v>464</v>
      </c>
      <c r="B467" s="6">
        <v>464168163</v>
      </c>
      <c r="C467" s="7" t="s">
        <v>251</v>
      </c>
      <c r="D467" s="6">
        <v>168</v>
      </c>
      <c r="E467" s="7" t="s">
        <v>136</v>
      </c>
      <c r="F467" s="6">
        <v>163</v>
      </c>
      <c r="G467" s="8" t="s">
        <v>48</v>
      </c>
      <c r="H467" s="3"/>
      <c r="I467" s="9">
        <v>15555</v>
      </c>
      <c r="J467" s="9">
        <v>0</v>
      </c>
      <c r="K467" s="9">
        <v>0</v>
      </c>
      <c r="L467" s="9">
        <v>1188</v>
      </c>
      <c r="M467" s="10">
        <v>16743</v>
      </c>
      <c r="N467" s="3"/>
      <c r="O467" s="11">
        <v>29</v>
      </c>
      <c r="P467" s="12">
        <v>0</v>
      </c>
      <c r="Q467" s="13">
        <v>451095</v>
      </c>
      <c r="R467" s="13">
        <v>0</v>
      </c>
      <c r="S467" s="13">
        <v>0</v>
      </c>
      <c r="T467" s="13">
        <v>34452</v>
      </c>
      <c r="U467" s="14">
        <v>485547</v>
      </c>
      <c r="V467" s="4"/>
      <c r="W467" s="15">
        <v>0</v>
      </c>
      <c r="X467" s="16">
        <v>0.113490033140277</v>
      </c>
      <c r="Y467" s="16">
        <v>9.9102453991947337E-2</v>
      </c>
      <c r="Z467" s="17">
        <v>0</v>
      </c>
      <c r="AA467" s="4"/>
      <c r="AB467" s="11">
        <v>6</v>
      </c>
      <c r="AC467" s="18">
        <v>0</v>
      </c>
      <c r="AD467" s="13">
        <v>0</v>
      </c>
      <c r="AE467" s="18">
        <v>0</v>
      </c>
      <c r="AF467" s="19">
        <v>0</v>
      </c>
    </row>
    <row r="468" spans="1:32" x14ac:dyDescent="0.2">
      <c r="A468" s="5">
        <v>464</v>
      </c>
      <c r="B468" s="6">
        <v>464168168</v>
      </c>
      <c r="C468" s="7" t="s">
        <v>251</v>
      </c>
      <c r="D468" s="6">
        <v>168</v>
      </c>
      <c r="E468" s="7" t="s">
        <v>136</v>
      </c>
      <c r="F468" s="6">
        <v>168</v>
      </c>
      <c r="G468" s="8" t="s">
        <v>136</v>
      </c>
      <c r="H468" s="3"/>
      <c r="I468" s="9">
        <v>11518</v>
      </c>
      <c r="J468" s="9">
        <v>7556</v>
      </c>
      <c r="K468" s="9">
        <v>0</v>
      </c>
      <c r="L468" s="9">
        <v>1188</v>
      </c>
      <c r="M468" s="10">
        <v>20262</v>
      </c>
      <c r="N468" s="3"/>
      <c r="O468" s="11">
        <v>60</v>
      </c>
      <c r="P468" s="12">
        <v>0</v>
      </c>
      <c r="Q468" s="13">
        <v>1144440</v>
      </c>
      <c r="R468" s="13">
        <v>0</v>
      </c>
      <c r="S468" s="13">
        <v>0</v>
      </c>
      <c r="T468" s="13">
        <v>71280</v>
      </c>
      <c r="U468" s="14">
        <v>1215720</v>
      </c>
      <c r="V468" s="4"/>
      <c r="W468" s="15">
        <v>0</v>
      </c>
      <c r="X468" s="16">
        <v>0.09</v>
      </c>
      <c r="Y468" s="16">
        <v>2.1770957701032136E-2</v>
      </c>
      <c r="Z468" s="17">
        <v>0</v>
      </c>
      <c r="AA468" s="4"/>
      <c r="AB468" s="11">
        <v>4</v>
      </c>
      <c r="AC468" s="18">
        <v>0</v>
      </c>
      <c r="AD468" s="13">
        <v>0</v>
      </c>
      <c r="AE468" s="18">
        <v>0</v>
      </c>
      <c r="AF468" s="19">
        <v>0</v>
      </c>
    </row>
    <row r="469" spans="1:32" x14ac:dyDescent="0.2">
      <c r="A469" s="5">
        <v>464</v>
      </c>
      <c r="B469" s="6">
        <v>464168196</v>
      </c>
      <c r="C469" s="7" t="s">
        <v>251</v>
      </c>
      <c r="D469" s="6">
        <v>168</v>
      </c>
      <c r="E469" s="7" t="s">
        <v>136</v>
      </c>
      <c r="F469" s="6">
        <v>196</v>
      </c>
      <c r="G469" s="8" t="s">
        <v>252</v>
      </c>
      <c r="H469" s="3"/>
      <c r="I469" s="9">
        <v>11758</v>
      </c>
      <c r="J469" s="9">
        <v>7380</v>
      </c>
      <c r="K469" s="9">
        <v>0</v>
      </c>
      <c r="L469" s="9">
        <v>1188</v>
      </c>
      <c r="M469" s="10">
        <v>20326</v>
      </c>
      <c r="N469" s="3"/>
      <c r="O469" s="11">
        <v>9</v>
      </c>
      <c r="P469" s="12">
        <v>0</v>
      </c>
      <c r="Q469" s="13">
        <v>172242</v>
      </c>
      <c r="R469" s="13">
        <v>0</v>
      </c>
      <c r="S469" s="13">
        <v>0</v>
      </c>
      <c r="T469" s="13">
        <v>10692</v>
      </c>
      <c r="U469" s="14">
        <v>182934</v>
      </c>
      <c r="V469" s="4"/>
      <c r="W469" s="15">
        <v>0</v>
      </c>
      <c r="X469" s="16">
        <v>0.09</v>
      </c>
      <c r="Y469" s="16">
        <v>3.4243927454533335E-2</v>
      </c>
      <c r="Z469" s="17">
        <v>0</v>
      </c>
      <c r="AA469" s="4"/>
      <c r="AB469" s="11">
        <v>3</v>
      </c>
      <c r="AC469" s="18">
        <v>0</v>
      </c>
      <c r="AD469" s="13">
        <v>0</v>
      </c>
      <c r="AE469" s="18">
        <v>0</v>
      </c>
      <c r="AF469" s="19">
        <v>0</v>
      </c>
    </row>
    <row r="470" spans="1:32" x14ac:dyDescent="0.2">
      <c r="A470" s="5">
        <v>464</v>
      </c>
      <c r="B470" s="6">
        <v>464168229</v>
      </c>
      <c r="C470" s="7" t="s">
        <v>251</v>
      </c>
      <c r="D470" s="6">
        <v>168</v>
      </c>
      <c r="E470" s="7" t="s">
        <v>136</v>
      </c>
      <c r="F470" s="6">
        <v>229</v>
      </c>
      <c r="G470" s="8" t="s">
        <v>51</v>
      </c>
      <c r="H470" s="3"/>
      <c r="I470" s="9">
        <v>14648</v>
      </c>
      <c r="J470" s="9">
        <v>1261</v>
      </c>
      <c r="K470" s="9">
        <v>0</v>
      </c>
      <c r="L470" s="9">
        <v>1188</v>
      </c>
      <c r="M470" s="10">
        <v>17097</v>
      </c>
      <c r="N470" s="3"/>
      <c r="O470" s="11">
        <v>14</v>
      </c>
      <c r="P470" s="12">
        <v>0</v>
      </c>
      <c r="Q470" s="13">
        <v>222726</v>
      </c>
      <c r="R470" s="13">
        <v>0</v>
      </c>
      <c r="S470" s="13">
        <v>0</v>
      </c>
      <c r="T470" s="13">
        <v>16632</v>
      </c>
      <c r="U470" s="14">
        <v>239358</v>
      </c>
      <c r="V470" s="4"/>
      <c r="W470" s="15">
        <v>0</v>
      </c>
      <c r="X470" s="16">
        <v>0.09</v>
      </c>
      <c r="Y470" s="16">
        <v>2.2366343555841411E-2</v>
      </c>
      <c r="Z470" s="17">
        <v>0</v>
      </c>
      <c r="AA470" s="4"/>
      <c r="AB470" s="11">
        <v>1</v>
      </c>
      <c r="AC470" s="18">
        <v>0</v>
      </c>
      <c r="AD470" s="13">
        <v>0</v>
      </c>
      <c r="AE470" s="18">
        <v>0</v>
      </c>
      <c r="AF470" s="19">
        <v>0</v>
      </c>
    </row>
    <row r="471" spans="1:32" x14ac:dyDescent="0.2">
      <c r="A471" s="5">
        <v>464</v>
      </c>
      <c r="B471" s="6">
        <v>464168248</v>
      </c>
      <c r="C471" s="7" t="s">
        <v>251</v>
      </c>
      <c r="D471" s="6">
        <v>168</v>
      </c>
      <c r="E471" s="7" t="s">
        <v>136</v>
      </c>
      <c r="F471" s="6">
        <v>248</v>
      </c>
      <c r="G471" s="8" t="s">
        <v>53</v>
      </c>
      <c r="H471" s="3"/>
      <c r="I471" s="9">
        <v>16137</v>
      </c>
      <c r="J471" s="9">
        <v>521</v>
      </c>
      <c r="K471" s="9">
        <v>0</v>
      </c>
      <c r="L471" s="9">
        <v>1188</v>
      </c>
      <c r="M471" s="10">
        <v>17846</v>
      </c>
      <c r="N471" s="3"/>
      <c r="O471" s="11">
        <v>1</v>
      </c>
      <c r="P471" s="12">
        <v>0</v>
      </c>
      <c r="Q471" s="13">
        <v>16658</v>
      </c>
      <c r="R471" s="13">
        <v>0</v>
      </c>
      <c r="S471" s="13">
        <v>0</v>
      </c>
      <c r="T471" s="13">
        <v>1188</v>
      </c>
      <c r="U471" s="14">
        <v>17846</v>
      </c>
      <c r="V471" s="4"/>
      <c r="W471" s="15">
        <v>0</v>
      </c>
      <c r="X471" s="16">
        <v>0.09</v>
      </c>
      <c r="Y471" s="16">
        <v>6.5683761527850021E-2</v>
      </c>
      <c r="Z471" s="17">
        <v>0</v>
      </c>
      <c r="AA471" s="4"/>
      <c r="AB471" s="11">
        <v>0</v>
      </c>
      <c r="AC471" s="18">
        <v>0</v>
      </c>
      <c r="AD471" s="13">
        <v>0</v>
      </c>
      <c r="AE471" s="18">
        <v>0</v>
      </c>
      <c r="AF471" s="19">
        <v>0</v>
      </c>
    </row>
    <row r="472" spans="1:32" x14ac:dyDescent="0.2">
      <c r="A472" s="5">
        <v>464</v>
      </c>
      <c r="B472" s="6">
        <v>464168258</v>
      </c>
      <c r="C472" s="7" t="s">
        <v>251</v>
      </c>
      <c r="D472" s="6">
        <v>168</v>
      </c>
      <c r="E472" s="7" t="s">
        <v>136</v>
      </c>
      <c r="F472" s="6">
        <v>258</v>
      </c>
      <c r="G472" s="8" t="s">
        <v>130</v>
      </c>
      <c r="H472" s="3"/>
      <c r="I472" s="9">
        <v>15112</v>
      </c>
      <c r="J472" s="9">
        <v>3712</v>
      </c>
      <c r="K472" s="9">
        <v>0</v>
      </c>
      <c r="L472" s="9">
        <v>1188</v>
      </c>
      <c r="M472" s="10">
        <v>20012</v>
      </c>
      <c r="N472" s="3"/>
      <c r="O472" s="11">
        <v>7</v>
      </c>
      <c r="P472" s="12">
        <v>0</v>
      </c>
      <c r="Q472" s="13">
        <v>131768</v>
      </c>
      <c r="R472" s="13">
        <v>0</v>
      </c>
      <c r="S472" s="13">
        <v>0</v>
      </c>
      <c r="T472" s="13">
        <v>8316</v>
      </c>
      <c r="U472" s="14">
        <v>140084</v>
      </c>
      <c r="V472" s="4"/>
      <c r="W472" s="15">
        <v>0</v>
      </c>
      <c r="X472" s="16">
        <v>0.09</v>
      </c>
      <c r="Y472" s="16">
        <v>0.10445531111685186</v>
      </c>
      <c r="Z472" s="17">
        <v>0</v>
      </c>
      <c r="AA472" s="4"/>
      <c r="AB472" s="11">
        <v>0</v>
      </c>
      <c r="AC472" s="18">
        <v>0.96871303890593508</v>
      </c>
      <c r="AD472" s="13">
        <v>19383.054244365325</v>
      </c>
      <c r="AE472" s="18">
        <v>0</v>
      </c>
      <c r="AF472" s="19">
        <v>0</v>
      </c>
    </row>
    <row r="473" spans="1:32" x14ac:dyDescent="0.2">
      <c r="A473" s="5">
        <v>464</v>
      </c>
      <c r="B473" s="6">
        <v>464168262</v>
      </c>
      <c r="C473" s="7" t="s">
        <v>251</v>
      </c>
      <c r="D473" s="6">
        <v>168</v>
      </c>
      <c r="E473" s="7" t="s">
        <v>136</v>
      </c>
      <c r="F473" s="6">
        <v>262</v>
      </c>
      <c r="G473" s="8" t="s">
        <v>54</v>
      </c>
      <c r="H473" s="3"/>
      <c r="I473" s="9">
        <v>14871</v>
      </c>
      <c r="J473" s="9">
        <v>1864</v>
      </c>
      <c r="K473" s="9">
        <v>0</v>
      </c>
      <c r="L473" s="9">
        <v>1188</v>
      </c>
      <c r="M473" s="10">
        <v>17923</v>
      </c>
      <c r="N473" s="3"/>
      <c r="O473" s="11">
        <v>1</v>
      </c>
      <c r="P473" s="12">
        <v>0</v>
      </c>
      <c r="Q473" s="13">
        <v>16735</v>
      </c>
      <c r="R473" s="13">
        <v>0</v>
      </c>
      <c r="S473" s="13">
        <v>0</v>
      </c>
      <c r="T473" s="13">
        <v>1188</v>
      </c>
      <c r="U473" s="14">
        <v>17923</v>
      </c>
      <c r="V473" s="4"/>
      <c r="W473" s="15">
        <v>0</v>
      </c>
      <c r="X473" s="16">
        <v>0.09</v>
      </c>
      <c r="Y473" s="16">
        <v>0.10194629285784039</v>
      </c>
      <c r="Z473" s="17">
        <v>0</v>
      </c>
      <c r="AA473" s="4"/>
      <c r="AB473" s="11">
        <v>0</v>
      </c>
      <c r="AC473" s="18">
        <v>0.11718221941134208</v>
      </c>
      <c r="AD473" s="13">
        <v>2100.0444418488096</v>
      </c>
      <c r="AE473" s="18">
        <v>0</v>
      </c>
      <c r="AF473" s="19">
        <v>0</v>
      </c>
    </row>
    <row r="474" spans="1:32" x14ac:dyDescent="0.2">
      <c r="A474" s="5">
        <v>464</v>
      </c>
      <c r="B474" s="6">
        <v>464168291</v>
      </c>
      <c r="C474" s="7" t="s">
        <v>251</v>
      </c>
      <c r="D474" s="6">
        <v>168</v>
      </c>
      <c r="E474" s="7" t="s">
        <v>136</v>
      </c>
      <c r="F474" s="6">
        <v>291</v>
      </c>
      <c r="G474" s="8" t="s">
        <v>138</v>
      </c>
      <c r="H474" s="3"/>
      <c r="I474" s="9">
        <v>11476</v>
      </c>
      <c r="J474" s="9">
        <v>3960</v>
      </c>
      <c r="K474" s="9">
        <v>0</v>
      </c>
      <c r="L474" s="9">
        <v>1188</v>
      </c>
      <c r="M474" s="10">
        <v>16624</v>
      </c>
      <c r="N474" s="3"/>
      <c r="O474" s="11">
        <v>46</v>
      </c>
      <c r="P474" s="12">
        <v>0</v>
      </c>
      <c r="Q474" s="13">
        <v>710056</v>
      </c>
      <c r="R474" s="13">
        <v>0</v>
      </c>
      <c r="S474" s="13">
        <v>0</v>
      </c>
      <c r="T474" s="13">
        <v>54648</v>
      </c>
      <c r="U474" s="14">
        <v>764704</v>
      </c>
      <c r="V474" s="4"/>
      <c r="W474" s="15">
        <v>0</v>
      </c>
      <c r="X474" s="16">
        <v>0.09</v>
      </c>
      <c r="Y474" s="16">
        <v>2.8039593918736019E-2</v>
      </c>
      <c r="Z474" s="17">
        <v>0</v>
      </c>
      <c r="AA474" s="4"/>
      <c r="AB474" s="11">
        <v>3</v>
      </c>
      <c r="AC474" s="18">
        <v>0</v>
      </c>
      <c r="AD474" s="13">
        <v>0</v>
      </c>
      <c r="AE474" s="18">
        <v>0</v>
      </c>
      <c r="AF474" s="19">
        <v>0</v>
      </c>
    </row>
    <row r="475" spans="1:32" x14ac:dyDescent="0.2">
      <c r="A475" s="5">
        <v>466</v>
      </c>
      <c r="B475" s="6">
        <v>466700096</v>
      </c>
      <c r="C475" s="7" t="s">
        <v>253</v>
      </c>
      <c r="D475" s="6">
        <v>700</v>
      </c>
      <c r="E475" s="7" t="s">
        <v>254</v>
      </c>
      <c r="F475" s="6">
        <v>96</v>
      </c>
      <c r="G475" s="8" t="s">
        <v>255</v>
      </c>
      <c r="H475" s="3"/>
      <c r="I475" s="9">
        <v>12243</v>
      </c>
      <c r="J475" s="9">
        <v>6670</v>
      </c>
      <c r="K475" s="9">
        <v>0</v>
      </c>
      <c r="L475" s="9">
        <v>1188</v>
      </c>
      <c r="M475" s="10">
        <v>20101</v>
      </c>
      <c r="N475" s="3"/>
      <c r="O475" s="11">
        <v>2</v>
      </c>
      <c r="P475" s="12">
        <v>0</v>
      </c>
      <c r="Q475" s="13">
        <v>37826</v>
      </c>
      <c r="R475" s="13">
        <v>0</v>
      </c>
      <c r="S475" s="13">
        <v>0</v>
      </c>
      <c r="T475" s="13">
        <v>2376</v>
      </c>
      <c r="U475" s="14">
        <v>40202</v>
      </c>
      <c r="V475" s="4"/>
      <c r="W475" s="15">
        <v>0</v>
      </c>
      <c r="X475" s="16">
        <v>0.09</v>
      </c>
      <c r="Y475" s="16">
        <v>3.8420571115823428E-2</v>
      </c>
      <c r="Z475" s="17">
        <v>0</v>
      </c>
      <c r="AA475" s="4"/>
      <c r="AB475" s="11">
        <v>0</v>
      </c>
      <c r="AC475" s="18">
        <v>0</v>
      </c>
      <c r="AD475" s="13">
        <v>0</v>
      </c>
      <c r="AE475" s="18">
        <v>0</v>
      </c>
      <c r="AF475" s="19">
        <v>0</v>
      </c>
    </row>
    <row r="476" spans="1:32" x14ac:dyDescent="0.2">
      <c r="A476" s="5">
        <v>466</v>
      </c>
      <c r="B476" s="6">
        <v>466700700</v>
      </c>
      <c r="C476" s="7" t="s">
        <v>253</v>
      </c>
      <c r="D476" s="6">
        <v>700</v>
      </c>
      <c r="E476" s="7" t="s">
        <v>254</v>
      </c>
      <c r="F476" s="6">
        <v>700</v>
      </c>
      <c r="G476" s="8" t="s">
        <v>254</v>
      </c>
      <c r="H476" s="3"/>
      <c r="I476" s="9">
        <v>14622</v>
      </c>
      <c r="J476" s="9">
        <v>8487</v>
      </c>
      <c r="K476" s="9">
        <v>0</v>
      </c>
      <c r="L476" s="9">
        <v>1188</v>
      </c>
      <c r="M476" s="10">
        <v>24297</v>
      </c>
      <c r="N476" s="3"/>
      <c r="O476" s="11">
        <v>30</v>
      </c>
      <c r="P476" s="12">
        <v>0</v>
      </c>
      <c r="Q476" s="13">
        <v>693270</v>
      </c>
      <c r="R476" s="13">
        <v>0</v>
      </c>
      <c r="S476" s="13">
        <v>0</v>
      </c>
      <c r="T476" s="13">
        <v>35640</v>
      </c>
      <c r="U476" s="14">
        <v>728910</v>
      </c>
      <c r="V476" s="4"/>
      <c r="W476" s="15">
        <v>0</v>
      </c>
      <c r="X476" s="16">
        <v>0.09</v>
      </c>
      <c r="Y476" s="16">
        <v>2.9439744176958989E-2</v>
      </c>
      <c r="Z476" s="17">
        <v>0</v>
      </c>
      <c r="AA476" s="4"/>
      <c r="AB476" s="11">
        <v>2</v>
      </c>
      <c r="AC476" s="18">
        <v>0</v>
      </c>
      <c r="AD476" s="13">
        <v>0</v>
      </c>
      <c r="AE476" s="18">
        <v>0</v>
      </c>
      <c r="AF476" s="19">
        <v>0</v>
      </c>
    </row>
    <row r="477" spans="1:32" x14ac:dyDescent="0.2">
      <c r="A477" s="5">
        <v>466</v>
      </c>
      <c r="B477" s="6">
        <v>466774089</v>
      </c>
      <c r="C477" s="7" t="s">
        <v>253</v>
      </c>
      <c r="D477" s="6">
        <v>774</v>
      </c>
      <c r="E477" s="7" t="s">
        <v>256</v>
      </c>
      <c r="F477" s="6">
        <v>89</v>
      </c>
      <c r="G477" s="8" t="s">
        <v>257</v>
      </c>
      <c r="H477" s="3"/>
      <c r="I477" s="9">
        <v>14218</v>
      </c>
      <c r="J477" s="9">
        <v>14014</v>
      </c>
      <c r="K477" s="9">
        <v>0</v>
      </c>
      <c r="L477" s="9">
        <v>1188</v>
      </c>
      <c r="M477" s="10">
        <v>29420</v>
      </c>
      <c r="N477" s="3"/>
      <c r="O477" s="11">
        <v>34</v>
      </c>
      <c r="P477" s="12">
        <v>0</v>
      </c>
      <c r="Q477" s="13">
        <v>959888</v>
      </c>
      <c r="R477" s="13">
        <v>0</v>
      </c>
      <c r="S477" s="13">
        <v>0</v>
      </c>
      <c r="T477" s="13">
        <v>40392</v>
      </c>
      <c r="U477" s="14">
        <v>1000280</v>
      </c>
      <c r="V477" s="4"/>
      <c r="W477" s="15">
        <v>0</v>
      </c>
      <c r="X477" s="16">
        <v>0.09</v>
      </c>
      <c r="Y477" s="16">
        <v>7.2066939246723624E-2</v>
      </c>
      <c r="Z477" s="17">
        <v>0</v>
      </c>
      <c r="AA477" s="4"/>
      <c r="AB477" s="11">
        <v>5</v>
      </c>
      <c r="AC477" s="18">
        <v>0</v>
      </c>
      <c r="AD477" s="13">
        <v>0</v>
      </c>
      <c r="AE477" s="18">
        <v>0</v>
      </c>
      <c r="AF477" s="19">
        <v>0</v>
      </c>
    </row>
    <row r="478" spans="1:32" x14ac:dyDescent="0.2">
      <c r="A478" s="5">
        <v>466</v>
      </c>
      <c r="B478" s="6">
        <v>466774096</v>
      </c>
      <c r="C478" s="7" t="s">
        <v>253</v>
      </c>
      <c r="D478" s="6">
        <v>774</v>
      </c>
      <c r="E478" s="7" t="s">
        <v>256</v>
      </c>
      <c r="F478" s="6">
        <v>96</v>
      </c>
      <c r="G478" s="8" t="s">
        <v>255</v>
      </c>
      <c r="H478" s="3"/>
      <c r="I478" s="9">
        <v>13391</v>
      </c>
      <c r="J478" s="9">
        <v>7296</v>
      </c>
      <c r="K478" s="9">
        <v>0</v>
      </c>
      <c r="L478" s="9">
        <v>1188</v>
      </c>
      <c r="M478" s="10">
        <v>21875</v>
      </c>
      <c r="N478" s="3"/>
      <c r="O478" s="11">
        <v>6</v>
      </c>
      <c r="P478" s="12">
        <v>0</v>
      </c>
      <c r="Q478" s="13">
        <v>124122</v>
      </c>
      <c r="R478" s="13">
        <v>0</v>
      </c>
      <c r="S478" s="13">
        <v>0</v>
      </c>
      <c r="T478" s="13">
        <v>7128</v>
      </c>
      <c r="U478" s="14">
        <v>131250</v>
      </c>
      <c r="V478" s="4"/>
      <c r="W478" s="15">
        <v>0</v>
      </c>
      <c r="X478" s="16">
        <v>0.09</v>
      </c>
      <c r="Y478" s="16">
        <v>3.8420571115823428E-2</v>
      </c>
      <c r="Z478" s="17">
        <v>0</v>
      </c>
      <c r="AA478" s="4"/>
      <c r="AB478" s="11">
        <v>0</v>
      </c>
      <c r="AC478" s="18">
        <v>0</v>
      </c>
      <c r="AD478" s="13">
        <v>0</v>
      </c>
      <c r="AE478" s="18">
        <v>0</v>
      </c>
      <c r="AF478" s="19">
        <v>0</v>
      </c>
    </row>
    <row r="479" spans="1:32" x14ac:dyDescent="0.2">
      <c r="A479" s="5">
        <v>466</v>
      </c>
      <c r="B479" s="6">
        <v>466774221</v>
      </c>
      <c r="C479" s="7" t="s">
        <v>253</v>
      </c>
      <c r="D479" s="6">
        <v>774</v>
      </c>
      <c r="E479" s="7" t="s">
        <v>256</v>
      </c>
      <c r="F479" s="6">
        <v>221</v>
      </c>
      <c r="G479" s="8" t="s">
        <v>258</v>
      </c>
      <c r="H479" s="3"/>
      <c r="I479" s="9">
        <v>14857</v>
      </c>
      <c r="J479" s="9">
        <v>13956</v>
      </c>
      <c r="K479" s="9">
        <v>0</v>
      </c>
      <c r="L479" s="9">
        <v>1188</v>
      </c>
      <c r="M479" s="10">
        <v>30001</v>
      </c>
      <c r="N479" s="3"/>
      <c r="O479" s="11">
        <v>23</v>
      </c>
      <c r="P479" s="12">
        <v>0</v>
      </c>
      <c r="Q479" s="13">
        <v>662699</v>
      </c>
      <c r="R479" s="13">
        <v>0</v>
      </c>
      <c r="S479" s="13">
        <v>0</v>
      </c>
      <c r="T479" s="13">
        <v>27324</v>
      </c>
      <c r="U479" s="14">
        <v>690023</v>
      </c>
      <c r="V479" s="4"/>
      <c r="W479" s="15">
        <v>0</v>
      </c>
      <c r="X479" s="16">
        <v>0.09</v>
      </c>
      <c r="Y479" s="16">
        <v>5.250397374552062E-2</v>
      </c>
      <c r="Z479" s="17">
        <v>0</v>
      </c>
      <c r="AA479" s="4"/>
      <c r="AB479" s="11">
        <v>3</v>
      </c>
      <c r="AC479" s="18">
        <v>0</v>
      </c>
      <c r="AD479" s="13">
        <v>0</v>
      </c>
      <c r="AE479" s="18">
        <v>0</v>
      </c>
      <c r="AF479" s="19">
        <v>0</v>
      </c>
    </row>
    <row r="480" spans="1:32" x14ac:dyDescent="0.2">
      <c r="A480" s="5">
        <v>466</v>
      </c>
      <c r="B480" s="6">
        <v>466774296</v>
      </c>
      <c r="C480" s="7" t="s">
        <v>253</v>
      </c>
      <c r="D480" s="6">
        <v>774</v>
      </c>
      <c r="E480" s="7" t="s">
        <v>256</v>
      </c>
      <c r="F480" s="6">
        <v>296</v>
      </c>
      <c r="G480" s="8" t="s">
        <v>259</v>
      </c>
      <c r="H480" s="3"/>
      <c r="I480" s="9">
        <v>12995</v>
      </c>
      <c r="J480" s="9">
        <v>14237</v>
      </c>
      <c r="K480" s="9">
        <v>0</v>
      </c>
      <c r="L480" s="9">
        <v>1188</v>
      </c>
      <c r="M480" s="10">
        <v>28420</v>
      </c>
      <c r="N480" s="3"/>
      <c r="O480" s="11">
        <v>44</v>
      </c>
      <c r="P480" s="12">
        <v>0</v>
      </c>
      <c r="Q480" s="13">
        <v>1198208</v>
      </c>
      <c r="R480" s="13">
        <v>0</v>
      </c>
      <c r="S480" s="13">
        <v>0</v>
      </c>
      <c r="T480" s="13">
        <v>52272</v>
      </c>
      <c r="U480" s="14">
        <v>1250480</v>
      </c>
      <c r="V480" s="4"/>
      <c r="W480" s="15">
        <v>0</v>
      </c>
      <c r="X480" s="16">
        <v>0.09</v>
      </c>
      <c r="Y480" s="16">
        <v>0.10321742101292788</v>
      </c>
      <c r="Z480" s="17">
        <v>0</v>
      </c>
      <c r="AA480" s="4"/>
      <c r="AB480" s="11">
        <v>7</v>
      </c>
      <c r="AC480" s="18">
        <v>5.6343834099089358</v>
      </c>
      <c r="AD480" s="13">
        <v>160123.52901863999</v>
      </c>
      <c r="AE480" s="18">
        <v>0</v>
      </c>
      <c r="AF480" s="19">
        <v>0</v>
      </c>
    </row>
    <row r="481" spans="1:32" x14ac:dyDescent="0.2">
      <c r="A481" s="5">
        <v>466</v>
      </c>
      <c r="B481" s="6">
        <v>466774774</v>
      </c>
      <c r="C481" s="7" t="s">
        <v>253</v>
      </c>
      <c r="D481" s="6">
        <v>774</v>
      </c>
      <c r="E481" s="7" t="s">
        <v>256</v>
      </c>
      <c r="F481" s="6">
        <v>774</v>
      </c>
      <c r="G481" s="8" t="s">
        <v>256</v>
      </c>
      <c r="H481" s="3"/>
      <c r="I481" s="9">
        <v>14345</v>
      </c>
      <c r="J481" s="9">
        <v>23664</v>
      </c>
      <c r="K481" s="9">
        <v>0</v>
      </c>
      <c r="L481" s="9">
        <v>1188</v>
      </c>
      <c r="M481" s="10">
        <v>39197</v>
      </c>
      <c r="N481" s="3"/>
      <c r="O481" s="11">
        <v>36</v>
      </c>
      <c r="P481" s="12">
        <v>0</v>
      </c>
      <c r="Q481" s="13">
        <v>1368324</v>
      </c>
      <c r="R481" s="13">
        <v>0</v>
      </c>
      <c r="S481" s="13">
        <v>0</v>
      </c>
      <c r="T481" s="13">
        <v>42768</v>
      </c>
      <c r="U481" s="14">
        <v>1411092</v>
      </c>
      <c r="V481" s="4"/>
      <c r="W481" s="15">
        <v>0</v>
      </c>
      <c r="X481" s="16">
        <v>0.09</v>
      </c>
      <c r="Y481" s="16">
        <v>9.252747315212688E-2</v>
      </c>
      <c r="Z481" s="17">
        <v>0</v>
      </c>
      <c r="AA481" s="4"/>
      <c r="AB481" s="11">
        <v>10</v>
      </c>
      <c r="AC481" s="18">
        <v>0.98337315801296554</v>
      </c>
      <c r="AD481" s="13">
        <v>38529.030362914782</v>
      </c>
      <c r="AE481" s="18">
        <v>0</v>
      </c>
      <c r="AF481" s="19">
        <v>0</v>
      </c>
    </row>
    <row r="482" spans="1:32" x14ac:dyDescent="0.2">
      <c r="A482" s="5">
        <v>469</v>
      </c>
      <c r="B482" s="6">
        <v>469035018</v>
      </c>
      <c r="C482" s="7" t="s">
        <v>260</v>
      </c>
      <c r="D482" s="6">
        <v>35</v>
      </c>
      <c r="E482" s="7" t="s">
        <v>42</v>
      </c>
      <c r="F482" s="6">
        <v>18</v>
      </c>
      <c r="G482" s="8" t="s">
        <v>93</v>
      </c>
      <c r="H482" s="3"/>
      <c r="I482" s="9">
        <v>16274</v>
      </c>
      <c r="J482" s="9">
        <v>5364</v>
      </c>
      <c r="K482" s="9">
        <v>0</v>
      </c>
      <c r="L482" s="9">
        <v>1188</v>
      </c>
      <c r="M482" s="10">
        <v>22826</v>
      </c>
      <c r="N482" s="3"/>
      <c r="O482" s="11">
        <v>1</v>
      </c>
      <c r="P482" s="12">
        <v>0</v>
      </c>
      <c r="Q482" s="13">
        <v>21638</v>
      </c>
      <c r="R482" s="13">
        <v>0</v>
      </c>
      <c r="S482" s="13">
        <v>0</v>
      </c>
      <c r="T482" s="13">
        <v>1188</v>
      </c>
      <c r="U482" s="14">
        <v>22826</v>
      </c>
      <c r="V482" s="4"/>
      <c r="W482" s="15">
        <v>0</v>
      </c>
      <c r="X482" s="16">
        <v>0.09</v>
      </c>
      <c r="Y482" s="16">
        <v>2.110828292690084E-2</v>
      </c>
      <c r="Z482" s="17">
        <v>0</v>
      </c>
      <c r="AA482" s="4"/>
      <c r="AB482" s="11">
        <v>0</v>
      </c>
      <c r="AC482" s="18">
        <v>0</v>
      </c>
      <c r="AD482" s="13">
        <v>0</v>
      </c>
      <c r="AE482" s="18">
        <v>0</v>
      </c>
      <c r="AF482" s="19">
        <v>0</v>
      </c>
    </row>
    <row r="483" spans="1:32" x14ac:dyDescent="0.2">
      <c r="A483" s="5">
        <v>469</v>
      </c>
      <c r="B483" s="6">
        <v>469035035</v>
      </c>
      <c r="C483" s="7" t="s">
        <v>260</v>
      </c>
      <c r="D483" s="6">
        <v>35</v>
      </c>
      <c r="E483" s="7" t="s">
        <v>42</v>
      </c>
      <c r="F483" s="6">
        <v>35</v>
      </c>
      <c r="G483" s="8" t="s">
        <v>42</v>
      </c>
      <c r="H483" s="3"/>
      <c r="I483" s="9">
        <v>18589</v>
      </c>
      <c r="J483" s="9">
        <v>7039</v>
      </c>
      <c r="K483" s="9">
        <v>0</v>
      </c>
      <c r="L483" s="9">
        <v>1188</v>
      </c>
      <c r="M483" s="10">
        <v>26816</v>
      </c>
      <c r="N483" s="3"/>
      <c r="O483" s="11">
        <v>1142</v>
      </c>
      <c r="P483" s="12">
        <v>0</v>
      </c>
      <c r="Q483" s="13">
        <v>29267176</v>
      </c>
      <c r="R483" s="13">
        <v>0</v>
      </c>
      <c r="S483" s="13">
        <v>0</v>
      </c>
      <c r="T483" s="13">
        <v>1356696</v>
      </c>
      <c r="U483" s="14">
        <v>30623872</v>
      </c>
      <c r="V483" s="4"/>
      <c r="W483" s="15">
        <v>0</v>
      </c>
      <c r="X483" s="16">
        <v>0.18</v>
      </c>
      <c r="Y483" s="16">
        <v>0.1674255461324281</v>
      </c>
      <c r="Z483" s="17">
        <v>0</v>
      </c>
      <c r="AA483" s="4"/>
      <c r="AB483" s="11">
        <v>402</v>
      </c>
      <c r="AC483" s="18">
        <v>0</v>
      </c>
      <c r="AD483" s="13">
        <v>0</v>
      </c>
      <c r="AE483" s="18">
        <v>0</v>
      </c>
      <c r="AF483" s="19">
        <v>0</v>
      </c>
    </row>
    <row r="484" spans="1:32" x14ac:dyDescent="0.2">
      <c r="A484" s="5">
        <v>469</v>
      </c>
      <c r="B484" s="6">
        <v>469035044</v>
      </c>
      <c r="C484" s="7" t="s">
        <v>260</v>
      </c>
      <c r="D484" s="6">
        <v>35</v>
      </c>
      <c r="E484" s="7" t="s">
        <v>42</v>
      </c>
      <c r="F484" s="6">
        <v>44</v>
      </c>
      <c r="G484" s="8" t="s">
        <v>43</v>
      </c>
      <c r="H484" s="3"/>
      <c r="I484" s="9">
        <v>18802</v>
      </c>
      <c r="J484" s="9">
        <v>656</v>
      </c>
      <c r="K484" s="9">
        <v>0</v>
      </c>
      <c r="L484" s="9">
        <v>1188</v>
      </c>
      <c r="M484" s="10">
        <v>20646</v>
      </c>
      <c r="N484" s="3"/>
      <c r="O484" s="11">
        <v>8</v>
      </c>
      <c r="P484" s="12">
        <v>0</v>
      </c>
      <c r="Q484" s="13">
        <v>155664</v>
      </c>
      <c r="R484" s="13">
        <v>0</v>
      </c>
      <c r="S484" s="13">
        <v>0</v>
      </c>
      <c r="T484" s="13">
        <v>9504</v>
      </c>
      <c r="U484" s="14">
        <v>165168</v>
      </c>
      <c r="V484" s="4"/>
      <c r="W484" s="15">
        <v>0</v>
      </c>
      <c r="X484" s="16">
        <v>0.18</v>
      </c>
      <c r="Y484" s="16">
        <v>9.2015180021243606E-2</v>
      </c>
      <c r="Z484" s="17">
        <v>0</v>
      </c>
      <c r="AA484" s="4"/>
      <c r="AB484" s="11">
        <v>2</v>
      </c>
      <c r="AC484" s="18">
        <v>0</v>
      </c>
      <c r="AD484" s="13">
        <v>0</v>
      </c>
      <c r="AE484" s="18">
        <v>0</v>
      </c>
      <c r="AF484" s="19">
        <v>0</v>
      </c>
    </row>
    <row r="485" spans="1:32" x14ac:dyDescent="0.2">
      <c r="A485" s="5">
        <v>469</v>
      </c>
      <c r="B485" s="6">
        <v>469035049</v>
      </c>
      <c r="C485" s="7" t="s">
        <v>260</v>
      </c>
      <c r="D485" s="6">
        <v>35</v>
      </c>
      <c r="E485" s="7" t="s">
        <v>42</v>
      </c>
      <c r="F485" s="6">
        <v>49</v>
      </c>
      <c r="G485" s="8" t="s">
        <v>112</v>
      </c>
      <c r="H485" s="3"/>
      <c r="I485" s="9">
        <v>19470</v>
      </c>
      <c r="J485" s="9">
        <v>24379</v>
      </c>
      <c r="K485" s="9">
        <v>0</v>
      </c>
      <c r="L485" s="9">
        <v>1188</v>
      </c>
      <c r="M485" s="10">
        <v>45037</v>
      </c>
      <c r="N485" s="3"/>
      <c r="O485" s="11">
        <v>2</v>
      </c>
      <c r="P485" s="12">
        <v>0</v>
      </c>
      <c r="Q485" s="13">
        <v>87698</v>
      </c>
      <c r="R485" s="13">
        <v>0</v>
      </c>
      <c r="S485" s="13">
        <v>0</v>
      </c>
      <c r="T485" s="13">
        <v>2376</v>
      </c>
      <c r="U485" s="14">
        <v>90074</v>
      </c>
      <c r="V485" s="4"/>
      <c r="W485" s="15">
        <v>0</v>
      </c>
      <c r="X485" s="16">
        <v>0.09</v>
      </c>
      <c r="Y485" s="16">
        <v>7.3426794145167368E-2</v>
      </c>
      <c r="Z485" s="17">
        <v>0</v>
      </c>
      <c r="AA485" s="4"/>
      <c r="AB485" s="11">
        <v>0</v>
      </c>
      <c r="AC485" s="18">
        <v>0</v>
      </c>
      <c r="AD485" s="13">
        <v>0</v>
      </c>
      <c r="AE485" s="18">
        <v>0</v>
      </c>
      <c r="AF485" s="19">
        <v>0</v>
      </c>
    </row>
    <row r="486" spans="1:32" x14ac:dyDescent="0.2">
      <c r="A486" s="5">
        <v>469</v>
      </c>
      <c r="B486" s="6">
        <v>469035050</v>
      </c>
      <c r="C486" s="7" t="s">
        <v>260</v>
      </c>
      <c r="D486" s="6">
        <v>35</v>
      </c>
      <c r="E486" s="7" t="s">
        <v>42</v>
      </c>
      <c r="F486" s="6">
        <v>50</v>
      </c>
      <c r="G486" s="8" t="s">
        <v>57</v>
      </c>
      <c r="H486" s="3"/>
      <c r="I486" s="9">
        <v>17112</v>
      </c>
      <c r="J486" s="9">
        <v>7214</v>
      </c>
      <c r="K486" s="9">
        <v>0</v>
      </c>
      <c r="L486" s="9">
        <v>1188</v>
      </c>
      <c r="M486" s="10">
        <v>25514</v>
      </c>
      <c r="N486" s="3"/>
      <c r="O486" s="11">
        <v>2</v>
      </c>
      <c r="P486" s="12">
        <v>0</v>
      </c>
      <c r="Q486" s="13">
        <v>48652</v>
      </c>
      <c r="R486" s="13">
        <v>0</v>
      </c>
      <c r="S486" s="13">
        <v>0</v>
      </c>
      <c r="T486" s="13">
        <v>2376</v>
      </c>
      <c r="U486" s="14">
        <v>51028</v>
      </c>
      <c r="V486" s="4"/>
      <c r="W486" s="15">
        <v>0</v>
      </c>
      <c r="X486" s="16">
        <v>0.09</v>
      </c>
      <c r="Y486" s="16">
        <v>6.0862441457966458E-3</v>
      </c>
      <c r="Z486" s="17">
        <v>0</v>
      </c>
      <c r="AA486" s="4"/>
      <c r="AB486" s="11">
        <v>0</v>
      </c>
      <c r="AC486" s="18">
        <v>0</v>
      </c>
      <c r="AD486" s="13">
        <v>0</v>
      </c>
      <c r="AE486" s="18">
        <v>0</v>
      </c>
      <c r="AF486" s="19">
        <v>0</v>
      </c>
    </row>
    <row r="487" spans="1:32" x14ac:dyDescent="0.2">
      <c r="A487" s="5">
        <v>469</v>
      </c>
      <c r="B487" s="6">
        <v>469035073</v>
      </c>
      <c r="C487" s="7" t="s">
        <v>260</v>
      </c>
      <c r="D487" s="6">
        <v>35</v>
      </c>
      <c r="E487" s="7" t="s">
        <v>42</v>
      </c>
      <c r="F487" s="6">
        <v>73</v>
      </c>
      <c r="G487" s="8" t="s">
        <v>58</v>
      </c>
      <c r="H487" s="3"/>
      <c r="I487" s="9">
        <v>17668</v>
      </c>
      <c r="J487" s="9">
        <v>13451</v>
      </c>
      <c r="K487" s="9">
        <v>0</v>
      </c>
      <c r="L487" s="9">
        <v>1188</v>
      </c>
      <c r="M487" s="10">
        <v>32307</v>
      </c>
      <c r="N487" s="3"/>
      <c r="O487" s="11">
        <v>3</v>
      </c>
      <c r="P487" s="12">
        <v>0</v>
      </c>
      <c r="Q487" s="13">
        <v>93357</v>
      </c>
      <c r="R487" s="13">
        <v>0</v>
      </c>
      <c r="S487" s="13">
        <v>0</v>
      </c>
      <c r="T487" s="13">
        <v>3564</v>
      </c>
      <c r="U487" s="14">
        <v>96921</v>
      </c>
      <c r="V487" s="4"/>
      <c r="W487" s="15">
        <v>0</v>
      </c>
      <c r="X487" s="16">
        <v>0.09</v>
      </c>
      <c r="Y487" s="16">
        <v>1.2999539439062745E-2</v>
      </c>
      <c r="Z487" s="17">
        <v>0</v>
      </c>
      <c r="AA487" s="4"/>
      <c r="AB487" s="11">
        <v>0</v>
      </c>
      <c r="AC487" s="18">
        <v>0</v>
      </c>
      <c r="AD487" s="13">
        <v>0</v>
      </c>
      <c r="AE487" s="18">
        <v>0</v>
      </c>
      <c r="AF487" s="19">
        <v>0</v>
      </c>
    </row>
    <row r="488" spans="1:32" x14ac:dyDescent="0.2">
      <c r="A488" s="5">
        <v>469</v>
      </c>
      <c r="B488" s="6">
        <v>469035083</v>
      </c>
      <c r="C488" s="7" t="s">
        <v>260</v>
      </c>
      <c r="D488" s="6">
        <v>35</v>
      </c>
      <c r="E488" s="7" t="s">
        <v>42</v>
      </c>
      <c r="F488" s="6">
        <v>83</v>
      </c>
      <c r="G488" s="8" t="s">
        <v>211</v>
      </c>
      <c r="H488" s="3"/>
      <c r="I488" s="9">
        <v>13287</v>
      </c>
      <c r="J488" s="9">
        <v>1274</v>
      </c>
      <c r="K488" s="9">
        <v>0</v>
      </c>
      <c r="L488" s="9">
        <v>1188</v>
      </c>
      <c r="M488" s="10">
        <v>15749</v>
      </c>
      <c r="N488" s="3"/>
      <c r="O488" s="11">
        <v>1</v>
      </c>
      <c r="P488" s="12">
        <v>0</v>
      </c>
      <c r="Q488" s="13">
        <v>14561</v>
      </c>
      <c r="R488" s="13">
        <v>0</v>
      </c>
      <c r="S488" s="13">
        <v>0</v>
      </c>
      <c r="T488" s="13">
        <v>1188</v>
      </c>
      <c r="U488" s="14">
        <v>15749</v>
      </c>
      <c r="V488" s="4"/>
      <c r="W488" s="15">
        <v>0</v>
      </c>
      <c r="X488" s="16">
        <v>0.09</v>
      </c>
      <c r="Y488" s="16">
        <v>9.5148765287576178E-3</v>
      </c>
      <c r="Z488" s="17">
        <v>0</v>
      </c>
      <c r="AA488" s="4"/>
      <c r="AB488" s="11">
        <v>0</v>
      </c>
      <c r="AC488" s="18">
        <v>0</v>
      </c>
      <c r="AD488" s="13">
        <v>0</v>
      </c>
      <c r="AE488" s="18">
        <v>0</v>
      </c>
      <c r="AF488" s="19">
        <v>0</v>
      </c>
    </row>
    <row r="489" spans="1:32" x14ac:dyDescent="0.2">
      <c r="A489" s="5">
        <v>469</v>
      </c>
      <c r="B489" s="6">
        <v>469035093</v>
      </c>
      <c r="C489" s="7" t="s">
        <v>260</v>
      </c>
      <c r="D489" s="6">
        <v>35</v>
      </c>
      <c r="E489" s="7" t="s">
        <v>42</v>
      </c>
      <c r="F489" s="6">
        <v>93</v>
      </c>
      <c r="G489" s="8" t="s">
        <v>45</v>
      </c>
      <c r="H489" s="3"/>
      <c r="I489" s="9">
        <v>20775</v>
      </c>
      <c r="J489" s="9">
        <v>0</v>
      </c>
      <c r="K489" s="9">
        <v>0</v>
      </c>
      <c r="L489" s="9">
        <v>1188</v>
      </c>
      <c r="M489" s="10">
        <v>21963</v>
      </c>
      <c r="N489" s="3"/>
      <c r="O489" s="11">
        <v>2</v>
      </c>
      <c r="P489" s="12">
        <v>0</v>
      </c>
      <c r="Q489" s="13">
        <v>41550</v>
      </c>
      <c r="R489" s="13">
        <v>0</v>
      </c>
      <c r="S489" s="13">
        <v>0</v>
      </c>
      <c r="T489" s="13">
        <v>2376</v>
      </c>
      <c r="U489" s="14">
        <v>43926</v>
      </c>
      <c r="V489" s="4"/>
      <c r="W489" s="15">
        <v>0</v>
      </c>
      <c r="X489" s="16">
        <v>0.18</v>
      </c>
      <c r="Y489" s="16">
        <v>8.4357497741774312E-2</v>
      </c>
      <c r="Z489" s="17">
        <v>0</v>
      </c>
      <c r="AA489" s="4"/>
      <c r="AB489" s="11">
        <v>1</v>
      </c>
      <c r="AC489" s="18">
        <v>0</v>
      </c>
      <c r="AD489" s="13">
        <v>0</v>
      </c>
      <c r="AE489" s="18">
        <v>0</v>
      </c>
      <c r="AF489" s="19">
        <v>0</v>
      </c>
    </row>
    <row r="490" spans="1:32" x14ac:dyDescent="0.2">
      <c r="A490" s="5">
        <v>469</v>
      </c>
      <c r="B490" s="6">
        <v>469035133</v>
      </c>
      <c r="C490" s="7" t="s">
        <v>260</v>
      </c>
      <c r="D490" s="6">
        <v>35</v>
      </c>
      <c r="E490" s="7" t="s">
        <v>42</v>
      </c>
      <c r="F490" s="6">
        <v>133</v>
      </c>
      <c r="G490" s="8" t="s">
        <v>95</v>
      </c>
      <c r="H490" s="3"/>
      <c r="I490" s="9">
        <v>17784</v>
      </c>
      <c r="J490" s="9">
        <v>767</v>
      </c>
      <c r="K490" s="9">
        <v>0</v>
      </c>
      <c r="L490" s="9">
        <v>1188</v>
      </c>
      <c r="M490" s="10">
        <v>19739</v>
      </c>
      <c r="N490" s="3"/>
      <c r="O490" s="11">
        <v>1</v>
      </c>
      <c r="P490" s="12">
        <v>0</v>
      </c>
      <c r="Q490" s="13">
        <v>18551</v>
      </c>
      <c r="R490" s="13">
        <v>0</v>
      </c>
      <c r="S490" s="13">
        <v>0</v>
      </c>
      <c r="T490" s="13">
        <v>1188</v>
      </c>
      <c r="U490" s="14">
        <v>19739</v>
      </c>
      <c r="V490" s="4"/>
      <c r="W490" s="15">
        <v>0</v>
      </c>
      <c r="X490" s="16">
        <v>0.09</v>
      </c>
      <c r="Y490" s="16">
        <v>3.5338453267358676E-2</v>
      </c>
      <c r="Z490" s="17">
        <v>0</v>
      </c>
      <c r="AA490" s="4"/>
      <c r="AB490" s="11">
        <v>1</v>
      </c>
      <c r="AC490" s="18">
        <v>0</v>
      </c>
      <c r="AD490" s="13">
        <v>0</v>
      </c>
      <c r="AE490" s="18">
        <v>0</v>
      </c>
      <c r="AF490" s="19">
        <v>0</v>
      </c>
    </row>
    <row r="491" spans="1:32" x14ac:dyDescent="0.2">
      <c r="A491" s="5">
        <v>469</v>
      </c>
      <c r="B491" s="6">
        <v>469035163</v>
      </c>
      <c r="C491" s="7" t="s">
        <v>260</v>
      </c>
      <c r="D491" s="6">
        <v>35</v>
      </c>
      <c r="E491" s="7" t="s">
        <v>42</v>
      </c>
      <c r="F491" s="6">
        <v>163</v>
      </c>
      <c r="G491" s="8" t="s">
        <v>48</v>
      </c>
      <c r="H491" s="3"/>
      <c r="I491" s="9">
        <v>18438</v>
      </c>
      <c r="J491" s="9">
        <v>0</v>
      </c>
      <c r="K491" s="9">
        <v>0</v>
      </c>
      <c r="L491" s="9">
        <v>1188</v>
      </c>
      <c r="M491" s="10">
        <v>19626</v>
      </c>
      <c r="N491" s="3"/>
      <c r="O491" s="11">
        <v>5</v>
      </c>
      <c r="P491" s="12">
        <v>0</v>
      </c>
      <c r="Q491" s="13">
        <v>92190</v>
      </c>
      <c r="R491" s="13">
        <v>0</v>
      </c>
      <c r="S491" s="13">
        <v>0</v>
      </c>
      <c r="T491" s="13">
        <v>5940</v>
      </c>
      <c r="U491" s="14">
        <v>98130</v>
      </c>
      <c r="V491" s="4"/>
      <c r="W491" s="15">
        <v>0</v>
      </c>
      <c r="X491" s="16">
        <v>0.113490033140277</v>
      </c>
      <c r="Y491" s="16">
        <v>9.9102453991947337E-2</v>
      </c>
      <c r="Z491" s="17">
        <v>0</v>
      </c>
      <c r="AA491" s="4"/>
      <c r="AB491" s="11">
        <v>3</v>
      </c>
      <c r="AC491" s="18">
        <v>0</v>
      </c>
      <c r="AD491" s="13">
        <v>0</v>
      </c>
      <c r="AE491" s="18">
        <v>0</v>
      </c>
      <c r="AF491" s="19">
        <v>0</v>
      </c>
    </row>
    <row r="492" spans="1:32" x14ac:dyDescent="0.2">
      <c r="A492" s="5">
        <v>469</v>
      </c>
      <c r="B492" s="6">
        <v>469035176</v>
      </c>
      <c r="C492" s="7" t="s">
        <v>260</v>
      </c>
      <c r="D492" s="6">
        <v>35</v>
      </c>
      <c r="E492" s="7" t="s">
        <v>42</v>
      </c>
      <c r="F492" s="6">
        <v>176</v>
      </c>
      <c r="G492" s="8" t="s">
        <v>50</v>
      </c>
      <c r="H492" s="3"/>
      <c r="I492" s="9">
        <v>17815</v>
      </c>
      <c r="J492" s="9">
        <v>4491</v>
      </c>
      <c r="K492" s="9">
        <v>0</v>
      </c>
      <c r="L492" s="9">
        <v>1188</v>
      </c>
      <c r="M492" s="10">
        <v>23494</v>
      </c>
      <c r="N492" s="3"/>
      <c r="O492" s="11">
        <v>1</v>
      </c>
      <c r="P492" s="12">
        <v>0</v>
      </c>
      <c r="Q492" s="13">
        <v>22306</v>
      </c>
      <c r="R492" s="13">
        <v>0</v>
      </c>
      <c r="S492" s="13">
        <v>0</v>
      </c>
      <c r="T492" s="13">
        <v>1188</v>
      </c>
      <c r="U492" s="14">
        <v>23494</v>
      </c>
      <c r="V492" s="4"/>
      <c r="W492" s="15">
        <v>0</v>
      </c>
      <c r="X492" s="16">
        <v>0.09</v>
      </c>
      <c r="Y492" s="16">
        <v>7.6489363616432438E-2</v>
      </c>
      <c r="Z492" s="17">
        <v>0</v>
      </c>
      <c r="AA492" s="4"/>
      <c r="AB492" s="11">
        <v>0</v>
      </c>
      <c r="AC492" s="18">
        <v>0</v>
      </c>
      <c r="AD492" s="13">
        <v>0</v>
      </c>
      <c r="AE492" s="18">
        <v>0</v>
      </c>
      <c r="AF492" s="19">
        <v>0</v>
      </c>
    </row>
    <row r="493" spans="1:32" x14ac:dyDescent="0.2">
      <c r="A493" s="5">
        <v>469</v>
      </c>
      <c r="B493" s="6">
        <v>469035189</v>
      </c>
      <c r="C493" s="7" t="s">
        <v>260</v>
      </c>
      <c r="D493" s="6">
        <v>35</v>
      </c>
      <c r="E493" s="7" t="s">
        <v>42</v>
      </c>
      <c r="F493" s="6">
        <v>189</v>
      </c>
      <c r="G493" s="8" t="s">
        <v>59</v>
      </c>
      <c r="H493" s="3"/>
      <c r="I493" s="9">
        <v>17750</v>
      </c>
      <c r="J493" s="9">
        <v>6063</v>
      </c>
      <c r="K493" s="9">
        <v>0</v>
      </c>
      <c r="L493" s="9">
        <v>1188</v>
      </c>
      <c r="M493" s="10">
        <v>25001</v>
      </c>
      <c r="N493" s="3"/>
      <c r="O493" s="11">
        <v>2</v>
      </c>
      <c r="P493" s="12">
        <v>0</v>
      </c>
      <c r="Q493" s="13">
        <v>47626</v>
      </c>
      <c r="R493" s="13">
        <v>0</v>
      </c>
      <c r="S493" s="13">
        <v>0</v>
      </c>
      <c r="T493" s="13">
        <v>2376</v>
      </c>
      <c r="U493" s="14">
        <v>50002</v>
      </c>
      <c r="V493" s="4"/>
      <c r="W493" s="15">
        <v>0</v>
      </c>
      <c r="X493" s="16">
        <v>0.09</v>
      </c>
      <c r="Y493" s="16">
        <v>5.228859369348476E-3</v>
      </c>
      <c r="Z493" s="17">
        <v>0</v>
      </c>
      <c r="AA493" s="4"/>
      <c r="AB493" s="11">
        <v>1</v>
      </c>
      <c r="AC493" s="18">
        <v>0</v>
      </c>
      <c r="AD493" s="13">
        <v>0</v>
      </c>
      <c r="AE493" s="18">
        <v>0</v>
      </c>
      <c r="AF493" s="19">
        <v>0</v>
      </c>
    </row>
    <row r="494" spans="1:32" x14ac:dyDescent="0.2">
      <c r="A494" s="5">
        <v>469</v>
      </c>
      <c r="B494" s="6">
        <v>469035220</v>
      </c>
      <c r="C494" s="7" t="s">
        <v>260</v>
      </c>
      <c r="D494" s="6">
        <v>35</v>
      </c>
      <c r="E494" s="7" t="s">
        <v>42</v>
      </c>
      <c r="F494" s="6">
        <v>220</v>
      </c>
      <c r="G494" s="8" t="s">
        <v>61</v>
      </c>
      <c r="H494" s="3"/>
      <c r="I494" s="9">
        <v>19073</v>
      </c>
      <c r="J494" s="9">
        <v>6288</v>
      </c>
      <c r="K494" s="9">
        <v>0</v>
      </c>
      <c r="L494" s="9">
        <v>1188</v>
      </c>
      <c r="M494" s="10">
        <v>26549</v>
      </c>
      <c r="N494" s="3"/>
      <c r="O494" s="11">
        <v>1</v>
      </c>
      <c r="P494" s="12">
        <v>0</v>
      </c>
      <c r="Q494" s="13">
        <v>25361</v>
      </c>
      <c r="R494" s="13">
        <v>0</v>
      </c>
      <c r="S494" s="13">
        <v>0</v>
      </c>
      <c r="T494" s="13">
        <v>1188</v>
      </c>
      <c r="U494" s="14">
        <v>26549</v>
      </c>
      <c r="V494" s="4"/>
      <c r="W494" s="15">
        <v>0</v>
      </c>
      <c r="X494" s="16">
        <v>0.09</v>
      </c>
      <c r="Y494" s="16">
        <v>1.6025320511471097E-2</v>
      </c>
      <c r="Z494" s="17">
        <v>0</v>
      </c>
      <c r="AA494" s="4"/>
      <c r="AB494" s="11">
        <v>1</v>
      </c>
      <c r="AC494" s="18">
        <v>0</v>
      </c>
      <c r="AD494" s="13">
        <v>0</v>
      </c>
      <c r="AE494" s="18">
        <v>0</v>
      </c>
      <c r="AF494" s="19">
        <v>0</v>
      </c>
    </row>
    <row r="495" spans="1:32" x14ac:dyDescent="0.2">
      <c r="A495" s="5">
        <v>469</v>
      </c>
      <c r="B495" s="6">
        <v>469035244</v>
      </c>
      <c r="C495" s="7" t="s">
        <v>260</v>
      </c>
      <c r="D495" s="6">
        <v>35</v>
      </c>
      <c r="E495" s="7" t="s">
        <v>42</v>
      </c>
      <c r="F495" s="6">
        <v>244</v>
      </c>
      <c r="G495" s="8" t="s">
        <v>52</v>
      </c>
      <c r="H495" s="3"/>
      <c r="I495" s="9">
        <v>15398</v>
      </c>
      <c r="J495" s="9">
        <v>4406</v>
      </c>
      <c r="K495" s="9">
        <v>0</v>
      </c>
      <c r="L495" s="9">
        <v>1188</v>
      </c>
      <c r="M495" s="10">
        <v>20992</v>
      </c>
      <c r="N495" s="3"/>
      <c r="O495" s="11">
        <v>11</v>
      </c>
      <c r="P495" s="12">
        <v>0</v>
      </c>
      <c r="Q495" s="13">
        <v>217844</v>
      </c>
      <c r="R495" s="13">
        <v>0</v>
      </c>
      <c r="S495" s="13">
        <v>0</v>
      </c>
      <c r="T495" s="13">
        <v>13068</v>
      </c>
      <c r="U495" s="14">
        <v>230912</v>
      </c>
      <c r="V495" s="4"/>
      <c r="W495" s="15">
        <v>0</v>
      </c>
      <c r="X495" s="16">
        <v>0.09</v>
      </c>
      <c r="Y495" s="16">
        <v>0.1012923605086789</v>
      </c>
      <c r="Z495" s="17">
        <v>0</v>
      </c>
      <c r="AA495" s="4"/>
      <c r="AB495" s="11">
        <v>2</v>
      </c>
      <c r="AC495" s="18">
        <v>1.2263112930893239</v>
      </c>
      <c r="AD495" s="13">
        <v>25737.868848340968</v>
      </c>
      <c r="AE495" s="18">
        <v>0</v>
      </c>
      <c r="AF495" s="19">
        <v>0</v>
      </c>
    </row>
    <row r="496" spans="1:32" x14ac:dyDescent="0.2">
      <c r="A496" s="5">
        <v>469</v>
      </c>
      <c r="B496" s="6">
        <v>469035285</v>
      </c>
      <c r="C496" s="7" t="s">
        <v>260</v>
      </c>
      <c r="D496" s="6">
        <v>35</v>
      </c>
      <c r="E496" s="7" t="s">
        <v>42</v>
      </c>
      <c r="F496" s="6">
        <v>285</v>
      </c>
      <c r="G496" s="8" t="s">
        <v>64</v>
      </c>
      <c r="H496" s="3"/>
      <c r="I496" s="9">
        <v>18199</v>
      </c>
      <c r="J496" s="9">
        <v>3086</v>
      </c>
      <c r="K496" s="9">
        <v>0</v>
      </c>
      <c r="L496" s="9">
        <v>1188</v>
      </c>
      <c r="M496" s="10">
        <v>22473</v>
      </c>
      <c r="N496" s="3"/>
      <c r="O496" s="11">
        <v>3</v>
      </c>
      <c r="P496" s="12">
        <v>0</v>
      </c>
      <c r="Q496" s="13">
        <v>63855</v>
      </c>
      <c r="R496" s="13">
        <v>0</v>
      </c>
      <c r="S496" s="13">
        <v>0</v>
      </c>
      <c r="T496" s="13">
        <v>3564</v>
      </c>
      <c r="U496" s="14">
        <v>67419</v>
      </c>
      <c r="V496" s="4"/>
      <c r="W496" s="15">
        <v>0</v>
      </c>
      <c r="X496" s="16">
        <v>0.09</v>
      </c>
      <c r="Y496" s="16">
        <v>3.0798353014839911E-2</v>
      </c>
      <c r="Z496" s="17">
        <v>0</v>
      </c>
      <c r="AA496" s="4"/>
      <c r="AB496" s="11">
        <v>1</v>
      </c>
      <c r="AC496" s="18">
        <v>0</v>
      </c>
      <c r="AD496" s="13">
        <v>0</v>
      </c>
      <c r="AE496" s="18">
        <v>0</v>
      </c>
      <c r="AF496" s="19">
        <v>0</v>
      </c>
    </row>
    <row r="497" spans="1:32" x14ac:dyDescent="0.2">
      <c r="A497" s="5">
        <v>470</v>
      </c>
      <c r="B497" s="6">
        <v>470165010</v>
      </c>
      <c r="C497" s="7" t="s">
        <v>261</v>
      </c>
      <c r="D497" s="6">
        <v>165</v>
      </c>
      <c r="E497" s="7" t="s">
        <v>49</v>
      </c>
      <c r="F497" s="6">
        <v>10</v>
      </c>
      <c r="G497" s="8" t="s">
        <v>113</v>
      </c>
      <c r="H497" s="3"/>
      <c r="I497" s="9">
        <v>11011</v>
      </c>
      <c r="J497" s="9">
        <v>4622</v>
      </c>
      <c r="K497" s="9">
        <v>0</v>
      </c>
      <c r="L497" s="9">
        <v>1188</v>
      </c>
      <c r="M497" s="10">
        <v>16821</v>
      </c>
      <c r="N497" s="3"/>
      <c r="O497" s="11">
        <v>2</v>
      </c>
      <c r="P497" s="12">
        <v>0</v>
      </c>
      <c r="Q497" s="13">
        <v>31266</v>
      </c>
      <c r="R497" s="13">
        <v>0</v>
      </c>
      <c r="S497" s="13">
        <v>0</v>
      </c>
      <c r="T497" s="13">
        <v>2376</v>
      </c>
      <c r="U497" s="14">
        <v>33642</v>
      </c>
      <c r="V497" s="4"/>
      <c r="W497" s="15">
        <v>0</v>
      </c>
      <c r="X497" s="16">
        <v>0.09</v>
      </c>
      <c r="Y497" s="16">
        <v>3.2916610156129471E-3</v>
      </c>
      <c r="Z497" s="17">
        <v>0</v>
      </c>
      <c r="AA497" s="4"/>
      <c r="AB497" s="11">
        <v>1</v>
      </c>
      <c r="AC497" s="18">
        <v>0</v>
      </c>
      <c r="AD497" s="13">
        <v>0</v>
      </c>
      <c r="AE497" s="18">
        <v>0</v>
      </c>
      <c r="AF497" s="19">
        <v>0</v>
      </c>
    </row>
    <row r="498" spans="1:32" x14ac:dyDescent="0.2">
      <c r="A498" s="5">
        <v>470</v>
      </c>
      <c r="B498" s="6">
        <v>470165031</v>
      </c>
      <c r="C498" s="7" t="s">
        <v>261</v>
      </c>
      <c r="D498" s="6">
        <v>165</v>
      </c>
      <c r="E498" s="7" t="s">
        <v>49</v>
      </c>
      <c r="F498" s="6">
        <v>31</v>
      </c>
      <c r="G498" s="8" t="s">
        <v>116</v>
      </c>
      <c r="H498" s="3"/>
      <c r="I498" s="9">
        <v>11833</v>
      </c>
      <c r="J498" s="9">
        <v>5311</v>
      </c>
      <c r="K498" s="9">
        <v>0</v>
      </c>
      <c r="L498" s="9">
        <v>1188</v>
      </c>
      <c r="M498" s="10">
        <v>18332</v>
      </c>
      <c r="N498" s="3"/>
      <c r="O498" s="11">
        <v>2</v>
      </c>
      <c r="P498" s="12">
        <v>0</v>
      </c>
      <c r="Q498" s="13">
        <v>34288</v>
      </c>
      <c r="R498" s="13">
        <v>0</v>
      </c>
      <c r="S498" s="13">
        <v>0</v>
      </c>
      <c r="T498" s="13">
        <v>2376</v>
      </c>
      <c r="U498" s="14">
        <v>36664</v>
      </c>
      <c r="V498" s="4"/>
      <c r="W498" s="15">
        <v>0</v>
      </c>
      <c r="X498" s="16">
        <v>0.09</v>
      </c>
      <c r="Y498" s="16">
        <v>1.913822243676663E-2</v>
      </c>
      <c r="Z498" s="17">
        <v>0</v>
      </c>
      <c r="AA498" s="4"/>
      <c r="AB498" s="11">
        <v>1</v>
      </c>
      <c r="AC498" s="18">
        <v>0</v>
      </c>
      <c r="AD498" s="13">
        <v>0</v>
      </c>
      <c r="AE498" s="18">
        <v>0</v>
      </c>
      <c r="AF498" s="19">
        <v>0</v>
      </c>
    </row>
    <row r="499" spans="1:32" x14ac:dyDescent="0.2">
      <c r="A499" s="5">
        <v>470</v>
      </c>
      <c r="B499" s="6">
        <v>470165035</v>
      </c>
      <c r="C499" s="7" t="s">
        <v>261</v>
      </c>
      <c r="D499" s="6">
        <v>165</v>
      </c>
      <c r="E499" s="7" t="s">
        <v>49</v>
      </c>
      <c r="F499" s="6">
        <v>35</v>
      </c>
      <c r="G499" s="8" t="s">
        <v>42</v>
      </c>
      <c r="H499" s="3"/>
      <c r="I499" s="9">
        <v>16929</v>
      </c>
      <c r="J499" s="9">
        <v>6410</v>
      </c>
      <c r="K499" s="9">
        <v>0</v>
      </c>
      <c r="L499" s="9">
        <v>1188</v>
      </c>
      <c r="M499" s="10">
        <v>24527</v>
      </c>
      <c r="N499" s="3"/>
      <c r="O499" s="11">
        <v>4</v>
      </c>
      <c r="P499" s="12">
        <v>0</v>
      </c>
      <c r="Q499" s="13">
        <v>93356</v>
      </c>
      <c r="R499" s="13">
        <v>0</v>
      </c>
      <c r="S499" s="13">
        <v>0</v>
      </c>
      <c r="T499" s="13">
        <v>4752</v>
      </c>
      <c r="U499" s="14">
        <v>98108</v>
      </c>
      <c r="V499" s="4"/>
      <c r="W499" s="15">
        <v>0</v>
      </c>
      <c r="X499" s="16">
        <v>0.18</v>
      </c>
      <c r="Y499" s="16">
        <v>0.1674255461324281</v>
      </c>
      <c r="Z499" s="17">
        <v>0</v>
      </c>
      <c r="AA499" s="4"/>
      <c r="AB499" s="11">
        <v>2</v>
      </c>
      <c r="AC499" s="18">
        <v>0</v>
      </c>
      <c r="AD499" s="13">
        <v>0</v>
      </c>
      <c r="AE499" s="18">
        <v>0</v>
      </c>
      <c r="AF499" s="19">
        <v>0</v>
      </c>
    </row>
    <row r="500" spans="1:32" x14ac:dyDescent="0.2">
      <c r="A500" s="5">
        <v>470</v>
      </c>
      <c r="B500" s="6">
        <v>470165057</v>
      </c>
      <c r="C500" s="7" t="s">
        <v>261</v>
      </c>
      <c r="D500" s="6">
        <v>165</v>
      </c>
      <c r="E500" s="7" t="s">
        <v>49</v>
      </c>
      <c r="F500" s="6">
        <v>57</v>
      </c>
      <c r="G500" s="8" t="s">
        <v>44</v>
      </c>
      <c r="H500" s="3"/>
      <c r="I500" s="9">
        <v>15355</v>
      </c>
      <c r="J500" s="9">
        <v>267</v>
      </c>
      <c r="K500" s="9">
        <v>0</v>
      </c>
      <c r="L500" s="9">
        <v>1188</v>
      </c>
      <c r="M500" s="10">
        <v>16810</v>
      </c>
      <c r="N500" s="3"/>
      <c r="O500" s="11">
        <v>3</v>
      </c>
      <c r="P500" s="12">
        <v>0</v>
      </c>
      <c r="Q500" s="13">
        <v>46866</v>
      </c>
      <c r="R500" s="13">
        <v>0</v>
      </c>
      <c r="S500" s="13">
        <v>0</v>
      </c>
      <c r="T500" s="13">
        <v>3564</v>
      </c>
      <c r="U500" s="14">
        <v>50430</v>
      </c>
      <c r="V500" s="4"/>
      <c r="W500" s="15">
        <v>0</v>
      </c>
      <c r="X500" s="16">
        <v>0.18</v>
      </c>
      <c r="Y500" s="16">
        <v>0.12003618532931781</v>
      </c>
      <c r="Z500" s="17">
        <v>0</v>
      </c>
      <c r="AA500" s="4"/>
      <c r="AB500" s="11">
        <v>1</v>
      </c>
      <c r="AC500" s="18">
        <v>0</v>
      </c>
      <c r="AD500" s="13">
        <v>0</v>
      </c>
      <c r="AE500" s="18">
        <v>0</v>
      </c>
      <c r="AF500" s="19">
        <v>0</v>
      </c>
    </row>
    <row r="501" spans="1:32" x14ac:dyDescent="0.2">
      <c r="A501" s="5">
        <v>470</v>
      </c>
      <c r="B501" s="6">
        <v>470165071</v>
      </c>
      <c r="C501" s="7" t="s">
        <v>261</v>
      </c>
      <c r="D501" s="6">
        <v>165</v>
      </c>
      <c r="E501" s="7" t="s">
        <v>49</v>
      </c>
      <c r="F501" s="6">
        <v>71</v>
      </c>
      <c r="G501" s="8" t="s">
        <v>135</v>
      </c>
      <c r="H501" s="3"/>
      <c r="I501" s="9">
        <v>12097</v>
      </c>
      <c r="J501" s="9">
        <v>5023</v>
      </c>
      <c r="K501" s="9">
        <v>0</v>
      </c>
      <c r="L501" s="9">
        <v>1188</v>
      </c>
      <c r="M501" s="10">
        <v>18308</v>
      </c>
      <c r="N501" s="3"/>
      <c r="O501" s="11">
        <v>3</v>
      </c>
      <c r="P501" s="12">
        <v>0</v>
      </c>
      <c r="Q501" s="13">
        <v>51360</v>
      </c>
      <c r="R501" s="13">
        <v>0</v>
      </c>
      <c r="S501" s="13">
        <v>0</v>
      </c>
      <c r="T501" s="13">
        <v>3564</v>
      </c>
      <c r="U501" s="14">
        <v>54924</v>
      </c>
      <c r="V501" s="4"/>
      <c r="W501" s="15">
        <v>0</v>
      </c>
      <c r="X501" s="16">
        <v>0.09</v>
      </c>
      <c r="Y501" s="16">
        <v>5.8201388381501637E-3</v>
      </c>
      <c r="Z501" s="17">
        <v>0</v>
      </c>
      <c r="AA501" s="4"/>
      <c r="AB501" s="11">
        <v>2</v>
      </c>
      <c r="AC501" s="18">
        <v>0</v>
      </c>
      <c r="AD501" s="13">
        <v>0</v>
      </c>
      <c r="AE501" s="18">
        <v>0</v>
      </c>
      <c r="AF501" s="19">
        <v>0</v>
      </c>
    </row>
    <row r="502" spans="1:32" x14ac:dyDescent="0.2">
      <c r="A502" s="5">
        <v>470</v>
      </c>
      <c r="B502" s="6">
        <v>470165093</v>
      </c>
      <c r="C502" s="7" t="s">
        <v>261</v>
      </c>
      <c r="D502" s="6">
        <v>165</v>
      </c>
      <c r="E502" s="7" t="s">
        <v>49</v>
      </c>
      <c r="F502" s="6">
        <v>93</v>
      </c>
      <c r="G502" s="8" t="s">
        <v>45</v>
      </c>
      <c r="H502" s="3"/>
      <c r="I502" s="9">
        <v>15589</v>
      </c>
      <c r="J502" s="9">
        <v>0</v>
      </c>
      <c r="K502" s="9">
        <v>0</v>
      </c>
      <c r="L502" s="9">
        <v>1188</v>
      </c>
      <c r="M502" s="10">
        <v>16777</v>
      </c>
      <c r="N502" s="3"/>
      <c r="O502" s="11">
        <v>299</v>
      </c>
      <c r="P502" s="12">
        <v>0</v>
      </c>
      <c r="Q502" s="13">
        <v>4661111</v>
      </c>
      <c r="R502" s="13">
        <v>0</v>
      </c>
      <c r="S502" s="13">
        <v>0</v>
      </c>
      <c r="T502" s="13">
        <v>355212</v>
      </c>
      <c r="U502" s="14">
        <v>5016323</v>
      </c>
      <c r="V502" s="4"/>
      <c r="W502" s="15">
        <v>0</v>
      </c>
      <c r="X502" s="16">
        <v>0.18</v>
      </c>
      <c r="Y502" s="16">
        <v>8.4357497741774312E-2</v>
      </c>
      <c r="Z502" s="17">
        <v>0</v>
      </c>
      <c r="AA502" s="4"/>
      <c r="AB502" s="11">
        <v>99</v>
      </c>
      <c r="AC502" s="18">
        <v>0</v>
      </c>
      <c r="AD502" s="13">
        <v>0</v>
      </c>
      <c r="AE502" s="18">
        <v>0</v>
      </c>
      <c r="AF502" s="19">
        <v>0</v>
      </c>
    </row>
    <row r="503" spans="1:32" x14ac:dyDescent="0.2">
      <c r="A503" s="5">
        <v>470</v>
      </c>
      <c r="B503" s="6">
        <v>470165128</v>
      </c>
      <c r="C503" s="7" t="s">
        <v>261</v>
      </c>
      <c r="D503" s="6">
        <v>165</v>
      </c>
      <c r="E503" s="7" t="s">
        <v>49</v>
      </c>
      <c r="F503" s="6">
        <v>128</v>
      </c>
      <c r="G503" s="8" t="s">
        <v>118</v>
      </c>
      <c r="H503" s="3"/>
      <c r="I503" s="9">
        <v>13437</v>
      </c>
      <c r="J503" s="9">
        <v>485</v>
      </c>
      <c r="K503" s="9">
        <v>0</v>
      </c>
      <c r="L503" s="9">
        <v>1188</v>
      </c>
      <c r="M503" s="10">
        <v>15110</v>
      </c>
      <c r="N503" s="3"/>
      <c r="O503" s="11">
        <v>4</v>
      </c>
      <c r="P503" s="12">
        <v>0</v>
      </c>
      <c r="Q503" s="13">
        <v>55688</v>
      </c>
      <c r="R503" s="13">
        <v>0</v>
      </c>
      <c r="S503" s="13">
        <v>0</v>
      </c>
      <c r="T503" s="13">
        <v>4752</v>
      </c>
      <c r="U503" s="14">
        <v>60440</v>
      </c>
      <c r="V503" s="4"/>
      <c r="W503" s="15">
        <v>0</v>
      </c>
      <c r="X503" s="16">
        <v>0.09</v>
      </c>
      <c r="Y503" s="16">
        <v>4.3998101073544807E-2</v>
      </c>
      <c r="Z503" s="17">
        <v>0</v>
      </c>
      <c r="AA503" s="4"/>
      <c r="AB503" s="11">
        <v>2</v>
      </c>
      <c r="AC503" s="18">
        <v>0</v>
      </c>
      <c r="AD503" s="13">
        <v>0</v>
      </c>
      <c r="AE503" s="18">
        <v>0</v>
      </c>
      <c r="AF503" s="19">
        <v>0</v>
      </c>
    </row>
    <row r="504" spans="1:32" x14ac:dyDescent="0.2">
      <c r="A504" s="5">
        <v>470</v>
      </c>
      <c r="B504" s="6">
        <v>470165149</v>
      </c>
      <c r="C504" s="7" t="s">
        <v>261</v>
      </c>
      <c r="D504" s="6">
        <v>165</v>
      </c>
      <c r="E504" s="7" t="s">
        <v>49</v>
      </c>
      <c r="F504" s="6">
        <v>149</v>
      </c>
      <c r="G504" s="8" t="s">
        <v>172</v>
      </c>
      <c r="H504" s="3"/>
      <c r="I504" s="9">
        <v>12627</v>
      </c>
      <c r="J504" s="9">
        <v>141</v>
      </c>
      <c r="K504" s="9">
        <v>0</v>
      </c>
      <c r="L504" s="9">
        <v>1188</v>
      </c>
      <c r="M504" s="10">
        <v>13956</v>
      </c>
      <c r="N504" s="3"/>
      <c r="O504" s="11">
        <v>1</v>
      </c>
      <c r="P504" s="12">
        <v>0</v>
      </c>
      <c r="Q504" s="13">
        <v>12768</v>
      </c>
      <c r="R504" s="13">
        <v>0</v>
      </c>
      <c r="S504" s="13">
        <v>0</v>
      </c>
      <c r="T504" s="13">
        <v>1188</v>
      </c>
      <c r="U504" s="14">
        <v>13956</v>
      </c>
      <c r="V504" s="4"/>
      <c r="W504" s="15">
        <v>0</v>
      </c>
      <c r="X504" s="16">
        <v>0.18</v>
      </c>
      <c r="Y504" s="16">
        <v>0.12537999744485395</v>
      </c>
      <c r="Z504" s="17">
        <v>0</v>
      </c>
      <c r="AA504" s="4"/>
      <c r="AB504" s="11">
        <v>1</v>
      </c>
      <c r="AC504" s="18">
        <v>0</v>
      </c>
      <c r="AD504" s="13">
        <v>0</v>
      </c>
      <c r="AE504" s="18">
        <v>0</v>
      </c>
      <c r="AF504" s="19">
        <v>0</v>
      </c>
    </row>
    <row r="505" spans="1:32" x14ac:dyDescent="0.2">
      <c r="A505" s="5">
        <v>470</v>
      </c>
      <c r="B505" s="6">
        <v>470165163</v>
      </c>
      <c r="C505" s="7" t="s">
        <v>261</v>
      </c>
      <c r="D505" s="6">
        <v>165</v>
      </c>
      <c r="E505" s="7" t="s">
        <v>49</v>
      </c>
      <c r="F505" s="6">
        <v>163</v>
      </c>
      <c r="G505" s="8" t="s">
        <v>48</v>
      </c>
      <c r="H505" s="3"/>
      <c r="I505" s="9">
        <v>15388</v>
      </c>
      <c r="J505" s="9">
        <v>0</v>
      </c>
      <c r="K505" s="9">
        <v>0</v>
      </c>
      <c r="L505" s="9">
        <v>1188</v>
      </c>
      <c r="M505" s="10">
        <v>16576</v>
      </c>
      <c r="N505" s="3"/>
      <c r="O505" s="11">
        <v>39</v>
      </c>
      <c r="P505" s="12">
        <v>0</v>
      </c>
      <c r="Q505" s="13">
        <v>600132</v>
      </c>
      <c r="R505" s="13">
        <v>0</v>
      </c>
      <c r="S505" s="13">
        <v>0</v>
      </c>
      <c r="T505" s="13">
        <v>46332</v>
      </c>
      <c r="U505" s="14">
        <v>646464</v>
      </c>
      <c r="V505" s="4"/>
      <c r="W505" s="15">
        <v>0</v>
      </c>
      <c r="X505" s="16">
        <v>0.113490033140277</v>
      </c>
      <c r="Y505" s="16">
        <v>9.9102453991947337E-2</v>
      </c>
      <c r="Z505" s="17">
        <v>0</v>
      </c>
      <c r="AA505" s="4"/>
      <c r="AB505" s="11">
        <v>22</v>
      </c>
      <c r="AC505" s="18">
        <v>0</v>
      </c>
      <c r="AD505" s="13">
        <v>0</v>
      </c>
      <c r="AE505" s="18">
        <v>0</v>
      </c>
      <c r="AF505" s="19">
        <v>0</v>
      </c>
    </row>
    <row r="506" spans="1:32" x14ac:dyDescent="0.2">
      <c r="A506" s="5">
        <v>470</v>
      </c>
      <c r="B506" s="6">
        <v>470165164</v>
      </c>
      <c r="C506" s="7" t="s">
        <v>261</v>
      </c>
      <c r="D506" s="6">
        <v>165</v>
      </c>
      <c r="E506" s="7" t="s">
        <v>49</v>
      </c>
      <c r="F506" s="6">
        <v>164</v>
      </c>
      <c r="G506" s="8" t="s">
        <v>262</v>
      </c>
      <c r="H506" s="3"/>
      <c r="I506" s="9">
        <v>14481</v>
      </c>
      <c r="J506" s="9">
        <v>6013</v>
      </c>
      <c r="K506" s="9">
        <v>0</v>
      </c>
      <c r="L506" s="9">
        <v>1188</v>
      </c>
      <c r="M506" s="10">
        <v>21682</v>
      </c>
      <c r="N506" s="3"/>
      <c r="O506" s="11">
        <v>5</v>
      </c>
      <c r="P506" s="12">
        <v>0</v>
      </c>
      <c r="Q506" s="13">
        <v>102470</v>
      </c>
      <c r="R506" s="13">
        <v>0</v>
      </c>
      <c r="S506" s="13">
        <v>0</v>
      </c>
      <c r="T506" s="13">
        <v>5940</v>
      </c>
      <c r="U506" s="14">
        <v>108410</v>
      </c>
      <c r="V506" s="4"/>
      <c r="W506" s="15">
        <v>0</v>
      </c>
      <c r="X506" s="16">
        <v>0.09</v>
      </c>
      <c r="Y506" s="16">
        <v>2.9718931225689569E-3</v>
      </c>
      <c r="Z506" s="17">
        <v>0</v>
      </c>
      <c r="AA506" s="4"/>
      <c r="AB506" s="11">
        <v>2</v>
      </c>
      <c r="AC506" s="18">
        <v>0</v>
      </c>
      <c r="AD506" s="13">
        <v>0</v>
      </c>
      <c r="AE506" s="18">
        <v>0</v>
      </c>
      <c r="AF506" s="19">
        <v>0</v>
      </c>
    </row>
    <row r="507" spans="1:32" x14ac:dyDescent="0.2">
      <c r="A507" s="5">
        <v>470</v>
      </c>
      <c r="B507" s="6">
        <v>470165165</v>
      </c>
      <c r="C507" s="7" t="s">
        <v>261</v>
      </c>
      <c r="D507" s="6">
        <v>165</v>
      </c>
      <c r="E507" s="7" t="s">
        <v>49</v>
      </c>
      <c r="F507" s="6">
        <v>165</v>
      </c>
      <c r="G507" s="8" t="s">
        <v>49</v>
      </c>
      <c r="H507" s="3"/>
      <c r="I507" s="9">
        <v>14310</v>
      </c>
      <c r="J507" s="9">
        <v>0</v>
      </c>
      <c r="K507" s="9">
        <v>0</v>
      </c>
      <c r="L507" s="9">
        <v>1188</v>
      </c>
      <c r="M507" s="10">
        <v>15498</v>
      </c>
      <c r="N507" s="3"/>
      <c r="O507" s="11">
        <v>421</v>
      </c>
      <c r="P507" s="12">
        <v>0</v>
      </c>
      <c r="Q507" s="13">
        <v>6024510</v>
      </c>
      <c r="R507" s="13">
        <v>0</v>
      </c>
      <c r="S507" s="13">
        <v>0</v>
      </c>
      <c r="T507" s="13">
        <v>500148</v>
      </c>
      <c r="U507" s="14">
        <v>6524658</v>
      </c>
      <c r="V507" s="4"/>
      <c r="W507" s="15">
        <v>0</v>
      </c>
      <c r="X507" s="16">
        <v>9.8299999999999998E-2</v>
      </c>
      <c r="Y507" s="16">
        <v>7.6124278716237129E-2</v>
      </c>
      <c r="Z507" s="17">
        <v>0</v>
      </c>
      <c r="AA507" s="4"/>
      <c r="AB507" s="11">
        <v>205</v>
      </c>
      <c r="AC507" s="18">
        <v>0</v>
      </c>
      <c r="AD507" s="13">
        <v>0</v>
      </c>
      <c r="AE507" s="18">
        <v>0</v>
      </c>
      <c r="AF507" s="19">
        <v>0</v>
      </c>
    </row>
    <row r="508" spans="1:32" x14ac:dyDescent="0.2">
      <c r="A508" s="5">
        <v>470</v>
      </c>
      <c r="B508" s="6">
        <v>470165176</v>
      </c>
      <c r="C508" s="7" t="s">
        <v>261</v>
      </c>
      <c r="D508" s="6">
        <v>165</v>
      </c>
      <c r="E508" s="7" t="s">
        <v>49</v>
      </c>
      <c r="F508" s="6">
        <v>176</v>
      </c>
      <c r="G508" s="8" t="s">
        <v>50</v>
      </c>
      <c r="H508" s="3"/>
      <c r="I508" s="9">
        <v>13321</v>
      </c>
      <c r="J508" s="9">
        <v>3358</v>
      </c>
      <c r="K508" s="9">
        <v>0</v>
      </c>
      <c r="L508" s="9">
        <v>1188</v>
      </c>
      <c r="M508" s="10">
        <v>17867</v>
      </c>
      <c r="N508" s="3"/>
      <c r="O508" s="11">
        <v>215</v>
      </c>
      <c r="P508" s="12">
        <v>0</v>
      </c>
      <c r="Q508" s="13">
        <v>3585985</v>
      </c>
      <c r="R508" s="13">
        <v>0</v>
      </c>
      <c r="S508" s="13">
        <v>0</v>
      </c>
      <c r="T508" s="13">
        <v>255420</v>
      </c>
      <c r="U508" s="14">
        <v>3841405</v>
      </c>
      <c r="V508" s="4"/>
      <c r="W508" s="15">
        <v>0</v>
      </c>
      <c r="X508" s="16">
        <v>0.09</v>
      </c>
      <c r="Y508" s="16">
        <v>7.6489363616432438E-2</v>
      </c>
      <c r="Z508" s="17">
        <v>0</v>
      </c>
      <c r="AA508" s="4"/>
      <c r="AB508" s="11">
        <v>93</v>
      </c>
      <c r="AC508" s="18">
        <v>0</v>
      </c>
      <c r="AD508" s="13">
        <v>0</v>
      </c>
      <c r="AE508" s="18">
        <v>0</v>
      </c>
      <c r="AF508" s="19">
        <v>0</v>
      </c>
    </row>
    <row r="509" spans="1:32" x14ac:dyDescent="0.2">
      <c r="A509" s="5">
        <v>470</v>
      </c>
      <c r="B509" s="6">
        <v>470165178</v>
      </c>
      <c r="C509" s="7" t="s">
        <v>261</v>
      </c>
      <c r="D509" s="6">
        <v>165</v>
      </c>
      <c r="E509" s="7" t="s">
        <v>49</v>
      </c>
      <c r="F509" s="6">
        <v>178</v>
      </c>
      <c r="G509" s="8" t="s">
        <v>263</v>
      </c>
      <c r="H509" s="3"/>
      <c r="I509" s="9">
        <v>11964</v>
      </c>
      <c r="J509" s="9">
        <v>971</v>
      </c>
      <c r="K509" s="9">
        <v>0</v>
      </c>
      <c r="L509" s="9">
        <v>1188</v>
      </c>
      <c r="M509" s="10">
        <v>14123</v>
      </c>
      <c r="N509" s="3"/>
      <c r="O509" s="11">
        <v>240</v>
      </c>
      <c r="P509" s="12">
        <v>0</v>
      </c>
      <c r="Q509" s="13">
        <v>3104400</v>
      </c>
      <c r="R509" s="13">
        <v>0</v>
      </c>
      <c r="S509" s="13">
        <v>0</v>
      </c>
      <c r="T509" s="13">
        <v>285120</v>
      </c>
      <c r="U509" s="14">
        <v>3389520</v>
      </c>
      <c r="V509" s="4"/>
      <c r="W509" s="15">
        <v>0</v>
      </c>
      <c r="X509" s="16">
        <v>0.09</v>
      </c>
      <c r="Y509" s="16">
        <v>5.9727079360247466E-2</v>
      </c>
      <c r="Z509" s="17">
        <v>0</v>
      </c>
      <c r="AA509" s="4"/>
      <c r="AB509" s="11">
        <v>91</v>
      </c>
      <c r="AC509" s="18">
        <v>0</v>
      </c>
      <c r="AD509" s="13">
        <v>0</v>
      </c>
      <c r="AE509" s="18">
        <v>0</v>
      </c>
      <c r="AF509" s="19">
        <v>0</v>
      </c>
    </row>
    <row r="510" spans="1:32" x14ac:dyDescent="0.2">
      <c r="A510" s="5">
        <v>470</v>
      </c>
      <c r="B510" s="6">
        <v>470165181</v>
      </c>
      <c r="C510" s="7" t="s">
        <v>261</v>
      </c>
      <c r="D510" s="6">
        <v>165</v>
      </c>
      <c r="E510" s="7" t="s">
        <v>49</v>
      </c>
      <c r="F510" s="6">
        <v>181</v>
      </c>
      <c r="G510" s="8" t="s">
        <v>121</v>
      </c>
      <c r="H510" s="3"/>
      <c r="I510" s="9">
        <v>17848</v>
      </c>
      <c r="J510" s="9">
        <v>181</v>
      </c>
      <c r="K510" s="9">
        <v>0</v>
      </c>
      <c r="L510" s="9">
        <v>1188</v>
      </c>
      <c r="M510" s="10">
        <v>19217</v>
      </c>
      <c r="N510" s="3"/>
      <c r="O510" s="11">
        <v>1</v>
      </c>
      <c r="P510" s="12">
        <v>0</v>
      </c>
      <c r="Q510" s="13">
        <v>18029</v>
      </c>
      <c r="R510" s="13">
        <v>0</v>
      </c>
      <c r="S510" s="13">
        <v>0</v>
      </c>
      <c r="T510" s="13">
        <v>1188</v>
      </c>
      <c r="U510" s="14">
        <v>19217</v>
      </c>
      <c r="V510" s="4"/>
      <c r="W510" s="15">
        <v>0</v>
      </c>
      <c r="X510" s="16">
        <v>0.09</v>
      </c>
      <c r="Y510" s="16">
        <v>2.1716673257169625E-2</v>
      </c>
      <c r="Z510" s="17">
        <v>0</v>
      </c>
      <c r="AA510" s="4"/>
      <c r="AB510" s="11">
        <v>0</v>
      </c>
      <c r="AC510" s="18">
        <v>0</v>
      </c>
      <c r="AD510" s="13">
        <v>0</v>
      </c>
      <c r="AE510" s="18">
        <v>0</v>
      </c>
      <c r="AF510" s="19">
        <v>0</v>
      </c>
    </row>
    <row r="511" spans="1:32" x14ac:dyDescent="0.2">
      <c r="A511" s="5">
        <v>470</v>
      </c>
      <c r="B511" s="6">
        <v>470165184</v>
      </c>
      <c r="C511" s="7" t="s">
        <v>261</v>
      </c>
      <c r="D511" s="6">
        <v>165</v>
      </c>
      <c r="E511" s="7" t="s">
        <v>49</v>
      </c>
      <c r="F511" s="6">
        <v>184</v>
      </c>
      <c r="G511" s="8" t="s">
        <v>264</v>
      </c>
      <c r="H511" s="3"/>
      <c r="I511" s="9">
        <v>11039</v>
      </c>
      <c r="J511" s="9">
        <v>8102</v>
      </c>
      <c r="K511" s="9">
        <v>0</v>
      </c>
      <c r="L511" s="9">
        <v>1188</v>
      </c>
      <c r="M511" s="10">
        <v>20329</v>
      </c>
      <c r="N511" s="3"/>
      <c r="O511" s="11">
        <v>1</v>
      </c>
      <c r="P511" s="12">
        <v>0</v>
      </c>
      <c r="Q511" s="13">
        <v>19141</v>
      </c>
      <c r="R511" s="13">
        <v>0</v>
      </c>
      <c r="S511" s="13">
        <v>0</v>
      </c>
      <c r="T511" s="13">
        <v>1188</v>
      </c>
      <c r="U511" s="14">
        <v>20329</v>
      </c>
      <c r="V511" s="4"/>
      <c r="W511" s="15">
        <v>0</v>
      </c>
      <c r="X511" s="16">
        <v>0.09</v>
      </c>
      <c r="Y511" s="16">
        <v>1.2684736510434487E-3</v>
      </c>
      <c r="Z511" s="17">
        <v>0</v>
      </c>
      <c r="AA511" s="4"/>
      <c r="AB511" s="11">
        <v>1</v>
      </c>
      <c r="AC511" s="18">
        <v>0</v>
      </c>
      <c r="AD511" s="13">
        <v>0</v>
      </c>
      <c r="AE511" s="18">
        <v>0</v>
      </c>
      <c r="AF511" s="19">
        <v>0</v>
      </c>
    </row>
    <row r="512" spans="1:32" x14ac:dyDescent="0.2">
      <c r="A512" s="5">
        <v>470</v>
      </c>
      <c r="B512" s="6">
        <v>470165229</v>
      </c>
      <c r="C512" s="7" t="s">
        <v>261</v>
      </c>
      <c r="D512" s="6">
        <v>165</v>
      </c>
      <c r="E512" s="7" t="s">
        <v>49</v>
      </c>
      <c r="F512" s="6">
        <v>229</v>
      </c>
      <c r="G512" s="8" t="s">
        <v>51</v>
      </c>
      <c r="H512" s="3"/>
      <c r="I512" s="9">
        <v>14334</v>
      </c>
      <c r="J512" s="9">
        <v>1234</v>
      </c>
      <c r="K512" s="9">
        <v>0</v>
      </c>
      <c r="L512" s="9">
        <v>1188</v>
      </c>
      <c r="M512" s="10">
        <v>16756</v>
      </c>
      <c r="N512" s="3"/>
      <c r="O512" s="11">
        <v>9</v>
      </c>
      <c r="P512" s="12">
        <v>0</v>
      </c>
      <c r="Q512" s="13">
        <v>140112</v>
      </c>
      <c r="R512" s="13">
        <v>0</v>
      </c>
      <c r="S512" s="13">
        <v>0</v>
      </c>
      <c r="T512" s="13">
        <v>10692</v>
      </c>
      <c r="U512" s="14">
        <v>150804</v>
      </c>
      <c r="V512" s="4"/>
      <c r="W512" s="15">
        <v>0</v>
      </c>
      <c r="X512" s="16">
        <v>0.09</v>
      </c>
      <c r="Y512" s="16">
        <v>2.2366343555841411E-2</v>
      </c>
      <c r="Z512" s="17">
        <v>0</v>
      </c>
      <c r="AA512" s="4"/>
      <c r="AB512" s="11">
        <v>5</v>
      </c>
      <c r="AC512" s="18">
        <v>0</v>
      </c>
      <c r="AD512" s="13">
        <v>0</v>
      </c>
      <c r="AE512" s="18">
        <v>0</v>
      </c>
      <c r="AF512" s="19">
        <v>0</v>
      </c>
    </row>
    <row r="513" spans="1:32" x14ac:dyDescent="0.2">
      <c r="A513" s="5">
        <v>470</v>
      </c>
      <c r="B513" s="6">
        <v>470165246</v>
      </c>
      <c r="C513" s="7" t="s">
        <v>261</v>
      </c>
      <c r="D513" s="6">
        <v>165</v>
      </c>
      <c r="E513" s="7" t="s">
        <v>49</v>
      </c>
      <c r="F513" s="6">
        <v>246</v>
      </c>
      <c r="G513" s="8" t="s">
        <v>137</v>
      </c>
      <c r="H513" s="3"/>
      <c r="I513" s="9">
        <v>11039</v>
      </c>
      <c r="J513" s="9">
        <v>4017</v>
      </c>
      <c r="K513" s="9">
        <v>0</v>
      </c>
      <c r="L513" s="9">
        <v>1188</v>
      </c>
      <c r="M513" s="10">
        <v>16244</v>
      </c>
      <c r="N513" s="3"/>
      <c r="O513" s="11">
        <v>1</v>
      </c>
      <c r="P513" s="12">
        <v>0</v>
      </c>
      <c r="Q513" s="13">
        <v>15056</v>
      </c>
      <c r="R513" s="13">
        <v>0</v>
      </c>
      <c r="S513" s="13">
        <v>0</v>
      </c>
      <c r="T513" s="13">
        <v>1188</v>
      </c>
      <c r="U513" s="14">
        <v>16244</v>
      </c>
      <c r="V513" s="4"/>
      <c r="W513" s="15">
        <v>0</v>
      </c>
      <c r="X513" s="16">
        <v>0.09</v>
      </c>
      <c r="Y513" s="16">
        <v>7.0675216822859788E-4</v>
      </c>
      <c r="Z513" s="17">
        <v>0</v>
      </c>
      <c r="AA513" s="4"/>
      <c r="AB513" s="11">
        <v>0</v>
      </c>
      <c r="AC513" s="18">
        <v>0</v>
      </c>
      <c r="AD513" s="13">
        <v>0</v>
      </c>
      <c r="AE513" s="18">
        <v>0</v>
      </c>
      <c r="AF513" s="19">
        <v>0</v>
      </c>
    </row>
    <row r="514" spans="1:32" x14ac:dyDescent="0.2">
      <c r="A514" s="5">
        <v>470</v>
      </c>
      <c r="B514" s="6">
        <v>470165248</v>
      </c>
      <c r="C514" s="7" t="s">
        <v>261</v>
      </c>
      <c r="D514" s="6">
        <v>165</v>
      </c>
      <c r="E514" s="7" t="s">
        <v>49</v>
      </c>
      <c r="F514" s="6">
        <v>248</v>
      </c>
      <c r="G514" s="8" t="s">
        <v>53</v>
      </c>
      <c r="H514" s="3"/>
      <c r="I514" s="9">
        <v>15379</v>
      </c>
      <c r="J514" s="9">
        <v>496</v>
      </c>
      <c r="K514" s="9">
        <v>0</v>
      </c>
      <c r="L514" s="9">
        <v>1188</v>
      </c>
      <c r="M514" s="10">
        <v>17063</v>
      </c>
      <c r="N514" s="3"/>
      <c r="O514" s="11">
        <v>40</v>
      </c>
      <c r="P514" s="12">
        <v>0</v>
      </c>
      <c r="Q514" s="13">
        <v>635000</v>
      </c>
      <c r="R514" s="13">
        <v>0</v>
      </c>
      <c r="S514" s="13">
        <v>0</v>
      </c>
      <c r="T514" s="13">
        <v>47520</v>
      </c>
      <c r="U514" s="14">
        <v>682520</v>
      </c>
      <c r="V514" s="4"/>
      <c r="W514" s="15">
        <v>0</v>
      </c>
      <c r="X514" s="16">
        <v>0.09</v>
      </c>
      <c r="Y514" s="16">
        <v>6.5683761527850021E-2</v>
      </c>
      <c r="Z514" s="17">
        <v>0</v>
      </c>
      <c r="AA514" s="4"/>
      <c r="AB514" s="11">
        <v>16</v>
      </c>
      <c r="AC514" s="18">
        <v>0</v>
      </c>
      <c r="AD514" s="13">
        <v>0</v>
      </c>
      <c r="AE514" s="18">
        <v>0</v>
      </c>
      <c r="AF514" s="19">
        <v>0</v>
      </c>
    </row>
    <row r="515" spans="1:32" x14ac:dyDescent="0.2">
      <c r="A515" s="5">
        <v>470</v>
      </c>
      <c r="B515" s="6">
        <v>470165262</v>
      </c>
      <c r="C515" s="7" t="s">
        <v>261</v>
      </c>
      <c r="D515" s="6">
        <v>165</v>
      </c>
      <c r="E515" s="7" t="s">
        <v>49</v>
      </c>
      <c r="F515" s="6">
        <v>262</v>
      </c>
      <c r="G515" s="8" t="s">
        <v>54</v>
      </c>
      <c r="H515" s="3"/>
      <c r="I515" s="9">
        <v>13878</v>
      </c>
      <c r="J515" s="9">
        <v>1740</v>
      </c>
      <c r="K515" s="9">
        <v>0</v>
      </c>
      <c r="L515" s="9">
        <v>1188</v>
      </c>
      <c r="M515" s="10">
        <v>16806</v>
      </c>
      <c r="N515" s="3"/>
      <c r="O515" s="11">
        <v>97</v>
      </c>
      <c r="P515" s="12">
        <v>0</v>
      </c>
      <c r="Q515" s="13">
        <v>1514946</v>
      </c>
      <c r="R515" s="13">
        <v>0</v>
      </c>
      <c r="S515" s="13">
        <v>0</v>
      </c>
      <c r="T515" s="13">
        <v>115236</v>
      </c>
      <c r="U515" s="14">
        <v>1630182</v>
      </c>
      <c r="V515" s="4"/>
      <c r="W515" s="15">
        <v>0</v>
      </c>
      <c r="X515" s="16">
        <v>0.09</v>
      </c>
      <c r="Y515" s="16">
        <v>0.10194629285784039</v>
      </c>
      <c r="Z515" s="17">
        <v>0</v>
      </c>
      <c r="AA515" s="4"/>
      <c r="AB515" s="11">
        <v>46</v>
      </c>
      <c r="AC515" s="18">
        <v>11.366675282900182</v>
      </c>
      <c r="AD515" s="13">
        <v>191007.73456833529</v>
      </c>
      <c r="AE515" s="18">
        <v>0</v>
      </c>
      <c r="AF515" s="19">
        <v>0</v>
      </c>
    </row>
    <row r="516" spans="1:32" x14ac:dyDescent="0.2">
      <c r="A516" s="5">
        <v>470</v>
      </c>
      <c r="B516" s="6">
        <v>470165274</v>
      </c>
      <c r="C516" s="7" t="s">
        <v>261</v>
      </c>
      <c r="D516" s="6">
        <v>165</v>
      </c>
      <c r="E516" s="7" t="s">
        <v>49</v>
      </c>
      <c r="F516" s="6">
        <v>274</v>
      </c>
      <c r="G516" s="8" t="s">
        <v>63</v>
      </c>
      <c r="H516" s="3"/>
      <c r="I516" s="9">
        <v>11039</v>
      </c>
      <c r="J516" s="9">
        <v>4890</v>
      </c>
      <c r="K516" s="9">
        <v>0</v>
      </c>
      <c r="L516" s="9">
        <v>1188</v>
      </c>
      <c r="M516" s="10">
        <v>17117</v>
      </c>
      <c r="N516" s="3"/>
      <c r="O516" s="11">
        <v>1</v>
      </c>
      <c r="P516" s="12">
        <v>0</v>
      </c>
      <c r="Q516" s="13">
        <v>15929</v>
      </c>
      <c r="R516" s="13">
        <v>0</v>
      </c>
      <c r="S516" s="13">
        <v>0</v>
      </c>
      <c r="T516" s="13">
        <v>1188</v>
      </c>
      <c r="U516" s="14">
        <v>17117</v>
      </c>
      <c r="V516" s="4"/>
      <c r="W516" s="15">
        <v>0</v>
      </c>
      <c r="X516" s="16">
        <v>0.09</v>
      </c>
      <c r="Y516" s="16">
        <v>5.88394061497911E-2</v>
      </c>
      <c r="Z516" s="17">
        <v>0</v>
      </c>
      <c r="AA516" s="4"/>
      <c r="AB516" s="11">
        <v>0</v>
      </c>
      <c r="AC516" s="18">
        <v>0</v>
      </c>
      <c r="AD516" s="13">
        <v>0</v>
      </c>
      <c r="AE516" s="18">
        <v>0</v>
      </c>
      <c r="AF516" s="19">
        <v>0</v>
      </c>
    </row>
    <row r="517" spans="1:32" x14ac:dyDescent="0.2">
      <c r="A517" s="5">
        <v>470</v>
      </c>
      <c r="B517" s="6">
        <v>470165284</v>
      </c>
      <c r="C517" s="7" t="s">
        <v>261</v>
      </c>
      <c r="D517" s="6">
        <v>165</v>
      </c>
      <c r="E517" s="7" t="s">
        <v>49</v>
      </c>
      <c r="F517" s="6">
        <v>284</v>
      </c>
      <c r="G517" s="8" t="s">
        <v>123</v>
      </c>
      <c r="H517" s="3"/>
      <c r="I517" s="9">
        <v>12558</v>
      </c>
      <c r="J517" s="9">
        <v>5292</v>
      </c>
      <c r="K517" s="9">
        <v>0</v>
      </c>
      <c r="L517" s="9">
        <v>1188</v>
      </c>
      <c r="M517" s="10">
        <v>19038</v>
      </c>
      <c r="N517" s="3"/>
      <c r="O517" s="11">
        <v>165</v>
      </c>
      <c r="P517" s="12">
        <v>0</v>
      </c>
      <c r="Q517" s="13">
        <v>2945250</v>
      </c>
      <c r="R517" s="13">
        <v>0</v>
      </c>
      <c r="S517" s="13">
        <v>0</v>
      </c>
      <c r="T517" s="13">
        <v>196020</v>
      </c>
      <c r="U517" s="14">
        <v>3141270</v>
      </c>
      <c r="V517" s="4"/>
      <c r="W517" s="15">
        <v>0</v>
      </c>
      <c r="X517" s="16">
        <v>0.09</v>
      </c>
      <c r="Y517" s="16">
        <v>6.8010573918485959E-2</v>
      </c>
      <c r="Z517" s="17">
        <v>0</v>
      </c>
      <c r="AA517" s="4"/>
      <c r="AB517" s="11">
        <v>67</v>
      </c>
      <c r="AC517" s="18">
        <v>0</v>
      </c>
      <c r="AD517" s="13">
        <v>0</v>
      </c>
      <c r="AE517" s="18">
        <v>0</v>
      </c>
      <c r="AF517" s="19">
        <v>0</v>
      </c>
    </row>
    <row r="518" spans="1:32" x14ac:dyDescent="0.2">
      <c r="A518" s="5">
        <v>470</v>
      </c>
      <c r="B518" s="6">
        <v>470165295</v>
      </c>
      <c r="C518" s="7" t="s">
        <v>261</v>
      </c>
      <c r="D518" s="6">
        <v>165</v>
      </c>
      <c r="E518" s="7" t="s">
        <v>49</v>
      </c>
      <c r="F518" s="6">
        <v>295</v>
      </c>
      <c r="G518" s="8" t="s">
        <v>124</v>
      </c>
      <c r="H518" s="3"/>
      <c r="I518" s="9">
        <v>11039</v>
      </c>
      <c r="J518" s="9">
        <v>5453</v>
      </c>
      <c r="K518" s="9">
        <v>0</v>
      </c>
      <c r="L518" s="9">
        <v>1188</v>
      </c>
      <c r="M518" s="10">
        <v>17680</v>
      </c>
      <c r="N518" s="3"/>
      <c r="O518" s="11">
        <v>3</v>
      </c>
      <c r="P518" s="12">
        <v>0</v>
      </c>
      <c r="Q518" s="13">
        <v>49476</v>
      </c>
      <c r="R518" s="13">
        <v>0</v>
      </c>
      <c r="S518" s="13">
        <v>0</v>
      </c>
      <c r="T518" s="13">
        <v>3564</v>
      </c>
      <c r="U518" s="14">
        <v>53040</v>
      </c>
      <c r="V518" s="4"/>
      <c r="W518" s="15">
        <v>0</v>
      </c>
      <c r="X518" s="16">
        <v>0.09</v>
      </c>
      <c r="Y518" s="16">
        <v>1.7080903675145032E-2</v>
      </c>
      <c r="Z518" s="17">
        <v>0</v>
      </c>
      <c r="AA518" s="4"/>
      <c r="AB518" s="11">
        <v>1</v>
      </c>
      <c r="AC518" s="18">
        <v>0</v>
      </c>
      <c r="AD518" s="13">
        <v>0</v>
      </c>
      <c r="AE518" s="18">
        <v>0</v>
      </c>
      <c r="AF518" s="19">
        <v>0</v>
      </c>
    </row>
    <row r="519" spans="1:32" x14ac:dyDescent="0.2">
      <c r="A519" s="5">
        <v>470</v>
      </c>
      <c r="B519" s="6">
        <v>470165305</v>
      </c>
      <c r="C519" s="7" t="s">
        <v>261</v>
      </c>
      <c r="D519" s="6">
        <v>165</v>
      </c>
      <c r="E519" s="7" t="s">
        <v>49</v>
      </c>
      <c r="F519" s="6">
        <v>305</v>
      </c>
      <c r="G519" s="8" t="s">
        <v>125</v>
      </c>
      <c r="H519" s="3"/>
      <c r="I519" s="9">
        <v>12066</v>
      </c>
      <c r="J519" s="9">
        <v>4967</v>
      </c>
      <c r="K519" s="9">
        <v>0</v>
      </c>
      <c r="L519" s="9">
        <v>1188</v>
      </c>
      <c r="M519" s="10">
        <v>18221</v>
      </c>
      <c r="N519" s="3"/>
      <c r="O519" s="11">
        <v>73</v>
      </c>
      <c r="P519" s="12">
        <v>0</v>
      </c>
      <c r="Q519" s="13">
        <v>1243409</v>
      </c>
      <c r="R519" s="13">
        <v>0</v>
      </c>
      <c r="S519" s="13">
        <v>0</v>
      </c>
      <c r="T519" s="13">
        <v>86724</v>
      </c>
      <c r="U519" s="14">
        <v>1330133</v>
      </c>
      <c r="V519" s="4"/>
      <c r="W519" s="15">
        <v>0</v>
      </c>
      <c r="X519" s="16">
        <v>0.09</v>
      </c>
      <c r="Y519" s="16">
        <v>2.1265133039004572E-2</v>
      </c>
      <c r="Z519" s="17">
        <v>0</v>
      </c>
      <c r="AA519" s="4"/>
      <c r="AB519" s="11">
        <v>27</v>
      </c>
      <c r="AC519" s="18">
        <v>0</v>
      </c>
      <c r="AD519" s="13">
        <v>0</v>
      </c>
      <c r="AE519" s="18">
        <v>0</v>
      </c>
      <c r="AF519" s="19">
        <v>0</v>
      </c>
    </row>
    <row r="520" spans="1:32" x14ac:dyDescent="0.2">
      <c r="A520" s="5">
        <v>470</v>
      </c>
      <c r="B520" s="6">
        <v>470165342</v>
      </c>
      <c r="C520" s="7" t="s">
        <v>261</v>
      </c>
      <c r="D520" s="6">
        <v>165</v>
      </c>
      <c r="E520" s="7" t="s">
        <v>49</v>
      </c>
      <c r="F520" s="6">
        <v>342</v>
      </c>
      <c r="G520" s="8" t="s">
        <v>175</v>
      </c>
      <c r="H520" s="3"/>
      <c r="I520" s="9">
        <v>14481</v>
      </c>
      <c r="J520" s="9">
        <v>10473</v>
      </c>
      <c r="K520" s="9">
        <v>0</v>
      </c>
      <c r="L520" s="9">
        <v>1188</v>
      </c>
      <c r="M520" s="10">
        <v>26142</v>
      </c>
      <c r="N520" s="3"/>
      <c r="O520" s="11">
        <v>2</v>
      </c>
      <c r="P520" s="12">
        <v>0</v>
      </c>
      <c r="Q520" s="13">
        <v>49908</v>
      </c>
      <c r="R520" s="13">
        <v>0</v>
      </c>
      <c r="S520" s="13">
        <v>0</v>
      </c>
      <c r="T520" s="13">
        <v>2376</v>
      </c>
      <c r="U520" s="14">
        <v>52284</v>
      </c>
      <c r="V520" s="4"/>
      <c r="W520" s="15">
        <v>0</v>
      </c>
      <c r="X520" s="16">
        <v>0.09</v>
      </c>
      <c r="Y520" s="16">
        <v>1.7813086409381462E-3</v>
      </c>
      <c r="Z520" s="17">
        <v>0</v>
      </c>
      <c r="AA520" s="4"/>
      <c r="AB520" s="11">
        <v>1</v>
      </c>
      <c r="AC520" s="18">
        <v>0</v>
      </c>
      <c r="AD520" s="13">
        <v>0</v>
      </c>
      <c r="AE520" s="18">
        <v>0</v>
      </c>
      <c r="AF520" s="19">
        <v>0</v>
      </c>
    </row>
    <row r="521" spans="1:32" x14ac:dyDescent="0.2">
      <c r="A521" s="5">
        <v>470</v>
      </c>
      <c r="B521" s="6">
        <v>470165346</v>
      </c>
      <c r="C521" s="7" t="s">
        <v>261</v>
      </c>
      <c r="D521" s="6">
        <v>165</v>
      </c>
      <c r="E521" s="7" t="s">
        <v>49</v>
      </c>
      <c r="F521" s="6">
        <v>346</v>
      </c>
      <c r="G521" s="8" t="s">
        <v>55</v>
      </c>
      <c r="H521" s="3"/>
      <c r="I521" s="9">
        <v>13852</v>
      </c>
      <c r="J521" s="9">
        <v>1503</v>
      </c>
      <c r="K521" s="9">
        <v>0</v>
      </c>
      <c r="L521" s="9">
        <v>1188</v>
      </c>
      <c r="M521" s="10">
        <v>16543</v>
      </c>
      <c r="N521" s="3"/>
      <c r="O521" s="11">
        <v>3</v>
      </c>
      <c r="P521" s="12">
        <v>0</v>
      </c>
      <c r="Q521" s="13">
        <v>46065</v>
      </c>
      <c r="R521" s="13">
        <v>0</v>
      </c>
      <c r="S521" s="13">
        <v>0</v>
      </c>
      <c r="T521" s="13">
        <v>3564</v>
      </c>
      <c r="U521" s="14">
        <v>49629</v>
      </c>
      <c r="V521" s="4"/>
      <c r="W521" s="15">
        <v>0</v>
      </c>
      <c r="X521" s="16">
        <v>0.09</v>
      </c>
      <c r="Y521" s="16">
        <v>2.1106045922277144E-2</v>
      </c>
      <c r="Z521" s="17">
        <v>0</v>
      </c>
      <c r="AA521" s="4"/>
      <c r="AB521" s="11">
        <v>2</v>
      </c>
      <c r="AC521" s="18">
        <v>0</v>
      </c>
      <c r="AD521" s="13">
        <v>0</v>
      </c>
      <c r="AE521" s="18">
        <v>0</v>
      </c>
      <c r="AF521" s="19">
        <v>0</v>
      </c>
    </row>
    <row r="522" spans="1:32" x14ac:dyDescent="0.2">
      <c r="A522" s="5">
        <v>470</v>
      </c>
      <c r="B522" s="6">
        <v>470165347</v>
      </c>
      <c r="C522" s="7" t="s">
        <v>261</v>
      </c>
      <c r="D522" s="6">
        <v>165</v>
      </c>
      <c r="E522" s="7" t="s">
        <v>49</v>
      </c>
      <c r="F522" s="6">
        <v>347</v>
      </c>
      <c r="G522" s="8" t="s">
        <v>127</v>
      </c>
      <c r="H522" s="3"/>
      <c r="I522" s="9">
        <v>14229</v>
      </c>
      <c r="J522" s="9">
        <v>6012</v>
      </c>
      <c r="K522" s="9">
        <v>0</v>
      </c>
      <c r="L522" s="9">
        <v>1188</v>
      </c>
      <c r="M522" s="10">
        <v>21429</v>
      </c>
      <c r="N522" s="3"/>
      <c r="O522" s="11">
        <v>13</v>
      </c>
      <c r="P522" s="12">
        <v>0</v>
      </c>
      <c r="Q522" s="13">
        <v>263133</v>
      </c>
      <c r="R522" s="13">
        <v>0</v>
      </c>
      <c r="S522" s="13">
        <v>0</v>
      </c>
      <c r="T522" s="13">
        <v>15444</v>
      </c>
      <c r="U522" s="14">
        <v>278577</v>
      </c>
      <c r="V522" s="4"/>
      <c r="W522" s="15">
        <v>0</v>
      </c>
      <c r="X522" s="16">
        <v>0.09</v>
      </c>
      <c r="Y522" s="16">
        <v>1.2849490721747332E-2</v>
      </c>
      <c r="Z522" s="17">
        <v>0</v>
      </c>
      <c r="AA522" s="4"/>
      <c r="AB522" s="11">
        <v>7</v>
      </c>
      <c r="AC522" s="18">
        <v>0</v>
      </c>
      <c r="AD522" s="13">
        <v>0</v>
      </c>
      <c r="AE522" s="18">
        <v>0</v>
      </c>
      <c r="AF522" s="19">
        <v>0</v>
      </c>
    </row>
    <row r="523" spans="1:32" x14ac:dyDescent="0.2">
      <c r="A523" s="5">
        <v>470</v>
      </c>
      <c r="B523" s="6">
        <v>470165705</v>
      </c>
      <c r="C523" s="7" t="s">
        <v>261</v>
      </c>
      <c r="D523" s="6">
        <v>165</v>
      </c>
      <c r="E523" s="7" t="s">
        <v>49</v>
      </c>
      <c r="F523" s="6">
        <v>705</v>
      </c>
      <c r="G523" s="8" t="s">
        <v>265</v>
      </c>
      <c r="H523" s="3"/>
      <c r="I523" s="9">
        <v>12627</v>
      </c>
      <c r="J523" s="9">
        <v>8985</v>
      </c>
      <c r="K523" s="9">
        <v>0</v>
      </c>
      <c r="L523" s="9">
        <v>1188</v>
      </c>
      <c r="M523" s="10">
        <v>22800</v>
      </c>
      <c r="N523" s="3"/>
      <c r="O523" s="11">
        <v>1</v>
      </c>
      <c r="P523" s="12">
        <v>0</v>
      </c>
      <c r="Q523" s="13">
        <v>21612</v>
      </c>
      <c r="R523" s="13">
        <v>0</v>
      </c>
      <c r="S523" s="13">
        <v>0</v>
      </c>
      <c r="T523" s="13">
        <v>1188</v>
      </c>
      <c r="U523" s="14">
        <v>22800</v>
      </c>
      <c r="V523" s="4"/>
      <c r="W523" s="15">
        <v>0</v>
      </c>
      <c r="X523" s="16">
        <v>0.09</v>
      </c>
      <c r="Y523" s="16">
        <v>2.8634147894008527E-3</v>
      </c>
      <c r="Z523" s="17">
        <v>0</v>
      </c>
      <c r="AA523" s="4"/>
      <c r="AB523" s="11">
        <v>1</v>
      </c>
      <c r="AC523" s="18">
        <v>0</v>
      </c>
      <c r="AD523" s="13">
        <v>0</v>
      </c>
      <c r="AE523" s="18">
        <v>0</v>
      </c>
      <c r="AF523" s="19">
        <v>0</v>
      </c>
    </row>
    <row r="524" spans="1:32" x14ac:dyDescent="0.2">
      <c r="A524" s="5">
        <v>470</v>
      </c>
      <c r="B524" s="6">
        <v>470165735</v>
      </c>
      <c r="C524" s="7" t="s">
        <v>261</v>
      </c>
      <c r="D524" s="6">
        <v>165</v>
      </c>
      <c r="E524" s="7" t="s">
        <v>49</v>
      </c>
      <c r="F524" s="6">
        <v>735</v>
      </c>
      <c r="G524" s="8" t="s">
        <v>156</v>
      </c>
      <c r="H524" s="3"/>
      <c r="I524" s="9">
        <v>13098</v>
      </c>
      <c r="J524" s="9">
        <v>3926</v>
      </c>
      <c r="K524" s="9">
        <v>0</v>
      </c>
      <c r="L524" s="9">
        <v>1188</v>
      </c>
      <c r="M524" s="10">
        <v>18212</v>
      </c>
      <c r="N524" s="3"/>
      <c r="O524" s="11">
        <v>5</v>
      </c>
      <c r="P524" s="12">
        <v>0</v>
      </c>
      <c r="Q524" s="13">
        <v>85120</v>
      </c>
      <c r="R524" s="13">
        <v>0</v>
      </c>
      <c r="S524" s="13">
        <v>0</v>
      </c>
      <c r="T524" s="13">
        <v>5940</v>
      </c>
      <c r="U524" s="14">
        <v>91060</v>
      </c>
      <c r="V524" s="4"/>
      <c r="W524" s="15">
        <v>0</v>
      </c>
      <c r="X524" s="16">
        <v>0.09</v>
      </c>
      <c r="Y524" s="16">
        <v>2.0324803108928684E-2</v>
      </c>
      <c r="Z524" s="17">
        <v>0</v>
      </c>
      <c r="AA524" s="4"/>
      <c r="AB524" s="11">
        <v>4</v>
      </c>
      <c r="AC524" s="18">
        <v>0</v>
      </c>
      <c r="AD524" s="13">
        <v>0</v>
      </c>
      <c r="AE524" s="18">
        <v>0</v>
      </c>
      <c r="AF524" s="19">
        <v>0</v>
      </c>
    </row>
    <row r="525" spans="1:32" x14ac:dyDescent="0.2">
      <c r="A525" s="5">
        <v>474</v>
      </c>
      <c r="B525" s="6">
        <v>474097064</v>
      </c>
      <c r="C525" s="7" t="s">
        <v>266</v>
      </c>
      <c r="D525" s="6">
        <v>97</v>
      </c>
      <c r="E525" s="7" t="s">
        <v>117</v>
      </c>
      <c r="F525" s="6">
        <v>64</v>
      </c>
      <c r="G525" s="8" t="s">
        <v>141</v>
      </c>
      <c r="H525" s="3"/>
      <c r="I525" s="9">
        <v>12243</v>
      </c>
      <c r="J525" s="9">
        <v>1223</v>
      </c>
      <c r="K525" s="9">
        <v>0</v>
      </c>
      <c r="L525" s="9">
        <v>1188</v>
      </c>
      <c r="M525" s="10">
        <v>14654</v>
      </c>
      <c r="N525" s="3"/>
      <c r="O525" s="11">
        <v>2</v>
      </c>
      <c r="P525" s="12">
        <v>0</v>
      </c>
      <c r="Q525" s="13">
        <v>26932</v>
      </c>
      <c r="R525" s="13">
        <v>0</v>
      </c>
      <c r="S525" s="13">
        <v>0</v>
      </c>
      <c r="T525" s="13">
        <v>2376</v>
      </c>
      <c r="U525" s="14">
        <v>29308</v>
      </c>
      <c r="V525" s="4"/>
      <c r="W525" s="15">
        <v>0</v>
      </c>
      <c r="X525" s="16">
        <v>0.18</v>
      </c>
      <c r="Y525" s="16">
        <v>3.1418513928364485E-2</v>
      </c>
      <c r="Z525" s="17">
        <v>0</v>
      </c>
      <c r="AA525" s="4"/>
      <c r="AB525" s="11">
        <v>0</v>
      </c>
      <c r="AC525" s="18">
        <v>0</v>
      </c>
      <c r="AD525" s="13">
        <v>0</v>
      </c>
      <c r="AE525" s="18">
        <v>0</v>
      </c>
      <c r="AF525" s="19">
        <v>0</v>
      </c>
    </row>
    <row r="526" spans="1:32" x14ac:dyDescent="0.2">
      <c r="A526" s="5">
        <v>474</v>
      </c>
      <c r="B526" s="6">
        <v>474097097</v>
      </c>
      <c r="C526" s="7" t="s">
        <v>266</v>
      </c>
      <c r="D526" s="6">
        <v>97</v>
      </c>
      <c r="E526" s="7" t="s">
        <v>117</v>
      </c>
      <c r="F526" s="6">
        <v>97</v>
      </c>
      <c r="G526" s="8" t="s">
        <v>117</v>
      </c>
      <c r="H526" s="3"/>
      <c r="I526" s="9">
        <v>16064</v>
      </c>
      <c r="J526" s="9">
        <v>0</v>
      </c>
      <c r="K526" s="9">
        <v>0</v>
      </c>
      <c r="L526" s="9">
        <v>1188</v>
      </c>
      <c r="M526" s="10">
        <v>17252</v>
      </c>
      <c r="N526" s="3"/>
      <c r="O526" s="11">
        <v>187</v>
      </c>
      <c r="P526" s="12">
        <v>0</v>
      </c>
      <c r="Q526" s="13">
        <v>3003968</v>
      </c>
      <c r="R526" s="13">
        <v>0</v>
      </c>
      <c r="S526" s="13">
        <v>0</v>
      </c>
      <c r="T526" s="13">
        <v>222156</v>
      </c>
      <c r="U526" s="14">
        <v>3226124</v>
      </c>
      <c r="V526" s="4"/>
      <c r="W526" s="15">
        <v>0</v>
      </c>
      <c r="X526" s="16">
        <v>0.18</v>
      </c>
      <c r="Y526" s="16">
        <v>3.4843318303715877E-2</v>
      </c>
      <c r="Z526" s="17">
        <v>0</v>
      </c>
      <c r="AA526" s="4"/>
      <c r="AB526" s="11">
        <v>5</v>
      </c>
      <c r="AC526" s="18">
        <v>0</v>
      </c>
      <c r="AD526" s="13">
        <v>0</v>
      </c>
      <c r="AE526" s="18">
        <v>0</v>
      </c>
      <c r="AF526" s="19">
        <v>0</v>
      </c>
    </row>
    <row r="527" spans="1:32" x14ac:dyDescent="0.2">
      <c r="A527" s="5">
        <v>474</v>
      </c>
      <c r="B527" s="6">
        <v>474097103</v>
      </c>
      <c r="C527" s="7" t="s">
        <v>266</v>
      </c>
      <c r="D527" s="6">
        <v>97</v>
      </c>
      <c r="E527" s="7" t="s">
        <v>117</v>
      </c>
      <c r="F527" s="6">
        <v>103</v>
      </c>
      <c r="G527" s="8" t="s">
        <v>267</v>
      </c>
      <c r="H527" s="3"/>
      <c r="I527" s="9">
        <v>15097</v>
      </c>
      <c r="J527" s="9">
        <v>0</v>
      </c>
      <c r="K527" s="9">
        <v>0</v>
      </c>
      <c r="L527" s="9">
        <v>1188</v>
      </c>
      <c r="M527" s="10">
        <v>16285</v>
      </c>
      <c r="N527" s="3"/>
      <c r="O527" s="11">
        <v>16</v>
      </c>
      <c r="P527" s="12">
        <v>0</v>
      </c>
      <c r="Q527" s="13">
        <v>241552</v>
      </c>
      <c r="R527" s="13">
        <v>0</v>
      </c>
      <c r="S527" s="13">
        <v>0</v>
      </c>
      <c r="T527" s="13">
        <v>19008</v>
      </c>
      <c r="U527" s="14">
        <v>260560</v>
      </c>
      <c r="V527" s="4"/>
      <c r="W527" s="15">
        <v>0</v>
      </c>
      <c r="X527" s="16">
        <v>0.18</v>
      </c>
      <c r="Y527" s="16">
        <v>6.7130368982490319E-3</v>
      </c>
      <c r="Z527" s="17">
        <v>0</v>
      </c>
      <c r="AA527" s="4"/>
      <c r="AB527" s="11">
        <v>0</v>
      </c>
      <c r="AC527" s="18">
        <v>0</v>
      </c>
      <c r="AD527" s="13">
        <v>0</v>
      </c>
      <c r="AE527" s="18">
        <v>0</v>
      </c>
      <c r="AF527" s="19">
        <v>0</v>
      </c>
    </row>
    <row r="528" spans="1:32" x14ac:dyDescent="0.2">
      <c r="A528" s="5">
        <v>474</v>
      </c>
      <c r="B528" s="6">
        <v>474097153</v>
      </c>
      <c r="C528" s="7" t="s">
        <v>266</v>
      </c>
      <c r="D528" s="6">
        <v>97</v>
      </c>
      <c r="E528" s="7" t="s">
        <v>117</v>
      </c>
      <c r="F528" s="6">
        <v>153</v>
      </c>
      <c r="G528" s="8" t="s">
        <v>46</v>
      </c>
      <c r="H528" s="3"/>
      <c r="I528" s="9">
        <v>15660</v>
      </c>
      <c r="J528" s="9">
        <v>20</v>
      </c>
      <c r="K528" s="9">
        <v>0</v>
      </c>
      <c r="L528" s="9">
        <v>1188</v>
      </c>
      <c r="M528" s="10">
        <v>16868</v>
      </c>
      <c r="N528" s="3"/>
      <c r="O528" s="11">
        <v>34</v>
      </c>
      <c r="P528" s="12">
        <v>0</v>
      </c>
      <c r="Q528" s="13">
        <v>533120</v>
      </c>
      <c r="R528" s="13">
        <v>0</v>
      </c>
      <c r="S528" s="13">
        <v>0</v>
      </c>
      <c r="T528" s="13">
        <v>40392</v>
      </c>
      <c r="U528" s="14">
        <v>573512</v>
      </c>
      <c r="V528" s="4"/>
      <c r="W528" s="15">
        <v>0</v>
      </c>
      <c r="X528" s="16">
        <v>0.09</v>
      </c>
      <c r="Y528" s="16">
        <v>1.2938966482208984E-2</v>
      </c>
      <c r="Z528" s="17">
        <v>0</v>
      </c>
      <c r="AA528" s="4"/>
      <c r="AB528" s="11">
        <v>1</v>
      </c>
      <c r="AC528" s="18">
        <v>0</v>
      </c>
      <c r="AD528" s="13">
        <v>0</v>
      </c>
      <c r="AE528" s="18">
        <v>0</v>
      </c>
      <c r="AF528" s="19">
        <v>0</v>
      </c>
    </row>
    <row r="529" spans="1:32" x14ac:dyDescent="0.2">
      <c r="A529" s="5">
        <v>474</v>
      </c>
      <c r="B529" s="6">
        <v>474097155</v>
      </c>
      <c r="C529" s="7" t="s">
        <v>266</v>
      </c>
      <c r="D529" s="6">
        <v>97</v>
      </c>
      <c r="E529" s="7" t="s">
        <v>117</v>
      </c>
      <c r="F529" s="6">
        <v>155</v>
      </c>
      <c r="G529" s="8" t="s">
        <v>119</v>
      </c>
      <c r="H529" s="3"/>
      <c r="I529" s="9">
        <v>13151</v>
      </c>
      <c r="J529" s="9">
        <v>10486</v>
      </c>
      <c r="K529" s="9">
        <v>0</v>
      </c>
      <c r="L529" s="9">
        <v>1188</v>
      </c>
      <c r="M529" s="10">
        <v>24825</v>
      </c>
      <c r="N529" s="3"/>
      <c r="O529" s="11">
        <v>1</v>
      </c>
      <c r="P529" s="12">
        <v>0</v>
      </c>
      <c r="Q529" s="13">
        <v>23637</v>
      </c>
      <c r="R529" s="13">
        <v>0</v>
      </c>
      <c r="S529" s="13">
        <v>0</v>
      </c>
      <c r="T529" s="13">
        <v>1188</v>
      </c>
      <c r="U529" s="14">
        <v>24825</v>
      </c>
      <c r="V529" s="4"/>
      <c r="W529" s="15">
        <v>0</v>
      </c>
      <c r="X529" s="16">
        <v>0.09</v>
      </c>
      <c r="Y529" s="16">
        <v>7.2174784820801263E-4</v>
      </c>
      <c r="Z529" s="17">
        <v>0</v>
      </c>
      <c r="AA529" s="4"/>
      <c r="AB529" s="11">
        <v>0</v>
      </c>
      <c r="AC529" s="18">
        <v>0</v>
      </c>
      <c r="AD529" s="13">
        <v>0</v>
      </c>
      <c r="AE529" s="18">
        <v>0</v>
      </c>
      <c r="AF529" s="19">
        <v>0</v>
      </c>
    </row>
    <row r="530" spans="1:32" x14ac:dyDescent="0.2">
      <c r="A530" s="5">
        <v>474</v>
      </c>
      <c r="B530" s="6">
        <v>474097162</v>
      </c>
      <c r="C530" s="7" t="s">
        <v>266</v>
      </c>
      <c r="D530" s="6">
        <v>97</v>
      </c>
      <c r="E530" s="7" t="s">
        <v>117</v>
      </c>
      <c r="F530" s="6">
        <v>162</v>
      </c>
      <c r="G530" s="8" t="s">
        <v>146</v>
      </c>
      <c r="H530" s="3"/>
      <c r="I530" s="9">
        <v>12231</v>
      </c>
      <c r="J530" s="9">
        <v>2458</v>
      </c>
      <c r="K530" s="9">
        <v>0</v>
      </c>
      <c r="L530" s="9">
        <v>1188</v>
      </c>
      <c r="M530" s="10">
        <v>15877</v>
      </c>
      <c r="N530" s="3"/>
      <c r="O530" s="11">
        <v>13</v>
      </c>
      <c r="P530" s="12">
        <v>0</v>
      </c>
      <c r="Q530" s="13">
        <v>190957</v>
      </c>
      <c r="R530" s="13">
        <v>0</v>
      </c>
      <c r="S530" s="13">
        <v>0</v>
      </c>
      <c r="T530" s="13">
        <v>15444</v>
      </c>
      <c r="U530" s="14">
        <v>206401</v>
      </c>
      <c r="V530" s="4"/>
      <c r="W530" s="15">
        <v>0</v>
      </c>
      <c r="X530" s="16">
        <v>0.09</v>
      </c>
      <c r="Y530" s="16">
        <v>1.5158171061065212E-2</v>
      </c>
      <c r="Z530" s="17">
        <v>0</v>
      </c>
      <c r="AA530" s="4"/>
      <c r="AB530" s="11">
        <v>0</v>
      </c>
      <c r="AC530" s="18">
        <v>0</v>
      </c>
      <c r="AD530" s="13">
        <v>0</v>
      </c>
      <c r="AE530" s="18">
        <v>0</v>
      </c>
      <c r="AF530" s="19">
        <v>0</v>
      </c>
    </row>
    <row r="531" spans="1:32" x14ac:dyDescent="0.2">
      <c r="A531" s="5">
        <v>474</v>
      </c>
      <c r="B531" s="6">
        <v>474097226</v>
      </c>
      <c r="C531" s="7" t="s">
        <v>266</v>
      </c>
      <c r="D531" s="6">
        <v>97</v>
      </c>
      <c r="E531" s="7" t="s">
        <v>117</v>
      </c>
      <c r="F531" s="6">
        <v>226</v>
      </c>
      <c r="G531" s="8" t="s">
        <v>202</v>
      </c>
      <c r="H531" s="3"/>
      <c r="I531" s="9">
        <v>14384</v>
      </c>
      <c r="J531" s="9">
        <v>1365</v>
      </c>
      <c r="K531" s="9">
        <v>0</v>
      </c>
      <c r="L531" s="9">
        <v>1188</v>
      </c>
      <c r="M531" s="10">
        <v>16937</v>
      </c>
      <c r="N531" s="3"/>
      <c r="O531" s="11">
        <v>1</v>
      </c>
      <c r="P531" s="12">
        <v>0</v>
      </c>
      <c r="Q531" s="13">
        <v>15749</v>
      </c>
      <c r="R531" s="13">
        <v>0</v>
      </c>
      <c r="S531" s="13">
        <v>0</v>
      </c>
      <c r="T531" s="13">
        <v>1188</v>
      </c>
      <c r="U531" s="14">
        <v>16937</v>
      </c>
      <c r="V531" s="4"/>
      <c r="W531" s="15">
        <v>0</v>
      </c>
      <c r="X531" s="16">
        <v>0.18</v>
      </c>
      <c r="Y531" s="16">
        <v>1.6929435924772737E-2</v>
      </c>
      <c r="Z531" s="17">
        <v>0</v>
      </c>
      <c r="AA531" s="4"/>
      <c r="AB531" s="11">
        <v>0</v>
      </c>
      <c r="AC531" s="18">
        <v>0</v>
      </c>
      <c r="AD531" s="13">
        <v>0</v>
      </c>
      <c r="AE531" s="18">
        <v>0</v>
      </c>
      <c r="AF531" s="19">
        <v>0</v>
      </c>
    </row>
    <row r="532" spans="1:32" x14ac:dyDescent="0.2">
      <c r="A532" s="5">
        <v>474</v>
      </c>
      <c r="B532" s="6">
        <v>474097343</v>
      </c>
      <c r="C532" s="7" t="s">
        <v>266</v>
      </c>
      <c r="D532" s="6">
        <v>97</v>
      </c>
      <c r="E532" s="7" t="s">
        <v>117</v>
      </c>
      <c r="F532" s="6">
        <v>343</v>
      </c>
      <c r="G532" s="8" t="s">
        <v>268</v>
      </c>
      <c r="H532" s="3"/>
      <c r="I532" s="9">
        <v>13261</v>
      </c>
      <c r="J532" s="9">
        <v>154</v>
      </c>
      <c r="K532" s="9">
        <v>0</v>
      </c>
      <c r="L532" s="9">
        <v>1188</v>
      </c>
      <c r="M532" s="10">
        <v>14603</v>
      </c>
      <c r="N532" s="3"/>
      <c r="O532" s="11">
        <v>12</v>
      </c>
      <c r="P532" s="12">
        <v>0</v>
      </c>
      <c r="Q532" s="13">
        <v>160980</v>
      </c>
      <c r="R532" s="13">
        <v>0</v>
      </c>
      <c r="S532" s="13">
        <v>0</v>
      </c>
      <c r="T532" s="13">
        <v>14256</v>
      </c>
      <c r="U532" s="14">
        <v>175236</v>
      </c>
      <c r="V532" s="4"/>
      <c r="W532" s="15">
        <v>0</v>
      </c>
      <c r="X532" s="16">
        <v>0.18</v>
      </c>
      <c r="Y532" s="16">
        <v>7.8968505473857864E-3</v>
      </c>
      <c r="Z532" s="17">
        <v>0</v>
      </c>
      <c r="AA532" s="4"/>
      <c r="AB532" s="11">
        <v>0</v>
      </c>
      <c r="AC532" s="18">
        <v>0</v>
      </c>
      <c r="AD532" s="13">
        <v>0</v>
      </c>
      <c r="AE532" s="18">
        <v>0</v>
      </c>
      <c r="AF532" s="19">
        <v>0</v>
      </c>
    </row>
    <row r="533" spans="1:32" x14ac:dyDescent="0.2">
      <c r="A533" s="5">
        <v>474</v>
      </c>
      <c r="B533" s="6">
        <v>474097610</v>
      </c>
      <c r="C533" s="7" t="s">
        <v>266</v>
      </c>
      <c r="D533" s="6">
        <v>97</v>
      </c>
      <c r="E533" s="7" t="s">
        <v>117</v>
      </c>
      <c r="F533" s="6">
        <v>610</v>
      </c>
      <c r="G533" s="8" t="s">
        <v>269</v>
      </c>
      <c r="H533" s="3"/>
      <c r="I533" s="9">
        <v>13628</v>
      </c>
      <c r="J533" s="9">
        <v>1763</v>
      </c>
      <c r="K533" s="9">
        <v>0</v>
      </c>
      <c r="L533" s="9">
        <v>1188</v>
      </c>
      <c r="M533" s="10">
        <v>16579</v>
      </c>
      <c r="N533" s="3"/>
      <c r="O533" s="11">
        <v>8</v>
      </c>
      <c r="P533" s="12">
        <v>0</v>
      </c>
      <c r="Q533" s="13">
        <v>123128</v>
      </c>
      <c r="R533" s="13">
        <v>0</v>
      </c>
      <c r="S533" s="13">
        <v>0</v>
      </c>
      <c r="T533" s="13">
        <v>9504</v>
      </c>
      <c r="U533" s="14">
        <v>132632</v>
      </c>
      <c r="V533" s="4"/>
      <c r="W533" s="15">
        <v>0</v>
      </c>
      <c r="X533" s="16">
        <v>0.09</v>
      </c>
      <c r="Y533" s="16">
        <v>6.3901265345708167E-3</v>
      </c>
      <c r="Z533" s="17">
        <v>0</v>
      </c>
      <c r="AA533" s="4"/>
      <c r="AB533" s="11">
        <v>0</v>
      </c>
      <c r="AC533" s="18">
        <v>0</v>
      </c>
      <c r="AD533" s="13">
        <v>0</v>
      </c>
      <c r="AE533" s="18">
        <v>0</v>
      </c>
      <c r="AF533" s="19">
        <v>0</v>
      </c>
    </row>
    <row r="534" spans="1:32" x14ac:dyDescent="0.2">
      <c r="A534" s="5">
        <v>474</v>
      </c>
      <c r="B534" s="6">
        <v>474097620</v>
      </c>
      <c r="C534" s="7" t="s">
        <v>266</v>
      </c>
      <c r="D534" s="6">
        <v>97</v>
      </c>
      <c r="E534" s="7" t="s">
        <v>117</v>
      </c>
      <c r="F534" s="6">
        <v>620</v>
      </c>
      <c r="G534" s="8" t="s">
        <v>151</v>
      </c>
      <c r="H534" s="3"/>
      <c r="I534" s="9">
        <v>12489</v>
      </c>
      <c r="J534" s="9">
        <v>8014</v>
      </c>
      <c r="K534" s="9">
        <v>0</v>
      </c>
      <c r="L534" s="9">
        <v>1188</v>
      </c>
      <c r="M534" s="10">
        <v>21691</v>
      </c>
      <c r="N534" s="3"/>
      <c r="O534" s="11">
        <v>2</v>
      </c>
      <c r="P534" s="12">
        <v>0</v>
      </c>
      <c r="Q534" s="13">
        <v>41006</v>
      </c>
      <c r="R534" s="13">
        <v>0</v>
      </c>
      <c r="S534" s="13">
        <v>0</v>
      </c>
      <c r="T534" s="13">
        <v>2376</v>
      </c>
      <c r="U534" s="14">
        <v>43382</v>
      </c>
      <c r="V534" s="4"/>
      <c r="W534" s="15">
        <v>0</v>
      </c>
      <c r="X534" s="16">
        <v>0.09</v>
      </c>
      <c r="Y534" s="16">
        <v>1.3379013522398057E-2</v>
      </c>
      <c r="Z534" s="17">
        <v>0</v>
      </c>
      <c r="AA534" s="4"/>
      <c r="AB534" s="11">
        <v>0</v>
      </c>
      <c r="AC534" s="18">
        <v>0</v>
      </c>
      <c r="AD534" s="13">
        <v>0</v>
      </c>
      <c r="AE534" s="18">
        <v>0</v>
      </c>
      <c r="AF534" s="19">
        <v>0</v>
      </c>
    </row>
    <row r="535" spans="1:32" x14ac:dyDescent="0.2">
      <c r="A535" s="5">
        <v>474</v>
      </c>
      <c r="B535" s="6">
        <v>474097720</v>
      </c>
      <c r="C535" s="7" t="s">
        <v>266</v>
      </c>
      <c r="D535" s="6">
        <v>97</v>
      </c>
      <c r="E535" s="7" t="s">
        <v>117</v>
      </c>
      <c r="F535" s="6">
        <v>720</v>
      </c>
      <c r="G535" s="8" t="s">
        <v>270</v>
      </c>
      <c r="H535" s="3"/>
      <c r="I535" s="9">
        <v>13881</v>
      </c>
      <c r="J535" s="9">
        <v>1455</v>
      </c>
      <c r="K535" s="9">
        <v>0</v>
      </c>
      <c r="L535" s="9">
        <v>1188</v>
      </c>
      <c r="M535" s="10">
        <v>16524</v>
      </c>
      <c r="N535" s="3"/>
      <c r="O535" s="11">
        <v>2</v>
      </c>
      <c r="P535" s="12">
        <v>0</v>
      </c>
      <c r="Q535" s="13">
        <v>30672</v>
      </c>
      <c r="R535" s="13">
        <v>0</v>
      </c>
      <c r="S535" s="13">
        <v>0</v>
      </c>
      <c r="T535" s="13">
        <v>2376</v>
      </c>
      <c r="U535" s="14">
        <v>33048</v>
      </c>
      <c r="V535" s="4"/>
      <c r="W535" s="15">
        <v>0</v>
      </c>
      <c r="X535" s="16">
        <v>0.09</v>
      </c>
      <c r="Y535" s="16">
        <v>2.0729170218337038E-3</v>
      </c>
      <c r="Z535" s="17">
        <v>0</v>
      </c>
      <c r="AA535" s="4"/>
      <c r="AB535" s="11">
        <v>0</v>
      </c>
      <c r="AC535" s="18">
        <v>0</v>
      </c>
      <c r="AD535" s="13">
        <v>0</v>
      </c>
      <c r="AE535" s="18">
        <v>0</v>
      </c>
      <c r="AF535" s="19">
        <v>0</v>
      </c>
    </row>
    <row r="536" spans="1:32" x14ac:dyDescent="0.2">
      <c r="A536" s="5">
        <v>474</v>
      </c>
      <c r="B536" s="6">
        <v>474097725</v>
      </c>
      <c r="C536" s="7" t="s">
        <v>266</v>
      </c>
      <c r="D536" s="6">
        <v>97</v>
      </c>
      <c r="E536" s="7" t="s">
        <v>117</v>
      </c>
      <c r="F536" s="6">
        <v>725</v>
      </c>
      <c r="G536" s="8" t="s">
        <v>154</v>
      </c>
      <c r="H536" s="3"/>
      <c r="I536" s="9">
        <v>16655</v>
      </c>
      <c r="J536" s="9">
        <v>4526</v>
      </c>
      <c r="K536" s="9">
        <v>0</v>
      </c>
      <c r="L536" s="9">
        <v>1188</v>
      </c>
      <c r="M536" s="10">
        <v>22369</v>
      </c>
      <c r="N536" s="3"/>
      <c r="O536" s="11">
        <v>1</v>
      </c>
      <c r="P536" s="12">
        <v>0</v>
      </c>
      <c r="Q536" s="13">
        <v>21181</v>
      </c>
      <c r="R536" s="13">
        <v>0</v>
      </c>
      <c r="S536" s="13">
        <v>0</v>
      </c>
      <c r="T536" s="13">
        <v>1188</v>
      </c>
      <c r="U536" s="14">
        <v>22369</v>
      </c>
      <c r="V536" s="4"/>
      <c r="W536" s="15">
        <v>0</v>
      </c>
      <c r="X536" s="16">
        <v>0.09</v>
      </c>
      <c r="Y536" s="16">
        <v>9.7485817019726181E-3</v>
      </c>
      <c r="Z536" s="17">
        <v>0</v>
      </c>
      <c r="AA536" s="4"/>
      <c r="AB536" s="11">
        <v>0</v>
      </c>
      <c r="AC536" s="18">
        <v>0</v>
      </c>
      <c r="AD536" s="13">
        <v>0</v>
      </c>
      <c r="AE536" s="18">
        <v>0</v>
      </c>
      <c r="AF536" s="19">
        <v>0</v>
      </c>
    </row>
    <row r="537" spans="1:32" x14ac:dyDescent="0.2">
      <c r="A537" s="5">
        <v>474</v>
      </c>
      <c r="B537" s="6">
        <v>474097735</v>
      </c>
      <c r="C537" s="7" t="s">
        <v>266</v>
      </c>
      <c r="D537" s="6">
        <v>97</v>
      </c>
      <c r="E537" s="7" t="s">
        <v>117</v>
      </c>
      <c r="F537" s="6">
        <v>735</v>
      </c>
      <c r="G537" s="8" t="s">
        <v>156</v>
      </c>
      <c r="H537" s="3"/>
      <c r="I537" s="9">
        <v>14897</v>
      </c>
      <c r="J537" s="9">
        <v>4465</v>
      </c>
      <c r="K537" s="9">
        <v>0</v>
      </c>
      <c r="L537" s="9">
        <v>1188</v>
      </c>
      <c r="M537" s="10">
        <v>20550</v>
      </c>
      <c r="N537" s="3"/>
      <c r="O537" s="11">
        <v>15</v>
      </c>
      <c r="P537" s="12">
        <v>0</v>
      </c>
      <c r="Q537" s="13">
        <v>290430</v>
      </c>
      <c r="R537" s="13">
        <v>0</v>
      </c>
      <c r="S537" s="13">
        <v>0</v>
      </c>
      <c r="T537" s="13">
        <v>17820</v>
      </c>
      <c r="U537" s="14">
        <v>308250</v>
      </c>
      <c r="V537" s="4"/>
      <c r="W537" s="15">
        <v>0</v>
      </c>
      <c r="X537" s="16">
        <v>0.09</v>
      </c>
      <c r="Y537" s="16">
        <v>2.0324803108928684E-2</v>
      </c>
      <c r="Z537" s="17">
        <v>0</v>
      </c>
      <c r="AA537" s="4"/>
      <c r="AB537" s="11">
        <v>0</v>
      </c>
      <c r="AC537" s="18">
        <v>0</v>
      </c>
      <c r="AD537" s="13">
        <v>0</v>
      </c>
      <c r="AE537" s="18">
        <v>0</v>
      </c>
      <c r="AF537" s="19">
        <v>0</v>
      </c>
    </row>
    <row r="538" spans="1:32" x14ac:dyDescent="0.2">
      <c r="A538" s="5">
        <v>474</v>
      </c>
      <c r="B538" s="6">
        <v>474097753</v>
      </c>
      <c r="C538" s="7" t="s">
        <v>266</v>
      </c>
      <c r="D538" s="6">
        <v>97</v>
      </c>
      <c r="E538" s="7" t="s">
        <v>117</v>
      </c>
      <c r="F538" s="6">
        <v>753</v>
      </c>
      <c r="G538" s="8" t="s">
        <v>206</v>
      </c>
      <c r="H538" s="3"/>
      <c r="I538" s="9">
        <v>14008</v>
      </c>
      <c r="J538" s="9">
        <v>3743</v>
      </c>
      <c r="K538" s="9">
        <v>0</v>
      </c>
      <c r="L538" s="9">
        <v>1188</v>
      </c>
      <c r="M538" s="10">
        <v>18939</v>
      </c>
      <c r="N538" s="3"/>
      <c r="O538" s="11">
        <v>3</v>
      </c>
      <c r="P538" s="12">
        <v>0</v>
      </c>
      <c r="Q538" s="13">
        <v>53253</v>
      </c>
      <c r="R538" s="13">
        <v>0</v>
      </c>
      <c r="S538" s="13">
        <v>0</v>
      </c>
      <c r="T538" s="13">
        <v>3564</v>
      </c>
      <c r="U538" s="14">
        <v>56817</v>
      </c>
      <c r="V538" s="4"/>
      <c r="W538" s="15">
        <v>0</v>
      </c>
      <c r="X538" s="16">
        <v>0.09</v>
      </c>
      <c r="Y538" s="16">
        <v>5.0956606930113698E-3</v>
      </c>
      <c r="Z538" s="17">
        <v>0</v>
      </c>
      <c r="AA538" s="4"/>
      <c r="AB538" s="11">
        <v>0</v>
      </c>
      <c r="AC538" s="18">
        <v>0</v>
      </c>
      <c r="AD538" s="13">
        <v>0</v>
      </c>
      <c r="AE538" s="18">
        <v>0</v>
      </c>
      <c r="AF538" s="19">
        <v>0</v>
      </c>
    </row>
    <row r="539" spans="1:32" x14ac:dyDescent="0.2">
      <c r="A539" s="5">
        <v>474</v>
      </c>
      <c r="B539" s="6">
        <v>474097755</v>
      </c>
      <c r="C539" s="7" t="s">
        <v>266</v>
      </c>
      <c r="D539" s="6">
        <v>97</v>
      </c>
      <c r="E539" s="7" t="s">
        <v>117</v>
      </c>
      <c r="F539" s="6">
        <v>755</v>
      </c>
      <c r="G539" s="8" t="s">
        <v>80</v>
      </c>
      <c r="H539" s="3"/>
      <c r="I539" s="9">
        <v>15979</v>
      </c>
      <c r="J539" s="9">
        <v>8285</v>
      </c>
      <c r="K539" s="9">
        <v>0</v>
      </c>
      <c r="L539" s="9">
        <v>1188</v>
      </c>
      <c r="M539" s="10">
        <v>25452</v>
      </c>
      <c r="N539" s="3"/>
      <c r="O539" s="11">
        <v>1</v>
      </c>
      <c r="P539" s="12">
        <v>0</v>
      </c>
      <c r="Q539" s="13">
        <v>24264</v>
      </c>
      <c r="R539" s="13">
        <v>0</v>
      </c>
      <c r="S539" s="13">
        <v>0</v>
      </c>
      <c r="T539" s="13">
        <v>1188</v>
      </c>
      <c r="U539" s="14">
        <v>25452</v>
      </c>
      <c r="V539" s="4"/>
      <c r="W539" s="15">
        <v>0</v>
      </c>
      <c r="X539" s="16">
        <v>0.09</v>
      </c>
      <c r="Y539" s="16">
        <v>3.4071253553593306E-2</v>
      </c>
      <c r="Z539" s="17">
        <v>0</v>
      </c>
      <c r="AA539" s="4"/>
      <c r="AB539" s="11">
        <v>0</v>
      </c>
      <c r="AC539" s="18">
        <v>0</v>
      </c>
      <c r="AD539" s="13">
        <v>0</v>
      </c>
      <c r="AE539" s="18">
        <v>0</v>
      </c>
      <c r="AF539" s="19">
        <v>0</v>
      </c>
    </row>
    <row r="540" spans="1:32" x14ac:dyDescent="0.2">
      <c r="A540" s="5">
        <v>474</v>
      </c>
      <c r="B540" s="6">
        <v>474097775</v>
      </c>
      <c r="C540" s="7" t="s">
        <v>266</v>
      </c>
      <c r="D540" s="6">
        <v>97</v>
      </c>
      <c r="E540" s="7" t="s">
        <v>117</v>
      </c>
      <c r="F540" s="6">
        <v>775</v>
      </c>
      <c r="G540" s="8" t="s">
        <v>157</v>
      </c>
      <c r="H540" s="3"/>
      <c r="I540" s="9">
        <v>13685</v>
      </c>
      <c r="J540" s="9">
        <v>1536</v>
      </c>
      <c r="K540" s="9">
        <v>0</v>
      </c>
      <c r="L540" s="9">
        <v>1188</v>
      </c>
      <c r="M540" s="10">
        <v>16409</v>
      </c>
      <c r="N540" s="3"/>
      <c r="O540" s="11">
        <v>4</v>
      </c>
      <c r="P540" s="12">
        <v>0</v>
      </c>
      <c r="Q540" s="13">
        <v>60884</v>
      </c>
      <c r="R540" s="13">
        <v>0</v>
      </c>
      <c r="S540" s="13">
        <v>0</v>
      </c>
      <c r="T540" s="13">
        <v>4752</v>
      </c>
      <c r="U540" s="14">
        <v>65636</v>
      </c>
      <c r="V540" s="4"/>
      <c r="W540" s="15">
        <v>0</v>
      </c>
      <c r="X540" s="16">
        <v>0.09</v>
      </c>
      <c r="Y540" s="16">
        <v>6.7523330791340449E-3</v>
      </c>
      <c r="Z540" s="17">
        <v>0</v>
      </c>
      <c r="AA540" s="4"/>
      <c r="AB540" s="11">
        <v>0</v>
      </c>
      <c r="AC540" s="18">
        <v>0</v>
      </c>
      <c r="AD540" s="13">
        <v>0</v>
      </c>
      <c r="AE540" s="18">
        <v>0</v>
      </c>
      <c r="AF540" s="19">
        <v>0</v>
      </c>
    </row>
    <row r="541" spans="1:32" x14ac:dyDescent="0.2">
      <c r="A541" s="5">
        <v>478</v>
      </c>
      <c r="B541" s="6">
        <v>478352010</v>
      </c>
      <c r="C541" s="7" t="s">
        <v>271</v>
      </c>
      <c r="D541" s="6">
        <v>352</v>
      </c>
      <c r="E541" s="7" t="s">
        <v>272</v>
      </c>
      <c r="F541" s="6">
        <v>10</v>
      </c>
      <c r="G541" s="8" t="s">
        <v>113</v>
      </c>
      <c r="H541" s="3"/>
      <c r="I541" s="9">
        <v>12479</v>
      </c>
      <c r="J541" s="9">
        <v>5238</v>
      </c>
      <c r="K541" s="9">
        <v>0</v>
      </c>
      <c r="L541" s="9">
        <v>1188</v>
      </c>
      <c r="M541" s="10">
        <v>18905</v>
      </c>
      <c r="N541" s="3"/>
      <c r="O541" s="11">
        <v>1</v>
      </c>
      <c r="P541" s="12">
        <v>0</v>
      </c>
      <c r="Q541" s="13">
        <v>17717</v>
      </c>
      <c r="R541" s="13">
        <v>0</v>
      </c>
      <c r="S541" s="13">
        <v>0</v>
      </c>
      <c r="T541" s="13">
        <v>1188</v>
      </c>
      <c r="U541" s="14">
        <v>18905</v>
      </c>
      <c r="V541" s="4"/>
      <c r="W541" s="15">
        <v>0</v>
      </c>
      <c r="X541" s="16">
        <v>0.09</v>
      </c>
      <c r="Y541" s="16">
        <v>3.2916610156129471E-3</v>
      </c>
      <c r="Z541" s="17">
        <v>0</v>
      </c>
      <c r="AA541" s="4"/>
      <c r="AB541" s="11">
        <v>0</v>
      </c>
      <c r="AC541" s="18">
        <v>0</v>
      </c>
      <c r="AD541" s="13">
        <v>0</v>
      </c>
      <c r="AE541" s="18">
        <v>0</v>
      </c>
      <c r="AF541" s="19">
        <v>0</v>
      </c>
    </row>
    <row r="542" spans="1:32" x14ac:dyDescent="0.2">
      <c r="A542" s="5">
        <v>478</v>
      </c>
      <c r="B542" s="6">
        <v>478352056</v>
      </c>
      <c r="C542" s="7" t="s">
        <v>271</v>
      </c>
      <c r="D542" s="6">
        <v>352</v>
      </c>
      <c r="E542" s="7" t="s">
        <v>272</v>
      </c>
      <c r="F542" s="6">
        <v>56</v>
      </c>
      <c r="G542" s="8" t="s">
        <v>170</v>
      </c>
      <c r="H542" s="3"/>
      <c r="I542" s="9">
        <v>14892</v>
      </c>
      <c r="J542" s="9">
        <v>4371</v>
      </c>
      <c r="K542" s="9">
        <v>0</v>
      </c>
      <c r="L542" s="9">
        <v>1188</v>
      </c>
      <c r="M542" s="10">
        <v>20451</v>
      </c>
      <c r="N542" s="3"/>
      <c r="O542" s="11">
        <v>3</v>
      </c>
      <c r="P542" s="12">
        <v>0</v>
      </c>
      <c r="Q542" s="13">
        <v>57789</v>
      </c>
      <c r="R542" s="13">
        <v>0</v>
      </c>
      <c r="S542" s="13">
        <v>0</v>
      </c>
      <c r="T542" s="13">
        <v>3564</v>
      </c>
      <c r="U542" s="14">
        <v>61353</v>
      </c>
      <c r="V542" s="4"/>
      <c r="W542" s="15">
        <v>0</v>
      </c>
      <c r="X542" s="16">
        <v>0.09</v>
      </c>
      <c r="Y542" s="16">
        <v>1.9185876576269707E-2</v>
      </c>
      <c r="Z542" s="17">
        <v>0</v>
      </c>
      <c r="AA542" s="4"/>
      <c r="AB542" s="11">
        <v>0</v>
      </c>
      <c r="AC542" s="18">
        <v>0</v>
      </c>
      <c r="AD542" s="13">
        <v>0</v>
      </c>
      <c r="AE542" s="18">
        <v>0</v>
      </c>
      <c r="AF542" s="19">
        <v>0</v>
      </c>
    </row>
    <row r="543" spans="1:32" x14ac:dyDescent="0.2">
      <c r="A543" s="5">
        <v>478</v>
      </c>
      <c r="B543" s="6">
        <v>478352064</v>
      </c>
      <c r="C543" s="7" t="s">
        <v>271</v>
      </c>
      <c r="D543" s="6">
        <v>352</v>
      </c>
      <c r="E543" s="7" t="s">
        <v>272</v>
      </c>
      <c r="F543" s="6">
        <v>64</v>
      </c>
      <c r="G543" s="8" t="s">
        <v>141</v>
      </c>
      <c r="H543" s="3"/>
      <c r="I543" s="9">
        <v>12243</v>
      </c>
      <c r="J543" s="9">
        <v>1223</v>
      </c>
      <c r="K543" s="9">
        <v>0</v>
      </c>
      <c r="L543" s="9">
        <v>1188</v>
      </c>
      <c r="M543" s="10">
        <v>14654</v>
      </c>
      <c r="N543" s="3"/>
      <c r="O543" s="11">
        <v>1</v>
      </c>
      <c r="P543" s="12">
        <v>0</v>
      </c>
      <c r="Q543" s="13">
        <v>13466</v>
      </c>
      <c r="R543" s="13">
        <v>0</v>
      </c>
      <c r="S543" s="13">
        <v>0</v>
      </c>
      <c r="T543" s="13">
        <v>1188</v>
      </c>
      <c r="U543" s="14">
        <v>14654</v>
      </c>
      <c r="V543" s="4"/>
      <c r="W543" s="15">
        <v>0</v>
      </c>
      <c r="X543" s="16">
        <v>0.18</v>
      </c>
      <c r="Y543" s="16">
        <v>3.1418513928364485E-2</v>
      </c>
      <c r="Z543" s="17">
        <v>0</v>
      </c>
      <c r="AA543" s="4"/>
      <c r="AB543" s="11">
        <v>0</v>
      </c>
      <c r="AC543" s="18">
        <v>0</v>
      </c>
      <c r="AD543" s="13">
        <v>0</v>
      </c>
      <c r="AE543" s="18">
        <v>0</v>
      </c>
      <c r="AF543" s="19">
        <v>0</v>
      </c>
    </row>
    <row r="544" spans="1:32" x14ac:dyDescent="0.2">
      <c r="A544" s="5">
        <v>478</v>
      </c>
      <c r="B544" s="6">
        <v>478352067</v>
      </c>
      <c r="C544" s="7" t="s">
        <v>271</v>
      </c>
      <c r="D544" s="6">
        <v>352</v>
      </c>
      <c r="E544" s="7" t="s">
        <v>272</v>
      </c>
      <c r="F544" s="6">
        <v>67</v>
      </c>
      <c r="G544" s="8" t="s">
        <v>273</v>
      </c>
      <c r="H544" s="3"/>
      <c r="I544" s="9">
        <v>10332</v>
      </c>
      <c r="J544" s="9">
        <v>10951</v>
      </c>
      <c r="K544" s="9">
        <v>0</v>
      </c>
      <c r="L544" s="9">
        <v>1188</v>
      </c>
      <c r="M544" s="10">
        <v>22471</v>
      </c>
      <c r="N544" s="3"/>
      <c r="O544" s="11">
        <v>4</v>
      </c>
      <c r="P544" s="12">
        <v>0</v>
      </c>
      <c r="Q544" s="13">
        <v>85132</v>
      </c>
      <c r="R544" s="13">
        <v>0</v>
      </c>
      <c r="S544" s="13">
        <v>0</v>
      </c>
      <c r="T544" s="13">
        <v>4752</v>
      </c>
      <c r="U544" s="14">
        <v>89884</v>
      </c>
      <c r="V544" s="4"/>
      <c r="W544" s="15">
        <v>0</v>
      </c>
      <c r="X544" s="16">
        <v>0.09</v>
      </c>
      <c r="Y544" s="16">
        <v>1.7797723321805535E-3</v>
      </c>
      <c r="Z544" s="17">
        <v>0</v>
      </c>
      <c r="AA544" s="4"/>
      <c r="AB544" s="11">
        <v>2</v>
      </c>
      <c r="AC544" s="18">
        <v>0</v>
      </c>
      <c r="AD544" s="13">
        <v>0</v>
      </c>
      <c r="AE544" s="18">
        <v>0</v>
      </c>
      <c r="AF544" s="19">
        <v>0</v>
      </c>
    </row>
    <row r="545" spans="1:32" x14ac:dyDescent="0.2">
      <c r="A545" s="5">
        <v>478</v>
      </c>
      <c r="B545" s="6">
        <v>478352097</v>
      </c>
      <c r="C545" s="7" t="s">
        <v>271</v>
      </c>
      <c r="D545" s="6">
        <v>352</v>
      </c>
      <c r="E545" s="7" t="s">
        <v>272</v>
      </c>
      <c r="F545" s="6">
        <v>97</v>
      </c>
      <c r="G545" s="8" t="s">
        <v>117</v>
      </c>
      <c r="H545" s="3"/>
      <c r="I545" s="9">
        <v>12487</v>
      </c>
      <c r="J545" s="9">
        <v>0</v>
      </c>
      <c r="K545" s="9">
        <v>0</v>
      </c>
      <c r="L545" s="9">
        <v>1188</v>
      </c>
      <c r="M545" s="10">
        <v>13675</v>
      </c>
      <c r="N545" s="3"/>
      <c r="O545" s="11">
        <v>10</v>
      </c>
      <c r="P545" s="12">
        <v>0</v>
      </c>
      <c r="Q545" s="13">
        <v>124870</v>
      </c>
      <c r="R545" s="13">
        <v>0</v>
      </c>
      <c r="S545" s="13">
        <v>0</v>
      </c>
      <c r="T545" s="13">
        <v>11880</v>
      </c>
      <c r="U545" s="14">
        <v>136750</v>
      </c>
      <c r="V545" s="4"/>
      <c r="W545" s="15">
        <v>0</v>
      </c>
      <c r="X545" s="16">
        <v>0.18</v>
      </c>
      <c r="Y545" s="16">
        <v>3.4843318303715877E-2</v>
      </c>
      <c r="Z545" s="17">
        <v>0</v>
      </c>
      <c r="AA545" s="4"/>
      <c r="AB545" s="11">
        <v>3</v>
      </c>
      <c r="AC545" s="18">
        <v>0</v>
      </c>
      <c r="AD545" s="13">
        <v>0</v>
      </c>
      <c r="AE545" s="18">
        <v>0</v>
      </c>
      <c r="AF545" s="19">
        <v>0</v>
      </c>
    </row>
    <row r="546" spans="1:32" x14ac:dyDescent="0.2">
      <c r="A546" s="5">
        <v>478</v>
      </c>
      <c r="B546" s="6">
        <v>478352103</v>
      </c>
      <c r="C546" s="7" t="s">
        <v>271</v>
      </c>
      <c r="D546" s="6">
        <v>352</v>
      </c>
      <c r="E546" s="7" t="s">
        <v>272</v>
      </c>
      <c r="F546" s="6">
        <v>103</v>
      </c>
      <c r="G546" s="8" t="s">
        <v>267</v>
      </c>
      <c r="H546" s="3"/>
      <c r="I546" s="9">
        <v>16141</v>
      </c>
      <c r="J546" s="9">
        <v>0</v>
      </c>
      <c r="K546" s="9">
        <v>0</v>
      </c>
      <c r="L546" s="9">
        <v>1188</v>
      </c>
      <c r="M546" s="10">
        <v>17329</v>
      </c>
      <c r="N546" s="3"/>
      <c r="O546" s="11">
        <v>1</v>
      </c>
      <c r="P546" s="12">
        <v>0</v>
      </c>
      <c r="Q546" s="13">
        <v>16141</v>
      </c>
      <c r="R546" s="13">
        <v>0</v>
      </c>
      <c r="S546" s="13">
        <v>0</v>
      </c>
      <c r="T546" s="13">
        <v>1188</v>
      </c>
      <c r="U546" s="14">
        <v>17329</v>
      </c>
      <c r="V546" s="4"/>
      <c r="W546" s="15">
        <v>0</v>
      </c>
      <c r="X546" s="16">
        <v>0.18</v>
      </c>
      <c r="Y546" s="16">
        <v>6.7130368982490319E-3</v>
      </c>
      <c r="Z546" s="17">
        <v>0</v>
      </c>
      <c r="AA546" s="4"/>
      <c r="AB546" s="11">
        <v>0</v>
      </c>
      <c r="AC546" s="18">
        <v>0</v>
      </c>
      <c r="AD546" s="13">
        <v>0</v>
      </c>
      <c r="AE546" s="18">
        <v>0</v>
      </c>
      <c r="AF546" s="19">
        <v>0</v>
      </c>
    </row>
    <row r="547" spans="1:32" x14ac:dyDescent="0.2">
      <c r="A547" s="5">
        <v>478</v>
      </c>
      <c r="B547" s="6">
        <v>478352125</v>
      </c>
      <c r="C547" s="7" t="s">
        <v>271</v>
      </c>
      <c r="D547" s="6">
        <v>352</v>
      </c>
      <c r="E547" s="7" t="s">
        <v>272</v>
      </c>
      <c r="F547" s="6">
        <v>125</v>
      </c>
      <c r="G547" s="8" t="s">
        <v>274</v>
      </c>
      <c r="H547" s="3"/>
      <c r="I547" s="9">
        <v>12237</v>
      </c>
      <c r="J547" s="9">
        <v>5774</v>
      </c>
      <c r="K547" s="9">
        <v>0</v>
      </c>
      <c r="L547" s="9">
        <v>1188</v>
      </c>
      <c r="M547" s="10">
        <v>19199</v>
      </c>
      <c r="N547" s="3"/>
      <c r="O547" s="11">
        <v>23</v>
      </c>
      <c r="P547" s="12">
        <v>0</v>
      </c>
      <c r="Q547" s="13">
        <v>414253</v>
      </c>
      <c r="R547" s="13">
        <v>0</v>
      </c>
      <c r="S547" s="13">
        <v>0</v>
      </c>
      <c r="T547" s="13">
        <v>27324</v>
      </c>
      <c r="U547" s="14">
        <v>441577</v>
      </c>
      <c r="V547" s="4"/>
      <c r="W547" s="15">
        <v>0</v>
      </c>
      <c r="X547" s="16">
        <v>0.09</v>
      </c>
      <c r="Y547" s="16">
        <v>2.5535242231686957E-2</v>
      </c>
      <c r="Z547" s="17">
        <v>0</v>
      </c>
      <c r="AA547" s="4"/>
      <c r="AB547" s="11">
        <v>9</v>
      </c>
      <c r="AC547" s="18">
        <v>0</v>
      </c>
      <c r="AD547" s="13">
        <v>0</v>
      </c>
      <c r="AE547" s="18">
        <v>0</v>
      </c>
      <c r="AF547" s="19">
        <v>0</v>
      </c>
    </row>
    <row r="548" spans="1:32" x14ac:dyDescent="0.2">
      <c r="A548" s="5">
        <v>478</v>
      </c>
      <c r="B548" s="6">
        <v>478352141</v>
      </c>
      <c r="C548" s="7" t="s">
        <v>271</v>
      </c>
      <c r="D548" s="6">
        <v>352</v>
      </c>
      <c r="E548" s="7" t="s">
        <v>272</v>
      </c>
      <c r="F548" s="6">
        <v>141</v>
      </c>
      <c r="G548" s="8" t="s">
        <v>145</v>
      </c>
      <c r="H548" s="3"/>
      <c r="I548" s="9">
        <v>11697</v>
      </c>
      <c r="J548" s="9">
        <v>6443</v>
      </c>
      <c r="K548" s="9">
        <v>0</v>
      </c>
      <c r="L548" s="9">
        <v>1188</v>
      </c>
      <c r="M548" s="10">
        <v>19328</v>
      </c>
      <c r="N548" s="3"/>
      <c r="O548" s="11">
        <v>7</v>
      </c>
      <c r="P548" s="12">
        <v>0</v>
      </c>
      <c r="Q548" s="13">
        <v>126980</v>
      </c>
      <c r="R548" s="13">
        <v>0</v>
      </c>
      <c r="S548" s="13">
        <v>0</v>
      </c>
      <c r="T548" s="13">
        <v>8316</v>
      </c>
      <c r="U548" s="14">
        <v>135296</v>
      </c>
      <c r="V548" s="4"/>
      <c r="W548" s="15">
        <v>0</v>
      </c>
      <c r="X548" s="16">
        <v>0.09</v>
      </c>
      <c r="Y548" s="16">
        <v>7.2565891950293601E-2</v>
      </c>
      <c r="Z548" s="17">
        <v>0</v>
      </c>
      <c r="AA548" s="4"/>
      <c r="AB548" s="11">
        <v>2</v>
      </c>
      <c r="AC548" s="18">
        <v>0</v>
      </c>
      <c r="AD548" s="13">
        <v>0</v>
      </c>
      <c r="AE548" s="18">
        <v>0</v>
      </c>
      <c r="AF548" s="19">
        <v>0</v>
      </c>
    </row>
    <row r="549" spans="1:32" x14ac:dyDescent="0.2">
      <c r="A549" s="5">
        <v>478</v>
      </c>
      <c r="B549" s="6">
        <v>478352153</v>
      </c>
      <c r="C549" s="7" t="s">
        <v>271</v>
      </c>
      <c r="D549" s="6">
        <v>352</v>
      </c>
      <c r="E549" s="7" t="s">
        <v>272</v>
      </c>
      <c r="F549" s="6">
        <v>153</v>
      </c>
      <c r="G549" s="8" t="s">
        <v>46</v>
      </c>
      <c r="H549" s="3"/>
      <c r="I549" s="9">
        <v>13658</v>
      </c>
      <c r="J549" s="9">
        <v>18</v>
      </c>
      <c r="K549" s="9">
        <v>0</v>
      </c>
      <c r="L549" s="9">
        <v>1188</v>
      </c>
      <c r="M549" s="10">
        <v>14864</v>
      </c>
      <c r="N549" s="3"/>
      <c r="O549" s="11">
        <v>36</v>
      </c>
      <c r="P549" s="12">
        <v>0</v>
      </c>
      <c r="Q549" s="13">
        <v>492336</v>
      </c>
      <c r="R549" s="13">
        <v>0</v>
      </c>
      <c r="S549" s="13">
        <v>0</v>
      </c>
      <c r="T549" s="13">
        <v>42768</v>
      </c>
      <c r="U549" s="14">
        <v>535104</v>
      </c>
      <c r="V549" s="4"/>
      <c r="W549" s="15">
        <v>0</v>
      </c>
      <c r="X549" s="16">
        <v>0.09</v>
      </c>
      <c r="Y549" s="16">
        <v>1.2938966482208984E-2</v>
      </c>
      <c r="Z549" s="17">
        <v>0</v>
      </c>
      <c r="AA549" s="4"/>
      <c r="AB549" s="11">
        <v>10</v>
      </c>
      <c r="AC549" s="18">
        <v>0</v>
      </c>
      <c r="AD549" s="13">
        <v>0</v>
      </c>
      <c r="AE549" s="18">
        <v>0</v>
      </c>
      <c r="AF549" s="19">
        <v>0</v>
      </c>
    </row>
    <row r="550" spans="1:32" x14ac:dyDescent="0.2">
      <c r="A550" s="5">
        <v>478</v>
      </c>
      <c r="B550" s="6">
        <v>478352158</v>
      </c>
      <c r="C550" s="7" t="s">
        <v>271</v>
      </c>
      <c r="D550" s="6">
        <v>352</v>
      </c>
      <c r="E550" s="7" t="s">
        <v>272</v>
      </c>
      <c r="F550" s="6">
        <v>158</v>
      </c>
      <c r="G550" s="8" t="s">
        <v>275</v>
      </c>
      <c r="H550" s="3"/>
      <c r="I550" s="9">
        <v>12287</v>
      </c>
      <c r="J550" s="9">
        <v>5702</v>
      </c>
      <c r="K550" s="9">
        <v>0</v>
      </c>
      <c r="L550" s="9">
        <v>1188</v>
      </c>
      <c r="M550" s="10">
        <v>19177</v>
      </c>
      <c r="N550" s="3"/>
      <c r="O550" s="11">
        <v>46</v>
      </c>
      <c r="P550" s="12">
        <v>0</v>
      </c>
      <c r="Q550" s="13">
        <v>827494</v>
      </c>
      <c r="R550" s="13">
        <v>0</v>
      </c>
      <c r="S550" s="13">
        <v>0</v>
      </c>
      <c r="T550" s="13">
        <v>54648</v>
      </c>
      <c r="U550" s="14">
        <v>882142</v>
      </c>
      <c r="V550" s="4"/>
      <c r="W550" s="15">
        <v>0</v>
      </c>
      <c r="X550" s="16">
        <v>0.09</v>
      </c>
      <c r="Y550" s="16">
        <v>2.7281221332462226E-2</v>
      </c>
      <c r="Z550" s="17">
        <v>0</v>
      </c>
      <c r="AA550" s="4"/>
      <c r="AB550" s="11">
        <v>17</v>
      </c>
      <c r="AC550" s="18">
        <v>0</v>
      </c>
      <c r="AD550" s="13">
        <v>0</v>
      </c>
      <c r="AE550" s="18">
        <v>0</v>
      </c>
      <c r="AF550" s="19">
        <v>0</v>
      </c>
    </row>
    <row r="551" spans="1:32" x14ac:dyDescent="0.2">
      <c r="A551" s="5">
        <v>478</v>
      </c>
      <c r="B551" s="6">
        <v>478352160</v>
      </c>
      <c r="C551" s="7" t="s">
        <v>271</v>
      </c>
      <c r="D551" s="6">
        <v>352</v>
      </c>
      <c r="E551" s="7" t="s">
        <v>272</v>
      </c>
      <c r="F551" s="6">
        <v>160</v>
      </c>
      <c r="G551" s="8" t="s">
        <v>47</v>
      </c>
      <c r="H551" s="3"/>
      <c r="I551" s="9">
        <v>10332</v>
      </c>
      <c r="J551" s="9">
        <v>161</v>
      </c>
      <c r="K551" s="9">
        <v>0</v>
      </c>
      <c r="L551" s="9">
        <v>1188</v>
      </c>
      <c r="M551" s="10">
        <v>11681</v>
      </c>
      <c r="N551" s="3"/>
      <c r="O551" s="11">
        <v>1</v>
      </c>
      <c r="P551" s="12">
        <v>0</v>
      </c>
      <c r="Q551" s="13">
        <v>10493</v>
      </c>
      <c r="R551" s="13">
        <v>0</v>
      </c>
      <c r="S551" s="13">
        <v>0</v>
      </c>
      <c r="T551" s="13">
        <v>1188</v>
      </c>
      <c r="U551" s="14">
        <v>11681</v>
      </c>
      <c r="V551" s="4"/>
      <c r="W551" s="15">
        <v>0</v>
      </c>
      <c r="X551" s="16">
        <v>0.18</v>
      </c>
      <c r="Y551" s="16">
        <v>0.13372782233201738</v>
      </c>
      <c r="Z551" s="17">
        <v>0</v>
      </c>
      <c r="AA551" s="4"/>
      <c r="AB551" s="11">
        <v>0</v>
      </c>
      <c r="AC551" s="18">
        <v>0</v>
      </c>
      <c r="AD551" s="13">
        <v>0</v>
      </c>
      <c r="AE551" s="18">
        <v>0</v>
      </c>
      <c r="AF551" s="19">
        <v>0</v>
      </c>
    </row>
    <row r="552" spans="1:32" x14ac:dyDescent="0.2">
      <c r="A552" s="5">
        <v>478</v>
      </c>
      <c r="B552" s="6">
        <v>478352162</v>
      </c>
      <c r="C552" s="7" t="s">
        <v>271</v>
      </c>
      <c r="D552" s="6">
        <v>352</v>
      </c>
      <c r="E552" s="7" t="s">
        <v>272</v>
      </c>
      <c r="F552" s="6">
        <v>162</v>
      </c>
      <c r="G552" s="8" t="s">
        <v>146</v>
      </c>
      <c r="H552" s="3"/>
      <c r="I552" s="9">
        <v>12157</v>
      </c>
      <c r="J552" s="9">
        <v>2443</v>
      </c>
      <c r="K552" s="9">
        <v>0</v>
      </c>
      <c r="L552" s="9">
        <v>1188</v>
      </c>
      <c r="M552" s="10">
        <v>15788</v>
      </c>
      <c r="N552" s="3"/>
      <c r="O552" s="11">
        <v>12</v>
      </c>
      <c r="P552" s="12">
        <v>0</v>
      </c>
      <c r="Q552" s="13">
        <v>175200</v>
      </c>
      <c r="R552" s="13">
        <v>0</v>
      </c>
      <c r="S552" s="13">
        <v>0</v>
      </c>
      <c r="T552" s="13">
        <v>14256</v>
      </c>
      <c r="U552" s="14">
        <v>189456</v>
      </c>
      <c r="V552" s="4"/>
      <c r="W552" s="15">
        <v>0</v>
      </c>
      <c r="X552" s="16">
        <v>0.09</v>
      </c>
      <c r="Y552" s="16">
        <v>1.5158171061065212E-2</v>
      </c>
      <c r="Z552" s="17">
        <v>0</v>
      </c>
      <c r="AA552" s="4"/>
      <c r="AB552" s="11">
        <v>4</v>
      </c>
      <c r="AC552" s="18">
        <v>0</v>
      </c>
      <c r="AD552" s="13">
        <v>0</v>
      </c>
      <c r="AE552" s="18">
        <v>0</v>
      </c>
      <c r="AF552" s="19">
        <v>0</v>
      </c>
    </row>
    <row r="553" spans="1:32" x14ac:dyDescent="0.2">
      <c r="A553" s="5">
        <v>478</v>
      </c>
      <c r="B553" s="6">
        <v>478352170</v>
      </c>
      <c r="C553" s="7" t="s">
        <v>271</v>
      </c>
      <c r="D553" s="6">
        <v>352</v>
      </c>
      <c r="E553" s="7" t="s">
        <v>272</v>
      </c>
      <c r="F553" s="6">
        <v>170</v>
      </c>
      <c r="G553" s="8" t="s">
        <v>102</v>
      </c>
      <c r="H553" s="3"/>
      <c r="I553" s="9">
        <v>11287</v>
      </c>
      <c r="J553" s="9">
        <v>624</v>
      </c>
      <c r="K553" s="9">
        <v>0</v>
      </c>
      <c r="L553" s="9">
        <v>1188</v>
      </c>
      <c r="M553" s="10">
        <v>13099</v>
      </c>
      <c r="N553" s="3"/>
      <c r="O553" s="11">
        <v>2</v>
      </c>
      <c r="P553" s="12">
        <v>0</v>
      </c>
      <c r="Q553" s="13">
        <v>23822</v>
      </c>
      <c r="R553" s="13">
        <v>0</v>
      </c>
      <c r="S553" s="13">
        <v>0</v>
      </c>
      <c r="T553" s="13">
        <v>2376</v>
      </c>
      <c r="U553" s="14">
        <v>26198</v>
      </c>
      <c r="V553" s="4"/>
      <c r="W553" s="15">
        <v>0</v>
      </c>
      <c r="X553" s="16">
        <v>0.09</v>
      </c>
      <c r="Y553" s="16">
        <v>8.1498409141711289E-2</v>
      </c>
      <c r="Z553" s="17">
        <v>0</v>
      </c>
      <c r="AA553" s="4"/>
      <c r="AB553" s="11">
        <v>1</v>
      </c>
      <c r="AC553" s="18">
        <v>0</v>
      </c>
      <c r="AD553" s="13">
        <v>0</v>
      </c>
      <c r="AE553" s="18">
        <v>0</v>
      </c>
      <c r="AF553" s="19">
        <v>0</v>
      </c>
    </row>
    <row r="554" spans="1:32" x14ac:dyDescent="0.2">
      <c r="A554" s="5">
        <v>478</v>
      </c>
      <c r="B554" s="6">
        <v>478352174</v>
      </c>
      <c r="C554" s="7" t="s">
        <v>271</v>
      </c>
      <c r="D554" s="6">
        <v>352</v>
      </c>
      <c r="E554" s="7" t="s">
        <v>272</v>
      </c>
      <c r="F554" s="6">
        <v>174</v>
      </c>
      <c r="G554" s="8" t="s">
        <v>120</v>
      </c>
      <c r="H554" s="3"/>
      <c r="I554" s="9">
        <v>11843</v>
      </c>
      <c r="J554" s="9">
        <v>6999</v>
      </c>
      <c r="K554" s="9">
        <v>0</v>
      </c>
      <c r="L554" s="9">
        <v>1188</v>
      </c>
      <c r="M554" s="10">
        <v>20030</v>
      </c>
      <c r="N554" s="3"/>
      <c r="O554" s="11">
        <v>13</v>
      </c>
      <c r="P554" s="12">
        <v>0</v>
      </c>
      <c r="Q554" s="13">
        <v>244946</v>
      </c>
      <c r="R554" s="13">
        <v>0</v>
      </c>
      <c r="S554" s="13">
        <v>0</v>
      </c>
      <c r="T554" s="13">
        <v>15444</v>
      </c>
      <c r="U554" s="14">
        <v>260390</v>
      </c>
      <c r="V554" s="4"/>
      <c r="W554" s="15">
        <v>0</v>
      </c>
      <c r="X554" s="16">
        <v>0.09</v>
      </c>
      <c r="Y554" s="16">
        <v>4.8783488248904744E-2</v>
      </c>
      <c r="Z554" s="17">
        <v>0</v>
      </c>
      <c r="AA554" s="4"/>
      <c r="AB554" s="11">
        <v>2</v>
      </c>
      <c r="AC554" s="18">
        <v>0</v>
      </c>
      <c r="AD554" s="13">
        <v>0</v>
      </c>
      <c r="AE554" s="18">
        <v>0</v>
      </c>
      <c r="AF554" s="19">
        <v>0</v>
      </c>
    </row>
    <row r="555" spans="1:32" x14ac:dyDescent="0.2">
      <c r="A555" s="5">
        <v>478</v>
      </c>
      <c r="B555" s="6">
        <v>478352271</v>
      </c>
      <c r="C555" s="7" t="s">
        <v>271</v>
      </c>
      <c r="D555" s="6">
        <v>352</v>
      </c>
      <c r="E555" s="7" t="s">
        <v>272</v>
      </c>
      <c r="F555" s="6">
        <v>271</v>
      </c>
      <c r="G555" s="8" t="s">
        <v>149</v>
      </c>
      <c r="H555" s="3"/>
      <c r="I555" s="9">
        <v>12497</v>
      </c>
      <c r="J555" s="9">
        <v>3720</v>
      </c>
      <c r="K555" s="9">
        <v>0</v>
      </c>
      <c r="L555" s="9">
        <v>1188</v>
      </c>
      <c r="M555" s="10">
        <v>17405</v>
      </c>
      <c r="N555" s="3"/>
      <c r="O555" s="11">
        <v>2</v>
      </c>
      <c r="P555" s="12">
        <v>0</v>
      </c>
      <c r="Q555" s="13">
        <v>32434</v>
      </c>
      <c r="R555" s="13">
        <v>0</v>
      </c>
      <c r="S555" s="13">
        <v>0</v>
      </c>
      <c r="T555" s="13">
        <v>2376</v>
      </c>
      <c r="U555" s="14">
        <v>34810</v>
      </c>
      <c r="V555" s="4"/>
      <c r="W555" s="15">
        <v>0</v>
      </c>
      <c r="X555" s="16">
        <v>0.09</v>
      </c>
      <c r="Y555" s="16">
        <v>3.9731765744789446E-3</v>
      </c>
      <c r="Z555" s="17">
        <v>0</v>
      </c>
      <c r="AA555" s="4"/>
      <c r="AB555" s="11">
        <v>0</v>
      </c>
      <c r="AC555" s="18">
        <v>0</v>
      </c>
      <c r="AD555" s="13">
        <v>0</v>
      </c>
      <c r="AE555" s="18">
        <v>0</v>
      </c>
      <c r="AF555" s="19">
        <v>0</v>
      </c>
    </row>
    <row r="556" spans="1:32" x14ac:dyDescent="0.2">
      <c r="A556" s="5">
        <v>478</v>
      </c>
      <c r="B556" s="6">
        <v>478352288</v>
      </c>
      <c r="C556" s="7" t="s">
        <v>271</v>
      </c>
      <c r="D556" s="6">
        <v>352</v>
      </c>
      <c r="E556" s="7" t="s">
        <v>272</v>
      </c>
      <c r="F556" s="6">
        <v>288</v>
      </c>
      <c r="G556" s="8" t="s">
        <v>276</v>
      </c>
      <c r="H556" s="3"/>
      <c r="I556" s="9">
        <v>10332</v>
      </c>
      <c r="J556" s="9">
        <v>7895</v>
      </c>
      <c r="K556" s="9">
        <v>0</v>
      </c>
      <c r="L556" s="9">
        <v>1188</v>
      </c>
      <c r="M556" s="10">
        <v>19415</v>
      </c>
      <c r="N556" s="3"/>
      <c r="O556" s="11">
        <v>3</v>
      </c>
      <c r="P556" s="12">
        <v>0</v>
      </c>
      <c r="Q556" s="13">
        <v>54681</v>
      </c>
      <c r="R556" s="13">
        <v>0</v>
      </c>
      <c r="S556" s="13">
        <v>0</v>
      </c>
      <c r="T556" s="13">
        <v>3564</v>
      </c>
      <c r="U556" s="14">
        <v>58245</v>
      </c>
      <c r="V556" s="4"/>
      <c r="W556" s="15">
        <v>0</v>
      </c>
      <c r="X556" s="16">
        <v>0.09</v>
      </c>
      <c r="Y556" s="16">
        <v>1.0684450101897563E-3</v>
      </c>
      <c r="Z556" s="17">
        <v>0</v>
      </c>
      <c r="AA556" s="4"/>
      <c r="AB556" s="11">
        <v>0</v>
      </c>
      <c r="AC556" s="18">
        <v>0</v>
      </c>
      <c r="AD556" s="13">
        <v>0</v>
      </c>
      <c r="AE556" s="18">
        <v>0</v>
      </c>
      <c r="AF556" s="19">
        <v>0</v>
      </c>
    </row>
    <row r="557" spans="1:32" x14ac:dyDescent="0.2">
      <c r="A557" s="5">
        <v>478</v>
      </c>
      <c r="B557" s="6">
        <v>478352301</v>
      </c>
      <c r="C557" s="7" t="s">
        <v>271</v>
      </c>
      <c r="D557" s="6">
        <v>352</v>
      </c>
      <c r="E557" s="7" t="s">
        <v>272</v>
      </c>
      <c r="F557" s="6">
        <v>301</v>
      </c>
      <c r="G557" s="8" t="s">
        <v>168</v>
      </c>
      <c r="H557" s="3"/>
      <c r="I557" s="9">
        <v>13148</v>
      </c>
      <c r="J557" s="9">
        <v>3709</v>
      </c>
      <c r="K557" s="9">
        <v>0</v>
      </c>
      <c r="L557" s="9">
        <v>1188</v>
      </c>
      <c r="M557" s="10">
        <v>18045</v>
      </c>
      <c r="N557" s="3"/>
      <c r="O557" s="11">
        <v>1</v>
      </c>
      <c r="P557" s="12">
        <v>0</v>
      </c>
      <c r="Q557" s="13">
        <v>16857</v>
      </c>
      <c r="R557" s="13">
        <v>0</v>
      </c>
      <c r="S557" s="13">
        <v>0</v>
      </c>
      <c r="T557" s="13">
        <v>1188</v>
      </c>
      <c r="U557" s="14">
        <v>18045</v>
      </c>
      <c r="V557" s="4"/>
      <c r="W557" s="15">
        <v>0</v>
      </c>
      <c r="X557" s="16">
        <v>0.09</v>
      </c>
      <c r="Y557" s="16">
        <v>5.5946158522214316E-2</v>
      </c>
      <c r="Z557" s="17">
        <v>0</v>
      </c>
      <c r="AA557" s="4"/>
      <c r="AB557" s="11">
        <v>0</v>
      </c>
      <c r="AC557" s="18">
        <v>0</v>
      </c>
      <c r="AD557" s="13">
        <v>0</v>
      </c>
      <c r="AE557" s="18">
        <v>0</v>
      </c>
      <c r="AF557" s="19">
        <v>0</v>
      </c>
    </row>
    <row r="558" spans="1:32" x14ac:dyDescent="0.2">
      <c r="A558" s="5">
        <v>478</v>
      </c>
      <c r="B558" s="6">
        <v>478352321</v>
      </c>
      <c r="C558" s="7" t="s">
        <v>271</v>
      </c>
      <c r="D558" s="6">
        <v>352</v>
      </c>
      <c r="E558" s="7" t="s">
        <v>272</v>
      </c>
      <c r="F558" s="6">
        <v>321</v>
      </c>
      <c r="G558" s="8" t="s">
        <v>107</v>
      </c>
      <c r="H558" s="3"/>
      <c r="I558" s="9">
        <v>12243</v>
      </c>
      <c r="J558" s="9">
        <v>6298</v>
      </c>
      <c r="K558" s="9">
        <v>0</v>
      </c>
      <c r="L558" s="9">
        <v>1188</v>
      </c>
      <c r="M558" s="10">
        <v>19729</v>
      </c>
      <c r="N558" s="3"/>
      <c r="O558" s="11">
        <v>1</v>
      </c>
      <c r="P558" s="12">
        <v>0</v>
      </c>
      <c r="Q558" s="13">
        <v>18541</v>
      </c>
      <c r="R558" s="13">
        <v>0</v>
      </c>
      <c r="S558" s="13">
        <v>0</v>
      </c>
      <c r="T558" s="13">
        <v>1188</v>
      </c>
      <c r="U558" s="14">
        <v>19729</v>
      </c>
      <c r="V558" s="4"/>
      <c r="W558" s="15">
        <v>0</v>
      </c>
      <c r="X558" s="16">
        <v>0.09</v>
      </c>
      <c r="Y558" s="16">
        <v>2.9159476890590953E-3</v>
      </c>
      <c r="Z558" s="17">
        <v>0</v>
      </c>
      <c r="AA558" s="4"/>
      <c r="AB558" s="11">
        <v>0</v>
      </c>
      <c r="AC558" s="18">
        <v>0</v>
      </c>
      <c r="AD558" s="13">
        <v>0</v>
      </c>
      <c r="AE558" s="18">
        <v>0</v>
      </c>
      <c r="AF558" s="19">
        <v>0</v>
      </c>
    </row>
    <row r="559" spans="1:32" x14ac:dyDescent="0.2">
      <c r="A559" s="5">
        <v>478</v>
      </c>
      <c r="B559" s="6">
        <v>478352322</v>
      </c>
      <c r="C559" s="7" t="s">
        <v>271</v>
      </c>
      <c r="D559" s="6">
        <v>352</v>
      </c>
      <c r="E559" s="7" t="s">
        <v>272</v>
      </c>
      <c r="F559" s="6">
        <v>322</v>
      </c>
      <c r="G559" s="8" t="s">
        <v>204</v>
      </c>
      <c r="H559" s="3"/>
      <c r="I559" s="9">
        <v>10332</v>
      </c>
      <c r="J559" s="9">
        <v>4858</v>
      </c>
      <c r="K559" s="9">
        <v>0</v>
      </c>
      <c r="L559" s="9">
        <v>1188</v>
      </c>
      <c r="M559" s="10">
        <v>16378</v>
      </c>
      <c r="N559" s="3"/>
      <c r="O559" s="11">
        <v>2</v>
      </c>
      <c r="P559" s="12">
        <v>0</v>
      </c>
      <c r="Q559" s="13">
        <v>30380</v>
      </c>
      <c r="R559" s="13">
        <v>0</v>
      </c>
      <c r="S559" s="13">
        <v>0</v>
      </c>
      <c r="T559" s="13">
        <v>2376</v>
      </c>
      <c r="U559" s="14">
        <v>32756</v>
      </c>
      <c r="V559" s="4"/>
      <c r="W559" s="15">
        <v>0</v>
      </c>
      <c r="X559" s="16">
        <v>0.09</v>
      </c>
      <c r="Y559" s="16">
        <v>3.2981376656828943E-3</v>
      </c>
      <c r="Z559" s="17">
        <v>0</v>
      </c>
      <c r="AA559" s="4"/>
      <c r="AB559" s="11">
        <v>0</v>
      </c>
      <c r="AC559" s="18">
        <v>0</v>
      </c>
      <c r="AD559" s="13">
        <v>0</v>
      </c>
      <c r="AE559" s="18">
        <v>0</v>
      </c>
      <c r="AF559" s="19">
        <v>0</v>
      </c>
    </row>
    <row r="560" spans="1:32" x14ac:dyDescent="0.2">
      <c r="A560" s="5">
        <v>478</v>
      </c>
      <c r="B560" s="6">
        <v>478352326</v>
      </c>
      <c r="C560" s="7" t="s">
        <v>271</v>
      </c>
      <c r="D560" s="6">
        <v>352</v>
      </c>
      <c r="E560" s="7" t="s">
        <v>272</v>
      </c>
      <c r="F560" s="6">
        <v>326</v>
      </c>
      <c r="G560" s="8" t="s">
        <v>174</v>
      </c>
      <c r="H560" s="3"/>
      <c r="I560" s="9">
        <v>11287</v>
      </c>
      <c r="J560" s="9">
        <v>3628</v>
      </c>
      <c r="K560" s="9">
        <v>0</v>
      </c>
      <c r="L560" s="9">
        <v>1188</v>
      </c>
      <c r="M560" s="10">
        <v>16103</v>
      </c>
      <c r="N560" s="3"/>
      <c r="O560" s="11">
        <v>4</v>
      </c>
      <c r="P560" s="12">
        <v>0</v>
      </c>
      <c r="Q560" s="13">
        <v>59660</v>
      </c>
      <c r="R560" s="13">
        <v>0</v>
      </c>
      <c r="S560" s="13">
        <v>0</v>
      </c>
      <c r="T560" s="13">
        <v>4752</v>
      </c>
      <c r="U560" s="14">
        <v>64412</v>
      </c>
      <c r="V560" s="4"/>
      <c r="W560" s="15">
        <v>0</v>
      </c>
      <c r="X560" s="16">
        <v>0.09</v>
      </c>
      <c r="Y560" s="16">
        <v>2.2049823165885851E-3</v>
      </c>
      <c r="Z560" s="17">
        <v>0</v>
      </c>
      <c r="AA560" s="4"/>
      <c r="AB560" s="11">
        <v>0</v>
      </c>
      <c r="AC560" s="18">
        <v>0</v>
      </c>
      <c r="AD560" s="13">
        <v>0</v>
      </c>
      <c r="AE560" s="18">
        <v>0</v>
      </c>
      <c r="AF560" s="19">
        <v>0</v>
      </c>
    </row>
    <row r="561" spans="1:32" x14ac:dyDescent="0.2">
      <c r="A561" s="5">
        <v>478</v>
      </c>
      <c r="B561" s="6">
        <v>478352348</v>
      </c>
      <c r="C561" s="7" t="s">
        <v>271</v>
      </c>
      <c r="D561" s="6">
        <v>352</v>
      </c>
      <c r="E561" s="7" t="s">
        <v>272</v>
      </c>
      <c r="F561" s="6">
        <v>348</v>
      </c>
      <c r="G561" s="8" t="s">
        <v>108</v>
      </c>
      <c r="H561" s="3"/>
      <c r="I561" s="9">
        <v>13719</v>
      </c>
      <c r="J561" s="9">
        <v>52</v>
      </c>
      <c r="K561" s="9">
        <v>0</v>
      </c>
      <c r="L561" s="9">
        <v>1188</v>
      </c>
      <c r="M561" s="10">
        <v>14959</v>
      </c>
      <c r="N561" s="3"/>
      <c r="O561" s="11">
        <v>4</v>
      </c>
      <c r="P561" s="12">
        <v>0</v>
      </c>
      <c r="Q561" s="13">
        <v>55084</v>
      </c>
      <c r="R561" s="13">
        <v>0</v>
      </c>
      <c r="S561" s="13">
        <v>0</v>
      </c>
      <c r="T561" s="13">
        <v>4752</v>
      </c>
      <c r="U561" s="14">
        <v>59836</v>
      </c>
      <c r="V561" s="4"/>
      <c r="W561" s="15">
        <v>0</v>
      </c>
      <c r="X561" s="16">
        <v>0.18</v>
      </c>
      <c r="Y561" s="16">
        <v>7.2741309323502423E-2</v>
      </c>
      <c r="Z561" s="17">
        <v>0</v>
      </c>
      <c r="AA561" s="4"/>
      <c r="AB561" s="11">
        <v>0</v>
      </c>
      <c r="AC561" s="18">
        <v>0</v>
      </c>
      <c r="AD561" s="13">
        <v>0</v>
      </c>
      <c r="AE561" s="18">
        <v>0</v>
      </c>
      <c r="AF561" s="19">
        <v>0</v>
      </c>
    </row>
    <row r="562" spans="1:32" x14ac:dyDescent="0.2">
      <c r="A562" s="5">
        <v>478</v>
      </c>
      <c r="B562" s="6">
        <v>478352352</v>
      </c>
      <c r="C562" s="7" t="s">
        <v>271</v>
      </c>
      <c r="D562" s="6">
        <v>352</v>
      </c>
      <c r="E562" s="7" t="s">
        <v>272</v>
      </c>
      <c r="F562" s="6">
        <v>352</v>
      </c>
      <c r="G562" s="8" t="s">
        <v>272</v>
      </c>
      <c r="H562" s="3"/>
      <c r="I562" s="9">
        <v>12087</v>
      </c>
      <c r="J562" s="9">
        <v>5703</v>
      </c>
      <c r="K562" s="9">
        <v>0</v>
      </c>
      <c r="L562" s="9">
        <v>1188</v>
      </c>
      <c r="M562" s="10">
        <v>18978</v>
      </c>
      <c r="N562" s="3"/>
      <c r="O562" s="11">
        <v>6</v>
      </c>
      <c r="P562" s="12">
        <v>0</v>
      </c>
      <c r="Q562" s="13">
        <v>106740</v>
      </c>
      <c r="R562" s="13">
        <v>0</v>
      </c>
      <c r="S562" s="13">
        <v>0</v>
      </c>
      <c r="T562" s="13">
        <v>7128</v>
      </c>
      <c r="U562" s="14">
        <v>113868</v>
      </c>
      <c r="V562" s="4"/>
      <c r="W562" s="15">
        <v>0</v>
      </c>
      <c r="X562" s="16">
        <v>0.09</v>
      </c>
      <c r="Y562" s="16">
        <v>1.0673999999999999E-2</v>
      </c>
      <c r="Z562" s="17">
        <v>0</v>
      </c>
      <c r="AA562" s="4"/>
      <c r="AB562" s="11">
        <v>3</v>
      </c>
      <c r="AC562" s="18">
        <v>0</v>
      </c>
      <c r="AD562" s="13">
        <v>0</v>
      </c>
      <c r="AE562" s="18">
        <v>0</v>
      </c>
      <c r="AF562" s="19">
        <v>0</v>
      </c>
    </row>
    <row r="563" spans="1:32" x14ac:dyDescent="0.2">
      <c r="A563" s="5">
        <v>478</v>
      </c>
      <c r="B563" s="6">
        <v>478352600</v>
      </c>
      <c r="C563" s="7" t="s">
        <v>271</v>
      </c>
      <c r="D563" s="6">
        <v>352</v>
      </c>
      <c r="E563" s="7" t="s">
        <v>272</v>
      </c>
      <c r="F563" s="6">
        <v>600</v>
      </c>
      <c r="G563" s="8" t="s">
        <v>150</v>
      </c>
      <c r="H563" s="3"/>
      <c r="I563" s="9">
        <v>11966</v>
      </c>
      <c r="J563" s="9">
        <v>5152</v>
      </c>
      <c r="K563" s="9">
        <v>0</v>
      </c>
      <c r="L563" s="9">
        <v>1188</v>
      </c>
      <c r="M563" s="10">
        <v>18306</v>
      </c>
      <c r="N563" s="3"/>
      <c r="O563" s="11">
        <v>36</v>
      </c>
      <c r="P563" s="12">
        <v>0</v>
      </c>
      <c r="Q563" s="13">
        <v>616248</v>
      </c>
      <c r="R563" s="13">
        <v>0</v>
      </c>
      <c r="S563" s="13">
        <v>0</v>
      </c>
      <c r="T563" s="13">
        <v>42768</v>
      </c>
      <c r="U563" s="14">
        <v>659016</v>
      </c>
      <c r="V563" s="4"/>
      <c r="W563" s="15">
        <v>0</v>
      </c>
      <c r="X563" s="16">
        <v>0.09</v>
      </c>
      <c r="Y563" s="16">
        <v>7.481206976455523E-3</v>
      </c>
      <c r="Z563" s="17">
        <v>0</v>
      </c>
      <c r="AA563" s="4"/>
      <c r="AB563" s="11">
        <v>5</v>
      </c>
      <c r="AC563" s="18">
        <v>0</v>
      </c>
      <c r="AD563" s="13">
        <v>0</v>
      </c>
      <c r="AE563" s="18">
        <v>0</v>
      </c>
      <c r="AF563" s="19">
        <v>0</v>
      </c>
    </row>
    <row r="564" spans="1:32" x14ac:dyDescent="0.2">
      <c r="A564" s="5">
        <v>478</v>
      </c>
      <c r="B564" s="6">
        <v>478352610</v>
      </c>
      <c r="C564" s="7" t="s">
        <v>271</v>
      </c>
      <c r="D564" s="6">
        <v>352</v>
      </c>
      <c r="E564" s="7" t="s">
        <v>272</v>
      </c>
      <c r="F564" s="6">
        <v>610</v>
      </c>
      <c r="G564" s="8" t="s">
        <v>269</v>
      </c>
      <c r="H564" s="3"/>
      <c r="I564" s="9">
        <v>11697</v>
      </c>
      <c r="J564" s="9">
        <v>1513</v>
      </c>
      <c r="K564" s="9">
        <v>0</v>
      </c>
      <c r="L564" s="9">
        <v>1188</v>
      </c>
      <c r="M564" s="10">
        <v>14398</v>
      </c>
      <c r="N564" s="3"/>
      <c r="O564" s="11">
        <v>7</v>
      </c>
      <c r="P564" s="12">
        <v>0</v>
      </c>
      <c r="Q564" s="13">
        <v>92470</v>
      </c>
      <c r="R564" s="13">
        <v>0</v>
      </c>
      <c r="S564" s="13">
        <v>0</v>
      </c>
      <c r="T564" s="13">
        <v>8316</v>
      </c>
      <c r="U564" s="14">
        <v>100786</v>
      </c>
      <c r="V564" s="4"/>
      <c r="W564" s="15">
        <v>0</v>
      </c>
      <c r="X564" s="16">
        <v>0.09</v>
      </c>
      <c r="Y564" s="16">
        <v>6.3901265345708167E-3</v>
      </c>
      <c r="Z564" s="17">
        <v>0</v>
      </c>
      <c r="AA564" s="4"/>
      <c r="AB564" s="11">
        <v>2</v>
      </c>
      <c r="AC564" s="18">
        <v>0</v>
      </c>
      <c r="AD564" s="13">
        <v>0</v>
      </c>
      <c r="AE564" s="18">
        <v>0</v>
      </c>
      <c r="AF564" s="19">
        <v>0</v>
      </c>
    </row>
    <row r="565" spans="1:32" x14ac:dyDescent="0.2">
      <c r="A565" s="5">
        <v>478</v>
      </c>
      <c r="B565" s="6">
        <v>478352616</v>
      </c>
      <c r="C565" s="7" t="s">
        <v>271</v>
      </c>
      <c r="D565" s="6">
        <v>352</v>
      </c>
      <c r="E565" s="7" t="s">
        <v>272</v>
      </c>
      <c r="F565" s="6">
        <v>616</v>
      </c>
      <c r="G565" s="8" t="s">
        <v>128</v>
      </c>
      <c r="H565" s="3"/>
      <c r="I565" s="9">
        <v>11810</v>
      </c>
      <c r="J565" s="9">
        <v>2246</v>
      </c>
      <c r="K565" s="9">
        <v>0</v>
      </c>
      <c r="L565" s="9">
        <v>1188</v>
      </c>
      <c r="M565" s="10">
        <v>15244</v>
      </c>
      <c r="N565" s="3"/>
      <c r="O565" s="11">
        <v>47</v>
      </c>
      <c r="P565" s="12">
        <v>0</v>
      </c>
      <c r="Q565" s="13">
        <v>660632</v>
      </c>
      <c r="R565" s="13">
        <v>0</v>
      </c>
      <c r="S565" s="13">
        <v>0</v>
      </c>
      <c r="T565" s="13">
        <v>55836</v>
      </c>
      <c r="U565" s="14">
        <v>716468</v>
      </c>
      <c r="V565" s="4"/>
      <c r="W565" s="15">
        <v>0</v>
      </c>
      <c r="X565" s="16">
        <v>0.09</v>
      </c>
      <c r="Y565" s="16">
        <v>2.8018621675182574E-2</v>
      </c>
      <c r="Z565" s="17">
        <v>0</v>
      </c>
      <c r="AA565" s="4"/>
      <c r="AB565" s="11">
        <v>12</v>
      </c>
      <c r="AC565" s="18">
        <v>0</v>
      </c>
      <c r="AD565" s="13">
        <v>0</v>
      </c>
      <c r="AE565" s="18">
        <v>0</v>
      </c>
      <c r="AF565" s="19">
        <v>0</v>
      </c>
    </row>
    <row r="566" spans="1:32" x14ac:dyDescent="0.2">
      <c r="A566" s="5">
        <v>478</v>
      </c>
      <c r="B566" s="6">
        <v>478352640</v>
      </c>
      <c r="C566" s="7" t="s">
        <v>271</v>
      </c>
      <c r="D566" s="6">
        <v>352</v>
      </c>
      <c r="E566" s="7" t="s">
        <v>272</v>
      </c>
      <c r="F566" s="6">
        <v>640</v>
      </c>
      <c r="G566" s="8" t="s">
        <v>277</v>
      </c>
      <c r="H566" s="3"/>
      <c r="I566" s="9">
        <v>12243</v>
      </c>
      <c r="J566" s="9">
        <v>8600</v>
      </c>
      <c r="K566" s="9">
        <v>0</v>
      </c>
      <c r="L566" s="9">
        <v>1188</v>
      </c>
      <c r="M566" s="10">
        <v>22031</v>
      </c>
      <c r="N566" s="3"/>
      <c r="O566" s="11">
        <v>3</v>
      </c>
      <c r="P566" s="12">
        <v>0</v>
      </c>
      <c r="Q566" s="13">
        <v>62529</v>
      </c>
      <c r="R566" s="13">
        <v>0</v>
      </c>
      <c r="S566" s="13">
        <v>0</v>
      </c>
      <c r="T566" s="13">
        <v>3564</v>
      </c>
      <c r="U566" s="14">
        <v>66093</v>
      </c>
      <c r="V566" s="4"/>
      <c r="W566" s="15">
        <v>0</v>
      </c>
      <c r="X566" s="16">
        <v>0.09</v>
      </c>
      <c r="Y566" s="16">
        <v>1.9549042369233012E-3</v>
      </c>
      <c r="Z566" s="17">
        <v>0</v>
      </c>
      <c r="AA566" s="4"/>
      <c r="AB566" s="11">
        <v>1</v>
      </c>
      <c r="AC566" s="18">
        <v>0</v>
      </c>
      <c r="AD566" s="13">
        <v>0</v>
      </c>
      <c r="AE566" s="18">
        <v>0</v>
      </c>
      <c r="AF566" s="19">
        <v>0</v>
      </c>
    </row>
    <row r="567" spans="1:32" x14ac:dyDescent="0.2">
      <c r="A567" s="5">
        <v>478</v>
      </c>
      <c r="B567" s="6">
        <v>478352673</v>
      </c>
      <c r="C567" s="7" t="s">
        <v>271</v>
      </c>
      <c r="D567" s="6">
        <v>352</v>
      </c>
      <c r="E567" s="7" t="s">
        <v>272</v>
      </c>
      <c r="F567" s="6">
        <v>673</v>
      </c>
      <c r="G567" s="8" t="s">
        <v>152</v>
      </c>
      <c r="H567" s="3"/>
      <c r="I567" s="9">
        <v>11781</v>
      </c>
      <c r="J567" s="9">
        <v>6720</v>
      </c>
      <c r="K567" s="9">
        <v>0</v>
      </c>
      <c r="L567" s="9">
        <v>1188</v>
      </c>
      <c r="M567" s="10">
        <v>19689</v>
      </c>
      <c r="N567" s="3"/>
      <c r="O567" s="11">
        <v>23</v>
      </c>
      <c r="P567" s="12">
        <v>0</v>
      </c>
      <c r="Q567" s="13">
        <v>425523</v>
      </c>
      <c r="R567" s="13">
        <v>0</v>
      </c>
      <c r="S567" s="13">
        <v>0</v>
      </c>
      <c r="T567" s="13">
        <v>27324</v>
      </c>
      <c r="U567" s="14">
        <v>452847</v>
      </c>
      <c r="V567" s="4"/>
      <c r="W567" s="15">
        <v>0</v>
      </c>
      <c r="X567" s="16">
        <v>0.09</v>
      </c>
      <c r="Y567" s="16">
        <v>1.6079487712851909E-2</v>
      </c>
      <c r="Z567" s="17">
        <v>0</v>
      </c>
      <c r="AA567" s="4"/>
      <c r="AB567" s="11">
        <v>5</v>
      </c>
      <c r="AC567" s="18">
        <v>0</v>
      </c>
      <c r="AD567" s="13">
        <v>0</v>
      </c>
      <c r="AE567" s="18">
        <v>0</v>
      </c>
      <c r="AF567" s="19">
        <v>0</v>
      </c>
    </row>
    <row r="568" spans="1:32" x14ac:dyDescent="0.2">
      <c r="A568" s="5">
        <v>478</v>
      </c>
      <c r="B568" s="6">
        <v>478352695</v>
      </c>
      <c r="C568" s="7" t="s">
        <v>271</v>
      </c>
      <c r="D568" s="6">
        <v>352</v>
      </c>
      <c r="E568" s="7" t="s">
        <v>272</v>
      </c>
      <c r="F568" s="6">
        <v>695</v>
      </c>
      <c r="G568" s="8" t="s">
        <v>278</v>
      </c>
      <c r="H568" s="3"/>
      <c r="I568" s="9">
        <v>12243</v>
      </c>
      <c r="J568" s="9">
        <v>7648</v>
      </c>
      <c r="K568" s="9">
        <v>0</v>
      </c>
      <c r="L568" s="9">
        <v>1188</v>
      </c>
      <c r="M568" s="10">
        <v>21079</v>
      </c>
      <c r="N568" s="3"/>
      <c r="O568" s="11">
        <v>1</v>
      </c>
      <c r="P568" s="12">
        <v>0</v>
      </c>
      <c r="Q568" s="13">
        <v>19891</v>
      </c>
      <c r="R568" s="13">
        <v>0</v>
      </c>
      <c r="S568" s="13">
        <v>0</v>
      </c>
      <c r="T568" s="13">
        <v>1188</v>
      </c>
      <c r="U568" s="14">
        <v>21079</v>
      </c>
      <c r="V568" s="4"/>
      <c r="W568" s="15">
        <v>0</v>
      </c>
      <c r="X568" s="16">
        <v>0.09</v>
      </c>
      <c r="Y568" s="16">
        <v>5.7514724865442119E-4</v>
      </c>
      <c r="Z568" s="17">
        <v>0</v>
      </c>
      <c r="AA568" s="4"/>
      <c r="AB568" s="11">
        <v>0</v>
      </c>
      <c r="AC568" s="18">
        <v>0</v>
      </c>
      <c r="AD568" s="13">
        <v>0</v>
      </c>
      <c r="AE568" s="18">
        <v>0</v>
      </c>
      <c r="AF568" s="19">
        <v>0</v>
      </c>
    </row>
    <row r="569" spans="1:32" x14ac:dyDescent="0.2">
      <c r="A569" s="5">
        <v>478</v>
      </c>
      <c r="B569" s="6">
        <v>478352720</v>
      </c>
      <c r="C569" s="7" t="s">
        <v>271</v>
      </c>
      <c r="D569" s="6">
        <v>352</v>
      </c>
      <c r="E569" s="7" t="s">
        <v>272</v>
      </c>
      <c r="F569" s="6">
        <v>720</v>
      </c>
      <c r="G569" s="8" t="s">
        <v>270</v>
      </c>
      <c r="H569" s="3"/>
      <c r="I569" s="9">
        <v>12243</v>
      </c>
      <c r="J569" s="9">
        <v>1284</v>
      </c>
      <c r="K569" s="9">
        <v>0</v>
      </c>
      <c r="L569" s="9">
        <v>1188</v>
      </c>
      <c r="M569" s="10">
        <v>14715</v>
      </c>
      <c r="N569" s="3"/>
      <c r="O569" s="11">
        <v>1</v>
      </c>
      <c r="P569" s="12">
        <v>0</v>
      </c>
      <c r="Q569" s="13">
        <v>13527</v>
      </c>
      <c r="R569" s="13">
        <v>0</v>
      </c>
      <c r="S569" s="13">
        <v>0</v>
      </c>
      <c r="T569" s="13">
        <v>1188</v>
      </c>
      <c r="U569" s="14">
        <v>14715</v>
      </c>
      <c r="V569" s="4"/>
      <c r="W569" s="15">
        <v>0</v>
      </c>
      <c r="X569" s="16">
        <v>0.09</v>
      </c>
      <c r="Y569" s="16">
        <v>2.0729170218337038E-3</v>
      </c>
      <c r="Z569" s="17">
        <v>0</v>
      </c>
      <c r="AA569" s="4"/>
      <c r="AB569" s="11">
        <v>0</v>
      </c>
      <c r="AC569" s="18">
        <v>0</v>
      </c>
      <c r="AD569" s="13">
        <v>0</v>
      </c>
      <c r="AE569" s="18">
        <v>0</v>
      </c>
      <c r="AF569" s="19">
        <v>0</v>
      </c>
    </row>
    <row r="570" spans="1:32" x14ac:dyDescent="0.2">
      <c r="A570" s="5">
        <v>478</v>
      </c>
      <c r="B570" s="6">
        <v>478352725</v>
      </c>
      <c r="C570" s="7" t="s">
        <v>271</v>
      </c>
      <c r="D570" s="6">
        <v>352</v>
      </c>
      <c r="E570" s="7" t="s">
        <v>272</v>
      </c>
      <c r="F570" s="6">
        <v>725</v>
      </c>
      <c r="G570" s="8" t="s">
        <v>154</v>
      </c>
      <c r="H570" s="3"/>
      <c r="I570" s="9">
        <v>12140</v>
      </c>
      <c r="J570" s="9">
        <v>3299</v>
      </c>
      <c r="K570" s="9">
        <v>0</v>
      </c>
      <c r="L570" s="9">
        <v>1188</v>
      </c>
      <c r="M570" s="10">
        <v>16627</v>
      </c>
      <c r="N570" s="3"/>
      <c r="O570" s="11">
        <v>20</v>
      </c>
      <c r="P570" s="12">
        <v>0</v>
      </c>
      <c r="Q570" s="13">
        <v>308780</v>
      </c>
      <c r="R570" s="13">
        <v>0</v>
      </c>
      <c r="S570" s="13">
        <v>0</v>
      </c>
      <c r="T570" s="13">
        <v>23760</v>
      </c>
      <c r="U570" s="14">
        <v>332540</v>
      </c>
      <c r="V570" s="4"/>
      <c r="W570" s="15">
        <v>0</v>
      </c>
      <c r="X570" s="16">
        <v>0.09</v>
      </c>
      <c r="Y570" s="16">
        <v>9.7485817019726181E-3</v>
      </c>
      <c r="Z570" s="17">
        <v>0</v>
      </c>
      <c r="AA570" s="4"/>
      <c r="AB570" s="11">
        <v>4</v>
      </c>
      <c r="AC570" s="18">
        <v>0</v>
      </c>
      <c r="AD570" s="13">
        <v>0</v>
      </c>
      <c r="AE570" s="18">
        <v>0</v>
      </c>
      <c r="AF570" s="19">
        <v>0</v>
      </c>
    </row>
    <row r="571" spans="1:32" x14ac:dyDescent="0.2">
      <c r="A571" s="5">
        <v>478</v>
      </c>
      <c r="B571" s="6">
        <v>478352735</v>
      </c>
      <c r="C571" s="7" t="s">
        <v>271</v>
      </c>
      <c r="D571" s="6">
        <v>352</v>
      </c>
      <c r="E571" s="7" t="s">
        <v>272</v>
      </c>
      <c r="F571" s="6">
        <v>735</v>
      </c>
      <c r="G571" s="8" t="s">
        <v>156</v>
      </c>
      <c r="H571" s="3"/>
      <c r="I571" s="9">
        <v>12378</v>
      </c>
      <c r="J571" s="9">
        <v>3710</v>
      </c>
      <c r="K571" s="9">
        <v>0</v>
      </c>
      <c r="L571" s="9">
        <v>1188</v>
      </c>
      <c r="M571" s="10">
        <v>17276</v>
      </c>
      <c r="N571" s="3"/>
      <c r="O571" s="11">
        <v>33</v>
      </c>
      <c r="P571" s="12">
        <v>0</v>
      </c>
      <c r="Q571" s="13">
        <v>530904</v>
      </c>
      <c r="R571" s="13">
        <v>0</v>
      </c>
      <c r="S571" s="13">
        <v>0</v>
      </c>
      <c r="T571" s="13">
        <v>39204</v>
      </c>
      <c r="U571" s="14">
        <v>570108</v>
      </c>
      <c r="V571" s="4"/>
      <c r="W571" s="15">
        <v>0</v>
      </c>
      <c r="X571" s="16">
        <v>0.09</v>
      </c>
      <c r="Y571" s="16">
        <v>2.0324803108928684E-2</v>
      </c>
      <c r="Z571" s="17">
        <v>0</v>
      </c>
      <c r="AA571" s="4"/>
      <c r="AB571" s="11">
        <v>8</v>
      </c>
      <c r="AC571" s="18">
        <v>0</v>
      </c>
      <c r="AD571" s="13">
        <v>0</v>
      </c>
      <c r="AE571" s="18">
        <v>0</v>
      </c>
      <c r="AF571" s="19">
        <v>0</v>
      </c>
    </row>
    <row r="572" spans="1:32" x14ac:dyDescent="0.2">
      <c r="A572" s="5">
        <v>478</v>
      </c>
      <c r="B572" s="6">
        <v>478352753</v>
      </c>
      <c r="C572" s="7" t="s">
        <v>271</v>
      </c>
      <c r="D572" s="6">
        <v>352</v>
      </c>
      <c r="E572" s="7" t="s">
        <v>272</v>
      </c>
      <c r="F572" s="6">
        <v>753</v>
      </c>
      <c r="G572" s="8" t="s">
        <v>206</v>
      </c>
      <c r="H572" s="3"/>
      <c r="I572" s="9">
        <v>11765</v>
      </c>
      <c r="J572" s="9">
        <v>3143</v>
      </c>
      <c r="K572" s="9">
        <v>0</v>
      </c>
      <c r="L572" s="9">
        <v>1188</v>
      </c>
      <c r="M572" s="10">
        <v>16096</v>
      </c>
      <c r="N572" s="3"/>
      <c r="O572" s="11">
        <v>2</v>
      </c>
      <c r="P572" s="12">
        <v>0</v>
      </c>
      <c r="Q572" s="13">
        <v>29816</v>
      </c>
      <c r="R572" s="13">
        <v>0</v>
      </c>
      <c r="S572" s="13">
        <v>0</v>
      </c>
      <c r="T572" s="13">
        <v>2376</v>
      </c>
      <c r="U572" s="14">
        <v>32192</v>
      </c>
      <c r="V572" s="4"/>
      <c r="W572" s="15">
        <v>0</v>
      </c>
      <c r="X572" s="16">
        <v>0.09</v>
      </c>
      <c r="Y572" s="16">
        <v>5.0956606930113698E-3</v>
      </c>
      <c r="Z572" s="17">
        <v>0</v>
      </c>
      <c r="AA572" s="4"/>
      <c r="AB572" s="11">
        <v>1</v>
      </c>
      <c r="AC572" s="18">
        <v>0</v>
      </c>
      <c r="AD572" s="13">
        <v>0</v>
      </c>
      <c r="AE572" s="18">
        <v>0</v>
      </c>
      <c r="AF572" s="19">
        <v>0</v>
      </c>
    </row>
    <row r="573" spans="1:32" x14ac:dyDescent="0.2">
      <c r="A573" s="5">
        <v>478</v>
      </c>
      <c r="B573" s="6">
        <v>478352775</v>
      </c>
      <c r="C573" s="7" t="s">
        <v>271</v>
      </c>
      <c r="D573" s="6">
        <v>352</v>
      </c>
      <c r="E573" s="7" t="s">
        <v>272</v>
      </c>
      <c r="F573" s="6">
        <v>775</v>
      </c>
      <c r="G573" s="8" t="s">
        <v>157</v>
      </c>
      <c r="H573" s="3"/>
      <c r="I573" s="9">
        <v>12289</v>
      </c>
      <c r="J573" s="9">
        <v>1379</v>
      </c>
      <c r="K573" s="9">
        <v>0</v>
      </c>
      <c r="L573" s="9">
        <v>1188</v>
      </c>
      <c r="M573" s="10">
        <v>14856</v>
      </c>
      <c r="N573" s="3"/>
      <c r="O573" s="11">
        <v>14</v>
      </c>
      <c r="P573" s="12">
        <v>0</v>
      </c>
      <c r="Q573" s="13">
        <v>191352</v>
      </c>
      <c r="R573" s="13">
        <v>0</v>
      </c>
      <c r="S573" s="13">
        <v>0</v>
      </c>
      <c r="T573" s="13">
        <v>16632</v>
      </c>
      <c r="U573" s="14">
        <v>207984</v>
      </c>
      <c r="V573" s="4"/>
      <c r="W573" s="15">
        <v>0</v>
      </c>
      <c r="X573" s="16">
        <v>0.09</v>
      </c>
      <c r="Y573" s="16">
        <v>6.7523330791340449E-3</v>
      </c>
      <c r="Z573" s="17">
        <v>0</v>
      </c>
      <c r="AA573" s="4"/>
      <c r="AB573" s="11">
        <v>6</v>
      </c>
      <c r="AC573" s="18">
        <v>0</v>
      </c>
      <c r="AD573" s="13">
        <v>0</v>
      </c>
      <c r="AE573" s="18">
        <v>0</v>
      </c>
      <c r="AF573" s="19">
        <v>0</v>
      </c>
    </row>
    <row r="574" spans="1:32" x14ac:dyDescent="0.2">
      <c r="A574" s="5">
        <v>479</v>
      </c>
      <c r="B574" s="6">
        <v>479278005</v>
      </c>
      <c r="C574" s="7" t="s">
        <v>279</v>
      </c>
      <c r="D574" s="6">
        <v>278</v>
      </c>
      <c r="E574" s="7" t="s">
        <v>238</v>
      </c>
      <c r="F574" s="6">
        <v>5</v>
      </c>
      <c r="G574" s="8" t="s">
        <v>186</v>
      </c>
      <c r="H574" s="3"/>
      <c r="I574" s="9">
        <v>14859</v>
      </c>
      <c r="J574" s="9">
        <v>6346</v>
      </c>
      <c r="K574" s="9">
        <v>0</v>
      </c>
      <c r="L574" s="9">
        <v>1188</v>
      </c>
      <c r="M574" s="10">
        <v>22393</v>
      </c>
      <c r="N574" s="3"/>
      <c r="O574" s="11">
        <v>5</v>
      </c>
      <c r="P574" s="12">
        <v>0</v>
      </c>
      <c r="Q574" s="13">
        <v>106025</v>
      </c>
      <c r="R574" s="13">
        <v>0</v>
      </c>
      <c r="S574" s="13">
        <v>0</v>
      </c>
      <c r="T574" s="13">
        <v>5940</v>
      </c>
      <c r="U574" s="14">
        <v>111965</v>
      </c>
      <c r="V574" s="4"/>
      <c r="W574" s="15">
        <v>0</v>
      </c>
      <c r="X574" s="16">
        <v>0.09</v>
      </c>
      <c r="Y574" s="16">
        <v>1.8873452055488921E-2</v>
      </c>
      <c r="Z574" s="17">
        <v>0</v>
      </c>
      <c r="AA574" s="4"/>
      <c r="AB574" s="11">
        <v>2</v>
      </c>
      <c r="AC574" s="18">
        <v>0</v>
      </c>
      <c r="AD574" s="13">
        <v>0</v>
      </c>
      <c r="AE574" s="18">
        <v>0</v>
      </c>
      <c r="AF574" s="19">
        <v>0</v>
      </c>
    </row>
    <row r="575" spans="1:32" x14ac:dyDescent="0.2">
      <c r="A575" s="5">
        <v>479</v>
      </c>
      <c r="B575" s="6">
        <v>479278024</v>
      </c>
      <c r="C575" s="7" t="s">
        <v>279</v>
      </c>
      <c r="D575" s="6">
        <v>278</v>
      </c>
      <c r="E575" s="7" t="s">
        <v>238</v>
      </c>
      <c r="F575" s="6">
        <v>24</v>
      </c>
      <c r="G575" s="8" t="s">
        <v>187</v>
      </c>
      <c r="H575" s="3"/>
      <c r="I575" s="9">
        <v>12440</v>
      </c>
      <c r="J575" s="9">
        <v>2402</v>
      </c>
      <c r="K575" s="9">
        <v>0</v>
      </c>
      <c r="L575" s="9">
        <v>1188</v>
      </c>
      <c r="M575" s="10">
        <v>16030</v>
      </c>
      <c r="N575" s="3"/>
      <c r="O575" s="11">
        <v>13</v>
      </c>
      <c r="P575" s="12">
        <v>0</v>
      </c>
      <c r="Q575" s="13">
        <v>192946</v>
      </c>
      <c r="R575" s="13">
        <v>0</v>
      </c>
      <c r="S575" s="13">
        <v>0</v>
      </c>
      <c r="T575" s="13">
        <v>15444</v>
      </c>
      <c r="U575" s="14">
        <v>208390</v>
      </c>
      <c r="V575" s="4"/>
      <c r="W575" s="15">
        <v>0</v>
      </c>
      <c r="X575" s="16">
        <v>0.09</v>
      </c>
      <c r="Y575" s="16">
        <v>1.5726267068427772E-2</v>
      </c>
      <c r="Z575" s="17">
        <v>0</v>
      </c>
      <c r="AA575" s="4"/>
      <c r="AB575" s="11">
        <v>2</v>
      </c>
      <c r="AC575" s="18">
        <v>0</v>
      </c>
      <c r="AD575" s="13">
        <v>0</v>
      </c>
      <c r="AE575" s="18">
        <v>0</v>
      </c>
      <c r="AF575" s="19">
        <v>0</v>
      </c>
    </row>
    <row r="576" spans="1:32" x14ac:dyDescent="0.2">
      <c r="A576" s="5">
        <v>479</v>
      </c>
      <c r="B576" s="6">
        <v>479278061</v>
      </c>
      <c r="C576" s="7" t="s">
        <v>279</v>
      </c>
      <c r="D576" s="6">
        <v>278</v>
      </c>
      <c r="E576" s="7" t="s">
        <v>238</v>
      </c>
      <c r="F576" s="6">
        <v>61</v>
      </c>
      <c r="G576" s="8" t="s">
        <v>188</v>
      </c>
      <c r="H576" s="3"/>
      <c r="I576" s="9">
        <v>15977</v>
      </c>
      <c r="J576" s="9">
        <v>455</v>
      </c>
      <c r="K576" s="9">
        <v>0</v>
      </c>
      <c r="L576" s="9">
        <v>1188</v>
      </c>
      <c r="M576" s="10">
        <v>17620</v>
      </c>
      <c r="N576" s="3"/>
      <c r="O576" s="11">
        <v>36</v>
      </c>
      <c r="P576" s="12">
        <v>0</v>
      </c>
      <c r="Q576" s="13">
        <v>591552</v>
      </c>
      <c r="R576" s="13">
        <v>0</v>
      </c>
      <c r="S576" s="13">
        <v>0</v>
      </c>
      <c r="T576" s="13">
        <v>42768</v>
      </c>
      <c r="U576" s="14">
        <v>634320</v>
      </c>
      <c r="V576" s="4"/>
      <c r="W576" s="15">
        <v>0</v>
      </c>
      <c r="X576" s="16">
        <v>0.09</v>
      </c>
      <c r="Y576" s="16">
        <v>4.561311392514681E-2</v>
      </c>
      <c r="Z576" s="17">
        <v>0</v>
      </c>
      <c r="AA576" s="4"/>
      <c r="AB576" s="11">
        <v>2</v>
      </c>
      <c r="AC576" s="18">
        <v>0</v>
      </c>
      <c r="AD576" s="13">
        <v>0</v>
      </c>
      <c r="AE576" s="18">
        <v>0</v>
      </c>
      <c r="AF576" s="19">
        <v>0</v>
      </c>
    </row>
    <row r="577" spans="1:32" x14ac:dyDescent="0.2">
      <c r="A577" s="5">
        <v>479</v>
      </c>
      <c r="B577" s="6">
        <v>479278086</v>
      </c>
      <c r="C577" s="7" t="s">
        <v>279</v>
      </c>
      <c r="D577" s="6">
        <v>278</v>
      </c>
      <c r="E577" s="7" t="s">
        <v>238</v>
      </c>
      <c r="F577" s="6">
        <v>86</v>
      </c>
      <c r="G577" s="8" t="s">
        <v>234</v>
      </c>
      <c r="H577" s="3"/>
      <c r="I577" s="9">
        <v>12975</v>
      </c>
      <c r="J577" s="9">
        <v>1322</v>
      </c>
      <c r="K577" s="9">
        <v>0</v>
      </c>
      <c r="L577" s="9">
        <v>1188</v>
      </c>
      <c r="M577" s="10">
        <v>15485</v>
      </c>
      <c r="N577" s="3"/>
      <c r="O577" s="11">
        <v>18</v>
      </c>
      <c r="P577" s="12">
        <v>0</v>
      </c>
      <c r="Q577" s="13">
        <v>257346</v>
      </c>
      <c r="R577" s="13">
        <v>0</v>
      </c>
      <c r="S577" s="13">
        <v>0</v>
      </c>
      <c r="T577" s="13">
        <v>21384</v>
      </c>
      <c r="U577" s="14">
        <v>278730</v>
      </c>
      <c r="V577" s="4"/>
      <c r="W577" s="15">
        <v>0</v>
      </c>
      <c r="X577" s="16">
        <v>0.09</v>
      </c>
      <c r="Y577" s="16">
        <v>6.459409986338896E-2</v>
      </c>
      <c r="Z577" s="17">
        <v>0</v>
      </c>
      <c r="AA577" s="4"/>
      <c r="AB577" s="11">
        <v>3</v>
      </c>
      <c r="AC577" s="18">
        <v>0</v>
      </c>
      <c r="AD577" s="13">
        <v>0</v>
      </c>
      <c r="AE577" s="18">
        <v>0</v>
      </c>
      <c r="AF577" s="19">
        <v>0</v>
      </c>
    </row>
    <row r="578" spans="1:32" x14ac:dyDescent="0.2">
      <c r="A578" s="5">
        <v>479</v>
      </c>
      <c r="B578" s="6">
        <v>479278087</v>
      </c>
      <c r="C578" s="7" t="s">
        <v>279</v>
      </c>
      <c r="D578" s="6">
        <v>278</v>
      </c>
      <c r="E578" s="7" t="s">
        <v>238</v>
      </c>
      <c r="F578" s="6">
        <v>87</v>
      </c>
      <c r="G578" s="8" t="s">
        <v>189</v>
      </c>
      <c r="H578" s="3"/>
      <c r="I578" s="9">
        <v>12688</v>
      </c>
      <c r="J578" s="9">
        <v>4218</v>
      </c>
      <c r="K578" s="9">
        <v>0</v>
      </c>
      <c r="L578" s="9">
        <v>1188</v>
      </c>
      <c r="M578" s="10">
        <v>18094</v>
      </c>
      <c r="N578" s="3"/>
      <c r="O578" s="11">
        <v>4</v>
      </c>
      <c r="P578" s="12">
        <v>0</v>
      </c>
      <c r="Q578" s="13">
        <v>67624</v>
      </c>
      <c r="R578" s="13">
        <v>0</v>
      </c>
      <c r="S578" s="13">
        <v>0</v>
      </c>
      <c r="T578" s="13">
        <v>4752</v>
      </c>
      <c r="U578" s="14">
        <v>72376</v>
      </c>
      <c r="V578" s="4"/>
      <c r="W578" s="15">
        <v>0</v>
      </c>
      <c r="X578" s="16">
        <v>0.09</v>
      </c>
      <c r="Y578" s="16">
        <v>6.7684341228902737E-3</v>
      </c>
      <c r="Z578" s="17">
        <v>0</v>
      </c>
      <c r="AA578" s="4"/>
      <c r="AB578" s="11">
        <v>0</v>
      </c>
      <c r="AC578" s="18">
        <v>0</v>
      </c>
      <c r="AD578" s="13">
        <v>0</v>
      </c>
      <c r="AE578" s="18">
        <v>0</v>
      </c>
      <c r="AF578" s="19">
        <v>0</v>
      </c>
    </row>
    <row r="579" spans="1:32" x14ac:dyDescent="0.2">
      <c r="A579" s="5">
        <v>479</v>
      </c>
      <c r="B579" s="6">
        <v>479278111</v>
      </c>
      <c r="C579" s="7" t="s">
        <v>279</v>
      </c>
      <c r="D579" s="6">
        <v>278</v>
      </c>
      <c r="E579" s="7" t="s">
        <v>238</v>
      </c>
      <c r="F579" s="6">
        <v>111</v>
      </c>
      <c r="G579" s="8" t="s">
        <v>190</v>
      </c>
      <c r="H579" s="3"/>
      <c r="I579" s="9">
        <v>13775</v>
      </c>
      <c r="J579" s="9">
        <v>2812</v>
      </c>
      <c r="K579" s="9">
        <v>0</v>
      </c>
      <c r="L579" s="9">
        <v>1188</v>
      </c>
      <c r="M579" s="10">
        <v>17775</v>
      </c>
      <c r="N579" s="3"/>
      <c r="O579" s="11">
        <v>9</v>
      </c>
      <c r="P579" s="12">
        <v>0</v>
      </c>
      <c r="Q579" s="13">
        <v>149283</v>
      </c>
      <c r="R579" s="13">
        <v>0</v>
      </c>
      <c r="S579" s="13">
        <v>0</v>
      </c>
      <c r="T579" s="13">
        <v>10692</v>
      </c>
      <c r="U579" s="14">
        <v>159975</v>
      </c>
      <c r="V579" s="4"/>
      <c r="W579" s="15">
        <v>0</v>
      </c>
      <c r="X579" s="16">
        <v>0.09</v>
      </c>
      <c r="Y579" s="16">
        <v>3.3845345634210641E-2</v>
      </c>
      <c r="Z579" s="17">
        <v>0</v>
      </c>
      <c r="AA579" s="4"/>
      <c r="AB579" s="11">
        <v>1</v>
      </c>
      <c r="AC579" s="18">
        <v>0</v>
      </c>
      <c r="AD579" s="13">
        <v>0</v>
      </c>
      <c r="AE579" s="18">
        <v>0</v>
      </c>
      <c r="AF579" s="19">
        <v>0</v>
      </c>
    </row>
    <row r="580" spans="1:32" x14ac:dyDescent="0.2">
      <c r="A580" s="5">
        <v>479</v>
      </c>
      <c r="B580" s="6">
        <v>479278114</v>
      </c>
      <c r="C580" s="7" t="s">
        <v>279</v>
      </c>
      <c r="D580" s="6">
        <v>278</v>
      </c>
      <c r="E580" s="7" t="s">
        <v>238</v>
      </c>
      <c r="F580" s="6">
        <v>114</v>
      </c>
      <c r="G580" s="8" t="s">
        <v>68</v>
      </c>
      <c r="H580" s="3"/>
      <c r="I580" s="9">
        <v>11287</v>
      </c>
      <c r="J580" s="9">
        <v>2277</v>
      </c>
      <c r="K580" s="9">
        <v>0</v>
      </c>
      <c r="L580" s="9">
        <v>1188</v>
      </c>
      <c r="M580" s="10">
        <v>14752</v>
      </c>
      <c r="N580" s="3"/>
      <c r="O580" s="11">
        <v>3</v>
      </c>
      <c r="P580" s="12">
        <v>0</v>
      </c>
      <c r="Q580" s="13">
        <v>40692</v>
      </c>
      <c r="R580" s="13">
        <v>0</v>
      </c>
      <c r="S580" s="13">
        <v>0</v>
      </c>
      <c r="T580" s="13">
        <v>3564</v>
      </c>
      <c r="U580" s="14">
        <v>44256</v>
      </c>
      <c r="V580" s="4"/>
      <c r="W580" s="15">
        <v>0</v>
      </c>
      <c r="X580" s="16">
        <v>0.18</v>
      </c>
      <c r="Y580" s="16">
        <v>5.6417499242171418E-2</v>
      </c>
      <c r="Z580" s="17">
        <v>0</v>
      </c>
      <c r="AA580" s="4"/>
      <c r="AB580" s="11">
        <v>0</v>
      </c>
      <c r="AC580" s="18">
        <v>0</v>
      </c>
      <c r="AD580" s="13">
        <v>0</v>
      </c>
      <c r="AE580" s="18">
        <v>0</v>
      </c>
      <c r="AF580" s="19">
        <v>0</v>
      </c>
    </row>
    <row r="581" spans="1:32" x14ac:dyDescent="0.2">
      <c r="A581" s="5">
        <v>479</v>
      </c>
      <c r="B581" s="6">
        <v>479278117</v>
      </c>
      <c r="C581" s="7" t="s">
        <v>279</v>
      </c>
      <c r="D581" s="6">
        <v>278</v>
      </c>
      <c r="E581" s="7" t="s">
        <v>238</v>
      </c>
      <c r="F581" s="6">
        <v>117</v>
      </c>
      <c r="G581" s="8" t="s">
        <v>280</v>
      </c>
      <c r="H581" s="3"/>
      <c r="I581" s="9">
        <v>14026</v>
      </c>
      <c r="J581" s="9">
        <v>7234</v>
      </c>
      <c r="K581" s="9">
        <v>0</v>
      </c>
      <c r="L581" s="9">
        <v>1188</v>
      </c>
      <c r="M581" s="10">
        <v>22448</v>
      </c>
      <c r="N581" s="3"/>
      <c r="O581" s="11">
        <v>11</v>
      </c>
      <c r="P581" s="12">
        <v>0</v>
      </c>
      <c r="Q581" s="13">
        <v>233860</v>
      </c>
      <c r="R581" s="13">
        <v>0</v>
      </c>
      <c r="S581" s="13">
        <v>0</v>
      </c>
      <c r="T581" s="13">
        <v>13068</v>
      </c>
      <c r="U581" s="14">
        <v>246928</v>
      </c>
      <c r="V581" s="4"/>
      <c r="W581" s="15">
        <v>0</v>
      </c>
      <c r="X581" s="16">
        <v>0.09</v>
      </c>
      <c r="Y581" s="16">
        <v>8.2852533781898621E-2</v>
      </c>
      <c r="Z581" s="17">
        <v>0</v>
      </c>
      <c r="AA581" s="4"/>
      <c r="AB581" s="11">
        <v>5</v>
      </c>
      <c r="AC581" s="18">
        <v>0</v>
      </c>
      <c r="AD581" s="13">
        <v>0</v>
      </c>
      <c r="AE581" s="18">
        <v>0</v>
      </c>
      <c r="AF581" s="19">
        <v>0</v>
      </c>
    </row>
    <row r="582" spans="1:32" x14ac:dyDescent="0.2">
      <c r="A582" s="5">
        <v>479</v>
      </c>
      <c r="B582" s="6">
        <v>479278127</v>
      </c>
      <c r="C582" s="7" t="s">
        <v>279</v>
      </c>
      <c r="D582" s="6">
        <v>278</v>
      </c>
      <c r="E582" s="7" t="s">
        <v>238</v>
      </c>
      <c r="F582" s="6">
        <v>127</v>
      </c>
      <c r="G582" s="8" t="s">
        <v>70</v>
      </c>
      <c r="H582" s="3"/>
      <c r="I582" s="9">
        <v>14818</v>
      </c>
      <c r="J582" s="9">
        <v>14452</v>
      </c>
      <c r="K582" s="9">
        <v>0</v>
      </c>
      <c r="L582" s="9">
        <v>1188</v>
      </c>
      <c r="M582" s="10">
        <v>30458</v>
      </c>
      <c r="N582" s="3"/>
      <c r="O582" s="11">
        <v>8</v>
      </c>
      <c r="P582" s="12">
        <v>0</v>
      </c>
      <c r="Q582" s="13">
        <v>234160</v>
      </c>
      <c r="R582" s="13">
        <v>0</v>
      </c>
      <c r="S582" s="13">
        <v>0</v>
      </c>
      <c r="T582" s="13">
        <v>9504</v>
      </c>
      <c r="U582" s="14">
        <v>243664</v>
      </c>
      <c r="V582" s="4"/>
      <c r="W582" s="15">
        <v>0</v>
      </c>
      <c r="X582" s="16">
        <v>0.09</v>
      </c>
      <c r="Y582" s="16">
        <v>4.4905005897497678E-2</v>
      </c>
      <c r="Z582" s="17">
        <v>0</v>
      </c>
      <c r="AA582" s="4"/>
      <c r="AB582" s="11">
        <v>2</v>
      </c>
      <c r="AC582" s="18">
        <v>0</v>
      </c>
      <c r="AD582" s="13">
        <v>0</v>
      </c>
      <c r="AE582" s="18">
        <v>0</v>
      </c>
      <c r="AF582" s="19">
        <v>0</v>
      </c>
    </row>
    <row r="583" spans="1:32" x14ac:dyDescent="0.2">
      <c r="A583" s="5">
        <v>479</v>
      </c>
      <c r="B583" s="6">
        <v>479278137</v>
      </c>
      <c r="C583" s="7" t="s">
        <v>279</v>
      </c>
      <c r="D583" s="6">
        <v>278</v>
      </c>
      <c r="E583" s="7" t="s">
        <v>238</v>
      </c>
      <c r="F583" s="6">
        <v>137</v>
      </c>
      <c r="G583" s="8" t="s">
        <v>236</v>
      </c>
      <c r="H583" s="3"/>
      <c r="I583" s="9">
        <v>15422</v>
      </c>
      <c r="J583" s="9">
        <v>93</v>
      </c>
      <c r="K583" s="9">
        <v>0</v>
      </c>
      <c r="L583" s="9">
        <v>1188</v>
      </c>
      <c r="M583" s="10">
        <v>16703</v>
      </c>
      <c r="N583" s="3"/>
      <c r="O583" s="11">
        <v>35</v>
      </c>
      <c r="P583" s="12">
        <v>0</v>
      </c>
      <c r="Q583" s="13">
        <v>543025</v>
      </c>
      <c r="R583" s="13">
        <v>0</v>
      </c>
      <c r="S583" s="13">
        <v>0</v>
      </c>
      <c r="T583" s="13">
        <v>41580</v>
      </c>
      <c r="U583" s="14">
        <v>584605</v>
      </c>
      <c r="V583" s="4"/>
      <c r="W583" s="15">
        <v>0</v>
      </c>
      <c r="X583" s="16">
        <v>0.18</v>
      </c>
      <c r="Y583" s="16">
        <v>0.10568201564015264</v>
      </c>
      <c r="Z583" s="17">
        <v>0</v>
      </c>
      <c r="AA583" s="4"/>
      <c r="AB583" s="11">
        <v>2</v>
      </c>
      <c r="AC583" s="18">
        <v>0</v>
      </c>
      <c r="AD583" s="13">
        <v>0</v>
      </c>
      <c r="AE583" s="18">
        <v>0</v>
      </c>
      <c r="AF583" s="19">
        <v>0</v>
      </c>
    </row>
    <row r="584" spans="1:32" x14ac:dyDescent="0.2">
      <c r="A584" s="5">
        <v>479</v>
      </c>
      <c r="B584" s="6">
        <v>479278159</v>
      </c>
      <c r="C584" s="7" t="s">
        <v>279</v>
      </c>
      <c r="D584" s="6">
        <v>278</v>
      </c>
      <c r="E584" s="7" t="s">
        <v>238</v>
      </c>
      <c r="F584" s="6">
        <v>159</v>
      </c>
      <c r="G584" s="8" t="s">
        <v>281</v>
      </c>
      <c r="H584" s="3"/>
      <c r="I584" s="9">
        <v>13493</v>
      </c>
      <c r="J584" s="9">
        <v>5612</v>
      </c>
      <c r="K584" s="9">
        <v>0</v>
      </c>
      <c r="L584" s="9">
        <v>1188</v>
      </c>
      <c r="M584" s="10">
        <v>20293</v>
      </c>
      <c r="N584" s="3"/>
      <c r="O584" s="11">
        <v>1</v>
      </c>
      <c r="P584" s="12">
        <v>0</v>
      </c>
      <c r="Q584" s="13">
        <v>19105</v>
      </c>
      <c r="R584" s="13">
        <v>0</v>
      </c>
      <c r="S584" s="13">
        <v>0</v>
      </c>
      <c r="T584" s="13">
        <v>1188</v>
      </c>
      <c r="U584" s="14">
        <v>20293</v>
      </c>
      <c r="V584" s="4"/>
      <c r="W584" s="15">
        <v>0</v>
      </c>
      <c r="X584" s="16">
        <v>0.09</v>
      </c>
      <c r="Y584" s="16">
        <v>3.6432614204770964E-3</v>
      </c>
      <c r="Z584" s="17">
        <v>0</v>
      </c>
      <c r="AA584" s="4"/>
      <c r="AB584" s="11">
        <v>0</v>
      </c>
      <c r="AC584" s="18">
        <v>0</v>
      </c>
      <c r="AD584" s="13">
        <v>0</v>
      </c>
      <c r="AE584" s="18">
        <v>0</v>
      </c>
      <c r="AF584" s="19">
        <v>0</v>
      </c>
    </row>
    <row r="585" spans="1:32" x14ac:dyDescent="0.2">
      <c r="A585" s="5">
        <v>479</v>
      </c>
      <c r="B585" s="6">
        <v>479278161</v>
      </c>
      <c r="C585" s="7" t="s">
        <v>279</v>
      </c>
      <c r="D585" s="6">
        <v>278</v>
      </c>
      <c r="E585" s="7" t="s">
        <v>238</v>
      </c>
      <c r="F585" s="6">
        <v>161</v>
      </c>
      <c r="G585" s="8" t="s">
        <v>191</v>
      </c>
      <c r="H585" s="3"/>
      <c r="I585" s="9">
        <v>15519</v>
      </c>
      <c r="J585" s="9">
        <v>5417</v>
      </c>
      <c r="K585" s="9">
        <v>0</v>
      </c>
      <c r="L585" s="9">
        <v>1188</v>
      </c>
      <c r="M585" s="10">
        <v>22124</v>
      </c>
      <c r="N585" s="3"/>
      <c r="O585" s="11">
        <v>9</v>
      </c>
      <c r="P585" s="12">
        <v>0</v>
      </c>
      <c r="Q585" s="13">
        <v>188424</v>
      </c>
      <c r="R585" s="13">
        <v>0</v>
      </c>
      <c r="S585" s="13">
        <v>0</v>
      </c>
      <c r="T585" s="13">
        <v>10692</v>
      </c>
      <c r="U585" s="14">
        <v>199116</v>
      </c>
      <c r="V585" s="4"/>
      <c r="W585" s="15">
        <v>0</v>
      </c>
      <c r="X585" s="16">
        <v>0.09</v>
      </c>
      <c r="Y585" s="16">
        <v>9.0304638786054339E-3</v>
      </c>
      <c r="Z585" s="17">
        <v>0</v>
      </c>
      <c r="AA585" s="4"/>
      <c r="AB585" s="11">
        <v>2</v>
      </c>
      <c r="AC585" s="18">
        <v>0</v>
      </c>
      <c r="AD585" s="13">
        <v>0</v>
      </c>
      <c r="AE585" s="18">
        <v>0</v>
      </c>
      <c r="AF585" s="19">
        <v>0</v>
      </c>
    </row>
    <row r="586" spans="1:32" x14ac:dyDescent="0.2">
      <c r="A586" s="5">
        <v>479</v>
      </c>
      <c r="B586" s="6">
        <v>479278191</v>
      </c>
      <c r="C586" s="7" t="s">
        <v>279</v>
      </c>
      <c r="D586" s="6">
        <v>278</v>
      </c>
      <c r="E586" s="7" t="s">
        <v>238</v>
      </c>
      <c r="F586" s="6">
        <v>191</v>
      </c>
      <c r="G586" s="8" t="s">
        <v>192</v>
      </c>
      <c r="H586" s="3"/>
      <c r="I586" s="9">
        <v>11606</v>
      </c>
      <c r="J586" s="9">
        <v>3219</v>
      </c>
      <c r="K586" s="9">
        <v>0</v>
      </c>
      <c r="L586" s="9">
        <v>1188</v>
      </c>
      <c r="M586" s="10">
        <v>16013</v>
      </c>
      <c r="N586" s="3"/>
      <c r="O586" s="11">
        <v>1</v>
      </c>
      <c r="P586" s="12">
        <v>0</v>
      </c>
      <c r="Q586" s="13">
        <v>14825</v>
      </c>
      <c r="R586" s="13">
        <v>0</v>
      </c>
      <c r="S586" s="13">
        <v>0</v>
      </c>
      <c r="T586" s="13">
        <v>1188</v>
      </c>
      <c r="U586" s="14">
        <v>16013</v>
      </c>
      <c r="V586" s="4"/>
      <c r="W586" s="15">
        <v>0</v>
      </c>
      <c r="X586" s="16">
        <v>0.09</v>
      </c>
      <c r="Y586" s="16">
        <v>4.1858651288192862E-2</v>
      </c>
      <c r="Z586" s="17">
        <v>0</v>
      </c>
      <c r="AA586" s="4"/>
      <c r="AB586" s="11">
        <v>0</v>
      </c>
      <c r="AC586" s="18">
        <v>0</v>
      </c>
      <c r="AD586" s="13">
        <v>0</v>
      </c>
      <c r="AE586" s="18">
        <v>0</v>
      </c>
      <c r="AF586" s="19">
        <v>0</v>
      </c>
    </row>
    <row r="587" spans="1:32" x14ac:dyDescent="0.2">
      <c r="A587" s="5">
        <v>479</v>
      </c>
      <c r="B587" s="6">
        <v>479278210</v>
      </c>
      <c r="C587" s="7" t="s">
        <v>279</v>
      </c>
      <c r="D587" s="6">
        <v>278</v>
      </c>
      <c r="E587" s="7" t="s">
        <v>238</v>
      </c>
      <c r="F587" s="6">
        <v>210</v>
      </c>
      <c r="G587" s="8" t="s">
        <v>71</v>
      </c>
      <c r="H587" s="3"/>
      <c r="I587" s="9">
        <v>13452</v>
      </c>
      <c r="J587" s="9">
        <v>4192</v>
      </c>
      <c r="K587" s="9">
        <v>0</v>
      </c>
      <c r="L587" s="9">
        <v>1188</v>
      </c>
      <c r="M587" s="10">
        <v>18832</v>
      </c>
      <c r="N587" s="3"/>
      <c r="O587" s="11">
        <v>26</v>
      </c>
      <c r="P587" s="12">
        <v>0</v>
      </c>
      <c r="Q587" s="13">
        <v>458744</v>
      </c>
      <c r="R587" s="13">
        <v>0</v>
      </c>
      <c r="S587" s="13">
        <v>0</v>
      </c>
      <c r="T587" s="13">
        <v>30888</v>
      </c>
      <c r="U587" s="14">
        <v>489632</v>
      </c>
      <c r="V587" s="4"/>
      <c r="W587" s="15">
        <v>0</v>
      </c>
      <c r="X587" s="16">
        <v>0.09</v>
      </c>
      <c r="Y587" s="16">
        <v>5.7343764652379302E-2</v>
      </c>
      <c r="Z587" s="17">
        <v>0</v>
      </c>
      <c r="AA587" s="4"/>
      <c r="AB587" s="11">
        <v>1</v>
      </c>
      <c r="AC587" s="18">
        <v>0</v>
      </c>
      <c r="AD587" s="13">
        <v>0</v>
      </c>
      <c r="AE587" s="18">
        <v>0</v>
      </c>
      <c r="AF587" s="19">
        <v>0</v>
      </c>
    </row>
    <row r="588" spans="1:32" x14ac:dyDescent="0.2">
      <c r="A588" s="5">
        <v>479</v>
      </c>
      <c r="B588" s="6">
        <v>479278227</v>
      </c>
      <c r="C588" s="7" t="s">
        <v>279</v>
      </c>
      <c r="D588" s="6">
        <v>278</v>
      </c>
      <c r="E588" s="7" t="s">
        <v>238</v>
      </c>
      <c r="F588" s="6">
        <v>227</v>
      </c>
      <c r="G588" s="8" t="s">
        <v>193</v>
      </c>
      <c r="H588" s="3"/>
      <c r="I588" s="9">
        <v>12243</v>
      </c>
      <c r="J588" s="9">
        <v>3209</v>
      </c>
      <c r="K588" s="9">
        <v>0</v>
      </c>
      <c r="L588" s="9">
        <v>1188</v>
      </c>
      <c r="M588" s="10">
        <v>16640</v>
      </c>
      <c r="N588" s="3"/>
      <c r="O588" s="11">
        <v>3</v>
      </c>
      <c r="P588" s="12">
        <v>0</v>
      </c>
      <c r="Q588" s="13">
        <v>46356</v>
      </c>
      <c r="R588" s="13">
        <v>0</v>
      </c>
      <c r="S588" s="13">
        <v>0</v>
      </c>
      <c r="T588" s="13">
        <v>3564</v>
      </c>
      <c r="U588" s="14">
        <v>49920</v>
      </c>
      <c r="V588" s="4"/>
      <c r="W588" s="15">
        <v>0</v>
      </c>
      <c r="X588" s="16">
        <v>0.18</v>
      </c>
      <c r="Y588" s="16">
        <v>2.1979899604958549E-2</v>
      </c>
      <c r="Z588" s="17">
        <v>0</v>
      </c>
      <c r="AA588" s="4"/>
      <c r="AB588" s="11">
        <v>0</v>
      </c>
      <c r="AC588" s="18">
        <v>0</v>
      </c>
      <c r="AD588" s="13">
        <v>0</v>
      </c>
      <c r="AE588" s="18">
        <v>0</v>
      </c>
      <c r="AF588" s="19">
        <v>0</v>
      </c>
    </row>
    <row r="589" spans="1:32" x14ac:dyDescent="0.2">
      <c r="A589" s="5">
        <v>479</v>
      </c>
      <c r="B589" s="6">
        <v>479278278</v>
      </c>
      <c r="C589" s="7" t="s">
        <v>279</v>
      </c>
      <c r="D589" s="6">
        <v>278</v>
      </c>
      <c r="E589" s="7" t="s">
        <v>238</v>
      </c>
      <c r="F589" s="6">
        <v>278</v>
      </c>
      <c r="G589" s="8" t="s">
        <v>238</v>
      </c>
      <c r="H589" s="3"/>
      <c r="I589" s="9">
        <v>13481</v>
      </c>
      <c r="J589" s="9">
        <v>2229</v>
      </c>
      <c r="K589" s="9">
        <v>0</v>
      </c>
      <c r="L589" s="9">
        <v>1188</v>
      </c>
      <c r="M589" s="10">
        <v>16898</v>
      </c>
      <c r="N589" s="3"/>
      <c r="O589" s="11">
        <v>60</v>
      </c>
      <c r="P589" s="12">
        <v>0</v>
      </c>
      <c r="Q589" s="13">
        <v>942600</v>
      </c>
      <c r="R589" s="13">
        <v>0</v>
      </c>
      <c r="S589" s="13">
        <v>0</v>
      </c>
      <c r="T589" s="13">
        <v>71280</v>
      </c>
      <c r="U589" s="14">
        <v>1013880</v>
      </c>
      <c r="V589" s="4"/>
      <c r="W589" s="15">
        <v>0</v>
      </c>
      <c r="X589" s="16">
        <v>0.09</v>
      </c>
      <c r="Y589" s="16">
        <v>6.9807623360235285E-2</v>
      </c>
      <c r="Z589" s="17">
        <v>0</v>
      </c>
      <c r="AA589" s="4"/>
      <c r="AB589" s="11">
        <v>7</v>
      </c>
      <c r="AC589" s="18">
        <v>0</v>
      </c>
      <c r="AD589" s="13">
        <v>0</v>
      </c>
      <c r="AE589" s="18">
        <v>0</v>
      </c>
      <c r="AF589" s="19">
        <v>0</v>
      </c>
    </row>
    <row r="590" spans="1:32" x14ac:dyDescent="0.2">
      <c r="A590" s="5">
        <v>479</v>
      </c>
      <c r="B590" s="6">
        <v>479278281</v>
      </c>
      <c r="C590" s="7" t="s">
        <v>279</v>
      </c>
      <c r="D590" s="6">
        <v>278</v>
      </c>
      <c r="E590" s="7" t="s">
        <v>238</v>
      </c>
      <c r="F590" s="6">
        <v>281</v>
      </c>
      <c r="G590" s="8" t="s">
        <v>185</v>
      </c>
      <c r="H590" s="3"/>
      <c r="I590" s="9">
        <v>18190</v>
      </c>
      <c r="J590" s="9">
        <v>0</v>
      </c>
      <c r="K590" s="9">
        <v>0</v>
      </c>
      <c r="L590" s="9">
        <v>1188</v>
      </c>
      <c r="M590" s="10">
        <v>19378</v>
      </c>
      <c r="N590" s="3"/>
      <c r="O590" s="11">
        <v>67</v>
      </c>
      <c r="P590" s="12">
        <v>0</v>
      </c>
      <c r="Q590" s="13">
        <v>1218730</v>
      </c>
      <c r="R590" s="13">
        <v>0</v>
      </c>
      <c r="S590" s="13">
        <v>0</v>
      </c>
      <c r="T590" s="13">
        <v>79596</v>
      </c>
      <c r="U590" s="14">
        <v>1298326</v>
      </c>
      <c r="V590" s="4"/>
      <c r="W590" s="15">
        <v>0</v>
      </c>
      <c r="X590" s="16">
        <v>0.18</v>
      </c>
      <c r="Y590" s="16">
        <v>0.15300755465476282</v>
      </c>
      <c r="Z590" s="17">
        <v>0</v>
      </c>
      <c r="AA590" s="4"/>
      <c r="AB590" s="11">
        <v>7</v>
      </c>
      <c r="AC590" s="18">
        <v>0</v>
      </c>
      <c r="AD590" s="13">
        <v>0</v>
      </c>
      <c r="AE590" s="18">
        <v>0</v>
      </c>
      <c r="AF590" s="19">
        <v>0</v>
      </c>
    </row>
    <row r="591" spans="1:32" x14ac:dyDescent="0.2">
      <c r="A591" s="5">
        <v>479</v>
      </c>
      <c r="B591" s="6">
        <v>479278309</v>
      </c>
      <c r="C591" s="7" t="s">
        <v>279</v>
      </c>
      <c r="D591" s="6">
        <v>278</v>
      </c>
      <c r="E591" s="7" t="s">
        <v>238</v>
      </c>
      <c r="F591" s="6">
        <v>309</v>
      </c>
      <c r="G591" s="8" t="s">
        <v>244</v>
      </c>
      <c r="H591" s="3"/>
      <c r="I591" s="9">
        <v>15533</v>
      </c>
      <c r="J591" s="9">
        <v>1041</v>
      </c>
      <c r="K591" s="9">
        <v>0</v>
      </c>
      <c r="L591" s="9">
        <v>1188</v>
      </c>
      <c r="M591" s="10">
        <v>17762</v>
      </c>
      <c r="N591" s="3"/>
      <c r="O591" s="11">
        <v>2</v>
      </c>
      <c r="P591" s="12">
        <v>0</v>
      </c>
      <c r="Q591" s="13">
        <v>33148</v>
      </c>
      <c r="R591" s="13">
        <v>0</v>
      </c>
      <c r="S591" s="13">
        <v>0</v>
      </c>
      <c r="T591" s="13">
        <v>2376</v>
      </c>
      <c r="U591" s="14">
        <v>35524</v>
      </c>
      <c r="V591" s="4"/>
      <c r="W591" s="15">
        <v>0</v>
      </c>
      <c r="X591" s="16">
        <v>0.09</v>
      </c>
      <c r="Y591" s="16">
        <v>2.3796143376700854E-3</v>
      </c>
      <c r="Z591" s="17">
        <v>0</v>
      </c>
      <c r="AA591" s="4"/>
      <c r="AB591" s="11">
        <v>0</v>
      </c>
      <c r="AC591" s="18">
        <v>0</v>
      </c>
      <c r="AD591" s="13">
        <v>0</v>
      </c>
      <c r="AE591" s="18">
        <v>0</v>
      </c>
      <c r="AF591" s="19">
        <v>0</v>
      </c>
    </row>
    <row r="592" spans="1:32" x14ac:dyDescent="0.2">
      <c r="A592" s="5">
        <v>479</v>
      </c>
      <c r="B592" s="6">
        <v>479278325</v>
      </c>
      <c r="C592" s="7" t="s">
        <v>279</v>
      </c>
      <c r="D592" s="6">
        <v>278</v>
      </c>
      <c r="E592" s="7" t="s">
        <v>238</v>
      </c>
      <c r="F592" s="6">
        <v>325</v>
      </c>
      <c r="G592" s="8" t="s">
        <v>194</v>
      </c>
      <c r="H592" s="3"/>
      <c r="I592" s="9">
        <v>15521</v>
      </c>
      <c r="J592" s="9">
        <v>1140</v>
      </c>
      <c r="K592" s="9">
        <v>0</v>
      </c>
      <c r="L592" s="9">
        <v>1188</v>
      </c>
      <c r="M592" s="10">
        <v>17849</v>
      </c>
      <c r="N592" s="3"/>
      <c r="O592" s="11">
        <v>21</v>
      </c>
      <c r="P592" s="12">
        <v>0</v>
      </c>
      <c r="Q592" s="13">
        <v>349881</v>
      </c>
      <c r="R592" s="13">
        <v>0</v>
      </c>
      <c r="S592" s="13">
        <v>0</v>
      </c>
      <c r="T592" s="13">
        <v>24948</v>
      </c>
      <c r="U592" s="14">
        <v>374829</v>
      </c>
      <c r="V592" s="4"/>
      <c r="W592" s="15">
        <v>0</v>
      </c>
      <c r="X592" s="16">
        <v>0.09</v>
      </c>
      <c r="Y592" s="16">
        <v>1.475363410340943E-2</v>
      </c>
      <c r="Z592" s="17">
        <v>0</v>
      </c>
      <c r="AA592" s="4"/>
      <c r="AB592" s="11">
        <v>4</v>
      </c>
      <c r="AC592" s="18">
        <v>0</v>
      </c>
      <c r="AD592" s="13">
        <v>0</v>
      </c>
      <c r="AE592" s="18">
        <v>0</v>
      </c>
      <c r="AF592" s="19">
        <v>0</v>
      </c>
    </row>
    <row r="593" spans="1:32" x14ac:dyDescent="0.2">
      <c r="A593" s="5">
        <v>479</v>
      </c>
      <c r="B593" s="6">
        <v>479278332</v>
      </c>
      <c r="C593" s="7" t="s">
        <v>279</v>
      </c>
      <c r="D593" s="6">
        <v>278</v>
      </c>
      <c r="E593" s="7" t="s">
        <v>238</v>
      </c>
      <c r="F593" s="6">
        <v>332</v>
      </c>
      <c r="G593" s="8" t="s">
        <v>195</v>
      </c>
      <c r="H593" s="3"/>
      <c r="I593" s="9">
        <v>13587</v>
      </c>
      <c r="J593" s="9">
        <v>500</v>
      </c>
      <c r="K593" s="9">
        <v>0</v>
      </c>
      <c r="L593" s="9">
        <v>1188</v>
      </c>
      <c r="M593" s="10">
        <v>15275</v>
      </c>
      <c r="N593" s="3"/>
      <c r="O593" s="11">
        <v>7</v>
      </c>
      <c r="P593" s="12">
        <v>0</v>
      </c>
      <c r="Q593" s="13">
        <v>98609</v>
      </c>
      <c r="R593" s="13">
        <v>0</v>
      </c>
      <c r="S593" s="13">
        <v>0</v>
      </c>
      <c r="T593" s="13">
        <v>8316</v>
      </c>
      <c r="U593" s="14">
        <v>106925</v>
      </c>
      <c r="V593" s="4"/>
      <c r="W593" s="15">
        <v>0</v>
      </c>
      <c r="X593" s="16">
        <v>0.09</v>
      </c>
      <c r="Y593" s="16">
        <v>2.5852227104426705E-2</v>
      </c>
      <c r="Z593" s="17">
        <v>0</v>
      </c>
      <c r="AA593" s="4"/>
      <c r="AB593" s="11">
        <v>1</v>
      </c>
      <c r="AC593" s="18">
        <v>0</v>
      </c>
      <c r="AD593" s="13">
        <v>0</v>
      </c>
      <c r="AE593" s="18">
        <v>0</v>
      </c>
      <c r="AF593" s="19">
        <v>0</v>
      </c>
    </row>
    <row r="594" spans="1:32" x14ac:dyDescent="0.2">
      <c r="A594" s="5">
        <v>479</v>
      </c>
      <c r="B594" s="6">
        <v>479278605</v>
      </c>
      <c r="C594" s="7" t="s">
        <v>279</v>
      </c>
      <c r="D594" s="6">
        <v>278</v>
      </c>
      <c r="E594" s="7" t="s">
        <v>238</v>
      </c>
      <c r="F594" s="6">
        <v>605</v>
      </c>
      <c r="G594" s="8" t="s">
        <v>74</v>
      </c>
      <c r="H594" s="3"/>
      <c r="I594" s="9">
        <v>14088</v>
      </c>
      <c r="J594" s="9">
        <v>8971</v>
      </c>
      <c r="K594" s="9">
        <v>0</v>
      </c>
      <c r="L594" s="9">
        <v>1188</v>
      </c>
      <c r="M594" s="10">
        <v>24247</v>
      </c>
      <c r="N594" s="3"/>
      <c r="O594" s="11">
        <v>28</v>
      </c>
      <c r="P594" s="12">
        <v>0</v>
      </c>
      <c r="Q594" s="13">
        <v>645652</v>
      </c>
      <c r="R594" s="13">
        <v>0</v>
      </c>
      <c r="S594" s="13">
        <v>0</v>
      </c>
      <c r="T594" s="13">
        <v>33264</v>
      </c>
      <c r="U594" s="14">
        <v>678916</v>
      </c>
      <c r="V594" s="4"/>
      <c r="W594" s="15">
        <v>0</v>
      </c>
      <c r="X594" s="16">
        <v>0.09</v>
      </c>
      <c r="Y594" s="16">
        <v>5.7593586101164995E-2</v>
      </c>
      <c r="Z594" s="17">
        <v>0</v>
      </c>
      <c r="AA594" s="4"/>
      <c r="AB594" s="11">
        <v>1</v>
      </c>
      <c r="AC594" s="18">
        <v>0</v>
      </c>
      <c r="AD594" s="13">
        <v>0</v>
      </c>
      <c r="AE594" s="18">
        <v>0</v>
      </c>
      <c r="AF594" s="19">
        <v>0</v>
      </c>
    </row>
    <row r="595" spans="1:32" x14ac:dyDescent="0.2">
      <c r="A595" s="5">
        <v>479</v>
      </c>
      <c r="B595" s="6">
        <v>479278670</v>
      </c>
      <c r="C595" s="7" t="s">
        <v>279</v>
      </c>
      <c r="D595" s="6">
        <v>278</v>
      </c>
      <c r="E595" s="7" t="s">
        <v>238</v>
      </c>
      <c r="F595" s="6">
        <v>670</v>
      </c>
      <c r="G595" s="8" t="s">
        <v>76</v>
      </c>
      <c r="H595" s="3"/>
      <c r="I595" s="9">
        <v>12243</v>
      </c>
      <c r="J595" s="9">
        <v>9280</v>
      </c>
      <c r="K595" s="9">
        <v>0</v>
      </c>
      <c r="L595" s="9">
        <v>1188</v>
      </c>
      <c r="M595" s="10">
        <v>22711</v>
      </c>
      <c r="N595" s="3"/>
      <c r="O595" s="11">
        <v>4</v>
      </c>
      <c r="P595" s="12">
        <v>0</v>
      </c>
      <c r="Q595" s="13">
        <v>86092</v>
      </c>
      <c r="R595" s="13">
        <v>0</v>
      </c>
      <c r="S595" s="13">
        <v>0</v>
      </c>
      <c r="T595" s="13">
        <v>4752</v>
      </c>
      <c r="U595" s="14">
        <v>90844</v>
      </c>
      <c r="V595" s="4"/>
      <c r="W595" s="15">
        <v>0</v>
      </c>
      <c r="X595" s="16">
        <v>0.09</v>
      </c>
      <c r="Y595" s="16">
        <v>4.3046319839482733E-2</v>
      </c>
      <c r="Z595" s="17">
        <v>0</v>
      </c>
      <c r="AA595" s="4"/>
      <c r="AB595" s="11">
        <v>0</v>
      </c>
      <c r="AC595" s="18">
        <v>0</v>
      </c>
      <c r="AD595" s="13">
        <v>0</v>
      </c>
      <c r="AE595" s="18">
        <v>0</v>
      </c>
      <c r="AF595" s="19">
        <v>0</v>
      </c>
    </row>
    <row r="596" spans="1:32" x14ac:dyDescent="0.2">
      <c r="A596" s="5">
        <v>479</v>
      </c>
      <c r="B596" s="6">
        <v>479278672</v>
      </c>
      <c r="C596" s="7" t="s">
        <v>279</v>
      </c>
      <c r="D596" s="6">
        <v>278</v>
      </c>
      <c r="E596" s="7" t="s">
        <v>238</v>
      </c>
      <c r="F596" s="6">
        <v>672</v>
      </c>
      <c r="G596" s="8" t="s">
        <v>196</v>
      </c>
      <c r="H596" s="3"/>
      <c r="I596" s="9">
        <v>16392</v>
      </c>
      <c r="J596" s="9">
        <v>3627</v>
      </c>
      <c r="K596" s="9">
        <v>0</v>
      </c>
      <c r="L596" s="9">
        <v>1188</v>
      </c>
      <c r="M596" s="10">
        <v>21207</v>
      </c>
      <c r="N596" s="3"/>
      <c r="O596" s="11">
        <v>3</v>
      </c>
      <c r="P596" s="12">
        <v>0</v>
      </c>
      <c r="Q596" s="13">
        <v>60057</v>
      </c>
      <c r="R596" s="13">
        <v>0</v>
      </c>
      <c r="S596" s="13">
        <v>0</v>
      </c>
      <c r="T596" s="13">
        <v>3564</v>
      </c>
      <c r="U596" s="14">
        <v>63621</v>
      </c>
      <c r="V596" s="4"/>
      <c r="W596" s="15">
        <v>0</v>
      </c>
      <c r="X596" s="16">
        <v>0.09</v>
      </c>
      <c r="Y596" s="16">
        <v>1.2019643987952211E-2</v>
      </c>
      <c r="Z596" s="17">
        <v>0</v>
      </c>
      <c r="AA596" s="4"/>
      <c r="AB596" s="11">
        <v>0</v>
      </c>
      <c r="AC596" s="18">
        <v>0</v>
      </c>
      <c r="AD596" s="13">
        <v>0</v>
      </c>
      <c r="AE596" s="18">
        <v>0</v>
      </c>
      <c r="AF596" s="19">
        <v>0</v>
      </c>
    </row>
    <row r="597" spans="1:32" x14ac:dyDescent="0.2">
      <c r="A597" s="5">
        <v>479</v>
      </c>
      <c r="B597" s="6">
        <v>479278674</v>
      </c>
      <c r="C597" s="7" t="s">
        <v>279</v>
      </c>
      <c r="D597" s="6">
        <v>278</v>
      </c>
      <c r="E597" s="7" t="s">
        <v>238</v>
      </c>
      <c r="F597" s="6">
        <v>674</v>
      </c>
      <c r="G597" s="8" t="s">
        <v>77</v>
      </c>
      <c r="H597" s="3"/>
      <c r="I597" s="9">
        <v>14896</v>
      </c>
      <c r="J597" s="9">
        <v>5720</v>
      </c>
      <c r="K597" s="9">
        <v>0</v>
      </c>
      <c r="L597" s="9">
        <v>1188</v>
      </c>
      <c r="M597" s="10">
        <v>21804</v>
      </c>
      <c r="N597" s="3"/>
      <c r="O597" s="11">
        <v>2</v>
      </c>
      <c r="P597" s="12">
        <v>0</v>
      </c>
      <c r="Q597" s="13">
        <v>41232</v>
      </c>
      <c r="R597" s="13">
        <v>0</v>
      </c>
      <c r="S597" s="13">
        <v>0</v>
      </c>
      <c r="T597" s="13">
        <v>2376</v>
      </c>
      <c r="U597" s="14">
        <v>43608</v>
      </c>
      <c r="V597" s="4"/>
      <c r="W597" s="15">
        <v>0</v>
      </c>
      <c r="X597" s="16">
        <v>0.18</v>
      </c>
      <c r="Y597" s="16">
        <v>4.5945862139327144E-2</v>
      </c>
      <c r="Z597" s="17">
        <v>0</v>
      </c>
      <c r="AA597" s="4"/>
      <c r="AB597" s="11">
        <v>0</v>
      </c>
      <c r="AC597" s="18">
        <v>0</v>
      </c>
      <c r="AD597" s="13">
        <v>0</v>
      </c>
      <c r="AE597" s="18">
        <v>0</v>
      </c>
      <c r="AF597" s="19">
        <v>0</v>
      </c>
    </row>
    <row r="598" spans="1:32" x14ac:dyDescent="0.2">
      <c r="A598" s="5">
        <v>479</v>
      </c>
      <c r="B598" s="6">
        <v>479278680</v>
      </c>
      <c r="C598" s="7" t="s">
        <v>279</v>
      </c>
      <c r="D598" s="6">
        <v>278</v>
      </c>
      <c r="E598" s="7" t="s">
        <v>238</v>
      </c>
      <c r="F598" s="6">
        <v>680</v>
      </c>
      <c r="G598" s="8" t="s">
        <v>197</v>
      </c>
      <c r="H598" s="3"/>
      <c r="I598" s="9">
        <v>12420</v>
      </c>
      <c r="J598" s="9">
        <v>3673</v>
      </c>
      <c r="K598" s="9">
        <v>0</v>
      </c>
      <c r="L598" s="9">
        <v>1188</v>
      </c>
      <c r="M598" s="10">
        <v>17281</v>
      </c>
      <c r="N598" s="3"/>
      <c r="O598" s="11">
        <v>9</v>
      </c>
      <c r="P598" s="12">
        <v>0</v>
      </c>
      <c r="Q598" s="13">
        <v>144837</v>
      </c>
      <c r="R598" s="13">
        <v>0</v>
      </c>
      <c r="S598" s="13">
        <v>0</v>
      </c>
      <c r="T598" s="13">
        <v>10692</v>
      </c>
      <c r="U598" s="14">
        <v>155529</v>
      </c>
      <c r="V598" s="4"/>
      <c r="W598" s="15">
        <v>0</v>
      </c>
      <c r="X598" s="16">
        <v>0.09</v>
      </c>
      <c r="Y598" s="16">
        <v>7.7363401205663507E-3</v>
      </c>
      <c r="Z598" s="17">
        <v>0</v>
      </c>
      <c r="AA598" s="4"/>
      <c r="AB598" s="11">
        <v>1</v>
      </c>
      <c r="AC598" s="18">
        <v>0</v>
      </c>
      <c r="AD598" s="13">
        <v>0</v>
      </c>
      <c r="AE598" s="18">
        <v>0</v>
      </c>
      <c r="AF598" s="19">
        <v>0</v>
      </c>
    </row>
    <row r="599" spans="1:32" x14ac:dyDescent="0.2">
      <c r="A599" s="5">
        <v>479</v>
      </c>
      <c r="B599" s="6">
        <v>479278683</v>
      </c>
      <c r="C599" s="7" t="s">
        <v>279</v>
      </c>
      <c r="D599" s="6">
        <v>278</v>
      </c>
      <c r="E599" s="7" t="s">
        <v>238</v>
      </c>
      <c r="F599" s="6">
        <v>683</v>
      </c>
      <c r="G599" s="8" t="s">
        <v>242</v>
      </c>
      <c r="H599" s="3"/>
      <c r="I599" s="9">
        <v>11857</v>
      </c>
      <c r="J599" s="9">
        <v>9758</v>
      </c>
      <c r="K599" s="9">
        <v>0</v>
      </c>
      <c r="L599" s="9">
        <v>1188</v>
      </c>
      <c r="M599" s="10">
        <v>22803</v>
      </c>
      <c r="N599" s="3"/>
      <c r="O599" s="11">
        <v>7</v>
      </c>
      <c r="P599" s="12">
        <v>0</v>
      </c>
      <c r="Q599" s="13">
        <v>151305</v>
      </c>
      <c r="R599" s="13">
        <v>0</v>
      </c>
      <c r="S599" s="13">
        <v>0</v>
      </c>
      <c r="T599" s="13">
        <v>8316</v>
      </c>
      <c r="U599" s="14">
        <v>159621</v>
      </c>
      <c r="V599" s="4"/>
      <c r="W599" s="15">
        <v>0</v>
      </c>
      <c r="X599" s="16">
        <v>0.09</v>
      </c>
      <c r="Y599" s="16">
        <v>1.9159415249981684E-2</v>
      </c>
      <c r="Z599" s="17">
        <v>0</v>
      </c>
      <c r="AA599" s="4"/>
      <c r="AB599" s="11">
        <v>0</v>
      </c>
      <c r="AC599" s="18">
        <v>0</v>
      </c>
      <c r="AD599" s="13">
        <v>0</v>
      </c>
      <c r="AE599" s="18">
        <v>0</v>
      </c>
      <c r="AF599" s="19">
        <v>0</v>
      </c>
    </row>
    <row r="600" spans="1:32" x14ac:dyDescent="0.2">
      <c r="A600" s="5">
        <v>479</v>
      </c>
      <c r="B600" s="6">
        <v>479278750</v>
      </c>
      <c r="C600" s="7" t="s">
        <v>279</v>
      </c>
      <c r="D600" s="6">
        <v>278</v>
      </c>
      <c r="E600" s="7" t="s">
        <v>238</v>
      </c>
      <c r="F600" s="6">
        <v>750</v>
      </c>
      <c r="G600" s="8" t="s">
        <v>79</v>
      </c>
      <c r="H600" s="3"/>
      <c r="I600" s="9">
        <v>12243</v>
      </c>
      <c r="J600" s="9">
        <v>7024</v>
      </c>
      <c r="K600" s="9">
        <v>0</v>
      </c>
      <c r="L600" s="9">
        <v>1188</v>
      </c>
      <c r="M600" s="10">
        <v>20455</v>
      </c>
      <c r="N600" s="3"/>
      <c r="O600" s="11">
        <v>1</v>
      </c>
      <c r="P600" s="12">
        <v>0</v>
      </c>
      <c r="Q600" s="13">
        <v>19267</v>
      </c>
      <c r="R600" s="13">
        <v>0</v>
      </c>
      <c r="S600" s="13">
        <v>0</v>
      </c>
      <c r="T600" s="13">
        <v>1188</v>
      </c>
      <c r="U600" s="14">
        <v>20455</v>
      </c>
      <c r="V600" s="4"/>
      <c r="W600" s="15">
        <v>0</v>
      </c>
      <c r="X600" s="16">
        <v>0.09</v>
      </c>
      <c r="Y600" s="16">
        <v>3.6361747252528435E-2</v>
      </c>
      <c r="Z600" s="17">
        <v>0</v>
      </c>
      <c r="AA600" s="4"/>
      <c r="AB600" s="11">
        <v>0</v>
      </c>
      <c r="AC600" s="18">
        <v>0</v>
      </c>
      <c r="AD600" s="13">
        <v>0</v>
      </c>
      <c r="AE600" s="18">
        <v>0</v>
      </c>
      <c r="AF600" s="19">
        <v>0</v>
      </c>
    </row>
    <row r="601" spans="1:32" x14ac:dyDescent="0.2">
      <c r="A601" s="5">
        <v>479</v>
      </c>
      <c r="B601" s="6">
        <v>479278753</v>
      </c>
      <c r="C601" s="7" t="s">
        <v>279</v>
      </c>
      <c r="D601" s="6">
        <v>278</v>
      </c>
      <c r="E601" s="7" t="s">
        <v>238</v>
      </c>
      <c r="F601" s="6">
        <v>753</v>
      </c>
      <c r="G601" s="8" t="s">
        <v>206</v>
      </c>
      <c r="H601" s="3"/>
      <c r="I601" s="9">
        <v>15000</v>
      </c>
      <c r="J601" s="9">
        <v>4008</v>
      </c>
      <c r="K601" s="9">
        <v>0</v>
      </c>
      <c r="L601" s="9">
        <v>1188</v>
      </c>
      <c r="M601" s="10">
        <v>20196</v>
      </c>
      <c r="N601" s="3"/>
      <c r="O601" s="11">
        <v>2</v>
      </c>
      <c r="P601" s="12">
        <v>0</v>
      </c>
      <c r="Q601" s="13">
        <v>38016</v>
      </c>
      <c r="R601" s="13">
        <v>0</v>
      </c>
      <c r="S601" s="13">
        <v>0</v>
      </c>
      <c r="T601" s="13">
        <v>2376</v>
      </c>
      <c r="U601" s="14">
        <v>40392</v>
      </c>
      <c r="V601" s="4"/>
      <c r="W601" s="15">
        <v>0</v>
      </c>
      <c r="X601" s="16">
        <v>0.09</v>
      </c>
      <c r="Y601" s="16">
        <v>5.0956606930113698E-3</v>
      </c>
      <c r="Z601" s="17">
        <v>0</v>
      </c>
      <c r="AA601" s="4"/>
      <c r="AB601" s="11">
        <v>0</v>
      </c>
      <c r="AC601" s="18">
        <v>0</v>
      </c>
      <c r="AD601" s="13">
        <v>0</v>
      </c>
      <c r="AE601" s="18">
        <v>0</v>
      </c>
      <c r="AF601" s="19">
        <v>0</v>
      </c>
    </row>
    <row r="602" spans="1:32" x14ac:dyDescent="0.2">
      <c r="A602" s="5">
        <v>479</v>
      </c>
      <c r="B602" s="6">
        <v>479278755</v>
      </c>
      <c r="C602" s="7" t="s">
        <v>279</v>
      </c>
      <c r="D602" s="6">
        <v>278</v>
      </c>
      <c r="E602" s="7" t="s">
        <v>238</v>
      </c>
      <c r="F602" s="6">
        <v>755</v>
      </c>
      <c r="G602" s="8" t="s">
        <v>80</v>
      </c>
      <c r="H602" s="3"/>
      <c r="I602" s="9">
        <v>15055</v>
      </c>
      <c r="J602" s="9">
        <v>7806</v>
      </c>
      <c r="K602" s="9">
        <v>0</v>
      </c>
      <c r="L602" s="9">
        <v>1188</v>
      </c>
      <c r="M602" s="10">
        <v>24049</v>
      </c>
      <c r="N602" s="3"/>
      <c r="O602" s="11">
        <v>3</v>
      </c>
      <c r="P602" s="12">
        <v>0</v>
      </c>
      <c r="Q602" s="13">
        <v>68583</v>
      </c>
      <c r="R602" s="13">
        <v>0</v>
      </c>
      <c r="S602" s="13">
        <v>0</v>
      </c>
      <c r="T602" s="13">
        <v>3564</v>
      </c>
      <c r="U602" s="14">
        <v>72147</v>
      </c>
      <c r="V602" s="4"/>
      <c r="W602" s="15">
        <v>0</v>
      </c>
      <c r="X602" s="16">
        <v>0.09</v>
      </c>
      <c r="Y602" s="16">
        <v>3.4071253553593306E-2</v>
      </c>
      <c r="Z602" s="17">
        <v>0</v>
      </c>
      <c r="AA602" s="4"/>
      <c r="AB602" s="11">
        <v>1</v>
      </c>
      <c r="AC602" s="18">
        <v>0</v>
      </c>
      <c r="AD602" s="13">
        <v>0</v>
      </c>
      <c r="AE602" s="18">
        <v>0</v>
      </c>
      <c r="AF602" s="19">
        <v>0</v>
      </c>
    </row>
    <row r="603" spans="1:32" x14ac:dyDescent="0.2">
      <c r="A603" s="5">
        <v>479</v>
      </c>
      <c r="B603" s="6">
        <v>479278766</v>
      </c>
      <c r="C603" s="7" t="s">
        <v>279</v>
      </c>
      <c r="D603" s="6">
        <v>278</v>
      </c>
      <c r="E603" s="7" t="s">
        <v>238</v>
      </c>
      <c r="F603" s="6">
        <v>766</v>
      </c>
      <c r="G603" s="8" t="s">
        <v>282</v>
      </c>
      <c r="H603" s="3"/>
      <c r="I603" s="9">
        <v>12243</v>
      </c>
      <c r="J603" s="9">
        <v>3456</v>
      </c>
      <c r="K603" s="9">
        <v>0</v>
      </c>
      <c r="L603" s="9">
        <v>1188</v>
      </c>
      <c r="M603" s="10">
        <v>16887</v>
      </c>
      <c r="N603" s="3"/>
      <c r="O603" s="11">
        <v>1</v>
      </c>
      <c r="P603" s="12">
        <v>0</v>
      </c>
      <c r="Q603" s="13">
        <v>15699</v>
      </c>
      <c r="R603" s="13">
        <v>0</v>
      </c>
      <c r="S603" s="13">
        <v>0</v>
      </c>
      <c r="T603" s="13">
        <v>1188</v>
      </c>
      <c r="U603" s="14">
        <v>16887</v>
      </c>
      <c r="V603" s="4"/>
      <c r="W603" s="15">
        <v>0</v>
      </c>
      <c r="X603" s="16">
        <v>0.09</v>
      </c>
      <c r="Y603" s="16">
        <v>2.4090448099269033E-3</v>
      </c>
      <c r="Z603" s="17">
        <v>0</v>
      </c>
      <c r="AA603" s="4"/>
      <c r="AB603" s="11">
        <v>0</v>
      </c>
      <c r="AC603" s="18">
        <v>0</v>
      </c>
      <c r="AD603" s="13">
        <v>0</v>
      </c>
      <c r="AE603" s="18">
        <v>0</v>
      </c>
      <c r="AF603" s="19">
        <v>0</v>
      </c>
    </row>
    <row r="604" spans="1:32" x14ac:dyDescent="0.2">
      <c r="A604" s="5">
        <v>481</v>
      </c>
      <c r="B604" s="6">
        <v>481035001</v>
      </c>
      <c r="C604" s="7" t="s">
        <v>283</v>
      </c>
      <c r="D604" s="6">
        <v>35</v>
      </c>
      <c r="E604" s="7" t="s">
        <v>42</v>
      </c>
      <c r="F604" s="6">
        <v>1</v>
      </c>
      <c r="G604" s="8" t="s">
        <v>210</v>
      </c>
      <c r="H604" s="3"/>
      <c r="I604" s="9">
        <v>11417</v>
      </c>
      <c r="J604" s="9">
        <v>1315</v>
      </c>
      <c r="K604" s="9">
        <v>0</v>
      </c>
      <c r="L604" s="9">
        <v>1188</v>
      </c>
      <c r="M604" s="10">
        <v>13920</v>
      </c>
      <c r="N604" s="3"/>
      <c r="O604" s="11">
        <v>1</v>
      </c>
      <c r="P604" s="12">
        <v>0</v>
      </c>
      <c r="Q604" s="13">
        <v>12732</v>
      </c>
      <c r="R604" s="13">
        <v>0</v>
      </c>
      <c r="S604" s="13">
        <v>0</v>
      </c>
      <c r="T604" s="13">
        <v>1188</v>
      </c>
      <c r="U604" s="14">
        <v>13920</v>
      </c>
      <c r="V604" s="4"/>
      <c r="W604" s="15">
        <v>0</v>
      </c>
      <c r="X604" s="16">
        <v>0.09</v>
      </c>
      <c r="Y604" s="16">
        <v>2.3643335331491232E-2</v>
      </c>
      <c r="Z604" s="17">
        <v>0</v>
      </c>
      <c r="AA604" s="4"/>
      <c r="AB604" s="11">
        <v>0</v>
      </c>
      <c r="AC604" s="18">
        <v>0</v>
      </c>
      <c r="AD604" s="13">
        <v>0</v>
      </c>
      <c r="AE604" s="18">
        <v>0</v>
      </c>
      <c r="AF604" s="19">
        <v>0</v>
      </c>
    </row>
    <row r="605" spans="1:32" x14ac:dyDescent="0.2">
      <c r="A605" s="5">
        <v>481</v>
      </c>
      <c r="B605" s="6">
        <v>481035025</v>
      </c>
      <c r="C605" s="7" t="s">
        <v>283</v>
      </c>
      <c r="D605" s="6">
        <v>35</v>
      </c>
      <c r="E605" s="7" t="s">
        <v>42</v>
      </c>
      <c r="F605" s="6">
        <v>25</v>
      </c>
      <c r="G605" s="8" t="s">
        <v>140</v>
      </c>
      <c r="H605" s="3"/>
      <c r="I605" s="9">
        <v>13637</v>
      </c>
      <c r="J605" s="9">
        <v>5239</v>
      </c>
      <c r="K605" s="9">
        <v>0</v>
      </c>
      <c r="L605" s="9">
        <v>1188</v>
      </c>
      <c r="M605" s="10">
        <v>20064</v>
      </c>
      <c r="N605" s="3"/>
      <c r="O605" s="11">
        <v>1</v>
      </c>
      <c r="P605" s="12">
        <v>0</v>
      </c>
      <c r="Q605" s="13">
        <v>18876</v>
      </c>
      <c r="R605" s="13">
        <v>0</v>
      </c>
      <c r="S605" s="13">
        <v>0</v>
      </c>
      <c r="T605" s="13">
        <v>1188</v>
      </c>
      <c r="U605" s="14">
        <v>20064</v>
      </c>
      <c r="V605" s="4"/>
      <c r="W605" s="15">
        <v>0</v>
      </c>
      <c r="X605" s="16">
        <v>0.09</v>
      </c>
      <c r="Y605" s="16">
        <v>7.5903594165559113E-2</v>
      </c>
      <c r="Z605" s="17">
        <v>0</v>
      </c>
      <c r="AA605" s="4"/>
      <c r="AB605" s="11">
        <v>0</v>
      </c>
      <c r="AC605" s="18">
        <v>0</v>
      </c>
      <c r="AD605" s="13">
        <v>0</v>
      </c>
      <c r="AE605" s="18">
        <v>0</v>
      </c>
      <c r="AF605" s="19">
        <v>0</v>
      </c>
    </row>
    <row r="606" spans="1:32" x14ac:dyDescent="0.2">
      <c r="A606" s="5">
        <v>481</v>
      </c>
      <c r="B606" s="6">
        <v>481035030</v>
      </c>
      <c r="C606" s="7" t="s">
        <v>283</v>
      </c>
      <c r="D606" s="6">
        <v>35</v>
      </c>
      <c r="E606" s="7" t="s">
        <v>42</v>
      </c>
      <c r="F606" s="6">
        <v>30</v>
      </c>
      <c r="G606" s="8" t="s">
        <v>94</v>
      </c>
      <c r="H606" s="3"/>
      <c r="I606" s="9">
        <v>18868</v>
      </c>
      <c r="J606" s="9">
        <v>3835</v>
      </c>
      <c r="K606" s="9">
        <v>0</v>
      </c>
      <c r="L606" s="9">
        <v>1188</v>
      </c>
      <c r="M606" s="10">
        <v>23891</v>
      </c>
      <c r="N606" s="3"/>
      <c r="O606" s="11">
        <v>2</v>
      </c>
      <c r="P606" s="12">
        <v>0</v>
      </c>
      <c r="Q606" s="13">
        <v>45406</v>
      </c>
      <c r="R606" s="13">
        <v>0</v>
      </c>
      <c r="S606" s="13">
        <v>0</v>
      </c>
      <c r="T606" s="13">
        <v>2376</v>
      </c>
      <c r="U606" s="14">
        <v>47782</v>
      </c>
      <c r="V606" s="4"/>
      <c r="W606" s="15">
        <v>0</v>
      </c>
      <c r="X606" s="16">
        <v>0.09</v>
      </c>
      <c r="Y606" s="16">
        <v>4.1282992445172131E-3</v>
      </c>
      <c r="Z606" s="17">
        <v>0</v>
      </c>
      <c r="AA606" s="4"/>
      <c r="AB606" s="11">
        <v>0</v>
      </c>
      <c r="AC606" s="18">
        <v>0</v>
      </c>
      <c r="AD606" s="13">
        <v>0</v>
      </c>
      <c r="AE606" s="18">
        <v>0</v>
      </c>
      <c r="AF606" s="19">
        <v>0</v>
      </c>
    </row>
    <row r="607" spans="1:32" x14ac:dyDescent="0.2">
      <c r="A607" s="5">
        <v>481</v>
      </c>
      <c r="B607" s="6">
        <v>481035035</v>
      </c>
      <c r="C607" s="7" t="s">
        <v>283</v>
      </c>
      <c r="D607" s="6">
        <v>35</v>
      </c>
      <c r="E607" s="7" t="s">
        <v>42</v>
      </c>
      <c r="F607" s="6">
        <v>35</v>
      </c>
      <c r="G607" s="8" t="s">
        <v>42</v>
      </c>
      <c r="H607" s="3"/>
      <c r="I607" s="9">
        <v>17809</v>
      </c>
      <c r="J607" s="9">
        <v>6743</v>
      </c>
      <c r="K607" s="9">
        <v>0</v>
      </c>
      <c r="L607" s="9">
        <v>1188</v>
      </c>
      <c r="M607" s="10">
        <v>25740</v>
      </c>
      <c r="N607" s="3"/>
      <c r="O607" s="11">
        <v>883</v>
      </c>
      <c r="P607" s="12">
        <v>0</v>
      </c>
      <c r="Q607" s="13">
        <v>21679416</v>
      </c>
      <c r="R607" s="13">
        <v>0</v>
      </c>
      <c r="S607" s="13">
        <v>0</v>
      </c>
      <c r="T607" s="13">
        <v>1049004</v>
      </c>
      <c r="U607" s="14">
        <v>22728420</v>
      </c>
      <c r="V607" s="4"/>
      <c r="W607" s="15">
        <v>0</v>
      </c>
      <c r="X607" s="16">
        <v>0.18</v>
      </c>
      <c r="Y607" s="16">
        <v>0.1674255461324281</v>
      </c>
      <c r="Z607" s="17">
        <v>0</v>
      </c>
      <c r="AA607" s="4"/>
      <c r="AB607" s="11">
        <v>182</v>
      </c>
      <c r="AC607" s="18">
        <v>0</v>
      </c>
      <c r="AD607" s="13">
        <v>0</v>
      </c>
      <c r="AE607" s="18">
        <v>0</v>
      </c>
      <c r="AF607" s="19">
        <v>0</v>
      </c>
    </row>
    <row r="608" spans="1:32" x14ac:dyDescent="0.2">
      <c r="A608" s="5">
        <v>481</v>
      </c>
      <c r="B608" s="6">
        <v>481035040</v>
      </c>
      <c r="C608" s="7" t="s">
        <v>283</v>
      </c>
      <c r="D608" s="6">
        <v>35</v>
      </c>
      <c r="E608" s="7" t="s">
        <v>42</v>
      </c>
      <c r="F608" s="6">
        <v>40</v>
      </c>
      <c r="G608" s="8" t="s">
        <v>97</v>
      </c>
      <c r="H608" s="3"/>
      <c r="I608" s="9">
        <v>8239</v>
      </c>
      <c r="J608" s="9">
        <v>2178</v>
      </c>
      <c r="K608" s="9">
        <v>0</v>
      </c>
      <c r="L608" s="9">
        <v>1188</v>
      </c>
      <c r="M608" s="10">
        <v>11605</v>
      </c>
      <c r="N608" s="3"/>
      <c r="O608" s="11">
        <v>1</v>
      </c>
      <c r="P608" s="12">
        <v>0</v>
      </c>
      <c r="Q608" s="13">
        <v>10417</v>
      </c>
      <c r="R608" s="13">
        <v>0</v>
      </c>
      <c r="S608" s="13">
        <v>0</v>
      </c>
      <c r="T608" s="13">
        <v>1188</v>
      </c>
      <c r="U608" s="14">
        <v>11605</v>
      </c>
      <c r="V608" s="4"/>
      <c r="W608" s="15">
        <v>0</v>
      </c>
      <c r="X608" s="16">
        <v>0.09</v>
      </c>
      <c r="Y608" s="16">
        <v>5.4900547321843317E-3</v>
      </c>
      <c r="Z608" s="17">
        <v>0</v>
      </c>
      <c r="AA608" s="4"/>
      <c r="AB608" s="11">
        <v>1</v>
      </c>
      <c r="AC608" s="18">
        <v>0</v>
      </c>
      <c r="AD608" s="13">
        <v>0</v>
      </c>
      <c r="AE608" s="18">
        <v>0</v>
      </c>
      <c r="AF608" s="19">
        <v>0</v>
      </c>
    </row>
    <row r="609" spans="1:32" x14ac:dyDescent="0.2">
      <c r="A609" s="5">
        <v>481</v>
      </c>
      <c r="B609" s="6">
        <v>481035044</v>
      </c>
      <c r="C609" s="7" t="s">
        <v>283</v>
      </c>
      <c r="D609" s="6">
        <v>35</v>
      </c>
      <c r="E609" s="7" t="s">
        <v>42</v>
      </c>
      <c r="F609" s="6">
        <v>44</v>
      </c>
      <c r="G609" s="8" t="s">
        <v>43</v>
      </c>
      <c r="H609" s="3"/>
      <c r="I609" s="9">
        <v>16741</v>
      </c>
      <c r="J609" s="9">
        <v>584</v>
      </c>
      <c r="K609" s="9">
        <v>0</v>
      </c>
      <c r="L609" s="9">
        <v>1188</v>
      </c>
      <c r="M609" s="10">
        <v>18513</v>
      </c>
      <c r="N609" s="3"/>
      <c r="O609" s="11">
        <v>6</v>
      </c>
      <c r="P609" s="12">
        <v>0</v>
      </c>
      <c r="Q609" s="13">
        <v>103950</v>
      </c>
      <c r="R609" s="13">
        <v>0</v>
      </c>
      <c r="S609" s="13">
        <v>0</v>
      </c>
      <c r="T609" s="13">
        <v>7128</v>
      </c>
      <c r="U609" s="14">
        <v>111078</v>
      </c>
      <c r="V609" s="4"/>
      <c r="W609" s="15">
        <v>0</v>
      </c>
      <c r="X609" s="16">
        <v>0.18</v>
      </c>
      <c r="Y609" s="16">
        <v>9.2015180021243606E-2</v>
      </c>
      <c r="Z609" s="17">
        <v>0</v>
      </c>
      <c r="AA609" s="4"/>
      <c r="AB609" s="11">
        <v>3</v>
      </c>
      <c r="AC609" s="18">
        <v>0</v>
      </c>
      <c r="AD609" s="13">
        <v>0</v>
      </c>
      <c r="AE609" s="18">
        <v>0</v>
      </c>
      <c r="AF609" s="19">
        <v>0</v>
      </c>
    </row>
    <row r="610" spans="1:32" x14ac:dyDescent="0.2">
      <c r="A610" s="5">
        <v>481</v>
      </c>
      <c r="B610" s="6">
        <v>481035073</v>
      </c>
      <c r="C610" s="7" t="s">
        <v>283</v>
      </c>
      <c r="D610" s="6">
        <v>35</v>
      </c>
      <c r="E610" s="7" t="s">
        <v>42</v>
      </c>
      <c r="F610" s="6">
        <v>73</v>
      </c>
      <c r="G610" s="8" t="s">
        <v>58</v>
      </c>
      <c r="H610" s="3"/>
      <c r="I610" s="9">
        <v>14233</v>
      </c>
      <c r="J610" s="9">
        <v>10836</v>
      </c>
      <c r="K610" s="9">
        <v>0</v>
      </c>
      <c r="L610" s="9">
        <v>1188</v>
      </c>
      <c r="M610" s="10">
        <v>26257</v>
      </c>
      <c r="N610" s="3"/>
      <c r="O610" s="11">
        <v>3</v>
      </c>
      <c r="P610" s="12">
        <v>0</v>
      </c>
      <c r="Q610" s="13">
        <v>75207</v>
      </c>
      <c r="R610" s="13">
        <v>0</v>
      </c>
      <c r="S610" s="13">
        <v>0</v>
      </c>
      <c r="T610" s="13">
        <v>3564</v>
      </c>
      <c r="U610" s="14">
        <v>78771</v>
      </c>
      <c r="V610" s="4"/>
      <c r="W610" s="15">
        <v>0</v>
      </c>
      <c r="X610" s="16">
        <v>0.09</v>
      </c>
      <c r="Y610" s="16">
        <v>1.2999539439062745E-2</v>
      </c>
      <c r="Z610" s="17">
        <v>0</v>
      </c>
      <c r="AA610" s="4"/>
      <c r="AB610" s="11">
        <v>0</v>
      </c>
      <c r="AC610" s="18">
        <v>0</v>
      </c>
      <c r="AD610" s="13">
        <v>0</v>
      </c>
      <c r="AE610" s="18">
        <v>0</v>
      </c>
      <c r="AF610" s="19">
        <v>0</v>
      </c>
    </row>
    <row r="611" spans="1:32" x14ac:dyDescent="0.2">
      <c r="A611" s="5">
        <v>481</v>
      </c>
      <c r="B611" s="6">
        <v>481035176</v>
      </c>
      <c r="C611" s="7" t="s">
        <v>283</v>
      </c>
      <c r="D611" s="6">
        <v>35</v>
      </c>
      <c r="E611" s="7" t="s">
        <v>42</v>
      </c>
      <c r="F611" s="6">
        <v>176</v>
      </c>
      <c r="G611" s="8" t="s">
        <v>50</v>
      </c>
      <c r="H611" s="3"/>
      <c r="I611" s="9">
        <v>5062</v>
      </c>
      <c r="J611" s="9">
        <v>1276</v>
      </c>
      <c r="K611" s="9">
        <v>0</v>
      </c>
      <c r="L611" s="9">
        <v>1188</v>
      </c>
      <c r="M611" s="10">
        <v>7526</v>
      </c>
      <c r="N611" s="3"/>
      <c r="O611" s="11">
        <v>1</v>
      </c>
      <c r="P611" s="12">
        <v>0</v>
      </c>
      <c r="Q611" s="13">
        <v>6338</v>
      </c>
      <c r="R611" s="13">
        <v>0</v>
      </c>
      <c r="S611" s="13">
        <v>0</v>
      </c>
      <c r="T611" s="13">
        <v>1188</v>
      </c>
      <c r="U611" s="14">
        <v>7526</v>
      </c>
      <c r="V611" s="4"/>
      <c r="W611" s="15">
        <v>0</v>
      </c>
      <c r="X611" s="16">
        <v>0.09</v>
      </c>
      <c r="Y611" s="16">
        <v>7.6489363616432438E-2</v>
      </c>
      <c r="Z611" s="17">
        <v>0</v>
      </c>
      <c r="AA611" s="4"/>
      <c r="AB611" s="11">
        <v>0</v>
      </c>
      <c r="AC611" s="18">
        <v>0</v>
      </c>
      <c r="AD611" s="13">
        <v>0</v>
      </c>
      <c r="AE611" s="18">
        <v>0</v>
      </c>
      <c r="AF611" s="19">
        <v>0</v>
      </c>
    </row>
    <row r="612" spans="1:32" x14ac:dyDescent="0.2">
      <c r="A612" s="5">
        <v>481</v>
      </c>
      <c r="B612" s="6">
        <v>481035181</v>
      </c>
      <c r="C612" s="7" t="s">
        <v>283</v>
      </c>
      <c r="D612" s="6">
        <v>35</v>
      </c>
      <c r="E612" s="7" t="s">
        <v>42</v>
      </c>
      <c r="F612" s="6">
        <v>181</v>
      </c>
      <c r="G612" s="8" t="s">
        <v>121</v>
      </c>
      <c r="H612" s="3"/>
      <c r="I612" s="9">
        <v>11417</v>
      </c>
      <c r="J612" s="9">
        <v>116</v>
      </c>
      <c r="K612" s="9">
        <v>0</v>
      </c>
      <c r="L612" s="9">
        <v>1188</v>
      </c>
      <c r="M612" s="10">
        <v>12721</v>
      </c>
      <c r="N612" s="3"/>
      <c r="O612" s="11">
        <v>2</v>
      </c>
      <c r="P612" s="12">
        <v>0</v>
      </c>
      <c r="Q612" s="13">
        <v>23066</v>
      </c>
      <c r="R612" s="13">
        <v>0</v>
      </c>
      <c r="S612" s="13">
        <v>0</v>
      </c>
      <c r="T612" s="13">
        <v>2376</v>
      </c>
      <c r="U612" s="14">
        <v>25442</v>
      </c>
      <c r="V612" s="4"/>
      <c r="W612" s="15">
        <v>0</v>
      </c>
      <c r="X612" s="16">
        <v>0.09</v>
      </c>
      <c r="Y612" s="16">
        <v>2.1716673257169625E-2</v>
      </c>
      <c r="Z612" s="17">
        <v>0</v>
      </c>
      <c r="AA612" s="4"/>
      <c r="AB612" s="11">
        <v>1</v>
      </c>
      <c r="AC612" s="18">
        <v>0</v>
      </c>
      <c r="AD612" s="13">
        <v>0</v>
      </c>
      <c r="AE612" s="18">
        <v>0</v>
      </c>
      <c r="AF612" s="19">
        <v>0</v>
      </c>
    </row>
    <row r="613" spans="1:32" x14ac:dyDescent="0.2">
      <c r="A613" s="5">
        <v>481</v>
      </c>
      <c r="B613" s="6">
        <v>481035189</v>
      </c>
      <c r="C613" s="7" t="s">
        <v>283</v>
      </c>
      <c r="D613" s="6">
        <v>35</v>
      </c>
      <c r="E613" s="7" t="s">
        <v>42</v>
      </c>
      <c r="F613" s="6">
        <v>189</v>
      </c>
      <c r="G613" s="8" t="s">
        <v>59</v>
      </c>
      <c r="H613" s="3"/>
      <c r="I613" s="9">
        <v>15160</v>
      </c>
      <c r="J613" s="9">
        <v>5178</v>
      </c>
      <c r="K613" s="9">
        <v>0</v>
      </c>
      <c r="L613" s="9">
        <v>1188</v>
      </c>
      <c r="M613" s="10">
        <v>21526</v>
      </c>
      <c r="N613" s="3"/>
      <c r="O613" s="11">
        <v>5</v>
      </c>
      <c r="P613" s="12">
        <v>0</v>
      </c>
      <c r="Q613" s="13">
        <v>101690</v>
      </c>
      <c r="R613" s="13">
        <v>0</v>
      </c>
      <c r="S613" s="13">
        <v>0</v>
      </c>
      <c r="T613" s="13">
        <v>5940</v>
      </c>
      <c r="U613" s="14">
        <v>107630</v>
      </c>
      <c r="V613" s="4"/>
      <c r="W613" s="15">
        <v>0</v>
      </c>
      <c r="X613" s="16">
        <v>0.09</v>
      </c>
      <c r="Y613" s="16">
        <v>5.228859369348476E-3</v>
      </c>
      <c r="Z613" s="17">
        <v>0</v>
      </c>
      <c r="AA613" s="4"/>
      <c r="AB613" s="11">
        <v>0</v>
      </c>
      <c r="AC613" s="18">
        <v>0</v>
      </c>
      <c r="AD613" s="13">
        <v>0</v>
      </c>
      <c r="AE613" s="18">
        <v>0</v>
      </c>
      <c r="AF613" s="19">
        <v>0</v>
      </c>
    </row>
    <row r="614" spans="1:32" x14ac:dyDescent="0.2">
      <c r="A614" s="5">
        <v>481</v>
      </c>
      <c r="B614" s="6">
        <v>481035212</v>
      </c>
      <c r="C614" s="7" t="s">
        <v>283</v>
      </c>
      <c r="D614" s="6">
        <v>35</v>
      </c>
      <c r="E614" s="7" t="s">
        <v>42</v>
      </c>
      <c r="F614" s="6">
        <v>212</v>
      </c>
      <c r="G614" s="8" t="s">
        <v>215</v>
      </c>
      <c r="H614" s="3"/>
      <c r="I614" s="9">
        <v>10148</v>
      </c>
      <c r="J614" s="9">
        <v>1755</v>
      </c>
      <c r="K614" s="9">
        <v>0</v>
      </c>
      <c r="L614" s="9">
        <v>1188</v>
      </c>
      <c r="M614" s="10">
        <v>13091</v>
      </c>
      <c r="N614" s="3"/>
      <c r="O614" s="11">
        <v>1</v>
      </c>
      <c r="P614" s="12">
        <v>0</v>
      </c>
      <c r="Q614" s="13">
        <v>11903</v>
      </c>
      <c r="R614" s="13">
        <v>0</v>
      </c>
      <c r="S614" s="13">
        <v>0</v>
      </c>
      <c r="T614" s="13">
        <v>1188</v>
      </c>
      <c r="U614" s="14">
        <v>13091</v>
      </c>
      <c r="V614" s="4"/>
      <c r="W614" s="15">
        <v>0</v>
      </c>
      <c r="X614" s="16">
        <v>0.09</v>
      </c>
      <c r="Y614" s="16">
        <v>2.2487594440981869E-2</v>
      </c>
      <c r="Z614" s="17">
        <v>0</v>
      </c>
      <c r="AA614" s="4"/>
      <c r="AB614" s="11">
        <v>0</v>
      </c>
      <c r="AC614" s="18">
        <v>0</v>
      </c>
      <c r="AD614" s="13">
        <v>0</v>
      </c>
      <c r="AE614" s="18">
        <v>0</v>
      </c>
      <c r="AF614" s="19">
        <v>0</v>
      </c>
    </row>
    <row r="615" spans="1:32" x14ac:dyDescent="0.2">
      <c r="A615" s="5">
        <v>481</v>
      </c>
      <c r="B615" s="6">
        <v>481035220</v>
      </c>
      <c r="C615" s="7" t="s">
        <v>283</v>
      </c>
      <c r="D615" s="6">
        <v>35</v>
      </c>
      <c r="E615" s="7" t="s">
        <v>42</v>
      </c>
      <c r="F615" s="6">
        <v>220</v>
      </c>
      <c r="G615" s="8" t="s">
        <v>61</v>
      </c>
      <c r="H615" s="3"/>
      <c r="I615" s="9">
        <v>12450</v>
      </c>
      <c r="J615" s="9">
        <v>4105</v>
      </c>
      <c r="K615" s="9">
        <v>0</v>
      </c>
      <c r="L615" s="9">
        <v>1188</v>
      </c>
      <c r="M615" s="10">
        <v>17743</v>
      </c>
      <c r="N615" s="3"/>
      <c r="O615" s="11">
        <v>5</v>
      </c>
      <c r="P615" s="12">
        <v>0</v>
      </c>
      <c r="Q615" s="13">
        <v>82775</v>
      </c>
      <c r="R615" s="13">
        <v>0</v>
      </c>
      <c r="S615" s="13">
        <v>0</v>
      </c>
      <c r="T615" s="13">
        <v>5940</v>
      </c>
      <c r="U615" s="14">
        <v>88715</v>
      </c>
      <c r="V615" s="4"/>
      <c r="W615" s="15">
        <v>0</v>
      </c>
      <c r="X615" s="16">
        <v>0.09</v>
      </c>
      <c r="Y615" s="16">
        <v>1.6025320511471097E-2</v>
      </c>
      <c r="Z615" s="17">
        <v>0</v>
      </c>
      <c r="AA615" s="4"/>
      <c r="AB615" s="11">
        <v>2</v>
      </c>
      <c r="AC615" s="18">
        <v>0</v>
      </c>
      <c r="AD615" s="13">
        <v>0</v>
      </c>
      <c r="AE615" s="18">
        <v>0</v>
      </c>
      <c r="AF615" s="19">
        <v>0</v>
      </c>
    </row>
    <row r="616" spans="1:32" x14ac:dyDescent="0.2">
      <c r="A616" s="5">
        <v>481</v>
      </c>
      <c r="B616" s="6">
        <v>481035244</v>
      </c>
      <c r="C616" s="7" t="s">
        <v>283</v>
      </c>
      <c r="D616" s="6">
        <v>35</v>
      </c>
      <c r="E616" s="7" t="s">
        <v>42</v>
      </c>
      <c r="F616" s="6">
        <v>244</v>
      </c>
      <c r="G616" s="8" t="s">
        <v>52</v>
      </c>
      <c r="H616" s="3"/>
      <c r="I616" s="9">
        <v>17004</v>
      </c>
      <c r="J616" s="9">
        <v>4866</v>
      </c>
      <c r="K616" s="9">
        <v>0</v>
      </c>
      <c r="L616" s="9">
        <v>1188</v>
      </c>
      <c r="M616" s="10">
        <v>23058</v>
      </c>
      <c r="N616" s="3"/>
      <c r="O616" s="11">
        <v>14</v>
      </c>
      <c r="P616" s="12">
        <v>0</v>
      </c>
      <c r="Q616" s="13">
        <v>306180</v>
      </c>
      <c r="R616" s="13">
        <v>0</v>
      </c>
      <c r="S616" s="13">
        <v>0</v>
      </c>
      <c r="T616" s="13">
        <v>16632</v>
      </c>
      <c r="U616" s="14">
        <v>322812</v>
      </c>
      <c r="V616" s="4"/>
      <c r="W616" s="15">
        <v>0</v>
      </c>
      <c r="X616" s="16">
        <v>0.09</v>
      </c>
      <c r="Y616" s="16">
        <v>0.1012923605086789</v>
      </c>
      <c r="Z616" s="17">
        <v>0</v>
      </c>
      <c r="AA616" s="4"/>
      <c r="AB616" s="11">
        <v>4</v>
      </c>
      <c r="AC616" s="18">
        <v>1.5607598275682302</v>
      </c>
      <c r="AD616" s="13">
        <v>35981.817428917202</v>
      </c>
      <c r="AE616" s="18">
        <v>0</v>
      </c>
      <c r="AF616" s="19">
        <v>0</v>
      </c>
    </row>
    <row r="617" spans="1:32" x14ac:dyDescent="0.2">
      <c r="A617" s="5">
        <v>481</v>
      </c>
      <c r="B617" s="6">
        <v>481035285</v>
      </c>
      <c r="C617" s="7" t="s">
        <v>283</v>
      </c>
      <c r="D617" s="6">
        <v>35</v>
      </c>
      <c r="E617" s="7" t="s">
        <v>42</v>
      </c>
      <c r="F617" s="6">
        <v>285</v>
      </c>
      <c r="G617" s="8" t="s">
        <v>64</v>
      </c>
      <c r="H617" s="3"/>
      <c r="I617" s="9">
        <v>15354</v>
      </c>
      <c r="J617" s="9">
        <v>2604</v>
      </c>
      <c r="K617" s="9">
        <v>0</v>
      </c>
      <c r="L617" s="9">
        <v>1188</v>
      </c>
      <c r="M617" s="10">
        <v>19146</v>
      </c>
      <c r="N617" s="3"/>
      <c r="O617" s="11">
        <v>7</v>
      </c>
      <c r="P617" s="12">
        <v>0</v>
      </c>
      <c r="Q617" s="13">
        <v>125706</v>
      </c>
      <c r="R617" s="13">
        <v>0</v>
      </c>
      <c r="S617" s="13">
        <v>0</v>
      </c>
      <c r="T617" s="13">
        <v>8316</v>
      </c>
      <c r="U617" s="14">
        <v>134022</v>
      </c>
      <c r="V617" s="4"/>
      <c r="W617" s="15">
        <v>0</v>
      </c>
      <c r="X617" s="16">
        <v>0.09</v>
      </c>
      <c r="Y617" s="16">
        <v>3.0798353014839911E-2</v>
      </c>
      <c r="Z617" s="17">
        <v>0</v>
      </c>
      <c r="AA617" s="4"/>
      <c r="AB617" s="11">
        <v>3</v>
      </c>
      <c r="AC617" s="18">
        <v>0</v>
      </c>
      <c r="AD617" s="13">
        <v>0</v>
      </c>
      <c r="AE617" s="18">
        <v>0</v>
      </c>
      <c r="AF617" s="19">
        <v>0</v>
      </c>
    </row>
    <row r="618" spans="1:32" x14ac:dyDescent="0.2">
      <c r="A618" s="5">
        <v>481</v>
      </c>
      <c r="B618" s="6">
        <v>481035336</v>
      </c>
      <c r="C618" s="7" t="s">
        <v>283</v>
      </c>
      <c r="D618" s="6">
        <v>35</v>
      </c>
      <c r="E618" s="7" t="s">
        <v>42</v>
      </c>
      <c r="F618" s="6">
        <v>336</v>
      </c>
      <c r="G618" s="8" t="s">
        <v>132</v>
      </c>
      <c r="H618" s="3"/>
      <c r="I618" s="9">
        <v>19073</v>
      </c>
      <c r="J618" s="9">
        <v>2553</v>
      </c>
      <c r="K618" s="9">
        <v>0</v>
      </c>
      <c r="L618" s="9">
        <v>1188</v>
      </c>
      <c r="M618" s="10">
        <v>22814</v>
      </c>
      <c r="N618" s="3"/>
      <c r="O618" s="11">
        <v>4</v>
      </c>
      <c r="P618" s="12">
        <v>0</v>
      </c>
      <c r="Q618" s="13">
        <v>86504</v>
      </c>
      <c r="R618" s="13">
        <v>0</v>
      </c>
      <c r="S618" s="13">
        <v>0</v>
      </c>
      <c r="T618" s="13">
        <v>4752</v>
      </c>
      <c r="U618" s="14">
        <v>91256</v>
      </c>
      <c r="V618" s="4"/>
      <c r="W618" s="15">
        <v>0</v>
      </c>
      <c r="X618" s="16">
        <v>0.09</v>
      </c>
      <c r="Y618" s="16">
        <v>4.5882777090842444E-2</v>
      </c>
      <c r="Z618" s="17">
        <v>0</v>
      </c>
      <c r="AA618" s="4"/>
      <c r="AB618" s="11">
        <v>0</v>
      </c>
      <c r="AC618" s="18">
        <v>0</v>
      </c>
      <c r="AD618" s="13">
        <v>0</v>
      </c>
      <c r="AE618" s="18">
        <v>0</v>
      </c>
      <c r="AF618" s="19">
        <v>0</v>
      </c>
    </row>
    <row r="619" spans="1:32" x14ac:dyDescent="0.2">
      <c r="A619" s="5">
        <v>482</v>
      </c>
      <c r="B619" s="6">
        <v>482204007</v>
      </c>
      <c r="C619" s="7" t="s">
        <v>284</v>
      </c>
      <c r="D619" s="6">
        <v>204</v>
      </c>
      <c r="E619" s="7" t="s">
        <v>285</v>
      </c>
      <c r="F619" s="6">
        <v>7</v>
      </c>
      <c r="G619" s="8" t="s">
        <v>286</v>
      </c>
      <c r="H619" s="3"/>
      <c r="I619" s="9">
        <v>11710</v>
      </c>
      <c r="J619" s="9">
        <v>5785</v>
      </c>
      <c r="K619" s="9">
        <v>0</v>
      </c>
      <c r="L619" s="9">
        <v>1188</v>
      </c>
      <c r="M619" s="10">
        <v>18683</v>
      </c>
      <c r="N619" s="3"/>
      <c r="O619" s="11">
        <v>98</v>
      </c>
      <c r="P619" s="12">
        <v>0</v>
      </c>
      <c r="Q619" s="13">
        <v>1702652</v>
      </c>
      <c r="R619" s="13">
        <v>0</v>
      </c>
      <c r="S619" s="13">
        <v>0</v>
      </c>
      <c r="T619" s="13">
        <v>115640</v>
      </c>
      <c r="U619" s="14">
        <v>1818292</v>
      </c>
      <c r="V619" s="4"/>
      <c r="W619" s="15">
        <v>0.68055555555555414</v>
      </c>
      <c r="X619" s="16">
        <v>0.09</v>
      </c>
      <c r="Y619" s="16">
        <v>4.4145505573483096E-2</v>
      </c>
      <c r="Z619" s="17">
        <v>0</v>
      </c>
      <c r="AA619" s="4"/>
      <c r="AB619" s="11">
        <v>31</v>
      </c>
      <c r="AC619" s="18">
        <v>0</v>
      </c>
      <c r="AD619" s="13">
        <v>0</v>
      </c>
      <c r="AE619" s="18">
        <v>0</v>
      </c>
      <c r="AF619" s="19">
        <v>0</v>
      </c>
    </row>
    <row r="620" spans="1:32" x14ac:dyDescent="0.2">
      <c r="A620" s="5">
        <v>482</v>
      </c>
      <c r="B620" s="6">
        <v>482204030</v>
      </c>
      <c r="C620" s="7" t="s">
        <v>284</v>
      </c>
      <c r="D620" s="6">
        <v>204</v>
      </c>
      <c r="E620" s="7" t="s">
        <v>285</v>
      </c>
      <c r="F620" s="6">
        <v>30</v>
      </c>
      <c r="G620" s="8" t="s">
        <v>94</v>
      </c>
      <c r="H620" s="3"/>
      <c r="I620" s="9">
        <v>10332</v>
      </c>
      <c r="J620" s="9">
        <v>2100</v>
      </c>
      <c r="K620" s="9">
        <v>0</v>
      </c>
      <c r="L620" s="9">
        <v>1188</v>
      </c>
      <c r="M620" s="10">
        <v>13620</v>
      </c>
      <c r="N620" s="3"/>
      <c r="O620" s="11">
        <v>1</v>
      </c>
      <c r="P620" s="12">
        <v>0</v>
      </c>
      <c r="Q620" s="13">
        <v>12346</v>
      </c>
      <c r="R620" s="13">
        <v>0</v>
      </c>
      <c r="S620" s="13">
        <v>0</v>
      </c>
      <c r="T620" s="13">
        <v>1180</v>
      </c>
      <c r="U620" s="14">
        <v>13526</v>
      </c>
      <c r="V620" s="4"/>
      <c r="W620" s="15">
        <v>6.9444444444444441E-3</v>
      </c>
      <c r="X620" s="16">
        <v>0.09</v>
      </c>
      <c r="Y620" s="16">
        <v>4.1282992445172131E-3</v>
      </c>
      <c r="Z620" s="17">
        <v>0</v>
      </c>
      <c r="AA620" s="4"/>
      <c r="AB620" s="11">
        <v>1</v>
      </c>
      <c r="AC620" s="18">
        <v>0</v>
      </c>
      <c r="AD620" s="13">
        <v>0</v>
      </c>
      <c r="AE620" s="18">
        <v>0</v>
      </c>
      <c r="AF620" s="19">
        <v>0</v>
      </c>
    </row>
    <row r="621" spans="1:32" x14ac:dyDescent="0.2">
      <c r="A621" s="5">
        <v>482</v>
      </c>
      <c r="B621" s="6">
        <v>482204038</v>
      </c>
      <c r="C621" s="7" t="s">
        <v>284</v>
      </c>
      <c r="D621" s="6">
        <v>204</v>
      </c>
      <c r="E621" s="7" t="s">
        <v>285</v>
      </c>
      <c r="F621" s="6">
        <v>38</v>
      </c>
      <c r="G621" s="8" t="s">
        <v>287</v>
      </c>
      <c r="H621" s="3"/>
      <c r="I621" s="9">
        <v>10705</v>
      </c>
      <c r="J621" s="9">
        <v>7392</v>
      </c>
      <c r="K621" s="9">
        <v>0</v>
      </c>
      <c r="L621" s="9">
        <v>1188</v>
      </c>
      <c r="M621" s="10">
        <v>19285</v>
      </c>
      <c r="N621" s="3"/>
      <c r="O621" s="11">
        <v>1</v>
      </c>
      <c r="P621" s="12">
        <v>0</v>
      </c>
      <c r="Q621" s="13">
        <v>17971</v>
      </c>
      <c r="R621" s="13">
        <v>0</v>
      </c>
      <c r="S621" s="13">
        <v>0</v>
      </c>
      <c r="T621" s="13">
        <v>1180</v>
      </c>
      <c r="U621" s="14">
        <v>19151</v>
      </c>
      <c r="V621" s="4"/>
      <c r="W621" s="15">
        <v>6.9444444444444441E-3</v>
      </c>
      <c r="X621" s="16">
        <v>0.09</v>
      </c>
      <c r="Y621" s="16">
        <v>1.2204381108642151E-3</v>
      </c>
      <c r="Z621" s="17">
        <v>0</v>
      </c>
      <c r="AA621" s="4"/>
      <c r="AB621" s="11">
        <v>1</v>
      </c>
      <c r="AC621" s="18">
        <v>0</v>
      </c>
      <c r="AD621" s="13">
        <v>0</v>
      </c>
      <c r="AE621" s="18">
        <v>0</v>
      </c>
      <c r="AF621" s="19">
        <v>0</v>
      </c>
    </row>
    <row r="622" spans="1:32" x14ac:dyDescent="0.2">
      <c r="A622" s="5">
        <v>482</v>
      </c>
      <c r="B622" s="6">
        <v>482204105</v>
      </c>
      <c r="C622" s="7" t="s">
        <v>284</v>
      </c>
      <c r="D622" s="6">
        <v>204</v>
      </c>
      <c r="E622" s="7" t="s">
        <v>285</v>
      </c>
      <c r="F622" s="6">
        <v>105</v>
      </c>
      <c r="G622" s="8" t="s">
        <v>288</v>
      </c>
      <c r="H622" s="3"/>
      <c r="I622" s="9">
        <v>10519</v>
      </c>
      <c r="J622" s="9">
        <v>5071</v>
      </c>
      <c r="K622" s="9">
        <v>0</v>
      </c>
      <c r="L622" s="9">
        <v>1188</v>
      </c>
      <c r="M622" s="10">
        <v>16778</v>
      </c>
      <c r="N622" s="3"/>
      <c r="O622" s="11">
        <v>2</v>
      </c>
      <c r="P622" s="12">
        <v>0</v>
      </c>
      <c r="Q622" s="13">
        <v>30964</v>
      </c>
      <c r="R622" s="13">
        <v>0</v>
      </c>
      <c r="S622" s="13">
        <v>0</v>
      </c>
      <c r="T622" s="13">
        <v>2360</v>
      </c>
      <c r="U622" s="14">
        <v>33324</v>
      </c>
      <c r="V622" s="4"/>
      <c r="W622" s="15">
        <v>1.3888888888888888E-2</v>
      </c>
      <c r="X622" s="16">
        <v>0.09</v>
      </c>
      <c r="Y622" s="16">
        <v>1.3543406776178784E-3</v>
      </c>
      <c r="Z622" s="17">
        <v>0</v>
      </c>
      <c r="AA622" s="4"/>
      <c r="AB622" s="11">
        <v>2</v>
      </c>
      <c r="AC622" s="18">
        <v>0</v>
      </c>
      <c r="AD622" s="13">
        <v>0</v>
      </c>
      <c r="AE622" s="18">
        <v>0</v>
      </c>
      <c r="AF622" s="19">
        <v>0</v>
      </c>
    </row>
    <row r="623" spans="1:32" x14ac:dyDescent="0.2">
      <c r="A623" s="5">
        <v>482</v>
      </c>
      <c r="B623" s="6">
        <v>482204128</v>
      </c>
      <c r="C623" s="7" t="s">
        <v>284</v>
      </c>
      <c r="D623" s="6">
        <v>204</v>
      </c>
      <c r="E623" s="7" t="s">
        <v>285</v>
      </c>
      <c r="F623" s="6">
        <v>128</v>
      </c>
      <c r="G623" s="8" t="s">
        <v>118</v>
      </c>
      <c r="H623" s="3"/>
      <c r="I623" s="9">
        <v>10705</v>
      </c>
      <c r="J623" s="9">
        <v>386</v>
      </c>
      <c r="K623" s="9">
        <v>0</v>
      </c>
      <c r="L623" s="9">
        <v>1188</v>
      </c>
      <c r="M623" s="10">
        <v>12279</v>
      </c>
      <c r="N623" s="3"/>
      <c r="O623" s="11">
        <v>1</v>
      </c>
      <c r="P623" s="12">
        <v>0</v>
      </c>
      <c r="Q623" s="13">
        <v>11014</v>
      </c>
      <c r="R623" s="13">
        <v>0</v>
      </c>
      <c r="S623" s="13">
        <v>0</v>
      </c>
      <c r="T623" s="13">
        <v>1180</v>
      </c>
      <c r="U623" s="14">
        <v>12194</v>
      </c>
      <c r="V623" s="4"/>
      <c r="W623" s="15">
        <v>6.9444444444444441E-3</v>
      </c>
      <c r="X623" s="16">
        <v>0.09</v>
      </c>
      <c r="Y623" s="16">
        <v>4.3998101073544807E-2</v>
      </c>
      <c r="Z623" s="17">
        <v>0</v>
      </c>
      <c r="AA623" s="4"/>
      <c r="AB623" s="11">
        <v>0</v>
      </c>
      <c r="AC623" s="18">
        <v>0</v>
      </c>
      <c r="AD623" s="13">
        <v>0</v>
      </c>
      <c r="AE623" s="18">
        <v>0</v>
      </c>
      <c r="AF623" s="19">
        <v>0</v>
      </c>
    </row>
    <row r="624" spans="1:32" x14ac:dyDescent="0.2">
      <c r="A624" s="5">
        <v>482</v>
      </c>
      <c r="B624" s="6">
        <v>482204204</v>
      </c>
      <c r="C624" s="7" t="s">
        <v>284</v>
      </c>
      <c r="D624" s="6">
        <v>204</v>
      </c>
      <c r="E624" s="7" t="s">
        <v>285</v>
      </c>
      <c r="F624" s="6">
        <v>204</v>
      </c>
      <c r="G624" s="8" t="s">
        <v>285</v>
      </c>
      <c r="H624" s="3"/>
      <c r="I624" s="9">
        <v>10859</v>
      </c>
      <c r="J624" s="9">
        <v>5931</v>
      </c>
      <c r="K624" s="9">
        <v>0</v>
      </c>
      <c r="L624" s="9">
        <v>1188</v>
      </c>
      <c r="M624" s="10">
        <v>17978</v>
      </c>
      <c r="N624" s="3"/>
      <c r="O624" s="11">
        <v>105</v>
      </c>
      <c r="P624" s="12">
        <v>0</v>
      </c>
      <c r="Q624" s="13">
        <v>1750665</v>
      </c>
      <c r="R624" s="13">
        <v>0</v>
      </c>
      <c r="S624" s="13">
        <v>0</v>
      </c>
      <c r="T624" s="13">
        <v>123900</v>
      </c>
      <c r="U624" s="14">
        <v>1874565</v>
      </c>
      <c r="V624" s="4"/>
      <c r="W624" s="15">
        <v>0.72916666666666508</v>
      </c>
      <c r="X624" s="16">
        <v>0.09</v>
      </c>
      <c r="Y624" s="16">
        <v>4.0202059920456001E-2</v>
      </c>
      <c r="Z624" s="17">
        <v>0</v>
      </c>
      <c r="AA624" s="4"/>
      <c r="AB624" s="11">
        <v>44</v>
      </c>
      <c r="AC624" s="18">
        <v>0</v>
      </c>
      <c r="AD624" s="13">
        <v>0</v>
      </c>
      <c r="AE624" s="18">
        <v>0</v>
      </c>
      <c r="AF624" s="19">
        <v>0</v>
      </c>
    </row>
    <row r="625" spans="1:32" x14ac:dyDescent="0.2">
      <c r="A625" s="5">
        <v>482</v>
      </c>
      <c r="B625" s="6">
        <v>482204229</v>
      </c>
      <c r="C625" s="7" t="s">
        <v>284</v>
      </c>
      <c r="D625" s="6">
        <v>204</v>
      </c>
      <c r="E625" s="7" t="s">
        <v>285</v>
      </c>
      <c r="F625" s="6">
        <v>229</v>
      </c>
      <c r="G625" s="8" t="s">
        <v>51</v>
      </c>
      <c r="H625" s="3"/>
      <c r="I625" s="9">
        <v>15301</v>
      </c>
      <c r="J625" s="9">
        <v>1318</v>
      </c>
      <c r="K625" s="9">
        <v>0</v>
      </c>
      <c r="L625" s="9">
        <v>1188</v>
      </c>
      <c r="M625" s="10">
        <v>17807</v>
      </c>
      <c r="N625" s="3"/>
      <c r="O625" s="11">
        <v>1</v>
      </c>
      <c r="P625" s="12">
        <v>0</v>
      </c>
      <c r="Q625" s="13">
        <v>16504</v>
      </c>
      <c r="R625" s="13">
        <v>0</v>
      </c>
      <c r="S625" s="13">
        <v>0</v>
      </c>
      <c r="T625" s="13">
        <v>1180</v>
      </c>
      <c r="U625" s="14">
        <v>17684</v>
      </c>
      <c r="V625" s="4"/>
      <c r="W625" s="15">
        <v>6.9444444444444441E-3</v>
      </c>
      <c r="X625" s="16">
        <v>0.09</v>
      </c>
      <c r="Y625" s="16">
        <v>2.2366343555841411E-2</v>
      </c>
      <c r="Z625" s="17">
        <v>0</v>
      </c>
      <c r="AA625" s="4"/>
      <c r="AB625" s="11">
        <v>0</v>
      </c>
      <c r="AC625" s="18">
        <v>0</v>
      </c>
      <c r="AD625" s="13">
        <v>0</v>
      </c>
      <c r="AE625" s="18">
        <v>0</v>
      </c>
      <c r="AF625" s="19">
        <v>0</v>
      </c>
    </row>
    <row r="626" spans="1:32" x14ac:dyDescent="0.2">
      <c r="A626" s="5">
        <v>482</v>
      </c>
      <c r="B626" s="6">
        <v>482204705</v>
      </c>
      <c r="C626" s="7" t="s">
        <v>284</v>
      </c>
      <c r="D626" s="6">
        <v>204</v>
      </c>
      <c r="E626" s="7" t="s">
        <v>285</v>
      </c>
      <c r="F626" s="6">
        <v>705</v>
      </c>
      <c r="G626" s="8" t="s">
        <v>265</v>
      </c>
      <c r="H626" s="3"/>
      <c r="I626" s="9">
        <v>12895</v>
      </c>
      <c r="J626" s="9">
        <v>9176</v>
      </c>
      <c r="K626" s="9">
        <v>0</v>
      </c>
      <c r="L626" s="9">
        <v>1188</v>
      </c>
      <c r="M626" s="10">
        <v>23259</v>
      </c>
      <c r="N626" s="3"/>
      <c r="O626" s="11">
        <v>3</v>
      </c>
      <c r="P626" s="12">
        <v>0</v>
      </c>
      <c r="Q626" s="13">
        <v>65754</v>
      </c>
      <c r="R626" s="13">
        <v>0</v>
      </c>
      <c r="S626" s="13">
        <v>0</v>
      </c>
      <c r="T626" s="13">
        <v>3540</v>
      </c>
      <c r="U626" s="14">
        <v>69294</v>
      </c>
      <c r="V626" s="4"/>
      <c r="W626" s="15">
        <v>2.0833333333333332E-2</v>
      </c>
      <c r="X626" s="16">
        <v>0.09</v>
      </c>
      <c r="Y626" s="16">
        <v>2.8634147894008527E-3</v>
      </c>
      <c r="Z626" s="17">
        <v>0</v>
      </c>
      <c r="AA626" s="4"/>
      <c r="AB626" s="11">
        <v>1</v>
      </c>
      <c r="AC626" s="18">
        <v>0</v>
      </c>
      <c r="AD626" s="13">
        <v>0</v>
      </c>
      <c r="AE626" s="18">
        <v>0</v>
      </c>
      <c r="AF626" s="19">
        <v>0</v>
      </c>
    </row>
    <row r="627" spans="1:32" x14ac:dyDescent="0.2">
      <c r="A627" s="5">
        <v>482</v>
      </c>
      <c r="B627" s="6">
        <v>482204745</v>
      </c>
      <c r="C627" s="7" t="s">
        <v>284</v>
      </c>
      <c r="D627" s="6">
        <v>204</v>
      </c>
      <c r="E627" s="7" t="s">
        <v>285</v>
      </c>
      <c r="F627" s="6">
        <v>745</v>
      </c>
      <c r="G627" s="8" t="s">
        <v>183</v>
      </c>
      <c r="H627" s="3"/>
      <c r="I627" s="9">
        <v>11082</v>
      </c>
      <c r="J627" s="9">
        <v>4739</v>
      </c>
      <c r="K627" s="9">
        <v>0</v>
      </c>
      <c r="L627" s="9">
        <v>1188</v>
      </c>
      <c r="M627" s="10">
        <v>17009</v>
      </c>
      <c r="N627" s="3"/>
      <c r="O627" s="11">
        <v>33</v>
      </c>
      <c r="P627" s="12">
        <v>0</v>
      </c>
      <c r="Q627" s="13">
        <v>518463</v>
      </c>
      <c r="R627" s="13">
        <v>0</v>
      </c>
      <c r="S627" s="13">
        <v>0</v>
      </c>
      <c r="T627" s="13">
        <v>38940</v>
      </c>
      <c r="U627" s="14">
        <v>557403</v>
      </c>
      <c r="V627" s="4"/>
      <c r="W627" s="15">
        <v>0.22916666666666674</v>
      </c>
      <c r="X627" s="16">
        <v>0.09</v>
      </c>
      <c r="Y627" s="16">
        <v>1.4326911683042889E-2</v>
      </c>
      <c r="Z627" s="17">
        <v>0</v>
      </c>
      <c r="AA627" s="4"/>
      <c r="AB627" s="11">
        <v>12</v>
      </c>
      <c r="AC627" s="18">
        <v>0</v>
      </c>
      <c r="AD627" s="13">
        <v>0</v>
      </c>
      <c r="AE627" s="18">
        <v>0</v>
      </c>
      <c r="AF627" s="19">
        <v>0</v>
      </c>
    </row>
    <row r="628" spans="1:32" x14ac:dyDescent="0.2">
      <c r="A628" s="5">
        <v>482</v>
      </c>
      <c r="B628" s="6">
        <v>482204773</v>
      </c>
      <c r="C628" s="7" t="s">
        <v>284</v>
      </c>
      <c r="D628" s="6">
        <v>204</v>
      </c>
      <c r="E628" s="7" t="s">
        <v>285</v>
      </c>
      <c r="F628" s="6">
        <v>773</v>
      </c>
      <c r="G628" s="8" t="s">
        <v>289</v>
      </c>
      <c r="H628" s="3"/>
      <c r="I628" s="9">
        <v>10999</v>
      </c>
      <c r="J628" s="9">
        <v>5538</v>
      </c>
      <c r="K628" s="9">
        <v>0</v>
      </c>
      <c r="L628" s="9">
        <v>1188</v>
      </c>
      <c r="M628" s="10">
        <v>17725</v>
      </c>
      <c r="N628" s="3"/>
      <c r="O628" s="11">
        <v>43</v>
      </c>
      <c r="P628" s="12">
        <v>0</v>
      </c>
      <c r="Q628" s="13">
        <v>706146</v>
      </c>
      <c r="R628" s="13">
        <v>0</v>
      </c>
      <c r="S628" s="13">
        <v>0</v>
      </c>
      <c r="T628" s="13">
        <v>50740</v>
      </c>
      <c r="U628" s="14">
        <v>756886</v>
      </c>
      <c r="V628" s="4"/>
      <c r="W628" s="15">
        <v>0.29861111111111099</v>
      </c>
      <c r="X628" s="16">
        <v>0.09</v>
      </c>
      <c r="Y628" s="16">
        <v>1.5107623412214338E-2</v>
      </c>
      <c r="Z628" s="17">
        <v>0</v>
      </c>
      <c r="AA628" s="4"/>
      <c r="AB628" s="11">
        <v>14</v>
      </c>
      <c r="AC628" s="18">
        <v>0</v>
      </c>
      <c r="AD628" s="13">
        <v>0</v>
      </c>
      <c r="AE628" s="18">
        <v>0</v>
      </c>
      <c r="AF628" s="19">
        <v>0</v>
      </c>
    </row>
    <row r="629" spans="1:32" x14ac:dyDescent="0.2">
      <c r="A629" s="5">
        <v>483</v>
      </c>
      <c r="B629" s="6">
        <v>483239020</v>
      </c>
      <c r="C629" s="7" t="s">
        <v>290</v>
      </c>
      <c r="D629" s="6">
        <v>239</v>
      </c>
      <c r="E629" s="7" t="s">
        <v>291</v>
      </c>
      <c r="F629" s="6">
        <v>20</v>
      </c>
      <c r="G629" s="8" t="s">
        <v>160</v>
      </c>
      <c r="H629" s="3"/>
      <c r="I629" s="9">
        <v>15478</v>
      </c>
      <c r="J629" s="9">
        <v>2555</v>
      </c>
      <c r="K629" s="9">
        <v>0</v>
      </c>
      <c r="L629" s="9">
        <v>1188</v>
      </c>
      <c r="M629" s="10">
        <v>19221</v>
      </c>
      <c r="N629" s="3"/>
      <c r="O629" s="11">
        <v>23</v>
      </c>
      <c r="P629" s="12">
        <v>0</v>
      </c>
      <c r="Q629" s="13">
        <v>414759</v>
      </c>
      <c r="R629" s="13">
        <v>0</v>
      </c>
      <c r="S629" s="13">
        <v>0</v>
      </c>
      <c r="T629" s="13">
        <v>27324</v>
      </c>
      <c r="U629" s="14">
        <v>442083</v>
      </c>
      <c r="V629" s="4"/>
      <c r="W629" s="15">
        <v>0</v>
      </c>
      <c r="X629" s="16">
        <v>0.09</v>
      </c>
      <c r="Y629" s="16">
        <v>6.1393736751717116E-2</v>
      </c>
      <c r="Z629" s="17">
        <v>0</v>
      </c>
      <c r="AA629" s="4"/>
      <c r="AB629" s="11">
        <v>3</v>
      </c>
      <c r="AC629" s="18">
        <v>0</v>
      </c>
      <c r="AD629" s="13">
        <v>0</v>
      </c>
      <c r="AE629" s="18">
        <v>0</v>
      </c>
      <c r="AF629" s="19">
        <v>0</v>
      </c>
    </row>
    <row r="630" spans="1:32" x14ac:dyDescent="0.2">
      <c r="A630" s="5">
        <v>483</v>
      </c>
      <c r="B630" s="6">
        <v>483239036</v>
      </c>
      <c r="C630" s="7" t="s">
        <v>290</v>
      </c>
      <c r="D630" s="6">
        <v>239</v>
      </c>
      <c r="E630" s="7" t="s">
        <v>291</v>
      </c>
      <c r="F630" s="6">
        <v>36</v>
      </c>
      <c r="G630" s="8" t="s">
        <v>292</v>
      </c>
      <c r="H630" s="3"/>
      <c r="I630" s="9">
        <v>12413</v>
      </c>
      <c r="J630" s="9">
        <v>5945</v>
      </c>
      <c r="K630" s="9">
        <v>0</v>
      </c>
      <c r="L630" s="9">
        <v>1188</v>
      </c>
      <c r="M630" s="10">
        <v>19546</v>
      </c>
      <c r="N630" s="3"/>
      <c r="O630" s="11">
        <v>21</v>
      </c>
      <c r="P630" s="12">
        <v>0</v>
      </c>
      <c r="Q630" s="13">
        <v>385518</v>
      </c>
      <c r="R630" s="13">
        <v>0</v>
      </c>
      <c r="S630" s="13">
        <v>0</v>
      </c>
      <c r="T630" s="13">
        <v>24948</v>
      </c>
      <c r="U630" s="14">
        <v>410466</v>
      </c>
      <c r="V630" s="4"/>
      <c r="W630" s="15">
        <v>0</v>
      </c>
      <c r="X630" s="16">
        <v>0.09</v>
      </c>
      <c r="Y630" s="16">
        <v>6.5092327606210726E-2</v>
      </c>
      <c r="Z630" s="17">
        <v>0</v>
      </c>
      <c r="AA630" s="4"/>
      <c r="AB630" s="11">
        <v>6</v>
      </c>
      <c r="AC630" s="18">
        <v>0</v>
      </c>
      <c r="AD630" s="13">
        <v>0</v>
      </c>
      <c r="AE630" s="18">
        <v>0</v>
      </c>
      <c r="AF630" s="19">
        <v>0</v>
      </c>
    </row>
    <row r="631" spans="1:32" x14ac:dyDescent="0.2">
      <c r="A631" s="5">
        <v>483</v>
      </c>
      <c r="B631" s="6">
        <v>483239052</v>
      </c>
      <c r="C631" s="7" t="s">
        <v>290</v>
      </c>
      <c r="D631" s="6">
        <v>239</v>
      </c>
      <c r="E631" s="7" t="s">
        <v>291</v>
      </c>
      <c r="F631" s="6">
        <v>52</v>
      </c>
      <c r="G631" s="8" t="s">
        <v>293</v>
      </c>
      <c r="H631" s="3"/>
      <c r="I631" s="9">
        <v>12199</v>
      </c>
      <c r="J631" s="9">
        <v>4437</v>
      </c>
      <c r="K631" s="9">
        <v>0</v>
      </c>
      <c r="L631" s="9">
        <v>1188</v>
      </c>
      <c r="M631" s="10">
        <v>17824</v>
      </c>
      <c r="N631" s="3"/>
      <c r="O631" s="11">
        <v>50</v>
      </c>
      <c r="P631" s="12">
        <v>0</v>
      </c>
      <c r="Q631" s="13">
        <v>831800</v>
      </c>
      <c r="R631" s="13">
        <v>0</v>
      </c>
      <c r="S631" s="13">
        <v>0</v>
      </c>
      <c r="T631" s="13">
        <v>59400</v>
      </c>
      <c r="U631" s="14">
        <v>891200</v>
      </c>
      <c r="V631" s="4"/>
      <c r="W631" s="15">
        <v>0</v>
      </c>
      <c r="X631" s="16">
        <v>0.09</v>
      </c>
      <c r="Y631" s="16">
        <v>4.3126338981647756E-2</v>
      </c>
      <c r="Z631" s="17">
        <v>0</v>
      </c>
      <c r="AA631" s="4"/>
      <c r="AB631" s="11">
        <v>8</v>
      </c>
      <c r="AC631" s="18">
        <v>0</v>
      </c>
      <c r="AD631" s="13">
        <v>0</v>
      </c>
      <c r="AE631" s="18">
        <v>0</v>
      </c>
      <c r="AF631" s="19">
        <v>0</v>
      </c>
    </row>
    <row r="632" spans="1:32" x14ac:dyDescent="0.2">
      <c r="A632" s="5">
        <v>483</v>
      </c>
      <c r="B632" s="6">
        <v>483239072</v>
      </c>
      <c r="C632" s="7" t="s">
        <v>290</v>
      </c>
      <c r="D632" s="6">
        <v>239</v>
      </c>
      <c r="E632" s="7" t="s">
        <v>291</v>
      </c>
      <c r="F632" s="6">
        <v>72</v>
      </c>
      <c r="G632" s="8" t="s">
        <v>38</v>
      </c>
      <c r="H632" s="3"/>
      <c r="I632" s="9">
        <v>13296</v>
      </c>
      <c r="J632" s="9">
        <v>3363</v>
      </c>
      <c r="K632" s="9">
        <v>0</v>
      </c>
      <c r="L632" s="9">
        <v>1188</v>
      </c>
      <c r="M632" s="10">
        <v>17847</v>
      </c>
      <c r="N632" s="3"/>
      <c r="O632" s="11">
        <v>1</v>
      </c>
      <c r="P632" s="12">
        <v>0</v>
      </c>
      <c r="Q632" s="13">
        <v>16659</v>
      </c>
      <c r="R632" s="13">
        <v>0</v>
      </c>
      <c r="S632" s="13">
        <v>0</v>
      </c>
      <c r="T632" s="13">
        <v>1188</v>
      </c>
      <c r="U632" s="14">
        <v>17847</v>
      </c>
      <c r="V632" s="4"/>
      <c r="W632" s="15">
        <v>0</v>
      </c>
      <c r="X632" s="16">
        <v>0.09</v>
      </c>
      <c r="Y632" s="16">
        <v>2.7122269110884541E-3</v>
      </c>
      <c r="Z632" s="17">
        <v>0</v>
      </c>
      <c r="AA632" s="4"/>
      <c r="AB632" s="11">
        <v>0</v>
      </c>
      <c r="AC632" s="18">
        <v>0</v>
      </c>
      <c r="AD632" s="13">
        <v>0</v>
      </c>
      <c r="AE632" s="18">
        <v>0</v>
      </c>
      <c r="AF632" s="19">
        <v>0</v>
      </c>
    </row>
    <row r="633" spans="1:32" x14ac:dyDescent="0.2">
      <c r="A633" s="5">
        <v>483</v>
      </c>
      <c r="B633" s="6">
        <v>483239082</v>
      </c>
      <c r="C633" s="7" t="s">
        <v>290</v>
      </c>
      <c r="D633" s="6">
        <v>239</v>
      </c>
      <c r="E633" s="7" t="s">
        <v>291</v>
      </c>
      <c r="F633" s="6">
        <v>82</v>
      </c>
      <c r="G633" s="8" t="s">
        <v>294</v>
      </c>
      <c r="H633" s="3"/>
      <c r="I633" s="9">
        <v>12735</v>
      </c>
      <c r="J633" s="9">
        <v>5719</v>
      </c>
      <c r="K633" s="9">
        <v>0</v>
      </c>
      <c r="L633" s="9">
        <v>1188</v>
      </c>
      <c r="M633" s="10">
        <v>19642</v>
      </c>
      <c r="N633" s="3"/>
      <c r="O633" s="11">
        <v>6</v>
      </c>
      <c r="P633" s="12">
        <v>0</v>
      </c>
      <c r="Q633" s="13">
        <v>110724</v>
      </c>
      <c r="R633" s="13">
        <v>0</v>
      </c>
      <c r="S633" s="13">
        <v>0</v>
      </c>
      <c r="T633" s="13">
        <v>7128</v>
      </c>
      <c r="U633" s="14">
        <v>117852</v>
      </c>
      <c r="V633" s="4"/>
      <c r="W633" s="15">
        <v>0</v>
      </c>
      <c r="X633" s="16">
        <v>0.09</v>
      </c>
      <c r="Y633" s="16">
        <v>2.9928810525912952E-3</v>
      </c>
      <c r="Z633" s="17">
        <v>0</v>
      </c>
      <c r="AA633" s="4"/>
      <c r="AB633" s="11">
        <v>0</v>
      </c>
      <c r="AC633" s="18">
        <v>0</v>
      </c>
      <c r="AD633" s="13">
        <v>0</v>
      </c>
      <c r="AE633" s="18">
        <v>0</v>
      </c>
      <c r="AF633" s="19">
        <v>0</v>
      </c>
    </row>
    <row r="634" spans="1:32" x14ac:dyDescent="0.2">
      <c r="A634" s="5">
        <v>483</v>
      </c>
      <c r="B634" s="6">
        <v>483239083</v>
      </c>
      <c r="C634" s="7" t="s">
        <v>290</v>
      </c>
      <c r="D634" s="6">
        <v>239</v>
      </c>
      <c r="E634" s="7" t="s">
        <v>291</v>
      </c>
      <c r="F634" s="6">
        <v>83</v>
      </c>
      <c r="G634" s="8" t="s">
        <v>211</v>
      </c>
      <c r="H634" s="3"/>
      <c r="I634" s="9">
        <v>13287</v>
      </c>
      <c r="J634" s="9">
        <v>1274</v>
      </c>
      <c r="K634" s="9">
        <v>0</v>
      </c>
      <c r="L634" s="9">
        <v>1188</v>
      </c>
      <c r="M634" s="10">
        <v>15749</v>
      </c>
      <c r="N634" s="3"/>
      <c r="O634" s="11">
        <v>2</v>
      </c>
      <c r="P634" s="12">
        <v>0</v>
      </c>
      <c r="Q634" s="13">
        <v>29122</v>
      </c>
      <c r="R634" s="13">
        <v>0</v>
      </c>
      <c r="S634" s="13">
        <v>0</v>
      </c>
      <c r="T634" s="13">
        <v>2376</v>
      </c>
      <c r="U634" s="14">
        <v>31498</v>
      </c>
      <c r="V634" s="4"/>
      <c r="W634" s="15">
        <v>0</v>
      </c>
      <c r="X634" s="16">
        <v>0.09</v>
      </c>
      <c r="Y634" s="16">
        <v>9.5148765287576178E-3</v>
      </c>
      <c r="Z634" s="17">
        <v>0</v>
      </c>
      <c r="AA634" s="4"/>
      <c r="AB634" s="11">
        <v>0</v>
      </c>
      <c r="AC634" s="18">
        <v>0</v>
      </c>
      <c r="AD634" s="13">
        <v>0</v>
      </c>
      <c r="AE634" s="18">
        <v>0</v>
      </c>
      <c r="AF634" s="19">
        <v>0</v>
      </c>
    </row>
    <row r="635" spans="1:32" x14ac:dyDescent="0.2">
      <c r="A635" s="5">
        <v>483</v>
      </c>
      <c r="B635" s="6">
        <v>483239095</v>
      </c>
      <c r="C635" s="7" t="s">
        <v>290</v>
      </c>
      <c r="D635" s="6">
        <v>239</v>
      </c>
      <c r="E635" s="7" t="s">
        <v>291</v>
      </c>
      <c r="F635" s="6">
        <v>95</v>
      </c>
      <c r="G635" s="8" t="s">
        <v>39</v>
      </c>
      <c r="H635" s="3"/>
      <c r="I635" s="9">
        <v>18512</v>
      </c>
      <c r="J635" s="9">
        <v>177</v>
      </c>
      <c r="K635" s="9">
        <v>0</v>
      </c>
      <c r="L635" s="9">
        <v>1188</v>
      </c>
      <c r="M635" s="10">
        <v>19877</v>
      </c>
      <c r="N635" s="3"/>
      <c r="O635" s="11">
        <v>4</v>
      </c>
      <c r="P635" s="12">
        <v>0</v>
      </c>
      <c r="Q635" s="13">
        <v>74756</v>
      </c>
      <c r="R635" s="13">
        <v>0</v>
      </c>
      <c r="S635" s="13">
        <v>0</v>
      </c>
      <c r="T635" s="13">
        <v>4752</v>
      </c>
      <c r="U635" s="14">
        <v>79508</v>
      </c>
      <c r="V635" s="4"/>
      <c r="W635" s="15">
        <v>0</v>
      </c>
      <c r="X635" s="16">
        <v>0.18</v>
      </c>
      <c r="Y635" s="16">
        <v>0.13308389431941736</v>
      </c>
      <c r="Z635" s="17">
        <v>0</v>
      </c>
      <c r="AA635" s="4"/>
      <c r="AB635" s="11">
        <v>1</v>
      </c>
      <c r="AC635" s="18">
        <v>0</v>
      </c>
      <c r="AD635" s="13">
        <v>0</v>
      </c>
      <c r="AE635" s="18">
        <v>0</v>
      </c>
      <c r="AF635" s="19">
        <v>0</v>
      </c>
    </row>
    <row r="636" spans="1:32" x14ac:dyDescent="0.2">
      <c r="A636" s="5">
        <v>483</v>
      </c>
      <c r="B636" s="6">
        <v>483239096</v>
      </c>
      <c r="C636" s="7" t="s">
        <v>290</v>
      </c>
      <c r="D636" s="6">
        <v>239</v>
      </c>
      <c r="E636" s="7" t="s">
        <v>291</v>
      </c>
      <c r="F636" s="6">
        <v>96</v>
      </c>
      <c r="G636" s="8" t="s">
        <v>255</v>
      </c>
      <c r="H636" s="3"/>
      <c r="I636" s="9">
        <v>12892</v>
      </c>
      <c r="J636" s="9">
        <v>7024</v>
      </c>
      <c r="K636" s="9">
        <v>0</v>
      </c>
      <c r="L636" s="9">
        <v>1188</v>
      </c>
      <c r="M636" s="10">
        <v>21104</v>
      </c>
      <c r="N636" s="3"/>
      <c r="O636" s="11">
        <v>11</v>
      </c>
      <c r="P636" s="12">
        <v>0</v>
      </c>
      <c r="Q636" s="13">
        <v>219076</v>
      </c>
      <c r="R636" s="13">
        <v>0</v>
      </c>
      <c r="S636" s="13">
        <v>0</v>
      </c>
      <c r="T636" s="13">
        <v>13068</v>
      </c>
      <c r="U636" s="14">
        <v>232144</v>
      </c>
      <c r="V636" s="4"/>
      <c r="W636" s="15">
        <v>0</v>
      </c>
      <c r="X636" s="16">
        <v>0.09</v>
      </c>
      <c r="Y636" s="16">
        <v>3.8420571115823428E-2</v>
      </c>
      <c r="Z636" s="17">
        <v>0</v>
      </c>
      <c r="AA636" s="4"/>
      <c r="AB636" s="11">
        <v>2</v>
      </c>
      <c r="AC636" s="18">
        <v>0</v>
      </c>
      <c r="AD636" s="13">
        <v>0</v>
      </c>
      <c r="AE636" s="18">
        <v>0</v>
      </c>
      <c r="AF636" s="19">
        <v>0</v>
      </c>
    </row>
    <row r="637" spans="1:32" x14ac:dyDescent="0.2">
      <c r="A637" s="5">
        <v>483</v>
      </c>
      <c r="B637" s="6">
        <v>483239118</v>
      </c>
      <c r="C637" s="7" t="s">
        <v>290</v>
      </c>
      <c r="D637" s="6">
        <v>239</v>
      </c>
      <c r="E637" s="7" t="s">
        <v>291</v>
      </c>
      <c r="F637" s="6">
        <v>118</v>
      </c>
      <c r="G637" s="8" t="s">
        <v>295</v>
      </c>
      <c r="H637" s="3"/>
      <c r="I637" s="9">
        <v>10900</v>
      </c>
      <c r="J637" s="9">
        <v>1363</v>
      </c>
      <c r="K637" s="9">
        <v>0</v>
      </c>
      <c r="L637" s="9">
        <v>1188</v>
      </c>
      <c r="M637" s="10">
        <v>13451</v>
      </c>
      <c r="N637" s="3"/>
      <c r="O637" s="11">
        <v>5</v>
      </c>
      <c r="P637" s="12">
        <v>0</v>
      </c>
      <c r="Q637" s="13">
        <v>61315</v>
      </c>
      <c r="R637" s="13">
        <v>0</v>
      </c>
      <c r="S637" s="13">
        <v>0</v>
      </c>
      <c r="T637" s="13">
        <v>5940</v>
      </c>
      <c r="U637" s="14">
        <v>67255</v>
      </c>
      <c r="V637" s="4"/>
      <c r="W637" s="15">
        <v>0</v>
      </c>
      <c r="X637" s="16">
        <v>0.09</v>
      </c>
      <c r="Y637" s="16">
        <v>8.4139278316847262E-3</v>
      </c>
      <c r="Z637" s="17">
        <v>0</v>
      </c>
      <c r="AA637" s="4"/>
      <c r="AB637" s="11">
        <v>1</v>
      </c>
      <c r="AC637" s="18">
        <v>0</v>
      </c>
      <c r="AD637" s="13">
        <v>0</v>
      </c>
      <c r="AE637" s="18">
        <v>0</v>
      </c>
      <c r="AF637" s="19">
        <v>0</v>
      </c>
    </row>
    <row r="638" spans="1:32" x14ac:dyDescent="0.2">
      <c r="A638" s="5">
        <v>483</v>
      </c>
      <c r="B638" s="6">
        <v>483239122</v>
      </c>
      <c r="C638" s="7" t="s">
        <v>290</v>
      </c>
      <c r="D638" s="6">
        <v>239</v>
      </c>
      <c r="E638" s="7" t="s">
        <v>291</v>
      </c>
      <c r="F638" s="6">
        <v>122</v>
      </c>
      <c r="G638" s="8" t="s">
        <v>296</v>
      </c>
      <c r="H638" s="3"/>
      <c r="I638" s="9">
        <v>12414</v>
      </c>
      <c r="J638" s="9">
        <v>4269</v>
      </c>
      <c r="K638" s="9">
        <v>0</v>
      </c>
      <c r="L638" s="9">
        <v>1188</v>
      </c>
      <c r="M638" s="10">
        <v>17871</v>
      </c>
      <c r="N638" s="3"/>
      <c r="O638" s="11">
        <v>1</v>
      </c>
      <c r="P638" s="12">
        <v>0</v>
      </c>
      <c r="Q638" s="13">
        <v>16683</v>
      </c>
      <c r="R638" s="13">
        <v>0</v>
      </c>
      <c r="S638" s="13">
        <v>0</v>
      </c>
      <c r="T638" s="13">
        <v>1188</v>
      </c>
      <c r="U638" s="14">
        <v>17871</v>
      </c>
      <c r="V638" s="4"/>
      <c r="W638" s="15">
        <v>0</v>
      </c>
      <c r="X638" s="16">
        <v>0.09</v>
      </c>
      <c r="Y638" s="16">
        <v>1.0990654719129139E-2</v>
      </c>
      <c r="Z638" s="17">
        <v>0</v>
      </c>
      <c r="AA638" s="4"/>
      <c r="AB638" s="11">
        <v>0</v>
      </c>
      <c r="AC638" s="18">
        <v>0</v>
      </c>
      <c r="AD638" s="13">
        <v>0</v>
      </c>
      <c r="AE638" s="18">
        <v>0</v>
      </c>
      <c r="AF638" s="19">
        <v>0</v>
      </c>
    </row>
    <row r="639" spans="1:32" x14ac:dyDescent="0.2">
      <c r="A639" s="5">
        <v>483</v>
      </c>
      <c r="B639" s="6">
        <v>483239131</v>
      </c>
      <c r="C639" s="7" t="s">
        <v>290</v>
      </c>
      <c r="D639" s="6">
        <v>239</v>
      </c>
      <c r="E639" s="7" t="s">
        <v>291</v>
      </c>
      <c r="F639" s="6">
        <v>131</v>
      </c>
      <c r="G639" s="8" t="s">
        <v>297</v>
      </c>
      <c r="H639" s="3"/>
      <c r="I639" s="9">
        <v>15556</v>
      </c>
      <c r="J639" s="9">
        <v>8344</v>
      </c>
      <c r="K639" s="9">
        <v>0</v>
      </c>
      <c r="L639" s="9">
        <v>1188</v>
      </c>
      <c r="M639" s="10">
        <v>25088</v>
      </c>
      <c r="N639" s="3"/>
      <c r="O639" s="11">
        <v>2</v>
      </c>
      <c r="P639" s="12">
        <v>0</v>
      </c>
      <c r="Q639" s="13">
        <v>47800</v>
      </c>
      <c r="R639" s="13">
        <v>0</v>
      </c>
      <c r="S639" s="13">
        <v>0</v>
      </c>
      <c r="T639" s="13">
        <v>2376</v>
      </c>
      <c r="U639" s="14">
        <v>50176</v>
      </c>
      <c r="V639" s="4"/>
      <c r="W639" s="15">
        <v>0</v>
      </c>
      <c r="X639" s="16">
        <v>0.09</v>
      </c>
      <c r="Y639" s="16">
        <v>1.7054046038346962E-3</v>
      </c>
      <c r="Z639" s="17">
        <v>0</v>
      </c>
      <c r="AA639" s="4"/>
      <c r="AB639" s="11">
        <v>1</v>
      </c>
      <c r="AC639" s="18">
        <v>0</v>
      </c>
      <c r="AD639" s="13">
        <v>0</v>
      </c>
      <c r="AE639" s="18">
        <v>0</v>
      </c>
      <c r="AF639" s="19">
        <v>0</v>
      </c>
    </row>
    <row r="640" spans="1:32" x14ac:dyDescent="0.2">
      <c r="A640" s="5">
        <v>483</v>
      </c>
      <c r="B640" s="6">
        <v>483239145</v>
      </c>
      <c r="C640" s="7" t="s">
        <v>290</v>
      </c>
      <c r="D640" s="6">
        <v>239</v>
      </c>
      <c r="E640" s="7" t="s">
        <v>291</v>
      </c>
      <c r="F640" s="6">
        <v>145</v>
      </c>
      <c r="G640" s="8" t="s">
        <v>298</v>
      </c>
      <c r="H640" s="3"/>
      <c r="I640" s="9">
        <v>12709</v>
      </c>
      <c r="J640" s="9">
        <v>1832</v>
      </c>
      <c r="K640" s="9">
        <v>0</v>
      </c>
      <c r="L640" s="9">
        <v>1188</v>
      </c>
      <c r="M640" s="10">
        <v>15729</v>
      </c>
      <c r="N640" s="3"/>
      <c r="O640" s="11">
        <v>8</v>
      </c>
      <c r="P640" s="12">
        <v>0</v>
      </c>
      <c r="Q640" s="13">
        <v>116328</v>
      </c>
      <c r="R640" s="13">
        <v>0</v>
      </c>
      <c r="S640" s="13">
        <v>0</v>
      </c>
      <c r="T640" s="13">
        <v>9504</v>
      </c>
      <c r="U640" s="14">
        <v>125832</v>
      </c>
      <c r="V640" s="4"/>
      <c r="W640" s="15">
        <v>0</v>
      </c>
      <c r="X640" s="16">
        <v>0.09</v>
      </c>
      <c r="Y640" s="16">
        <v>1.3375172449739969E-2</v>
      </c>
      <c r="Z640" s="17">
        <v>0</v>
      </c>
      <c r="AA640" s="4"/>
      <c r="AB640" s="11">
        <v>2</v>
      </c>
      <c r="AC640" s="18">
        <v>0</v>
      </c>
      <c r="AD640" s="13">
        <v>0</v>
      </c>
      <c r="AE640" s="18">
        <v>0</v>
      </c>
      <c r="AF640" s="19">
        <v>0</v>
      </c>
    </row>
    <row r="641" spans="1:32" x14ac:dyDescent="0.2">
      <c r="A641" s="5">
        <v>483</v>
      </c>
      <c r="B641" s="6">
        <v>483239171</v>
      </c>
      <c r="C641" s="7" t="s">
        <v>290</v>
      </c>
      <c r="D641" s="6">
        <v>239</v>
      </c>
      <c r="E641" s="7" t="s">
        <v>291</v>
      </c>
      <c r="F641" s="6">
        <v>171</v>
      </c>
      <c r="G641" s="8" t="s">
        <v>299</v>
      </c>
      <c r="H641" s="3"/>
      <c r="I641" s="9">
        <v>15111</v>
      </c>
      <c r="J641" s="9">
        <v>3816</v>
      </c>
      <c r="K641" s="9">
        <v>0</v>
      </c>
      <c r="L641" s="9">
        <v>1188</v>
      </c>
      <c r="M641" s="10">
        <v>20115</v>
      </c>
      <c r="N641" s="3"/>
      <c r="O641" s="11">
        <v>14</v>
      </c>
      <c r="P641" s="12">
        <v>0</v>
      </c>
      <c r="Q641" s="13">
        <v>264978</v>
      </c>
      <c r="R641" s="13">
        <v>0</v>
      </c>
      <c r="S641" s="13">
        <v>0</v>
      </c>
      <c r="T641" s="13">
        <v>16632</v>
      </c>
      <c r="U641" s="14">
        <v>281610</v>
      </c>
      <c r="V641" s="4"/>
      <c r="W641" s="15">
        <v>0</v>
      </c>
      <c r="X641" s="16">
        <v>0.09</v>
      </c>
      <c r="Y641" s="16">
        <v>1.0479569732102387E-2</v>
      </c>
      <c r="Z641" s="17">
        <v>0</v>
      </c>
      <c r="AA641" s="4"/>
      <c r="AB641" s="11">
        <v>1</v>
      </c>
      <c r="AC641" s="18">
        <v>0</v>
      </c>
      <c r="AD641" s="13">
        <v>0</v>
      </c>
      <c r="AE641" s="18">
        <v>0</v>
      </c>
      <c r="AF641" s="19">
        <v>0</v>
      </c>
    </row>
    <row r="642" spans="1:32" x14ac:dyDescent="0.2">
      <c r="A642" s="5">
        <v>483</v>
      </c>
      <c r="B642" s="6">
        <v>483239172</v>
      </c>
      <c r="C642" s="7" t="s">
        <v>290</v>
      </c>
      <c r="D642" s="6">
        <v>239</v>
      </c>
      <c r="E642" s="7" t="s">
        <v>291</v>
      </c>
      <c r="F642" s="6">
        <v>172</v>
      </c>
      <c r="G642" s="8" t="s">
        <v>161</v>
      </c>
      <c r="H642" s="3"/>
      <c r="I642" s="9">
        <v>15288</v>
      </c>
      <c r="J642" s="9">
        <v>10003</v>
      </c>
      <c r="K642" s="9">
        <v>0</v>
      </c>
      <c r="L642" s="9">
        <v>1188</v>
      </c>
      <c r="M642" s="10">
        <v>26479</v>
      </c>
      <c r="N642" s="3"/>
      <c r="O642" s="11">
        <v>11</v>
      </c>
      <c r="P642" s="12">
        <v>0</v>
      </c>
      <c r="Q642" s="13">
        <v>278201</v>
      </c>
      <c r="R642" s="13">
        <v>0</v>
      </c>
      <c r="S642" s="13">
        <v>0</v>
      </c>
      <c r="T642" s="13">
        <v>13068</v>
      </c>
      <c r="U642" s="14">
        <v>291269</v>
      </c>
      <c r="V642" s="4"/>
      <c r="W642" s="15">
        <v>0</v>
      </c>
      <c r="X642" s="16">
        <v>0.09</v>
      </c>
      <c r="Y642" s="16">
        <v>3.1463880624104969E-2</v>
      </c>
      <c r="Z642" s="17">
        <v>0</v>
      </c>
      <c r="AA642" s="4"/>
      <c r="AB642" s="11">
        <v>2</v>
      </c>
      <c r="AC642" s="18">
        <v>0</v>
      </c>
      <c r="AD642" s="13">
        <v>0</v>
      </c>
      <c r="AE642" s="18">
        <v>0</v>
      </c>
      <c r="AF642" s="19">
        <v>0</v>
      </c>
    </row>
    <row r="643" spans="1:32" x14ac:dyDescent="0.2">
      <c r="A643" s="5">
        <v>483</v>
      </c>
      <c r="B643" s="6">
        <v>483239173</v>
      </c>
      <c r="C643" s="7" t="s">
        <v>290</v>
      </c>
      <c r="D643" s="6">
        <v>239</v>
      </c>
      <c r="E643" s="7" t="s">
        <v>291</v>
      </c>
      <c r="F643" s="6">
        <v>173</v>
      </c>
      <c r="G643" s="8" t="s">
        <v>300</v>
      </c>
      <c r="H643" s="3"/>
      <c r="I643" s="9">
        <v>12270</v>
      </c>
      <c r="J643" s="9">
        <v>9674</v>
      </c>
      <c r="K643" s="9">
        <v>0</v>
      </c>
      <c r="L643" s="9">
        <v>1188</v>
      </c>
      <c r="M643" s="10">
        <v>23132</v>
      </c>
      <c r="N643" s="3"/>
      <c r="O643" s="11">
        <v>1</v>
      </c>
      <c r="P643" s="12">
        <v>0</v>
      </c>
      <c r="Q643" s="13">
        <v>21944</v>
      </c>
      <c r="R643" s="13">
        <v>0</v>
      </c>
      <c r="S643" s="13">
        <v>0</v>
      </c>
      <c r="T643" s="13">
        <v>1188</v>
      </c>
      <c r="U643" s="14">
        <v>23132</v>
      </c>
      <c r="V643" s="4"/>
      <c r="W643" s="15">
        <v>0</v>
      </c>
      <c r="X643" s="16">
        <v>0.09</v>
      </c>
      <c r="Y643" s="16">
        <v>2.3877845451864012E-3</v>
      </c>
      <c r="Z643" s="17">
        <v>0</v>
      </c>
      <c r="AA643" s="4"/>
      <c r="AB643" s="11">
        <v>0</v>
      </c>
      <c r="AC643" s="18">
        <v>0</v>
      </c>
      <c r="AD643" s="13">
        <v>0</v>
      </c>
      <c r="AE643" s="18">
        <v>0</v>
      </c>
      <c r="AF643" s="19">
        <v>0</v>
      </c>
    </row>
    <row r="644" spans="1:32" x14ac:dyDescent="0.2">
      <c r="A644" s="5">
        <v>483</v>
      </c>
      <c r="B644" s="6">
        <v>483239182</v>
      </c>
      <c r="C644" s="7" t="s">
        <v>290</v>
      </c>
      <c r="D644" s="6">
        <v>239</v>
      </c>
      <c r="E644" s="7" t="s">
        <v>291</v>
      </c>
      <c r="F644" s="6">
        <v>182</v>
      </c>
      <c r="G644" s="8" t="s">
        <v>213</v>
      </c>
      <c r="H644" s="3"/>
      <c r="I644" s="9">
        <v>13356</v>
      </c>
      <c r="J644" s="9">
        <v>2218</v>
      </c>
      <c r="K644" s="9">
        <v>0</v>
      </c>
      <c r="L644" s="9">
        <v>1188</v>
      </c>
      <c r="M644" s="10">
        <v>16762</v>
      </c>
      <c r="N644" s="3"/>
      <c r="O644" s="11">
        <v>27</v>
      </c>
      <c r="P644" s="12">
        <v>0</v>
      </c>
      <c r="Q644" s="13">
        <v>420498</v>
      </c>
      <c r="R644" s="13">
        <v>0</v>
      </c>
      <c r="S644" s="13">
        <v>0</v>
      </c>
      <c r="T644" s="13">
        <v>32076</v>
      </c>
      <c r="U644" s="14">
        <v>452574</v>
      </c>
      <c r="V644" s="4"/>
      <c r="W644" s="15">
        <v>0</v>
      </c>
      <c r="X644" s="16">
        <v>0.09</v>
      </c>
      <c r="Y644" s="16">
        <v>1.3444265423476544E-2</v>
      </c>
      <c r="Z644" s="17">
        <v>0</v>
      </c>
      <c r="AA644" s="4"/>
      <c r="AB644" s="11">
        <v>5</v>
      </c>
      <c r="AC644" s="18">
        <v>0</v>
      </c>
      <c r="AD644" s="13">
        <v>0</v>
      </c>
      <c r="AE644" s="18">
        <v>0</v>
      </c>
      <c r="AF644" s="19">
        <v>0</v>
      </c>
    </row>
    <row r="645" spans="1:32" x14ac:dyDescent="0.2">
      <c r="A645" s="5">
        <v>483</v>
      </c>
      <c r="B645" s="6">
        <v>483239231</v>
      </c>
      <c r="C645" s="7" t="s">
        <v>290</v>
      </c>
      <c r="D645" s="6">
        <v>239</v>
      </c>
      <c r="E645" s="7" t="s">
        <v>291</v>
      </c>
      <c r="F645" s="6">
        <v>231</v>
      </c>
      <c r="G645" s="8" t="s">
        <v>301</v>
      </c>
      <c r="H645" s="3"/>
      <c r="I645" s="9">
        <v>13038</v>
      </c>
      <c r="J645" s="9">
        <v>3537</v>
      </c>
      <c r="K645" s="9">
        <v>0</v>
      </c>
      <c r="L645" s="9">
        <v>1188</v>
      </c>
      <c r="M645" s="10">
        <v>17763</v>
      </c>
      <c r="N645" s="3"/>
      <c r="O645" s="11">
        <v>13</v>
      </c>
      <c r="P645" s="12">
        <v>0</v>
      </c>
      <c r="Q645" s="13">
        <v>215475</v>
      </c>
      <c r="R645" s="13">
        <v>0</v>
      </c>
      <c r="S645" s="13">
        <v>0</v>
      </c>
      <c r="T645" s="13">
        <v>15444</v>
      </c>
      <c r="U645" s="14">
        <v>230919</v>
      </c>
      <c r="V645" s="4"/>
      <c r="W645" s="15">
        <v>0</v>
      </c>
      <c r="X645" s="16">
        <v>0.09</v>
      </c>
      <c r="Y645" s="16">
        <v>1.6141022038174867E-2</v>
      </c>
      <c r="Z645" s="17">
        <v>0</v>
      </c>
      <c r="AA645" s="4"/>
      <c r="AB645" s="11">
        <v>1</v>
      </c>
      <c r="AC645" s="18">
        <v>0</v>
      </c>
      <c r="AD645" s="13">
        <v>0</v>
      </c>
      <c r="AE645" s="18">
        <v>0</v>
      </c>
      <c r="AF645" s="19">
        <v>0</v>
      </c>
    </row>
    <row r="646" spans="1:32" x14ac:dyDescent="0.2">
      <c r="A646" s="5">
        <v>483</v>
      </c>
      <c r="B646" s="6">
        <v>483239239</v>
      </c>
      <c r="C646" s="7" t="s">
        <v>290</v>
      </c>
      <c r="D646" s="6">
        <v>239</v>
      </c>
      <c r="E646" s="7" t="s">
        <v>291</v>
      </c>
      <c r="F646" s="6">
        <v>239</v>
      </c>
      <c r="G646" s="8" t="s">
        <v>291</v>
      </c>
      <c r="H646" s="3"/>
      <c r="I646" s="9">
        <v>12773</v>
      </c>
      <c r="J646" s="9">
        <v>3732</v>
      </c>
      <c r="K646" s="9">
        <v>0</v>
      </c>
      <c r="L646" s="9">
        <v>1188</v>
      </c>
      <c r="M646" s="10">
        <v>17693</v>
      </c>
      <c r="N646" s="3"/>
      <c r="O646" s="11">
        <v>273</v>
      </c>
      <c r="P646" s="12">
        <v>0</v>
      </c>
      <c r="Q646" s="13">
        <v>4505865</v>
      </c>
      <c r="R646" s="13">
        <v>0</v>
      </c>
      <c r="S646" s="13">
        <v>0</v>
      </c>
      <c r="T646" s="13">
        <v>324324</v>
      </c>
      <c r="U646" s="14">
        <v>4830189</v>
      </c>
      <c r="V646" s="4"/>
      <c r="W646" s="15">
        <v>0</v>
      </c>
      <c r="X646" s="16">
        <v>0.09</v>
      </c>
      <c r="Y646" s="16">
        <v>5.2022681805181839E-2</v>
      </c>
      <c r="Z646" s="17">
        <v>0</v>
      </c>
      <c r="AA646" s="4"/>
      <c r="AB646" s="11">
        <v>52</v>
      </c>
      <c r="AC646" s="18">
        <v>0</v>
      </c>
      <c r="AD646" s="13">
        <v>0</v>
      </c>
      <c r="AE646" s="18">
        <v>0</v>
      </c>
      <c r="AF646" s="19">
        <v>0</v>
      </c>
    </row>
    <row r="647" spans="1:32" x14ac:dyDescent="0.2">
      <c r="A647" s="5">
        <v>483</v>
      </c>
      <c r="B647" s="6">
        <v>483239240</v>
      </c>
      <c r="C647" s="7" t="s">
        <v>290</v>
      </c>
      <c r="D647" s="6">
        <v>239</v>
      </c>
      <c r="E647" s="7" t="s">
        <v>291</v>
      </c>
      <c r="F647" s="6">
        <v>240</v>
      </c>
      <c r="G647" s="8" t="s">
        <v>302</v>
      </c>
      <c r="H647" s="3"/>
      <c r="I647" s="9">
        <v>11030</v>
      </c>
      <c r="J647" s="9">
        <v>4693</v>
      </c>
      <c r="K647" s="9">
        <v>0</v>
      </c>
      <c r="L647" s="9">
        <v>1188</v>
      </c>
      <c r="M647" s="10">
        <v>16911</v>
      </c>
      <c r="N647" s="3"/>
      <c r="O647" s="11">
        <v>3</v>
      </c>
      <c r="P647" s="12">
        <v>0</v>
      </c>
      <c r="Q647" s="13">
        <v>47169</v>
      </c>
      <c r="R647" s="13">
        <v>0</v>
      </c>
      <c r="S647" s="13">
        <v>0</v>
      </c>
      <c r="T647" s="13">
        <v>3564</v>
      </c>
      <c r="U647" s="14">
        <v>50733</v>
      </c>
      <c r="V647" s="4"/>
      <c r="W647" s="15">
        <v>0</v>
      </c>
      <c r="X647" s="16">
        <v>0.09</v>
      </c>
      <c r="Y647" s="16">
        <v>1.0011097548572575E-2</v>
      </c>
      <c r="Z647" s="17">
        <v>0</v>
      </c>
      <c r="AA647" s="4"/>
      <c r="AB647" s="11">
        <v>1</v>
      </c>
      <c r="AC647" s="18">
        <v>0</v>
      </c>
      <c r="AD647" s="13">
        <v>0</v>
      </c>
      <c r="AE647" s="18">
        <v>0</v>
      </c>
      <c r="AF647" s="19">
        <v>0</v>
      </c>
    </row>
    <row r="648" spans="1:32" x14ac:dyDescent="0.2">
      <c r="A648" s="5">
        <v>483</v>
      </c>
      <c r="B648" s="6">
        <v>483239251</v>
      </c>
      <c r="C648" s="7" t="s">
        <v>290</v>
      </c>
      <c r="D648" s="6">
        <v>239</v>
      </c>
      <c r="E648" s="7" t="s">
        <v>291</v>
      </c>
      <c r="F648" s="6">
        <v>251</v>
      </c>
      <c r="G648" s="8" t="s">
        <v>250</v>
      </c>
      <c r="H648" s="3"/>
      <c r="I648" s="9">
        <v>12617</v>
      </c>
      <c r="J648" s="9">
        <v>1768</v>
      </c>
      <c r="K648" s="9">
        <v>0</v>
      </c>
      <c r="L648" s="9">
        <v>1188</v>
      </c>
      <c r="M648" s="10">
        <v>15573</v>
      </c>
      <c r="N648" s="3"/>
      <c r="O648" s="11">
        <v>1</v>
      </c>
      <c r="P648" s="12">
        <v>0</v>
      </c>
      <c r="Q648" s="13">
        <v>14385</v>
      </c>
      <c r="R648" s="13">
        <v>0</v>
      </c>
      <c r="S648" s="13">
        <v>0</v>
      </c>
      <c r="T648" s="13">
        <v>1188</v>
      </c>
      <c r="U648" s="14">
        <v>15573</v>
      </c>
      <c r="V648" s="4"/>
      <c r="W648" s="15">
        <v>0</v>
      </c>
      <c r="X648" s="16">
        <v>0.09</v>
      </c>
      <c r="Y648" s="16">
        <v>4.093835746496393E-2</v>
      </c>
      <c r="Z648" s="17">
        <v>0</v>
      </c>
      <c r="AA648" s="4"/>
      <c r="AB648" s="11">
        <v>0</v>
      </c>
      <c r="AC648" s="18">
        <v>0</v>
      </c>
      <c r="AD648" s="13">
        <v>0</v>
      </c>
      <c r="AE648" s="18">
        <v>0</v>
      </c>
      <c r="AF648" s="19">
        <v>0</v>
      </c>
    </row>
    <row r="649" spans="1:32" x14ac:dyDescent="0.2">
      <c r="A649" s="5">
        <v>483</v>
      </c>
      <c r="B649" s="6">
        <v>483239261</v>
      </c>
      <c r="C649" s="7" t="s">
        <v>290</v>
      </c>
      <c r="D649" s="6">
        <v>239</v>
      </c>
      <c r="E649" s="7" t="s">
        <v>291</v>
      </c>
      <c r="F649" s="6">
        <v>261</v>
      </c>
      <c r="G649" s="8" t="s">
        <v>163</v>
      </c>
      <c r="H649" s="3"/>
      <c r="I649" s="9">
        <v>12445</v>
      </c>
      <c r="J649" s="9">
        <v>9521</v>
      </c>
      <c r="K649" s="9">
        <v>0</v>
      </c>
      <c r="L649" s="9">
        <v>1188</v>
      </c>
      <c r="M649" s="10">
        <v>23154</v>
      </c>
      <c r="N649" s="3"/>
      <c r="O649" s="11">
        <v>17</v>
      </c>
      <c r="P649" s="12">
        <v>0</v>
      </c>
      <c r="Q649" s="13">
        <v>373422</v>
      </c>
      <c r="R649" s="13">
        <v>0</v>
      </c>
      <c r="S649" s="13">
        <v>0</v>
      </c>
      <c r="T649" s="13">
        <v>20196</v>
      </c>
      <c r="U649" s="14">
        <v>393618</v>
      </c>
      <c r="V649" s="4"/>
      <c r="W649" s="15">
        <v>0</v>
      </c>
      <c r="X649" s="16">
        <v>0.09</v>
      </c>
      <c r="Y649" s="16">
        <v>7.1052491006648663E-2</v>
      </c>
      <c r="Z649" s="17">
        <v>0</v>
      </c>
      <c r="AA649" s="4"/>
      <c r="AB649" s="11">
        <v>2</v>
      </c>
      <c r="AC649" s="18">
        <v>0</v>
      </c>
      <c r="AD649" s="13">
        <v>0</v>
      </c>
      <c r="AE649" s="18">
        <v>0</v>
      </c>
      <c r="AF649" s="19">
        <v>0</v>
      </c>
    </row>
    <row r="650" spans="1:32" x14ac:dyDescent="0.2">
      <c r="A650" s="5">
        <v>483</v>
      </c>
      <c r="B650" s="6">
        <v>483239293</v>
      </c>
      <c r="C650" s="7" t="s">
        <v>290</v>
      </c>
      <c r="D650" s="6">
        <v>239</v>
      </c>
      <c r="E650" s="7" t="s">
        <v>291</v>
      </c>
      <c r="F650" s="6">
        <v>293</v>
      </c>
      <c r="G650" s="8" t="s">
        <v>65</v>
      </c>
      <c r="H650" s="3"/>
      <c r="I650" s="9">
        <v>16272</v>
      </c>
      <c r="J650" s="9">
        <v>564</v>
      </c>
      <c r="K650" s="9">
        <v>0</v>
      </c>
      <c r="L650" s="9">
        <v>1188</v>
      </c>
      <c r="M650" s="10">
        <v>18024</v>
      </c>
      <c r="N650" s="3"/>
      <c r="O650" s="11">
        <v>2</v>
      </c>
      <c r="P650" s="12">
        <v>0</v>
      </c>
      <c r="Q650" s="13">
        <v>33672</v>
      </c>
      <c r="R650" s="13">
        <v>0</v>
      </c>
      <c r="S650" s="13">
        <v>0</v>
      </c>
      <c r="T650" s="13">
        <v>2376</v>
      </c>
      <c r="U650" s="14">
        <v>36048</v>
      </c>
      <c r="V650" s="4"/>
      <c r="W650" s="15">
        <v>0</v>
      </c>
      <c r="X650" s="16">
        <v>0.18</v>
      </c>
      <c r="Y650" s="16">
        <v>1.5325378622147022E-2</v>
      </c>
      <c r="Z650" s="17">
        <v>0</v>
      </c>
      <c r="AA650" s="4"/>
      <c r="AB650" s="11">
        <v>0</v>
      </c>
      <c r="AC650" s="18">
        <v>0</v>
      </c>
      <c r="AD650" s="13">
        <v>0</v>
      </c>
      <c r="AE650" s="18">
        <v>0</v>
      </c>
      <c r="AF650" s="19">
        <v>0</v>
      </c>
    </row>
    <row r="651" spans="1:32" x14ac:dyDescent="0.2">
      <c r="A651" s="5">
        <v>483</v>
      </c>
      <c r="B651" s="6">
        <v>483239310</v>
      </c>
      <c r="C651" s="7" t="s">
        <v>290</v>
      </c>
      <c r="D651" s="6">
        <v>239</v>
      </c>
      <c r="E651" s="7" t="s">
        <v>291</v>
      </c>
      <c r="F651" s="6">
        <v>310</v>
      </c>
      <c r="G651" s="8" t="s">
        <v>303</v>
      </c>
      <c r="H651" s="3"/>
      <c r="I651" s="9">
        <v>15931</v>
      </c>
      <c r="J651" s="9">
        <v>2631</v>
      </c>
      <c r="K651" s="9">
        <v>0</v>
      </c>
      <c r="L651" s="9">
        <v>1188</v>
      </c>
      <c r="M651" s="10">
        <v>19750</v>
      </c>
      <c r="N651" s="3"/>
      <c r="O651" s="11">
        <v>69</v>
      </c>
      <c r="P651" s="12">
        <v>0</v>
      </c>
      <c r="Q651" s="13">
        <v>1280778</v>
      </c>
      <c r="R651" s="13">
        <v>0</v>
      </c>
      <c r="S651" s="13">
        <v>0</v>
      </c>
      <c r="T651" s="13">
        <v>81972</v>
      </c>
      <c r="U651" s="14">
        <v>1362750</v>
      </c>
      <c r="V651" s="4"/>
      <c r="W651" s="15">
        <v>0</v>
      </c>
      <c r="X651" s="16">
        <v>0.09</v>
      </c>
      <c r="Y651" s="16">
        <v>5.1709640433000914E-2</v>
      </c>
      <c r="Z651" s="17">
        <v>0</v>
      </c>
      <c r="AA651" s="4"/>
      <c r="AB651" s="11">
        <v>7</v>
      </c>
      <c r="AC651" s="18">
        <v>0</v>
      </c>
      <c r="AD651" s="13">
        <v>0</v>
      </c>
      <c r="AE651" s="18">
        <v>0</v>
      </c>
      <c r="AF651" s="19">
        <v>0</v>
      </c>
    </row>
    <row r="652" spans="1:32" x14ac:dyDescent="0.2">
      <c r="A652" s="5">
        <v>483</v>
      </c>
      <c r="B652" s="6">
        <v>483239625</v>
      </c>
      <c r="C652" s="7" t="s">
        <v>290</v>
      </c>
      <c r="D652" s="6">
        <v>239</v>
      </c>
      <c r="E652" s="7" t="s">
        <v>291</v>
      </c>
      <c r="F652" s="6">
        <v>625</v>
      </c>
      <c r="G652" s="8" t="s">
        <v>66</v>
      </c>
      <c r="H652" s="3"/>
      <c r="I652" s="9">
        <v>13456</v>
      </c>
      <c r="J652" s="9">
        <v>1164</v>
      </c>
      <c r="K652" s="9">
        <v>0</v>
      </c>
      <c r="L652" s="9">
        <v>1188</v>
      </c>
      <c r="M652" s="10">
        <v>15808</v>
      </c>
      <c r="N652" s="3"/>
      <c r="O652" s="11">
        <v>1</v>
      </c>
      <c r="P652" s="12">
        <v>0</v>
      </c>
      <c r="Q652" s="13">
        <v>14620</v>
      </c>
      <c r="R652" s="13">
        <v>0</v>
      </c>
      <c r="S652" s="13">
        <v>0</v>
      </c>
      <c r="T652" s="13">
        <v>1188</v>
      </c>
      <c r="U652" s="14">
        <v>15808</v>
      </c>
      <c r="V652" s="4"/>
      <c r="W652" s="15">
        <v>0</v>
      </c>
      <c r="X652" s="16">
        <v>0.09</v>
      </c>
      <c r="Y652" s="16">
        <v>4.1640385834014549E-3</v>
      </c>
      <c r="Z652" s="17">
        <v>0</v>
      </c>
      <c r="AA652" s="4"/>
      <c r="AB652" s="11">
        <v>1</v>
      </c>
      <c r="AC652" s="18">
        <v>0</v>
      </c>
      <c r="AD652" s="13">
        <v>0</v>
      </c>
      <c r="AE652" s="18">
        <v>0</v>
      </c>
      <c r="AF652" s="19">
        <v>0</v>
      </c>
    </row>
    <row r="653" spans="1:32" x14ac:dyDescent="0.2">
      <c r="A653" s="5">
        <v>483</v>
      </c>
      <c r="B653" s="6">
        <v>483239665</v>
      </c>
      <c r="C653" s="7" t="s">
        <v>290</v>
      </c>
      <c r="D653" s="6">
        <v>239</v>
      </c>
      <c r="E653" s="7" t="s">
        <v>291</v>
      </c>
      <c r="F653" s="6">
        <v>665</v>
      </c>
      <c r="G653" s="8" t="s">
        <v>223</v>
      </c>
      <c r="H653" s="3"/>
      <c r="I653" s="9">
        <v>13498</v>
      </c>
      <c r="J653" s="9">
        <v>1657</v>
      </c>
      <c r="K653" s="9">
        <v>0</v>
      </c>
      <c r="L653" s="9">
        <v>1188</v>
      </c>
      <c r="M653" s="10">
        <v>16343</v>
      </c>
      <c r="N653" s="3"/>
      <c r="O653" s="11">
        <v>6</v>
      </c>
      <c r="P653" s="12">
        <v>0</v>
      </c>
      <c r="Q653" s="13">
        <v>90930</v>
      </c>
      <c r="R653" s="13">
        <v>0</v>
      </c>
      <c r="S653" s="13">
        <v>0</v>
      </c>
      <c r="T653" s="13">
        <v>7128</v>
      </c>
      <c r="U653" s="14">
        <v>98058</v>
      </c>
      <c r="V653" s="4"/>
      <c r="W653" s="15">
        <v>0</v>
      </c>
      <c r="X653" s="16">
        <v>0.09</v>
      </c>
      <c r="Y653" s="16">
        <v>4.4816923064848755E-3</v>
      </c>
      <c r="Z653" s="17">
        <v>0</v>
      </c>
      <c r="AA653" s="4"/>
      <c r="AB653" s="11">
        <v>1</v>
      </c>
      <c r="AC653" s="18">
        <v>0</v>
      </c>
      <c r="AD653" s="13">
        <v>0</v>
      </c>
      <c r="AE653" s="18">
        <v>0</v>
      </c>
      <c r="AF653" s="19">
        <v>0</v>
      </c>
    </row>
    <row r="654" spans="1:32" x14ac:dyDescent="0.2">
      <c r="A654" s="5">
        <v>483</v>
      </c>
      <c r="B654" s="6">
        <v>483239740</v>
      </c>
      <c r="C654" s="7" t="s">
        <v>290</v>
      </c>
      <c r="D654" s="6">
        <v>239</v>
      </c>
      <c r="E654" s="7" t="s">
        <v>291</v>
      </c>
      <c r="F654" s="6">
        <v>740</v>
      </c>
      <c r="G654" s="8" t="s">
        <v>304</v>
      </c>
      <c r="H654" s="3"/>
      <c r="I654" s="9">
        <v>12221</v>
      </c>
      <c r="J654" s="9">
        <v>6233</v>
      </c>
      <c r="K654" s="9">
        <v>0</v>
      </c>
      <c r="L654" s="9">
        <v>1188</v>
      </c>
      <c r="M654" s="10">
        <v>19642</v>
      </c>
      <c r="N654" s="3"/>
      <c r="O654" s="11">
        <v>5</v>
      </c>
      <c r="P654" s="12">
        <v>0</v>
      </c>
      <c r="Q654" s="13">
        <v>92270</v>
      </c>
      <c r="R654" s="13">
        <v>0</v>
      </c>
      <c r="S654" s="13">
        <v>0</v>
      </c>
      <c r="T654" s="13">
        <v>5940</v>
      </c>
      <c r="U654" s="14">
        <v>98210</v>
      </c>
      <c r="V654" s="4"/>
      <c r="W654" s="15">
        <v>0</v>
      </c>
      <c r="X654" s="16">
        <v>0.09</v>
      </c>
      <c r="Y654" s="16">
        <v>9.9106519025128886E-3</v>
      </c>
      <c r="Z654" s="17">
        <v>0</v>
      </c>
      <c r="AA654" s="4"/>
      <c r="AB654" s="11">
        <v>1</v>
      </c>
      <c r="AC654" s="18">
        <v>0</v>
      </c>
      <c r="AD654" s="13">
        <v>0</v>
      </c>
      <c r="AE654" s="18">
        <v>0</v>
      </c>
      <c r="AF654" s="19">
        <v>0</v>
      </c>
    </row>
    <row r="655" spans="1:32" x14ac:dyDescent="0.2">
      <c r="A655" s="5">
        <v>483</v>
      </c>
      <c r="B655" s="6">
        <v>483239760</v>
      </c>
      <c r="C655" s="7" t="s">
        <v>290</v>
      </c>
      <c r="D655" s="6">
        <v>239</v>
      </c>
      <c r="E655" s="7" t="s">
        <v>291</v>
      </c>
      <c r="F655" s="6">
        <v>760</v>
      </c>
      <c r="G655" s="8" t="s">
        <v>305</v>
      </c>
      <c r="H655" s="3"/>
      <c r="I655" s="9">
        <v>12902</v>
      </c>
      <c r="J655" s="9">
        <v>2526</v>
      </c>
      <c r="K655" s="9">
        <v>0</v>
      </c>
      <c r="L655" s="9">
        <v>1188</v>
      </c>
      <c r="M655" s="10">
        <v>16616</v>
      </c>
      <c r="N655" s="3"/>
      <c r="O655" s="11">
        <v>44</v>
      </c>
      <c r="P655" s="12">
        <v>0</v>
      </c>
      <c r="Q655" s="13">
        <v>678832</v>
      </c>
      <c r="R655" s="13">
        <v>0</v>
      </c>
      <c r="S655" s="13">
        <v>0</v>
      </c>
      <c r="T655" s="13">
        <v>52272</v>
      </c>
      <c r="U655" s="14">
        <v>731104</v>
      </c>
      <c r="V655" s="4"/>
      <c r="W655" s="15">
        <v>0</v>
      </c>
      <c r="X655" s="16">
        <v>0.09</v>
      </c>
      <c r="Y655" s="16">
        <v>4.24105327185152E-2</v>
      </c>
      <c r="Z655" s="17">
        <v>0</v>
      </c>
      <c r="AA655" s="4"/>
      <c r="AB655" s="11">
        <v>6</v>
      </c>
      <c r="AC655" s="18">
        <v>0</v>
      </c>
      <c r="AD655" s="13">
        <v>0</v>
      </c>
      <c r="AE655" s="18">
        <v>0</v>
      </c>
      <c r="AF655" s="19">
        <v>0</v>
      </c>
    </row>
    <row r="656" spans="1:32" x14ac:dyDescent="0.2">
      <c r="A656" s="5">
        <v>483</v>
      </c>
      <c r="B656" s="6">
        <v>483239780</v>
      </c>
      <c r="C656" s="7" t="s">
        <v>290</v>
      </c>
      <c r="D656" s="6">
        <v>239</v>
      </c>
      <c r="E656" s="7" t="s">
        <v>291</v>
      </c>
      <c r="F656" s="6">
        <v>780</v>
      </c>
      <c r="G656" s="8" t="s">
        <v>180</v>
      </c>
      <c r="H656" s="3"/>
      <c r="I656" s="9">
        <v>13360</v>
      </c>
      <c r="J656" s="9">
        <v>2378</v>
      </c>
      <c r="K656" s="9">
        <v>0</v>
      </c>
      <c r="L656" s="9">
        <v>1188</v>
      </c>
      <c r="M656" s="10">
        <v>16926</v>
      </c>
      <c r="N656" s="3"/>
      <c r="O656" s="11">
        <v>2</v>
      </c>
      <c r="P656" s="12">
        <v>0</v>
      </c>
      <c r="Q656" s="13">
        <v>31476</v>
      </c>
      <c r="R656" s="13">
        <v>0</v>
      </c>
      <c r="S656" s="13">
        <v>0</v>
      </c>
      <c r="T656" s="13">
        <v>2376</v>
      </c>
      <c r="U656" s="14">
        <v>33852</v>
      </c>
      <c r="V656" s="4"/>
      <c r="W656" s="15">
        <v>0</v>
      </c>
      <c r="X656" s="16">
        <v>0.09</v>
      </c>
      <c r="Y656" s="16">
        <v>2.1987861487199618E-2</v>
      </c>
      <c r="Z656" s="17">
        <v>0</v>
      </c>
      <c r="AA656" s="4"/>
      <c r="AB656" s="11">
        <v>0</v>
      </c>
      <c r="AC656" s="18">
        <v>0</v>
      </c>
      <c r="AD656" s="13">
        <v>0</v>
      </c>
      <c r="AE656" s="18">
        <v>0</v>
      </c>
      <c r="AF656" s="19">
        <v>0</v>
      </c>
    </row>
    <row r="657" spans="1:32" x14ac:dyDescent="0.2">
      <c r="A657" s="5">
        <v>484</v>
      </c>
      <c r="B657" s="6">
        <v>484035035</v>
      </c>
      <c r="C657" s="7" t="s">
        <v>306</v>
      </c>
      <c r="D657" s="6">
        <v>35</v>
      </c>
      <c r="E657" s="7" t="s">
        <v>42</v>
      </c>
      <c r="F657" s="6">
        <v>35</v>
      </c>
      <c r="G657" s="8" t="s">
        <v>42</v>
      </c>
      <c r="H657" s="3"/>
      <c r="I657" s="9">
        <v>19107</v>
      </c>
      <c r="J657" s="9">
        <v>7235</v>
      </c>
      <c r="K657" s="9">
        <v>0</v>
      </c>
      <c r="L657" s="9">
        <v>1188</v>
      </c>
      <c r="M657" s="10">
        <v>27530</v>
      </c>
      <c r="N657" s="3"/>
      <c r="O657" s="11">
        <v>1117</v>
      </c>
      <c r="P657" s="12">
        <v>0</v>
      </c>
      <c r="Q657" s="13">
        <v>29424014</v>
      </c>
      <c r="R657" s="13">
        <v>0</v>
      </c>
      <c r="S657" s="13">
        <v>0</v>
      </c>
      <c r="T657" s="13">
        <v>1326996</v>
      </c>
      <c r="U657" s="14">
        <v>30751010</v>
      </c>
      <c r="V657" s="4"/>
      <c r="W657" s="15">
        <v>0</v>
      </c>
      <c r="X657" s="16">
        <v>0.18</v>
      </c>
      <c r="Y657" s="16">
        <v>0.1674255461324281</v>
      </c>
      <c r="Z657" s="17">
        <v>0</v>
      </c>
      <c r="AA657" s="4"/>
      <c r="AB657" s="11">
        <v>92</v>
      </c>
      <c r="AC657" s="18">
        <v>0</v>
      </c>
      <c r="AD657" s="13">
        <v>0</v>
      </c>
      <c r="AE657" s="18">
        <v>0</v>
      </c>
      <c r="AF657" s="19">
        <v>0</v>
      </c>
    </row>
    <row r="658" spans="1:32" x14ac:dyDescent="0.2">
      <c r="A658" s="5">
        <v>484</v>
      </c>
      <c r="B658" s="6">
        <v>484035044</v>
      </c>
      <c r="C658" s="7" t="s">
        <v>306</v>
      </c>
      <c r="D658" s="6">
        <v>35</v>
      </c>
      <c r="E658" s="7" t="s">
        <v>42</v>
      </c>
      <c r="F658" s="6">
        <v>44</v>
      </c>
      <c r="G658" s="8" t="s">
        <v>43</v>
      </c>
      <c r="H658" s="3"/>
      <c r="I658" s="9">
        <v>16889</v>
      </c>
      <c r="J658" s="9">
        <v>589</v>
      </c>
      <c r="K658" s="9">
        <v>0</v>
      </c>
      <c r="L658" s="9">
        <v>1188</v>
      </c>
      <c r="M658" s="10">
        <v>18666</v>
      </c>
      <c r="N658" s="3"/>
      <c r="O658" s="11">
        <v>3</v>
      </c>
      <c r="P658" s="12">
        <v>0</v>
      </c>
      <c r="Q658" s="13">
        <v>52434</v>
      </c>
      <c r="R658" s="13">
        <v>0</v>
      </c>
      <c r="S658" s="13">
        <v>0</v>
      </c>
      <c r="T658" s="13">
        <v>3564</v>
      </c>
      <c r="U658" s="14">
        <v>55998</v>
      </c>
      <c r="V658" s="4"/>
      <c r="W658" s="15">
        <v>0</v>
      </c>
      <c r="X658" s="16">
        <v>0.18</v>
      </c>
      <c r="Y658" s="16">
        <v>9.2015180021243606E-2</v>
      </c>
      <c r="Z658" s="17">
        <v>0</v>
      </c>
      <c r="AA658" s="4"/>
      <c r="AB658" s="11">
        <v>1</v>
      </c>
      <c r="AC658" s="18">
        <v>0</v>
      </c>
      <c r="AD658" s="13">
        <v>0</v>
      </c>
      <c r="AE658" s="18">
        <v>0</v>
      </c>
      <c r="AF658" s="19">
        <v>0</v>
      </c>
    </row>
    <row r="659" spans="1:32" x14ac:dyDescent="0.2">
      <c r="A659" s="5">
        <v>484</v>
      </c>
      <c r="B659" s="6">
        <v>484035046</v>
      </c>
      <c r="C659" s="7" t="s">
        <v>306</v>
      </c>
      <c r="D659" s="6">
        <v>35</v>
      </c>
      <c r="E659" s="7" t="s">
        <v>42</v>
      </c>
      <c r="F659" s="6">
        <v>46</v>
      </c>
      <c r="G659" s="8" t="s">
        <v>307</v>
      </c>
      <c r="H659" s="3"/>
      <c r="I659" s="9">
        <v>13129</v>
      </c>
      <c r="J659" s="9">
        <v>12113</v>
      </c>
      <c r="K659" s="9">
        <v>0</v>
      </c>
      <c r="L659" s="9">
        <v>1188</v>
      </c>
      <c r="M659" s="10">
        <v>26430</v>
      </c>
      <c r="N659" s="3"/>
      <c r="O659" s="11">
        <v>1</v>
      </c>
      <c r="P659" s="12">
        <v>0</v>
      </c>
      <c r="Q659" s="13">
        <v>25242</v>
      </c>
      <c r="R659" s="13">
        <v>0</v>
      </c>
      <c r="S659" s="13">
        <v>0</v>
      </c>
      <c r="T659" s="13">
        <v>1188</v>
      </c>
      <c r="U659" s="14">
        <v>26430</v>
      </c>
      <c r="V659" s="4"/>
      <c r="W659" s="15">
        <v>0</v>
      </c>
      <c r="X659" s="16">
        <v>0.09</v>
      </c>
      <c r="Y659" s="16">
        <v>1.4479656204888079E-4</v>
      </c>
      <c r="Z659" s="17">
        <v>0</v>
      </c>
      <c r="AA659" s="4"/>
      <c r="AB659" s="11">
        <v>0</v>
      </c>
      <c r="AC659" s="18">
        <v>0</v>
      </c>
      <c r="AD659" s="13">
        <v>0</v>
      </c>
      <c r="AE659" s="18">
        <v>0</v>
      </c>
      <c r="AF659" s="19">
        <v>0</v>
      </c>
    </row>
    <row r="660" spans="1:32" x14ac:dyDescent="0.2">
      <c r="A660" s="5">
        <v>484</v>
      </c>
      <c r="B660" s="6">
        <v>484035101</v>
      </c>
      <c r="C660" s="7" t="s">
        <v>306</v>
      </c>
      <c r="D660" s="6">
        <v>35</v>
      </c>
      <c r="E660" s="7" t="s">
        <v>42</v>
      </c>
      <c r="F660" s="6">
        <v>101</v>
      </c>
      <c r="G660" s="8" t="s">
        <v>142</v>
      </c>
      <c r="H660" s="3"/>
      <c r="I660" s="9">
        <v>12789</v>
      </c>
      <c r="J660" s="9">
        <v>4974</v>
      </c>
      <c r="K660" s="9">
        <v>0</v>
      </c>
      <c r="L660" s="9">
        <v>1188</v>
      </c>
      <c r="M660" s="10">
        <v>18951</v>
      </c>
      <c r="N660" s="3"/>
      <c r="O660" s="11">
        <v>1</v>
      </c>
      <c r="P660" s="12">
        <v>0</v>
      </c>
      <c r="Q660" s="13">
        <v>17763</v>
      </c>
      <c r="R660" s="13">
        <v>0</v>
      </c>
      <c r="S660" s="13">
        <v>0</v>
      </c>
      <c r="T660" s="13">
        <v>1188</v>
      </c>
      <c r="U660" s="14">
        <v>18951</v>
      </c>
      <c r="V660" s="4"/>
      <c r="W660" s="15">
        <v>0</v>
      </c>
      <c r="X660" s="16">
        <v>0.09</v>
      </c>
      <c r="Y660" s="16">
        <v>5.91878738770764E-2</v>
      </c>
      <c r="Z660" s="17">
        <v>0</v>
      </c>
      <c r="AA660" s="4"/>
      <c r="AB660" s="11">
        <v>0</v>
      </c>
      <c r="AC660" s="18">
        <v>0</v>
      </c>
      <c r="AD660" s="13">
        <v>0</v>
      </c>
      <c r="AE660" s="18">
        <v>0</v>
      </c>
      <c r="AF660" s="19">
        <v>0</v>
      </c>
    </row>
    <row r="661" spans="1:32" x14ac:dyDescent="0.2">
      <c r="A661" s="5">
        <v>484</v>
      </c>
      <c r="B661" s="6">
        <v>484035163</v>
      </c>
      <c r="C661" s="7" t="s">
        <v>306</v>
      </c>
      <c r="D661" s="6">
        <v>35</v>
      </c>
      <c r="E661" s="7" t="s">
        <v>42</v>
      </c>
      <c r="F661" s="6">
        <v>163</v>
      </c>
      <c r="G661" s="8" t="s">
        <v>48</v>
      </c>
      <c r="H661" s="3"/>
      <c r="I661" s="9">
        <v>13129</v>
      </c>
      <c r="J661" s="9">
        <v>0</v>
      </c>
      <c r="K661" s="9">
        <v>0</v>
      </c>
      <c r="L661" s="9">
        <v>1188</v>
      </c>
      <c r="M661" s="10">
        <v>14317</v>
      </c>
      <c r="N661" s="3"/>
      <c r="O661" s="11">
        <v>1</v>
      </c>
      <c r="P661" s="12">
        <v>0</v>
      </c>
      <c r="Q661" s="13">
        <v>13129</v>
      </c>
      <c r="R661" s="13">
        <v>0</v>
      </c>
      <c r="S661" s="13">
        <v>0</v>
      </c>
      <c r="T661" s="13">
        <v>1188</v>
      </c>
      <c r="U661" s="14">
        <v>14317</v>
      </c>
      <c r="V661" s="4"/>
      <c r="W661" s="15">
        <v>0</v>
      </c>
      <c r="X661" s="16">
        <v>0.113490033140277</v>
      </c>
      <c r="Y661" s="16">
        <v>9.9102453991947337E-2</v>
      </c>
      <c r="Z661" s="17">
        <v>0</v>
      </c>
      <c r="AA661" s="4"/>
      <c r="AB661" s="11">
        <v>0</v>
      </c>
      <c r="AC661" s="18">
        <v>0</v>
      </c>
      <c r="AD661" s="13">
        <v>0</v>
      </c>
      <c r="AE661" s="18">
        <v>0</v>
      </c>
      <c r="AF661" s="19">
        <v>0</v>
      </c>
    </row>
    <row r="662" spans="1:32" x14ac:dyDescent="0.2">
      <c r="A662" s="5">
        <v>484</v>
      </c>
      <c r="B662" s="6">
        <v>484035207</v>
      </c>
      <c r="C662" s="7" t="s">
        <v>306</v>
      </c>
      <c r="D662" s="6">
        <v>35</v>
      </c>
      <c r="E662" s="7" t="s">
        <v>42</v>
      </c>
      <c r="F662" s="6">
        <v>207</v>
      </c>
      <c r="G662" s="8" t="s">
        <v>60</v>
      </c>
      <c r="H662" s="3"/>
      <c r="I662" s="9">
        <v>17896</v>
      </c>
      <c r="J662" s="9">
        <v>12948</v>
      </c>
      <c r="K662" s="9">
        <v>0</v>
      </c>
      <c r="L662" s="9">
        <v>1188</v>
      </c>
      <c r="M662" s="10">
        <v>32032</v>
      </c>
      <c r="N662" s="3"/>
      <c r="O662" s="11">
        <v>1</v>
      </c>
      <c r="P662" s="12">
        <v>0</v>
      </c>
      <c r="Q662" s="13">
        <v>30844</v>
      </c>
      <c r="R662" s="13">
        <v>0</v>
      </c>
      <c r="S662" s="13">
        <v>0</v>
      </c>
      <c r="T662" s="13">
        <v>1188</v>
      </c>
      <c r="U662" s="14">
        <v>32032</v>
      </c>
      <c r="V662" s="4"/>
      <c r="W662" s="15">
        <v>0</v>
      </c>
      <c r="X662" s="16">
        <v>0.09</v>
      </c>
      <c r="Y662" s="16">
        <v>4.541843331897328E-4</v>
      </c>
      <c r="Z662" s="17">
        <v>0</v>
      </c>
      <c r="AA662" s="4"/>
      <c r="AB662" s="11">
        <v>0</v>
      </c>
      <c r="AC662" s="18">
        <v>0</v>
      </c>
      <c r="AD662" s="13">
        <v>0</v>
      </c>
      <c r="AE662" s="18">
        <v>0</v>
      </c>
      <c r="AF662" s="19">
        <v>0</v>
      </c>
    </row>
    <row r="663" spans="1:32" x14ac:dyDescent="0.2">
      <c r="A663" s="5">
        <v>484</v>
      </c>
      <c r="B663" s="6">
        <v>484035243</v>
      </c>
      <c r="C663" s="7" t="s">
        <v>306</v>
      </c>
      <c r="D663" s="6">
        <v>35</v>
      </c>
      <c r="E663" s="7" t="s">
        <v>42</v>
      </c>
      <c r="F663" s="6">
        <v>243</v>
      </c>
      <c r="G663" s="8" t="s">
        <v>62</v>
      </c>
      <c r="H663" s="3"/>
      <c r="I663" s="9">
        <v>20039</v>
      </c>
      <c r="J663" s="9">
        <v>2152</v>
      </c>
      <c r="K663" s="9">
        <v>0</v>
      </c>
      <c r="L663" s="9">
        <v>1188</v>
      </c>
      <c r="M663" s="10">
        <v>23379</v>
      </c>
      <c r="N663" s="3"/>
      <c r="O663" s="11">
        <v>3</v>
      </c>
      <c r="P663" s="12">
        <v>0</v>
      </c>
      <c r="Q663" s="13">
        <v>66573</v>
      </c>
      <c r="R663" s="13">
        <v>0</v>
      </c>
      <c r="S663" s="13">
        <v>0</v>
      </c>
      <c r="T663" s="13">
        <v>3564</v>
      </c>
      <c r="U663" s="14">
        <v>70137</v>
      </c>
      <c r="V663" s="4"/>
      <c r="W663" s="15">
        <v>0</v>
      </c>
      <c r="X663" s="16">
        <v>0.09</v>
      </c>
      <c r="Y663" s="16">
        <v>5.9339802772845765E-3</v>
      </c>
      <c r="Z663" s="17">
        <v>0</v>
      </c>
      <c r="AA663" s="4"/>
      <c r="AB663" s="11">
        <v>1</v>
      </c>
      <c r="AC663" s="18">
        <v>0</v>
      </c>
      <c r="AD663" s="13">
        <v>0</v>
      </c>
      <c r="AE663" s="18">
        <v>0</v>
      </c>
      <c r="AF663" s="19">
        <v>0</v>
      </c>
    </row>
    <row r="664" spans="1:32" x14ac:dyDescent="0.2">
      <c r="A664" s="5">
        <v>484</v>
      </c>
      <c r="B664" s="6">
        <v>484035244</v>
      </c>
      <c r="C664" s="7" t="s">
        <v>306</v>
      </c>
      <c r="D664" s="6">
        <v>35</v>
      </c>
      <c r="E664" s="7" t="s">
        <v>42</v>
      </c>
      <c r="F664" s="6">
        <v>244</v>
      </c>
      <c r="G664" s="8" t="s">
        <v>52</v>
      </c>
      <c r="H664" s="3"/>
      <c r="I664" s="9">
        <v>17986</v>
      </c>
      <c r="J664" s="9">
        <v>5147</v>
      </c>
      <c r="K664" s="9">
        <v>0</v>
      </c>
      <c r="L664" s="9">
        <v>1188</v>
      </c>
      <c r="M664" s="10">
        <v>24321</v>
      </c>
      <c r="N664" s="3"/>
      <c r="O664" s="11">
        <v>4</v>
      </c>
      <c r="P664" s="12">
        <v>0</v>
      </c>
      <c r="Q664" s="13">
        <v>92532</v>
      </c>
      <c r="R664" s="13">
        <v>0</v>
      </c>
      <c r="S664" s="13">
        <v>0</v>
      </c>
      <c r="T664" s="13">
        <v>4752</v>
      </c>
      <c r="U664" s="14">
        <v>97284</v>
      </c>
      <c r="V664" s="4"/>
      <c r="W664" s="15">
        <v>0</v>
      </c>
      <c r="X664" s="16">
        <v>0.09</v>
      </c>
      <c r="Y664" s="16">
        <v>0.1012923605086789</v>
      </c>
      <c r="Z664" s="17">
        <v>0</v>
      </c>
      <c r="AA664" s="4"/>
      <c r="AB664" s="11">
        <v>1</v>
      </c>
      <c r="AC664" s="18">
        <v>0.44593137930520871</v>
      </c>
      <c r="AD664" s="13">
        <v>10843.730597467393</v>
      </c>
      <c r="AE664" s="18">
        <v>0</v>
      </c>
      <c r="AF664" s="19">
        <v>0</v>
      </c>
    </row>
    <row r="665" spans="1:32" x14ac:dyDescent="0.2">
      <c r="A665" s="5">
        <v>484</v>
      </c>
      <c r="B665" s="6">
        <v>484035262</v>
      </c>
      <c r="C665" s="7" t="s">
        <v>306</v>
      </c>
      <c r="D665" s="6">
        <v>35</v>
      </c>
      <c r="E665" s="7" t="s">
        <v>42</v>
      </c>
      <c r="F665" s="6">
        <v>262</v>
      </c>
      <c r="G665" s="8" t="s">
        <v>54</v>
      </c>
      <c r="H665" s="3"/>
      <c r="I665" s="9">
        <v>17784</v>
      </c>
      <c r="J665" s="9">
        <v>2229</v>
      </c>
      <c r="K665" s="9">
        <v>0</v>
      </c>
      <c r="L665" s="9">
        <v>1188</v>
      </c>
      <c r="M665" s="10">
        <v>21201</v>
      </c>
      <c r="N665" s="3"/>
      <c r="O665" s="11">
        <v>2</v>
      </c>
      <c r="P665" s="12">
        <v>0</v>
      </c>
      <c r="Q665" s="13">
        <v>40026</v>
      </c>
      <c r="R665" s="13">
        <v>0</v>
      </c>
      <c r="S665" s="13">
        <v>0</v>
      </c>
      <c r="T665" s="13">
        <v>2376</v>
      </c>
      <c r="U665" s="14">
        <v>42402</v>
      </c>
      <c r="V665" s="4"/>
      <c r="W665" s="15">
        <v>0</v>
      </c>
      <c r="X665" s="16">
        <v>0.09</v>
      </c>
      <c r="Y665" s="16">
        <v>0.10194629285784039</v>
      </c>
      <c r="Z665" s="17">
        <v>0</v>
      </c>
      <c r="AA665" s="4"/>
      <c r="AB665" s="11">
        <v>0</v>
      </c>
      <c r="AC665" s="18">
        <v>0.23436443882268415</v>
      </c>
      <c r="AD665" s="13">
        <v>4968.3355141583779</v>
      </c>
      <c r="AE665" s="18">
        <v>0</v>
      </c>
      <c r="AF665" s="19">
        <v>0</v>
      </c>
    </row>
    <row r="666" spans="1:32" x14ac:dyDescent="0.2">
      <c r="A666" s="5">
        <v>484</v>
      </c>
      <c r="B666" s="6">
        <v>484035271</v>
      </c>
      <c r="C666" s="7" t="s">
        <v>306</v>
      </c>
      <c r="D666" s="6">
        <v>35</v>
      </c>
      <c r="E666" s="7" t="s">
        <v>42</v>
      </c>
      <c r="F666" s="6">
        <v>271</v>
      </c>
      <c r="G666" s="8" t="s">
        <v>149</v>
      </c>
      <c r="H666" s="3"/>
      <c r="I666" s="9">
        <v>12497</v>
      </c>
      <c r="J666" s="9">
        <v>3720</v>
      </c>
      <c r="K666" s="9">
        <v>0</v>
      </c>
      <c r="L666" s="9">
        <v>1188</v>
      </c>
      <c r="M666" s="10">
        <v>17405</v>
      </c>
      <c r="N666" s="3"/>
      <c r="O666" s="11">
        <v>1</v>
      </c>
      <c r="P666" s="12">
        <v>0</v>
      </c>
      <c r="Q666" s="13">
        <v>16217</v>
      </c>
      <c r="R666" s="13">
        <v>0</v>
      </c>
      <c r="S666" s="13">
        <v>0</v>
      </c>
      <c r="T666" s="13">
        <v>1188</v>
      </c>
      <c r="U666" s="14">
        <v>17405</v>
      </c>
      <c r="V666" s="4"/>
      <c r="W666" s="15">
        <v>0</v>
      </c>
      <c r="X666" s="16">
        <v>0.09</v>
      </c>
      <c r="Y666" s="16">
        <v>3.9731765744789446E-3</v>
      </c>
      <c r="Z666" s="17">
        <v>0</v>
      </c>
      <c r="AA666" s="4"/>
      <c r="AB666" s="11">
        <v>0</v>
      </c>
      <c r="AC666" s="18">
        <v>0</v>
      </c>
      <c r="AD666" s="13">
        <v>0</v>
      </c>
      <c r="AE666" s="18">
        <v>0</v>
      </c>
      <c r="AF666" s="19">
        <v>0</v>
      </c>
    </row>
    <row r="667" spans="1:32" x14ac:dyDescent="0.2">
      <c r="A667" s="5">
        <v>484</v>
      </c>
      <c r="B667" s="6">
        <v>484035285</v>
      </c>
      <c r="C667" s="7" t="s">
        <v>306</v>
      </c>
      <c r="D667" s="6">
        <v>35</v>
      </c>
      <c r="E667" s="7" t="s">
        <v>42</v>
      </c>
      <c r="F667" s="6">
        <v>285</v>
      </c>
      <c r="G667" s="8" t="s">
        <v>64</v>
      </c>
      <c r="H667" s="3"/>
      <c r="I667" s="9">
        <v>17009</v>
      </c>
      <c r="J667" s="9">
        <v>2884</v>
      </c>
      <c r="K667" s="9">
        <v>0</v>
      </c>
      <c r="L667" s="9">
        <v>1188</v>
      </c>
      <c r="M667" s="10">
        <v>21081</v>
      </c>
      <c r="N667" s="3"/>
      <c r="O667" s="11">
        <v>1</v>
      </c>
      <c r="P667" s="12">
        <v>0</v>
      </c>
      <c r="Q667" s="13">
        <v>19893</v>
      </c>
      <c r="R667" s="13">
        <v>0</v>
      </c>
      <c r="S667" s="13">
        <v>0</v>
      </c>
      <c r="T667" s="13">
        <v>1188</v>
      </c>
      <c r="U667" s="14">
        <v>21081</v>
      </c>
      <c r="V667" s="4"/>
      <c r="W667" s="15">
        <v>0</v>
      </c>
      <c r="X667" s="16">
        <v>0.09</v>
      </c>
      <c r="Y667" s="16">
        <v>3.0798353014839911E-2</v>
      </c>
      <c r="Z667" s="17">
        <v>0</v>
      </c>
      <c r="AA667" s="4"/>
      <c r="AB667" s="11">
        <v>0</v>
      </c>
      <c r="AC667" s="18">
        <v>0</v>
      </c>
      <c r="AD667" s="13">
        <v>0</v>
      </c>
      <c r="AE667" s="18">
        <v>0</v>
      </c>
      <c r="AF667" s="19">
        <v>0</v>
      </c>
    </row>
    <row r="668" spans="1:32" x14ac:dyDescent="0.2">
      <c r="A668" s="5">
        <v>484</v>
      </c>
      <c r="B668" s="6">
        <v>484035307</v>
      </c>
      <c r="C668" s="7" t="s">
        <v>306</v>
      </c>
      <c r="D668" s="6">
        <v>35</v>
      </c>
      <c r="E668" s="7" t="s">
        <v>42</v>
      </c>
      <c r="F668" s="6">
        <v>307</v>
      </c>
      <c r="G668" s="8" t="s">
        <v>220</v>
      </c>
      <c r="H668" s="3"/>
      <c r="I668" s="9">
        <v>12824</v>
      </c>
      <c r="J668" s="9">
        <v>4316</v>
      </c>
      <c r="K668" s="9">
        <v>0</v>
      </c>
      <c r="L668" s="9">
        <v>1188</v>
      </c>
      <c r="M668" s="10">
        <v>18328</v>
      </c>
      <c r="N668" s="3"/>
      <c r="O668" s="11">
        <v>2</v>
      </c>
      <c r="P668" s="12">
        <v>0</v>
      </c>
      <c r="Q668" s="13">
        <v>34280</v>
      </c>
      <c r="R668" s="13">
        <v>0</v>
      </c>
      <c r="S668" s="13">
        <v>0</v>
      </c>
      <c r="T668" s="13">
        <v>2376</v>
      </c>
      <c r="U668" s="14">
        <v>36656</v>
      </c>
      <c r="V668" s="4"/>
      <c r="W668" s="15">
        <v>0</v>
      </c>
      <c r="X668" s="16">
        <v>0.09</v>
      </c>
      <c r="Y668" s="16">
        <v>4.3674155154396705E-3</v>
      </c>
      <c r="Z668" s="17">
        <v>0</v>
      </c>
      <c r="AA668" s="4"/>
      <c r="AB668" s="11">
        <v>1</v>
      </c>
      <c r="AC668" s="18">
        <v>0</v>
      </c>
      <c r="AD668" s="13">
        <v>0</v>
      </c>
      <c r="AE668" s="18">
        <v>0</v>
      </c>
      <c r="AF668" s="19">
        <v>0</v>
      </c>
    </row>
    <row r="669" spans="1:32" x14ac:dyDescent="0.2">
      <c r="A669" s="5">
        <v>485</v>
      </c>
      <c r="B669" s="6">
        <v>485258071</v>
      </c>
      <c r="C669" s="7" t="s">
        <v>308</v>
      </c>
      <c r="D669" s="6">
        <v>258</v>
      </c>
      <c r="E669" s="7" t="s">
        <v>130</v>
      </c>
      <c r="F669" s="6">
        <v>71</v>
      </c>
      <c r="G669" s="8" t="s">
        <v>135</v>
      </c>
      <c r="H669" s="3"/>
      <c r="I669" s="9">
        <v>16951</v>
      </c>
      <c r="J669" s="9">
        <v>7039</v>
      </c>
      <c r="K669" s="9">
        <v>0</v>
      </c>
      <c r="L669" s="9">
        <v>1188</v>
      </c>
      <c r="M669" s="10">
        <v>25178</v>
      </c>
      <c r="N669" s="3"/>
      <c r="O669" s="11">
        <v>2</v>
      </c>
      <c r="P669" s="12">
        <v>0</v>
      </c>
      <c r="Q669" s="13">
        <v>47194</v>
      </c>
      <c r="R669" s="13">
        <v>0</v>
      </c>
      <c r="S669" s="13">
        <v>0</v>
      </c>
      <c r="T669" s="13">
        <v>2338</v>
      </c>
      <c r="U669" s="14">
        <v>49532</v>
      </c>
      <c r="V669" s="4"/>
      <c r="W669" s="15">
        <v>3.2786885245901641E-2</v>
      </c>
      <c r="X669" s="16">
        <v>0.09</v>
      </c>
      <c r="Y669" s="16">
        <v>5.8201388381501637E-3</v>
      </c>
      <c r="Z669" s="17">
        <v>0</v>
      </c>
      <c r="AA669" s="4"/>
      <c r="AB669" s="11">
        <v>0</v>
      </c>
      <c r="AC669" s="18">
        <v>0</v>
      </c>
      <c r="AD669" s="13">
        <v>0</v>
      </c>
      <c r="AE669" s="18">
        <v>0</v>
      </c>
      <c r="AF669" s="19">
        <v>0</v>
      </c>
    </row>
    <row r="670" spans="1:32" x14ac:dyDescent="0.2">
      <c r="A670" s="5">
        <v>485</v>
      </c>
      <c r="B670" s="6">
        <v>485258079</v>
      </c>
      <c r="C670" s="7" t="s">
        <v>308</v>
      </c>
      <c r="D670" s="6">
        <v>258</v>
      </c>
      <c r="E670" s="7" t="s">
        <v>130</v>
      </c>
      <c r="F670" s="6">
        <v>79</v>
      </c>
      <c r="G670" s="8" t="s">
        <v>171</v>
      </c>
      <c r="H670" s="3"/>
      <c r="I670" s="9">
        <v>19562</v>
      </c>
      <c r="J670" s="9">
        <v>201</v>
      </c>
      <c r="K670" s="9">
        <v>0</v>
      </c>
      <c r="L670" s="9">
        <v>1188</v>
      </c>
      <c r="M670" s="10">
        <v>20951</v>
      </c>
      <c r="N670" s="3"/>
      <c r="O670" s="11">
        <v>2</v>
      </c>
      <c r="P670" s="12">
        <v>0</v>
      </c>
      <c r="Q670" s="13">
        <v>38878</v>
      </c>
      <c r="R670" s="13">
        <v>0</v>
      </c>
      <c r="S670" s="13">
        <v>0</v>
      </c>
      <c r="T670" s="13">
        <v>2338</v>
      </c>
      <c r="U670" s="14">
        <v>41216</v>
      </c>
      <c r="V670" s="4"/>
      <c r="W670" s="15">
        <v>3.2786885245901641E-2</v>
      </c>
      <c r="X670" s="16">
        <v>0.09</v>
      </c>
      <c r="Y670" s="16">
        <v>6.6253706230314569E-2</v>
      </c>
      <c r="Z670" s="17">
        <v>0</v>
      </c>
      <c r="AA670" s="4"/>
      <c r="AB670" s="11">
        <v>0</v>
      </c>
      <c r="AC670" s="18">
        <v>0</v>
      </c>
      <c r="AD670" s="13">
        <v>0</v>
      </c>
      <c r="AE670" s="18">
        <v>0</v>
      </c>
      <c r="AF670" s="19">
        <v>0</v>
      </c>
    </row>
    <row r="671" spans="1:32" x14ac:dyDescent="0.2">
      <c r="A671" s="5">
        <v>485</v>
      </c>
      <c r="B671" s="6">
        <v>485258107</v>
      </c>
      <c r="C671" s="7" t="s">
        <v>308</v>
      </c>
      <c r="D671" s="6">
        <v>258</v>
      </c>
      <c r="E671" s="7" t="s">
        <v>130</v>
      </c>
      <c r="F671" s="6">
        <v>107</v>
      </c>
      <c r="G671" s="8" t="s">
        <v>309</v>
      </c>
      <c r="H671" s="3"/>
      <c r="I671" s="9">
        <v>10332</v>
      </c>
      <c r="J671" s="9">
        <v>3123</v>
      </c>
      <c r="K671" s="9">
        <v>0</v>
      </c>
      <c r="L671" s="9">
        <v>1188</v>
      </c>
      <c r="M671" s="10">
        <v>14643</v>
      </c>
      <c r="N671" s="3"/>
      <c r="O671" s="11">
        <v>1</v>
      </c>
      <c r="P671" s="12">
        <v>0</v>
      </c>
      <c r="Q671" s="13">
        <v>13234</v>
      </c>
      <c r="R671" s="13">
        <v>0</v>
      </c>
      <c r="S671" s="13">
        <v>0</v>
      </c>
      <c r="T671" s="13">
        <v>1169</v>
      </c>
      <c r="U671" s="14">
        <v>14403</v>
      </c>
      <c r="V671" s="4"/>
      <c r="W671" s="15">
        <v>1.6393442622950821E-2</v>
      </c>
      <c r="X671" s="16">
        <v>0.09</v>
      </c>
      <c r="Y671" s="16">
        <v>2.1000251879883707E-4</v>
      </c>
      <c r="Z671" s="17">
        <v>0</v>
      </c>
      <c r="AA671" s="4"/>
      <c r="AB671" s="11">
        <v>1</v>
      </c>
      <c r="AC671" s="18">
        <v>0</v>
      </c>
      <c r="AD671" s="13">
        <v>0</v>
      </c>
      <c r="AE671" s="18">
        <v>0</v>
      </c>
      <c r="AF671" s="19">
        <v>0</v>
      </c>
    </row>
    <row r="672" spans="1:32" x14ac:dyDescent="0.2">
      <c r="A672" s="5">
        <v>485</v>
      </c>
      <c r="B672" s="6">
        <v>485258128</v>
      </c>
      <c r="C672" s="7" t="s">
        <v>308</v>
      </c>
      <c r="D672" s="6">
        <v>258</v>
      </c>
      <c r="E672" s="7" t="s">
        <v>130</v>
      </c>
      <c r="F672" s="6">
        <v>128</v>
      </c>
      <c r="G672" s="8" t="s">
        <v>118</v>
      </c>
      <c r="H672" s="3"/>
      <c r="I672" s="9">
        <v>17867</v>
      </c>
      <c r="J672" s="9">
        <v>644</v>
      </c>
      <c r="K672" s="9">
        <v>0</v>
      </c>
      <c r="L672" s="9">
        <v>1188</v>
      </c>
      <c r="M672" s="10">
        <v>19699</v>
      </c>
      <c r="N672" s="3"/>
      <c r="O672" s="11">
        <v>1</v>
      </c>
      <c r="P672" s="12">
        <v>0</v>
      </c>
      <c r="Q672" s="13">
        <v>18208</v>
      </c>
      <c r="R672" s="13">
        <v>0</v>
      </c>
      <c r="S672" s="13">
        <v>0</v>
      </c>
      <c r="T672" s="13">
        <v>1169</v>
      </c>
      <c r="U672" s="14">
        <v>19377</v>
      </c>
      <c r="V672" s="4"/>
      <c r="W672" s="15">
        <v>1.6393442622950821E-2</v>
      </c>
      <c r="X672" s="16">
        <v>0.09</v>
      </c>
      <c r="Y672" s="16">
        <v>4.3998101073544807E-2</v>
      </c>
      <c r="Z672" s="17">
        <v>0</v>
      </c>
      <c r="AA672" s="4"/>
      <c r="AB672" s="11">
        <v>0</v>
      </c>
      <c r="AC672" s="18">
        <v>0</v>
      </c>
      <c r="AD672" s="13">
        <v>0</v>
      </c>
      <c r="AE672" s="18">
        <v>0</v>
      </c>
      <c r="AF672" s="19">
        <v>0</v>
      </c>
    </row>
    <row r="673" spans="1:32" x14ac:dyDescent="0.2">
      <c r="A673" s="5">
        <v>485</v>
      </c>
      <c r="B673" s="6">
        <v>485258163</v>
      </c>
      <c r="C673" s="7" t="s">
        <v>308</v>
      </c>
      <c r="D673" s="6">
        <v>258</v>
      </c>
      <c r="E673" s="7" t="s">
        <v>130</v>
      </c>
      <c r="F673" s="6">
        <v>163</v>
      </c>
      <c r="G673" s="8" t="s">
        <v>48</v>
      </c>
      <c r="H673" s="3"/>
      <c r="I673" s="9">
        <v>15811</v>
      </c>
      <c r="J673" s="9">
        <v>0</v>
      </c>
      <c r="K673" s="9">
        <v>0</v>
      </c>
      <c r="L673" s="9">
        <v>1188</v>
      </c>
      <c r="M673" s="10">
        <v>16999</v>
      </c>
      <c r="N673" s="3"/>
      <c r="O673" s="11">
        <v>16</v>
      </c>
      <c r="P673" s="12">
        <v>0</v>
      </c>
      <c r="Q673" s="13">
        <v>248832</v>
      </c>
      <c r="R673" s="13">
        <v>0</v>
      </c>
      <c r="S673" s="13">
        <v>0</v>
      </c>
      <c r="T673" s="13">
        <v>18704</v>
      </c>
      <c r="U673" s="14">
        <v>267536</v>
      </c>
      <c r="V673" s="4"/>
      <c r="W673" s="15">
        <v>0.26229508196721307</v>
      </c>
      <c r="X673" s="16">
        <v>0.113490033140277</v>
      </c>
      <c r="Y673" s="16">
        <v>9.9102453991947337E-2</v>
      </c>
      <c r="Z673" s="17">
        <v>0</v>
      </c>
      <c r="AA673" s="4"/>
      <c r="AB673" s="11">
        <v>12</v>
      </c>
      <c r="AC673" s="18">
        <v>0</v>
      </c>
      <c r="AD673" s="13">
        <v>0</v>
      </c>
      <c r="AE673" s="18">
        <v>0</v>
      </c>
      <c r="AF673" s="19">
        <v>0</v>
      </c>
    </row>
    <row r="674" spans="1:32" x14ac:dyDescent="0.2">
      <c r="A674" s="5">
        <v>485</v>
      </c>
      <c r="B674" s="6">
        <v>485258229</v>
      </c>
      <c r="C674" s="7" t="s">
        <v>308</v>
      </c>
      <c r="D674" s="6">
        <v>258</v>
      </c>
      <c r="E674" s="7" t="s">
        <v>130</v>
      </c>
      <c r="F674" s="6">
        <v>229</v>
      </c>
      <c r="G674" s="8" t="s">
        <v>51</v>
      </c>
      <c r="H674" s="3"/>
      <c r="I674" s="9">
        <v>15997</v>
      </c>
      <c r="J674" s="9">
        <v>1378</v>
      </c>
      <c r="K674" s="9">
        <v>0</v>
      </c>
      <c r="L674" s="9">
        <v>1188</v>
      </c>
      <c r="M674" s="10">
        <v>18563</v>
      </c>
      <c r="N674" s="3"/>
      <c r="O674" s="11">
        <v>10</v>
      </c>
      <c r="P674" s="12">
        <v>0</v>
      </c>
      <c r="Q674" s="13">
        <v>170900</v>
      </c>
      <c r="R674" s="13">
        <v>0</v>
      </c>
      <c r="S674" s="13">
        <v>0</v>
      </c>
      <c r="T674" s="13">
        <v>11690</v>
      </c>
      <c r="U674" s="14">
        <v>182590</v>
      </c>
      <c r="V674" s="4"/>
      <c r="W674" s="15">
        <v>0.16393442622950818</v>
      </c>
      <c r="X674" s="16">
        <v>0.09</v>
      </c>
      <c r="Y674" s="16">
        <v>2.2366343555841411E-2</v>
      </c>
      <c r="Z674" s="17">
        <v>0</v>
      </c>
      <c r="AA674" s="4"/>
      <c r="AB674" s="11">
        <v>9</v>
      </c>
      <c r="AC674" s="18">
        <v>0</v>
      </c>
      <c r="AD674" s="13">
        <v>0</v>
      </c>
      <c r="AE674" s="18">
        <v>0</v>
      </c>
      <c r="AF674" s="19">
        <v>0</v>
      </c>
    </row>
    <row r="675" spans="1:32" x14ac:dyDescent="0.2">
      <c r="A675" s="5">
        <v>485</v>
      </c>
      <c r="B675" s="6">
        <v>485258258</v>
      </c>
      <c r="C675" s="7" t="s">
        <v>308</v>
      </c>
      <c r="D675" s="6">
        <v>258</v>
      </c>
      <c r="E675" s="7" t="s">
        <v>130</v>
      </c>
      <c r="F675" s="6">
        <v>258</v>
      </c>
      <c r="G675" s="8" t="s">
        <v>130</v>
      </c>
      <c r="H675" s="3"/>
      <c r="I675" s="9">
        <v>15219</v>
      </c>
      <c r="J675" s="9">
        <v>3739</v>
      </c>
      <c r="K675" s="9">
        <v>0</v>
      </c>
      <c r="L675" s="9">
        <v>1188</v>
      </c>
      <c r="M675" s="10">
        <v>20146</v>
      </c>
      <c r="N675" s="3"/>
      <c r="O675" s="11">
        <v>450</v>
      </c>
      <c r="P675" s="12">
        <v>0</v>
      </c>
      <c r="Q675" s="13">
        <v>8391150</v>
      </c>
      <c r="R675" s="13">
        <v>0</v>
      </c>
      <c r="S675" s="13">
        <v>0</v>
      </c>
      <c r="T675" s="13">
        <v>526050</v>
      </c>
      <c r="U675" s="14">
        <v>8917200</v>
      </c>
      <c r="V675" s="4"/>
      <c r="W675" s="15">
        <v>7.3770491803278038</v>
      </c>
      <c r="X675" s="16">
        <v>0.09</v>
      </c>
      <c r="Y675" s="16">
        <v>0.10445531111685186</v>
      </c>
      <c r="Z675" s="17">
        <v>0</v>
      </c>
      <c r="AA675" s="4"/>
      <c r="AB675" s="11">
        <v>146</v>
      </c>
      <c r="AC675" s="18">
        <v>61.253517682577211</v>
      </c>
      <c r="AD675" s="13">
        <v>1234130.9166307996</v>
      </c>
      <c r="AE675" s="18">
        <v>0</v>
      </c>
      <c r="AF675" s="19">
        <v>0</v>
      </c>
    </row>
    <row r="676" spans="1:32" x14ac:dyDescent="0.2">
      <c r="A676" s="5">
        <v>485</v>
      </c>
      <c r="B676" s="6">
        <v>485258291</v>
      </c>
      <c r="C676" s="7" t="s">
        <v>308</v>
      </c>
      <c r="D676" s="6">
        <v>258</v>
      </c>
      <c r="E676" s="7" t="s">
        <v>130</v>
      </c>
      <c r="F676" s="6">
        <v>291</v>
      </c>
      <c r="G676" s="8" t="s">
        <v>138</v>
      </c>
      <c r="H676" s="3"/>
      <c r="I676" s="9">
        <v>16405</v>
      </c>
      <c r="J676" s="9">
        <v>5661</v>
      </c>
      <c r="K676" s="9">
        <v>0</v>
      </c>
      <c r="L676" s="9">
        <v>1188</v>
      </c>
      <c r="M676" s="10">
        <v>23254</v>
      </c>
      <c r="N676" s="3"/>
      <c r="O676" s="11">
        <v>5</v>
      </c>
      <c r="P676" s="12">
        <v>0</v>
      </c>
      <c r="Q676" s="13">
        <v>108520</v>
      </c>
      <c r="R676" s="13">
        <v>0</v>
      </c>
      <c r="S676" s="13">
        <v>0</v>
      </c>
      <c r="T676" s="13">
        <v>5845</v>
      </c>
      <c r="U676" s="14">
        <v>114365</v>
      </c>
      <c r="V676" s="4"/>
      <c r="W676" s="15">
        <v>8.1967213114754106E-2</v>
      </c>
      <c r="X676" s="16">
        <v>0.09</v>
      </c>
      <c r="Y676" s="16">
        <v>2.8039593918736019E-2</v>
      </c>
      <c r="Z676" s="17">
        <v>0</v>
      </c>
      <c r="AA676" s="4"/>
      <c r="AB676" s="11">
        <v>3</v>
      </c>
      <c r="AC676" s="18">
        <v>0</v>
      </c>
      <c r="AD676" s="13">
        <v>0</v>
      </c>
      <c r="AE676" s="18">
        <v>0</v>
      </c>
      <c r="AF676" s="19">
        <v>0</v>
      </c>
    </row>
    <row r="677" spans="1:32" x14ac:dyDescent="0.2">
      <c r="A677" s="5">
        <v>485</v>
      </c>
      <c r="B677" s="6">
        <v>485258295</v>
      </c>
      <c r="C677" s="7" t="s">
        <v>308</v>
      </c>
      <c r="D677" s="6">
        <v>258</v>
      </c>
      <c r="E677" s="7" t="s">
        <v>130</v>
      </c>
      <c r="F677" s="6">
        <v>295</v>
      </c>
      <c r="G677" s="8" t="s">
        <v>124</v>
      </c>
      <c r="H677" s="3"/>
      <c r="I677" s="9">
        <v>16951</v>
      </c>
      <c r="J677" s="9">
        <v>8373</v>
      </c>
      <c r="K677" s="9">
        <v>0</v>
      </c>
      <c r="L677" s="9">
        <v>1188</v>
      </c>
      <c r="M677" s="10">
        <v>26512</v>
      </c>
      <c r="N677" s="3"/>
      <c r="O677" s="11">
        <v>1</v>
      </c>
      <c r="P677" s="12">
        <v>0</v>
      </c>
      <c r="Q677" s="13">
        <v>24909</v>
      </c>
      <c r="R677" s="13">
        <v>0</v>
      </c>
      <c r="S677" s="13">
        <v>0</v>
      </c>
      <c r="T677" s="13">
        <v>1169</v>
      </c>
      <c r="U677" s="14">
        <v>26078</v>
      </c>
      <c r="V677" s="4"/>
      <c r="W677" s="15">
        <v>1.6393442622950821E-2</v>
      </c>
      <c r="X677" s="16">
        <v>0.09</v>
      </c>
      <c r="Y677" s="16">
        <v>1.7080903675145032E-2</v>
      </c>
      <c r="Z677" s="17">
        <v>0</v>
      </c>
      <c r="AA677" s="4"/>
      <c r="AB677" s="11">
        <v>1</v>
      </c>
      <c r="AC677" s="18">
        <v>0</v>
      </c>
      <c r="AD677" s="13">
        <v>0</v>
      </c>
      <c r="AE677" s="18">
        <v>0</v>
      </c>
      <c r="AF677" s="19">
        <v>0</v>
      </c>
    </row>
    <row r="678" spans="1:32" x14ac:dyDescent="0.2">
      <c r="A678" s="5">
        <v>486</v>
      </c>
      <c r="B678" s="6">
        <v>486348151</v>
      </c>
      <c r="C678" s="7" t="s">
        <v>310</v>
      </c>
      <c r="D678" s="6">
        <v>348</v>
      </c>
      <c r="E678" s="7" t="s">
        <v>108</v>
      </c>
      <c r="F678" s="6">
        <v>151</v>
      </c>
      <c r="G678" s="8" t="s">
        <v>201</v>
      </c>
      <c r="H678" s="3"/>
      <c r="I678" s="9">
        <v>16575</v>
      </c>
      <c r="J678" s="9">
        <v>2570</v>
      </c>
      <c r="K678" s="9">
        <v>0</v>
      </c>
      <c r="L678" s="9">
        <v>1188</v>
      </c>
      <c r="M678" s="10">
        <v>20333</v>
      </c>
      <c r="N678" s="3"/>
      <c r="O678" s="11">
        <v>3</v>
      </c>
      <c r="P678" s="12">
        <v>0</v>
      </c>
      <c r="Q678" s="13">
        <v>57348</v>
      </c>
      <c r="R678" s="13">
        <v>0</v>
      </c>
      <c r="S678" s="13">
        <v>0</v>
      </c>
      <c r="T678" s="13">
        <v>3558</v>
      </c>
      <c r="U678" s="14">
        <v>60906</v>
      </c>
      <c r="V678" s="4"/>
      <c r="W678" s="15">
        <v>4.4977511244377807E-3</v>
      </c>
      <c r="X678" s="16">
        <v>0.09</v>
      </c>
      <c r="Y678" s="16">
        <v>1.940356054657608E-2</v>
      </c>
      <c r="Z678" s="17">
        <v>0</v>
      </c>
      <c r="AA678" s="4"/>
      <c r="AB678" s="11">
        <v>1</v>
      </c>
      <c r="AC678" s="18">
        <v>0</v>
      </c>
      <c r="AD678" s="13">
        <v>0</v>
      </c>
      <c r="AE678" s="18">
        <v>0</v>
      </c>
      <c r="AF678" s="19">
        <v>0</v>
      </c>
    </row>
    <row r="679" spans="1:32" x14ac:dyDescent="0.2">
      <c r="A679" s="5">
        <v>486</v>
      </c>
      <c r="B679" s="6">
        <v>486348153</v>
      </c>
      <c r="C679" s="7" t="s">
        <v>310</v>
      </c>
      <c r="D679" s="6">
        <v>348</v>
      </c>
      <c r="E679" s="7" t="s">
        <v>108</v>
      </c>
      <c r="F679" s="6">
        <v>153</v>
      </c>
      <c r="G679" s="8" t="s">
        <v>46</v>
      </c>
      <c r="H679" s="3"/>
      <c r="I679" s="9">
        <v>10705</v>
      </c>
      <c r="J679" s="9">
        <v>14</v>
      </c>
      <c r="K679" s="9">
        <v>0</v>
      </c>
      <c r="L679" s="9">
        <v>1188</v>
      </c>
      <c r="M679" s="10">
        <v>11907</v>
      </c>
      <c r="N679" s="3"/>
      <c r="O679" s="11">
        <v>1</v>
      </c>
      <c r="P679" s="12">
        <v>0</v>
      </c>
      <c r="Q679" s="13">
        <v>10703</v>
      </c>
      <c r="R679" s="13">
        <v>0</v>
      </c>
      <c r="S679" s="13">
        <v>0</v>
      </c>
      <c r="T679" s="13">
        <v>1186</v>
      </c>
      <c r="U679" s="14">
        <v>11889</v>
      </c>
      <c r="V679" s="4"/>
      <c r="W679" s="15">
        <v>1.4992503748125937E-3</v>
      </c>
      <c r="X679" s="16">
        <v>0.09</v>
      </c>
      <c r="Y679" s="16">
        <v>1.2938966482208984E-2</v>
      </c>
      <c r="Z679" s="17">
        <v>0</v>
      </c>
      <c r="AA679" s="4"/>
      <c r="AB679" s="11">
        <v>0</v>
      </c>
      <c r="AC679" s="18">
        <v>0</v>
      </c>
      <c r="AD679" s="13">
        <v>0</v>
      </c>
      <c r="AE679" s="18">
        <v>0</v>
      </c>
      <c r="AF679" s="19">
        <v>0</v>
      </c>
    </row>
    <row r="680" spans="1:32" x14ac:dyDescent="0.2">
      <c r="A680" s="5">
        <v>486</v>
      </c>
      <c r="B680" s="6">
        <v>486348215</v>
      </c>
      <c r="C680" s="7" t="s">
        <v>310</v>
      </c>
      <c r="D680" s="6">
        <v>348</v>
      </c>
      <c r="E680" s="7" t="s">
        <v>108</v>
      </c>
      <c r="F680" s="6">
        <v>215</v>
      </c>
      <c r="G680" s="8" t="s">
        <v>311</v>
      </c>
      <c r="H680" s="3"/>
      <c r="I680" s="9">
        <v>19799</v>
      </c>
      <c r="J680" s="9">
        <v>2045</v>
      </c>
      <c r="K680" s="9">
        <v>0</v>
      </c>
      <c r="L680" s="9">
        <v>1188</v>
      </c>
      <c r="M680" s="10">
        <v>23032</v>
      </c>
      <c r="N680" s="3"/>
      <c r="O680" s="11">
        <v>1</v>
      </c>
      <c r="P680" s="12">
        <v>0</v>
      </c>
      <c r="Q680" s="13">
        <v>21811</v>
      </c>
      <c r="R680" s="13">
        <v>0</v>
      </c>
      <c r="S680" s="13">
        <v>0</v>
      </c>
      <c r="T680" s="13">
        <v>1186</v>
      </c>
      <c r="U680" s="14">
        <v>22997</v>
      </c>
      <c r="V680" s="4"/>
      <c r="W680" s="15">
        <v>1.4992503748125937E-3</v>
      </c>
      <c r="X680" s="16">
        <v>0.18</v>
      </c>
      <c r="Y680" s="16">
        <v>2.9999367152390568E-2</v>
      </c>
      <c r="Z680" s="17">
        <v>0</v>
      </c>
      <c r="AA680" s="4"/>
      <c r="AB680" s="11">
        <v>1</v>
      </c>
      <c r="AC680" s="18">
        <v>0</v>
      </c>
      <c r="AD680" s="13">
        <v>0</v>
      </c>
      <c r="AE680" s="18">
        <v>0</v>
      </c>
      <c r="AF680" s="19">
        <v>0</v>
      </c>
    </row>
    <row r="681" spans="1:32" x14ac:dyDescent="0.2">
      <c r="A681" s="5">
        <v>486</v>
      </c>
      <c r="B681" s="6">
        <v>486348271</v>
      </c>
      <c r="C681" s="7" t="s">
        <v>310</v>
      </c>
      <c r="D681" s="6">
        <v>348</v>
      </c>
      <c r="E681" s="7" t="s">
        <v>108</v>
      </c>
      <c r="F681" s="6">
        <v>271</v>
      </c>
      <c r="G681" s="8" t="s">
        <v>149</v>
      </c>
      <c r="H681" s="3"/>
      <c r="I681" s="9">
        <v>15266</v>
      </c>
      <c r="J681" s="9">
        <v>4544</v>
      </c>
      <c r="K681" s="9">
        <v>0</v>
      </c>
      <c r="L681" s="9">
        <v>1188</v>
      </c>
      <c r="M681" s="10">
        <v>20998</v>
      </c>
      <c r="N681" s="3"/>
      <c r="O681" s="11">
        <v>1</v>
      </c>
      <c r="P681" s="12">
        <v>0</v>
      </c>
      <c r="Q681" s="13">
        <v>19780</v>
      </c>
      <c r="R681" s="13">
        <v>0</v>
      </c>
      <c r="S681" s="13">
        <v>0</v>
      </c>
      <c r="T681" s="13">
        <v>1186</v>
      </c>
      <c r="U681" s="14">
        <v>20966</v>
      </c>
      <c r="V681" s="4"/>
      <c r="W681" s="15">
        <v>1.4992503748125937E-3</v>
      </c>
      <c r="X681" s="16">
        <v>0.09</v>
      </c>
      <c r="Y681" s="16">
        <v>3.9731765744789446E-3</v>
      </c>
      <c r="Z681" s="17">
        <v>0</v>
      </c>
      <c r="AA681" s="4"/>
      <c r="AB681" s="11">
        <v>0</v>
      </c>
      <c r="AC681" s="18">
        <v>0</v>
      </c>
      <c r="AD681" s="13">
        <v>0</v>
      </c>
      <c r="AE681" s="18">
        <v>0</v>
      </c>
      <c r="AF681" s="19">
        <v>0</v>
      </c>
    </row>
    <row r="682" spans="1:32" x14ac:dyDescent="0.2">
      <c r="A682" s="5">
        <v>486</v>
      </c>
      <c r="B682" s="6">
        <v>486348277</v>
      </c>
      <c r="C682" s="7" t="s">
        <v>310</v>
      </c>
      <c r="D682" s="6">
        <v>348</v>
      </c>
      <c r="E682" s="7" t="s">
        <v>108</v>
      </c>
      <c r="F682" s="6">
        <v>277</v>
      </c>
      <c r="G682" s="8" t="s">
        <v>312</v>
      </c>
      <c r="H682" s="3"/>
      <c r="I682" s="9">
        <v>19092</v>
      </c>
      <c r="J682" s="9">
        <v>304</v>
      </c>
      <c r="K682" s="9">
        <v>0</v>
      </c>
      <c r="L682" s="9">
        <v>1188</v>
      </c>
      <c r="M682" s="10">
        <v>20584</v>
      </c>
      <c r="N682" s="3"/>
      <c r="O682" s="11">
        <v>5</v>
      </c>
      <c r="P682" s="12">
        <v>0</v>
      </c>
      <c r="Q682" s="13">
        <v>96835</v>
      </c>
      <c r="R682" s="13">
        <v>0</v>
      </c>
      <c r="S682" s="13">
        <v>0</v>
      </c>
      <c r="T682" s="13">
        <v>5930</v>
      </c>
      <c r="U682" s="14">
        <v>102765</v>
      </c>
      <c r="V682" s="4"/>
      <c r="W682" s="15">
        <v>7.4962518740629685E-3</v>
      </c>
      <c r="X682" s="16">
        <v>0.18</v>
      </c>
      <c r="Y682" s="16">
        <v>5.776922181616017E-2</v>
      </c>
      <c r="Z682" s="17">
        <v>0</v>
      </c>
      <c r="AA682" s="4"/>
      <c r="AB682" s="11">
        <v>1</v>
      </c>
      <c r="AC682" s="18">
        <v>0</v>
      </c>
      <c r="AD682" s="13">
        <v>0</v>
      </c>
      <c r="AE682" s="18">
        <v>0</v>
      </c>
      <c r="AF682" s="19">
        <v>0</v>
      </c>
    </row>
    <row r="683" spans="1:32" x14ac:dyDescent="0.2">
      <c r="A683" s="5">
        <v>486</v>
      </c>
      <c r="B683" s="6">
        <v>486348348</v>
      </c>
      <c r="C683" s="7" t="s">
        <v>310</v>
      </c>
      <c r="D683" s="6">
        <v>348</v>
      </c>
      <c r="E683" s="7" t="s">
        <v>108</v>
      </c>
      <c r="F683" s="6">
        <v>348</v>
      </c>
      <c r="G683" s="8" t="s">
        <v>108</v>
      </c>
      <c r="H683" s="3"/>
      <c r="I683" s="9">
        <v>17475</v>
      </c>
      <c r="J683" s="9">
        <v>67</v>
      </c>
      <c r="K683" s="9">
        <v>0</v>
      </c>
      <c r="L683" s="9">
        <v>1188</v>
      </c>
      <c r="M683" s="10">
        <v>18730</v>
      </c>
      <c r="N683" s="3"/>
      <c r="O683" s="11">
        <v>646</v>
      </c>
      <c r="P683" s="12">
        <v>0</v>
      </c>
      <c r="Q683" s="13">
        <v>11315336</v>
      </c>
      <c r="R683" s="13">
        <v>0</v>
      </c>
      <c r="S683" s="13">
        <v>0</v>
      </c>
      <c r="T683" s="13">
        <v>766156</v>
      </c>
      <c r="U683" s="14">
        <v>12081492</v>
      </c>
      <c r="V683" s="4"/>
      <c r="W683" s="15">
        <v>0.96851574212892944</v>
      </c>
      <c r="X683" s="16">
        <v>0.18</v>
      </c>
      <c r="Y683" s="16">
        <v>7.2741309323502423E-2</v>
      </c>
      <c r="Z683" s="17">
        <v>0</v>
      </c>
      <c r="AA683" s="4"/>
      <c r="AB683" s="11">
        <v>283</v>
      </c>
      <c r="AC683" s="18">
        <v>0</v>
      </c>
      <c r="AD683" s="13">
        <v>0</v>
      </c>
      <c r="AE683" s="18">
        <v>0</v>
      </c>
      <c r="AF683" s="19">
        <v>0</v>
      </c>
    </row>
    <row r="684" spans="1:32" x14ac:dyDescent="0.2">
      <c r="A684" s="5">
        <v>486</v>
      </c>
      <c r="B684" s="6">
        <v>486348658</v>
      </c>
      <c r="C684" s="7" t="s">
        <v>310</v>
      </c>
      <c r="D684" s="6">
        <v>348</v>
      </c>
      <c r="E684" s="7" t="s">
        <v>108</v>
      </c>
      <c r="F684" s="6">
        <v>658</v>
      </c>
      <c r="G684" s="8" t="s">
        <v>205</v>
      </c>
      <c r="H684" s="3"/>
      <c r="I684" s="9">
        <v>17128</v>
      </c>
      <c r="J684" s="9">
        <v>2714</v>
      </c>
      <c r="K684" s="9">
        <v>0</v>
      </c>
      <c r="L684" s="9">
        <v>1188</v>
      </c>
      <c r="M684" s="10">
        <v>21030</v>
      </c>
      <c r="N684" s="3"/>
      <c r="O684" s="11">
        <v>1</v>
      </c>
      <c r="P684" s="12">
        <v>0</v>
      </c>
      <c r="Q684" s="13">
        <v>19812</v>
      </c>
      <c r="R684" s="13">
        <v>0</v>
      </c>
      <c r="S684" s="13">
        <v>0</v>
      </c>
      <c r="T684" s="13">
        <v>1186</v>
      </c>
      <c r="U684" s="14">
        <v>20998</v>
      </c>
      <c r="V684" s="4"/>
      <c r="W684" s="15">
        <v>1.4992503748125937E-3</v>
      </c>
      <c r="X684" s="16">
        <v>0.09</v>
      </c>
      <c r="Y684" s="16">
        <v>3.1977208876496914E-3</v>
      </c>
      <c r="Z684" s="17">
        <v>0</v>
      </c>
      <c r="AA684" s="4"/>
      <c r="AB684" s="11">
        <v>0</v>
      </c>
      <c r="AC684" s="18">
        <v>0</v>
      </c>
      <c r="AD684" s="13">
        <v>0</v>
      </c>
      <c r="AE684" s="18">
        <v>0</v>
      </c>
      <c r="AF684" s="19">
        <v>0</v>
      </c>
    </row>
    <row r="685" spans="1:32" x14ac:dyDescent="0.2">
      <c r="A685" s="5">
        <v>486</v>
      </c>
      <c r="B685" s="6">
        <v>486348753</v>
      </c>
      <c r="C685" s="7" t="s">
        <v>310</v>
      </c>
      <c r="D685" s="6">
        <v>348</v>
      </c>
      <c r="E685" s="7" t="s">
        <v>108</v>
      </c>
      <c r="F685" s="6">
        <v>753</v>
      </c>
      <c r="G685" s="8" t="s">
        <v>206</v>
      </c>
      <c r="H685" s="3"/>
      <c r="I685" s="9">
        <v>10705</v>
      </c>
      <c r="J685" s="9">
        <v>2860</v>
      </c>
      <c r="K685" s="9">
        <v>0</v>
      </c>
      <c r="L685" s="9">
        <v>1188</v>
      </c>
      <c r="M685" s="10">
        <v>14753</v>
      </c>
      <c r="N685" s="3"/>
      <c r="O685" s="11">
        <v>1</v>
      </c>
      <c r="P685" s="12">
        <v>0</v>
      </c>
      <c r="Q685" s="13">
        <v>13545</v>
      </c>
      <c r="R685" s="13">
        <v>0</v>
      </c>
      <c r="S685" s="13">
        <v>0</v>
      </c>
      <c r="T685" s="13">
        <v>1186</v>
      </c>
      <c r="U685" s="14">
        <v>14731</v>
      </c>
      <c r="V685" s="4"/>
      <c r="W685" s="15">
        <v>1.4992503748125937E-3</v>
      </c>
      <c r="X685" s="16">
        <v>0.09</v>
      </c>
      <c r="Y685" s="16">
        <v>5.0956606930113698E-3</v>
      </c>
      <c r="Z685" s="17">
        <v>0</v>
      </c>
      <c r="AA685" s="4"/>
      <c r="AB685" s="11">
        <v>0</v>
      </c>
      <c r="AC685" s="18">
        <v>0</v>
      </c>
      <c r="AD685" s="13">
        <v>0</v>
      </c>
      <c r="AE685" s="18">
        <v>0</v>
      </c>
      <c r="AF685" s="19">
        <v>0</v>
      </c>
    </row>
    <row r="686" spans="1:32" x14ac:dyDescent="0.2">
      <c r="A686" s="5">
        <v>486</v>
      </c>
      <c r="B686" s="6">
        <v>486348767</v>
      </c>
      <c r="C686" s="7" t="s">
        <v>310</v>
      </c>
      <c r="D686" s="6">
        <v>348</v>
      </c>
      <c r="E686" s="7" t="s">
        <v>108</v>
      </c>
      <c r="F686" s="6">
        <v>767</v>
      </c>
      <c r="G686" s="8" t="s">
        <v>207</v>
      </c>
      <c r="H686" s="3"/>
      <c r="I686" s="9">
        <v>16980</v>
      </c>
      <c r="J686" s="9">
        <v>1658</v>
      </c>
      <c r="K686" s="9">
        <v>0</v>
      </c>
      <c r="L686" s="9">
        <v>1188</v>
      </c>
      <c r="M686" s="10">
        <v>19826</v>
      </c>
      <c r="N686" s="3"/>
      <c r="O686" s="11">
        <v>4</v>
      </c>
      <c r="P686" s="12">
        <v>0</v>
      </c>
      <c r="Q686" s="13">
        <v>74440</v>
      </c>
      <c r="R686" s="13">
        <v>0</v>
      </c>
      <c r="S686" s="13">
        <v>0</v>
      </c>
      <c r="T686" s="13">
        <v>4744</v>
      </c>
      <c r="U686" s="14">
        <v>79184</v>
      </c>
      <c r="V686" s="4"/>
      <c r="W686" s="15">
        <v>5.9970014992503746E-3</v>
      </c>
      <c r="X686" s="16">
        <v>0.09</v>
      </c>
      <c r="Y686" s="16">
        <v>3.525149249961549E-2</v>
      </c>
      <c r="Z686" s="17">
        <v>0</v>
      </c>
      <c r="AA686" s="4"/>
      <c r="AB686" s="11">
        <v>3</v>
      </c>
      <c r="AC686" s="18">
        <v>0</v>
      </c>
      <c r="AD686" s="13">
        <v>0</v>
      </c>
      <c r="AE686" s="18">
        <v>0</v>
      </c>
      <c r="AF686" s="19">
        <v>0</v>
      </c>
    </row>
    <row r="687" spans="1:32" x14ac:dyDescent="0.2">
      <c r="A687" s="5">
        <v>486</v>
      </c>
      <c r="B687" s="6">
        <v>486348775</v>
      </c>
      <c r="C687" s="7" t="s">
        <v>310</v>
      </c>
      <c r="D687" s="6">
        <v>348</v>
      </c>
      <c r="E687" s="7" t="s">
        <v>108</v>
      </c>
      <c r="F687" s="6">
        <v>775</v>
      </c>
      <c r="G687" s="8" t="s">
        <v>157</v>
      </c>
      <c r="H687" s="3"/>
      <c r="I687" s="9">
        <v>14334</v>
      </c>
      <c r="J687" s="9">
        <v>1609</v>
      </c>
      <c r="K687" s="9">
        <v>0</v>
      </c>
      <c r="L687" s="9">
        <v>1188</v>
      </c>
      <c r="M687" s="10">
        <v>17131</v>
      </c>
      <c r="N687" s="3"/>
      <c r="O687" s="11">
        <v>4</v>
      </c>
      <c r="P687" s="12">
        <v>0</v>
      </c>
      <c r="Q687" s="13">
        <v>63676</v>
      </c>
      <c r="R687" s="13">
        <v>0</v>
      </c>
      <c r="S687" s="13">
        <v>0</v>
      </c>
      <c r="T687" s="13">
        <v>4744</v>
      </c>
      <c r="U687" s="14">
        <v>68420</v>
      </c>
      <c r="V687" s="4"/>
      <c r="W687" s="15">
        <v>5.9970014992503746E-3</v>
      </c>
      <c r="X687" s="16">
        <v>0.09</v>
      </c>
      <c r="Y687" s="16">
        <v>6.7523330791340449E-3</v>
      </c>
      <c r="Z687" s="17">
        <v>0</v>
      </c>
      <c r="AA687" s="4"/>
      <c r="AB687" s="11">
        <v>3</v>
      </c>
      <c r="AC687" s="18">
        <v>0</v>
      </c>
      <c r="AD687" s="13">
        <v>0</v>
      </c>
      <c r="AE687" s="18">
        <v>0</v>
      </c>
      <c r="AF687" s="19">
        <v>0</v>
      </c>
    </row>
    <row r="688" spans="1:32" x14ac:dyDescent="0.2">
      <c r="A688" s="5">
        <v>487</v>
      </c>
      <c r="B688" s="6">
        <v>487049010</v>
      </c>
      <c r="C688" s="7" t="s">
        <v>313</v>
      </c>
      <c r="D688" s="6">
        <v>49</v>
      </c>
      <c r="E688" s="7" t="s">
        <v>112</v>
      </c>
      <c r="F688" s="6">
        <v>10</v>
      </c>
      <c r="G688" s="8" t="s">
        <v>113</v>
      </c>
      <c r="H688" s="3"/>
      <c r="I688" s="9">
        <v>12479</v>
      </c>
      <c r="J688" s="9">
        <v>5238</v>
      </c>
      <c r="K688" s="9">
        <v>0</v>
      </c>
      <c r="L688" s="9">
        <v>1188</v>
      </c>
      <c r="M688" s="10">
        <v>18905</v>
      </c>
      <c r="N688" s="3"/>
      <c r="O688" s="11">
        <v>2</v>
      </c>
      <c r="P688" s="12">
        <v>0</v>
      </c>
      <c r="Q688" s="13">
        <v>35434</v>
      </c>
      <c r="R688" s="13">
        <v>0</v>
      </c>
      <c r="S688" s="13">
        <v>0</v>
      </c>
      <c r="T688" s="13">
        <v>2376</v>
      </c>
      <c r="U688" s="14">
        <v>37810</v>
      </c>
      <c r="V688" s="4"/>
      <c r="W688" s="15">
        <v>0</v>
      </c>
      <c r="X688" s="16">
        <v>0.09</v>
      </c>
      <c r="Y688" s="16">
        <v>3.2916610156129471E-3</v>
      </c>
      <c r="Z688" s="17">
        <v>0</v>
      </c>
      <c r="AA688" s="4"/>
      <c r="AB688" s="11">
        <v>1</v>
      </c>
      <c r="AC688" s="18">
        <v>0</v>
      </c>
      <c r="AD688" s="13">
        <v>0</v>
      </c>
      <c r="AE688" s="18">
        <v>0</v>
      </c>
      <c r="AF688" s="19">
        <v>0</v>
      </c>
    </row>
    <row r="689" spans="1:32" x14ac:dyDescent="0.2">
      <c r="A689" s="5">
        <v>487</v>
      </c>
      <c r="B689" s="6">
        <v>487049018</v>
      </c>
      <c r="C689" s="7" t="s">
        <v>313</v>
      </c>
      <c r="D689" s="6">
        <v>49</v>
      </c>
      <c r="E689" s="7" t="s">
        <v>112</v>
      </c>
      <c r="F689" s="6">
        <v>18</v>
      </c>
      <c r="G689" s="8" t="s">
        <v>93</v>
      </c>
      <c r="H689" s="3"/>
      <c r="I689" s="9">
        <v>13493</v>
      </c>
      <c r="J689" s="9">
        <v>4447</v>
      </c>
      <c r="K689" s="9">
        <v>0</v>
      </c>
      <c r="L689" s="9">
        <v>1188</v>
      </c>
      <c r="M689" s="10">
        <v>19128</v>
      </c>
      <c r="N689" s="3"/>
      <c r="O689" s="11">
        <v>1</v>
      </c>
      <c r="P689" s="12">
        <v>0</v>
      </c>
      <c r="Q689" s="13">
        <v>17940</v>
      </c>
      <c r="R689" s="13">
        <v>0</v>
      </c>
      <c r="S689" s="13">
        <v>0</v>
      </c>
      <c r="T689" s="13">
        <v>1188</v>
      </c>
      <c r="U689" s="14">
        <v>19128</v>
      </c>
      <c r="V689" s="4"/>
      <c r="W689" s="15">
        <v>0</v>
      </c>
      <c r="X689" s="16">
        <v>0.09</v>
      </c>
      <c r="Y689" s="16">
        <v>2.110828292690084E-2</v>
      </c>
      <c r="Z689" s="17">
        <v>0</v>
      </c>
      <c r="AA689" s="4"/>
      <c r="AB689" s="11">
        <v>0</v>
      </c>
      <c r="AC689" s="18">
        <v>0</v>
      </c>
      <c r="AD689" s="13">
        <v>0</v>
      </c>
      <c r="AE689" s="18">
        <v>0</v>
      </c>
      <c r="AF689" s="19">
        <v>0</v>
      </c>
    </row>
    <row r="690" spans="1:32" x14ac:dyDescent="0.2">
      <c r="A690" s="5">
        <v>487</v>
      </c>
      <c r="B690" s="6">
        <v>487049026</v>
      </c>
      <c r="C690" s="7" t="s">
        <v>313</v>
      </c>
      <c r="D690" s="6">
        <v>49</v>
      </c>
      <c r="E690" s="7" t="s">
        <v>112</v>
      </c>
      <c r="F690" s="6">
        <v>26</v>
      </c>
      <c r="G690" s="8" t="s">
        <v>115</v>
      </c>
      <c r="H690" s="3"/>
      <c r="I690" s="9">
        <v>16271</v>
      </c>
      <c r="J690" s="9">
        <v>5234</v>
      </c>
      <c r="K690" s="9">
        <v>0</v>
      </c>
      <c r="L690" s="9">
        <v>1188</v>
      </c>
      <c r="M690" s="10">
        <v>22693</v>
      </c>
      <c r="N690" s="3"/>
      <c r="O690" s="11">
        <v>1</v>
      </c>
      <c r="P690" s="12">
        <v>0</v>
      </c>
      <c r="Q690" s="13">
        <v>21505</v>
      </c>
      <c r="R690" s="13">
        <v>0</v>
      </c>
      <c r="S690" s="13">
        <v>0</v>
      </c>
      <c r="T690" s="13">
        <v>1188</v>
      </c>
      <c r="U690" s="14">
        <v>22693</v>
      </c>
      <c r="V690" s="4"/>
      <c r="W690" s="15">
        <v>0</v>
      </c>
      <c r="X690" s="16">
        <v>0.09</v>
      </c>
      <c r="Y690" s="16">
        <v>1.6835797747944553E-3</v>
      </c>
      <c r="Z690" s="17">
        <v>0</v>
      </c>
      <c r="AA690" s="4"/>
      <c r="AB690" s="11">
        <v>1</v>
      </c>
      <c r="AC690" s="18">
        <v>0</v>
      </c>
      <c r="AD690" s="13">
        <v>0</v>
      </c>
      <c r="AE690" s="18">
        <v>0</v>
      </c>
      <c r="AF690" s="19">
        <v>0</v>
      </c>
    </row>
    <row r="691" spans="1:32" x14ac:dyDescent="0.2">
      <c r="A691" s="5">
        <v>487</v>
      </c>
      <c r="B691" s="6">
        <v>487049031</v>
      </c>
      <c r="C691" s="7" t="s">
        <v>313</v>
      </c>
      <c r="D691" s="6">
        <v>49</v>
      </c>
      <c r="E691" s="7" t="s">
        <v>112</v>
      </c>
      <c r="F691" s="6">
        <v>31</v>
      </c>
      <c r="G691" s="8" t="s">
        <v>116</v>
      </c>
      <c r="H691" s="3"/>
      <c r="I691" s="9">
        <v>13034</v>
      </c>
      <c r="J691" s="9">
        <v>5850</v>
      </c>
      <c r="K691" s="9">
        <v>0</v>
      </c>
      <c r="L691" s="9">
        <v>1188</v>
      </c>
      <c r="M691" s="10">
        <v>20072</v>
      </c>
      <c r="N691" s="3"/>
      <c r="O691" s="11">
        <v>1</v>
      </c>
      <c r="P691" s="12">
        <v>0</v>
      </c>
      <c r="Q691" s="13">
        <v>18884</v>
      </c>
      <c r="R691" s="13">
        <v>0</v>
      </c>
      <c r="S691" s="13">
        <v>0</v>
      </c>
      <c r="T691" s="13">
        <v>1188</v>
      </c>
      <c r="U691" s="14">
        <v>20072</v>
      </c>
      <c r="V691" s="4"/>
      <c r="W691" s="15">
        <v>0</v>
      </c>
      <c r="X691" s="16">
        <v>0.09</v>
      </c>
      <c r="Y691" s="16">
        <v>1.913822243676663E-2</v>
      </c>
      <c r="Z691" s="17">
        <v>0</v>
      </c>
      <c r="AA691" s="4"/>
      <c r="AB691" s="11">
        <v>0</v>
      </c>
      <c r="AC691" s="18">
        <v>0</v>
      </c>
      <c r="AD691" s="13">
        <v>0</v>
      </c>
      <c r="AE691" s="18">
        <v>0</v>
      </c>
      <c r="AF691" s="19">
        <v>0</v>
      </c>
    </row>
    <row r="692" spans="1:32" x14ac:dyDescent="0.2">
      <c r="A692" s="5">
        <v>487</v>
      </c>
      <c r="B692" s="6">
        <v>487049035</v>
      </c>
      <c r="C692" s="7" t="s">
        <v>313</v>
      </c>
      <c r="D692" s="6">
        <v>49</v>
      </c>
      <c r="E692" s="7" t="s">
        <v>112</v>
      </c>
      <c r="F692" s="6">
        <v>35</v>
      </c>
      <c r="G692" s="8" t="s">
        <v>42</v>
      </c>
      <c r="H692" s="3"/>
      <c r="I692" s="9">
        <v>18660</v>
      </c>
      <c r="J692" s="9">
        <v>7065</v>
      </c>
      <c r="K692" s="9">
        <v>0</v>
      </c>
      <c r="L692" s="9">
        <v>1188</v>
      </c>
      <c r="M692" s="10">
        <v>26913</v>
      </c>
      <c r="N692" s="3"/>
      <c r="O692" s="11">
        <v>17</v>
      </c>
      <c r="P692" s="12">
        <v>0</v>
      </c>
      <c r="Q692" s="13">
        <v>437325</v>
      </c>
      <c r="R692" s="13">
        <v>0</v>
      </c>
      <c r="S692" s="13">
        <v>0</v>
      </c>
      <c r="T692" s="13">
        <v>20196</v>
      </c>
      <c r="U692" s="14">
        <v>457521</v>
      </c>
      <c r="V692" s="4"/>
      <c r="W692" s="15">
        <v>0</v>
      </c>
      <c r="X692" s="16">
        <v>0.18</v>
      </c>
      <c r="Y692" s="16">
        <v>0.1674255461324281</v>
      </c>
      <c r="Z692" s="17">
        <v>0</v>
      </c>
      <c r="AA692" s="4"/>
      <c r="AB692" s="11">
        <v>6</v>
      </c>
      <c r="AC692" s="18">
        <v>0</v>
      </c>
      <c r="AD692" s="13">
        <v>0</v>
      </c>
      <c r="AE692" s="18">
        <v>0</v>
      </c>
      <c r="AF692" s="19">
        <v>0</v>
      </c>
    </row>
    <row r="693" spans="1:32" x14ac:dyDescent="0.2">
      <c r="A693" s="5">
        <v>487</v>
      </c>
      <c r="B693" s="6">
        <v>487049040</v>
      </c>
      <c r="C693" s="7" t="s">
        <v>313</v>
      </c>
      <c r="D693" s="6">
        <v>49</v>
      </c>
      <c r="E693" s="7" t="s">
        <v>112</v>
      </c>
      <c r="F693" s="6">
        <v>40</v>
      </c>
      <c r="G693" s="8" t="s">
        <v>97</v>
      </c>
      <c r="H693" s="3"/>
      <c r="I693" s="9">
        <v>19237</v>
      </c>
      <c r="J693" s="9">
        <v>5086</v>
      </c>
      <c r="K693" s="9">
        <v>0</v>
      </c>
      <c r="L693" s="9">
        <v>1188</v>
      </c>
      <c r="M693" s="10">
        <v>25511</v>
      </c>
      <c r="N693" s="3"/>
      <c r="O693" s="11">
        <v>1</v>
      </c>
      <c r="P693" s="12">
        <v>0</v>
      </c>
      <c r="Q693" s="13">
        <v>24323</v>
      </c>
      <c r="R693" s="13">
        <v>0</v>
      </c>
      <c r="S693" s="13">
        <v>0</v>
      </c>
      <c r="T693" s="13">
        <v>1188</v>
      </c>
      <c r="U693" s="14">
        <v>25511</v>
      </c>
      <c r="V693" s="4"/>
      <c r="W693" s="15">
        <v>0</v>
      </c>
      <c r="X693" s="16">
        <v>0.09</v>
      </c>
      <c r="Y693" s="16">
        <v>5.4900547321843317E-3</v>
      </c>
      <c r="Z693" s="17">
        <v>0</v>
      </c>
      <c r="AA693" s="4"/>
      <c r="AB693" s="11">
        <v>0</v>
      </c>
      <c r="AC693" s="18">
        <v>0</v>
      </c>
      <c r="AD693" s="13">
        <v>0</v>
      </c>
      <c r="AE693" s="18">
        <v>0</v>
      </c>
      <c r="AF693" s="19">
        <v>0</v>
      </c>
    </row>
    <row r="694" spans="1:32" x14ac:dyDescent="0.2">
      <c r="A694" s="5">
        <v>487</v>
      </c>
      <c r="B694" s="6">
        <v>487049044</v>
      </c>
      <c r="C694" s="7" t="s">
        <v>313</v>
      </c>
      <c r="D694" s="6">
        <v>49</v>
      </c>
      <c r="E694" s="7" t="s">
        <v>112</v>
      </c>
      <c r="F694" s="6">
        <v>44</v>
      </c>
      <c r="G694" s="8" t="s">
        <v>43</v>
      </c>
      <c r="H694" s="3"/>
      <c r="I694" s="9">
        <v>16120</v>
      </c>
      <c r="J694" s="9">
        <v>562</v>
      </c>
      <c r="K694" s="9">
        <v>0</v>
      </c>
      <c r="L694" s="9">
        <v>1188</v>
      </c>
      <c r="M694" s="10">
        <v>17870</v>
      </c>
      <c r="N694" s="3"/>
      <c r="O694" s="11">
        <v>3</v>
      </c>
      <c r="P694" s="12">
        <v>0</v>
      </c>
      <c r="Q694" s="13">
        <v>50046</v>
      </c>
      <c r="R694" s="13">
        <v>0</v>
      </c>
      <c r="S694" s="13">
        <v>0</v>
      </c>
      <c r="T694" s="13">
        <v>3564</v>
      </c>
      <c r="U694" s="14">
        <v>53610</v>
      </c>
      <c r="V694" s="4"/>
      <c r="W694" s="15">
        <v>0</v>
      </c>
      <c r="X694" s="16">
        <v>0.18</v>
      </c>
      <c r="Y694" s="16">
        <v>9.2015180021243606E-2</v>
      </c>
      <c r="Z694" s="17">
        <v>0</v>
      </c>
      <c r="AA694" s="4"/>
      <c r="AB694" s="11">
        <v>1</v>
      </c>
      <c r="AC694" s="18">
        <v>0</v>
      </c>
      <c r="AD694" s="13">
        <v>0</v>
      </c>
      <c r="AE694" s="18">
        <v>0</v>
      </c>
      <c r="AF694" s="19">
        <v>0</v>
      </c>
    </row>
    <row r="695" spans="1:32" x14ac:dyDescent="0.2">
      <c r="A695" s="5">
        <v>487</v>
      </c>
      <c r="B695" s="6">
        <v>487049049</v>
      </c>
      <c r="C695" s="7" t="s">
        <v>313</v>
      </c>
      <c r="D695" s="6">
        <v>49</v>
      </c>
      <c r="E695" s="7" t="s">
        <v>112</v>
      </c>
      <c r="F695" s="6">
        <v>49</v>
      </c>
      <c r="G695" s="8" t="s">
        <v>112</v>
      </c>
      <c r="H695" s="3"/>
      <c r="I695" s="9">
        <v>18763</v>
      </c>
      <c r="J695" s="9">
        <v>23493</v>
      </c>
      <c r="K695" s="9">
        <v>0</v>
      </c>
      <c r="L695" s="9">
        <v>1188</v>
      </c>
      <c r="M695" s="10">
        <v>43444</v>
      </c>
      <c r="N695" s="3"/>
      <c r="O695" s="11">
        <v>40</v>
      </c>
      <c r="P695" s="12">
        <v>0</v>
      </c>
      <c r="Q695" s="13">
        <v>1690240</v>
      </c>
      <c r="R695" s="13">
        <v>0</v>
      </c>
      <c r="S695" s="13">
        <v>0</v>
      </c>
      <c r="T695" s="13">
        <v>47520</v>
      </c>
      <c r="U695" s="14">
        <v>1737760</v>
      </c>
      <c r="V695" s="4"/>
      <c r="W695" s="15">
        <v>0</v>
      </c>
      <c r="X695" s="16">
        <v>0.09</v>
      </c>
      <c r="Y695" s="16">
        <v>7.3426794145167368E-2</v>
      </c>
      <c r="Z695" s="17">
        <v>0</v>
      </c>
      <c r="AA695" s="4"/>
      <c r="AB695" s="11">
        <v>10</v>
      </c>
      <c r="AC695" s="18">
        <v>0</v>
      </c>
      <c r="AD695" s="13">
        <v>0</v>
      </c>
      <c r="AE695" s="18">
        <v>0</v>
      </c>
      <c r="AF695" s="19">
        <v>0</v>
      </c>
    </row>
    <row r="696" spans="1:32" x14ac:dyDescent="0.2">
      <c r="A696" s="5">
        <v>487</v>
      </c>
      <c r="B696" s="6">
        <v>487049057</v>
      </c>
      <c r="C696" s="7" t="s">
        <v>313</v>
      </c>
      <c r="D696" s="6">
        <v>49</v>
      </c>
      <c r="E696" s="7" t="s">
        <v>112</v>
      </c>
      <c r="F696" s="6">
        <v>57</v>
      </c>
      <c r="G696" s="8" t="s">
        <v>44</v>
      </c>
      <c r="H696" s="3"/>
      <c r="I696" s="9">
        <v>16652</v>
      </c>
      <c r="J696" s="9">
        <v>290</v>
      </c>
      <c r="K696" s="9">
        <v>0</v>
      </c>
      <c r="L696" s="9">
        <v>1188</v>
      </c>
      <c r="M696" s="10">
        <v>18130</v>
      </c>
      <c r="N696" s="3"/>
      <c r="O696" s="11">
        <v>7</v>
      </c>
      <c r="P696" s="12">
        <v>0</v>
      </c>
      <c r="Q696" s="13">
        <v>118594</v>
      </c>
      <c r="R696" s="13">
        <v>0</v>
      </c>
      <c r="S696" s="13">
        <v>0</v>
      </c>
      <c r="T696" s="13">
        <v>8316</v>
      </c>
      <c r="U696" s="14">
        <v>126910</v>
      </c>
      <c r="V696" s="4"/>
      <c r="W696" s="15">
        <v>0</v>
      </c>
      <c r="X696" s="16">
        <v>0.18</v>
      </c>
      <c r="Y696" s="16">
        <v>0.12003618532931781</v>
      </c>
      <c r="Z696" s="17">
        <v>0</v>
      </c>
      <c r="AA696" s="4"/>
      <c r="AB696" s="11">
        <v>3</v>
      </c>
      <c r="AC696" s="18">
        <v>0</v>
      </c>
      <c r="AD696" s="13">
        <v>0</v>
      </c>
      <c r="AE696" s="18">
        <v>0</v>
      </c>
      <c r="AF696" s="19">
        <v>0</v>
      </c>
    </row>
    <row r="697" spans="1:32" x14ac:dyDescent="0.2">
      <c r="A697" s="5">
        <v>487</v>
      </c>
      <c r="B697" s="6">
        <v>487049093</v>
      </c>
      <c r="C697" s="7" t="s">
        <v>313</v>
      </c>
      <c r="D697" s="6">
        <v>49</v>
      </c>
      <c r="E697" s="7" t="s">
        <v>112</v>
      </c>
      <c r="F697" s="6">
        <v>93</v>
      </c>
      <c r="G697" s="8" t="s">
        <v>45</v>
      </c>
      <c r="H697" s="3"/>
      <c r="I697" s="9">
        <v>17473</v>
      </c>
      <c r="J697" s="9">
        <v>0</v>
      </c>
      <c r="K697" s="9">
        <v>0</v>
      </c>
      <c r="L697" s="9">
        <v>1188</v>
      </c>
      <c r="M697" s="10">
        <v>18661</v>
      </c>
      <c r="N697" s="3"/>
      <c r="O697" s="11">
        <v>48</v>
      </c>
      <c r="P697" s="12">
        <v>0</v>
      </c>
      <c r="Q697" s="13">
        <v>838704</v>
      </c>
      <c r="R697" s="13">
        <v>0</v>
      </c>
      <c r="S697" s="13">
        <v>0</v>
      </c>
      <c r="T697" s="13">
        <v>57024</v>
      </c>
      <c r="U697" s="14">
        <v>895728</v>
      </c>
      <c r="V697" s="4"/>
      <c r="W697" s="15">
        <v>0</v>
      </c>
      <c r="X697" s="16">
        <v>0.18</v>
      </c>
      <c r="Y697" s="16">
        <v>8.4357497741774312E-2</v>
      </c>
      <c r="Z697" s="17">
        <v>0</v>
      </c>
      <c r="AA697" s="4"/>
      <c r="AB697" s="11">
        <v>14</v>
      </c>
      <c r="AC697" s="18">
        <v>0</v>
      </c>
      <c r="AD697" s="13">
        <v>0</v>
      </c>
      <c r="AE697" s="18">
        <v>0</v>
      </c>
      <c r="AF697" s="19">
        <v>0</v>
      </c>
    </row>
    <row r="698" spans="1:32" x14ac:dyDescent="0.2">
      <c r="A698" s="5">
        <v>487</v>
      </c>
      <c r="B698" s="6">
        <v>487049097</v>
      </c>
      <c r="C698" s="7" t="s">
        <v>313</v>
      </c>
      <c r="D698" s="6">
        <v>49</v>
      </c>
      <c r="E698" s="7" t="s">
        <v>112</v>
      </c>
      <c r="F698" s="6">
        <v>97</v>
      </c>
      <c r="G698" s="8" t="s">
        <v>117</v>
      </c>
      <c r="H698" s="3"/>
      <c r="I698" s="9">
        <v>19238</v>
      </c>
      <c r="J698" s="9">
        <v>0</v>
      </c>
      <c r="K698" s="9">
        <v>0</v>
      </c>
      <c r="L698" s="9">
        <v>1188</v>
      </c>
      <c r="M698" s="10">
        <v>20426</v>
      </c>
      <c r="N698" s="3"/>
      <c r="O698" s="11">
        <v>2</v>
      </c>
      <c r="P698" s="12">
        <v>0</v>
      </c>
      <c r="Q698" s="13">
        <v>38476</v>
      </c>
      <c r="R698" s="13">
        <v>0</v>
      </c>
      <c r="S698" s="13">
        <v>0</v>
      </c>
      <c r="T698" s="13">
        <v>2376</v>
      </c>
      <c r="U698" s="14">
        <v>40852</v>
      </c>
      <c r="V698" s="4"/>
      <c r="W698" s="15">
        <v>0</v>
      </c>
      <c r="X698" s="16">
        <v>0.18</v>
      </c>
      <c r="Y698" s="16">
        <v>3.4843318303715877E-2</v>
      </c>
      <c r="Z698" s="17">
        <v>0</v>
      </c>
      <c r="AA698" s="4"/>
      <c r="AB698" s="11">
        <v>0</v>
      </c>
      <c r="AC698" s="18">
        <v>0</v>
      </c>
      <c r="AD698" s="13">
        <v>0</v>
      </c>
      <c r="AE698" s="18">
        <v>0</v>
      </c>
      <c r="AF698" s="19">
        <v>0</v>
      </c>
    </row>
    <row r="699" spans="1:32" x14ac:dyDescent="0.2">
      <c r="A699" s="5">
        <v>487</v>
      </c>
      <c r="B699" s="6">
        <v>487049137</v>
      </c>
      <c r="C699" s="7" t="s">
        <v>313</v>
      </c>
      <c r="D699" s="6">
        <v>49</v>
      </c>
      <c r="E699" s="7" t="s">
        <v>112</v>
      </c>
      <c r="F699" s="6">
        <v>137</v>
      </c>
      <c r="G699" s="8" t="s">
        <v>236</v>
      </c>
      <c r="H699" s="3"/>
      <c r="I699" s="9">
        <v>18463</v>
      </c>
      <c r="J699" s="9">
        <v>111</v>
      </c>
      <c r="K699" s="9">
        <v>0</v>
      </c>
      <c r="L699" s="9">
        <v>1188</v>
      </c>
      <c r="M699" s="10">
        <v>19762</v>
      </c>
      <c r="N699" s="3"/>
      <c r="O699" s="11">
        <v>1</v>
      </c>
      <c r="P699" s="12">
        <v>0</v>
      </c>
      <c r="Q699" s="13">
        <v>18574</v>
      </c>
      <c r="R699" s="13">
        <v>0</v>
      </c>
      <c r="S699" s="13">
        <v>0</v>
      </c>
      <c r="T699" s="13">
        <v>1188</v>
      </c>
      <c r="U699" s="14">
        <v>19762</v>
      </c>
      <c r="V699" s="4"/>
      <c r="W699" s="15">
        <v>0</v>
      </c>
      <c r="X699" s="16">
        <v>0.18</v>
      </c>
      <c r="Y699" s="16">
        <v>0.10568201564015264</v>
      </c>
      <c r="Z699" s="17">
        <v>0</v>
      </c>
      <c r="AA699" s="4"/>
      <c r="AB699" s="11">
        <v>0</v>
      </c>
      <c r="AC699" s="18">
        <v>0</v>
      </c>
      <c r="AD699" s="13">
        <v>0</v>
      </c>
      <c r="AE699" s="18">
        <v>0</v>
      </c>
      <c r="AF699" s="19">
        <v>0</v>
      </c>
    </row>
    <row r="700" spans="1:32" x14ac:dyDescent="0.2">
      <c r="A700" s="5">
        <v>487</v>
      </c>
      <c r="B700" s="6">
        <v>487049163</v>
      </c>
      <c r="C700" s="7" t="s">
        <v>313</v>
      </c>
      <c r="D700" s="6">
        <v>49</v>
      </c>
      <c r="E700" s="7" t="s">
        <v>112</v>
      </c>
      <c r="F700" s="6">
        <v>163</v>
      </c>
      <c r="G700" s="8" t="s">
        <v>48</v>
      </c>
      <c r="H700" s="3"/>
      <c r="I700" s="9">
        <v>17768</v>
      </c>
      <c r="J700" s="9">
        <v>0</v>
      </c>
      <c r="K700" s="9">
        <v>0</v>
      </c>
      <c r="L700" s="9">
        <v>1188</v>
      </c>
      <c r="M700" s="10">
        <v>18956</v>
      </c>
      <c r="N700" s="3"/>
      <c r="O700" s="11">
        <v>12</v>
      </c>
      <c r="P700" s="12">
        <v>0</v>
      </c>
      <c r="Q700" s="13">
        <v>213216</v>
      </c>
      <c r="R700" s="13">
        <v>0</v>
      </c>
      <c r="S700" s="13">
        <v>0</v>
      </c>
      <c r="T700" s="13">
        <v>14256</v>
      </c>
      <c r="U700" s="14">
        <v>227472</v>
      </c>
      <c r="V700" s="4"/>
      <c r="W700" s="15">
        <v>0</v>
      </c>
      <c r="X700" s="16">
        <v>0.113490033140277</v>
      </c>
      <c r="Y700" s="16">
        <v>9.9102453991947337E-2</v>
      </c>
      <c r="Z700" s="17">
        <v>0</v>
      </c>
      <c r="AA700" s="4"/>
      <c r="AB700" s="11">
        <v>5</v>
      </c>
      <c r="AC700" s="18">
        <v>0</v>
      </c>
      <c r="AD700" s="13">
        <v>0</v>
      </c>
      <c r="AE700" s="18">
        <v>0</v>
      </c>
      <c r="AF700" s="19">
        <v>0</v>
      </c>
    </row>
    <row r="701" spans="1:32" x14ac:dyDescent="0.2">
      <c r="A701" s="5">
        <v>487</v>
      </c>
      <c r="B701" s="6">
        <v>487049165</v>
      </c>
      <c r="C701" s="7" t="s">
        <v>313</v>
      </c>
      <c r="D701" s="6">
        <v>49</v>
      </c>
      <c r="E701" s="7" t="s">
        <v>112</v>
      </c>
      <c r="F701" s="6">
        <v>165</v>
      </c>
      <c r="G701" s="8" t="s">
        <v>49</v>
      </c>
      <c r="H701" s="3"/>
      <c r="I701" s="9">
        <v>17752</v>
      </c>
      <c r="J701" s="9">
        <v>0</v>
      </c>
      <c r="K701" s="9">
        <v>0</v>
      </c>
      <c r="L701" s="9">
        <v>1188</v>
      </c>
      <c r="M701" s="10">
        <v>18940</v>
      </c>
      <c r="N701" s="3"/>
      <c r="O701" s="11">
        <v>39</v>
      </c>
      <c r="P701" s="12">
        <v>0</v>
      </c>
      <c r="Q701" s="13">
        <v>692328</v>
      </c>
      <c r="R701" s="13">
        <v>0</v>
      </c>
      <c r="S701" s="13">
        <v>0</v>
      </c>
      <c r="T701" s="13">
        <v>46332</v>
      </c>
      <c r="U701" s="14">
        <v>738660</v>
      </c>
      <c r="V701" s="4"/>
      <c r="W701" s="15">
        <v>0</v>
      </c>
      <c r="X701" s="16">
        <v>9.8299999999999998E-2</v>
      </c>
      <c r="Y701" s="16">
        <v>7.6124278716237129E-2</v>
      </c>
      <c r="Z701" s="17">
        <v>0</v>
      </c>
      <c r="AA701" s="4"/>
      <c r="AB701" s="11">
        <v>22</v>
      </c>
      <c r="AC701" s="18">
        <v>0</v>
      </c>
      <c r="AD701" s="13">
        <v>0</v>
      </c>
      <c r="AE701" s="18">
        <v>0</v>
      </c>
      <c r="AF701" s="19">
        <v>0</v>
      </c>
    </row>
    <row r="702" spans="1:32" x14ac:dyDescent="0.2">
      <c r="A702" s="5">
        <v>487</v>
      </c>
      <c r="B702" s="6">
        <v>487049176</v>
      </c>
      <c r="C702" s="7" t="s">
        <v>313</v>
      </c>
      <c r="D702" s="6">
        <v>49</v>
      </c>
      <c r="E702" s="7" t="s">
        <v>112</v>
      </c>
      <c r="F702" s="6">
        <v>176</v>
      </c>
      <c r="G702" s="8" t="s">
        <v>50</v>
      </c>
      <c r="H702" s="3"/>
      <c r="I702" s="9">
        <v>17381</v>
      </c>
      <c r="J702" s="9">
        <v>4381</v>
      </c>
      <c r="K702" s="9">
        <v>0</v>
      </c>
      <c r="L702" s="9">
        <v>1188</v>
      </c>
      <c r="M702" s="10">
        <v>22950</v>
      </c>
      <c r="N702" s="3"/>
      <c r="O702" s="11">
        <v>49</v>
      </c>
      <c r="P702" s="12">
        <v>0</v>
      </c>
      <c r="Q702" s="13">
        <v>1066338</v>
      </c>
      <c r="R702" s="13">
        <v>0</v>
      </c>
      <c r="S702" s="13">
        <v>0</v>
      </c>
      <c r="T702" s="13">
        <v>58212</v>
      </c>
      <c r="U702" s="14">
        <v>1124550</v>
      </c>
      <c r="V702" s="4"/>
      <c r="W702" s="15">
        <v>0</v>
      </c>
      <c r="X702" s="16">
        <v>0.09</v>
      </c>
      <c r="Y702" s="16">
        <v>7.6489363616432438E-2</v>
      </c>
      <c r="Z702" s="17">
        <v>0</v>
      </c>
      <c r="AA702" s="4"/>
      <c r="AB702" s="11">
        <v>18</v>
      </c>
      <c r="AC702" s="18">
        <v>0</v>
      </c>
      <c r="AD702" s="13">
        <v>0</v>
      </c>
      <c r="AE702" s="18">
        <v>0</v>
      </c>
      <c r="AF702" s="19">
        <v>0</v>
      </c>
    </row>
    <row r="703" spans="1:32" x14ac:dyDescent="0.2">
      <c r="A703" s="5">
        <v>487</v>
      </c>
      <c r="B703" s="6">
        <v>487049178</v>
      </c>
      <c r="C703" s="7" t="s">
        <v>313</v>
      </c>
      <c r="D703" s="6">
        <v>49</v>
      </c>
      <c r="E703" s="7" t="s">
        <v>112</v>
      </c>
      <c r="F703" s="6">
        <v>178</v>
      </c>
      <c r="G703" s="8" t="s">
        <v>263</v>
      </c>
      <c r="H703" s="3"/>
      <c r="I703" s="9">
        <v>17147</v>
      </c>
      <c r="J703" s="9">
        <v>1391</v>
      </c>
      <c r="K703" s="9">
        <v>0</v>
      </c>
      <c r="L703" s="9">
        <v>1188</v>
      </c>
      <c r="M703" s="10">
        <v>19726</v>
      </c>
      <c r="N703" s="3"/>
      <c r="O703" s="11">
        <v>4</v>
      </c>
      <c r="P703" s="12">
        <v>0</v>
      </c>
      <c r="Q703" s="13">
        <v>74152</v>
      </c>
      <c r="R703" s="13">
        <v>0</v>
      </c>
      <c r="S703" s="13">
        <v>0</v>
      </c>
      <c r="T703" s="13">
        <v>4752</v>
      </c>
      <c r="U703" s="14">
        <v>78904</v>
      </c>
      <c r="V703" s="4"/>
      <c r="W703" s="15">
        <v>0</v>
      </c>
      <c r="X703" s="16">
        <v>0.09</v>
      </c>
      <c r="Y703" s="16">
        <v>5.9727079360247466E-2</v>
      </c>
      <c r="Z703" s="17">
        <v>0</v>
      </c>
      <c r="AA703" s="4"/>
      <c r="AB703" s="11">
        <v>1</v>
      </c>
      <c r="AC703" s="18">
        <v>0</v>
      </c>
      <c r="AD703" s="13">
        <v>0</v>
      </c>
      <c r="AE703" s="18">
        <v>0</v>
      </c>
      <c r="AF703" s="19">
        <v>0</v>
      </c>
    </row>
    <row r="704" spans="1:32" x14ac:dyDescent="0.2">
      <c r="A704" s="5">
        <v>487</v>
      </c>
      <c r="B704" s="6">
        <v>487049181</v>
      </c>
      <c r="C704" s="7" t="s">
        <v>313</v>
      </c>
      <c r="D704" s="6">
        <v>49</v>
      </c>
      <c r="E704" s="7" t="s">
        <v>112</v>
      </c>
      <c r="F704" s="6">
        <v>181</v>
      </c>
      <c r="G704" s="8" t="s">
        <v>121</v>
      </c>
      <c r="H704" s="3"/>
      <c r="I704" s="9">
        <v>16954</v>
      </c>
      <c r="J704" s="9">
        <v>172</v>
      </c>
      <c r="K704" s="9">
        <v>0</v>
      </c>
      <c r="L704" s="9">
        <v>1188</v>
      </c>
      <c r="M704" s="10">
        <v>18314</v>
      </c>
      <c r="N704" s="3"/>
      <c r="O704" s="11">
        <v>2</v>
      </c>
      <c r="P704" s="12">
        <v>0</v>
      </c>
      <c r="Q704" s="13">
        <v>34252</v>
      </c>
      <c r="R704" s="13">
        <v>0</v>
      </c>
      <c r="S704" s="13">
        <v>0</v>
      </c>
      <c r="T704" s="13">
        <v>2376</v>
      </c>
      <c r="U704" s="14">
        <v>36628</v>
      </c>
      <c r="V704" s="4"/>
      <c r="W704" s="15">
        <v>0</v>
      </c>
      <c r="X704" s="16">
        <v>0.09</v>
      </c>
      <c r="Y704" s="16">
        <v>2.1716673257169625E-2</v>
      </c>
      <c r="Z704" s="17">
        <v>0</v>
      </c>
      <c r="AA704" s="4"/>
      <c r="AB704" s="11">
        <v>0</v>
      </c>
      <c r="AC704" s="18">
        <v>0</v>
      </c>
      <c r="AD704" s="13">
        <v>0</v>
      </c>
      <c r="AE704" s="18">
        <v>0</v>
      </c>
      <c r="AF704" s="19">
        <v>0</v>
      </c>
    </row>
    <row r="705" spans="1:32" x14ac:dyDescent="0.2">
      <c r="A705" s="5">
        <v>487</v>
      </c>
      <c r="B705" s="6">
        <v>487049182</v>
      </c>
      <c r="C705" s="7" t="s">
        <v>313</v>
      </c>
      <c r="D705" s="6">
        <v>49</v>
      </c>
      <c r="E705" s="7" t="s">
        <v>112</v>
      </c>
      <c r="F705" s="6">
        <v>182</v>
      </c>
      <c r="G705" s="8" t="s">
        <v>213</v>
      </c>
      <c r="H705" s="3"/>
      <c r="I705" s="9">
        <v>11359</v>
      </c>
      <c r="J705" s="9">
        <v>1887</v>
      </c>
      <c r="K705" s="9">
        <v>0</v>
      </c>
      <c r="L705" s="9">
        <v>1188</v>
      </c>
      <c r="M705" s="10">
        <v>14434</v>
      </c>
      <c r="N705" s="3"/>
      <c r="O705" s="11">
        <v>3</v>
      </c>
      <c r="P705" s="12">
        <v>0</v>
      </c>
      <c r="Q705" s="13">
        <v>39738</v>
      </c>
      <c r="R705" s="13">
        <v>0</v>
      </c>
      <c r="S705" s="13">
        <v>0</v>
      </c>
      <c r="T705" s="13">
        <v>3564</v>
      </c>
      <c r="U705" s="14">
        <v>43302</v>
      </c>
      <c r="V705" s="4"/>
      <c r="W705" s="15">
        <v>0</v>
      </c>
      <c r="X705" s="16">
        <v>0.09</v>
      </c>
      <c r="Y705" s="16">
        <v>1.3444265423476544E-2</v>
      </c>
      <c r="Z705" s="17">
        <v>0</v>
      </c>
      <c r="AA705" s="4"/>
      <c r="AB705" s="11">
        <v>2</v>
      </c>
      <c r="AC705" s="18">
        <v>0</v>
      </c>
      <c r="AD705" s="13">
        <v>0</v>
      </c>
      <c r="AE705" s="18">
        <v>0</v>
      </c>
      <c r="AF705" s="19">
        <v>0</v>
      </c>
    </row>
    <row r="706" spans="1:32" x14ac:dyDescent="0.2">
      <c r="A706" s="5">
        <v>487</v>
      </c>
      <c r="B706" s="6">
        <v>487049199</v>
      </c>
      <c r="C706" s="7" t="s">
        <v>313</v>
      </c>
      <c r="D706" s="6">
        <v>49</v>
      </c>
      <c r="E706" s="7" t="s">
        <v>112</v>
      </c>
      <c r="F706" s="6">
        <v>199</v>
      </c>
      <c r="G706" s="8" t="s">
        <v>122</v>
      </c>
      <c r="H706" s="3"/>
      <c r="I706" s="9">
        <v>16106</v>
      </c>
      <c r="J706" s="9">
        <v>11841</v>
      </c>
      <c r="K706" s="9">
        <v>0</v>
      </c>
      <c r="L706" s="9">
        <v>1188</v>
      </c>
      <c r="M706" s="10">
        <v>29135</v>
      </c>
      <c r="N706" s="3"/>
      <c r="O706" s="11">
        <v>2</v>
      </c>
      <c r="P706" s="12">
        <v>0</v>
      </c>
      <c r="Q706" s="13">
        <v>55894</v>
      </c>
      <c r="R706" s="13">
        <v>0</v>
      </c>
      <c r="S706" s="13">
        <v>0</v>
      </c>
      <c r="T706" s="13">
        <v>2376</v>
      </c>
      <c r="U706" s="14">
        <v>58270</v>
      </c>
      <c r="V706" s="4"/>
      <c r="W706" s="15">
        <v>0</v>
      </c>
      <c r="X706" s="16">
        <v>0.09</v>
      </c>
      <c r="Y706" s="16">
        <v>6.899327746493788E-4</v>
      </c>
      <c r="Z706" s="17">
        <v>0</v>
      </c>
      <c r="AA706" s="4"/>
      <c r="AB706" s="11">
        <v>1</v>
      </c>
      <c r="AC706" s="18">
        <v>0</v>
      </c>
      <c r="AD706" s="13">
        <v>0</v>
      </c>
      <c r="AE706" s="18">
        <v>0</v>
      </c>
      <c r="AF706" s="19">
        <v>0</v>
      </c>
    </row>
    <row r="707" spans="1:32" x14ac:dyDescent="0.2">
      <c r="A707" s="5">
        <v>487</v>
      </c>
      <c r="B707" s="6">
        <v>487049201</v>
      </c>
      <c r="C707" s="7" t="s">
        <v>313</v>
      </c>
      <c r="D707" s="6">
        <v>49</v>
      </c>
      <c r="E707" s="7" t="s">
        <v>112</v>
      </c>
      <c r="F707" s="6">
        <v>201</v>
      </c>
      <c r="G707" s="8" t="s">
        <v>36</v>
      </c>
      <c r="H707" s="3"/>
      <c r="I707" s="9">
        <v>19793</v>
      </c>
      <c r="J707" s="9">
        <v>104</v>
      </c>
      <c r="K707" s="9">
        <v>0</v>
      </c>
      <c r="L707" s="9">
        <v>1188</v>
      </c>
      <c r="M707" s="10">
        <v>21085</v>
      </c>
      <c r="N707" s="3"/>
      <c r="O707" s="11">
        <v>1</v>
      </c>
      <c r="P707" s="12">
        <v>0</v>
      </c>
      <c r="Q707" s="13">
        <v>19897</v>
      </c>
      <c r="R707" s="13">
        <v>0</v>
      </c>
      <c r="S707" s="13">
        <v>0</v>
      </c>
      <c r="T707" s="13">
        <v>1188</v>
      </c>
      <c r="U707" s="14">
        <v>21085</v>
      </c>
      <c r="V707" s="4"/>
      <c r="W707" s="15">
        <v>0</v>
      </c>
      <c r="X707" s="16">
        <v>0.18</v>
      </c>
      <c r="Y707" s="16">
        <v>0.10538786413938217</v>
      </c>
      <c r="Z707" s="17">
        <v>0</v>
      </c>
      <c r="AA707" s="4"/>
      <c r="AB707" s="11">
        <v>1</v>
      </c>
      <c r="AC707" s="18">
        <v>0</v>
      </c>
      <c r="AD707" s="13">
        <v>0</v>
      </c>
      <c r="AE707" s="18">
        <v>0</v>
      </c>
      <c r="AF707" s="19">
        <v>0</v>
      </c>
    </row>
    <row r="708" spans="1:32" x14ac:dyDescent="0.2">
      <c r="A708" s="5">
        <v>487</v>
      </c>
      <c r="B708" s="6">
        <v>487049229</v>
      </c>
      <c r="C708" s="7" t="s">
        <v>313</v>
      </c>
      <c r="D708" s="6">
        <v>49</v>
      </c>
      <c r="E708" s="7" t="s">
        <v>112</v>
      </c>
      <c r="F708" s="6">
        <v>229</v>
      </c>
      <c r="G708" s="8" t="s">
        <v>51</v>
      </c>
      <c r="H708" s="3"/>
      <c r="I708" s="9">
        <v>13136</v>
      </c>
      <c r="J708" s="9">
        <v>1131</v>
      </c>
      <c r="K708" s="9">
        <v>0</v>
      </c>
      <c r="L708" s="9">
        <v>1188</v>
      </c>
      <c r="M708" s="10">
        <v>15455</v>
      </c>
      <c r="N708" s="3"/>
      <c r="O708" s="11">
        <v>2</v>
      </c>
      <c r="P708" s="12">
        <v>0</v>
      </c>
      <c r="Q708" s="13">
        <v>28534</v>
      </c>
      <c r="R708" s="13">
        <v>0</v>
      </c>
      <c r="S708" s="13">
        <v>0</v>
      </c>
      <c r="T708" s="13">
        <v>2376</v>
      </c>
      <c r="U708" s="14">
        <v>30910</v>
      </c>
      <c r="V708" s="4"/>
      <c r="W708" s="15">
        <v>0</v>
      </c>
      <c r="X708" s="16">
        <v>0.09</v>
      </c>
      <c r="Y708" s="16">
        <v>2.2366343555841411E-2</v>
      </c>
      <c r="Z708" s="17">
        <v>0</v>
      </c>
      <c r="AA708" s="4"/>
      <c r="AB708" s="11">
        <v>0</v>
      </c>
      <c r="AC708" s="18">
        <v>0</v>
      </c>
      <c r="AD708" s="13">
        <v>0</v>
      </c>
      <c r="AE708" s="18">
        <v>0</v>
      </c>
      <c r="AF708" s="19">
        <v>0</v>
      </c>
    </row>
    <row r="709" spans="1:32" x14ac:dyDescent="0.2">
      <c r="A709" s="5">
        <v>487</v>
      </c>
      <c r="B709" s="6">
        <v>487049243</v>
      </c>
      <c r="C709" s="7" t="s">
        <v>313</v>
      </c>
      <c r="D709" s="6">
        <v>49</v>
      </c>
      <c r="E709" s="7" t="s">
        <v>112</v>
      </c>
      <c r="F709" s="6">
        <v>243</v>
      </c>
      <c r="G709" s="8" t="s">
        <v>62</v>
      </c>
      <c r="H709" s="3"/>
      <c r="I709" s="9">
        <v>24028</v>
      </c>
      <c r="J709" s="9">
        <v>2580</v>
      </c>
      <c r="K709" s="9">
        <v>0</v>
      </c>
      <c r="L709" s="9">
        <v>1188</v>
      </c>
      <c r="M709" s="10">
        <v>27796</v>
      </c>
      <c r="N709" s="3"/>
      <c r="O709" s="11">
        <v>1</v>
      </c>
      <c r="P709" s="12">
        <v>0</v>
      </c>
      <c r="Q709" s="13">
        <v>26608</v>
      </c>
      <c r="R709" s="13">
        <v>0</v>
      </c>
      <c r="S709" s="13">
        <v>0</v>
      </c>
      <c r="T709" s="13">
        <v>1188</v>
      </c>
      <c r="U709" s="14">
        <v>27796</v>
      </c>
      <c r="V709" s="4"/>
      <c r="W709" s="15">
        <v>0</v>
      </c>
      <c r="X709" s="16">
        <v>0.09</v>
      </c>
      <c r="Y709" s="16">
        <v>5.9339802772845765E-3</v>
      </c>
      <c r="Z709" s="17">
        <v>0</v>
      </c>
      <c r="AA709" s="4"/>
      <c r="AB709" s="11">
        <v>0</v>
      </c>
      <c r="AC709" s="18">
        <v>0</v>
      </c>
      <c r="AD709" s="13">
        <v>0</v>
      </c>
      <c r="AE709" s="18">
        <v>0</v>
      </c>
      <c r="AF709" s="19">
        <v>0</v>
      </c>
    </row>
    <row r="710" spans="1:32" x14ac:dyDescent="0.2">
      <c r="A710" s="5">
        <v>487</v>
      </c>
      <c r="B710" s="6">
        <v>487049244</v>
      </c>
      <c r="C710" s="7" t="s">
        <v>313</v>
      </c>
      <c r="D710" s="6">
        <v>49</v>
      </c>
      <c r="E710" s="7" t="s">
        <v>112</v>
      </c>
      <c r="F710" s="6">
        <v>244</v>
      </c>
      <c r="G710" s="8" t="s">
        <v>52</v>
      </c>
      <c r="H710" s="3"/>
      <c r="I710" s="9">
        <v>16622</v>
      </c>
      <c r="J710" s="9">
        <v>4757</v>
      </c>
      <c r="K710" s="9">
        <v>0</v>
      </c>
      <c r="L710" s="9">
        <v>1188</v>
      </c>
      <c r="M710" s="10">
        <v>22567</v>
      </c>
      <c r="N710" s="3"/>
      <c r="O710" s="11">
        <v>5</v>
      </c>
      <c r="P710" s="12">
        <v>0</v>
      </c>
      <c r="Q710" s="13">
        <v>106895</v>
      </c>
      <c r="R710" s="13">
        <v>0</v>
      </c>
      <c r="S710" s="13">
        <v>0</v>
      </c>
      <c r="T710" s="13">
        <v>5940</v>
      </c>
      <c r="U710" s="14">
        <v>112835</v>
      </c>
      <c r="V710" s="4"/>
      <c r="W710" s="15">
        <v>0</v>
      </c>
      <c r="X710" s="16">
        <v>0.09</v>
      </c>
      <c r="Y710" s="16">
        <v>0.1012923605086789</v>
      </c>
      <c r="Z710" s="17">
        <v>0</v>
      </c>
      <c r="AA710" s="4"/>
      <c r="AB710" s="11">
        <v>3</v>
      </c>
      <c r="AC710" s="18">
        <v>0.55741422413151087</v>
      </c>
      <c r="AD710" s="13">
        <v>12576.958697707571</v>
      </c>
      <c r="AE710" s="18">
        <v>0</v>
      </c>
      <c r="AF710" s="19">
        <v>0</v>
      </c>
    </row>
    <row r="711" spans="1:32" x14ac:dyDescent="0.2">
      <c r="A711" s="5">
        <v>487</v>
      </c>
      <c r="B711" s="6">
        <v>487049248</v>
      </c>
      <c r="C711" s="7" t="s">
        <v>313</v>
      </c>
      <c r="D711" s="6">
        <v>49</v>
      </c>
      <c r="E711" s="7" t="s">
        <v>112</v>
      </c>
      <c r="F711" s="6">
        <v>248</v>
      </c>
      <c r="G711" s="8" t="s">
        <v>53</v>
      </c>
      <c r="H711" s="3"/>
      <c r="I711" s="9">
        <v>17166</v>
      </c>
      <c r="J711" s="9">
        <v>554</v>
      </c>
      <c r="K711" s="9">
        <v>0</v>
      </c>
      <c r="L711" s="9">
        <v>1188</v>
      </c>
      <c r="M711" s="10">
        <v>18908</v>
      </c>
      <c r="N711" s="3"/>
      <c r="O711" s="11">
        <v>15</v>
      </c>
      <c r="P711" s="12">
        <v>0</v>
      </c>
      <c r="Q711" s="13">
        <v>265800</v>
      </c>
      <c r="R711" s="13">
        <v>0</v>
      </c>
      <c r="S711" s="13">
        <v>0</v>
      </c>
      <c r="T711" s="13">
        <v>17820</v>
      </c>
      <c r="U711" s="14">
        <v>283620</v>
      </c>
      <c r="V711" s="4"/>
      <c r="W711" s="15">
        <v>0</v>
      </c>
      <c r="X711" s="16">
        <v>0.09</v>
      </c>
      <c r="Y711" s="16">
        <v>6.5683761527850021E-2</v>
      </c>
      <c r="Z711" s="17">
        <v>0</v>
      </c>
      <c r="AA711" s="4"/>
      <c r="AB711" s="11">
        <v>5</v>
      </c>
      <c r="AC711" s="18">
        <v>0</v>
      </c>
      <c r="AD711" s="13">
        <v>0</v>
      </c>
      <c r="AE711" s="18">
        <v>0</v>
      </c>
      <c r="AF711" s="19">
        <v>0</v>
      </c>
    </row>
    <row r="712" spans="1:32" x14ac:dyDescent="0.2">
      <c r="A712" s="5">
        <v>487</v>
      </c>
      <c r="B712" s="6">
        <v>487049262</v>
      </c>
      <c r="C712" s="7" t="s">
        <v>313</v>
      </c>
      <c r="D712" s="6">
        <v>49</v>
      </c>
      <c r="E712" s="7" t="s">
        <v>112</v>
      </c>
      <c r="F712" s="6">
        <v>262</v>
      </c>
      <c r="G712" s="8" t="s">
        <v>54</v>
      </c>
      <c r="H712" s="3"/>
      <c r="I712" s="9">
        <v>17453</v>
      </c>
      <c r="J712" s="9">
        <v>2188</v>
      </c>
      <c r="K712" s="9">
        <v>0</v>
      </c>
      <c r="L712" s="9">
        <v>1188</v>
      </c>
      <c r="M712" s="10">
        <v>20829</v>
      </c>
      <c r="N712" s="3"/>
      <c r="O712" s="11">
        <v>8</v>
      </c>
      <c r="P712" s="12">
        <v>0</v>
      </c>
      <c r="Q712" s="13">
        <v>157128</v>
      </c>
      <c r="R712" s="13">
        <v>0</v>
      </c>
      <c r="S712" s="13">
        <v>0</v>
      </c>
      <c r="T712" s="13">
        <v>9504</v>
      </c>
      <c r="U712" s="14">
        <v>166632</v>
      </c>
      <c r="V712" s="4"/>
      <c r="W712" s="15">
        <v>0</v>
      </c>
      <c r="X712" s="16">
        <v>0.09</v>
      </c>
      <c r="Y712" s="16">
        <v>0.10194629285784039</v>
      </c>
      <c r="Z712" s="17">
        <v>0</v>
      </c>
      <c r="AA712" s="4"/>
      <c r="AB712" s="11">
        <v>6</v>
      </c>
      <c r="AC712" s="18">
        <v>0.93745775529073672</v>
      </c>
      <c r="AD712" s="13">
        <v>19524.607771665356</v>
      </c>
      <c r="AE712" s="18">
        <v>0</v>
      </c>
      <c r="AF712" s="19">
        <v>0</v>
      </c>
    </row>
    <row r="713" spans="1:32" x14ac:dyDescent="0.2">
      <c r="A713" s="5">
        <v>487</v>
      </c>
      <c r="B713" s="6">
        <v>487049274</v>
      </c>
      <c r="C713" s="7" t="s">
        <v>313</v>
      </c>
      <c r="D713" s="6">
        <v>49</v>
      </c>
      <c r="E713" s="7" t="s">
        <v>112</v>
      </c>
      <c r="F713" s="6">
        <v>274</v>
      </c>
      <c r="G713" s="8" t="s">
        <v>63</v>
      </c>
      <c r="H713" s="3"/>
      <c r="I713" s="9">
        <v>18182</v>
      </c>
      <c r="J713" s="9">
        <v>8054</v>
      </c>
      <c r="K713" s="9">
        <v>0</v>
      </c>
      <c r="L713" s="9">
        <v>1188</v>
      </c>
      <c r="M713" s="10">
        <v>27424</v>
      </c>
      <c r="N713" s="3"/>
      <c r="O713" s="11">
        <v>120</v>
      </c>
      <c r="P713" s="12">
        <v>0</v>
      </c>
      <c r="Q713" s="13">
        <v>3148320</v>
      </c>
      <c r="R713" s="13">
        <v>0</v>
      </c>
      <c r="S713" s="13">
        <v>0</v>
      </c>
      <c r="T713" s="13">
        <v>142560</v>
      </c>
      <c r="U713" s="14">
        <v>3290880</v>
      </c>
      <c r="V713" s="4"/>
      <c r="W713" s="15">
        <v>0</v>
      </c>
      <c r="X713" s="16">
        <v>0.09</v>
      </c>
      <c r="Y713" s="16">
        <v>5.88394061497911E-2</v>
      </c>
      <c r="Z713" s="17">
        <v>0</v>
      </c>
      <c r="AA713" s="4"/>
      <c r="AB713" s="11">
        <v>34</v>
      </c>
      <c r="AC713" s="18">
        <v>0</v>
      </c>
      <c r="AD713" s="13">
        <v>0</v>
      </c>
      <c r="AE713" s="18">
        <v>0</v>
      </c>
      <c r="AF713" s="19">
        <v>0</v>
      </c>
    </row>
    <row r="714" spans="1:32" x14ac:dyDescent="0.2">
      <c r="A714" s="5">
        <v>487</v>
      </c>
      <c r="B714" s="6">
        <v>487049285</v>
      </c>
      <c r="C714" s="7" t="s">
        <v>313</v>
      </c>
      <c r="D714" s="6">
        <v>49</v>
      </c>
      <c r="E714" s="7" t="s">
        <v>112</v>
      </c>
      <c r="F714" s="6">
        <v>285</v>
      </c>
      <c r="G714" s="8" t="s">
        <v>64</v>
      </c>
      <c r="H714" s="3"/>
      <c r="I714" s="9">
        <v>13493</v>
      </c>
      <c r="J714" s="9">
        <v>2288</v>
      </c>
      <c r="K714" s="9">
        <v>0</v>
      </c>
      <c r="L714" s="9">
        <v>1188</v>
      </c>
      <c r="M714" s="10">
        <v>16969</v>
      </c>
      <c r="N714" s="3"/>
      <c r="O714" s="11">
        <v>3</v>
      </c>
      <c r="P714" s="12">
        <v>0</v>
      </c>
      <c r="Q714" s="13">
        <v>47343</v>
      </c>
      <c r="R714" s="13">
        <v>0</v>
      </c>
      <c r="S714" s="13">
        <v>0</v>
      </c>
      <c r="T714" s="13">
        <v>3564</v>
      </c>
      <c r="U714" s="14">
        <v>50907</v>
      </c>
      <c r="V714" s="4"/>
      <c r="W714" s="15">
        <v>0</v>
      </c>
      <c r="X714" s="16">
        <v>0.09</v>
      </c>
      <c r="Y714" s="16">
        <v>3.0798353014839911E-2</v>
      </c>
      <c r="Z714" s="17">
        <v>0</v>
      </c>
      <c r="AA714" s="4"/>
      <c r="AB714" s="11">
        <v>0</v>
      </c>
      <c r="AC714" s="18">
        <v>0</v>
      </c>
      <c r="AD714" s="13">
        <v>0</v>
      </c>
      <c r="AE714" s="18">
        <v>0</v>
      </c>
      <c r="AF714" s="19">
        <v>0</v>
      </c>
    </row>
    <row r="715" spans="1:32" x14ac:dyDescent="0.2">
      <c r="A715" s="5">
        <v>487</v>
      </c>
      <c r="B715" s="6">
        <v>487049293</v>
      </c>
      <c r="C715" s="7" t="s">
        <v>313</v>
      </c>
      <c r="D715" s="6">
        <v>49</v>
      </c>
      <c r="E715" s="7" t="s">
        <v>112</v>
      </c>
      <c r="F715" s="6">
        <v>293</v>
      </c>
      <c r="G715" s="8" t="s">
        <v>65</v>
      </c>
      <c r="H715" s="3"/>
      <c r="I715" s="9">
        <v>20819</v>
      </c>
      <c r="J715" s="9">
        <v>722</v>
      </c>
      <c r="K715" s="9">
        <v>0</v>
      </c>
      <c r="L715" s="9">
        <v>1188</v>
      </c>
      <c r="M715" s="10">
        <v>22729</v>
      </c>
      <c r="N715" s="3"/>
      <c r="O715" s="11">
        <v>2</v>
      </c>
      <c r="P715" s="12">
        <v>0</v>
      </c>
      <c r="Q715" s="13">
        <v>43082</v>
      </c>
      <c r="R715" s="13">
        <v>0</v>
      </c>
      <c r="S715" s="13">
        <v>0</v>
      </c>
      <c r="T715" s="13">
        <v>2376</v>
      </c>
      <c r="U715" s="14">
        <v>45458</v>
      </c>
      <c r="V715" s="4"/>
      <c r="W715" s="15">
        <v>0</v>
      </c>
      <c r="X715" s="16">
        <v>0.18</v>
      </c>
      <c r="Y715" s="16">
        <v>1.5325378622147022E-2</v>
      </c>
      <c r="Z715" s="17">
        <v>0</v>
      </c>
      <c r="AA715" s="4"/>
      <c r="AB715" s="11">
        <v>1</v>
      </c>
      <c r="AC715" s="18">
        <v>0</v>
      </c>
      <c r="AD715" s="13">
        <v>0</v>
      </c>
      <c r="AE715" s="18">
        <v>0</v>
      </c>
      <c r="AF715" s="19">
        <v>0</v>
      </c>
    </row>
    <row r="716" spans="1:32" x14ac:dyDescent="0.2">
      <c r="A716" s="5">
        <v>487</v>
      </c>
      <c r="B716" s="6">
        <v>487049295</v>
      </c>
      <c r="C716" s="7" t="s">
        <v>313</v>
      </c>
      <c r="D716" s="6">
        <v>49</v>
      </c>
      <c r="E716" s="7" t="s">
        <v>112</v>
      </c>
      <c r="F716" s="6">
        <v>295</v>
      </c>
      <c r="G716" s="8" t="s">
        <v>124</v>
      </c>
      <c r="H716" s="3"/>
      <c r="I716" s="9">
        <v>12678</v>
      </c>
      <c r="J716" s="9">
        <v>6262</v>
      </c>
      <c r="K716" s="9">
        <v>0</v>
      </c>
      <c r="L716" s="9">
        <v>1188</v>
      </c>
      <c r="M716" s="10">
        <v>20128</v>
      </c>
      <c r="N716" s="3"/>
      <c r="O716" s="11">
        <v>1</v>
      </c>
      <c r="P716" s="12">
        <v>0</v>
      </c>
      <c r="Q716" s="13">
        <v>18940</v>
      </c>
      <c r="R716" s="13">
        <v>0</v>
      </c>
      <c r="S716" s="13">
        <v>0</v>
      </c>
      <c r="T716" s="13">
        <v>1188</v>
      </c>
      <c r="U716" s="14">
        <v>20128</v>
      </c>
      <c r="V716" s="4"/>
      <c r="W716" s="15">
        <v>0</v>
      </c>
      <c r="X716" s="16">
        <v>0.09</v>
      </c>
      <c r="Y716" s="16">
        <v>1.7080903675145032E-2</v>
      </c>
      <c r="Z716" s="17">
        <v>0</v>
      </c>
      <c r="AA716" s="4"/>
      <c r="AB716" s="11">
        <v>1</v>
      </c>
      <c r="AC716" s="18">
        <v>0</v>
      </c>
      <c r="AD716" s="13">
        <v>0</v>
      </c>
      <c r="AE716" s="18">
        <v>0</v>
      </c>
      <c r="AF716" s="19">
        <v>0</v>
      </c>
    </row>
    <row r="717" spans="1:32" x14ac:dyDescent="0.2">
      <c r="A717" s="5">
        <v>487</v>
      </c>
      <c r="B717" s="6">
        <v>487049308</v>
      </c>
      <c r="C717" s="7" t="s">
        <v>313</v>
      </c>
      <c r="D717" s="6">
        <v>49</v>
      </c>
      <c r="E717" s="7" t="s">
        <v>112</v>
      </c>
      <c r="F717" s="6">
        <v>308</v>
      </c>
      <c r="G717" s="8" t="s">
        <v>105</v>
      </c>
      <c r="H717" s="3"/>
      <c r="I717" s="9">
        <v>16089</v>
      </c>
      <c r="J717" s="9">
        <v>4314</v>
      </c>
      <c r="K717" s="9">
        <v>0</v>
      </c>
      <c r="L717" s="9">
        <v>1188</v>
      </c>
      <c r="M717" s="10">
        <v>21591</v>
      </c>
      <c r="N717" s="3"/>
      <c r="O717" s="11">
        <v>2</v>
      </c>
      <c r="P717" s="12">
        <v>0</v>
      </c>
      <c r="Q717" s="13">
        <v>40806</v>
      </c>
      <c r="R717" s="13">
        <v>0</v>
      </c>
      <c r="S717" s="13">
        <v>0</v>
      </c>
      <c r="T717" s="13">
        <v>2376</v>
      </c>
      <c r="U717" s="14">
        <v>43182</v>
      </c>
      <c r="V717" s="4"/>
      <c r="W717" s="15">
        <v>0</v>
      </c>
      <c r="X717" s="16">
        <v>0.09</v>
      </c>
      <c r="Y717" s="16">
        <v>1.7076708954570198E-3</v>
      </c>
      <c r="Z717" s="17">
        <v>0</v>
      </c>
      <c r="AA717" s="4"/>
      <c r="AB717" s="11">
        <v>0</v>
      </c>
      <c r="AC717" s="18">
        <v>0</v>
      </c>
      <c r="AD717" s="13">
        <v>0</v>
      </c>
      <c r="AE717" s="18">
        <v>0</v>
      </c>
      <c r="AF717" s="19">
        <v>0</v>
      </c>
    </row>
    <row r="718" spans="1:32" x14ac:dyDescent="0.2">
      <c r="A718" s="5">
        <v>487</v>
      </c>
      <c r="B718" s="6">
        <v>487049314</v>
      </c>
      <c r="C718" s="7" t="s">
        <v>313</v>
      </c>
      <c r="D718" s="6">
        <v>49</v>
      </c>
      <c r="E718" s="7" t="s">
        <v>112</v>
      </c>
      <c r="F718" s="6">
        <v>314</v>
      </c>
      <c r="G718" s="8" t="s">
        <v>131</v>
      </c>
      <c r="H718" s="3"/>
      <c r="I718" s="9">
        <v>19632</v>
      </c>
      <c r="J718" s="9">
        <v>11610</v>
      </c>
      <c r="K718" s="9">
        <v>0</v>
      </c>
      <c r="L718" s="9">
        <v>1188</v>
      </c>
      <c r="M718" s="10">
        <v>32430</v>
      </c>
      <c r="N718" s="3"/>
      <c r="O718" s="11">
        <v>2</v>
      </c>
      <c r="P718" s="12">
        <v>0</v>
      </c>
      <c r="Q718" s="13">
        <v>62484</v>
      </c>
      <c r="R718" s="13">
        <v>0</v>
      </c>
      <c r="S718" s="13">
        <v>0</v>
      </c>
      <c r="T718" s="13">
        <v>2376</v>
      </c>
      <c r="U718" s="14">
        <v>64860</v>
      </c>
      <c r="V718" s="4"/>
      <c r="W718" s="15">
        <v>0</v>
      </c>
      <c r="X718" s="16">
        <v>0.09</v>
      </c>
      <c r="Y718" s="16">
        <v>3.1287329996950879E-3</v>
      </c>
      <c r="Z718" s="17">
        <v>0</v>
      </c>
      <c r="AA718" s="4"/>
      <c r="AB718" s="11">
        <v>0</v>
      </c>
      <c r="AC718" s="18">
        <v>0</v>
      </c>
      <c r="AD718" s="13">
        <v>0</v>
      </c>
      <c r="AE718" s="18">
        <v>0</v>
      </c>
      <c r="AF718" s="19">
        <v>0</v>
      </c>
    </row>
    <row r="719" spans="1:32" x14ac:dyDescent="0.2">
      <c r="A719" s="5">
        <v>487</v>
      </c>
      <c r="B719" s="6">
        <v>487049347</v>
      </c>
      <c r="C719" s="7" t="s">
        <v>313</v>
      </c>
      <c r="D719" s="6">
        <v>49</v>
      </c>
      <c r="E719" s="7" t="s">
        <v>112</v>
      </c>
      <c r="F719" s="6">
        <v>347</v>
      </c>
      <c r="G719" s="8" t="s">
        <v>127</v>
      </c>
      <c r="H719" s="3"/>
      <c r="I719" s="9">
        <v>18339</v>
      </c>
      <c r="J719" s="9">
        <v>7748</v>
      </c>
      <c r="K719" s="9">
        <v>0</v>
      </c>
      <c r="L719" s="9">
        <v>1188</v>
      </c>
      <c r="M719" s="10">
        <v>27275</v>
      </c>
      <c r="N719" s="3"/>
      <c r="O719" s="11">
        <v>13</v>
      </c>
      <c r="P719" s="12">
        <v>0</v>
      </c>
      <c r="Q719" s="13">
        <v>339131</v>
      </c>
      <c r="R719" s="13">
        <v>0</v>
      </c>
      <c r="S719" s="13">
        <v>0</v>
      </c>
      <c r="T719" s="13">
        <v>15444</v>
      </c>
      <c r="U719" s="14">
        <v>354575</v>
      </c>
      <c r="V719" s="4"/>
      <c r="W719" s="15">
        <v>0</v>
      </c>
      <c r="X719" s="16">
        <v>0.09</v>
      </c>
      <c r="Y719" s="16">
        <v>1.2849490721747332E-2</v>
      </c>
      <c r="Z719" s="17">
        <v>0</v>
      </c>
      <c r="AA719" s="4"/>
      <c r="AB719" s="11">
        <v>3</v>
      </c>
      <c r="AC719" s="18">
        <v>0</v>
      </c>
      <c r="AD719" s="13">
        <v>0</v>
      </c>
      <c r="AE719" s="18">
        <v>0</v>
      </c>
      <c r="AF719" s="19">
        <v>0</v>
      </c>
    </row>
    <row r="720" spans="1:32" x14ac:dyDescent="0.2">
      <c r="A720" s="5">
        <v>487</v>
      </c>
      <c r="B720" s="6">
        <v>487274010</v>
      </c>
      <c r="C720" s="7" t="s">
        <v>313</v>
      </c>
      <c r="D720" s="6">
        <v>274</v>
      </c>
      <c r="E720" s="7" t="s">
        <v>63</v>
      </c>
      <c r="F720" s="6">
        <v>10</v>
      </c>
      <c r="G720" s="8" t="s">
        <v>113</v>
      </c>
      <c r="H720" s="3"/>
      <c r="I720" s="9">
        <v>13184</v>
      </c>
      <c r="J720" s="9">
        <v>5534</v>
      </c>
      <c r="K720" s="9">
        <v>0</v>
      </c>
      <c r="L720" s="9">
        <v>1188</v>
      </c>
      <c r="M720" s="10">
        <v>19906</v>
      </c>
      <c r="N720" s="3"/>
      <c r="O720" s="11">
        <v>4</v>
      </c>
      <c r="P720" s="12">
        <v>0</v>
      </c>
      <c r="Q720" s="13">
        <v>74872</v>
      </c>
      <c r="R720" s="13">
        <v>0</v>
      </c>
      <c r="S720" s="13">
        <v>0</v>
      </c>
      <c r="T720" s="13">
        <v>4752</v>
      </c>
      <c r="U720" s="14">
        <v>79624</v>
      </c>
      <c r="V720" s="4"/>
      <c r="W720" s="15">
        <v>0</v>
      </c>
      <c r="X720" s="16">
        <v>0.09</v>
      </c>
      <c r="Y720" s="16">
        <v>3.2916610156129471E-3</v>
      </c>
      <c r="Z720" s="17">
        <v>0</v>
      </c>
      <c r="AA720" s="4"/>
      <c r="AB720" s="11">
        <v>1</v>
      </c>
      <c r="AC720" s="18">
        <v>0</v>
      </c>
      <c r="AD720" s="13">
        <v>0</v>
      </c>
      <c r="AE720" s="18">
        <v>0</v>
      </c>
      <c r="AF720" s="19">
        <v>0</v>
      </c>
    </row>
    <row r="721" spans="1:32" x14ac:dyDescent="0.2">
      <c r="A721" s="5">
        <v>487</v>
      </c>
      <c r="B721" s="6">
        <v>487274026</v>
      </c>
      <c r="C721" s="7" t="s">
        <v>313</v>
      </c>
      <c r="D721" s="6">
        <v>274</v>
      </c>
      <c r="E721" s="7" t="s">
        <v>63</v>
      </c>
      <c r="F721" s="6">
        <v>26</v>
      </c>
      <c r="G721" s="8" t="s">
        <v>115</v>
      </c>
      <c r="H721" s="3"/>
      <c r="I721" s="9">
        <v>12747</v>
      </c>
      <c r="J721" s="9">
        <v>4100</v>
      </c>
      <c r="K721" s="9">
        <v>0</v>
      </c>
      <c r="L721" s="9">
        <v>1188</v>
      </c>
      <c r="M721" s="10">
        <v>18035</v>
      </c>
      <c r="N721" s="3"/>
      <c r="O721" s="11">
        <v>1</v>
      </c>
      <c r="P721" s="12">
        <v>0</v>
      </c>
      <c r="Q721" s="13">
        <v>16847</v>
      </c>
      <c r="R721" s="13">
        <v>0</v>
      </c>
      <c r="S721" s="13">
        <v>0</v>
      </c>
      <c r="T721" s="13">
        <v>1188</v>
      </c>
      <c r="U721" s="14">
        <v>18035</v>
      </c>
      <c r="V721" s="4"/>
      <c r="W721" s="15">
        <v>0</v>
      </c>
      <c r="X721" s="16">
        <v>0.09</v>
      </c>
      <c r="Y721" s="16">
        <v>1.6835797747944553E-3</v>
      </c>
      <c r="Z721" s="17">
        <v>0</v>
      </c>
      <c r="AA721" s="4"/>
      <c r="AB721" s="11">
        <v>0</v>
      </c>
      <c r="AC721" s="18">
        <v>0</v>
      </c>
      <c r="AD721" s="13">
        <v>0</v>
      </c>
      <c r="AE721" s="18">
        <v>0</v>
      </c>
      <c r="AF721" s="19">
        <v>0</v>
      </c>
    </row>
    <row r="722" spans="1:32" x14ac:dyDescent="0.2">
      <c r="A722" s="5">
        <v>487</v>
      </c>
      <c r="B722" s="6">
        <v>487274030</v>
      </c>
      <c r="C722" s="7" t="s">
        <v>313</v>
      </c>
      <c r="D722" s="6">
        <v>274</v>
      </c>
      <c r="E722" s="7" t="s">
        <v>63</v>
      </c>
      <c r="F722" s="6">
        <v>30</v>
      </c>
      <c r="G722" s="8" t="s">
        <v>94</v>
      </c>
      <c r="H722" s="3"/>
      <c r="I722" s="9">
        <v>13609</v>
      </c>
      <c r="J722" s="9">
        <v>2766</v>
      </c>
      <c r="K722" s="9">
        <v>0</v>
      </c>
      <c r="L722" s="9">
        <v>1188</v>
      </c>
      <c r="M722" s="10">
        <v>17563</v>
      </c>
      <c r="N722" s="3"/>
      <c r="O722" s="11">
        <v>1</v>
      </c>
      <c r="P722" s="12">
        <v>0</v>
      </c>
      <c r="Q722" s="13">
        <v>16375</v>
      </c>
      <c r="R722" s="13">
        <v>0</v>
      </c>
      <c r="S722" s="13">
        <v>0</v>
      </c>
      <c r="T722" s="13">
        <v>1188</v>
      </c>
      <c r="U722" s="14">
        <v>17563</v>
      </c>
      <c r="V722" s="4"/>
      <c r="W722" s="15">
        <v>0</v>
      </c>
      <c r="X722" s="16">
        <v>0.09</v>
      </c>
      <c r="Y722" s="16">
        <v>4.1282992445172131E-3</v>
      </c>
      <c r="Z722" s="17">
        <v>0</v>
      </c>
      <c r="AA722" s="4"/>
      <c r="AB722" s="11">
        <v>0</v>
      </c>
      <c r="AC722" s="18">
        <v>0</v>
      </c>
      <c r="AD722" s="13">
        <v>0</v>
      </c>
      <c r="AE722" s="18">
        <v>0</v>
      </c>
      <c r="AF722" s="19">
        <v>0</v>
      </c>
    </row>
    <row r="723" spans="1:32" x14ac:dyDescent="0.2">
      <c r="A723" s="5">
        <v>487</v>
      </c>
      <c r="B723" s="6">
        <v>487274031</v>
      </c>
      <c r="C723" s="7" t="s">
        <v>313</v>
      </c>
      <c r="D723" s="6">
        <v>274</v>
      </c>
      <c r="E723" s="7" t="s">
        <v>63</v>
      </c>
      <c r="F723" s="6">
        <v>31</v>
      </c>
      <c r="G723" s="8" t="s">
        <v>116</v>
      </c>
      <c r="H723" s="3"/>
      <c r="I723" s="9">
        <v>15520</v>
      </c>
      <c r="J723" s="9">
        <v>6966</v>
      </c>
      <c r="K723" s="9">
        <v>0</v>
      </c>
      <c r="L723" s="9">
        <v>1188</v>
      </c>
      <c r="M723" s="10">
        <v>23674</v>
      </c>
      <c r="N723" s="3"/>
      <c r="O723" s="11">
        <v>6</v>
      </c>
      <c r="P723" s="12">
        <v>0</v>
      </c>
      <c r="Q723" s="13">
        <v>134916</v>
      </c>
      <c r="R723" s="13">
        <v>0</v>
      </c>
      <c r="S723" s="13">
        <v>0</v>
      </c>
      <c r="T723" s="13">
        <v>7128</v>
      </c>
      <c r="U723" s="14">
        <v>142044</v>
      </c>
      <c r="V723" s="4"/>
      <c r="W723" s="15">
        <v>0</v>
      </c>
      <c r="X723" s="16">
        <v>0.09</v>
      </c>
      <c r="Y723" s="16">
        <v>1.913822243676663E-2</v>
      </c>
      <c r="Z723" s="17">
        <v>0</v>
      </c>
      <c r="AA723" s="4"/>
      <c r="AB723" s="11">
        <v>2</v>
      </c>
      <c r="AC723" s="18">
        <v>0</v>
      </c>
      <c r="AD723" s="13">
        <v>0</v>
      </c>
      <c r="AE723" s="18">
        <v>0</v>
      </c>
      <c r="AF723" s="19">
        <v>0</v>
      </c>
    </row>
    <row r="724" spans="1:32" x14ac:dyDescent="0.2">
      <c r="A724" s="5">
        <v>487</v>
      </c>
      <c r="B724" s="6">
        <v>487274035</v>
      </c>
      <c r="C724" s="7" t="s">
        <v>313</v>
      </c>
      <c r="D724" s="6">
        <v>274</v>
      </c>
      <c r="E724" s="7" t="s">
        <v>63</v>
      </c>
      <c r="F724" s="6">
        <v>35</v>
      </c>
      <c r="G724" s="8" t="s">
        <v>42</v>
      </c>
      <c r="H724" s="3"/>
      <c r="I724" s="9">
        <v>18389</v>
      </c>
      <c r="J724" s="9">
        <v>6963</v>
      </c>
      <c r="K724" s="9">
        <v>0</v>
      </c>
      <c r="L724" s="9">
        <v>1188</v>
      </c>
      <c r="M724" s="10">
        <v>26540</v>
      </c>
      <c r="N724" s="3"/>
      <c r="O724" s="11">
        <v>9</v>
      </c>
      <c r="P724" s="12">
        <v>0</v>
      </c>
      <c r="Q724" s="13">
        <v>228168</v>
      </c>
      <c r="R724" s="13">
        <v>0</v>
      </c>
      <c r="S724" s="13">
        <v>0</v>
      </c>
      <c r="T724" s="13">
        <v>10692</v>
      </c>
      <c r="U724" s="14">
        <v>238860</v>
      </c>
      <c r="V724" s="4"/>
      <c r="W724" s="15">
        <v>0</v>
      </c>
      <c r="X724" s="16">
        <v>0.18</v>
      </c>
      <c r="Y724" s="16">
        <v>0.1674255461324281</v>
      </c>
      <c r="Z724" s="17">
        <v>0</v>
      </c>
      <c r="AA724" s="4"/>
      <c r="AB724" s="11">
        <v>3</v>
      </c>
      <c r="AC724" s="18">
        <v>0</v>
      </c>
      <c r="AD724" s="13">
        <v>0</v>
      </c>
      <c r="AE724" s="18">
        <v>0</v>
      </c>
      <c r="AF724" s="19">
        <v>0</v>
      </c>
    </row>
    <row r="725" spans="1:32" x14ac:dyDescent="0.2">
      <c r="A725" s="5">
        <v>487</v>
      </c>
      <c r="B725" s="6">
        <v>487274044</v>
      </c>
      <c r="C725" s="7" t="s">
        <v>313</v>
      </c>
      <c r="D725" s="6">
        <v>274</v>
      </c>
      <c r="E725" s="7" t="s">
        <v>63</v>
      </c>
      <c r="F725" s="6">
        <v>44</v>
      </c>
      <c r="G725" s="8" t="s">
        <v>43</v>
      </c>
      <c r="H725" s="3"/>
      <c r="I725" s="9">
        <v>16123</v>
      </c>
      <c r="J725" s="9">
        <v>562</v>
      </c>
      <c r="K725" s="9">
        <v>0</v>
      </c>
      <c r="L725" s="9">
        <v>1188</v>
      </c>
      <c r="M725" s="10">
        <v>17873</v>
      </c>
      <c r="N725" s="3"/>
      <c r="O725" s="11">
        <v>1</v>
      </c>
      <c r="P725" s="12">
        <v>0</v>
      </c>
      <c r="Q725" s="13">
        <v>16685</v>
      </c>
      <c r="R725" s="13">
        <v>0</v>
      </c>
      <c r="S725" s="13">
        <v>0</v>
      </c>
      <c r="T725" s="13">
        <v>1188</v>
      </c>
      <c r="U725" s="14">
        <v>17873</v>
      </c>
      <c r="V725" s="4"/>
      <c r="W725" s="15">
        <v>0</v>
      </c>
      <c r="X725" s="16">
        <v>0.18</v>
      </c>
      <c r="Y725" s="16">
        <v>9.2015180021243606E-2</v>
      </c>
      <c r="Z725" s="17">
        <v>0</v>
      </c>
      <c r="AA725" s="4"/>
      <c r="AB725" s="11">
        <v>0</v>
      </c>
      <c r="AC725" s="18">
        <v>0</v>
      </c>
      <c r="AD725" s="13">
        <v>0</v>
      </c>
      <c r="AE725" s="18">
        <v>0</v>
      </c>
      <c r="AF725" s="19">
        <v>0</v>
      </c>
    </row>
    <row r="726" spans="1:32" x14ac:dyDescent="0.2">
      <c r="A726" s="5">
        <v>487</v>
      </c>
      <c r="B726" s="6">
        <v>487274048</v>
      </c>
      <c r="C726" s="7" t="s">
        <v>313</v>
      </c>
      <c r="D726" s="6">
        <v>274</v>
      </c>
      <c r="E726" s="7" t="s">
        <v>63</v>
      </c>
      <c r="F726" s="6">
        <v>48</v>
      </c>
      <c r="G726" s="8" t="s">
        <v>314</v>
      </c>
      <c r="H726" s="3"/>
      <c r="I726" s="9">
        <v>11201</v>
      </c>
      <c r="J726" s="9">
        <v>9148</v>
      </c>
      <c r="K726" s="9">
        <v>0</v>
      </c>
      <c r="L726" s="9">
        <v>1188</v>
      </c>
      <c r="M726" s="10">
        <v>21537</v>
      </c>
      <c r="N726" s="3"/>
      <c r="O726" s="11">
        <v>2</v>
      </c>
      <c r="P726" s="12">
        <v>0</v>
      </c>
      <c r="Q726" s="13">
        <v>40698</v>
      </c>
      <c r="R726" s="13">
        <v>0</v>
      </c>
      <c r="S726" s="13">
        <v>0</v>
      </c>
      <c r="T726" s="13">
        <v>2376</v>
      </c>
      <c r="U726" s="14">
        <v>43074</v>
      </c>
      <c r="V726" s="4"/>
      <c r="W726" s="15">
        <v>0</v>
      </c>
      <c r="X726" s="16">
        <v>0.09</v>
      </c>
      <c r="Y726" s="16">
        <v>4.6134686281922791E-4</v>
      </c>
      <c r="Z726" s="17">
        <v>0</v>
      </c>
      <c r="AA726" s="4"/>
      <c r="AB726" s="11">
        <v>1</v>
      </c>
      <c r="AC726" s="18">
        <v>0</v>
      </c>
      <c r="AD726" s="13">
        <v>0</v>
      </c>
      <c r="AE726" s="18">
        <v>0</v>
      </c>
      <c r="AF726" s="19">
        <v>0</v>
      </c>
    </row>
    <row r="727" spans="1:32" x14ac:dyDescent="0.2">
      <c r="A727" s="5">
        <v>487</v>
      </c>
      <c r="B727" s="6">
        <v>487274049</v>
      </c>
      <c r="C727" s="7" t="s">
        <v>313</v>
      </c>
      <c r="D727" s="6">
        <v>274</v>
      </c>
      <c r="E727" s="7" t="s">
        <v>63</v>
      </c>
      <c r="F727" s="6">
        <v>49</v>
      </c>
      <c r="G727" s="8" t="s">
        <v>112</v>
      </c>
      <c r="H727" s="3"/>
      <c r="I727" s="9">
        <v>17129</v>
      </c>
      <c r="J727" s="9">
        <v>21447</v>
      </c>
      <c r="K727" s="9">
        <v>0</v>
      </c>
      <c r="L727" s="9">
        <v>1188</v>
      </c>
      <c r="M727" s="10">
        <v>39764</v>
      </c>
      <c r="N727" s="3"/>
      <c r="O727" s="11">
        <v>42</v>
      </c>
      <c r="P727" s="12">
        <v>0</v>
      </c>
      <c r="Q727" s="13">
        <v>1620192</v>
      </c>
      <c r="R727" s="13">
        <v>0</v>
      </c>
      <c r="S727" s="13">
        <v>0</v>
      </c>
      <c r="T727" s="13">
        <v>49896</v>
      </c>
      <c r="U727" s="14">
        <v>1670088</v>
      </c>
      <c r="V727" s="4"/>
      <c r="W727" s="15">
        <v>0</v>
      </c>
      <c r="X727" s="16">
        <v>0.09</v>
      </c>
      <c r="Y727" s="16">
        <v>7.3426794145167368E-2</v>
      </c>
      <c r="Z727" s="17">
        <v>0</v>
      </c>
      <c r="AA727" s="4"/>
      <c r="AB727" s="11">
        <v>15</v>
      </c>
      <c r="AC727" s="18">
        <v>0</v>
      </c>
      <c r="AD727" s="13">
        <v>0</v>
      </c>
      <c r="AE727" s="18">
        <v>0</v>
      </c>
      <c r="AF727" s="19">
        <v>0</v>
      </c>
    </row>
    <row r="728" spans="1:32" x14ac:dyDescent="0.2">
      <c r="A728" s="5">
        <v>487</v>
      </c>
      <c r="B728" s="6">
        <v>487274057</v>
      </c>
      <c r="C728" s="7" t="s">
        <v>313</v>
      </c>
      <c r="D728" s="6">
        <v>274</v>
      </c>
      <c r="E728" s="7" t="s">
        <v>63</v>
      </c>
      <c r="F728" s="6">
        <v>57</v>
      </c>
      <c r="G728" s="8" t="s">
        <v>44</v>
      </c>
      <c r="H728" s="3"/>
      <c r="I728" s="9">
        <v>18661</v>
      </c>
      <c r="J728" s="9">
        <v>325</v>
      </c>
      <c r="K728" s="9">
        <v>0</v>
      </c>
      <c r="L728" s="9">
        <v>1188</v>
      </c>
      <c r="M728" s="10">
        <v>20174</v>
      </c>
      <c r="N728" s="3"/>
      <c r="O728" s="11">
        <v>19</v>
      </c>
      <c r="P728" s="12">
        <v>0</v>
      </c>
      <c r="Q728" s="13">
        <v>360734</v>
      </c>
      <c r="R728" s="13">
        <v>0</v>
      </c>
      <c r="S728" s="13">
        <v>0</v>
      </c>
      <c r="T728" s="13">
        <v>22572</v>
      </c>
      <c r="U728" s="14">
        <v>383306</v>
      </c>
      <c r="V728" s="4"/>
      <c r="W728" s="15">
        <v>0</v>
      </c>
      <c r="X728" s="16">
        <v>0.18</v>
      </c>
      <c r="Y728" s="16">
        <v>0.12003618532931781</v>
      </c>
      <c r="Z728" s="17">
        <v>0</v>
      </c>
      <c r="AA728" s="4"/>
      <c r="AB728" s="11">
        <v>5</v>
      </c>
      <c r="AC728" s="18">
        <v>0</v>
      </c>
      <c r="AD728" s="13">
        <v>0</v>
      </c>
      <c r="AE728" s="18">
        <v>0</v>
      </c>
      <c r="AF728" s="19">
        <v>0</v>
      </c>
    </row>
    <row r="729" spans="1:32" x14ac:dyDescent="0.2">
      <c r="A729" s="5">
        <v>487</v>
      </c>
      <c r="B729" s="6">
        <v>487274093</v>
      </c>
      <c r="C729" s="7" t="s">
        <v>313</v>
      </c>
      <c r="D729" s="6">
        <v>274</v>
      </c>
      <c r="E729" s="7" t="s">
        <v>63</v>
      </c>
      <c r="F729" s="6">
        <v>93</v>
      </c>
      <c r="G729" s="8" t="s">
        <v>45</v>
      </c>
      <c r="H729" s="3"/>
      <c r="I729" s="9">
        <v>18061</v>
      </c>
      <c r="J729" s="9">
        <v>0</v>
      </c>
      <c r="K729" s="9">
        <v>0</v>
      </c>
      <c r="L729" s="9">
        <v>1188</v>
      </c>
      <c r="M729" s="10">
        <v>19249</v>
      </c>
      <c r="N729" s="3"/>
      <c r="O729" s="11">
        <v>44</v>
      </c>
      <c r="P729" s="12">
        <v>0</v>
      </c>
      <c r="Q729" s="13">
        <v>794684</v>
      </c>
      <c r="R729" s="13">
        <v>0</v>
      </c>
      <c r="S729" s="13">
        <v>0</v>
      </c>
      <c r="T729" s="13">
        <v>52272</v>
      </c>
      <c r="U729" s="14">
        <v>846956</v>
      </c>
      <c r="V729" s="4"/>
      <c r="W729" s="15">
        <v>0</v>
      </c>
      <c r="X729" s="16">
        <v>0.18</v>
      </c>
      <c r="Y729" s="16">
        <v>8.4357497741774312E-2</v>
      </c>
      <c r="Z729" s="17">
        <v>0</v>
      </c>
      <c r="AA729" s="4"/>
      <c r="AB729" s="11">
        <v>8</v>
      </c>
      <c r="AC729" s="18">
        <v>0</v>
      </c>
      <c r="AD729" s="13">
        <v>0</v>
      </c>
      <c r="AE729" s="18">
        <v>0</v>
      </c>
      <c r="AF729" s="19">
        <v>0</v>
      </c>
    </row>
    <row r="730" spans="1:32" x14ac:dyDescent="0.2">
      <c r="A730" s="5">
        <v>487</v>
      </c>
      <c r="B730" s="6">
        <v>487274095</v>
      </c>
      <c r="C730" s="7" t="s">
        <v>313</v>
      </c>
      <c r="D730" s="6">
        <v>274</v>
      </c>
      <c r="E730" s="7" t="s">
        <v>63</v>
      </c>
      <c r="F730" s="6">
        <v>95</v>
      </c>
      <c r="G730" s="8" t="s">
        <v>39</v>
      </c>
      <c r="H730" s="3"/>
      <c r="I730" s="9">
        <v>19169</v>
      </c>
      <c r="J730" s="9">
        <v>183</v>
      </c>
      <c r="K730" s="9">
        <v>0</v>
      </c>
      <c r="L730" s="9">
        <v>1188</v>
      </c>
      <c r="M730" s="10">
        <v>20540</v>
      </c>
      <c r="N730" s="3"/>
      <c r="O730" s="11">
        <v>1</v>
      </c>
      <c r="P730" s="12">
        <v>0</v>
      </c>
      <c r="Q730" s="13">
        <v>19352</v>
      </c>
      <c r="R730" s="13">
        <v>0</v>
      </c>
      <c r="S730" s="13">
        <v>0</v>
      </c>
      <c r="T730" s="13">
        <v>1188</v>
      </c>
      <c r="U730" s="14">
        <v>20540</v>
      </c>
      <c r="V730" s="4"/>
      <c r="W730" s="15">
        <v>0</v>
      </c>
      <c r="X730" s="16">
        <v>0.18</v>
      </c>
      <c r="Y730" s="16">
        <v>0.13308389431941736</v>
      </c>
      <c r="Z730" s="17">
        <v>0</v>
      </c>
      <c r="AA730" s="4"/>
      <c r="AB730" s="11">
        <v>0</v>
      </c>
      <c r="AC730" s="18">
        <v>0</v>
      </c>
      <c r="AD730" s="13">
        <v>0</v>
      </c>
      <c r="AE730" s="18">
        <v>0</v>
      </c>
      <c r="AF730" s="19">
        <v>0</v>
      </c>
    </row>
    <row r="731" spans="1:32" x14ac:dyDescent="0.2">
      <c r="A731" s="5">
        <v>487</v>
      </c>
      <c r="B731" s="6">
        <v>487274097</v>
      </c>
      <c r="C731" s="7" t="s">
        <v>313</v>
      </c>
      <c r="D731" s="6">
        <v>274</v>
      </c>
      <c r="E731" s="7" t="s">
        <v>63</v>
      </c>
      <c r="F731" s="6">
        <v>97</v>
      </c>
      <c r="G731" s="8" t="s">
        <v>117</v>
      </c>
      <c r="H731" s="3"/>
      <c r="I731" s="9">
        <v>18645</v>
      </c>
      <c r="J731" s="9">
        <v>0</v>
      </c>
      <c r="K731" s="9">
        <v>0</v>
      </c>
      <c r="L731" s="9">
        <v>1188</v>
      </c>
      <c r="M731" s="10">
        <v>19833</v>
      </c>
      <c r="N731" s="3"/>
      <c r="O731" s="11">
        <v>3</v>
      </c>
      <c r="P731" s="12">
        <v>0</v>
      </c>
      <c r="Q731" s="13">
        <v>55935</v>
      </c>
      <c r="R731" s="13">
        <v>0</v>
      </c>
      <c r="S731" s="13">
        <v>0</v>
      </c>
      <c r="T731" s="13">
        <v>3564</v>
      </c>
      <c r="U731" s="14">
        <v>59499</v>
      </c>
      <c r="V731" s="4"/>
      <c r="W731" s="15">
        <v>0</v>
      </c>
      <c r="X731" s="16">
        <v>0.18</v>
      </c>
      <c r="Y731" s="16">
        <v>3.4843318303715877E-2</v>
      </c>
      <c r="Z731" s="17">
        <v>0</v>
      </c>
      <c r="AA731" s="4"/>
      <c r="AB731" s="11">
        <v>1</v>
      </c>
      <c r="AC731" s="18">
        <v>0</v>
      </c>
      <c r="AD731" s="13">
        <v>0</v>
      </c>
      <c r="AE731" s="18">
        <v>0</v>
      </c>
      <c r="AF731" s="19">
        <v>0</v>
      </c>
    </row>
    <row r="732" spans="1:32" x14ac:dyDescent="0.2">
      <c r="A732" s="5">
        <v>487</v>
      </c>
      <c r="B732" s="6">
        <v>487274100</v>
      </c>
      <c r="C732" s="7" t="s">
        <v>313</v>
      </c>
      <c r="D732" s="6">
        <v>274</v>
      </c>
      <c r="E732" s="7" t="s">
        <v>63</v>
      </c>
      <c r="F732" s="6">
        <v>100</v>
      </c>
      <c r="G732" s="8" t="s">
        <v>98</v>
      </c>
      <c r="H732" s="3"/>
      <c r="I732" s="9">
        <v>16329</v>
      </c>
      <c r="J732" s="9">
        <v>4133</v>
      </c>
      <c r="K732" s="9">
        <v>0</v>
      </c>
      <c r="L732" s="9">
        <v>1188</v>
      </c>
      <c r="M732" s="10">
        <v>21650</v>
      </c>
      <c r="N732" s="3"/>
      <c r="O732" s="11">
        <v>1</v>
      </c>
      <c r="P732" s="12">
        <v>0</v>
      </c>
      <c r="Q732" s="13">
        <v>20462</v>
      </c>
      <c r="R732" s="13">
        <v>0</v>
      </c>
      <c r="S732" s="13">
        <v>0</v>
      </c>
      <c r="T732" s="13">
        <v>1188</v>
      </c>
      <c r="U732" s="14">
        <v>21650</v>
      </c>
      <c r="V732" s="4"/>
      <c r="W732" s="15">
        <v>0</v>
      </c>
      <c r="X732" s="16">
        <v>0.09</v>
      </c>
      <c r="Y732" s="16">
        <v>2.5328368589014175E-2</v>
      </c>
      <c r="Z732" s="17">
        <v>0</v>
      </c>
      <c r="AA732" s="4"/>
      <c r="AB732" s="11">
        <v>0</v>
      </c>
      <c r="AC732" s="18">
        <v>0</v>
      </c>
      <c r="AD732" s="13">
        <v>0</v>
      </c>
      <c r="AE732" s="18">
        <v>0</v>
      </c>
      <c r="AF732" s="19">
        <v>0</v>
      </c>
    </row>
    <row r="733" spans="1:32" x14ac:dyDescent="0.2">
      <c r="A733" s="5">
        <v>487</v>
      </c>
      <c r="B733" s="6">
        <v>487274128</v>
      </c>
      <c r="C733" s="7" t="s">
        <v>313</v>
      </c>
      <c r="D733" s="6">
        <v>274</v>
      </c>
      <c r="E733" s="7" t="s">
        <v>63</v>
      </c>
      <c r="F733" s="6">
        <v>128</v>
      </c>
      <c r="G733" s="8" t="s">
        <v>118</v>
      </c>
      <c r="H733" s="3"/>
      <c r="I733" s="9">
        <v>11201</v>
      </c>
      <c r="J733" s="9">
        <v>404</v>
      </c>
      <c r="K733" s="9">
        <v>0</v>
      </c>
      <c r="L733" s="9">
        <v>1188</v>
      </c>
      <c r="M733" s="10">
        <v>12793</v>
      </c>
      <c r="N733" s="3"/>
      <c r="O733" s="11">
        <v>1</v>
      </c>
      <c r="P733" s="12">
        <v>0</v>
      </c>
      <c r="Q733" s="13">
        <v>11605</v>
      </c>
      <c r="R733" s="13">
        <v>0</v>
      </c>
      <c r="S733" s="13">
        <v>0</v>
      </c>
      <c r="T733" s="13">
        <v>1188</v>
      </c>
      <c r="U733" s="14">
        <v>12793</v>
      </c>
      <c r="V733" s="4"/>
      <c r="W733" s="15">
        <v>0</v>
      </c>
      <c r="X733" s="16">
        <v>0.09</v>
      </c>
      <c r="Y733" s="16">
        <v>4.3998101073544807E-2</v>
      </c>
      <c r="Z733" s="17">
        <v>0</v>
      </c>
      <c r="AA733" s="4"/>
      <c r="AB733" s="11">
        <v>0</v>
      </c>
      <c r="AC733" s="18">
        <v>0</v>
      </c>
      <c r="AD733" s="13">
        <v>0</v>
      </c>
      <c r="AE733" s="18">
        <v>0</v>
      </c>
      <c r="AF733" s="19">
        <v>0</v>
      </c>
    </row>
    <row r="734" spans="1:32" x14ac:dyDescent="0.2">
      <c r="A734" s="5">
        <v>487</v>
      </c>
      <c r="B734" s="6">
        <v>487274137</v>
      </c>
      <c r="C734" s="7" t="s">
        <v>313</v>
      </c>
      <c r="D734" s="6">
        <v>274</v>
      </c>
      <c r="E734" s="7" t="s">
        <v>63</v>
      </c>
      <c r="F734" s="6">
        <v>137</v>
      </c>
      <c r="G734" s="8" t="s">
        <v>236</v>
      </c>
      <c r="H734" s="3"/>
      <c r="I734" s="9">
        <v>18463</v>
      </c>
      <c r="J734" s="9">
        <v>111</v>
      </c>
      <c r="K734" s="9">
        <v>0</v>
      </c>
      <c r="L734" s="9">
        <v>1188</v>
      </c>
      <c r="M734" s="10">
        <v>19762</v>
      </c>
      <c r="N734" s="3"/>
      <c r="O734" s="11">
        <v>2</v>
      </c>
      <c r="P734" s="12">
        <v>0</v>
      </c>
      <c r="Q734" s="13">
        <v>37148</v>
      </c>
      <c r="R734" s="13">
        <v>0</v>
      </c>
      <c r="S734" s="13">
        <v>0</v>
      </c>
      <c r="T734" s="13">
        <v>2376</v>
      </c>
      <c r="U734" s="14">
        <v>39524</v>
      </c>
      <c r="V734" s="4"/>
      <c r="W734" s="15">
        <v>0</v>
      </c>
      <c r="X734" s="16">
        <v>0.18</v>
      </c>
      <c r="Y734" s="16">
        <v>0.10568201564015264</v>
      </c>
      <c r="Z734" s="17">
        <v>0</v>
      </c>
      <c r="AA734" s="4"/>
      <c r="AB734" s="11">
        <v>0</v>
      </c>
      <c r="AC734" s="18">
        <v>0</v>
      </c>
      <c r="AD734" s="13">
        <v>0</v>
      </c>
      <c r="AE734" s="18">
        <v>0</v>
      </c>
      <c r="AF734" s="19">
        <v>0</v>
      </c>
    </row>
    <row r="735" spans="1:32" x14ac:dyDescent="0.2">
      <c r="A735" s="5">
        <v>487</v>
      </c>
      <c r="B735" s="6">
        <v>487274149</v>
      </c>
      <c r="C735" s="7" t="s">
        <v>313</v>
      </c>
      <c r="D735" s="6">
        <v>274</v>
      </c>
      <c r="E735" s="7" t="s">
        <v>63</v>
      </c>
      <c r="F735" s="6">
        <v>149</v>
      </c>
      <c r="G735" s="8" t="s">
        <v>172</v>
      </c>
      <c r="H735" s="3"/>
      <c r="I735" s="9">
        <v>8072</v>
      </c>
      <c r="J735" s="9">
        <v>90</v>
      </c>
      <c r="K735" s="9">
        <v>0</v>
      </c>
      <c r="L735" s="9">
        <v>1188</v>
      </c>
      <c r="M735" s="10">
        <v>9350</v>
      </c>
      <c r="N735" s="3"/>
      <c r="O735" s="11">
        <v>4</v>
      </c>
      <c r="P735" s="12">
        <v>0</v>
      </c>
      <c r="Q735" s="13">
        <v>32648</v>
      </c>
      <c r="R735" s="13">
        <v>0</v>
      </c>
      <c r="S735" s="13">
        <v>0</v>
      </c>
      <c r="T735" s="13">
        <v>4752</v>
      </c>
      <c r="U735" s="14">
        <v>37400</v>
      </c>
      <c r="V735" s="4"/>
      <c r="W735" s="15">
        <v>0</v>
      </c>
      <c r="X735" s="16">
        <v>0.18</v>
      </c>
      <c r="Y735" s="16">
        <v>0.12537999744485395</v>
      </c>
      <c r="Z735" s="17">
        <v>0</v>
      </c>
      <c r="AA735" s="4"/>
      <c r="AB735" s="11">
        <v>2</v>
      </c>
      <c r="AC735" s="18">
        <v>0</v>
      </c>
      <c r="AD735" s="13">
        <v>0</v>
      </c>
      <c r="AE735" s="18">
        <v>0</v>
      </c>
      <c r="AF735" s="19">
        <v>0</v>
      </c>
    </row>
    <row r="736" spans="1:32" x14ac:dyDescent="0.2">
      <c r="A736" s="5">
        <v>487</v>
      </c>
      <c r="B736" s="6">
        <v>487274153</v>
      </c>
      <c r="C736" s="7" t="s">
        <v>313</v>
      </c>
      <c r="D736" s="6">
        <v>274</v>
      </c>
      <c r="E736" s="7" t="s">
        <v>63</v>
      </c>
      <c r="F736" s="6">
        <v>153</v>
      </c>
      <c r="G736" s="8" t="s">
        <v>46</v>
      </c>
      <c r="H736" s="3"/>
      <c r="I736" s="9">
        <v>16545</v>
      </c>
      <c r="J736" s="9">
        <v>21</v>
      </c>
      <c r="K736" s="9">
        <v>0</v>
      </c>
      <c r="L736" s="9">
        <v>1188</v>
      </c>
      <c r="M736" s="10">
        <v>17754</v>
      </c>
      <c r="N736" s="3"/>
      <c r="O736" s="11">
        <v>1</v>
      </c>
      <c r="P736" s="12">
        <v>0</v>
      </c>
      <c r="Q736" s="13">
        <v>16566</v>
      </c>
      <c r="R736" s="13">
        <v>0</v>
      </c>
      <c r="S736" s="13">
        <v>0</v>
      </c>
      <c r="T736" s="13">
        <v>1188</v>
      </c>
      <c r="U736" s="14">
        <v>17754</v>
      </c>
      <c r="V736" s="4"/>
      <c r="W736" s="15">
        <v>0</v>
      </c>
      <c r="X736" s="16">
        <v>0.09</v>
      </c>
      <c r="Y736" s="16">
        <v>1.2938966482208984E-2</v>
      </c>
      <c r="Z736" s="17">
        <v>0</v>
      </c>
      <c r="AA736" s="4"/>
      <c r="AB736" s="11">
        <v>0</v>
      </c>
      <c r="AC736" s="18">
        <v>0</v>
      </c>
      <c r="AD736" s="13">
        <v>0</v>
      </c>
      <c r="AE736" s="18">
        <v>0</v>
      </c>
      <c r="AF736" s="19">
        <v>0</v>
      </c>
    </row>
    <row r="737" spans="1:32" x14ac:dyDescent="0.2">
      <c r="A737" s="5">
        <v>487</v>
      </c>
      <c r="B737" s="6">
        <v>487274155</v>
      </c>
      <c r="C737" s="7" t="s">
        <v>313</v>
      </c>
      <c r="D737" s="6">
        <v>274</v>
      </c>
      <c r="E737" s="7" t="s">
        <v>63</v>
      </c>
      <c r="F737" s="6">
        <v>155</v>
      </c>
      <c r="G737" s="8" t="s">
        <v>119</v>
      </c>
      <c r="H737" s="3"/>
      <c r="I737" s="9">
        <v>13151</v>
      </c>
      <c r="J737" s="9">
        <v>10486</v>
      </c>
      <c r="K737" s="9">
        <v>0</v>
      </c>
      <c r="L737" s="9">
        <v>1188</v>
      </c>
      <c r="M737" s="10">
        <v>24825</v>
      </c>
      <c r="N737" s="3"/>
      <c r="O737" s="11">
        <v>2</v>
      </c>
      <c r="P737" s="12">
        <v>0</v>
      </c>
      <c r="Q737" s="13">
        <v>47274</v>
      </c>
      <c r="R737" s="13">
        <v>0</v>
      </c>
      <c r="S737" s="13">
        <v>0</v>
      </c>
      <c r="T737" s="13">
        <v>2376</v>
      </c>
      <c r="U737" s="14">
        <v>49650</v>
      </c>
      <c r="V737" s="4"/>
      <c r="W737" s="15">
        <v>0</v>
      </c>
      <c r="X737" s="16">
        <v>0.09</v>
      </c>
      <c r="Y737" s="16">
        <v>7.2174784820801263E-4</v>
      </c>
      <c r="Z737" s="17">
        <v>0</v>
      </c>
      <c r="AA737" s="4"/>
      <c r="AB737" s="11">
        <v>1</v>
      </c>
      <c r="AC737" s="18">
        <v>0</v>
      </c>
      <c r="AD737" s="13">
        <v>0</v>
      </c>
      <c r="AE737" s="18">
        <v>0</v>
      </c>
      <c r="AF737" s="19">
        <v>0</v>
      </c>
    </row>
    <row r="738" spans="1:32" x14ac:dyDescent="0.2">
      <c r="A738" s="5">
        <v>487</v>
      </c>
      <c r="B738" s="6">
        <v>487274160</v>
      </c>
      <c r="C738" s="7" t="s">
        <v>313</v>
      </c>
      <c r="D738" s="6">
        <v>274</v>
      </c>
      <c r="E738" s="7" t="s">
        <v>63</v>
      </c>
      <c r="F738" s="6">
        <v>160</v>
      </c>
      <c r="G738" s="8" t="s">
        <v>47</v>
      </c>
      <c r="H738" s="3"/>
      <c r="I738" s="9">
        <v>18645</v>
      </c>
      <c r="J738" s="9">
        <v>291</v>
      </c>
      <c r="K738" s="9">
        <v>0</v>
      </c>
      <c r="L738" s="9">
        <v>1188</v>
      </c>
      <c r="M738" s="10">
        <v>20124</v>
      </c>
      <c r="N738" s="3"/>
      <c r="O738" s="11">
        <v>6</v>
      </c>
      <c r="P738" s="12">
        <v>0</v>
      </c>
      <c r="Q738" s="13">
        <v>113616</v>
      </c>
      <c r="R738" s="13">
        <v>0</v>
      </c>
      <c r="S738" s="13">
        <v>0</v>
      </c>
      <c r="T738" s="13">
        <v>7128</v>
      </c>
      <c r="U738" s="14">
        <v>120744</v>
      </c>
      <c r="V738" s="4"/>
      <c r="W738" s="15">
        <v>0</v>
      </c>
      <c r="X738" s="16">
        <v>0.18</v>
      </c>
      <c r="Y738" s="16">
        <v>0.13372782233201738</v>
      </c>
      <c r="Z738" s="17">
        <v>0</v>
      </c>
      <c r="AA738" s="4"/>
      <c r="AB738" s="11">
        <v>2</v>
      </c>
      <c r="AC738" s="18">
        <v>0</v>
      </c>
      <c r="AD738" s="13">
        <v>0</v>
      </c>
      <c r="AE738" s="18">
        <v>0</v>
      </c>
      <c r="AF738" s="19">
        <v>0</v>
      </c>
    </row>
    <row r="739" spans="1:32" x14ac:dyDescent="0.2">
      <c r="A739" s="5">
        <v>487</v>
      </c>
      <c r="B739" s="6">
        <v>487274163</v>
      </c>
      <c r="C739" s="7" t="s">
        <v>313</v>
      </c>
      <c r="D739" s="6">
        <v>274</v>
      </c>
      <c r="E739" s="7" t="s">
        <v>63</v>
      </c>
      <c r="F739" s="6">
        <v>163</v>
      </c>
      <c r="G739" s="8" t="s">
        <v>48</v>
      </c>
      <c r="H739" s="3"/>
      <c r="I739" s="9">
        <v>18314</v>
      </c>
      <c r="J739" s="9">
        <v>0</v>
      </c>
      <c r="K739" s="9">
        <v>0</v>
      </c>
      <c r="L739" s="9">
        <v>1188</v>
      </c>
      <c r="M739" s="10">
        <v>19502</v>
      </c>
      <c r="N739" s="3"/>
      <c r="O739" s="11">
        <v>12</v>
      </c>
      <c r="P739" s="12">
        <v>0</v>
      </c>
      <c r="Q739" s="13">
        <v>219768</v>
      </c>
      <c r="R739" s="13">
        <v>0</v>
      </c>
      <c r="S739" s="13">
        <v>0</v>
      </c>
      <c r="T739" s="13">
        <v>14256</v>
      </c>
      <c r="U739" s="14">
        <v>234024</v>
      </c>
      <c r="V739" s="4"/>
      <c r="W739" s="15">
        <v>0</v>
      </c>
      <c r="X739" s="16">
        <v>0.113490033140277</v>
      </c>
      <c r="Y739" s="16">
        <v>9.9102453991947337E-2</v>
      </c>
      <c r="Z739" s="17">
        <v>0</v>
      </c>
      <c r="AA739" s="4"/>
      <c r="AB739" s="11">
        <v>8</v>
      </c>
      <c r="AC739" s="18">
        <v>0</v>
      </c>
      <c r="AD739" s="13">
        <v>0</v>
      </c>
      <c r="AE739" s="18">
        <v>0</v>
      </c>
      <c r="AF739" s="19">
        <v>0</v>
      </c>
    </row>
    <row r="740" spans="1:32" x14ac:dyDescent="0.2">
      <c r="A740" s="5">
        <v>487</v>
      </c>
      <c r="B740" s="6">
        <v>487274165</v>
      </c>
      <c r="C740" s="7" t="s">
        <v>313</v>
      </c>
      <c r="D740" s="6">
        <v>274</v>
      </c>
      <c r="E740" s="7" t="s">
        <v>63</v>
      </c>
      <c r="F740" s="6">
        <v>165</v>
      </c>
      <c r="G740" s="8" t="s">
        <v>49</v>
      </c>
      <c r="H740" s="3"/>
      <c r="I740" s="9">
        <v>16672</v>
      </c>
      <c r="J740" s="9">
        <v>0</v>
      </c>
      <c r="K740" s="9">
        <v>0</v>
      </c>
      <c r="L740" s="9">
        <v>1188</v>
      </c>
      <c r="M740" s="10">
        <v>17860</v>
      </c>
      <c r="N740" s="3"/>
      <c r="O740" s="11">
        <v>17</v>
      </c>
      <c r="P740" s="12">
        <v>0</v>
      </c>
      <c r="Q740" s="13">
        <v>283424</v>
      </c>
      <c r="R740" s="13">
        <v>0</v>
      </c>
      <c r="S740" s="13">
        <v>0</v>
      </c>
      <c r="T740" s="13">
        <v>20196</v>
      </c>
      <c r="U740" s="14">
        <v>303620</v>
      </c>
      <c r="V740" s="4"/>
      <c r="W740" s="15">
        <v>0</v>
      </c>
      <c r="X740" s="16">
        <v>9.8299999999999998E-2</v>
      </c>
      <c r="Y740" s="16">
        <v>7.6124278716237129E-2</v>
      </c>
      <c r="Z740" s="17">
        <v>0</v>
      </c>
      <c r="AA740" s="4"/>
      <c r="AB740" s="11">
        <v>10</v>
      </c>
      <c r="AC740" s="18">
        <v>0</v>
      </c>
      <c r="AD740" s="13">
        <v>0</v>
      </c>
      <c r="AE740" s="18">
        <v>0</v>
      </c>
      <c r="AF740" s="19">
        <v>0</v>
      </c>
    </row>
    <row r="741" spans="1:32" x14ac:dyDescent="0.2">
      <c r="A741" s="5">
        <v>487</v>
      </c>
      <c r="B741" s="6">
        <v>487274176</v>
      </c>
      <c r="C741" s="7" t="s">
        <v>313</v>
      </c>
      <c r="D741" s="6">
        <v>274</v>
      </c>
      <c r="E741" s="7" t="s">
        <v>63</v>
      </c>
      <c r="F741" s="6">
        <v>176</v>
      </c>
      <c r="G741" s="8" t="s">
        <v>50</v>
      </c>
      <c r="H741" s="3"/>
      <c r="I741" s="9">
        <v>16293</v>
      </c>
      <c r="J741" s="9">
        <v>4107</v>
      </c>
      <c r="K741" s="9">
        <v>0</v>
      </c>
      <c r="L741" s="9">
        <v>1188</v>
      </c>
      <c r="M741" s="10">
        <v>21588</v>
      </c>
      <c r="N741" s="3"/>
      <c r="O741" s="11">
        <v>68</v>
      </c>
      <c r="P741" s="12">
        <v>0</v>
      </c>
      <c r="Q741" s="13">
        <v>1387200</v>
      </c>
      <c r="R741" s="13">
        <v>0</v>
      </c>
      <c r="S741" s="13">
        <v>0</v>
      </c>
      <c r="T741" s="13">
        <v>80784</v>
      </c>
      <c r="U741" s="14">
        <v>1467984</v>
      </c>
      <c r="V741" s="4"/>
      <c r="W741" s="15">
        <v>0</v>
      </c>
      <c r="X741" s="16">
        <v>0.09</v>
      </c>
      <c r="Y741" s="16">
        <v>7.6489363616432438E-2</v>
      </c>
      <c r="Z741" s="17">
        <v>0</v>
      </c>
      <c r="AA741" s="4"/>
      <c r="AB741" s="11">
        <v>34</v>
      </c>
      <c r="AC741" s="18">
        <v>0</v>
      </c>
      <c r="AD741" s="13">
        <v>0</v>
      </c>
      <c r="AE741" s="18">
        <v>0</v>
      </c>
      <c r="AF741" s="19">
        <v>0</v>
      </c>
    </row>
    <row r="742" spans="1:32" x14ac:dyDescent="0.2">
      <c r="A742" s="5">
        <v>487</v>
      </c>
      <c r="B742" s="6">
        <v>487274178</v>
      </c>
      <c r="C742" s="7" t="s">
        <v>313</v>
      </c>
      <c r="D742" s="6">
        <v>274</v>
      </c>
      <c r="E742" s="7" t="s">
        <v>63</v>
      </c>
      <c r="F742" s="6">
        <v>178</v>
      </c>
      <c r="G742" s="8" t="s">
        <v>263</v>
      </c>
      <c r="H742" s="3"/>
      <c r="I742" s="9">
        <v>10470</v>
      </c>
      <c r="J742" s="9">
        <v>849</v>
      </c>
      <c r="K742" s="9">
        <v>0</v>
      </c>
      <c r="L742" s="9">
        <v>1188</v>
      </c>
      <c r="M742" s="10">
        <v>12507</v>
      </c>
      <c r="N742" s="3"/>
      <c r="O742" s="11">
        <v>4</v>
      </c>
      <c r="P742" s="12">
        <v>0</v>
      </c>
      <c r="Q742" s="13">
        <v>45276</v>
      </c>
      <c r="R742" s="13">
        <v>0</v>
      </c>
      <c r="S742" s="13">
        <v>0</v>
      </c>
      <c r="T742" s="13">
        <v>4752</v>
      </c>
      <c r="U742" s="14">
        <v>50028</v>
      </c>
      <c r="V742" s="4"/>
      <c r="W742" s="15">
        <v>0</v>
      </c>
      <c r="X742" s="16">
        <v>0.09</v>
      </c>
      <c r="Y742" s="16">
        <v>5.9727079360247466E-2</v>
      </c>
      <c r="Z742" s="17">
        <v>0</v>
      </c>
      <c r="AA742" s="4"/>
      <c r="AB742" s="11">
        <v>2</v>
      </c>
      <c r="AC742" s="18">
        <v>0</v>
      </c>
      <c r="AD742" s="13">
        <v>0</v>
      </c>
      <c r="AE742" s="18">
        <v>0</v>
      </c>
      <c r="AF742" s="19">
        <v>0</v>
      </c>
    </row>
    <row r="743" spans="1:32" x14ac:dyDescent="0.2">
      <c r="A743" s="5">
        <v>487</v>
      </c>
      <c r="B743" s="6">
        <v>487274181</v>
      </c>
      <c r="C743" s="7" t="s">
        <v>313</v>
      </c>
      <c r="D743" s="6">
        <v>274</v>
      </c>
      <c r="E743" s="7" t="s">
        <v>63</v>
      </c>
      <c r="F743" s="6">
        <v>181</v>
      </c>
      <c r="G743" s="8" t="s">
        <v>121</v>
      </c>
      <c r="H743" s="3"/>
      <c r="I743" s="9">
        <v>13106</v>
      </c>
      <c r="J743" s="9">
        <v>133</v>
      </c>
      <c r="K743" s="9">
        <v>0</v>
      </c>
      <c r="L743" s="9">
        <v>1188</v>
      </c>
      <c r="M743" s="10">
        <v>14427</v>
      </c>
      <c r="N743" s="3"/>
      <c r="O743" s="11">
        <v>3</v>
      </c>
      <c r="P743" s="12">
        <v>0</v>
      </c>
      <c r="Q743" s="13">
        <v>39717</v>
      </c>
      <c r="R743" s="13">
        <v>0</v>
      </c>
      <c r="S743" s="13">
        <v>0</v>
      </c>
      <c r="T743" s="13">
        <v>3564</v>
      </c>
      <c r="U743" s="14">
        <v>43281</v>
      </c>
      <c r="V743" s="4"/>
      <c r="W743" s="15">
        <v>0</v>
      </c>
      <c r="X743" s="16">
        <v>0.09</v>
      </c>
      <c r="Y743" s="16">
        <v>2.1716673257169625E-2</v>
      </c>
      <c r="Z743" s="17">
        <v>0</v>
      </c>
      <c r="AA743" s="4"/>
      <c r="AB743" s="11">
        <v>0</v>
      </c>
      <c r="AC743" s="18">
        <v>0</v>
      </c>
      <c r="AD743" s="13">
        <v>0</v>
      </c>
      <c r="AE743" s="18">
        <v>0</v>
      </c>
      <c r="AF743" s="19">
        <v>0</v>
      </c>
    </row>
    <row r="744" spans="1:32" x14ac:dyDescent="0.2">
      <c r="A744" s="5">
        <v>487</v>
      </c>
      <c r="B744" s="6">
        <v>487274189</v>
      </c>
      <c r="C744" s="7" t="s">
        <v>313</v>
      </c>
      <c r="D744" s="6">
        <v>274</v>
      </c>
      <c r="E744" s="7" t="s">
        <v>63</v>
      </c>
      <c r="F744" s="6">
        <v>189</v>
      </c>
      <c r="G744" s="8" t="s">
        <v>59</v>
      </c>
      <c r="H744" s="3"/>
      <c r="I744" s="9">
        <v>12566</v>
      </c>
      <c r="J744" s="9">
        <v>4292</v>
      </c>
      <c r="K744" s="9">
        <v>0</v>
      </c>
      <c r="L744" s="9">
        <v>1188</v>
      </c>
      <c r="M744" s="10">
        <v>18046</v>
      </c>
      <c r="N744" s="3"/>
      <c r="O744" s="11">
        <v>2</v>
      </c>
      <c r="P744" s="12">
        <v>0</v>
      </c>
      <c r="Q744" s="13">
        <v>33716</v>
      </c>
      <c r="R744" s="13">
        <v>0</v>
      </c>
      <c r="S744" s="13">
        <v>0</v>
      </c>
      <c r="T744" s="13">
        <v>2376</v>
      </c>
      <c r="U744" s="14">
        <v>36092</v>
      </c>
      <c r="V744" s="4"/>
      <c r="W744" s="15">
        <v>0</v>
      </c>
      <c r="X744" s="16">
        <v>0.09</v>
      </c>
      <c r="Y744" s="16">
        <v>5.228859369348476E-3</v>
      </c>
      <c r="Z744" s="17">
        <v>0</v>
      </c>
      <c r="AA744" s="4"/>
      <c r="AB744" s="11">
        <v>1</v>
      </c>
      <c r="AC744" s="18">
        <v>0</v>
      </c>
      <c r="AD744" s="13">
        <v>0</v>
      </c>
      <c r="AE744" s="18">
        <v>0</v>
      </c>
      <c r="AF744" s="19">
        <v>0</v>
      </c>
    </row>
    <row r="745" spans="1:32" x14ac:dyDescent="0.2">
      <c r="A745" s="5">
        <v>487</v>
      </c>
      <c r="B745" s="6">
        <v>487274201</v>
      </c>
      <c r="C745" s="7" t="s">
        <v>313</v>
      </c>
      <c r="D745" s="6">
        <v>274</v>
      </c>
      <c r="E745" s="7" t="s">
        <v>63</v>
      </c>
      <c r="F745" s="6">
        <v>201</v>
      </c>
      <c r="G745" s="8" t="s">
        <v>36</v>
      </c>
      <c r="H745" s="3"/>
      <c r="I745" s="9">
        <v>22026</v>
      </c>
      <c r="J745" s="9">
        <v>116</v>
      </c>
      <c r="K745" s="9">
        <v>0</v>
      </c>
      <c r="L745" s="9">
        <v>1188</v>
      </c>
      <c r="M745" s="10">
        <v>23330</v>
      </c>
      <c r="N745" s="3"/>
      <c r="O745" s="11">
        <v>2</v>
      </c>
      <c r="P745" s="12">
        <v>0</v>
      </c>
      <c r="Q745" s="13">
        <v>44284</v>
      </c>
      <c r="R745" s="13">
        <v>0</v>
      </c>
      <c r="S745" s="13">
        <v>0</v>
      </c>
      <c r="T745" s="13">
        <v>2376</v>
      </c>
      <c r="U745" s="14">
        <v>46660</v>
      </c>
      <c r="V745" s="4"/>
      <c r="W745" s="15">
        <v>0</v>
      </c>
      <c r="X745" s="16">
        <v>0.18</v>
      </c>
      <c r="Y745" s="16">
        <v>0.10538786413938217</v>
      </c>
      <c r="Z745" s="17">
        <v>0</v>
      </c>
      <c r="AA745" s="4"/>
      <c r="AB745" s="11">
        <v>0</v>
      </c>
      <c r="AC745" s="18">
        <v>0</v>
      </c>
      <c r="AD745" s="13">
        <v>0</v>
      </c>
      <c r="AE745" s="18">
        <v>0</v>
      </c>
      <c r="AF745" s="19">
        <v>0</v>
      </c>
    </row>
    <row r="746" spans="1:32" x14ac:dyDescent="0.2">
      <c r="A746" s="5">
        <v>487</v>
      </c>
      <c r="B746" s="6">
        <v>487274220</v>
      </c>
      <c r="C746" s="7" t="s">
        <v>313</v>
      </c>
      <c r="D746" s="6">
        <v>274</v>
      </c>
      <c r="E746" s="7" t="s">
        <v>63</v>
      </c>
      <c r="F746" s="6">
        <v>220</v>
      </c>
      <c r="G746" s="8" t="s">
        <v>61</v>
      </c>
      <c r="H746" s="3"/>
      <c r="I746" s="9">
        <v>17374</v>
      </c>
      <c r="J746" s="9">
        <v>5728</v>
      </c>
      <c r="K746" s="9">
        <v>0</v>
      </c>
      <c r="L746" s="9">
        <v>1188</v>
      </c>
      <c r="M746" s="10">
        <v>24290</v>
      </c>
      <c r="N746" s="3"/>
      <c r="O746" s="11">
        <v>1</v>
      </c>
      <c r="P746" s="12">
        <v>0</v>
      </c>
      <c r="Q746" s="13">
        <v>23102</v>
      </c>
      <c r="R746" s="13">
        <v>0</v>
      </c>
      <c r="S746" s="13">
        <v>0</v>
      </c>
      <c r="T746" s="13">
        <v>1188</v>
      </c>
      <c r="U746" s="14">
        <v>24290</v>
      </c>
      <c r="V746" s="4"/>
      <c r="W746" s="15">
        <v>0</v>
      </c>
      <c r="X746" s="16">
        <v>0.09</v>
      </c>
      <c r="Y746" s="16">
        <v>1.6025320511471097E-2</v>
      </c>
      <c r="Z746" s="17">
        <v>0</v>
      </c>
      <c r="AA746" s="4"/>
      <c r="AB746" s="11">
        <v>0</v>
      </c>
      <c r="AC746" s="18">
        <v>0</v>
      </c>
      <c r="AD746" s="13">
        <v>0</v>
      </c>
      <c r="AE746" s="18">
        <v>0</v>
      </c>
      <c r="AF746" s="19">
        <v>0</v>
      </c>
    </row>
    <row r="747" spans="1:32" x14ac:dyDescent="0.2">
      <c r="A747" s="5">
        <v>487</v>
      </c>
      <c r="B747" s="6">
        <v>487274229</v>
      </c>
      <c r="C747" s="7" t="s">
        <v>313</v>
      </c>
      <c r="D747" s="6">
        <v>274</v>
      </c>
      <c r="E747" s="7" t="s">
        <v>63</v>
      </c>
      <c r="F747" s="6">
        <v>229</v>
      </c>
      <c r="G747" s="8" t="s">
        <v>51</v>
      </c>
      <c r="H747" s="3"/>
      <c r="I747" s="9">
        <v>11987</v>
      </c>
      <c r="J747" s="9">
        <v>1032</v>
      </c>
      <c r="K747" s="9">
        <v>0</v>
      </c>
      <c r="L747" s="9">
        <v>1188</v>
      </c>
      <c r="M747" s="10">
        <v>14207</v>
      </c>
      <c r="N747" s="3"/>
      <c r="O747" s="11">
        <v>3</v>
      </c>
      <c r="P747" s="12">
        <v>0</v>
      </c>
      <c r="Q747" s="13">
        <v>39057</v>
      </c>
      <c r="R747" s="13">
        <v>0</v>
      </c>
      <c r="S747" s="13">
        <v>0</v>
      </c>
      <c r="T747" s="13">
        <v>3564</v>
      </c>
      <c r="U747" s="14">
        <v>42621</v>
      </c>
      <c r="V747" s="4"/>
      <c r="W747" s="15">
        <v>0</v>
      </c>
      <c r="X747" s="16">
        <v>0.09</v>
      </c>
      <c r="Y747" s="16">
        <v>2.2366343555841411E-2</v>
      </c>
      <c r="Z747" s="17">
        <v>0</v>
      </c>
      <c r="AA747" s="4"/>
      <c r="AB747" s="11">
        <v>0</v>
      </c>
      <c r="AC747" s="18">
        <v>0</v>
      </c>
      <c r="AD747" s="13">
        <v>0</v>
      </c>
      <c r="AE747" s="18">
        <v>0</v>
      </c>
      <c r="AF747" s="19">
        <v>0</v>
      </c>
    </row>
    <row r="748" spans="1:32" x14ac:dyDescent="0.2">
      <c r="A748" s="5">
        <v>487</v>
      </c>
      <c r="B748" s="6">
        <v>487274243</v>
      </c>
      <c r="C748" s="7" t="s">
        <v>313</v>
      </c>
      <c r="D748" s="6">
        <v>274</v>
      </c>
      <c r="E748" s="7" t="s">
        <v>63</v>
      </c>
      <c r="F748" s="6">
        <v>243</v>
      </c>
      <c r="G748" s="8" t="s">
        <v>62</v>
      </c>
      <c r="H748" s="3"/>
      <c r="I748" s="9">
        <v>16888</v>
      </c>
      <c r="J748" s="9">
        <v>1814</v>
      </c>
      <c r="K748" s="9">
        <v>0</v>
      </c>
      <c r="L748" s="9">
        <v>1188</v>
      </c>
      <c r="M748" s="10">
        <v>19890</v>
      </c>
      <c r="N748" s="3"/>
      <c r="O748" s="11">
        <v>1</v>
      </c>
      <c r="P748" s="12">
        <v>0</v>
      </c>
      <c r="Q748" s="13">
        <v>18702</v>
      </c>
      <c r="R748" s="13">
        <v>0</v>
      </c>
      <c r="S748" s="13">
        <v>0</v>
      </c>
      <c r="T748" s="13">
        <v>1188</v>
      </c>
      <c r="U748" s="14">
        <v>19890</v>
      </c>
      <c r="V748" s="4"/>
      <c r="W748" s="15">
        <v>0</v>
      </c>
      <c r="X748" s="16">
        <v>0.09</v>
      </c>
      <c r="Y748" s="16">
        <v>5.9339802772845765E-3</v>
      </c>
      <c r="Z748" s="17">
        <v>0</v>
      </c>
      <c r="AA748" s="4"/>
      <c r="AB748" s="11">
        <v>0</v>
      </c>
      <c r="AC748" s="18">
        <v>0</v>
      </c>
      <c r="AD748" s="13">
        <v>0</v>
      </c>
      <c r="AE748" s="18">
        <v>0</v>
      </c>
      <c r="AF748" s="19">
        <v>0</v>
      </c>
    </row>
    <row r="749" spans="1:32" x14ac:dyDescent="0.2">
      <c r="A749" s="5">
        <v>487</v>
      </c>
      <c r="B749" s="6">
        <v>487274248</v>
      </c>
      <c r="C749" s="7" t="s">
        <v>313</v>
      </c>
      <c r="D749" s="6">
        <v>274</v>
      </c>
      <c r="E749" s="7" t="s">
        <v>63</v>
      </c>
      <c r="F749" s="6">
        <v>248</v>
      </c>
      <c r="G749" s="8" t="s">
        <v>53</v>
      </c>
      <c r="H749" s="3"/>
      <c r="I749" s="9">
        <v>16394</v>
      </c>
      <c r="J749" s="9">
        <v>529</v>
      </c>
      <c r="K749" s="9">
        <v>0</v>
      </c>
      <c r="L749" s="9">
        <v>1188</v>
      </c>
      <c r="M749" s="10">
        <v>18111</v>
      </c>
      <c r="N749" s="3"/>
      <c r="O749" s="11">
        <v>23</v>
      </c>
      <c r="P749" s="12">
        <v>0</v>
      </c>
      <c r="Q749" s="13">
        <v>389229</v>
      </c>
      <c r="R749" s="13">
        <v>0</v>
      </c>
      <c r="S749" s="13">
        <v>0</v>
      </c>
      <c r="T749" s="13">
        <v>27324</v>
      </c>
      <c r="U749" s="14">
        <v>416553</v>
      </c>
      <c r="V749" s="4"/>
      <c r="W749" s="15">
        <v>0</v>
      </c>
      <c r="X749" s="16">
        <v>0.09</v>
      </c>
      <c r="Y749" s="16">
        <v>6.5683761527850021E-2</v>
      </c>
      <c r="Z749" s="17">
        <v>0</v>
      </c>
      <c r="AA749" s="4"/>
      <c r="AB749" s="11">
        <v>5</v>
      </c>
      <c r="AC749" s="18">
        <v>0</v>
      </c>
      <c r="AD749" s="13">
        <v>0</v>
      </c>
      <c r="AE749" s="18">
        <v>0</v>
      </c>
      <c r="AF749" s="19">
        <v>0</v>
      </c>
    </row>
    <row r="750" spans="1:32" x14ac:dyDescent="0.2">
      <c r="A750" s="5">
        <v>487</v>
      </c>
      <c r="B750" s="6">
        <v>487274262</v>
      </c>
      <c r="C750" s="7" t="s">
        <v>313</v>
      </c>
      <c r="D750" s="6">
        <v>274</v>
      </c>
      <c r="E750" s="7" t="s">
        <v>63</v>
      </c>
      <c r="F750" s="6">
        <v>262</v>
      </c>
      <c r="G750" s="8" t="s">
        <v>54</v>
      </c>
      <c r="H750" s="3"/>
      <c r="I750" s="9">
        <v>14634</v>
      </c>
      <c r="J750" s="9">
        <v>1834</v>
      </c>
      <c r="K750" s="9">
        <v>0</v>
      </c>
      <c r="L750" s="9">
        <v>1188</v>
      </c>
      <c r="M750" s="10">
        <v>17656</v>
      </c>
      <c r="N750" s="3"/>
      <c r="O750" s="11">
        <v>14</v>
      </c>
      <c r="P750" s="12">
        <v>0</v>
      </c>
      <c r="Q750" s="13">
        <v>230552</v>
      </c>
      <c r="R750" s="13">
        <v>0</v>
      </c>
      <c r="S750" s="13">
        <v>0</v>
      </c>
      <c r="T750" s="13">
        <v>16632</v>
      </c>
      <c r="U750" s="14">
        <v>247184</v>
      </c>
      <c r="V750" s="4"/>
      <c r="W750" s="15">
        <v>0</v>
      </c>
      <c r="X750" s="16">
        <v>0.09</v>
      </c>
      <c r="Y750" s="16">
        <v>0.10194629285784039</v>
      </c>
      <c r="Z750" s="17">
        <v>0</v>
      </c>
      <c r="AA750" s="4"/>
      <c r="AB750" s="11">
        <v>5</v>
      </c>
      <c r="AC750" s="18">
        <v>1.6405510717587892</v>
      </c>
      <c r="AD750" s="13">
        <v>28962.595049723743</v>
      </c>
      <c r="AE750" s="18">
        <v>0</v>
      </c>
      <c r="AF750" s="19">
        <v>0</v>
      </c>
    </row>
    <row r="751" spans="1:32" x14ac:dyDescent="0.2">
      <c r="A751" s="5">
        <v>487</v>
      </c>
      <c r="B751" s="6">
        <v>487274274</v>
      </c>
      <c r="C751" s="7" t="s">
        <v>313</v>
      </c>
      <c r="D751" s="6">
        <v>274</v>
      </c>
      <c r="E751" s="7" t="s">
        <v>63</v>
      </c>
      <c r="F751" s="6">
        <v>274</v>
      </c>
      <c r="G751" s="8" t="s">
        <v>63</v>
      </c>
      <c r="H751" s="3"/>
      <c r="I751" s="9">
        <v>17387</v>
      </c>
      <c r="J751" s="9">
        <v>7702</v>
      </c>
      <c r="K751" s="9">
        <v>0</v>
      </c>
      <c r="L751" s="9">
        <v>1188</v>
      </c>
      <c r="M751" s="10">
        <v>26277</v>
      </c>
      <c r="N751" s="3"/>
      <c r="O751" s="11">
        <v>171</v>
      </c>
      <c r="P751" s="12">
        <v>0</v>
      </c>
      <c r="Q751" s="13">
        <v>4290219</v>
      </c>
      <c r="R751" s="13">
        <v>0</v>
      </c>
      <c r="S751" s="13">
        <v>0</v>
      </c>
      <c r="T751" s="13">
        <v>203148</v>
      </c>
      <c r="U751" s="14">
        <v>4493367</v>
      </c>
      <c r="V751" s="4"/>
      <c r="W751" s="15">
        <v>0</v>
      </c>
      <c r="X751" s="16">
        <v>0.09</v>
      </c>
      <c r="Y751" s="16">
        <v>5.88394061497911E-2</v>
      </c>
      <c r="Z751" s="17">
        <v>0</v>
      </c>
      <c r="AA751" s="4"/>
      <c r="AB751" s="11">
        <v>57</v>
      </c>
      <c r="AC751" s="18">
        <v>0</v>
      </c>
      <c r="AD751" s="13">
        <v>0</v>
      </c>
      <c r="AE751" s="18">
        <v>0</v>
      </c>
      <c r="AF751" s="19">
        <v>0</v>
      </c>
    </row>
    <row r="752" spans="1:32" x14ac:dyDescent="0.2">
      <c r="A752" s="5">
        <v>487</v>
      </c>
      <c r="B752" s="6">
        <v>487274284</v>
      </c>
      <c r="C752" s="7" t="s">
        <v>313</v>
      </c>
      <c r="D752" s="6">
        <v>274</v>
      </c>
      <c r="E752" s="7" t="s">
        <v>63</v>
      </c>
      <c r="F752" s="6">
        <v>284</v>
      </c>
      <c r="G752" s="8" t="s">
        <v>123</v>
      </c>
      <c r="H752" s="3"/>
      <c r="I752" s="9">
        <v>15614</v>
      </c>
      <c r="J752" s="9">
        <v>6580</v>
      </c>
      <c r="K752" s="9">
        <v>0</v>
      </c>
      <c r="L752" s="9">
        <v>1188</v>
      </c>
      <c r="M752" s="10">
        <v>23382</v>
      </c>
      <c r="N752" s="3"/>
      <c r="O752" s="11">
        <v>4</v>
      </c>
      <c r="P752" s="12">
        <v>0</v>
      </c>
      <c r="Q752" s="13">
        <v>88776</v>
      </c>
      <c r="R752" s="13">
        <v>0</v>
      </c>
      <c r="S752" s="13">
        <v>0</v>
      </c>
      <c r="T752" s="13">
        <v>4752</v>
      </c>
      <c r="U752" s="14">
        <v>93528</v>
      </c>
      <c r="V752" s="4"/>
      <c r="W752" s="15">
        <v>0</v>
      </c>
      <c r="X752" s="16">
        <v>0.09</v>
      </c>
      <c r="Y752" s="16">
        <v>6.8010573918485959E-2</v>
      </c>
      <c r="Z752" s="17">
        <v>0</v>
      </c>
      <c r="AA752" s="4"/>
      <c r="AB752" s="11">
        <v>2</v>
      </c>
      <c r="AC752" s="18">
        <v>0</v>
      </c>
      <c r="AD752" s="13">
        <v>0</v>
      </c>
      <c r="AE752" s="18">
        <v>0</v>
      </c>
      <c r="AF752" s="19">
        <v>0</v>
      </c>
    </row>
    <row r="753" spans="1:32" x14ac:dyDescent="0.2">
      <c r="A753" s="5">
        <v>487</v>
      </c>
      <c r="B753" s="6">
        <v>487274295</v>
      </c>
      <c r="C753" s="7" t="s">
        <v>313</v>
      </c>
      <c r="D753" s="6">
        <v>274</v>
      </c>
      <c r="E753" s="7" t="s">
        <v>63</v>
      </c>
      <c r="F753" s="6">
        <v>295</v>
      </c>
      <c r="G753" s="8" t="s">
        <v>124</v>
      </c>
      <c r="H753" s="3"/>
      <c r="I753" s="9">
        <v>15654</v>
      </c>
      <c r="J753" s="9">
        <v>7732</v>
      </c>
      <c r="K753" s="9">
        <v>0</v>
      </c>
      <c r="L753" s="9">
        <v>1188</v>
      </c>
      <c r="M753" s="10">
        <v>24574</v>
      </c>
      <c r="N753" s="3"/>
      <c r="O753" s="11">
        <v>4</v>
      </c>
      <c r="P753" s="12">
        <v>0</v>
      </c>
      <c r="Q753" s="13">
        <v>93544</v>
      </c>
      <c r="R753" s="13">
        <v>0</v>
      </c>
      <c r="S753" s="13">
        <v>0</v>
      </c>
      <c r="T753" s="13">
        <v>4752</v>
      </c>
      <c r="U753" s="14">
        <v>98296</v>
      </c>
      <c r="V753" s="4"/>
      <c r="W753" s="15">
        <v>0</v>
      </c>
      <c r="X753" s="16">
        <v>0.09</v>
      </c>
      <c r="Y753" s="16">
        <v>1.7080903675145032E-2</v>
      </c>
      <c r="Z753" s="17">
        <v>0</v>
      </c>
      <c r="AA753" s="4"/>
      <c r="AB753" s="11">
        <v>3</v>
      </c>
      <c r="AC753" s="18">
        <v>0</v>
      </c>
      <c r="AD753" s="13">
        <v>0</v>
      </c>
      <c r="AE753" s="18">
        <v>0</v>
      </c>
      <c r="AF753" s="19">
        <v>0</v>
      </c>
    </row>
    <row r="754" spans="1:32" x14ac:dyDescent="0.2">
      <c r="A754" s="5">
        <v>487</v>
      </c>
      <c r="B754" s="6">
        <v>487274305</v>
      </c>
      <c r="C754" s="7" t="s">
        <v>313</v>
      </c>
      <c r="D754" s="6">
        <v>274</v>
      </c>
      <c r="E754" s="7" t="s">
        <v>63</v>
      </c>
      <c r="F754" s="6">
        <v>305</v>
      </c>
      <c r="G754" s="8" t="s">
        <v>125</v>
      </c>
      <c r="H754" s="3"/>
      <c r="I754" s="9">
        <v>12982</v>
      </c>
      <c r="J754" s="9">
        <v>5344</v>
      </c>
      <c r="K754" s="9">
        <v>0</v>
      </c>
      <c r="L754" s="9">
        <v>1188</v>
      </c>
      <c r="M754" s="10">
        <v>19514</v>
      </c>
      <c r="N754" s="3"/>
      <c r="O754" s="11">
        <v>2</v>
      </c>
      <c r="P754" s="12">
        <v>0</v>
      </c>
      <c r="Q754" s="13">
        <v>36652</v>
      </c>
      <c r="R754" s="13">
        <v>0</v>
      </c>
      <c r="S754" s="13">
        <v>0</v>
      </c>
      <c r="T754" s="13">
        <v>2376</v>
      </c>
      <c r="U754" s="14">
        <v>39028</v>
      </c>
      <c r="V754" s="4"/>
      <c r="W754" s="15">
        <v>0</v>
      </c>
      <c r="X754" s="16">
        <v>0.09</v>
      </c>
      <c r="Y754" s="16">
        <v>2.1265133039004572E-2</v>
      </c>
      <c r="Z754" s="17">
        <v>0</v>
      </c>
      <c r="AA754" s="4"/>
      <c r="AB754" s="11">
        <v>0</v>
      </c>
      <c r="AC754" s="18">
        <v>0</v>
      </c>
      <c r="AD754" s="13">
        <v>0</v>
      </c>
      <c r="AE754" s="18">
        <v>0</v>
      </c>
      <c r="AF754" s="19">
        <v>0</v>
      </c>
    </row>
    <row r="755" spans="1:32" x14ac:dyDescent="0.2">
      <c r="A755" s="5">
        <v>487</v>
      </c>
      <c r="B755" s="6">
        <v>487274308</v>
      </c>
      <c r="C755" s="7" t="s">
        <v>313</v>
      </c>
      <c r="D755" s="6">
        <v>274</v>
      </c>
      <c r="E755" s="7" t="s">
        <v>63</v>
      </c>
      <c r="F755" s="6">
        <v>308</v>
      </c>
      <c r="G755" s="8" t="s">
        <v>105</v>
      </c>
      <c r="H755" s="3"/>
      <c r="I755" s="9">
        <v>17635</v>
      </c>
      <c r="J755" s="9">
        <v>4729</v>
      </c>
      <c r="K755" s="9">
        <v>0</v>
      </c>
      <c r="L755" s="9">
        <v>1188</v>
      </c>
      <c r="M755" s="10">
        <v>23552</v>
      </c>
      <c r="N755" s="3"/>
      <c r="O755" s="11">
        <v>5</v>
      </c>
      <c r="P755" s="12">
        <v>0</v>
      </c>
      <c r="Q755" s="13">
        <v>111820</v>
      </c>
      <c r="R755" s="13">
        <v>0</v>
      </c>
      <c r="S755" s="13">
        <v>0</v>
      </c>
      <c r="T755" s="13">
        <v>5940</v>
      </c>
      <c r="U755" s="14">
        <v>117760</v>
      </c>
      <c r="V755" s="4"/>
      <c r="W755" s="15">
        <v>0</v>
      </c>
      <c r="X755" s="16">
        <v>0.09</v>
      </c>
      <c r="Y755" s="16">
        <v>1.7076708954570198E-3</v>
      </c>
      <c r="Z755" s="17">
        <v>0</v>
      </c>
      <c r="AA755" s="4"/>
      <c r="AB755" s="11">
        <v>2</v>
      </c>
      <c r="AC755" s="18">
        <v>0</v>
      </c>
      <c r="AD755" s="13">
        <v>0</v>
      </c>
      <c r="AE755" s="18">
        <v>0</v>
      </c>
      <c r="AF755" s="19">
        <v>0</v>
      </c>
    </row>
    <row r="756" spans="1:32" x14ac:dyDescent="0.2">
      <c r="A756" s="5">
        <v>487</v>
      </c>
      <c r="B756" s="6">
        <v>487274314</v>
      </c>
      <c r="C756" s="7" t="s">
        <v>313</v>
      </c>
      <c r="D756" s="6">
        <v>274</v>
      </c>
      <c r="E756" s="7" t="s">
        <v>63</v>
      </c>
      <c r="F756" s="6">
        <v>314</v>
      </c>
      <c r="G756" s="8" t="s">
        <v>131</v>
      </c>
      <c r="H756" s="3"/>
      <c r="I756" s="9">
        <v>17771</v>
      </c>
      <c r="J756" s="9">
        <v>10510</v>
      </c>
      <c r="K756" s="9">
        <v>0</v>
      </c>
      <c r="L756" s="9">
        <v>1188</v>
      </c>
      <c r="M756" s="10">
        <v>29469</v>
      </c>
      <c r="N756" s="3"/>
      <c r="O756" s="11">
        <v>2</v>
      </c>
      <c r="P756" s="12">
        <v>0</v>
      </c>
      <c r="Q756" s="13">
        <v>56562</v>
      </c>
      <c r="R756" s="13">
        <v>0</v>
      </c>
      <c r="S756" s="13">
        <v>0</v>
      </c>
      <c r="T756" s="13">
        <v>2376</v>
      </c>
      <c r="U756" s="14">
        <v>58938</v>
      </c>
      <c r="V756" s="4"/>
      <c r="W756" s="15">
        <v>0</v>
      </c>
      <c r="X756" s="16">
        <v>0.09</v>
      </c>
      <c r="Y756" s="16">
        <v>3.1287329996950879E-3</v>
      </c>
      <c r="Z756" s="17">
        <v>0</v>
      </c>
      <c r="AA756" s="4"/>
      <c r="AB756" s="11">
        <v>0</v>
      </c>
      <c r="AC756" s="18">
        <v>0</v>
      </c>
      <c r="AD756" s="13">
        <v>0</v>
      </c>
      <c r="AE756" s="18">
        <v>0</v>
      </c>
      <c r="AF756" s="19">
        <v>0</v>
      </c>
    </row>
    <row r="757" spans="1:32" x14ac:dyDescent="0.2">
      <c r="A757" s="5">
        <v>487</v>
      </c>
      <c r="B757" s="6">
        <v>487274336</v>
      </c>
      <c r="C757" s="7" t="s">
        <v>313</v>
      </c>
      <c r="D757" s="6">
        <v>274</v>
      </c>
      <c r="E757" s="7" t="s">
        <v>63</v>
      </c>
      <c r="F757" s="6">
        <v>336</v>
      </c>
      <c r="G757" s="8" t="s">
        <v>132</v>
      </c>
      <c r="H757" s="3"/>
      <c r="I757" s="9">
        <v>17318</v>
      </c>
      <c r="J757" s="9">
        <v>2318</v>
      </c>
      <c r="K757" s="9">
        <v>0</v>
      </c>
      <c r="L757" s="9">
        <v>1188</v>
      </c>
      <c r="M757" s="10">
        <v>20824</v>
      </c>
      <c r="N757" s="3"/>
      <c r="O757" s="11">
        <v>2</v>
      </c>
      <c r="P757" s="12">
        <v>0</v>
      </c>
      <c r="Q757" s="13">
        <v>39272</v>
      </c>
      <c r="R757" s="13">
        <v>0</v>
      </c>
      <c r="S757" s="13">
        <v>0</v>
      </c>
      <c r="T757" s="13">
        <v>2376</v>
      </c>
      <c r="U757" s="14">
        <v>41648</v>
      </c>
      <c r="V757" s="4"/>
      <c r="W757" s="15">
        <v>0</v>
      </c>
      <c r="X757" s="16">
        <v>0.09</v>
      </c>
      <c r="Y757" s="16">
        <v>4.5882777090842444E-2</v>
      </c>
      <c r="Z757" s="17">
        <v>0</v>
      </c>
      <c r="AA757" s="4"/>
      <c r="AB757" s="11">
        <v>0</v>
      </c>
      <c r="AC757" s="18">
        <v>0</v>
      </c>
      <c r="AD757" s="13">
        <v>0</v>
      </c>
      <c r="AE757" s="18">
        <v>0</v>
      </c>
      <c r="AF757" s="19">
        <v>0</v>
      </c>
    </row>
    <row r="758" spans="1:32" x14ac:dyDescent="0.2">
      <c r="A758" s="5">
        <v>487</v>
      </c>
      <c r="B758" s="6">
        <v>487274342</v>
      </c>
      <c r="C758" s="7" t="s">
        <v>313</v>
      </c>
      <c r="D758" s="6">
        <v>274</v>
      </c>
      <c r="E758" s="7" t="s">
        <v>63</v>
      </c>
      <c r="F758" s="6">
        <v>342</v>
      </c>
      <c r="G758" s="8" t="s">
        <v>175</v>
      </c>
      <c r="H758" s="3"/>
      <c r="I758" s="9">
        <v>12766</v>
      </c>
      <c r="J758" s="9">
        <v>9233</v>
      </c>
      <c r="K758" s="9">
        <v>0</v>
      </c>
      <c r="L758" s="9">
        <v>1188</v>
      </c>
      <c r="M758" s="10">
        <v>23187</v>
      </c>
      <c r="N758" s="3"/>
      <c r="O758" s="11">
        <v>1</v>
      </c>
      <c r="P758" s="12">
        <v>0</v>
      </c>
      <c r="Q758" s="13">
        <v>21999</v>
      </c>
      <c r="R758" s="13">
        <v>0</v>
      </c>
      <c r="S758" s="13">
        <v>0</v>
      </c>
      <c r="T758" s="13">
        <v>1188</v>
      </c>
      <c r="U758" s="14">
        <v>23187</v>
      </c>
      <c r="V758" s="4"/>
      <c r="W758" s="15">
        <v>0</v>
      </c>
      <c r="X758" s="16">
        <v>0.09</v>
      </c>
      <c r="Y758" s="16">
        <v>1.7813086409381462E-3</v>
      </c>
      <c r="Z758" s="17">
        <v>0</v>
      </c>
      <c r="AA758" s="4"/>
      <c r="AB758" s="11">
        <v>0</v>
      </c>
      <c r="AC758" s="18">
        <v>0</v>
      </c>
      <c r="AD758" s="13">
        <v>0</v>
      </c>
      <c r="AE758" s="18">
        <v>0</v>
      </c>
      <c r="AF758" s="19">
        <v>0</v>
      </c>
    </row>
    <row r="759" spans="1:32" x14ac:dyDescent="0.2">
      <c r="A759" s="5">
        <v>487</v>
      </c>
      <c r="B759" s="6">
        <v>487274346</v>
      </c>
      <c r="C759" s="7" t="s">
        <v>313</v>
      </c>
      <c r="D759" s="6">
        <v>274</v>
      </c>
      <c r="E759" s="7" t="s">
        <v>63</v>
      </c>
      <c r="F759" s="6">
        <v>346</v>
      </c>
      <c r="G759" s="8" t="s">
        <v>55</v>
      </c>
      <c r="H759" s="3"/>
      <c r="I759" s="9">
        <v>14058</v>
      </c>
      <c r="J759" s="9">
        <v>1525</v>
      </c>
      <c r="K759" s="9">
        <v>0</v>
      </c>
      <c r="L759" s="9">
        <v>1188</v>
      </c>
      <c r="M759" s="10">
        <v>16771</v>
      </c>
      <c r="N759" s="3"/>
      <c r="O759" s="11">
        <v>1</v>
      </c>
      <c r="P759" s="12">
        <v>0</v>
      </c>
      <c r="Q759" s="13">
        <v>15583</v>
      </c>
      <c r="R759" s="13">
        <v>0</v>
      </c>
      <c r="S759" s="13">
        <v>0</v>
      </c>
      <c r="T759" s="13">
        <v>1188</v>
      </c>
      <c r="U759" s="14">
        <v>16771</v>
      </c>
      <c r="V759" s="4"/>
      <c r="W759" s="15">
        <v>0</v>
      </c>
      <c r="X759" s="16">
        <v>0.09</v>
      </c>
      <c r="Y759" s="16">
        <v>2.1106045922277144E-2</v>
      </c>
      <c r="Z759" s="17">
        <v>0</v>
      </c>
      <c r="AA759" s="4"/>
      <c r="AB759" s="11">
        <v>0</v>
      </c>
      <c r="AC759" s="18">
        <v>0</v>
      </c>
      <c r="AD759" s="13">
        <v>0</v>
      </c>
      <c r="AE759" s="18">
        <v>0</v>
      </c>
      <c r="AF759" s="19">
        <v>0</v>
      </c>
    </row>
    <row r="760" spans="1:32" x14ac:dyDescent="0.2">
      <c r="A760" s="5">
        <v>487</v>
      </c>
      <c r="B760" s="6">
        <v>487274347</v>
      </c>
      <c r="C760" s="7" t="s">
        <v>313</v>
      </c>
      <c r="D760" s="6">
        <v>274</v>
      </c>
      <c r="E760" s="7" t="s">
        <v>63</v>
      </c>
      <c r="F760" s="6">
        <v>347</v>
      </c>
      <c r="G760" s="8" t="s">
        <v>127</v>
      </c>
      <c r="H760" s="3"/>
      <c r="I760" s="9">
        <v>15439</v>
      </c>
      <c r="J760" s="9">
        <v>6523</v>
      </c>
      <c r="K760" s="9">
        <v>0</v>
      </c>
      <c r="L760" s="9">
        <v>1188</v>
      </c>
      <c r="M760" s="10">
        <v>23150</v>
      </c>
      <c r="N760" s="3"/>
      <c r="O760" s="11">
        <v>14</v>
      </c>
      <c r="P760" s="12">
        <v>0</v>
      </c>
      <c r="Q760" s="13">
        <v>307468</v>
      </c>
      <c r="R760" s="13">
        <v>0</v>
      </c>
      <c r="S760" s="13">
        <v>0</v>
      </c>
      <c r="T760" s="13">
        <v>16632</v>
      </c>
      <c r="U760" s="14">
        <v>324100</v>
      </c>
      <c r="V760" s="4"/>
      <c r="W760" s="15">
        <v>0</v>
      </c>
      <c r="X760" s="16">
        <v>0.09</v>
      </c>
      <c r="Y760" s="16">
        <v>1.2849490721747332E-2</v>
      </c>
      <c r="Z760" s="17">
        <v>0</v>
      </c>
      <c r="AA760" s="4"/>
      <c r="AB760" s="11">
        <v>5</v>
      </c>
      <c r="AC760" s="18">
        <v>0</v>
      </c>
      <c r="AD760" s="13">
        <v>0</v>
      </c>
      <c r="AE760" s="18">
        <v>0</v>
      </c>
      <c r="AF760" s="19">
        <v>0</v>
      </c>
    </row>
    <row r="761" spans="1:32" x14ac:dyDescent="0.2">
      <c r="A761" s="5">
        <v>487</v>
      </c>
      <c r="B761" s="6">
        <v>487274350</v>
      </c>
      <c r="C761" s="7" t="s">
        <v>313</v>
      </c>
      <c r="D761" s="6">
        <v>274</v>
      </c>
      <c r="E761" s="7" t="s">
        <v>63</v>
      </c>
      <c r="F761" s="6">
        <v>350</v>
      </c>
      <c r="G761" s="8" t="s">
        <v>133</v>
      </c>
      <c r="H761" s="3"/>
      <c r="I761" s="9">
        <v>12163</v>
      </c>
      <c r="J761" s="9">
        <v>6534</v>
      </c>
      <c r="K761" s="9">
        <v>0</v>
      </c>
      <c r="L761" s="9">
        <v>1188</v>
      </c>
      <c r="M761" s="10">
        <v>19885</v>
      </c>
      <c r="N761" s="3"/>
      <c r="O761" s="11">
        <v>1</v>
      </c>
      <c r="P761" s="12">
        <v>0</v>
      </c>
      <c r="Q761" s="13">
        <v>18697</v>
      </c>
      <c r="R761" s="13">
        <v>0</v>
      </c>
      <c r="S761" s="13">
        <v>0</v>
      </c>
      <c r="T761" s="13">
        <v>1188</v>
      </c>
      <c r="U761" s="14">
        <v>19885</v>
      </c>
      <c r="V761" s="4"/>
      <c r="W761" s="15">
        <v>0</v>
      </c>
      <c r="X761" s="16">
        <v>0.09</v>
      </c>
      <c r="Y761" s="16">
        <v>5.8716879878472052E-2</v>
      </c>
      <c r="Z761" s="17">
        <v>0</v>
      </c>
      <c r="AA761" s="4"/>
      <c r="AB761" s="11">
        <v>0</v>
      </c>
      <c r="AC761" s="18">
        <v>0</v>
      </c>
      <c r="AD761" s="13">
        <v>0</v>
      </c>
      <c r="AE761" s="18">
        <v>0</v>
      </c>
      <c r="AF761" s="19">
        <v>0</v>
      </c>
    </row>
    <row r="762" spans="1:32" x14ac:dyDescent="0.2">
      <c r="A762" s="5">
        <v>488</v>
      </c>
      <c r="B762" s="6">
        <v>488219001</v>
      </c>
      <c r="C762" s="7" t="s">
        <v>315</v>
      </c>
      <c r="D762" s="6">
        <v>219</v>
      </c>
      <c r="E762" s="7" t="s">
        <v>316</v>
      </c>
      <c r="F762" s="6">
        <v>1</v>
      </c>
      <c r="G762" s="8" t="s">
        <v>210</v>
      </c>
      <c r="H762" s="3"/>
      <c r="I762" s="9">
        <v>13491</v>
      </c>
      <c r="J762" s="9">
        <v>1554</v>
      </c>
      <c r="K762" s="9">
        <v>0</v>
      </c>
      <c r="L762" s="9">
        <v>1188</v>
      </c>
      <c r="M762" s="10">
        <v>16233</v>
      </c>
      <c r="N762" s="3"/>
      <c r="O762" s="11">
        <v>52</v>
      </c>
      <c r="P762" s="12">
        <v>0</v>
      </c>
      <c r="Q762" s="13">
        <v>782340</v>
      </c>
      <c r="R762" s="13">
        <v>0</v>
      </c>
      <c r="S762" s="13">
        <v>0</v>
      </c>
      <c r="T762" s="13">
        <v>61776</v>
      </c>
      <c r="U762" s="14">
        <v>844116</v>
      </c>
      <c r="V762" s="4"/>
      <c r="W762" s="15">
        <v>0</v>
      </c>
      <c r="X762" s="16">
        <v>0.09</v>
      </c>
      <c r="Y762" s="16">
        <v>2.3643335331491232E-2</v>
      </c>
      <c r="Z762" s="17">
        <v>0</v>
      </c>
      <c r="AA762" s="4"/>
      <c r="AB762" s="11">
        <v>19</v>
      </c>
      <c r="AC762" s="18">
        <v>0</v>
      </c>
      <c r="AD762" s="13">
        <v>0</v>
      </c>
      <c r="AE762" s="18">
        <v>0</v>
      </c>
      <c r="AF762" s="19">
        <v>0</v>
      </c>
    </row>
    <row r="763" spans="1:32" x14ac:dyDescent="0.2">
      <c r="A763" s="5">
        <v>488</v>
      </c>
      <c r="B763" s="6">
        <v>488219016</v>
      </c>
      <c r="C763" s="7" t="s">
        <v>315</v>
      </c>
      <c r="D763" s="6">
        <v>219</v>
      </c>
      <c r="E763" s="7" t="s">
        <v>316</v>
      </c>
      <c r="F763" s="6">
        <v>16</v>
      </c>
      <c r="G763" s="8" t="s">
        <v>114</v>
      </c>
      <c r="H763" s="3"/>
      <c r="I763" s="9">
        <v>18552</v>
      </c>
      <c r="J763" s="9">
        <v>204</v>
      </c>
      <c r="K763" s="9">
        <v>0</v>
      </c>
      <c r="L763" s="9">
        <v>1188</v>
      </c>
      <c r="M763" s="10">
        <v>19944</v>
      </c>
      <c r="N763" s="3"/>
      <c r="O763" s="11">
        <v>2</v>
      </c>
      <c r="P763" s="12">
        <v>0</v>
      </c>
      <c r="Q763" s="13">
        <v>37512</v>
      </c>
      <c r="R763" s="13">
        <v>0</v>
      </c>
      <c r="S763" s="13">
        <v>0</v>
      </c>
      <c r="T763" s="13">
        <v>2376</v>
      </c>
      <c r="U763" s="14">
        <v>39888</v>
      </c>
      <c r="V763" s="4"/>
      <c r="W763" s="15">
        <v>0</v>
      </c>
      <c r="X763" s="16">
        <v>0.09</v>
      </c>
      <c r="Y763" s="16">
        <v>3.0228073167633217E-2</v>
      </c>
      <c r="Z763" s="17">
        <v>0</v>
      </c>
      <c r="AA763" s="4"/>
      <c r="AB763" s="11">
        <v>2</v>
      </c>
      <c r="AC763" s="18">
        <v>0</v>
      </c>
      <c r="AD763" s="13">
        <v>0</v>
      </c>
      <c r="AE763" s="18">
        <v>0</v>
      </c>
      <c r="AF763" s="19">
        <v>0</v>
      </c>
    </row>
    <row r="764" spans="1:32" x14ac:dyDescent="0.2">
      <c r="A764" s="5">
        <v>488</v>
      </c>
      <c r="B764" s="6">
        <v>488219035</v>
      </c>
      <c r="C764" s="7" t="s">
        <v>315</v>
      </c>
      <c r="D764" s="6">
        <v>219</v>
      </c>
      <c r="E764" s="7" t="s">
        <v>316</v>
      </c>
      <c r="F764" s="6">
        <v>35</v>
      </c>
      <c r="G764" s="8" t="s">
        <v>42</v>
      </c>
      <c r="H764" s="3"/>
      <c r="I764" s="9">
        <v>20371</v>
      </c>
      <c r="J764" s="9">
        <v>7713</v>
      </c>
      <c r="K764" s="9">
        <v>0</v>
      </c>
      <c r="L764" s="9">
        <v>1188</v>
      </c>
      <c r="M764" s="10">
        <v>29272</v>
      </c>
      <c r="N764" s="3"/>
      <c r="O764" s="11">
        <v>3</v>
      </c>
      <c r="P764" s="12">
        <v>0</v>
      </c>
      <c r="Q764" s="13">
        <v>84252</v>
      </c>
      <c r="R764" s="13">
        <v>0</v>
      </c>
      <c r="S764" s="13">
        <v>0</v>
      </c>
      <c r="T764" s="13">
        <v>3564</v>
      </c>
      <c r="U764" s="14">
        <v>87816</v>
      </c>
      <c r="V764" s="4"/>
      <c r="W764" s="15">
        <v>0</v>
      </c>
      <c r="X764" s="16">
        <v>0.18</v>
      </c>
      <c r="Y764" s="16">
        <v>0.1674255461324281</v>
      </c>
      <c r="Z764" s="17">
        <v>0</v>
      </c>
      <c r="AA764" s="4"/>
      <c r="AB764" s="11">
        <v>2</v>
      </c>
      <c r="AC764" s="18">
        <v>0</v>
      </c>
      <c r="AD764" s="13">
        <v>0</v>
      </c>
      <c r="AE764" s="18">
        <v>0</v>
      </c>
      <c r="AF764" s="19">
        <v>0</v>
      </c>
    </row>
    <row r="765" spans="1:32" x14ac:dyDescent="0.2">
      <c r="A765" s="5">
        <v>488</v>
      </c>
      <c r="B765" s="6">
        <v>488219040</v>
      </c>
      <c r="C765" s="7" t="s">
        <v>315</v>
      </c>
      <c r="D765" s="6">
        <v>219</v>
      </c>
      <c r="E765" s="7" t="s">
        <v>316</v>
      </c>
      <c r="F765" s="6">
        <v>40</v>
      </c>
      <c r="G765" s="8" t="s">
        <v>97</v>
      </c>
      <c r="H765" s="3"/>
      <c r="I765" s="9">
        <v>15574</v>
      </c>
      <c r="J765" s="9">
        <v>4118</v>
      </c>
      <c r="K765" s="9">
        <v>0</v>
      </c>
      <c r="L765" s="9">
        <v>1188</v>
      </c>
      <c r="M765" s="10">
        <v>20880</v>
      </c>
      <c r="N765" s="3"/>
      <c r="O765" s="11">
        <v>18</v>
      </c>
      <c r="P765" s="12">
        <v>0</v>
      </c>
      <c r="Q765" s="13">
        <v>354456</v>
      </c>
      <c r="R765" s="13">
        <v>0</v>
      </c>
      <c r="S765" s="13">
        <v>0</v>
      </c>
      <c r="T765" s="13">
        <v>21384</v>
      </c>
      <c r="U765" s="14">
        <v>375840</v>
      </c>
      <c r="V765" s="4"/>
      <c r="W765" s="15">
        <v>0</v>
      </c>
      <c r="X765" s="16">
        <v>0.09</v>
      </c>
      <c r="Y765" s="16">
        <v>5.4900547321843317E-3</v>
      </c>
      <c r="Z765" s="17">
        <v>0</v>
      </c>
      <c r="AA765" s="4"/>
      <c r="AB765" s="11">
        <v>5</v>
      </c>
      <c r="AC765" s="18">
        <v>0</v>
      </c>
      <c r="AD765" s="13">
        <v>0</v>
      </c>
      <c r="AE765" s="18">
        <v>0</v>
      </c>
      <c r="AF765" s="19">
        <v>0</v>
      </c>
    </row>
    <row r="766" spans="1:32" x14ac:dyDescent="0.2">
      <c r="A766" s="5">
        <v>488</v>
      </c>
      <c r="B766" s="6">
        <v>488219044</v>
      </c>
      <c r="C766" s="7" t="s">
        <v>315</v>
      </c>
      <c r="D766" s="6">
        <v>219</v>
      </c>
      <c r="E766" s="7" t="s">
        <v>316</v>
      </c>
      <c r="F766" s="6">
        <v>44</v>
      </c>
      <c r="G766" s="8" t="s">
        <v>43</v>
      </c>
      <c r="H766" s="3"/>
      <c r="I766" s="9">
        <v>17146</v>
      </c>
      <c r="J766" s="9">
        <v>598</v>
      </c>
      <c r="K766" s="9">
        <v>0</v>
      </c>
      <c r="L766" s="9">
        <v>1188</v>
      </c>
      <c r="M766" s="10">
        <v>18932</v>
      </c>
      <c r="N766" s="3"/>
      <c r="O766" s="11">
        <v>170</v>
      </c>
      <c r="P766" s="12">
        <v>0</v>
      </c>
      <c r="Q766" s="13">
        <v>3016480</v>
      </c>
      <c r="R766" s="13">
        <v>0</v>
      </c>
      <c r="S766" s="13">
        <v>0</v>
      </c>
      <c r="T766" s="13">
        <v>201960</v>
      </c>
      <c r="U766" s="14">
        <v>3218440</v>
      </c>
      <c r="V766" s="4"/>
      <c r="W766" s="15">
        <v>0</v>
      </c>
      <c r="X766" s="16">
        <v>0.18</v>
      </c>
      <c r="Y766" s="16">
        <v>9.2015180021243606E-2</v>
      </c>
      <c r="Z766" s="17">
        <v>0</v>
      </c>
      <c r="AA766" s="4"/>
      <c r="AB766" s="11">
        <v>87</v>
      </c>
      <c r="AC766" s="18">
        <v>0</v>
      </c>
      <c r="AD766" s="13">
        <v>0</v>
      </c>
      <c r="AE766" s="18">
        <v>0</v>
      </c>
      <c r="AF766" s="19">
        <v>0</v>
      </c>
    </row>
    <row r="767" spans="1:32" x14ac:dyDescent="0.2">
      <c r="A767" s="5">
        <v>488</v>
      </c>
      <c r="B767" s="6">
        <v>488219052</v>
      </c>
      <c r="C767" s="7" t="s">
        <v>315</v>
      </c>
      <c r="D767" s="6">
        <v>219</v>
      </c>
      <c r="E767" s="7" t="s">
        <v>316</v>
      </c>
      <c r="F767" s="6">
        <v>52</v>
      </c>
      <c r="G767" s="8" t="s">
        <v>293</v>
      </c>
      <c r="H767" s="3"/>
      <c r="I767" s="9">
        <v>10992</v>
      </c>
      <c r="J767" s="9">
        <v>3998</v>
      </c>
      <c r="K767" s="9">
        <v>0</v>
      </c>
      <c r="L767" s="9">
        <v>1188</v>
      </c>
      <c r="M767" s="10">
        <v>16178</v>
      </c>
      <c r="N767" s="3"/>
      <c r="O767" s="11">
        <v>2</v>
      </c>
      <c r="P767" s="12">
        <v>0</v>
      </c>
      <c r="Q767" s="13">
        <v>29980</v>
      </c>
      <c r="R767" s="13">
        <v>0</v>
      </c>
      <c r="S767" s="13">
        <v>0</v>
      </c>
      <c r="T767" s="13">
        <v>2376</v>
      </c>
      <c r="U767" s="14">
        <v>32356</v>
      </c>
      <c r="V767" s="4"/>
      <c r="W767" s="15">
        <v>0</v>
      </c>
      <c r="X767" s="16">
        <v>0.09</v>
      </c>
      <c r="Y767" s="16">
        <v>4.3126338981647756E-2</v>
      </c>
      <c r="Z767" s="17">
        <v>0</v>
      </c>
      <c r="AA767" s="4"/>
      <c r="AB767" s="11">
        <v>1</v>
      </c>
      <c r="AC767" s="18">
        <v>0</v>
      </c>
      <c r="AD767" s="13">
        <v>0</v>
      </c>
      <c r="AE767" s="18">
        <v>0</v>
      </c>
      <c r="AF767" s="19">
        <v>0</v>
      </c>
    </row>
    <row r="768" spans="1:32" x14ac:dyDescent="0.2">
      <c r="A768" s="5">
        <v>488</v>
      </c>
      <c r="B768" s="6">
        <v>488219065</v>
      </c>
      <c r="C768" s="7" t="s">
        <v>315</v>
      </c>
      <c r="D768" s="6">
        <v>219</v>
      </c>
      <c r="E768" s="7" t="s">
        <v>316</v>
      </c>
      <c r="F768" s="6">
        <v>65</v>
      </c>
      <c r="G768" s="8" t="s">
        <v>317</v>
      </c>
      <c r="H768" s="3"/>
      <c r="I768" s="9">
        <v>12519</v>
      </c>
      <c r="J768" s="9">
        <v>9055</v>
      </c>
      <c r="K768" s="9">
        <v>0</v>
      </c>
      <c r="L768" s="9">
        <v>1188</v>
      </c>
      <c r="M768" s="10">
        <v>22762</v>
      </c>
      <c r="N768" s="3"/>
      <c r="O768" s="11">
        <v>9</v>
      </c>
      <c r="P768" s="12">
        <v>0</v>
      </c>
      <c r="Q768" s="13">
        <v>194166</v>
      </c>
      <c r="R768" s="13">
        <v>0</v>
      </c>
      <c r="S768" s="13">
        <v>0</v>
      </c>
      <c r="T768" s="13">
        <v>10692</v>
      </c>
      <c r="U768" s="14">
        <v>204858</v>
      </c>
      <c r="V768" s="4"/>
      <c r="W768" s="15">
        <v>0</v>
      </c>
      <c r="X768" s="16">
        <v>0.09</v>
      </c>
      <c r="Y768" s="16">
        <v>6.6356944291902087E-3</v>
      </c>
      <c r="Z768" s="17">
        <v>0</v>
      </c>
      <c r="AA768" s="4"/>
      <c r="AB768" s="11">
        <v>2</v>
      </c>
      <c r="AC768" s="18">
        <v>0</v>
      </c>
      <c r="AD768" s="13">
        <v>0</v>
      </c>
      <c r="AE768" s="18">
        <v>0</v>
      </c>
      <c r="AF768" s="19">
        <v>0</v>
      </c>
    </row>
    <row r="769" spans="1:32" x14ac:dyDescent="0.2">
      <c r="A769" s="5">
        <v>488</v>
      </c>
      <c r="B769" s="6">
        <v>488219083</v>
      </c>
      <c r="C769" s="7" t="s">
        <v>315</v>
      </c>
      <c r="D769" s="6">
        <v>219</v>
      </c>
      <c r="E769" s="7" t="s">
        <v>316</v>
      </c>
      <c r="F769" s="6">
        <v>83</v>
      </c>
      <c r="G769" s="8" t="s">
        <v>211</v>
      </c>
      <c r="H769" s="3"/>
      <c r="I769" s="9">
        <v>15125</v>
      </c>
      <c r="J769" s="9">
        <v>1451</v>
      </c>
      <c r="K769" s="9">
        <v>0</v>
      </c>
      <c r="L769" s="9">
        <v>1188</v>
      </c>
      <c r="M769" s="10">
        <v>17764</v>
      </c>
      <c r="N769" s="3"/>
      <c r="O769" s="11">
        <v>7</v>
      </c>
      <c r="P769" s="12">
        <v>0</v>
      </c>
      <c r="Q769" s="13">
        <v>116032</v>
      </c>
      <c r="R769" s="13">
        <v>0</v>
      </c>
      <c r="S769" s="13">
        <v>0</v>
      </c>
      <c r="T769" s="13">
        <v>8316</v>
      </c>
      <c r="U769" s="14">
        <v>124348</v>
      </c>
      <c r="V769" s="4"/>
      <c r="W769" s="15">
        <v>0</v>
      </c>
      <c r="X769" s="16">
        <v>0.09</v>
      </c>
      <c r="Y769" s="16">
        <v>9.5148765287576178E-3</v>
      </c>
      <c r="Z769" s="17">
        <v>0</v>
      </c>
      <c r="AA769" s="4"/>
      <c r="AB769" s="11">
        <v>2</v>
      </c>
      <c r="AC769" s="18">
        <v>0</v>
      </c>
      <c r="AD769" s="13">
        <v>0</v>
      </c>
      <c r="AE769" s="18">
        <v>0</v>
      </c>
      <c r="AF769" s="19">
        <v>0</v>
      </c>
    </row>
    <row r="770" spans="1:32" x14ac:dyDescent="0.2">
      <c r="A770" s="5">
        <v>488</v>
      </c>
      <c r="B770" s="6">
        <v>488219118</v>
      </c>
      <c r="C770" s="7" t="s">
        <v>315</v>
      </c>
      <c r="D770" s="6">
        <v>219</v>
      </c>
      <c r="E770" s="7" t="s">
        <v>316</v>
      </c>
      <c r="F770" s="6">
        <v>118</v>
      </c>
      <c r="G770" s="8" t="s">
        <v>295</v>
      </c>
      <c r="H770" s="3"/>
      <c r="I770" s="9">
        <v>13760</v>
      </c>
      <c r="J770" s="9">
        <v>1721</v>
      </c>
      <c r="K770" s="9">
        <v>0</v>
      </c>
      <c r="L770" s="9">
        <v>1188</v>
      </c>
      <c r="M770" s="10">
        <v>16669</v>
      </c>
      <c r="N770" s="3"/>
      <c r="O770" s="11">
        <v>1</v>
      </c>
      <c r="P770" s="12">
        <v>0</v>
      </c>
      <c r="Q770" s="13">
        <v>15481</v>
      </c>
      <c r="R770" s="13">
        <v>0</v>
      </c>
      <c r="S770" s="13">
        <v>0</v>
      </c>
      <c r="T770" s="13">
        <v>1188</v>
      </c>
      <c r="U770" s="14">
        <v>16669</v>
      </c>
      <c r="V770" s="4"/>
      <c r="W770" s="15">
        <v>0</v>
      </c>
      <c r="X770" s="16">
        <v>0.09</v>
      </c>
      <c r="Y770" s="16">
        <v>8.4139278316847262E-3</v>
      </c>
      <c r="Z770" s="17">
        <v>0</v>
      </c>
      <c r="AA770" s="4"/>
      <c r="AB770" s="11">
        <v>0</v>
      </c>
      <c r="AC770" s="18">
        <v>0</v>
      </c>
      <c r="AD770" s="13">
        <v>0</v>
      </c>
      <c r="AE770" s="18">
        <v>0</v>
      </c>
      <c r="AF770" s="19">
        <v>0</v>
      </c>
    </row>
    <row r="771" spans="1:32" x14ac:dyDescent="0.2">
      <c r="A771" s="5">
        <v>488</v>
      </c>
      <c r="B771" s="6">
        <v>488219122</v>
      </c>
      <c r="C771" s="7" t="s">
        <v>315</v>
      </c>
      <c r="D771" s="6">
        <v>219</v>
      </c>
      <c r="E771" s="7" t="s">
        <v>316</v>
      </c>
      <c r="F771" s="6">
        <v>122</v>
      </c>
      <c r="G771" s="8" t="s">
        <v>296</v>
      </c>
      <c r="H771" s="3"/>
      <c r="I771" s="9">
        <v>13217</v>
      </c>
      <c r="J771" s="9">
        <v>4545</v>
      </c>
      <c r="K771" s="9">
        <v>0</v>
      </c>
      <c r="L771" s="9">
        <v>1188</v>
      </c>
      <c r="M771" s="10">
        <v>18950</v>
      </c>
      <c r="N771" s="3"/>
      <c r="O771" s="11">
        <v>24</v>
      </c>
      <c r="P771" s="12">
        <v>0</v>
      </c>
      <c r="Q771" s="13">
        <v>426288</v>
      </c>
      <c r="R771" s="13">
        <v>0</v>
      </c>
      <c r="S771" s="13">
        <v>0</v>
      </c>
      <c r="T771" s="13">
        <v>28512</v>
      </c>
      <c r="U771" s="14">
        <v>454800</v>
      </c>
      <c r="V771" s="4"/>
      <c r="W771" s="15">
        <v>0</v>
      </c>
      <c r="X771" s="16">
        <v>0.09</v>
      </c>
      <c r="Y771" s="16">
        <v>1.0990654719129139E-2</v>
      </c>
      <c r="Z771" s="17">
        <v>0</v>
      </c>
      <c r="AA771" s="4"/>
      <c r="AB771" s="11">
        <v>13</v>
      </c>
      <c r="AC771" s="18">
        <v>0</v>
      </c>
      <c r="AD771" s="13">
        <v>0</v>
      </c>
      <c r="AE771" s="18">
        <v>0</v>
      </c>
      <c r="AF771" s="19">
        <v>0</v>
      </c>
    </row>
    <row r="772" spans="1:32" x14ac:dyDescent="0.2">
      <c r="A772" s="5">
        <v>488</v>
      </c>
      <c r="B772" s="6">
        <v>488219131</v>
      </c>
      <c r="C772" s="7" t="s">
        <v>315</v>
      </c>
      <c r="D772" s="6">
        <v>219</v>
      </c>
      <c r="E772" s="7" t="s">
        <v>316</v>
      </c>
      <c r="F772" s="6">
        <v>131</v>
      </c>
      <c r="G772" s="8" t="s">
        <v>297</v>
      </c>
      <c r="H772" s="3"/>
      <c r="I772" s="9">
        <v>12535</v>
      </c>
      <c r="J772" s="9">
        <v>6724</v>
      </c>
      <c r="K772" s="9">
        <v>0</v>
      </c>
      <c r="L772" s="9">
        <v>1188</v>
      </c>
      <c r="M772" s="10">
        <v>20447</v>
      </c>
      <c r="N772" s="3"/>
      <c r="O772" s="11">
        <v>4</v>
      </c>
      <c r="P772" s="12">
        <v>0</v>
      </c>
      <c r="Q772" s="13">
        <v>77036</v>
      </c>
      <c r="R772" s="13">
        <v>0</v>
      </c>
      <c r="S772" s="13">
        <v>0</v>
      </c>
      <c r="T772" s="13">
        <v>4752</v>
      </c>
      <c r="U772" s="14">
        <v>81788</v>
      </c>
      <c r="V772" s="4"/>
      <c r="W772" s="15">
        <v>0</v>
      </c>
      <c r="X772" s="16">
        <v>0.09</v>
      </c>
      <c r="Y772" s="16">
        <v>1.7054046038346962E-3</v>
      </c>
      <c r="Z772" s="17">
        <v>0</v>
      </c>
      <c r="AA772" s="4"/>
      <c r="AB772" s="11">
        <v>1</v>
      </c>
      <c r="AC772" s="18">
        <v>0</v>
      </c>
      <c r="AD772" s="13">
        <v>0</v>
      </c>
      <c r="AE772" s="18">
        <v>0</v>
      </c>
      <c r="AF772" s="19">
        <v>0</v>
      </c>
    </row>
    <row r="773" spans="1:32" x14ac:dyDescent="0.2">
      <c r="A773" s="5">
        <v>488</v>
      </c>
      <c r="B773" s="6">
        <v>488219133</v>
      </c>
      <c r="C773" s="7" t="s">
        <v>315</v>
      </c>
      <c r="D773" s="6">
        <v>219</v>
      </c>
      <c r="E773" s="7" t="s">
        <v>316</v>
      </c>
      <c r="F773" s="6">
        <v>133</v>
      </c>
      <c r="G773" s="8" t="s">
        <v>95</v>
      </c>
      <c r="H773" s="3"/>
      <c r="I773" s="9">
        <v>14031</v>
      </c>
      <c r="J773" s="9">
        <v>605</v>
      </c>
      <c r="K773" s="9">
        <v>0</v>
      </c>
      <c r="L773" s="9">
        <v>1188</v>
      </c>
      <c r="M773" s="10">
        <v>15824</v>
      </c>
      <c r="N773" s="3"/>
      <c r="O773" s="11">
        <v>33</v>
      </c>
      <c r="P773" s="12">
        <v>0</v>
      </c>
      <c r="Q773" s="13">
        <v>482988</v>
      </c>
      <c r="R773" s="13">
        <v>0</v>
      </c>
      <c r="S773" s="13">
        <v>0</v>
      </c>
      <c r="T773" s="13">
        <v>39204</v>
      </c>
      <c r="U773" s="14">
        <v>522192</v>
      </c>
      <c r="V773" s="4"/>
      <c r="W773" s="15">
        <v>0</v>
      </c>
      <c r="X773" s="16">
        <v>0.09</v>
      </c>
      <c r="Y773" s="16">
        <v>3.5338453267358676E-2</v>
      </c>
      <c r="Z773" s="17">
        <v>0</v>
      </c>
      <c r="AA773" s="4"/>
      <c r="AB773" s="11">
        <v>15</v>
      </c>
      <c r="AC773" s="18">
        <v>0</v>
      </c>
      <c r="AD773" s="13">
        <v>0</v>
      </c>
      <c r="AE773" s="18">
        <v>0</v>
      </c>
      <c r="AF773" s="19">
        <v>0</v>
      </c>
    </row>
    <row r="774" spans="1:32" x14ac:dyDescent="0.2">
      <c r="A774" s="5">
        <v>488</v>
      </c>
      <c r="B774" s="6">
        <v>488219142</v>
      </c>
      <c r="C774" s="7" t="s">
        <v>315</v>
      </c>
      <c r="D774" s="6">
        <v>219</v>
      </c>
      <c r="E774" s="7" t="s">
        <v>316</v>
      </c>
      <c r="F774" s="6">
        <v>142</v>
      </c>
      <c r="G774" s="8" t="s">
        <v>318</v>
      </c>
      <c r="H774" s="3"/>
      <c r="I774" s="9">
        <v>13266</v>
      </c>
      <c r="J774" s="9">
        <v>11759</v>
      </c>
      <c r="K774" s="9">
        <v>0</v>
      </c>
      <c r="L774" s="9">
        <v>1188</v>
      </c>
      <c r="M774" s="10">
        <v>26213</v>
      </c>
      <c r="N774" s="3"/>
      <c r="O774" s="11">
        <v>17</v>
      </c>
      <c r="P774" s="12">
        <v>0</v>
      </c>
      <c r="Q774" s="13">
        <v>425425</v>
      </c>
      <c r="R774" s="13">
        <v>0</v>
      </c>
      <c r="S774" s="13">
        <v>0</v>
      </c>
      <c r="T774" s="13">
        <v>20196</v>
      </c>
      <c r="U774" s="14">
        <v>445621</v>
      </c>
      <c r="V774" s="4"/>
      <c r="W774" s="15">
        <v>0</v>
      </c>
      <c r="X774" s="16">
        <v>0.09</v>
      </c>
      <c r="Y774" s="16">
        <v>1.9999673743348937E-2</v>
      </c>
      <c r="Z774" s="17">
        <v>0</v>
      </c>
      <c r="AA774" s="4"/>
      <c r="AB774" s="11">
        <v>7</v>
      </c>
      <c r="AC774" s="18">
        <v>0</v>
      </c>
      <c r="AD774" s="13">
        <v>0</v>
      </c>
      <c r="AE774" s="18">
        <v>0</v>
      </c>
      <c r="AF774" s="19">
        <v>0</v>
      </c>
    </row>
    <row r="775" spans="1:32" x14ac:dyDescent="0.2">
      <c r="A775" s="5">
        <v>488</v>
      </c>
      <c r="B775" s="6">
        <v>488219145</v>
      </c>
      <c r="C775" s="7" t="s">
        <v>315</v>
      </c>
      <c r="D775" s="6">
        <v>219</v>
      </c>
      <c r="E775" s="7" t="s">
        <v>316</v>
      </c>
      <c r="F775" s="6">
        <v>145</v>
      </c>
      <c r="G775" s="8" t="s">
        <v>298</v>
      </c>
      <c r="H775" s="3"/>
      <c r="I775" s="9">
        <v>13738</v>
      </c>
      <c r="J775" s="9">
        <v>1980</v>
      </c>
      <c r="K775" s="9">
        <v>0</v>
      </c>
      <c r="L775" s="9">
        <v>1188</v>
      </c>
      <c r="M775" s="10">
        <v>16906</v>
      </c>
      <c r="N775" s="3"/>
      <c r="O775" s="11">
        <v>7</v>
      </c>
      <c r="P775" s="12">
        <v>0</v>
      </c>
      <c r="Q775" s="13">
        <v>110026</v>
      </c>
      <c r="R775" s="13">
        <v>0</v>
      </c>
      <c r="S775" s="13">
        <v>0</v>
      </c>
      <c r="T775" s="13">
        <v>8316</v>
      </c>
      <c r="U775" s="14">
        <v>118342</v>
      </c>
      <c r="V775" s="4"/>
      <c r="W775" s="15">
        <v>0</v>
      </c>
      <c r="X775" s="16">
        <v>0.09</v>
      </c>
      <c r="Y775" s="16">
        <v>1.3375172449739969E-2</v>
      </c>
      <c r="Z775" s="17">
        <v>0</v>
      </c>
      <c r="AA775" s="4"/>
      <c r="AB775" s="11">
        <v>4</v>
      </c>
      <c r="AC775" s="18">
        <v>0</v>
      </c>
      <c r="AD775" s="13">
        <v>0</v>
      </c>
      <c r="AE775" s="18">
        <v>0</v>
      </c>
      <c r="AF775" s="19">
        <v>0</v>
      </c>
    </row>
    <row r="776" spans="1:32" x14ac:dyDescent="0.2">
      <c r="A776" s="5">
        <v>488</v>
      </c>
      <c r="B776" s="6">
        <v>488219171</v>
      </c>
      <c r="C776" s="7" t="s">
        <v>315</v>
      </c>
      <c r="D776" s="6">
        <v>219</v>
      </c>
      <c r="E776" s="7" t="s">
        <v>316</v>
      </c>
      <c r="F776" s="6">
        <v>171</v>
      </c>
      <c r="G776" s="8" t="s">
        <v>299</v>
      </c>
      <c r="H776" s="3"/>
      <c r="I776" s="9">
        <v>14454</v>
      </c>
      <c r="J776" s="9">
        <v>3651</v>
      </c>
      <c r="K776" s="9">
        <v>0</v>
      </c>
      <c r="L776" s="9">
        <v>1188</v>
      </c>
      <c r="M776" s="10">
        <v>19293</v>
      </c>
      <c r="N776" s="3"/>
      <c r="O776" s="11">
        <v>8</v>
      </c>
      <c r="P776" s="12">
        <v>0</v>
      </c>
      <c r="Q776" s="13">
        <v>144840</v>
      </c>
      <c r="R776" s="13">
        <v>0</v>
      </c>
      <c r="S776" s="13">
        <v>0</v>
      </c>
      <c r="T776" s="13">
        <v>9504</v>
      </c>
      <c r="U776" s="14">
        <v>154344</v>
      </c>
      <c r="V776" s="4"/>
      <c r="W776" s="15">
        <v>0</v>
      </c>
      <c r="X776" s="16">
        <v>0.09</v>
      </c>
      <c r="Y776" s="16">
        <v>1.0479569732102387E-2</v>
      </c>
      <c r="Z776" s="17">
        <v>0</v>
      </c>
      <c r="AA776" s="4"/>
      <c r="AB776" s="11">
        <v>2</v>
      </c>
      <c r="AC776" s="18">
        <v>0</v>
      </c>
      <c r="AD776" s="13">
        <v>0</v>
      </c>
      <c r="AE776" s="18">
        <v>0</v>
      </c>
      <c r="AF776" s="19">
        <v>0</v>
      </c>
    </row>
    <row r="777" spans="1:32" x14ac:dyDescent="0.2">
      <c r="A777" s="5">
        <v>488</v>
      </c>
      <c r="B777" s="6">
        <v>488219219</v>
      </c>
      <c r="C777" s="7" t="s">
        <v>315</v>
      </c>
      <c r="D777" s="6">
        <v>219</v>
      </c>
      <c r="E777" s="7" t="s">
        <v>316</v>
      </c>
      <c r="F777" s="6">
        <v>219</v>
      </c>
      <c r="G777" s="8" t="s">
        <v>316</v>
      </c>
      <c r="H777" s="3"/>
      <c r="I777" s="9">
        <v>12207</v>
      </c>
      <c r="J777" s="9">
        <v>6023</v>
      </c>
      <c r="K777" s="9">
        <v>0</v>
      </c>
      <c r="L777" s="9">
        <v>1188</v>
      </c>
      <c r="M777" s="10">
        <v>19418</v>
      </c>
      <c r="N777" s="3"/>
      <c r="O777" s="11">
        <v>11</v>
      </c>
      <c r="P777" s="12">
        <v>0</v>
      </c>
      <c r="Q777" s="13">
        <v>200530</v>
      </c>
      <c r="R777" s="13">
        <v>0</v>
      </c>
      <c r="S777" s="13">
        <v>0</v>
      </c>
      <c r="T777" s="13">
        <v>13068</v>
      </c>
      <c r="U777" s="14">
        <v>213598</v>
      </c>
      <c r="V777" s="4"/>
      <c r="W777" s="15">
        <v>0</v>
      </c>
      <c r="X777" s="16">
        <v>0.09</v>
      </c>
      <c r="Y777" s="16">
        <v>5.5552392950389022E-3</v>
      </c>
      <c r="Z777" s="17">
        <v>0</v>
      </c>
      <c r="AA777" s="4"/>
      <c r="AB777" s="11">
        <v>4</v>
      </c>
      <c r="AC777" s="18">
        <v>0</v>
      </c>
      <c r="AD777" s="13">
        <v>0</v>
      </c>
      <c r="AE777" s="18">
        <v>0</v>
      </c>
      <c r="AF777" s="19">
        <v>0</v>
      </c>
    </row>
    <row r="778" spans="1:32" x14ac:dyDescent="0.2">
      <c r="A778" s="5">
        <v>488</v>
      </c>
      <c r="B778" s="6">
        <v>488219231</v>
      </c>
      <c r="C778" s="7" t="s">
        <v>315</v>
      </c>
      <c r="D778" s="6">
        <v>219</v>
      </c>
      <c r="E778" s="7" t="s">
        <v>316</v>
      </c>
      <c r="F778" s="6">
        <v>231</v>
      </c>
      <c r="G778" s="8" t="s">
        <v>301</v>
      </c>
      <c r="H778" s="3"/>
      <c r="I778" s="9">
        <v>12432</v>
      </c>
      <c r="J778" s="9">
        <v>3373</v>
      </c>
      <c r="K778" s="9">
        <v>0</v>
      </c>
      <c r="L778" s="9">
        <v>1188</v>
      </c>
      <c r="M778" s="10">
        <v>16993</v>
      </c>
      <c r="N778" s="3"/>
      <c r="O778" s="11">
        <v>18</v>
      </c>
      <c r="P778" s="12">
        <v>0</v>
      </c>
      <c r="Q778" s="13">
        <v>284490</v>
      </c>
      <c r="R778" s="13">
        <v>0</v>
      </c>
      <c r="S778" s="13">
        <v>0</v>
      </c>
      <c r="T778" s="13">
        <v>21384</v>
      </c>
      <c r="U778" s="14">
        <v>305874</v>
      </c>
      <c r="V778" s="4"/>
      <c r="W778" s="15">
        <v>0</v>
      </c>
      <c r="X778" s="16">
        <v>0.09</v>
      </c>
      <c r="Y778" s="16">
        <v>1.6141022038174867E-2</v>
      </c>
      <c r="Z778" s="17">
        <v>0</v>
      </c>
      <c r="AA778" s="4"/>
      <c r="AB778" s="11">
        <v>7</v>
      </c>
      <c r="AC778" s="18">
        <v>0</v>
      </c>
      <c r="AD778" s="13">
        <v>0</v>
      </c>
      <c r="AE778" s="18">
        <v>0</v>
      </c>
      <c r="AF778" s="19">
        <v>0</v>
      </c>
    </row>
    <row r="779" spans="1:32" x14ac:dyDescent="0.2">
      <c r="A779" s="5">
        <v>488</v>
      </c>
      <c r="B779" s="6">
        <v>488219239</v>
      </c>
      <c r="C779" s="7" t="s">
        <v>315</v>
      </c>
      <c r="D779" s="6">
        <v>219</v>
      </c>
      <c r="E779" s="7" t="s">
        <v>316</v>
      </c>
      <c r="F779" s="6">
        <v>239</v>
      </c>
      <c r="G779" s="8" t="s">
        <v>291</v>
      </c>
      <c r="H779" s="3"/>
      <c r="I779" s="9">
        <v>14923</v>
      </c>
      <c r="J779" s="9">
        <v>4360</v>
      </c>
      <c r="K779" s="9">
        <v>0</v>
      </c>
      <c r="L779" s="9">
        <v>1188</v>
      </c>
      <c r="M779" s="10">
        <v>20471</v>
      </c>
      <c r="N779" s="3"/>
      <c r="O779" s="11">
        <v>9</v>
      </c>
      <c r="P779" s="12">
        <v>0</v>
      </c>
      <c r="Q779" s="13">
        <v>173547</v>
      </c>
      <c r="R779" s="13">
        <v>0</v>
      </c>
      <c r="S779" s="13">
        <v>0</v>
      </c>
      <c r="T779" s="13">
        <v>10692</v>
      </c>
      <c r="U779" s="14">
        <v>184239</v>
      </c>
      <c r="V779" s="4"/>
      <c r="W779" s="15">
        <v>0</v>
      </c>
      <c r="X779" s="16">
        <v>0.09</v>
      </c>
      <c r="Y779" s="16">
        <v>5.2022681805181839E-2</v>
      </c>
      <c r="Z779" s="17">
        <v>0</v>
      </c>
      <c r="AA779" s="4"/>
      <c r="AB779" s="11">
        <v>5</v>
      </c>
      <c r="AC779" s="18">
        <v>0</v>
      </c>
      <c r="AD779" s="13">
        <v>0</v>
      </c>
      <c r="AE779" s="18">
        <v>0</v>
      </c>
      <c r="AF779" s="19">
        <v>0</v>
      </c>
    </row>
    <row r="780" spans="1:32" x14ac:dyDescent="0.2">
      <c r="A780" s="5">
        <v>488</v>
      </c>
      <c r="B780" s="6">
        <v>488219243</v>
      </c>
      <c r="C780" s="7" t="s">
        <v>315</v>
      </c>
      <c r="D780" s="6">
        <v>219</v>
      </c>
      <c r="E780" s="7" t="s">
        <v>316</v>
      </c>
      <c r="F780" s="6">
        <v>243</v>
      </c>
      <c r="G780" s="8" t="s">
        <v>62</v>
      </c>
      <c r="H780" s="3"/>
      <c r="I780" s="9">
        <v>15143</v>
      </c>
      <c r="J780" s="9">
        <v>1626</v>
      </c>
      <c r="K780" s="9">
        <v>0</v>
      </c>
      <c r="L780" s="9">
        <v>1188</v>
      </c>
      <c r="M780" s="10">
        <v>17957</v>
      </c>
      <c r="N780" s="3"/>
      <c r="O780" s="11">
        <v>33</v>
      </c>
      <c r="P780" s="12">
        <v>0</v>
      </c>
      <c r="Q780" s="13">
        <v>553377</v>
      </c>
      <c r="R780" s="13">
        <v>0</v>
      </c>
      <c r="S780" s="13">
        <v>0</v>
      </c>
      <c r="T780" s="13">
        <v>39204</v>
      </c>
      <c r="U780" s="14">
        <v>592581</v>
      </c>
      <c r="V780" s="4"/>
      <c r="W780" s="15">
        <v>0</v>
      </c>
      <c r="X780" s="16">
        <v>0.09</v>
      </c>
      <c r="Y780" s="16">
        <v>5.9339802772845765E-3</v>
      </c>
      <c r="Z780" s="17">
        <v>0</v>
      </c>
      <c r="AA780" s="4"/>
      <c r="AB780" s="11">
        <v>11</v>
      </c>
      <c r="AC780" s="18">
        <v>0</v>
      </c>
      <c r="AD780" s="13">
        <v>0</v>
      </c>
      <c r="AE780" s="18">
        <v>0</v>
      </c>
      <c r="AF780" s="19">
        <v>0</v>
      </c>
    </row>
    <row r="781" spans="1:32" x14ac:dyDescent="0.2">
      <c r="A781" s="5">
        <v>488</v>
      </c>
      <c r="B781" s="6">
        <v>488219244</v>
      </c>
      <c r="C781" s="7" t="s">
        <v>315</v>
      </c>
      <c r="D781" s="6">
        <v>219</v>
      </c>
      <c r="E781" s="7" t="s">
        <v>316</v>
      </c>
      <c r="F781" s="6">
        <v>244</v>
      </c>
      <c r="G781" s="8" t="s">
        <v>52</v>
      </c>
      <c r="H781" s="3"/>
      <c r="I781" s="9">
        <v>15784</v>
      </c>
      <c r="J781" s="9">
        <v>4517</v>
      </c>
      <c r="K781" s="9">
        <v>0</v>
      </c>
      <c r="L781" s="9">
        <v>1188</v>
      </c>
      <c r="M781" s="10">
        <v>21489</v>
      </c>
      <c r="N781" s="3"/>
      <c r="O781" s="11">
        <v>157</v>
      </c>
      <c r="P781" s="12">
        <v>0</v>
      </c>
      <c r="Q781" s="13">
        <v>3187257</v>
      </c>
      <c r="R781" s="13">
        <v>0</v>
      </c>
      <c r="S781" s="13">
        <v>0</v>
      </c>
      <c r="T781" s="13">
        <v>186516</v>
      </c>
      <c r="U781" s="14">
        <v>3373773</v>
      </c>
      <c r="V781" s="4"/>
      <c r="W781" s="15">
        <v>0</v>
      </c>
      <c r="X781" s="16">
        <v>0.09</v>
      </c>
      <c r="Y781" s="16">
        <v>0.1012923605086789</v>
      </c>
      <c r="Z781" s="17">
        <v>0</v>
      </c>
      <c r="AA781" s="4"/>
      <c r="AB781" s="11">
        <v>92</v>
      </c>
      <c r="AC781" s="18">
        <v>17.50280663772941</v>
      </c>
      <c r="AD781" s="13">
        <v>376048.47755254508</v>
      </c>
      <c r="AE781" s="18">
        <v>0</v>
      </c>
      <c r="AF781" s="19">
        <v>0</v>
      </c>
    </row>
    <row r="782" spans="1:32" x14ac:dyDescent="0.2">
      <c r="A782" s="5">
        <v>488</v>
      </c>
      <c r="B782" s="6">
        <v>488219251</v>
      </c>
      <c r="C782" s="7" t="s">
        <v>315</v>
      </c>
      <c r="D782" s="6">
        <v>219</v>
      </c>
      <c r="E782" s="7" t="s">
        <v>316</v>
      </c>
      <c r="F782" s="6">
        <v>251</v>
      </c>
      <c r="G782" s="8" t="s">
        <v>250</v>
      </c>
      <c r="H782" s="3"/>
      <c r="I782" s="9">
        <v>13989</v>
      </c>
      <c r="J782" s="9">
        <v>1960</v>
      </c>
      <c r="K782" s="9">
        <v>0</v>
      </c>
      <c r="L782" s="9">
        <v>1188</v>
      </c>
      <c r="M782" s="10">
        <v>17137</v>
      </c>
      <c r="N782" s="3"/>
      <c r="O782" s="11">
        <v>101</v>
      </c>
      <c r="P782" s="12">
        <v>0</v>
      </c>
      <c r="Q782" s="13">
        <v>1610849</v>
      </c>
      <c r="R782" s="13">
        <v>0</v>
      </c>
      <c r="S782" s="13">
        <v>0</v>
      </c>
      <c r="T782" s="13">
        <v>119988</v>
      </c>
      <c r="U782" s="14">
        <v>1730837</v>
      </c>
      <c r="V782" s="4"/>
      <c r="W782" s="15">
        <v>0</v>
      </c>
      <c r="X782" s="16">
        <v>0.09</v>
      </c>
      <c r="Y782" s="16">
        <v>4.093835746496393E-2</v>
      </c>
      <c r="Z782" s="17">
        <v>0</v>
      </c>
      <c r="AA782" s="4"/>
      <c r="AB782" s="11">
        <v>41</v>
      </c>
      <c r="AC782" s="18">
        <v>0</v>
      </c>
      <c r="AD782" s="13">
        <v>0</v>
      </c>
      <c r="AE782" s="18">
        <v>0</v>
      </c>
      <c r="AF782" s="19">
        <v>0</v>
      </c>
    </row>
    <row r="783" spans="1:32" x14ac:dyDescent="0.2">
      <c r="A783" s="5">
        <v>488</v>
      </c>
      <c r="B783" s="6">
        <v>488219264</v>
      </c>
      <c r="C783" s="7" t="s">
        <v>315</v>
      </c>
      <c r="D783" s="6">
        <v>219</v>
      </c>
      <c r="E783" s="7" t="s">
        <v>316</v>
      </c>
      <c r="F783" s="6">
        <v>264</v>
      </c>
      <c r="G783" s="8" t="s">
        <v>319</v>
      </c>
      <c r="H783" s="3"/>
      <c r="I783" s="9">
        <v>12192</v>
      </c>
      <c r="J783" s="9">
        <v>5983</v>
      </c>
      <c r="K783" s="9">
        <v>0</v>
      </c>
      <c r="L783" s="9">
        <v>1188</v>
      </c>
      <c r="M783" s="10">
        <v>19363</v>
      </c>
      <c r="N783" s="3"/>
      <c r="O783" s="11">
        <v>15</v>
      </c>
      <c r="P783" s="12">
        <v>0</v>
      </c>
      <c r="Q783" s="13">
        <v>272625</v>
      </c>
      <c r="R783" s="13">
        <v>0</v>
      </c>
      <c r="S783" s="13">
        <v>0</v>
      </c>
      <c r="T783" s="13">
        <v>17820</v>
      </c>
      <c r="U783" s="14">
        <v>290445</v>
      </c>
      <c r="V783" s="4"/>
      <c r="W783" s="15">
        <v>0</v>
      </c>
      <c r="X783" s="16">
        <v>0.09</v>
      </c>
      <c r="Y783" s="16">
        <v>6.1563927425696248E-3</v>
      </c>
      <c r="Z783" s="17">
        <v>0</v>
      </c>
      <c r="AA783" s="4"/>
      <c r="AB783" s="11">
        <v>7</v>
      </c>
      <c r="AC783" s="18">
        <v>0</v>
      </c>
      <c r="AD783" s="13">
        <v>0</v>
      </c>
      <c r="AE783" s="18">
        <v>0</v>
      </c>
      <c r="AF783" s="19">
        <v>0</v>
      </c>
    </row>
    <row r="784" spans="1:32" x14ac:dyDescent="0.2">
      <c r="A784" s="5">
        <v>488</v>
      </c>
      <c r="B784" s="6">
        <v>488219285</v>
      </c>
      <c r="C784" s="7" t="s">
        <v>315</v>
      </c>
      <c r="D784" s="6">
        <v>219</v>
      </c>
      <c r="E784" s="7" t="s">
        <v>316</v>
      </c>
      <c r="F784" s="6">
        <v>285</v>
      </c>
      <c r="G784" s="8" t="s">
        <v>64</v>
      </c>
      <c r="H784" s="3"/>
      <c r="I784" s="9">
        <v>17147</v>
      </c>
      <c r="J784" s="9">
        <v>2908</v>
      </c>
      <c r="K784" s="9">
        <v>0</v>
      </c>
      <c r="L784" s="9">
        <v>1188</v>
      </c>
      <c r="M784" s="10">
        <v>21243</v>
      </c>
      <c r="N784" s="3"/>
      <c r="O784" s="11">
        <v>4</v>
      </c>
      <c r="P784" s="12">
        <v>0</v>
      </c>
      <c r="Q784" s="13">
        <v>80220</v>
      </c>
      <c r="R784" s="13">
        <v>0</v>
      </c>
      <c r="S784" s="13">
        <v>0</v>
      </c>
      <c r="T784" s="13">
        <v>4752</v>
      </c>
      <c r="U784" s="14">
        <v>84972</v>
      </c>
      <c r="V784" s="4"/>
      <c r="W784" s="15">
        <v>0</v>
      </c>
      <c r="X784" s="16">
        <v>0.09</v>
      </c>
      <c r="Y784" s="16">
        <v>3.0798353014839911E-2</v>
      </c>
      <c r="Z784" s="17">
        <v>0</v>
      </c>
      <c r="AA784" s="4"/>
      <c r="AB784" s="11">
        <v>0</v>
      </c>
      <c r="AC784" s="18">
        <v>0</v>
      </c>
      <c r="AD784" s="13">
        <v>0</v>
      </c>
      <c r="AE784" s="18">
        <v>0</v>
      </c>
      <c r="AF784" s="19">
        <v>0</v>
      </c>
    </row>
    <row r="785" spans="1:32" x14ac:dyDescent="0.2">
      <c r="A785" s="5">
        <v>488</v>
      </c>
      <c r="B785" s="6">
        <v>488219293</v>
      </c>
      <c r="C785" s="7" t="s">
        <v>315</v>
      </c>
      <c r="D785" s="6">
        <v>219</v>
      </c>
      <c r="E785" s="7" t="s">
        <v>316</v>
      </c>
      <c r="F785" s="6">
        <v>293</v>
      </c>
      <c r="G785" s="8" t="s">
        <v>65</v>
      </c>
      <c r="H785" s="3"/>
      <c r="I785" s="9">
        <v>15857</v>
      </c>
      <c r="J785" s="9">
        <v>550</v>
      </c>
      <c r="K785" s="9">
        <v>0</v>
      </c>
      <c r="L785" s="9">
        <v>1188</v>
      </c>
      <c r="M785" s="10">
        <v>17595</v>
      </c>
      <c r="N785" s="3"/>
      <c r="O785" s="11">
        <v>4</v>
      </c>
      <c r="P785" s="12">
        <v>0</v>
      </c>
      <c r="Q785" s="13">
        <v>65628</v>
      </c>
      <c r="R785" s="13">
        <v>0</v>
      </c>
      <c r="S785" s="13">
        <v>0</v>
      </c>
      <c r="T785" s="13">
        <v>4752</v>
      </c>
      <c r="U785" s="14">
        <v>70380</v>
      </c>
      <c r="V785" s="4"/>
      <c r="W785" s="15">
        <v>0</v>
      </c>
      <c r="X785" s="16">
        <v>0.18</v>
      </c>
      <c r="Y785" s="16">
        <v>1.5325378622147022E-2</v>
      </c>
      <c r="Z785" s="17">
        <v>0</v>
      </c>
      <c r="AA785" s="4"/>
      <c r="AB785" s="11">
        <v>2</v>
      </c>
      <c r="AC785" s="18">
        <v>0</v>
      </c>
      <c r="AD785" s="13">
        <v>0</v>
      </c>
      <c r="AE785" s="18">
        <v>0</v>
      </c>
      <c r="AF785" s="19">
        <v>0</v>
      </c>
    </row>
    <row r="786" spans="1:32" x14ac:dyDescent="0.2">
      <c r="A786" s="5">
        <v>488</v>
      </c>
      <c r="B786" s="6">
        <v>488219336</v>
      </c>
      <c r="C786" s="7" t="s">
        <v>315</v>
      </c>
      <c r="D786" s="6">
        <v>219</v>
      </c>
      <c r="E786" s="7" t="s">
        <v>316</v>
      </c>
      <c r="F786" s="6">
        <v>336</v>
      </c>
      <c r="G786" s="8" t="s">
        <v>132</v>
      </c>
      <c r="H786" s="3"/>
      <c r="I786" s="9">
        <v>13534</v>
      </c>
      <c r="J786" s="9">
        <v>1812</v>
      </c>
      <c r="K786" s="9">
        <v>0</v>
      </c>
      <c r="L786" s="9">
        <v>1188</v>
      </c>
      <c r="M786" s="10">
        <v>16534</v>
      </c>
      <c r="N786" s="3"/>
      <c r="O786" s="11">
        <v>275</v>
      </c>
      <c r="P786" s="12">
        <v>0</v>
      </c>
      <c r="Q786" s="13">
        <v>4220150</v>
      </c>
      <c r="R786" s="13">
        <v>0</v>
      </c>
      <c r="S786" s="13">
        <v>0</v>
      </c>
      <c r="T786" s="13">
        <v>326700</v>
      </c>
      <c r="U786" s="14">
        <v>4546850</v>
      </c>
      <c r="V786" s="4"/>
      <c r="W786" s="15">
        <v>0</v>
      </c>
      <c r="X786" s="16">
        <v>0.09</v>
      </c>
      <c r="Y786" s="16">
        <v>4.5882777090842444E-2</v>
      </c>
      <c r="Z786" s="17">
        <v>0</v>
      </c>
      <c r="AA786" s="4"/>
      <c r="AB786" s="11">
        <v>104</v>
      </c>
      <c r="AC786" s="18">
        <v>0</v>
      </c>
      <c r="AD786" s="13">
        <v>0</v>
      </c>
      <c r="AE786" s="18">
        <v>0</v>
      </c>
      <c r="AF786" s="19">
        <v>0</v>
      </c>
    </row>
    <row r="787" spans="1:32" x14ac:dyDescent="0.2">
      <c r="A787" s="5">
        <v>488</v>
      </c>
      <c r="B787" s="6">
        <v>488219625</v>
      </c>
      <c r="C787" s="7" t="s">
        <v>315</v>
      </c>
      <c r="D787" s="6">
        <v>219</v>
      </c>
      <c r="E787" s="7" t="s">
        <v>316</v>
      </c>
      <c r="F787" s="6">
        <v>625</v>
      </c>
      <c r="G787" s="8" t="s">
        <v>66</v>
      </c>
      <c r="H787" s="3"/>
      <c r="I787" s="9">
        <v>11261</v>
      </c>
      <c r="J787" s="9">
        <v>974</v>
      </c>
      <c r="K787" s="9">
        <v>0</v>
      </c>
      <c r="L787" s="9">
        <v>1188</v>
      </c>
      <c r="M787" s="10">
        <v>13423</v>
      </c>
      <c r="N787" s="3"/>
      <c r="O787" s="11">
        <v>3</v>
      </c>
      <c r="P787" s="12">
        <v>0</v>
      </c>
      <c r="Q787" s="13">
        <v>36705</v>
      </c>
      <c r="R787" s="13">
        <v>0</v>
      </c>
      <c r="S787" s="13">
        <v>0</v>
      </c>
      <c r="T787" s="13">
        <v>3564</v>
      </c>
      <c r="U787" s="14">
        <v>40269</v>
      </c>
      <c r="V787" s="4"/>
      <c r="W787" s="15">
        <v>0</v>
      </c>
      <c r="X787" s="16">
        <v>0.09</v>
      </c>
      <c r="Y787" s="16">
        <v>4.1640385834014549E-3</v>
      </c>
      <c r="Z787" s="17">
        <v>0</v>
      </c>
      <c r="AA787" s="4"/>
      <c r="AB787" s="11">
        <v>1</v>
      </c>
      <c r="AC787" s="18">
        <v>0</v>
      </c>
      <c r="AD787" s="13">
        <v>0</v>
      </c>
      <c r="AE787" s="18">
        <v>0</v>
      </c>
      <c r="AF787" s="19">
        <v>0</v>
      </c>
    </row>
    <row r="788" spans="1:32" x14ac:dyDescent="0.2">
      <c r="A788" s="5">
        <v>488</v>
      </c>
      <c r="B788" s="6">
        <v>488219760</v>
      </c>
      <c r="C788" s="7" t="s">
        <v>315</v>
      </c>
      <c r="D788" s="6">
        <v>219</v>
      </c>
      <c r="E788" s="7" t="s">
        <v>316</v>
      </c>
      <c r="F788" s="6">
        <v>760</v>
      </c>
      <c r="G788" s="8" t="s">
        <v>305</v>
      </c>
      <c r="H788" s="3"/>
      <c r="I788" s="9">
        <v>13474</v>
      </c>
      <c r="J788" s="9">
        <v>2638</v>
      </c>
      <c r="K788" s="9">
        <v>0</v>
      </c>
      <c r="L788" s="9">
        <v>1188</v>
      </c>
      <c r="M788" s="10">
        <v>17300</v>
      </c>
      <c r="N788" s="3"/>
      <c r="O788" s="11">
        <v>6</v>
      </c>
      <c r="P788" s="12">
        <v>0</v>
      </c>
      <c r="Q788" s="13">
        <v>96672</v>
      </c>
      <c r="R788" s="13">
        <v>0</v>
      </c>
      <c r="S788" s="13">
        <v>0</v>
      </c>
      <c r="T788" s="13">
        <v>7128</v>
      </c>
      <c r="U788" s="14">
        <v>103800</v>
      </c>
      <c r="V788" s="4"/>
      <c r="W788" s="15">
        <v>0</v>
      </c>
      <c r="X788" s="16">
        <v>0.09</v>
      </c>
      <c r="Y788" s="16">
        <v>4.24105327185152E-2</v>
      </c>
      <c r="Z788" s="17">
        <v>0</v>
      </c>
      <c r="AA788" s="4"/>
      <c r="AB788" s="11">
        <v>1</v>
      </c>
      <c r="AC788" s="18">
        <v>0</v>
      </c>
      <c r="AD788" s="13">
        <v>0</v>
      </c>
      <c r="AE788" s="18">
        <v>0</v>
      </c>
      <c r="AF788" s="19">
        <v>0</v>
      </c>
    </row>
    <row r="789" spans="1:32" x14ac:dyDescent="0.2">
      <c r="A789" s="5">
        <v>488</v>
      </c>
      <c r="B789" s="6">
        <v>488219780</v>
      </c>
      <c r="C789" s="7" t="s">
        <v>315</v>
      </c>
      <c r="D789" s="6">
        <v>219</v>
      </c>
      <c r="E789" s="7" t="s">
        <v>316</v>
      </c>
      <c r="F789" s="6">
        <v>780</v>
      </c>
      <c r="G789" s="8" t="s">
        <v>180</v>
      </c>
      <c r="H789" s="3"/>
      <c r="I789" s="9">
        <v>13561</v>
      </c>
      <c r="J789" s="9">
        <v>2414</v>
      </c>
      <c r="K789" s="9">
        <v>0</v>
      </c>
      <c r="L789" s="9">
        <v>1188</v>
      </c>
      <c r="M789" s="10">
        <v>17163</v>
      </c>
      <c r="N789" s="3"/>
      <c r="O789" s="11">
        <v>62</v>
      </c>
      <c r="P789" s="12">
        <v>0</v>
      </c>
      <c r="Q789" s="13">
        <v>990450</v>
      </c>
      <c r="R789" s="13">
        <v>0</v>
      </c>
      <c r="S789" s="13">
        <v>0</v>
      </c>
      <c r="T789" s="13">
        <v>73656</v>
      </c>
      <c r="U789" s="14">
        <v>1064106</v>
      </c>
      <c r="V789" s="4"/>
      <c r="W789" s="15">
        <v>0</v>
      </c>
      <c r="X789" s="16">
        <v>0.09</v>
      </c>
      <c r="Y789" s="16">
        <v>2.1987861487199618E-2</v>
      </c>
      <c r="Z789" s="17">
        <v>0</v>
      </c>
      <c r="AA789" s="4"/>
      <c r="AB789" s="11">
        <v>27</v>
      </c>
      <c r="AC789" s="18">
        <v>0</v>
      </c>
      <c r="AD789" s="13">
        <v>0</v>
      </c>
      <c r="AE789" s="18">
        <v>0</v>
      </c>
      <c r="AF789" s="19">
        <v>0</v>
      </c>
    </row>
    <row r="790" spans="1:32" x14ac:dyDescent="0.2">
      <c r="A790" s="5">
        <v>489</v>
      </c>
      <c r="B790" s="6">
        <v>489020020</v>
      </c>
      <c r="C790" s="7" t="s">
        <v>320</v>
      </c>
      <c r="D790" s="6">
        <v>20</v>
      </c>
      <c r="E790" s="7" t="s">
        <v>160</v>
      </c>
      <c r="F790" s="6">
        <v>20</v>
      </c>
      <c r="G790" s="8" t="s">
        <v>160</v>
      </c>
      <c r="H790" s="3"/>
      <c r="I790" s="9">
        <v>14905</v>
      </c>
      <c r="J790" s="9">
        <v>2460</v>
      </c>
      <c r="K790" s="9">
        <v>0</v>
      </c>
      <c r="L790" s="9">
        <v>1188</v>
      </c>
      <c r="M790" s="10">
        <v>18553</v>
      </c>
      <c r="N790" s="3"/>
      <c r="O790" s="11">
        <v>255</v>
      </c>
      <c r="P790" s="12">
        <v>0</v>
      </c>
      <c r="Q790" s="13">
        <v>4428075</v>
      </c>
      <c r="R790" s="13">
        <v>0</v>
      </c>
      <c r="S790" s="13">
        <v>0</v>
      </c>
      <c r="T790" s="13">
        <v>302940</v>
      </c>
      <c r="U790" s="14">
        <v>4731015</v>
      </c>
      <c r="V790" s="4"/>
      <c r="W790" s="15">
        <v>0</v>
      </c>
      <c r="X790" s="16">
        <v>0.09</v>
      </c>
      <c r="Y790" s="16">
        <v>6.1393736751717116E-2</v>
      </c>
      <c r="Z790" s="17">
        <v>0</v>
      </c>
      <c r="AA790" s="4"/>
      <c r="AB790" s="11">
        <v>47</v>
      </c>
      <c r="AC790" s="18">
        <v>0</v>
      </c>
      <c r="AD790" s="13">
        <v>0</v>
      </c>
      <c r="AE790" s="18">
        <v>0</v>
      </c>
      <c r="AF790" s="19">
        <v>0</v>
      </c>
    </row>
    <row r="791" spans="1:32" x14ac:dyDescent="0.2">
      <c r="A791" s="5">
        <v>489</v>
      </c>
      <c r="B791" s="6">
        <v>489020036</v>
      </c>
      <c r="C791" s="7" t="s">
        <v>320</v>
      </c>
      <c r="D791" s="6">
        <v>20</v>
      </c>
      <c r="E791" s="7" t="s">
        <v>160</v>
      </c>
      <c r="F791" s="6">
        <v>36</v>
      </c>
      <c r="G791" s="8" t="s">
        <v>292</v>
      </c>
      <c r="H791" s="3"/>
      <c r="I791" s="9">
        <v>13837</v>
      </c>
      <c r="J791" s="9">
        <v>6627</v>
      </c>
      <c r="K791" s="9">
        <v>0</v>
      </c>
      <c r="L791" s="9">
        <v>1188</v>
      </c>
      <c r="M791" s="10">
        <v>21652</v>
      </c>
      <c r="N791" s="3"/>
      <c r="O791" s="11">
        <v>85</v>
      </c>
      <c r="P791" s="12">
        <v>0</v>
      </c>
      <c r="Q791" s="13">
        <v>1739440</v>
      </c>
      <c r="R791" s="13">
        <v>0</v>
      </c>
      <c r="S791" s="13">
        <v>0</v>
      </c>
      <c r="T791" s="13">
        <v>100980</v>
      </c>
      <c r="U791" s="14">
        <v>1840420</v>
      </c>
      <c r="V791" s="4"/>
      <c r="W791" s="15">
        <v>0</v>
      </c>
      <c r="X791" s="16">
        <v>0.09</v>
      </c>
      <c r="Y791" s="16">
        <v>6.5092327606210726E-2</v>
      </c>
      <c r="Z791" s="17">
        <v>0</v>
      </c>
      <c r="AA791" s="4"/>
      <c r="AB791" s="11">
        <v>24</v>
      </c>
      <c r="AC791" s="18">
        <v>0</v>
      </c>
      <c r="AD791" s="13">
        <v>0</v>
      </c>
      <c r="AE791" s="18">
        <v>0</v>
      </c>
      <c r="AF791" s="19">
        <v>0</v>
      </c>
    </row>
    <row r="792" spans="1:32" x14ac:dyDescent="0.2">
      <c r="A792" s="5">
        <v>489</v>
      </c>
      <c r="B792" s="6">
        <v>489020052</v>
      </c>
      <c r="C792" s="7" t="s">
        <v>320</v>
      </c>
      <c r="D792" s="6">
        <v>20</v>
      </c>
      <c r="E792" s="7" t="s">
        <v>160</v>
      </c>
      <c r="F792" s="6">
        <v>52</v>
      </c>
      <c r="G792" s="8" t="s">
        <v>293</v>
      </c>
      <c r="H792" s="3"/>
      <c r="I792" s="9">
        <v>14448</v>
      </c>
      <c r="J792" s="9">
        <v>5255</v>
      </c>
      <c r="K792" s="9">
        <v>0</v>
      </c>
      <c r="L792" s="9">
        <v>1188</v>
      </c>
      <c r="M792" s="10">
        <v>20891</v>
      </c>
      <c r="N792" s="3"/>
      <c r="O792" s="11">
        <v>2</v>
      </c>
      <c r="P792" s="12">
        <v>0</v>
      </c>
      <c r="Q792" s="13">
        <v>39406</v>
      </c>
      <c r="R792" s="13">
        <v>0</v>
      </c>
      <c r="S792" s="13">
        <v>0</v>
      </c>
      <c r="T792" s="13">
        <v>2376</v>
      </c>
      <c r="U792" s="14">
        <v>41782</v>
      </c>
      <c r="V792" s="4"/>
      <c r="W792" s="15">
        <v>0</v>
      </c>
      <c r="X792" s="16">
        <v>0.09</v>
      </c>
      <c r="Y792" s="16">
        <v>4.3126338981647756E-2</v>
      </c>
      <c r="Z792" s="17">
        <v>0</v>
      </c>
      <c r="AA792" s="4"/>
      <c r="AB792" s="11">
        <v>1</v>
      </c>
      <c r="AC792" s="18">
        <v>0</v>
      </c>
      <c r="AD792" s="13">
        <v>0</v>
      </c>
      <c r="AE792" s="18">
        <v>0</v>
      </c>
      <c r="AF792" s="19">
        <v>0</v>
      </c>
    </row>
    <row r="793" spans="1:32" x14ac:dyDescent="0.2">
      <c r="A793" s="5">
        <v>489</v>
      </c>
      <c r="B793" s="6">
        <v>489020096</v>
      </c>
      <c r="C793" s="7" t="s">
        <v>320</v>
      </c>
      <c r="D793" s="6">
        <v>20</v>
      </c>
      <c r="E793" s="7" t="s">
        <v>160</v>
      </c>
      <c r="F793" s="6">
        <v>96</v>
      </c>
      <c r="G793" s="8" t="s">
        <v>255</v>
      </c>
      <c r="H793" s="3"/>
      <c r="I793" s="9">
        <v>13900</v>
      </c>
      <c r="J793" s="9">
        <v>7573</v>
      </c>
      <c r="K793" s="9">
        <v>0</v>
      </c>
      <c r="L793" s="9">
        <v>1188</v>
      </c>
      <c r="M793" s="10">
        <v>22661</v>
      </c>
      <c r="N793" s="3"/>
      <c r="O793" s="11">
        <v>92</v>
      </c>
      <c r="P793" s="12">
        <v>0</v>
      </c>
      <c r="Q793" s="13">
        <v>1975516</v>
      </c>
      <c r="R793" s="13">
        <v>0</v>
      </c>
      <c r="S793" s="13">
        <v>0</v>
      </c>
      <c r="T793" s="13">
        <v>109296</v>
      </c>
      <c r="U793" s="14">
        <v>2084812</v>
      </c>
      <c r="V793" s="4"/>
      <c r="W793" s="15">
        <v>0</v>
      </c>
      <c r="X793" s="16">
        <v>0.09</v>
      </c>
      <c r="Y793" s="16">
        <v>3.8420571115823428E-2</v>
      </c>
      <c r="Z793" s="17">
        <v>0</v>
      </c>
      <c r="AA793" s="4"/>
      <c r="AB793" s="11">
        <v>27</v>
      </c>
      <c r="AC793" s="18">
        <v>0</v>
      </c>
      <c r="AD793" s="13">
        <v>0</v>
      </c>
      <c r="AE793" s="18">
        <v>0</v>
      </c>
      <c r="AF793" s="19">
        <v>0</v>
      </c>
    </row>
    <row r="794" spans="1:32" x14ac:dyDescent="0.2">
      <c r="A794" s="5">
        <v>489</v>
      </c>
      <c r="B794" s="6">
        <v>489020122</v>
      </c>
      <c r="C794" s="7" t="s">
        <v>320</v>
      </c>
      <c r="D794" s="6">
        <v>20</v>
      </c>
      <c r="E794" s="7" t="s">
        <v>160</v>
      </c>
      <c r="F794" s="6">
        <v>122</v>
      </c>
      <c r="G794" s="8" t="s">
        <v>296</v>
      </c>
      <c r="H794" s="3"/>
      <c r="I794" s="9">
        <v>12414</v>
      </c>
      <c r="J794" s="9">
        <v>4269</v>
      </c>
      <c r="K794" s="9">
        <v>0</v>
      </c>
      <c r="L794" s="9">
        <v>1188</v>
      </c>
      <c r="M794" s="10">
        <v>17871</v>
      </c>
      <c r="N794" s="3"/>
      <c r="O794" s="11">
        <v>1</v>
      </c>
      <c r="P794" s="12">
        <v>0</v>
      </c>
      <c r="Q794" s="13">
        <v>16683</v>
      </c>
      <c r="R794" s="13">
        <v>0</v>
      </c>
      <c r="S794" s="13">
        <v>0</v>
      </c>
      <c r="T794" s="13">
        <v>1188</v>
      </c>
      <c r="U794" s="14">
        <v>17871</v>
      </c>
      <c r="V794" s="4"/>
      <c r="W794" s="15">
        <v>0</v>
      </c>
      <c r="X794" s="16">
        <v>0.09</v>
      </c>
      <c r="Y794" s="16">
        <v>1.0990654719129139E-2</v>
      </c>
      <c r="Z794" s="17">
        <v>0</v>
      </c>
      <c r="AA794" s="4"/>
      <c r="AB794" s="11">
        <v>0</v>
      </c>
      <c r="AC794" s="18">
        <v>0</v>
      </c>
      <c r="AD794" s="13">
        <v>0</v>
      </c>
      <c r="AE794" s="18">
        <v>0</v>
      </c>
      <c r="AF794" s="19">
        <v>0</v>
      </c>
    </row>
    <row r="795" spans="1:32" x14ac:dyDescent="0.2">
      <c r="A795" s="5">
        <v>489</v>
      </c>
      <c r="B795" s="6">
        <v>489020172</v>
      </c>
      <c r="C795" s="7" t="s">
        <v>320</v>
      </c>
      <c r="D795" s="6">
        <v>20</v>
      </c>
      <c r="E795" s="7" t="s">
        <v>160</v>
      </c>
      <c r="F795" s="6">
        <v>172</v>
      </c>
      <c r="G795" s="8" t="s">
        <v>161</v>
      </c>
      <c r="H795" s="3"/>
      <c r="I795" s="9">
        <v>13597</v>
      </c>
      <c r="J795" s="9">
        <v>8897</v>
      </c>
      <c r="K795" s="9">
        <v>0</v>
      </c>
      <c r="L795" s="9">
        <v>1188</v>
      </c>
      <c r="M795" s="10">
        <v>23682</v>
      </c>
      <c r="N795" s="3"/>
      <c r="O795" s="11">
        <v>34</v>
      </c>
      <c r="P795" s="12">
        <v>0</v>
      </c>
      <c r="Q795" s="13">
        <v>764796</v>
      </c>
      <c r="R795" s="13">
        <v>0</v>
      </c>
      <c r="S795" s="13">
        <v>0</v>
      </c>
      <c r="T795" s="13">
        <v>40392</v>
      </c>
      <c r="U795" s="14">
        <v>805188</v>
      </c>
      <c r="V795" s="4"/>
      <c r="W795" s="15">
        <v>0</v>
      </c>
      <c r="X795" s="16">
        <v>0.09</v>
      </c>
      <c r="Y795" s="16">
        <v>3.1463880624104969E-2</v>
      </c>
      <c r="Z795" s="17">
        <v>0</v>
      </c>
      <c r="AA795" s="4"/>
      <c r="AB795" s="11">
        <v>12</v>
      </c>
      <c r="AC795" s="18">
        <v>0</v>
      </c>
      <c r="AD795" s="13">
        <v>0</v>
      </c>
      <c r="AE795" s="18">
        <v>0</v>
      </c>
      <c r="AF795" s="19">
        <v>0</v>
      </c>
    </row>
    <row r="796" spans="1:32" x14ac:dyDescent="0.2">
      <c r="A796" s="5">
        <v>489</v>
      </c>
      <c r="B796" s="6">
        <v>489020182</v>
      </c>
      <c r="C796" s="7" t="s">
        <v>320</v>
      </c>
      <c r="D796" s="6">
        <v>20</v>
      </c>
      <c r="E796" s="7" t="s">
        <v>160</v>
      </c>
      <c r="F796" s="6">
        <v>182</v>
      </c>
      <c r="G796" s="8" t="s">
        <v>213</v>
      </c>
      <c r="H796" s="3"/>
      <c r="I796" s="9">
        <v>18112</v>
      </c>
      <c r="J796" s="9">
        <v>3008</v>
      </c>
      <c r="K796" s="9">
        <v>0</v>
      </c>
      <c r="L796" s="9">
        <v>1188</v>
      </c>
      <c r="M796" s="10">
        <v>22308</v>
      </c>
      <c r="N796" s="3"/>
      <c r="O796" s="11">
        <v>1</v>
      </c>
      <c r="P796" s="12">
        <v>0</v>
      </c>
      <c r="Q796" s="13">
        <v>21120</v>
      </c>
      <c r="R796" s="13">
        <v>0</v>
      </c>
      <c r="S796" s="13">
        <v>0</v>
      </c>
      <c r="T796" s="13">
        <v>1188</v>
      </c>
      <c r="U796" s="14">
        <v>22308</v>
      </c>
      <c r="V796" s="4"/>
      <c r="W796" s="15">
        <v>0</v>
      </c>
      <c r="X796" s="16">
        <v>0.09</v>
      </c>
      <c r="Y796" s="16">
        <v>1.3444265423476544E-2</v>
      </c>
      <c r="Z796" s="17">
        <v>0</v>
      </c>
      <c r="AA796" s="4"/>
      <c r="AB796" s="11">
        <v>0</v>
      </c>
      <c r="AC796" s="18">
        <v>0</v>
      </c>
      <c r="AD796" s="13">
        <v>0</v>
      </c>
      <c r="AE796" s="18">
        <v>0</v>
      </c>
      <c r="AF796" s="19">
        <v>0</v>
      </c>
    </row>
    <row r="797" spans="1:32" x14ac:dyDescent="0.2">
      <c r="A797" s="5">
        <v>489</v>
      </c>
      <c r="B797" s="6">
        <v>489020197</v>
      </c>
      <c r="C797" s="7" t="s">
        <v>320</v>
      </c>
      <c r="D797" s="6">
        <v>20</v>
      </c>
      <c r="E797" s="7" t="s">
        <v>160</v>
      </c>
      <c r="F797" s="6">
        <v>197</v>
      </c>
      <c r="G797" s="8" t="s">
        <v>321</v>
      </c>
      <c r="H797" s="3"/>
      <c r="I797" s="9">
        <v>12243</v>
      </c>
      <c r="J797" s="9">
        <v>10221</v>
      </c>
      <c r="K797" s="9">
        <v>0</v>
      </c>
      <c r="L797" s="9">
        <v>1188</v>
      </c>
      <c r="M797" s="10">
        <v>23652</v>
      </c>
      <c r="N797" s="3"/>
      <c r="O797" s="11">
        <v>1</v>
      </c>
      <c r="P797" s="12">
        <v>0</v>
      </c>
      <c r="Q797" s="13">
        <v>22464</v>
      </c>
      <c r="R797" s="13">
        <v>0</v>
      </c>
      <c r="S797" s="13">
        <v>0</v>
      </c>
      <c r="T797" s="13">
        <v>1188</v>
      </c>
      <c r="U797" s="14">
        <v>23652</v>
      </c>
      <c r="V797" s="4"/>
      <c r="W797" s="15">
        <v>0</v>
      </c>
      <c r="X797" s="16">
        <v>0.09</v>
      </c>
      <c r="Y797" s="16">
        <v>4.8013485326022816E-4</v>
      </c>
      <c r="Z797" s="17">
        <v>0</v>
      </c>
      <c r="AA797" s="4"/>
      <c r="AB797" s="11">
        <v>0</v>
      </c>
      <c r="AC797" s="18">
        <v>0</v>
      </c>
      <c r="AD797" s="13">
        <v>0</v>
      </c>
      <c r="AE797" s="18">
        <v>0</v>
      </c>
      <c r="AF797" s="19">
        <v>0</v>
      </c>
    </row>
    <row r="798" spans="1:32" x14ac:dyDescent="0.2">
      <c r="A798" s="5">
        <v>489</v>
      </c>
      <c r="B798" s="6">
        <v>489020239</v>
      </c>
      <c r="C798" s="7" t="s">
        <v>320</v>
      </c>
      <c r="D798" s="6">
        <v>20</v>
      </c>
      <c r="E798" s="7" t="s">
        <v>160</v>
      </c>
      <c r="F798" s="6">
        <v>239</v>
      </c>
      <c r="G798" s="8" t="s">
        <v>291</v>
      </c>
      <c r="H798" s="3"/>
      <c r="I798" s="9">
        <v>12918</v>
      </c>
      <c r="J798" s="9">
        <v>3775</v>
      </c>
      <c r="K798" s="9">
        <v>0</v>
      </c>
      <c r="L798" s="9">
        <v>1188</v>
      </c>
      <c r="M798" s="10">
        <v>17881</v>
      </c>
      <c r="N798" s="3"/>
      <c r="O798" s="11">
        <v>47</v>
      </c>
      <c r="P798" s="12">
        <v>0</v>
      </c>
      <c r="Q798" s="13">
        <v>784571</v>
      </c>
      <c r="R798" s="13">
        <v>0</v>
      </c>
      <c r="S798" s="13">
        <v>0</v>
      </c>
      <c r="T798" s="13">
        <v>55836</v>
      </c>
      <c r="U798" s="14">
        <v>840407</v>
      </c>
      <c r="V798" s="4"/>
      <c r="W798" s="15">
        <v>0</v>
      </c>
      <c r="X798" s="16">
        <v>0.09</v>
      </c>
      <c r="Y798" s="16">
        <v>5.2022681805181839E-2</v>
      </c>
      <c r="Z798" s="17">
        <v>0</v>
      </c>
      <c r="AA798" s="4"/>
      <c r="AB798" s="11">
        <v>10</v>
      </c>
      <c r="AC798" s="18">
        <v>0</v>
      </c>
      <c r="AD798" s="13">
        <v>0</v>
      </c>
      <c r="AE798" s="18">
        <v>0</v>
      </c>
      <c r="AF798" s="19">
        <v>0</v>
      </c>
    </row>
    <row r="799" spans="1:32" x14ac:dyDescent="0.2">
      <c r="A799" s="5">
        <v>489</v>
      </c>
      <c r="B799" s="6">
        <v>489020261</v>
      </c>
      <c r="C799" s="7" t="s">
        <v>320</v>
      </c>
      <c r="D799" s="6">
        <v>20</v>
      </c>
      <c r="E799" s="7" t="s">
        <v>160</v>
      </c>
      <c r="F799" s="6">
        <v>261</v>
      </c>
      <c r="G799" s="8" t="s">
        <v>163</v>
      </c>
      <c r="H799" s="3"/>
      <c r="I799" s="9">
        <v>13209</v>
      </c>
      <c r="J799" s="9">
        <v>10105</v>
      </c>
      <c r="K799" s="9">
        <v>0</v>
      </c>
      <c r="L799" s="9">
        <v>1188</v>
      </c>
      <c r="M799" s="10">
        <v>24502</v>
      </c>
      <c r="N799" s="3"/>
      <c r="O799" s="11">
        <v>132</v>
      </c>
      <c r="P799" s="12">
        <v>0</v>
      </c>
      <c r="Q799" s="13">
        <v>3077448</v>
      </c>
      <c r="R799" s="13">
        <v>0</v>
      </c>
      <c r="S799" s="13">
        <v>0</v>
      </c>
      <c r="T799" s="13">
        <v>156816</v>
      </c>
      <c r="U799" s="14">
        <v>3234264</v>
      </c>
      <c r="V799" s="4"/>
      <c r="W799" s="15">
        <v>0</v>
      </c>
      <c r="X799" s="16">
        <v>0.09</v>
      </c>
      <c r="Y799" s="16">
        <v>7.1052491006648663E-2</v>
      </c>
      <c r="Z799" s="17">
        <v>0</v>
      </c>
      <c r="AA799" s="4"/>
      <c r="AB799" s="11">
        <v>45</v>
      </c>
      <c r="AC799" s="18">
        <v>0</v>
      </c>
      <c r="AD799" s="13">
        <v>0</v>
      </c>
      <c r="AE799" s="18">
        <v>0</v>
      </c>
      <c r="AF799" s="19">
        <v>0</v>
      </c>
    </row>
    <row r="800" spans="1:32" x14ac:dyDescent="0.2">
      <c r="A800" s="5">
        <v>489</v>
      </c>
      <c r="B800" s="6">
        <v>489020310</v>
      </c>
      <c r="C800" s="7" t="s">
        <v>320</v>
      </c>
      <c r="D800" s="6">
        <v>20</v>
      </c>
      <c r="E800" s="7" t="s">
        <v>160</v>
      </c>
      <c r="F800" s="6">
        <v>310</v>
      </c>
      <c r="G800" s="8" t="s">
        <v>303</v>
      </c>
      <c r="H800" s="3"/>
      <c r="I800" s="9">
        <v>13422</v>
      </c>
      <c r="J800" s="9">
        <v>2216</v>
      </c>
      <c r="K800" s="9">
        <v>0</v>
      </c>
      <c r="L800" s="9">
        <v>1188</v>
      </c>
      <c r="M800" s="10">
        <v>16826</v>
      </c>
      <c r="N800" s="3"/>
      <c r="O800" s="11">
        <v>19</v>
      </c>
      <c r="P800" s="12">
        <v>0</v>
      </c>
      <c r="Q800" s="13">
        <v>297122</v>
      </c>
      <c r="R800" s="13">
        <v>0</v>
      </c>
      <c r="S800" s="13">
        <v>0</v>
      </c>
      <c r="T800" s="13">
        <v>22572</v>
      </c>
      <c r="U800" s="14">
        <v>319694</v>
      </c>
      <c r="V800" s="4"/>
      <c r="W800" s="15">
        <v>0</v>
      </c>
      <c r="X800" s="16">
        <v>0.09</v>
      </c>
      <c r="Y800" s="16">
        <v>5.1709640433000914E-2</v>
      </c>
      <c r="Z800" s="17">
        <v>0</v>
      </c>
      <c r="AA800" s="4"/>
      <c r="AB800" s="11">
        <v>7</v>
      </c>
      <c r="AC800" s="18">
        <v>0</v>
      </c>
      <c r="AD800" s="13">
        <v>0</v>
      </c>
      <c r="AE800" s="18">
        <v>0</v>
      </c>
      <c r="AF800" s="19">
        <v>0</v>
      </c>
    </row>
    <row r="801" spans="1:32" x14ac:dyDescent="0.2">
      <c r="A801" s="5">
        <v>489</v>
      </c>
      <c r="B801" s="6">
        <v>489020645</v>
      </c>
      <c r="C801" s="7" t="s">
        <v>320</v>
      </c>
      <c r="D801" s="6">
        <v>20</v>
      </c>
      <c r="E801" s="7" t="s">
        <v>160</v>
      </c>
      <c r="F801" s="6">
        <v>645</v>
      </c>
      <c r="G801" s="8" t="s">
        <v>165</v>
      </c>
      <c r="H801" s="3"/>
      <c r="I801" s="9">
        <v>15349</v>
      </c>
      <c r="J801" s="9">
        <v>4676</v>
      </c>
      <c r="K801" s="9">
        <v>0</v>
      </c>
      <c r="L801" s="9">
        <v>1188</v>
      </c>
      <c r="M801" s="10">
        <v>21213</v>
      </c>
      <c r="N801" s="3"/>
      <c r="O801" s="11">
        <v>90</v>
      </c>
      <c r="P801" s="12">
        <v>0</v>
      </c>
      <c r="Q801" s="13">
        <v>1802250</v>
      </c>
      <c r="R801" s="13">
        <v>0</v>
      </c>
      <c r="S801" s="13">
        <v>0</v>
      </c>
      <c r="T801" s="13">
        <v>106920</v>
      </c>
      <c r="U801" s="14">
        <v>1909170</v>
      </c>
      <c r="V801" s="4"/>
      <c r="W801" s="15">
        <v>0</v>
      </c>
      <c r="X801" s="16">
        <v>0.09</v>
      </c>
      <c r="Y801" s="16">
        <v>3.7317924026066485E-2</v>
      </c>
      <c r="Z801" s="17">
        <v>0</v>
      </c>
      <c r="AA801" s="4"/>
      <c r="AB801" s="11">
        <v>22</v>
      </c>
      <c r="AC801" s="18">
        <v>0</v>
      </c>
      <c r="AD801" s="13">
        <v>0</v>
      </c>
      <c r="AE801" s="18">
        <v>0</v>
      </c>
      <c r="AF801" s="19">
        <v>0</v>
      </c>
    </row>
    <row r="802" spans="1:32" x14ac:dyDescent="0.2">
      <c r="A802" s="5">
        <v>489</v>
      </c>
      <c r="B802" s="6">
        <v>489020660</v>
      </c>
      <c r="C802" s="7" t="s">
        <v>320</v>
      </c>
      <c r="D802" s="6">
        <v>20</v>
      </c>
      <c r="E802" s="7" t="s">
        <v>160</v>
      </c>
      <c r="F802" s="6">
        <v>660</v>
      </c>
      <c r="G802" s="8" t="s">
        <v>166</v>
      </c>
      <c r="H802" s="3"/>
      <c r="I802" s="9">
        <v>14770</v>
      </c>
      <c r="J802" s="9">
        <v>13990</v>
      </c>
      <c r="K802" s="9">
        <v>0</v>
      </c>
      <c r="L802" s="9">
        <v>1188</v>
      </c>
      <c r="M802" s="10">
        <v>29948</v>
      </c>
      <c r="N802" s="3"/>
      <c r="O802" s="11">
        <v>41</v>
      </c>
      <c r="P802" s="12">
        <v>0</v>
      </c>
      <c r="Q802" s="13">
        <v>1179160</v>
      </c>
      <c r="R802" s="13">
        <v>0</v>
      </c>
      <c r="S802" s="13">
        <v>0</v>
      </c>
      <c r="T802" s="13">
        <v>48708</v>
      </c>
      <c r="U802" s="14">
        <v>1227868</v>
      </c>
      <c r="V802" s="4"/>
      <c r="W802" s="15">
        <v>0</v>
      </c>
      <c r="X802" s="16">
        <v>0.09</v>
      </c>
      <c r="Y802" s="16">
        <v>8.4463692513276664E-2</v>
      </c>
      <c r="Z802" s="17">
        <v>0</v>
      </c>
      <c r="AA802" s="4"/>
      <c r="AB802" s="11">
        <v>6</v>
      </c>
      <c r="AC802" s="18">
        <v>0</v>
      </c>
      <c r="AD802" s="13">
        <v>0</v>
      </c>
      <c r="AE802" s="18">
        <v>0</v>
      </c>
      <c r="AF802" s="19">
        <v>0</v>
      </c>
    </row>
    <row r="803" spans="1:32" x14ac:dyDescent="0.2">
      <c r="A803" s="5">
        <v>489</v>
      </c>
      <c r="B803" s="6">
        <v>489020712</v>
      </c>
      <c r="C803" s="7" t="s">
        <v>320</v>
      </c>
      <c r="D803" s="6">
        <v>20</v>
      </c>
      <c r="E803" s="7" t="s">
        <v>160</v>
      </c>
      <c r="F803" s="6">
        <v>712</v>
      </c>
      <c r="G803" s="8" t="s">
        <v>159</v>
      </c>
      <c r="H803" s="3"/>
      <c r="I803" s="9">
        <v>13379</v>
      </c>
      <c r="J803" s="9">
        <v>8769</v>
      </c>
      <c r="K803" s="9">
        <v>0</v>
      </c>
      <c r="L803" s="9">
        <v>1188</v>
      </c>
      <c r="M803" s="10">
        <v>23336</v>
      </c>
      <c r="N803" s="3"/>
      <c r="O803" s="11">
        <v>26</v>
      </c>
      <c r="P803" s="12">
        <v>0</v>
      </c>
      <c r="Q803" s="13">
        <v>575848</v>
      </c>
      <c r="R803" s="13">
        <v>0</v>
      </c>
      <c r="S803" s="13">
        <v>0</v>
      </c>
      <c r="T803" s="13">
        <v>30888</v>
      </c>
      <c r="U803" s="14">
        <v>606736</v>
      </c>
      <c r="V803" s="4"/>
      <c r="W803" s="15">
        <v>0</v>
      </c>
      <c r="X803" s="16">
        <v>0.09</v>
      </c>
      <c r="Y803" s="16">
        <v>2.5638775971521099E-2</v>
      </c>
      <c r="Z803" s="17">
        <v>0</v>
      </c>
      <c r="AA803" s="4"/>
      <c r="AB803" s="11">
        <v>6</v>
      </c>
      <c r="AC803" s="18">
        <v>0</v>
      </c>
      <c r="AD803" s="13">
        <v>0</v>
      </c>
      <c r="AE803" s="18">
        <v>0</v>
      </c>
      <c r="AF803" s="19">
        <v>0</v>
      </c>
    </row>
    <row r="804" spans="1:32" x14ac:dyDescent="0.2">
      <c r="A804" s="5">
        <v>491</v>
      </c>
      <c r="B804" s="6">
        <v>491095072</v>
      </c>
      <c r="C804" s="7" t="s">
        <v>322</v>
      </c>
      <c r="D804" s="6">
        <v>95</v>
      </c>
      <c r="E804" s="7" t="s">
        <v>39</v>
      </c>
      <c r="F804" s="6">
        <v>72</v>
      </c>
      <c r="G804" s="8" t="s">
        <v>38</v>
      </c>
      <c r="H804" s="3"/>
      <c r="I804" s="9">
        <v>17558</v>
      </c>
      <c r="J804" s="9">
        <v>4442</v>
      </c>
      <c r="K804" s="9">
        <v>0</v>
      </c>
      <c r="L804" s="9">
        <v>1188</v>
      </c>
      <c r="M804" s="10">
        <v>23188</v>
      </c>
      <c r="N804" s="3"/>
      <c r="O804" s="11">
        <v>2</v>
      </c>
      <c r="P804" s="12">
        <v>0</v>
      </c>
      <c r="Q804" s="13">
        <v>44000</v>
      </c>
      <c r="R804" s="13">
        <v>0</v>
      </c>
      <c r="S804" s="13">
        <v>0</v>
      </c>
      <c r="T804" s="13">
        <v>2376</v>
      </c>
      <c r="U804" s="14">
        <v>46376</v>
      </c>
      <c r="V804" s="4"/>
      <c r="W804" s="15">
        <v>0</v>
      </c>
      <c r="X804" s="16">
        <v>0.09</v>
      </c>
      <c r="Y804" s="16">
        <v>2.7122269110884541E-3</v>
      </c>
      <c r="Z804" s="17">
        <v>0</v>
      </c>
      <c r="AA804" s="4"/>
      <c r="AB804" s="11">
        <v>2</v>
      </c>
      <c r="AC804" s="18">
        <v>0</v>
      </c>
      <c r="AD804" s="13">
        <v>0</v>
      </c>
      <c r="AE804" s="18">
        <v>0</v>
      </c>
      <c r="AF804" s="19">
        <v>0</v>
      </c>
    </row>
    <row r="805" spans="1:32" x14ac:dyDescent="0.2">
      <c r="A805" s="5">
        <v>491</v>
      </c>
      <c r="B805" s="6">
        <v>491095095</v>
      </c>
      <c r="C805" s="7" t="s">
        <v>322</v>
      </c>
      <c r="D805" s="6">
        <v>95</v>
      </c>
      <c r="E805" s="7" t="s">
        <v>39</v>
      </c>
      <c r="F805" s="6">
        <v>95</v>
      </c>
      <c r="G805" s="8" t="s">
        <v>39</v>
      </c>
      <c r="H805" s="3"/>
      <c r="I805" s="9">
        <v>16784</v>
      </c>
      <c r="J805" s="9">
        <v>160</v>
      </c>
      <c r="K805" s="9">
        <v>0</v>
      </c>
      <c r="L805" s="9">
        <v>1188</v>
      </c>
      <c r="M805" s="10">
        <v>18132</v>
      </c>
      <c r="N805" s="3"/>
      <c r="O805" s="11">
        <v>1177</v>
      </c>
      <c r="P805" s="12">
        <v>0</v>
      </c>
      <c r="Q805" s="13">
        <v>19943088</v>
      </c>
      <c r="R805" s="13">
        <v>0</v>
      </c>
      <c r="S805" s="13">
        <v>0</v>
      </c>
      <c r="T805" s="13">
        <v>1398276</v>
      </c>
      <c r="U805" s="14">
        <v>21341364</v>
      </c>
      <c r="V805" s="4"/>
      <c r="W805" s="15">
        <v>0</v>
      </c>
      <c r="X805" s="16">
        <v>0.18</v>
      </c>
      <c r="Y805" s="16">
        <v>0.13308389431941736</v>
      </c>
      <c r="Z805" s="17">
        <v>0</v>
      </c>
      <c r="AA805" s="4"/>
      <c r="AB805" s="11">
        <v>474</v>
      </c>
      <c r="AC805" s="18">
        <v>0</v>
      </c>
      <c r="AD805" s="13">
        <v>0</v>
      </c>
      <c r="AE805" s="18">
        <v>0</v>
      </c>
      <c r="AF805" s="19">
        <v>0</v>
      </c>
    </row>
    <row r="806" spans="1:32" x14ac:dyDescent="0.2">
      <c r="A806" s="5">
        <v>491</v>
      </c>
      <c r="B806" s="6">
        <v>491095201</v>
      </c>
      <c r="C806" s="7" t="s">
        <v>322</v>
      </c>
      <c r="D806" s="6">
        <v>95</v>
      </c>
      <c r="E806" s="7" t="s">
        <v>39</v>
      </c>
      <c r="F806" s="6">
        <v>201</v>
      </c>
      <c r="G806" s="8" t="s">
        <v>36</v>
      </c>
      <c r="H806" s="3"/>
      <c r="I806" s="9">
        <v>18472</v>
      </c>
      <c r="J806" s="9">
        <v>97</v>
      </c>
      <c r="K806" s="9">
        <v>0</v>
      </c>
      <c r="L806" s="9">
        <v>1188</v>
      </c>
      <c r="M806" s="10">
        <v>19757</v>
      </c>
      <c r="N806" s="3"/>
      <c r="O806" s="11">
        <v>18</v>
      </c>
      <c r="P806" s="12">
        <v>0</v>
      </c>
      <c r="Q806" s="13">
        <v>334242</v>
      </c>
      <c r="R806" s="13">
        <v>0</v>
      </c>
      <c r="S806" s="13">
        <v>0</v>
      </c>
      <c r="T806" s="13">
        <v>21384</v>
      </c>
      <c r="U806" s="14">
        <v>355626</v>
      </c>
      <c r="V806" s="4"/>
      <c r="W806" s="15">
        <v>0</v>
      </c>
      <c r="X806" s="16">
        <v>0.18</v>
      </c>
      <c r="Y806" s="16">
        <v>0.10538786413938217</v>
      </c>
      <c r="Z806" s="17">
        <v>0</v>
      </c>
      <c r="AA806" s="4"/>
      <c r="AB806" s="11">
        <v>8</v>
      </c>
      <c r="AC806" s="18">
        <v>0</v>
      </c>
      <c r="AD806" s="13">
        <v>0</v>
      </c>
      <c r="AE806" s="18">
        <v>0</v>
      </c>
      <c r="AF806" s="19">
        <v>0</v>
      </c>
    </row>
    <row r="807" spans="1:32" x14ac:dyDescent="0.2">
      <c r="A807" s="5">
        <v>491</v>
      </c>
      <c r="B807" s="6">
        <v>491095265</v>
      </c>
      <c r="C807" s="7" t="s">
        <v>322</v>
      </c>
      <c r="D807" s="6">
        <v>95</v>
      </c>
      <c r="E807" s="7" t="s">
        <v>39</v>
      </c>
      <c r="F807" s="6">
        <v>265</v>
      </c>
      <c r="G807" s="8" t="s">
        <v>218</v>
      </c>
      <c r="H807" s="3"/>
      <c r="I807" s="9">
        <v>11976</v>
      </c>
      <c r="J807" s="9">
        <v>4575</v>
      </c>
      <c r="K807" s="9">
        <v>0</v>
      </c>
      <c r="L807" s="9">
        <v>1188</v>
      </c>
      <c r="M807" s="10">
        <v>17739</v>
      </c>
      <c r="N807" s="3"/>
      <c r="O807" s="11">
        <v>3</v>
      </c>
      <c r="P807" s="12">
        <v>0</v>
      </c>
      <c r="Q807" s="13">
        <v>49653</v>
      </c>
      <c r="R807" s="13">
        <v>0</v>
      </c>
      <c r="S807" s="13">
        <v>0</v>
      </c>
      <c r="T807" s="13">
        <v>3564</v>
      </c>
      <c r="U807" s="14">
        <v>53217</v>
      </c>
      <c r="V807" s="4"/>
      <c r="W807" s="15">
        <v>0</v>
      </c>
      <c r="X807" s="16">
        <v>0.09</v>
      </c>
      <c r="Y807" s="16">
        <v>1.8341269095118802E-3</v>
      </c>
      <c r="Z807" s="17">
        <v>0</v>
      </c>
      <c r="AA807" s="4"/>
      <c r="AB807" s="11">
        <v>2</v>
      </c>
      <c r="AC807" s="18">
        <v>0</v>
      </c>
      <c r="AD807" s="13">
        <v>0</v>
      </c>
      <c r="AE807" s="18">
        <v>0</v>
      </c>
      <c r="AF807" s="19">
        <v>0</v>
      </c>
    </row>
    <row r="808" spans="1:32" x14ac:dyDescent="0.2">
      <c r="A808" s="5">
        <v>491</v>
      </c>
      <c r="B808" s="6">
        <v>491095273</v>
      </c>
      <c r="C808" s="7" t="s">
        <v>322</v>
      </c>
      <c r="D808" s="6">
        <v>95</v>
      </c>
      <c r="E808" s="7" t="s">
        <v>39</v>
      </c>
      <c r="F808" s="6">
        <v>273</v>
      </c>
      <c r="G808" s="8" t="s">
        <v>323</v>
      </c>
      <c r="H808" s="3"/>
      <c r="I808" s="9">
        <v>13341</v>
      </c>
      <c r="J808" s="9">
        <v>4514</v>
      </c>
      <c r="K808" s="9">
        <v>0</v>
      </c>
      <c r="L808" s="9">
        <v>1188</v>
      </c>
      <c r="M808" s="10">
        <v>19043</v>
      </c>
      <c r="N808" s="3"/>
      <c r="O808" s="11">
        <v>13</v>
      </c>
      <c r="P808" s="12">
        <v>0</v>
      </c>
      <c r="Q808" s="13">
        <v>232115</v>
      </c>
      <c r="R808" s="13">
        <v>0</v>
      </c>
      <c r="S808" s="13">
        <v>0</v>
      </c>
      <c r="T808" s="13">
        <v>15444</v>
      </c>
      <c r="U808" s="14">
        <v>247559</v>
      </c>
      <c r="V808" s="4"/>
      <c r="W808" s="15">
        <v>0</v>
      </c>
      <c r="X808" s="16">
        <v>0.09</v>
      </c>
      <c r="Y808" s="16">
        <v>8.0118970853889568E-3</v>
      </c>
      <c r="Z808" s="17">
        <v>0</v>
      </c>
      <c r="AA808" s="4"/>
      <c r="AB808" s="11">
        <v>5</v>
      </c>
      <c r="AC808" s="18">
        <v>0</v>
      </c>
      <c r="AD808" s="13">
        <v>0</v>
      </c>
      <c r="AE808" s="18">
        <v>0</v>
      </c>
      <c r="AF808" s="19">
        <v>0</v>
      </c>
    </row>
    <row r="809" spans="1:32" x14ac:dyDescent="0.2">
      <c r="A809" s="5">
        <v>491</v>
      </c>
      <c r="B809" s="6">
        <v>491095292</v>
      </c>
      <c r="C809" s="7" t="s">
        <v>322</v>
      </c>
      <c r="D809" s="6">
        <v>95</v>
      </c>
      <c r="E809" s="7" t="s">
        <v>39</v>
      </c>
      <c r="F809" s="6">
        <v>292</v>
      </c>
      <c r="G809" s="8" t="s">
        <v>324</v>
      </c>
      <c r="H809" s="3"/>
      <c r="I809" s="9">
        <v>15204</v>
      </c>
      <c r="J809" s="9">
        <v>1945</v>
      </c>
      <c r="K809" s="9">
        <v>0</v>
      </c>
      <c r="L809" s="9">
        <v>1188</v>
      </c>
      <c r="M809" s="10">
        <v>18337</v>
      </c>
      <c r="N809" s="3"/>
      <c r="O809" s="11">
        <v>16</v>
      </c>
      <c r="P809" s="12">
        <v>0</v>
      </c>
      <c r="Q809" s="13">
        <v>274384</v>
      </c>
      <c r="R809" s="13">
        <v>0</v>
      </c>
      <c r="S809" s="13">
        <v>0</v>
      </c>
      <c r="T809" s="13">
        <v>19008</v>
      </c>
      <c r="U809" s="14">
        <v>293392</v>
      </c>
      <c r="V809" s="4"/>
      <c r="W809" s="15">
        <v>0</v>
      </c>
      <c r="X809" s="16">
        <v>0.09</v>
      </c>
      <c r="Y809" s="16">
        <v>1.0366829176434757E-2</v>
      </c>
      <c r="Z809" s="17">
        <v>0</v>
      </c>
      <c r="AA809" s="4"/>
      <c r="AB809" s="11">
        <v>10</v>
      </c>
      <c r="AC809" s="18">
        <v>0</v>
      </c>
      <c r="AD809" s="13">
        <v>0</v>
      </c>
      <c r="AE809" s="18">
        <v>0</v>
      </c>
      <c r="AF809" s="19">
        <v>0</v>
      </c>
    </row>
    <row r="810" spans="1:32" x14ac:dyDescent="0.2">
      <c r="A810" s="5">
        <v>491</v>
      </c>
      <c r="B810" s="6">
        <v>491095331</v>
      </c>
      <c r="C810" s="7" t="s">
        <v>322</v>
      </c>
      <c r="D810" s="6">
        <v>95</v>
      </c>
      <c r="E810" s="7" t="s">
        <v>39</v>
      </c>
      <c r="F810" s="6">
        <v>331</v>
      </c>
      <c r="G810" s="8" t="s">
        <v>40</v>
      </c>
      <c r="H810" s="3"/>
      <c r="I810" s="9">
        <v>14260</v>
      </c>
      <c r="J810" s="9">
        <v>2724</v>
      </c>
      <c r="K810" s="9">
        <v>0</v>
      </c>
      <c r="L810" s="9">
        <v>1188</v>
      </c>
      <c r="M810" s="10">
        <v>18172</v>
      </c>
      <c r="N810" s="3"/>
      <c r="O810" s="11">
        <v>21</v>
      </c>
      <c r="P810" s="12">
        <v>0</v>
      </c>
      <c r="Q810" s="13">
        <v>356664</v>
      </c>
      <c r="R810" s="13">
        <v>0</v>
      </c>
      <c r="S810" s="13">
        <v>0</v>
      </c>
      <c r="T810" s="13">
        <v>24948</v>
      </c>
      <c r="U810" s="14">
        <v>381612</v>
      </c>
      <c r="V810" s="4"/>
      <c r="W810" s="15">
        <v>0</v>
      </c>
      <c r="X810" s="16">
        <v>0.09</v>
      </c>
      <c r="Y810" s="16">
        <v>1.8172339950194436E-2</v>
      </c>
      <c r="Z810" s="17">
        <v>0</v>
      </c>
      <c r="AA810" s="4"/>
      <c r="AB810" s="11">
        <v>9</v>
      </c>
      <c r="AC810" s="18">
        <v>0</v>
      </c>
      <c r="AD810" s="13">
        <v>0</v>
      </c>
      <c r="AE810" s="18">
        <v>0</v>
      </c>
      <c r="AF810" s="19">
        <v>0</v>
      </c>
    </row>
    <row r="811" spans="1:32" x14ac:dyDescent="0.2">
      <c r="A811" s="5">
        <v>491</v>
      </c>
      <c r="B811" s="6">
        <v>491095665</v>
      </c>
      <c r="C811" s="7" t="s">
        <v>322</v>
      </c>
      <c r="D811" s="6">
        <v>95</v>
      </c>
      <c r="E811" s="7" t="s">
        <v>39</v>
      </c>
      <c r="F811" s="6">
        <v>665</v>
      </c>
      <c r="G811" s="8" t="s">
        <v>223</v>
      </c>
      <c r="H811" s="3"/>
      <c r="I811" s="9">
        <v>10519</v>
      </c>
      <c r="J811" s="9">
        <v>1291</v>
      </c>
      <c r="K811" s="9">
        <v>0</v>
      </c>
      <c r="L811" s="9">
        <v>1188</v>
      </c>
      <c r="M811" s="10">
        <v>12998</v>
      </c>
      <c r="N811" s="3"/>
      <c r="O811" s="11">
        <v>3</v>
      </c>
      <c r="P811" s="12">
        <v>0</v>
      </c>
      <c r="Q811" s="13">
        <v>35430</v>
      </c>
      <c r="R811" s="13">
        <v>0</v>
      </c>
      <c r="S811" s="13">
        <v>0</v>
      </c>
      <c r="T811" s="13">
        <v>3564</v>
      </c>
      <c r="U811" s="14">
        <v>38994</v>
      </c>
      <c r="V811" s="4"/>
      <c r="W811" s="15">
        <v>0</v>
      </c>
      <c r="X811" s="16">
        <v>0.09</v>
      </c>
      <c r="Y811" s="16">
        <v>4.4816923064848755E-3</v>
      </c>
      <c r="Z811" s="17">
        <v>0</v>
      </c>
      <c r="AA811" s="4"/>
      <c r="AB811" s="11">
        <v>1</v>
      </c>
      <c r="AC811" s="18">
        <v>0</v>
      </c>
      <c r="AD811" s="13">
        <v>0</v>
      </c>
      <c r="AE811" s="18">
        <v>0</v>
      </c>
      <c r="AF811" s="19">
        <v>0</v>
      </c>
    </row>
    <row r="812" spans="1:32" x14ac:dyDescent="0.2">
      <c r="A812" s="5">
        <v>491</v>
      </c>
      <c r="B812" s="6">
        <v>491095763</v>
      </c>
      <c r="C812" s="7" t="s">
        <v>322</v>
      </c>
      <c r="D812" s="6">
        <v>95</v>
      </c>
      <c r="E812" s="7" t="s">
        <v>39</v>
      </c>
      <c r="F812" s="6">
        <v>763</v>
      </c>
      <c r="G812" s="8" t="s">
        <v>325</v>
      </c>
      <c r="H812" s="3"/>
      <c r="I812" s="9">
        <v>13812</v>
      </c>
      <c r="J812" s="9">
        <v>3041</v>
      </c>
      <c r="K812" s="9">
        <v>0</v>
      </c>
      <c r="L812" s="9">
        <v>1188</v>
      </c>
      <c r="M812" s="10">
        <v>18041</v>
      </c>
      <c r="N812" s="3"/>
      <c r="O812" s="11">
        <v>4</v>
      </c>
      <c r="P812" s="12">
        <v>0</v>
      </c>
      <c r="Q812" s="13">
        <v>67412</v>
      </c>
      <c r="R812" s="13">
        <v>0</v>
      </c>
      <c r="S812" s="13">
        <v>0</v>
      </c>
      <c r="T812" s="13">
        <v>4752</v>
      </c>
      <c r="U812" s="14">
        <v>72164</v>
      </c>
      <c r="V812" s="4"/>
      <c r="W812" s="15">
        <v>0</v>
      </c>
      <c r="X812" s="16">
        <v>0.09</v>
      </c>
      <c r="Y812" s="16">
        <v>3.8432949121666978E-3</v>
      </c>
      <c r="Z812" s="17">
        <v>0</v>
      </c>
      <c r="AA812" s="4"/>
      <c r="AB812" s="11">
        <v>1</v>
      </c>
      <c r="AC812" s="18">
        <v>0</v>
      </c>
      <c r="AD812" s="13">
        <v>0</v>
      </c>
      <c r="AE812" s="18">
        <v>0</v>
      </c>
      <c r="AF812" s="19">
        <v>0</v>
      </c>
    </row>
    <row r="813" spans="1:32" x14ac:dyDescent="0.2">
      <c r="A813" s="5">
        <v>492</v>
      </c>
      <c r="B813" s="6">
        <v>492281061</v>
      </c>
      <c r="C813" s="7" t="s">
        <v>326</v>
      </c>
      <c r="D813" s="6">
        <v>281</v>
      </c>
      <c r="E813" s="7" t="s">
        <v>185</v>
      </c>
      <c r="F813" s="6">
        <v>61</v>
      </c>
      <c r="G813" s="8" t="s">
        <v>188</v>
      </c>
      <c r="H813" s="3"/>
      <c r="I813" s="9">
        <v>10652</v>
      </c>
      <c r="J813" s="9">
        <v>303</v>
      </c>
      <c r="K813" s="9">
        <v>0</v>
      </c>
      <c r="L813" s="9">
        <v>1188</v>
      </c>
      <c r="M813" s="10">
        <v>12143</v>
      </c>
      <c r="N813" s="3"/>
      <c r="O813" s="11">
        <v>2</v>
      </c>
      <c r="P813" s="12">
        <v>0</v>
      </c>
      <c r="Q813" s="13">
        <v>21910</v>
      </c>
      <c r="R813" s="13">
        <v>0</v>
      </c>
      <c r="S813" s="13">
        <v>0</v>
      </c>
      <c r="T813" s="13">
        <v>2376</v>
      </c>
      <c r="U813" s="14">
        <v>24286</v>
      </c>
      <c r="V813" s="4"/>
      <c r="W813" s="15">
        <v>0</v>
      </c>
      <c r="X813" s="16">
        <v>0.09</v>
      </c>
      <c r="Y813" s="16">
        <v>4.561311392514681E-2</v>
      </c>
      <c r="Z813" s="17">
        <v>0</v>
      </c>
      <c r="AA813" s="4"/>
      <c r="AB813" s="11">
        <v>1</v>
      </c>
      <c r="AC813" s="18">
        <v>0</v>
      </c>
      <c r="AD813" s="13">
        <v>0</v>
      </c>
      <c r="AE813" s="18">
        <v>0</v>
      </c>
      <c r="AF813" s="19">
        <v>0</v>
      </c>
    </row>
    <row r="814" spans="1:32" x14ac:dyDescent="0.2">
      <c r="A814" s="5">
        <v>492</v>
      </c>
      <c r="B814" s="6">
        <v>492281086</v>
      </c>
      <c r="C814" s="7" t="s">
        <v>326</v>
      </c>
      <c r="D814" s="6">
        <v>281</v>
      </c>
      <c r="E814" s="7" t="s">
        <v>185</v>
      </c>
      <c r="F814" s="6">
        <v>86</v>
      </c>
      <c r="G814" s="8" t="s">
        <v>234</v>
      </c>
      <c r="H814" s="3"/>
      <c r="I814" s="9">
        <v>10652</v>
      </c>
      <c r="J814" s="9">
        <v>1085</v>
      </c>
      <c r="K814" s="9">
        <v>0</v>
      </c>
      <c r="L814" s="9">
        <v>1188</v>
      </c>
      <c r="M814" s="10">
        <v>12925</v>
      </c>
      <c r="N814" s="3"/>
      <c r="O814" s="11">
        <v>1</v>
      </c>
      <c r="P814" s="12">
        <v>0</v>
      </c>
      <c r="Q814" s="13">
        <v>11737</v>
      </c>
      <c r="R814" s="13">
        <v>0</v>
      </c>
      <c r="S814" s="13">
        <v>0</v>
      </c>
      <c r="T814" s="13">
        <v>1188</v>
      </c>
      <c r="U814" s="14">
        <v>12925</v>
      </c>
      <c r="V814" s="4"/>
      <c r="W814" s="15">
        <v>0</v>
      </c>
      <c r="X814" s="16">
        <v>0.09</v>
      </c>
      <c r="Y814" s="16">
        <v>6.459409986338896E-2</v>
      </c>
      <c r="Z814" s="17">
        <v>0</v>
      </c>
      <c r="AA814" s="4"/>
      <c r="AB814" s="11">
        <v>0</v>
      </c>
      <c r="AC814" s="18">
        <v>0</v>
      </c>
      <c r="AD814" s="13">
        <v>0</v>
      </c>
      <c r="AE814" s="18">
        <v>0</v>
      </c>
      <c r="AF814" s="19">
        <v>0</v>
      </c>
    </row>
    <row r="815" spans="1:32" x14ac:dyDescent="0.2">
      <c r="A815" s="5">
        <v>492</v>
      </c>
      <c r="B815" s="6">
        <v>492281087</v>
      </c>
      <c r="C815" s="7" t="s">
        <v>326</v>
      </c>
      <c r="D815" s="6">
        <v>281</v>
      </c>
      <c r="E815" s="7" t="s">
        <v>185</v>
      </c>
      <c r="F815" s="6">
        <v>87</v>
      </c>
      <c r="G815" s="8" t="s">
        <v>189</v>
      </c>
      <c r="H815" s="3"/>
      <c r="I815" s="9">
        <v>15838</v>
      </c>
      <c r="J815" s="9">
        <v>5265</v>
      </c>
      <c r="K815" s="9">
        <v>0</v>
      </c>
      <c r="L815" s="9">
        <v>1188</v>
      </c>
      <c r="M815" s="10">
        <v>22291</v>
      </c>
      <c r="N815" s="3"/>
      <c r="O815" s="11">
        <v>1</v>
      </c>
      <c r="P815" s="12">
        <v>0</v>
      </c>
      <c r="Q815" s="13">
        <v>21103</v>
      </c>
      <c r="R815" s="13">
        <v>0</v>
      </c>
      <c r="S815" s="13">
        <v>0</v>
      </c>
      <c r="T815" s="13">
        <v>1188</v>
      </c>
      <c r="U815" s="14">
        <v>22291</v>
      </c>
      <c r="V815" s="4"/>
      <c r="W815" s="15">
        <v>0</v>
      </c>
      <c r="X815" s="16">
        <v>0.09</v>
      </c>
      <c r="Y815" s="16">
        <v>6.7684341228902737E-3</v>
      </c>
      <c r="Z815" s="17">
        <v>0</v>
      </c>
      <c r="AA815" s="4"/>
      <c r="AB815" s="11">
        <v>1</v>
      </c>
      <c r="AC815" s="18">
        <v>0</v>
      </c>
      <c r="AD815" s="13">
        <v>0</v>
      </c>
      <c r="AE815" s="18">
        <v>0</v>
      </c>
      <c r="AF815" s="19">
        <v>0</v>
      </c>
    </row>
    <row r="816" spans="1:32" x14ac:dyDescent="0.2">
      <c r="A816" s="5">
        <v>492</v>
      </c>
      <c r="B816" s="6">
        <v>492281281</v>
      </c>
      <c r="C816" s="7" t="s">
        <v>326</v>
      </c>
      <c r="D816" s="6">
        <v>281</v>
      </c>
      <c r="E816" s="7" t="s">
        <v>185</v>
      </c>
      <c r="F816" s="6">
        <v>281</v>
      </c>
      <c r="G816" s="8" t="s">
        <v>185</v>
      </c>
      <c r="H816" s="3"/>
      <c r="I816" s="9">
        <v>18126</v>
      </c>
      <c r="J816" s="9">
        <v>0</v>
      </c>
      <c r="K816" s="9">
        <v>0</v>
      </c>
      <c r="L816" s="9">
        <v>1188</v>
      </c>
      <c r="M816" s="10">
        <v>19314</v>
      </c>
      <c r="N816" s="3"/>
      <c r="O816" s="11">
        <v>341</v>
      </c>
      <c r="P816" s="12">
        <v>0</v>
      </c>
      <c r="Q816" s="13">
        <v>6180966</v>
      </c>
      <c r="R816" s="13">
        <v>0</v>
      </c>
      <c r="S816" s="13">
        <v>0</v>
      </c>
      <c r="T816" s="13">
        <v>405108</v>
      </c>
      <c r="U816" s="14">
        <v>6586074</v>
      </c>
      <c r="V816" s="4"/>
      <c r="W816" s="15">
        <v>0</v>
      </c>
      <c r="X816" s="16">
        <v>0.18</v>
      </c>
      <c r="Y816" s="16">
        <v>0.15300755465476282</v>
      </c>
      <c r="Z816" s="17">
        <v>0</v>
      </c>
      <c r="AA816" s="4"/>
      <c r="AB816" s="11">
        <v>83</v>
      </c>
      <c r="AC816" s="18">
        <v>0</v>
      </c>
      <c r="AD816" s="13">
        <v>0</v>
      </c>
      <c r="AE816" s="18">
        <v>0</v>
      </c>
      <c r="AF816" s="19">
        <v>0</v>
      </c>
    </row>
    <row r="817" spans="1:32" x14ac:dyDescent="0.2">
      <c r="A817" s="5">
        <v>492</v>
      </c>
      <c r="B817" s="6">
        <v>492281332</v>
      </c>
      <c r="C817" s="7" t="s">
        <v>326</v>
      </c>
      <c r="D817" s="6">
        <v>281</v>
      </c>
      <c r="E817" s="7" t="s">
        <v>185</v>
      </c>
      <c r="F817" s="6">
        <v>332</v>
      </c>
      <c r="G817" s="8" t="s">
        <v>195</v>
      </c>
      <c r="H817" s="3"/>
      <c r="I817" s="9">
        <v>17232</v>
      </c>
      <c r="J817" s="9">
        <v>635</v>
      </c>
      <c r="K817" s="9">
        <v>0</v>
      </c>
      <c r="L817" s="9">
        <v>1188</v>
      </c>
      <c r="M817" s="10">
        <v>19055</v>
      </c>
      <c r="N817" s="3"/>
      <c r="O817" s="11">
        <v>3</v>
      </c>
      <c r="P817" s="12">
        <v>0</v>
      </c>
      <c r="Q817" s="13">
        <v>53601</v>
      </c>
      <c r="R817" s="13">
        <v>0</v>
      </c>
      <c r="S817" s="13">
        <v>0</v>
      </c>
      <c r="T817" s="13">
        <v>3564</v>
      </c>
      <c r="U817" s="14">
        <v>57165</v>
      </c>
      <c r="V817" s="4"/>
      <c r="W817" s="15">
        <v>0</v>
      </c>
      <c r="X817" s="16">
        <v>0.09</v>
      </c>
      <c r="Y817" s="16">
        <v>2.5852227104426705E-2</v>
      </c>
      <c r="Z817" s="17">
        <v>0</v>
      </c>
      <c r="AA817" s="4"/>
      <c r="AB817" s="11">
        <v>1</v>
      </c>
      <c r="AC817" s="18">
        <v>0</v>
      </c>
      <c r="AD817" s="13">
        <v>0</v>
      </c>
      <c r="AE817" s="18">
        <v>0</v>
      </c>
      <c r="AF817" s="19">
        <v>0</v>
      </c>
    </row>
    <row r="818" spans="1:32" x14ac:dyDescent="0.2">
      <c r="A818" s="5">
        <v>493</v>
      </c>
      <c r="B818" s="6">
        <v>493057035</v>
      </c>
      <c r="C818" s="7" t="s">
        <v>327</v>
      </c>
      <c r="D818" s="6">
        <v>57</v>
      </c>
      <c r="E818" s="7" t="s">
        <v>44</v>
      </c>
      <c r="F818" s="6">
        <v>35</v>
      </c>
      <c r="G818" s="8" t="s">
        <v>42</v>
      </c>
      <c r="H818" s="3"/>
      <c r="I818" s="9">
        <v>20566</v>
      </c>
      <c r="J818" s="9">
        <v>7787</v>
      </c>
      <c r="K818" s="9">
        <v>0</v>
      </c>
      <c r="L818" s="9">
        <v>1188</v>
      </c>
      <c r="M818" s="10">
        <v>29541</v>
      </c>
      <c r="N818" s="3"/>
      <c r="O818" s="11">
        <v>21</v>
      </c>
      <c r="P818" s="12">
        <v>0</v>
      </c>
      <c r="Q818" s="13">
        <v>595413</v>
      </c>
      <c r="R818" s="13">
        <v>0</v>
      </c>
      <c r="S818" s="13">
        <v>0</v>
      </c>
      <c r="T818" s="13">
        <v>24948</v>
      </c>
      <c r="U818" s="14">
        <v>620361</v>
      </c>
      <c r="V818" s="4"/>
      <c r="W818" s="15">
        <v>0</v>
      </c>
      <c r="X818" s="16">
        <v>0.18</v>
      </c>
      <c r="Y818" s="16">
        <v>0.1674255461324281</v>
      </c>
      <c r="Z818" s="17">
        <v>0</v>
      </c>
      <c r="AA818" s="4"/>
      <c r="AB818" s="11">
        <v>0</v>
      </c>
      <c r="AC818" s="18">
        <v>0</v>
      </c>
      <c r="AD818" s="13">
        <v>0</v>
      </c>
      <c r="AE818" s="18">
        <v>0</v>
      </c>
      <c r="AF818" s="19">
        <v>0</v>
      </c>
    </row>
    <row r="819" spans="1:32" x14ac:dyDescent="0.2">
      <c r="A819" s="5">
        <v>493</v>
      </c>
      <c r="B819" s="6">
        <v>493057044</v>
      </c>
      <c r="C819" s="7" t="s">
        <v>327</v>
      </c>
      <c r="D819" s="6">
        <v>57</v>
      </c>
      <c r="E819" s="7" t="s">
        <v>44</v>
      </c>
      <c r="F819" s="6">
        <v>44</v>
      </c>
      <c r="G819" s="8" t="s">
        <v>43</v>
      </c>
      <c r="H819" s="3"/>
      <c r="I819" s="9">
        <v>14146</v>
      </c>
      <c r="J819" s="9">
        <v>493</v>
      </c>
      <c r="K819" s="9">
        <v>0</v>
      </c>
      <c r="L819" s="9">
        <v>1188</v>
      </c>
      <c r="M819" s="10">
        <v>15827</v>
      </c>
      <c r="N819" s="3"/>
      <c r="O819" s="11">
        <v>2</v>
      </c>
      <c r="P819" s="12">
        <v>0</v>
      </c>
      <c r="Q819" s="13">
        <v>29278</v>
      </c>
      <c r="R819" s="13">
        <v>0</v>
      </c>
      <c r="S819" s="13">
        <v>0</v>
      </c>
      <c r="T819" s="13">
        <v>2376</v>
      </c>
      <c r="U819" s="14">
        <v>31654</v>
      </c>
      <c r="V819" s="4"/>
      <c r="W819" s="15">
        <v>0</v>
      </c>
      <c r="X819" s="16">
        <v>0.18</v>
      </c>
      <c r="Y819" s="16">
        <v>9.2015180021243606E-2</v>
      </c>
      <c r="Z819" s="17">
        <v>0</v>
      </c>
      <c r="AA819" s="4"/>
      <c r="AB819" s="11">
        <v>0</v>
      </c>
      <c r="AC819" s="18">
        <v>0</v>
      </c>
      <c r="AD819" s="13">
        <v>0</v>
      </c>
      <c r="AE819" s="18">
        <v>0</v>
      </c>
      <c r="AF819" s="19">
        <v>0</v>
      </c>
    </row>
    <row r="820" spans="1:32" x14ac:dyDescent="0.2">
      <c r="A820" s="5">
        <v>493</v>
      </c>
      <c r="B820" s="6">
        <v>493057057</v>
      </c>
      <c r="C820" s="7" t="s">
        <v>327</v>
      </c>
      <c r="D820" s="6">
        <v>57</v>
      </c>
      <c r="E820" s="7" t="s">
        <v>44</v>
      </c>
      <c r="F820" s="6">
        <v>57</v>
      </c>
      <c r="G820" s="8" t="s">
        <v>44</v>
      </c>
      <c r="H820" s="3"/>
      <c r="I820" s="9">
        <v>20559</v>
      </c>
      <c r="J820" s="9">
        <v>358</v>
      </c>
      <c r="K820" s="9">
        <v>0</v>
      </c>
      <c r="L820" s="9">
        <v>1188</v>
      </c>
      <c r="M820" s="10">
        <v>22105</v>
      </c>
      <c r="N820" s="3"/>
      <c r="O820" s="11">
        <v>94</v>
      </c>
      <c r="P820" s="12">
        <v>0</v>
      </c>
      <c r="Q820" s="13">
        <v>1966198</v>
      </c>
      <c r="R820" s="13">
        <v>0</v>
      </c>
      <c r="S820" s="13">
        <v>0</v>
      </c>
      <c r="T820" s="13">
        <v>111672</v>
      </c>
      <c r="U820" s="14">
        <v>2077870</v>
      </c>
      <c r="V820" s="4"/>
      <c r="W820" s="15">
        <v>0</v>
      </c>
      <c r="X820" s="16">
        <v>0.18</v>
      </c>
      <c r="Y820" s="16">
        <v>0.12003618532931781</v>
      </c>
      <c r="Z820" s="17">
        <v>0</v>
      </c>
      <c r="AA820" s="4"/>
      <c r="AB820" s="11">
        <v>0</v>
      </c>
      <c r="AC820" s="18">
        <v>0</v>
      </c>
      <c r="AD820" s="13">
        <v>0</v>
      </c>
      <c r="AE820" s="18">
        <v>0</v>
      </c>
      <c r="AF820" s="19">
        <v>0</v>
      </c>
    </row>
    <row r="821" spans="1:32" x14ac:dyDescent="0.2">
      <c r="A821" s="5">
        <v>493</v>
      </c>
      <c r="B821" s="6">
        <v>493057093</v>
      </c>
      <c r="C821" s="7" t="s">
        <v>327</v>
      </c>
      <c r="D821" s="6">
        <v>57</v>
      </c>
      <c r="E821" s="7" t="s">
        <v>44</v>
      </c>
      <c r="F821" s="6">
        <v>93</v>
      </c>
      <c r="G821" s="8" t="s">
        <v>45</v>
      </c>
      <c r="H821" s="3"/>
      <c r="I821" s="9">
        <v>21677</v>
      </c>
      <c r="J821" s="9">
        <v>0</v>
      </c>
      <c r="K821" s="9">
        <v>0</v>
      </c>
      <c r="L821" s="9">
        <v>1188</v>
      </c>
      <c r="M821" s="10">
        <v>22865</v>
      </c>
      <c r="N821" s="3"/>
      <c r="O821" s="11">
        <v>33</v>
      </c>
      <c r="P821" s="12">
        <v>0</v>
      </c>
      <c r="Q821" s="13">
        <v>715341</v>
      </c>
      <c r="R821" s="13">
        <v>0</v>
      </c>
      <c r="S821" s="13">
        <v>0</v>
      </c>
      <c r="T821" s="13">
        <v>39204</v>
      </c>
      <c r="U821" s="14">
        <v>754545</v>
      </c>
      <c r="V821" s="4"/>
      <c r="W821" s="15">
        <v>0</v>
      </c>
      <c r="X821" s="16">
        <v>0.18</v>
      </c>
      <c r="Y821" s="16">
        <v>8.4357497741774312E-2</v>
      </c>
      <c r="Z821" s="17">
        <v>0</v>
      </c>
      <c r="AA821" s="4"/>
      <c r="AB821" s="11">
        <v>0</v>
      </c>
      <c r="AC821" s="18">
        <v>0</v>
      </c>
      <c r="AD821" s="13">
        <v>0</v>
      </c>
      <c r="AE821" s="18">
        <v>0</v>
      </c>
      <c r="AF821" s="19">
        <v>0</v>
      </c>
    </row>
    <row r="822" spans="1:32" x14ac:dyDescent="0.2">
      <c r="A822" s="5">
        <v>493</v>
      </c>
      <c r="B822" s="6">
        <v>493057100</v>
      </c>
      <c r="C822" s="7" t="s">
        <v>327</v>
      </c>
      <c r="D822" s="6">
        <v>57</v>
      </c>
      <c r="E822" s="7" t="s">
        <v>44</v>
      </c>
      <c r="F822" s="6">
        <v>100</v>
      </c>
      <c r="G822" s="8" t="s">
        <v>98</v>
      </c>
      <c r="H822" s="3"/>
      <c r="I822" s="9">
        <v>19467</v>
      </c>
      <c r="J822" s="9">
        <v>4927</v>
      </c>
      <c r="K822" s="9">
        <v>0</v>
      </c>
      <c r="L822" s="9">
        <v>1188</v>
      </c>
      <c r="M822" s="10">
        <v>25582</v>
      </c>
      <c r="N822" s="3"/>
      <c r="O822" s="11">
        <v>1</v>
      </c>
      <c r="P822" s="12">
        <v>0</v>
      </c>
      <c r="Q822" s="13">
        <v>24394</v>
      </c>
      <c r="R822" s="13">
        <v>0</v>
      </c>
      <c r="S822" s="13">
        <v>0</v>
      </c>
      <c r="T822" s="13">
        <v>1188</v>
      </c>
      <c r="U822" s="14">
        <v>25582</v>
      </c>
      <c r="V822" s="4"/>
      <c r="W822" s="15">
        <v>0</v>
      </c>
      <c r="X822" s="16">
        <v>0.09</v>
      </c>
      <c r="Y822" s="16">
        <v>2.5328368589014175E-2</v>
      </c>
      <c r="Z822" s="17">
        <v>0</v>
      </c>
      <c r="AA822" s="4"/>
      <c r="AB822" s="11">
        <v>0</v>
      </c>
      <c r="AC822" s="18">
        <v>0</v>
      </c>
      <c r="AD822" s="13">
        <v>0</v>
      </c>
      <c r="AE822" s="18">
        <v>0</v>
      </c>
      <c r="AF822" s="19">
        <v>0</v>
      </c>
    </row>
    <row r="823" spans="1:32" x14ac:dyDescent="0.2">
      <c r="A823" s="5">
        <v>493</v>
      </c>
      <c r="B823" s="6">
        <v>493057163</v>
      </c>
      <c r="C823" s="7" t="s">
        <v>327</v>
      </c>
      <c r="D823" s="6">
        <v>57</v>
      </c>
      <c r="E823" s="7" t="s">
        <v>44</v>
      </c>
      <c r="F823" s="6">
        <v>163</v>
      </c>
      <c r="G823" s="8" t="s">
        <v>48</v>
      </c>
      <c r="H823" s="3"/>
      <c r="I823" s="9">
        <v>20834</v>
      </c>
      <c r="J823" s="9">
        <v>0</v>
      </c>
      <c r="K823" s="9">
        <v>0</v>
      </c>
      <c r="L823" s="9">
        <v>1188</v>
      </c>
      <c r="M823" s="10">
        <v>22022</v>
      </c>
      <c r="N823" s="3"/>
      <c r="O823" s="11">
        <v>6</v>
      </c>
      <c r="P823" s="12">
        <v>0</v>
      </c>
      <c r="Q823" s="13">
        <v>125004</v>
      </c>
      <c r="R823" s="13">
        <v>0</v>
      </c>
      <c r="S823" s="13">
        <v>0</v>
      </c>
      <c r="T823" s="13">
        <v>7128</v>
      </c>
      <c r="U823" s="14">
        <v>132132</v>
      </c>
      <c r="V823" s="4"/>
      <c r="W823" s="15">
        <v>0</v>
      </c>
      <c r="X823" s="16">
        <v>0.113490033140277</v>
      </c>
      <c r="Y823" s="16">
        <v>9.9102453991947337E-2</v>
      </c>
      <c r="Z823" s="17">
        <v>0</v>
      </c>
      <c r="AA823" s="4"/>
      <c r="AB823" s="11">
        <v>0</v>
      </c>
      <c r="AC823" s="18">
        <v>0</v>
      </c>
      <c r="AD823" s="13">
        <v>0</v>
      </c>
      <c r="AE823" s="18">
        <v>0</v>
      </c>
      <c r="AF823" s="19">
        <v>0</v>
      </c>
    </row>
    <row r="824" spans="1:32" x14ac:dyDescent="0.2">
      <c r="A824" s="5">
        <v>493</v>
      </c>
      <c r="B824" s="6">
        <v>493057165</v>
      </c>
      <c r="C824" s="7" t="s">
        <v>327</v>
      </c>
      <c r="D824" s="6">
        <v>57</v>
      </c>
      <c r="E824" s="7" t="s">
        <v>44</v>
      </c>
      <c r="F824" s="6">
        <v>165</v>
      </c>
      <c r="G824" s="8" t="s">
        <v>49</v>
      </c>
      <c r="H824" s="3"/>
      <c r="I824" s="9">
        <v>20967</v>
      </c>
      <c r="J824" s="9">
        <v>0</v>
      </c>
      <c r="K824" s="9">
        <v>0</v>
      </c>
      <c r="L824" s="9">
        <v>1188</v>
      </c>
      <c r="M824" s="10">
        <v>22155</v>
      </c>
      <c r="N824" s="3"/>
      <c r="O824" s="11">
        <v>5</v>
      </c>
      <c r="P824" s="12">
        <v>0</v>
      </c>
      <c r="Q824" s="13">
        <v>104835</v>
      </c>
      <c r="R824" s="13">
        <v>0</v>
      </c>
      <c r="S824" s="13">
        <v>0</v>
      </c>
      <c r="T824" s="13">
        <v>5940</v>
      </c>
      <c r="U824" s="14">
        <v>110775</v>
      </c>
      <c r="V824" s="4"/>
      <c r="W824" s="15">
        <v>0</v>
      </c>
      <c r="X824" s="16">
        <v>9.8299999999999998E-2</v>
      </c>
      <c r="Y824" s="16">
        <v>7.6124278716237129E-2</v>
      </c>
      <c r="Z824" s="17">
        <v>0</v>
      </c>
      <c r="AA824" s="4"/>
      <c r="AB824" s="11">
        <v>0</v>
      </c>
      <c r="AC824" s="18">
        <v>0</v>
      </c>
      <c r="AD824" s="13">
        <v>0</v>
      </c>
      <c r="AE824" s="18">
        <v>0</v>
      </c>
      <c r="AF824" s="19">
        <v>0</v>
      </c>
    </row>
    <row r="825" spans="1:32" x14ac:dyDescent="0.2">
      <c r="A825" s="5">
        <v>493</v>
      </c>
      <c r="B825" s="6">
        <v>493057176</v>
      </c>
      <c r="C825" s="7" t="s">
        <v>327</v>
      </c>
      <c r="D825" s="6">
        <v>57</v>
      </c>
      <c r="E825" s="7" t="s">
        <v>44</v>
      </c>
      <c r="F825" s="6">
        <v>176</v>
      </c>
      <c r="G825" s="8" t="s">
        <v>50</v>
      </c>
      <c r="H825" s="3"/>
      <c r="I825" s="9">
        <v>21730</v>
      </c>
      <c r="J825" s="9">
        <v>5478</v>
      </c>
      <c r="K825" s="9">
        <v>0</v>
      </c>
      <c r="L825" s="9">
        <v>1188</v>
      </c>
      <c r="M825" s="10">
        <v>28396</v>
      </c>
      <c r="N825" s="3"/>
      <c r="O825" s="11">
        <v>4</v>
      </c>
      <c r="P825" s="12">
        <v>0</v>
      </c>
      <c r="Q825" s="13">
        <v>108832</v>
      </c>
      <c r="R825" s="13">
        <v>0</v>
      </c>
      <c r="S825" s="13">
        <v>0</v>
      </c>
      <c r="T825" s="13">
        <v>4752</v>
      </c>
      <c r="U825" s="14">
        <v>113584</v>
      </c>
      <c r="V825" s="4"/>
      <c r="W825" s="15">
        <v>0</v>
      </c>
      <c r="X825" s="16">
        <v>0.09</v>
      </c>
      <c r="Y825" s="16">
        <v>7.6489363616432438E-2</v>
      </c>
      <c r="Z825" s="17">
        <v>0</v>
      </c>
      <c r="AA825" s="4"/>
      <c r="AB825" s="11">
        <v>0</v>
      </c>
      <c r="AC825" s="18">
        <v>0</v>
      </c>
      <c r="AD825" s="13">
        <v>0</v>
      </c>
      <c r="AE825" s="18">
        <v>0</v>
      </c>
      <c r="AF825" s="19">
        <v>0</v>
      </c>
    </row>
    <row r="826" spans="1:32" x14ac:dyDescent="0.2">
      <c r="A826" s="5">
        <v>493</v>
      </c>
      <c r="B826" s="6">
        <v>493057207</v>
      </c>
      <c r="C826" s="7" t="s">
        <v>327</v>
      </c>
      <c r="D826" s="6">
        <v>57</v>
      </c>
      <c r="E826" s="7" t="s">
        <v>44</v>
      </c>
      <c r="F826" s="6">
        <v>207</v>
      </c>
      <c r="G826" s="8" t="s">
        <v>60</v>
      </c>
      <c r="H826" s="3"/>
      <c r="I826" s="9">
        <v>13190</v>
      </c>
      <c r="J826" s="9">
        <v>9543</v>
      </c>
      <c r="K826" s="9">
        <v>0</v>
      </c>
      <c r="L826" s="9">
        <v>1188</v>
      </c>
      <c r="M826" s="10">
        <v>23921</v>
      </c>
      <c r="N826" s="3"/>
      <c r="O826" s="11">
        <v>1</v>
      </c>
      <c r="P826" s="12">
        <v>0</v>
      </c>
      <c r="Q826" s="13">
        <v>22733</v>
      </c>
      <c r="R826" s="13">
        <v>0</v>
      </c>
      <c r="S826" s="13">
        <v>0</v>
      </c>
      <c r="T826" s="13">
        <v>1188</v>
      </c>
      <c r="U826" s="14">
        <v>23921</v>
      </c>
      <c r="V826" s="4"/>
      <c r="W826" s="15">
        <v>0</v>
      </c>
      <c r="X826" s="16">
        <v>0.09</v>
      </c>
      <c r="Y826" s="16">
        <v>4.541843331897328E-4</v>
      </c>
      <c r="Z826" s="17">
        <v>0</v>
      </c>
      <c r="AA826" s="4"/>
      <c r="AB826" s="11">
        <v>0</v>
      </c>
      <c r="AC826" s="18">
        <v>0</v>
      </c>
      <c r="AD826" s="13">
        <v>0</v>
      </c>
      <c r="AE826" s="18">
        <v>0</v>
      </c>
      <c r="AF826" s="19">
        <v>0</v>
      </c>
    </row>
    <row r="827" spans="1:32" x14ac:dyDescent="0.2">
      <c r="A827" s="5">
        <v>493</v>
      </c>
      <c r="B827" s="6">
        <v>493057244</v>
      </c>
      <c r="C827" s="7" t="s">
        <v>327</v>
      </c>
      <c r="D827" s="6">
        <v>57</v>
      </c>
      <c r="E827" s="7" t="s">
        <v>44</v>
      </c>
      <c r="F827" s="6">
        <v>244</v>
      </c>
      <c r="G827" s="8" t="s">
        <v>52</v>
      </c>
      <c r="H827" s="3"/>
      <c r="I827" s="9">
        <v>20467</v>
      </c>
      <c r="J827" s="9">
        <v>5857</v>
      </c>
      <c r="K827" s="9">
        <v>0</v>
      </c>
      <c r="L827" s="9">
        <v>1188</v>
      </c>
      <c r="M827" s="10">
        <v>27512</v>
      </c>
      <c r="N827" s="3"/>
      <c r="O827" s="11">
        <v>2</v>
      </c>
      <c r="P827" s="12">
        <v>0</v>
      </c>
      <c r="Q827" s="13">
        <v>52648</v>
      </c>
      <c r="R827" s="13">
        <v>0</v>
      </c>
      <c r="S827" s="13">
        <v>0</v>
      </c>
      <c r="T827" s="13">
        <v>2376</v>
      </c>
      <c r="U827" s="14">
        <v>55024</v>
      </c>
      <c r="V827" s="4"/>
      <c r="W827" s="15">
        <v>0</v>
      </c>
      <c r="X827" s="16">
        <v>0.09</v>
      </c>
      <c r="Y827" s="16">
        <v>0.1012923605086789</v>
      </c>
      <c r="Z827" s="17">
        <v>0</v>
      </c>
      <c r="AA827" s="4"/>
      <c r="AB827" s="11">
        <v>0</v>
      </c>
      <c r="AC827" s="18">
        <v>0.22296568965260435</v>
      </c>
      <c r="AD827" s="13">
        <v>6133.348814415157</v>
      </c>
      <c r="AE827" s="18">
        <v>0</v>
      </c>
      <c r="AF827" s="19">
        <v>0</v>
      </c>
    </row>
    <row r="828" spans="1:32" x14ac:dyDescent="0.2">
      <c r="A828" s="5">
        <v>493</v>
      </c>
      <c r="B828" s="6">
        <v>493057248</v>
      </c>
      <c r="C828" s="7" t="s">
        <v>327</v>
      </c>
      <c r="D828" s="6">
        <v>57</v>
      </c>
      <c r="E828" s="7" t="s">
        <v>44</v>
      </c>
      <c r="F828" s="6">
        <v>248</v>
      </c>
      <c r="G828" s="8" t="s">
        <v>53</v>
      </c>
      <c r="H828" s="3"/>
      <c r="I828" s="9">
        <v>19520</v>
      </c>
      <c r="J828" s="9">
        <v>630</v>
      </c>
      <c r="K828" s="9">
        <v>0</v>
      </c>
      <c r="L828" s="9">
        <v>1188</v>
      </c>
      <c r="M828" s="10">
        <v>21338</v>
      </c>
      <c r="N828" s="3"/>
      <c r="O828" s="11">
        <v>18</v>
      </c>
      <c r="P828" s="12">
        <v>0</v>
      </c>
      <c r="Q828" s="13">
        <v>362700</v>
      </c>
      <c r="R828" s="13">
        <v>0</v>
      </c>
      <c r="S828" s="13">
        <v>0</v>
      </c>
      <c r="T828" s="13">
        <v>21384</v>
      </c>
      <c r="U828" s="14">
        <v>384084</v>
      </c>
      <c r="V828" s="4"/>
      <c r="W828" s="15">
        <v>0</v>
      </c>
      <c r="X828" s="16">
        <v>0.09</v>
      </c>
      <c r="Y828" s="16">
        <v>6.5683761527850021E-2</v>
      </c>
      <c r="Z828" s="17">
        <v>0</v>
      </c>
      <c r="AA828" s="4"/>
      <c r="AB828" s="11">
        <v>0</v>
      </c>
      <c r="AC828" s="18">
        <v>0</v>
      </c>
      <c r="AD828" s="13">
        <v>0</v>
      </c>
      <c r="AE828" s="18">
        <v>0</v>
      </c>
      <c r="AF828" s="19">
        <v>0</v>
      </c>
    </row>
    <row r="829" spans="1:32" x14ac:dyDescent="0.2">
      <c r="A829" s="5">
        <v>493</v>
      </c>
      <c r="B829" s="6">
        <v>493057262</v>
      </c>
      <c r="C829" s="7" t="s">
        <v>327</v>
      </c>
      <c r="D829" s="6">
        <v>57</v>
      </c>
      <c r="E829" s="7" t="s">
        <v>44</v>
      </c>
      <c r="F829" s="6">
        <v>262</v>
      </c>
      <c r="G829" s="8" t="s">
        <v>54</v>
      </c>
      <c r="H829" s="3"/>
      <c r="I829" s="9">
        <v>20099</v>
      </c>
      <c r="J829" s="9">
        <v>2519</v>
      </c>
      <c r="K829" s="9">
        <v>0</v>
      </c>
      <c r="L829" s="9">
        <v>1188</v>
      </c>
      <c r="M829" s="10">
        <v>23806</v>
      </c>
      <c r="N829" s="3"/>
      <c r="O829" s="11">
        <v>1</v>
      </c>
      <c r="P829" s="12">
        <v>0</v>
      </c>
      <c r="Q829" s="13">
        <v>22618</v>
      </c>
      <c r="R829" s="13">
        <v>0</v>
      </c>
      <c r="S829" s="13">
        <v>0</v>
      </c>
      <c r="T829" s="13">
        <v>1188</v>
      </c>
      <c r="U829" s="14">
        <v>23806</v>
      </c>
      <c r="V829" s="4"/>
      <c r="W829" s="15">
        <v>0</v>
      </c>
      <c r="X829" s="16">
        <v>0.09</v>
      </c>
      <c r="Y829" s="16">
        <v>0.10194629285784039</v>
      </c>
      <c r="Z829" s="17">
        <v>0</v>
      </c>
      <c r="AA829" s="4"/>
      <c r="AB829" s="11">
        <v>0</v>
      </c>
      <c r="AC829" s="18">
        <v>0.11718221941134208</v>
      </c>
      <c r="AD829" s="13">
        <v>2789.427438645735</v>
      </c>
      <c r="AE829" s="18">
        <v>0</v>
      </c>
      <c r="AF829" s="19">
        <v>0</v>
      </c>
    </row>
    <row r="830" spans="1:32" x14ac:dyDescent="0.2">
      <c r="A830" s="5">
        <v>493</v>
      </c>
      <c r="B830" s="6">
        <v>493057274</v>
      </c>
      <c r="C830" s="7" t="s">
        <v>327</v>
      </c>
      <c r="D830" s="6">
        <v>57</v>
      </c>
      <c r="E830" s="7" t="s">
        <v>44</v>
      </c>
      <c r="F830" s="6">
        <v>274</v>
      </c>
      <c r="G830" s="8" t="s">
        <v>63</v>
      </c>
      <c r="H830" s="3"/>
      <c r="I830" s="9">
        <v>22467</v>
      </c>
      <c r="J830" s="9">
        <v>9953</v>
      </c>
      <c r="K830" s="9">
        <v>0</v>
      </c>
      <c r="L830" s="9">
        <v>1188</v>
      </c>
      <c r="M830" s="10">
        <v>33608</v>
      </c>
      <c r="N830" s="3"/>
      <c r="O830" s="11">
        <v>1</v>
      </c>
      <c r="P830" s="12">
        <v>0</v>
      </c>
      <c r="Q830" s="13">
        <v>32420</v>
      </c>
      <c r="R830" s="13">
        <v>0</v>
      </c>
      <c r="S830" s="13">
        <v>0</v>
      </c>
      <c r="T830" s="13">
        <v>1188</v>
      </c>
      <c r="U830" s="14">
        <v>33608</v>
      </c>
      <c r="V830" s="4"/>
      <c r="W830" s="15">
        <v>0</v>
      </c>
      <c r="X830" s="16">
        <v>0.09</v>
      </c>
      <c r="Y830" s="16">
        <v>5.88394061497911E-2</v>
      </c>
      <c r="Z830" s="17">
        <v>0</v>
      </c>
      <c r="AA830" s="4"/>
      <c r="AB830" s="11">
        <v>0</v>
      </c>
      <c r="AC830" s="18">
        <v>0</v>
      </c>
      <c r="AD830" s="13">
        <v>0</v>
      </c>
      <c r="AE830" s="18">
        <v>0</v>
      </c>
      <c r="AF830" s="19">
        <v>0</v>
      </c>
    </row>
    <row r="831" spans="1:32" x14ac:dyDescent="0.2">
      <c r="A831" s="5">
        <v>493</v>
      </c>
      <c r="B831" s="6">
        <v>493057346</v>
      </c>
      <c r="C831" s="7" t="s">
        <v>327</v>
      </c>
      <c r="D831" s="6">
        <v>57</v>
      </c>
      <c r="E831" s="7" t="s">
        <v>44</v>
      </c>
      <c r="F831" s="6">
        <v>346</v>
      </c>
      <c r="G831" s="8" t="s">
        <v>55</v>
      </c>
      <c r="H831" s="3"/>
      <c r="I831" s="9">
        <v>21730</v>
      </c>
      <c r="J831" s="9">
        <v>2358</v>
      </c>
      <c r="K831" s="9">
        <v>0</v>
      </c>
      <c r="L831" s="9">
        <v>1188</v>
      </c>
      <c r="M831" s="10">
        <v>25276</v>
      </c>
      <c r="N831" s="3"/>
      <c r="O831" s="11">
        <v>5</v>
      </c>
      <c r="P831" s="12">
        <v>0</v>
      </c>
      <c r="Q831" s="13">
        <v>120440</v>
      </c>
      <c r="R831" s="13">
        <v>0</v>
      </c>
      <c r="S831" s="13">
        <v>0</v>
      </c>
      <c r="T831" s="13">
        <v>5940</v>
      </c>
      <c r="U831" s="14">
        <v>126380</v>
      </c>
      <c r="V831" s="4"/>
      <c r="W831" s="15">
        <v>0</v>
      </c>
      <c r="X831" s="16">
        <v>0.09</v>
      </c>
      <c r="Y831" s="16">
        <v>2.1106045922277144E-2</v>
      </c>
      <c r="Z831" s="17">
        <v>0</v>
      </c>
      <c r="AA831" s="4"/>
      <c r="AB831" s="11">
        <v>0</v>
      </c>
      <c r="AC831" s="18">
        <v>0</v>
      </c>
      <c r="AD831" s="13">
        <v>0</v>
      </c>
      <c r="AE831" s="18">
        <v>0</v>
      </c>
      <c r="AF831" s="19">
        <v>0</v>
      </c>
    </row>
    <row r="832" spans="1:32" x14ac:dyDescent="0.2">
      <c r="A832" s="5">
        <v>494</v>
      </c>
      <c r="B832" s="6">
        <v>494093031</v>
      </c>
      <c r="C832" s="7" t="s">
        <v>328</v>
      </c>
      <c r="D832" s="6">
        <v>93</v>
      </c>
      <c r="E832" s="7" t="s">
        <v>45</v>
      </c>
      <c r="F832" s="6">
        <v>31</v>
      </c>
      <c r="G832" s="8" t="s">
        <v>116</v>
      </c>
      <c r="H832" s="3"/>
      <c r="I832" s="9">
        <v>11073</v>
      </c>
      <c r="J832" s="9">
        <v>4970</v>
      </c>
      <c r="K832" s="9">
        <v>0</v>
      </c>
      <c r="L832" s="9">
        <v>1188</v>
      </c>
      <c r="M832" s="10">
        <v>17231</v>
      </c>
      <c r="N832" s="3"/>
      <c r="O832" s="11">
        <v>2</v>
      </c>
      <c r="P832" s="12">
        <v>0</v>
      </c>
      <c r="Q832" s="13">
        <v>32086</v>
      </c>
      <c r="R832" s="13">
        <v>0</v>
      </c>
      <c r="S832" s="13">
        <v>0</v>
      </c>
      <c r="T832" s="13">
        <v>2376</v>
      </c>
      <c r="U832" s="14">
        <v>34462</v>
      </c>
      <c r="V832" s="4"/>
      <c r="W832" s="15">
        <v>0</v>
      </c>
      <c r="X832" s="16">
        <v>0.09</v>
      </c>
      <c r="Y832" s="16">
        <v>1.913822243676663E-2</v>
      </c>
      <c r="Z832" s="17">
        <v>0</v>
      </c>
      <c r="AA832" s="4"/>
      <c r="AB832" s="11">
        <v>2</v>
      </c>
      <c r="AC832" s="18">
        <v>0</v>
      </c>
      <c r="AD832" s="13">
        <v>0</v>
      </c>
      <c r="AE832" s="18">
        <v>0</v>
      </c>
      <c r="AF832" s="19">
        <v>0</v>
      </c>
    </row>
    <row r="833" spans="1:32" x14ac:dyDescent="0.2">
      <c r="A833" s="5">
        <v>494</v>
      </c>
      <c r="B833" s="6">
        <v>494093035</v>
      </c>
      <c r="C833" s="7" t="s">
        <v>328</v>
      </c>
      <c r="D833" s="6">
        <v>93</v>
      </c>
      <c r="E833" s="7" t="s">
        <v>45</v>
      </c>
      <c r="F833" s="6">
        <v>35</v>
      </c>
      <c r="G833" s="8" t="s">
        <v>42</v>
      </c>
      <c r="H833" s="3"/>
      <c r="I833" s="9">
        <v>19148</v>
      </c>
      <c r="J833" s="9">
        <v>7250</v>
      </c>
      <c r="K833" s="9">
        <v>0</v>
      </c>
      <c r="L833" s="9">
        <v>1188</v>
      </c>
      <c r="M833" s="10">
        <v>27586</v>
      </c>
      <c r="N833" s="3"/>
      <c r="O833" s="11">
        <v>8</v>
      </c>
      <c r="P833" s="12">
        <v>0</v>
      </c>
      <c r="Q833" s="13">
        <v>211184</v>
      </c>
      <c r="R833" s="13">
        <v>0</v>
      </c>
      <c r="S833" s="13">
        <v>0</v>
      </c>
      <c r="T833" s="13">
        <v>9504</v>
      </c>
      <c r="U833" s="14">
        <v>220688</v>
      </c>
      <c r="V833" s="4"/>
      <c r="W833" s="15">
        <v>0</v>
      </c>
      <c r="X833" s="16">
        <v>0.18</v>
      </c>
      <c r="Y833" s="16">
        <v>0.1674255461324281</v>
      </c>
      <c r="Z833" s="17">
        <v>0</v>
      </c>
      <c r="AA833" s="4"/>
      <c r="AB833" s="11">
        <v>4</v>
      </c>
      <c r="AC833" s="18">
        <v>0</v>
      </c>
      <c r="AD833" s="13">
        <v>0</v>
      </c>
      <c r="AE833" s="18">
        <v>0</v>
      </c>
      <c r="AF833" s="19">
        <v>0</v>
      </c>
    </row>
    <row r="834" spans="1:32" x14ac:dyDescent="0.2">
      <c r="A834" s="5">
        <v>494</v>
      </c>
      <c r="B834" s="6">
        <v>494093049</v>
      </c>
      <c r="C834" s="7" t="s">
        <v>328</v>
      </c>
      <c r="D834" s="6">
        <v>93</v>
      </c>
      <c r="E834" s="7" t="s">
        <v>45</v>
      </c>
      <c r="F834" s="6">
        <v>49</v>
      </c>
      <c r="G834" s="8" t="s">
        <v>112</v>
      </c>
      <c r="H834" s="3"/>
      <c r="I834" s="9">
        <v>17767</v>
      </c>
      <c r="J834" s="9">
        <v>22246</v>
      </c>
      <c r="K834" s="9">
        <v>0</v>
      </c>
      <c r="L834" s="9">
        <v>1188</v>
      </c>
      <c r="M834" s="10">
        <v>41201</v>
      </c>
      <c r="N834" s="3"/>
      <c r="O834" s="11">
        <v>2</v>
      </c>
      <c r="P834" s="12">
        <v>0</v>
      </c>
      <c r="Q834" s="13">
        <v>80026</v>
      </c>
      <c r="R834" s="13">
        <v>0</v>
      </c>
      <c r="S834" s="13">
        <v>0</v>
      </c>
      <c r="T834" s="13">
        <v>2376</v>
      </c>
      <c r="U834" s="14">
        <v>82402</v>
      </c>
      <c r="V834" s="4"/>
      <c r="W834" s="15">
        <v>0</v>
      </c>
      <c r="X834" s="16">
        <v>0.09</v>
      </c>
      <c r="Y834" s="16">
        <v>7.3426794145167368E-2</v>
      </c>
      <c r="Z834" s="17">
        <v>0</v>
      </c>
      <c r="AA834" s="4"/>
      <c r="AB834" s="11">
        <v>1</v>
      </c>
      <c r="AC834" s="18">
        <v>0</v>
      </c>
      <c r="AD834" s="13">
        <v>0</v>
      </c>
      <c r="AE834" s="18">
        <v>0</v>
      </c>
      <c r="AF834" s="19">
        <v>0</v>
      </c>
    </row>
    <row r="835" spans="1:32" x14ac:dyDescent="0.2">
      <c r="A835" s="5">
        <v>494</v>
      </c>
      <c r="B835" s="6">
        <v>494093056</v>
      </c>
      <c r="C835" s="7" t="s">
        <v>328</v>
      </c>
      <c r="D835" s="6">
        <v>93</v>
      </c>
      <c r="E835" s="7" t="s">
        <v>45</v>
      </c>
      <c r="F835" s="6">
        <v>56</v>
      </c>
      <c r="G835" s="8" t="s">
        <v>170</v>
      </c>
      <c r="H835" s="3"/>
      <c r="I835" s="9">
        <v>10679</v>
      </c>
      <c r="J835" s="9">
        <v>3134</v>
      </c>
      <c r="K835" s="9">
        <v>0</v>
      </c>
      <c r="L835" s="9">
        <v>1188</v>
      </c>
      <c r="M835" s="10">
        <v>15001</v>
      </c>
      <c r="N835" s="3"/>
      <c r="O835" s="11">
        <v>1</v>
      </c>
      <c r="P835" s="12">
        <v>0</v>
      </c>
      <c r="Q835" s="13">
        <v>13813</v>
      </c>
      <c r="R835" s="13">
        <v>0</v>
      </c>
      <c r="S835" s="13">
        <v>0</v>
      </c>
      <c r="T835" s="13">
        <v>1188</v>
      </c>
      <c r="U835" s="14">
        <v>15001</v>
      </c>
      <c r="V835" s="4"/>
      <c r="W835" s="15">
        <v>0</v>
      </c>
      <c r="X835" s="16">
        <v>0.09</v>
      </c>
      <c r="Y835" s="16">
        <v>1.9185876576269707E-2</v>
      </c>
      <c r="Z835" s="17">
        <v>0</v>
      </c>
      <c r="AA835" s="4"/>
      <c r="AB835" s="11">
        <v>1</v>
      </c>
      <c r="AC835" s="18">
        <v>0</v>
      </c>
      <c r="AD835" s="13">
        <v>0</v>
      </c>
      <c r="AE835" s="18">
        <v>0</v>
      </c>
      <c r="AF835" s="19">
        <v>0</v>
      </c>
    </row>
    <row r="836" spans="1:32" x14ac:dyDescent="0.2">
      <c r="A836" s="5">
        <v>494</v>
      </c>
      <c r="B836" s="6">
        <v>494093057</v>
      </c>
      <c r="C836" s="7" t="s">
        <v>328</v>
      </c>
      <c r="D836" s="6">
        <v>93</v>
      </c>
      <c r="E836" s="7" t="s">
        <v>45</v>
      </c>
      <c r="F836" s="6">
        <v>57</v>
      </c>
      <c r="G836" s="8" t="s">
        <v>44</v>
      </c>
      <c r="H836" s="3"/>
      <c r="I836" s="9">
        <v>17761</v>
      </c>
      <c r="J836" s="9">
        <v>309</v>
      </c>
      <c r="K836" s="9">
        <v>0</v>
      </c>
      <c r="L836" s="9">
        <v>1188</v>
      </c>
      <c r="M836" s="10">
        <v>19258</v>
      </c>
      <c r="N836" s="3"/>
      <c r="O836" s="11">
        <v>83</v>
      </c>
      <c r="P836" s="12">
        <v>0</v>
      </c>
      <c r="Q836" s="13">
        <v>1499810</v>
      </c>
      <c r="R836" s="13">
        <v>0</v>
      </c>
      <c r="S836" s="13">
        <v>0</v>
      </c>
      <c r="T836" s="13">
        <v>98604</v>
      </c>
      <c r="U836" s="14">
        <v>1598414</v>
      </c>
      <c r="V836" s="4"/>
      <c r="W836" s="15">
        <v>0</v>
      </c>
      <c r="X836" s="16">
        <v>0.18</v>
      </c>
      <c r="Y836" s="16">
        <v>0.12003618532931781</v>
      </c>
      <c r="Z836" s="17">
        <v>0</v>
      </c>
      <c r="AA836" s="4"/>
      <c r="AB836" s="11">
        <v>29</v>
      </c>
      <c r="AC836" s="18">
        <v>0</v>
      </c>
      <c r="AD836" s="13">
        <v>0</v>
      </c>
      <c r="AE836" s="18">
        <v>0</v>
      </c>
      <c r="AF836" s="19">
        <v>0</v>
      </c>
    </row>
    <row r="837" spans="1:32" x14ac:dyDescent="0.2">
      <c r="A837" s="5">
        <v>494</v>
      </c>
      <c r="B837" s="6">
        <v>494093071</v>
      </c>
      <c r="C837" s="7" t="s">
        <v>328</v>
      </c>
      <c r="D837" s="6">
        <v>93</v>
      </c>
      <c r="E837" s="7" t="s">
        <v>45</v>
      </c>
      <c r="F837" s="6">
        <v>71</v>
      </c>
      <c r="G837" s="8" t="s">
        <v>135</v>
      </c>
      <c r="H837" s="3"/>
      <c r="I837" s="9">
        <v>11754</v>
      </c>
      <c r="J837" s="9">
        <v>4881</v>
      </c>
      <c r="K837" s="9">
        <v>0</v>
      </c>
      <c r="L837" s="9">
        <v>1188</v>
      </c>
      <c r="M837" s="10">
        <v>17823</v>
      </c>
      <c r="N837" s="3"/>
      <c r="O837" s="11">
        <v>3</v>
      </c>
      <c r="P837" s="12">
        <v>0</v>
      </c>
      <c r="Q837" s="13">
        <v>49905</v>
      </c>
      <c r="R837" s="13">
        <v>0</v>
      </c>
      <c r="S837" s="13">
        <v>0</v>
      </c>
      <c r="T837" s="13">
        <v>3564</v>
      </c>
      <c r="U837" s="14">
        <v>53469</v>
      </c>
      <c r="V837" s="4"/>
      <c r="W837" s="15">
        <v>0</v>
      </c>
      <c r="X837" s="16">
        <v>0.09</v>
      </c>
      <c r="Y837" s="16">
        <v>5.8201388381501637E-3</v>
      </c>
      <c r="Z837" s="17">
        <v>0</v>
      </c>
      <c r="AA837" s="4"/>
      <c r="AB837" s="11">
        <v>2</v>
      </c>
      <c r="AC837" s="18">
        <v>0</v>
      </c>
      <c r="AD837" s="13">
        <v>0</v>
      </c>
      <c r="AE837" s="18">
        <v>0</v>
      </c>
      <c r="AF837" s="19">
        <v>0</v>
      </c>
    </row>
    <row r="838" spans="1:32" x14ac:dyDescent="0.2">
      <c r="A838" s="5">
        <v>494</v>
      </c>
      <c r="B838" s="6">
        <v>494093093</v>
      </c>
      <c r="C838" s="7" t="s">
        <v>328</v>
      </c>
      <c r="D838" s="6">
        <v>93</v>
      </c>
      <c r="E838" s="7" t="s">
        <v>45</v>
      </c>
      <c r="F838" s="6">
        <v>93</v>
      </c>
      <c r="G838" s="8" t="s">
        <v>45</v>
      </c>
      <c r="H838" s="3"/>
      <c r="I838" s="9">
        <v>16938</v>
      </c>
      <c r="J838" s="9">
        <v>0</v>
      </c>
      <c r="K838" s="9">
        <v>0</v>
      </c>
      <c r="L838" s="9">
        <v>1188</v>
      </c>
      <c r="M838" s="10">
        <v>18126</v>
      </c>
      <c r="N838" s="3"/>
      <c r="O838" s="11">
        <v>264</v>
      </c>
      <c r="P838" s="12">
        <v>0</v>
      </c>
      <c r="Q838" s="13">
        <v>4471632</v>
      </c>
      <c r="R838" s="13">
        <v>0</v>
      </c>
      <c r="S838" s="13">
        <v>0</v>
      </c>
      <c r="T838" s="13">
        <v>313632</v>
      </c>
      <c r="U838" s="14">
        <v>4785264</v>
      </c>
      <c r="V838" s="4"/>
      <c r="W838" s="15">
        <v>0</v>
      </c>
      <c r="X838" s="16">
        <v>0.18</v>
      </c>
      <c r="Y838" s="16">
        <v>8.4357497741774312E-2</v>
      </c>
      <c r="Z838" s="17">
        <v>0</v>
      </c>
      <c r="AA838" s="4"/>
      <c r="AB838" s="11">
        <v>122</v>
      </c>
      <c r="AC838" s="18">
        <v>0</v>
      </c>
      <c r="AD838" s="13">
        <v>0</v>
      </c>
      <c r="AE838" s="18">
        <v>0</v>
      </c>
      <c r="AF838" s="19">
        <v>0</v>
      </c>
    </row>
    <row r="839" spans="1:32" x14ac:dyDescent="0.2">
      <c r="A839" s="5">
        <v>494</v>
      </c>
      <c r="B839" s="6">
        <v>494093097</v>
      </c>
      <c r="C839" s="7" t="s">
        <v>328</v>
      </c>
      <c r="D839" s="6">
        <v>93</v>
      </c>
      <c r="E839" s="7" t="s">
        <v>45</v>
      </c>
      <c r="F839" s="6">
        <v>97</v>
      </c>
      <c r="G839" s="8" t="s">
        <v>117</v>
      </c>
      <c r="H839" s="3"/>
      <c r="I839" s="9">
        <v>21133</v>
      </c>
      <c r="J839" s="9">
        <v>0</v>
      </c>
      <c r="K839" s="9">
        <v>0</v>
      </c>
      <c r="L839" s="9">
        <v>1188</v>
      </c>
      <c r="M839" s="10">
        <v>22321</v>
      </c>
      <c r="N839" s="3"/>
      <c r="O839" s="11">
        <v>3</v>
      </c>
      <c r="P839" s="12">
        <v>0</v>
      </c>
      <c r="Q839" s="13">
        <v>63399</v>
      </c>
      <c r="R839" s="13">
        <v>0</v>
      </c>
      <c r="S839" s="13">
        <v>0</v>
      </c>
      <c r="T839" s="13">
        <v>3564</v>
      </c>
      <c r="U839" s="14">
        <v>66963</v>
      </c>
      <c r="V839" s="4"/>
      <c r="W839" s="15">
        <v>0</v>
      </c>
      <c r="X839" s="16">
        <v>0.18</v>
      </c>
      <c r="Y839" s="16">
        <v>3.4843318303715877E-2</v>
      </c>
      <c r="Z839" s="17">
        <v>0</v>
      </c>
      <c r="AA839" s="4"/>
      <c r="AB839" s="11">
        <v>2</v>
      </c>
      <c r="AC839" s="18">
        <v>0</v>
      </c>
      <c r="AD839" s="13">
        <v>0</v>
      </c>
      <c r="AE839" s="18">
        <v>0</v>
      </c>
      <c r="AF839" s="19">
        <v>0</v>
      </c>
    </row>
    <row r="840" spans="1:32" x14ac:dyDescent="0.2">
      <c r="A840" s="5">
        <v>494</v>
      </c>
      <c r="B840" s="6">
        <v>494093128</v>
      </c>
      <c r="C840" s="7" t="s">
        <v>328</v>
      </c>
      <c r="D840" s="6">
        <v>93</v>
      </c>
      <c r="E840" s="7" t="s">
        <v>45</v>
      </c>
      <c r="F840" s="6">
        <v>128</v>
      </c>
      <c r="G840" s="8" t="s">
        <v>118</v>
      </c>
      <c r="H840" s="3"/>
      <c r="I840" s="9">
        <v>10679</v>
      </c>
      <c r="J840" s="9">
        <v>385</v>
      </c>
      <c r="K840" s="9">
        <v>0</v>
      </c>
      <c r="L840" s="9">
        <v>1188</v>
      </c>
      <c r="M840" s="10">
        <v>12252</v>
      </c>
      <c r="N840" s="3"/>
      <c r="O840" s="11">
        <v>1</v>
      </c>
      <c r="P840" s="12">
        <v>0</v>
      </c>
      <c r="Q840" s="13">
        <v>11064</v>
      </c>
      <c r="R840" s="13">
        <v>0</v>
      </c>
      <c r="S840" s="13">
        <v>0</v>
      </c>
      <c r="T840" s="13">
        <v>1188</v>
      </c>
      <c r="U840" s="14">
        <v>12252</v>
      </c>
      <c r="V840" s="4"/>
      <c r="W840" s="15">
        <v>0</v>
      </c>
      <c r="X840" s="16">
        <v>0.09</v>
      </c>
      <c r="Y840" s="16">
        <v>4.3998101073544807E-2</v>
      </c>
      <c r="Z840" s="17">
        <v>0</v>
      </c>
      <c r="AA840" s="4"/>
      <c r="AB840" s="11">
        <v>0</v>
      </c>
      <c r="AC840" s="18">
        <v>0</v>
      </c>
      <c r="AD840" s="13">
        <v>0</v>
      </c>
      <c r="AE840" s="18">
        <v>0</v>
      </c>
      <c r="AF840" s="19">
        <v>0</v>
      </c>
    </row>
    <row r="841" spans="1:32" x14ac:dyDescent="0.2">
      <c r="A841" s="5">
        <v>494</v>
      </c>
      <c r="B841" s="6">
        <v>494093149</v>
      </c>
      <c r="C841" s="7" t="s">
        <v>328</v>
      </c>
      <c r="D841" s="6">
        <v>93</v>
      </c>
      <c r="E841" s="7" t="s">
        <v>45</v>
      </c>
      <c r="F841" s="6">
        <v>149</v>
      </c>
      <c r="G841" s="8" t="s">
        <v>172</v>
      </c>
      <c r="H841" s="3"/>
      <c r="I841" s="9">
        <v>19618</v>
      </c>
      <c r="J841" s="9">
        <v>219</v>
      </c>
      <c r="K841" s="9">
        <v>0</v>
      </c>
      <c r="L841" s="9">
        <v>1188</v>
      </c>
      <c r="M841" s="10">
        <v>21025</v>
      </c>
      <c r="N841" s="3"/>
      <c r="O841" s="11">
        <v>3</v>
      </c>
      <c r="P841" s="12">
        <v>0</v>
      </c>
      <c r="Q841" s="13">
        <v>59511</v>
      </c>
      <c r="R841" s="13">
        <v>0</v>
      </c>
      <c r="S841" s="13">
        <v>0</v>
      </c>
      <c r="T841" s="13">
        <v>3564</v>
      </c>
      <c r="U841" s="14">
        <v>63075</v>
      </c>
      <c r="V841" s="4"/>
      <c r="W841" s="15">
        <v>0</v>
      </c>
      <c r="X841" s="16">
        <v>0.18</v>
      </c>
      <c r="Y841" s="16">
        <v>0.12537999744485395</v>
      </c>
      <c r="Z841" s="17">
        <v>0</v>
      </c>
      <c r="AA841" s="4"/>
      <c r="AB841" s="11">
        <v>2</v>
      </c>
      <c r="AC841" s="18">
        <v>0</v>
      </c>
      <c r="AD841" s="13">
        <v>0</v>
      </c>
      <c r="AE841" s="18">
        <v>0</v>
      </c>
      <c r="AF841" s="19">
        <v>0</v>
      </c>
    </row>
    <row r="842" spans="1:32" x14ac:dyDescent="0.2">
      <c r="A842" s="5">
        <v>494</v>
      </c>
      <c r="B842" s="6">
        <v>494093163</v>
      </c>
      <c r="C842" s="7" t="s">
        <v>328</v>
      </c>
      <c r="D842" s="6">
        <v>93</v>
      </c>
      <c r="E842" s="7" t="s">
        <v>45</v>
      </c>
      <c r="F842" s="6">
        <v>163</v>
      </c>
      <c r="G842" s="8" t="s">
        <v>48</v>
      </c>
      <c r="H842" s="3"/>
      <c r="I842" s="9">
        <v>18407</v>
      </c>
      <c r="J842" s="9">
        <v>0</v>
      </c>
      <c r="K842" s="9">
        <v>0</v>
      </c>
      <c r="L842" s="9">
        <v>1188</v>
      </c>
      <c r="M842" s="10">
        <v>19595</v>
      </c>
      <c r="N842" s="3"/>
      <c r="O842" s="11">
        <v>16</v>
      </c>
      <c r="P842" s="12">
        <v>0</v>
      </c>
      <c r="Q842" s="13">
        <v>294512</v>
      </c>
      <c r="R842" s="13">
        <v>0</v>
      </c>
      <c r="S842" s="13">
        <v>0</v>
      </c>
      <c r="T842" s="13">
        <v>19008</v>
      </c>
      <c r="U842" s="14">
        <v>313520</v>
      </c>
      <c r="V842" s="4"/>
      <c r="W842" s="15">
        <v>0</v>
      </c>
      <c r="X842" s="16">
        <v>0.113490033140277</v>
      </c>
      <c r="Y842" s="16">
        <v>9.9102453991947337E-2</v>
      </c>
      <c r="Z842" s="17">
        <v>0</v>
      </c>
      <c r="AA842" s="4"/>
      <c r="AB842" s="11">
        <v>8</v>
      </c>
      <c r="AC842" s="18">
        <v>0</v>
      </c>
      <c r="AD842" s="13">
        <v>0</v>
      </c>
      <c r="AE842" s="18">
        <v>0</v>
      </c>
      <c r="AF842" s="19">
        <v>0</v>
      </c>
    </row>
    <row r="843" spans="1:32" x14ac:dyDescent="0.2">
      <c r="A843" s="5">
        <v>494</v>
      </c>
      <c r="B843" s="6">
        <v>494093165</v>
      </c>
      <c r="C843" s="7" t="s">
        <v>328</v>
      </c>
      <c r="D843" s="6">
        <v>93</v>
      </c>
      <c r="E843" s="7" t="s">
        <v>45</v>
      </c>
      <c r="F843" s="6">
        <v>165</v>
      </c>
      <c r="G843" s="8" t="s">
        <v>49</v>
      </c>
      <c r="H843" s="3"/>
      <c r="I843" s="9">
        <v>16035</v>
      </c>
      <c r="J843" s="9">
        <v>0</v>
      </c>
      <c r="K843" s="9">
        <v>0</v>
      </c>
      <c r="L843" s="9">
        <v>1188</v>
      </c>
      <c r="M843" s="10">
        <v>17223</v>
      </c>
      <c r="N843" s="3"/>
      <c r="O843" s="11">
        <v>36</v>
      </c>
      <c r="P843" s="12">
        <v>0</v>
      </c>
      <c r="Q843" s="13">
        <v>577260</v>
      </c>
      <c r="R843" s="13">
        <v>0</v>
      </c>
      <c r="S843" s="13">
        <v>0</v>
      </c>
      <c r="T843" s="13">
        <v>42768</v>
      </c>
      <c r="U843" s="14">
        <v>620028</v>
      </c>
      <c r="V843" s="4"/>
      <c r="W843" s="15">
        <v>0</v>
      </c>
      <c r="X843" s="16">
        <v>9.8299999999999998E-2</v>
      </c>
      <c r="Y843" s="16">
        <v>7.6124278716237129E-2</v>
      </c>
      <c r="Z843" s="17">
        <v>0</v>
      </c>
      <c r="AA843" s="4"/>
      <c r="AB843" s="11">
        <v>17</v>
      </c>
      <c r="AC843" s="18">
        <v>0</v>
      </c>
      <c r="AD843" s="13">
        <v>0</v>
      </c>
      <c r="AE843" s="18">
        <v>0</v>
      </c>
      <c r="AF843" s="19">
        <v>0</v>
      </c>
    </row>
    <row r="844" spans="1:32" x14ac:dyDescent="0.2">
      <c r="A844" s="5">
        <v>494</v>
      </c>
      <c r="B844" s="6">
        <v>494093176</v>
      </c>
      <c r="C844" s="7" t="s">
        <v>328</v>
      </c>
      <c r="D844" s="6">
        <v>93</v>
      </c>
      <c r="E844" s="7" t="s">
        <v>45</v>
      </c>
      <c r="F844" s="6">
        <v>176</v>
      </c>
      <c r="G844" s="8" t="s">
        <v>50</v>
      </c>
      <c r="H844" s="3"/>
      <c r="I844" s="9">
        <v>17642</v>
      </c>
      <c r="J844" s="9">
        <v>4447</v>
      </c>
      <c r="K844" s="9">
        <v>0</v>
      </c>
      <c r="L844" s="9">
        <v>1188</v>
      </c>
      <c r="M844" s="10">
        <v>23277</v>
      </c>
      <c r="N844" s="3"/>
      <c r="O844" s="11">
        <v>11</v>
      </c>
      <c r="P844" s="12">
        <v>0</v>
      </c>
      <c r="Q844" s="13">
        <v>242979</v>
      </c>
      <c r="R844" s="13">
        <v>0</v>
      </c>
      <c r="S844" s="13">
        <v>0</v>
      </c>
      <c r="T844" s="13">
        <v>13068</v>
      </c>
      <c r="U844" s="14">
        <v>256047</v>
      </c>
      <c r="V844" s="4"/>
      <c r="W844" s="15">
        <v>0</v>
      </c>
      <c r="X844" s="16">
        <v>0.09</v>
      </c>
      <c r="Y844" s="16">
        <v>7.6489363616432438E-2</v>
      </c>
      <c r="Z844" s="17">
        <v>0</v>
      </c>
      <c r="AA844" s="4"/>
      <c r="AB844" s="11">
        <v>6</v>
      </c>
      <c r="AC844" s="18">
        <v>0</v>
      </c>
      <c r="AD844" s="13">
        <v>0</v>
      </c>
      <c r="AE844" s="18">
        <v>0</v>
      </c>
      <c r="AF844" s="19">
        <v>0</v>
      </c>
    </row>
    <row r="845" spans="1:32" x14ac:dyDescent="0.2">
      <c r="A845" s="5">
        <v>494</v>
      </c>
      <c r="B845" s="6">
        <v>494093178</v>
      </c>
      <c r="C845" s="7" t="s">
        <v>328</v>
      </c>
      <c r="D845" s="6">
        <v>93</v>
      </c>
      <c r="E845" s="7" t="s">
        <v>45</v>
      </c>
      <c r="F845" s="6">
        <v>178</v>
      </c>
      <c r="G845" s="8" t="s">
        <v>263</v>
      </c>
      <c r="H845" s="3"/>
      <c r="I845" s="9">
        <v>10876</v>
      </c>
      <c r="J845" s="9">
        <v>882</v>
      </c>
      <c r="K845" s="9">
        <v>0</v>
      </c>
      <c r="L845" s="9">
        <v>1188</v>
      </c>
      <c r="M845" s="10">
        <v>12946</v>
      </c>
      <c r="N845" s="3"/>
      <c r="O845" s="11">
        <v>2</v>
      </c>
      <c r="P845" s="12">
        <v>0</v>
      </c>
      <c r="Q845" s="13">
        <v>23516</v>
      </c>
      <c r="R845" s="13">
        <v>0</v>
      </c>
      <c r="S845" s="13">
        <v>0</v>
      </c>
      <c r="T845" s="13">
        <v>2376</v>
      </c>
      <c r="U845" s="14">
        <v>25892</v>
      </c>
      <c r="V845" s="4"/>
      <c r="W845" s="15">
        <v>0</v>
      </c>
      <c r="X845" s="16">
        <v>0.09</v>
      </c>
      <c r="Y845" s="16">
        <v>5.9727079360247466E-2</v>
      </c>
      <c r="Z845" s="17">
        <v>0</v>
      </c>
      <c r="AA845" s="4"/>
      <c r="AB845" s="11">
        <v>1</v>
      </c>
      <c r="AC845" s="18">
        <v>0</v>
      </c>
      <c r="AD845" s="13">
        <v>0</v>
      </c>
      <c r="AE845" s="18">
        <v>0</v>
      </c>
      <c r="AF845" s="19">
        <v>0</v>
      </c>
    </row>
    <row r="846" spans="1:32" x14ac:dyDescent="0.2">
      <c r="A846" s="5">
        <v>494</v>
      </c>
      <c r="B846" s="6">
        <v>494093181</v>
      </c>
      <c r="C846" s="7" t="s">
        <v>328</v>
      </c>
      <c r="D846" s="6">
        <v>93</v>
      </c>
      <c r="E846" s="7" t="s">
        <v>45</v>
      </c>
      <c r="F846" s="6">
        <v>181</v>
      </c>
      <c r="G846" s="8" t="s">
        <v>121</v>
      </c>
      <c r="H846" s="3"/>
      <c r="I846" s="9">
        <v>18775</v>
      </c>
      <c r="J846" s="9">
        <v>191</v>
      </c>
      <c r="K846" s="9">
        <v>0</v>
      </c>
      <c r="L846" s="9">
        <v>1188</v>
      </c>
      <c r="M846" s="10">
        <v>20154</v>
      </c>
      <c r="N846" s="3"/>
      <c r="O846" s="11">
        <v>5</v>
      </c>
      <c r="P846" s="12">
        <v>0</v>
      </c>
      <c r="Q846" s="13">
        <v>94830</v>
      </c>
      <c r="R846" s="13">
        <v>0</v>
      </c>
      <c r="S846" s="13">
        <v>0</v>
      </c>
      <c r="T846" s="13">
        <v>5940</v>
      </c>
      <c r="U846" s="14">
        <v>100770</v>
      </c>
      <c r="V846" s="4"/>
      <c r="W846" s="15">
        <v>0</v>
      </c>
      <c r="X846" s="16">
        <v>0.09</v>
      </c>
      <c r="Y846" s="16">
        <v>2.1716673257169625E-2</v>
      </c>
      <c r="Z846" s="17">
        <v>0</v>
      </c>
      <c r="AA846" s="4"/>
      <c r="AB846" s="11">
        <v>4</v>
      </c>
      <c r="AC846" s="18">
        <v>0</v>
      </c>
      <c r="AD846" s="13">
        <v>0</v>
      </c>
      <c r="AE846" s="18">
        <v>0</v>
      </c>
      <c r="AF846" s="19">
        <v>0</v>
      </c>
    </row>
    <row r="847" spans="1:32" x14ac:dyDescent="0.2">
      <c r="A847" s="5">
        <v>494</v>
      </c>
      <c r="B847" s="6">
        <v>494093229</v>
      </c>
      <c r="C847" s="7" t="s">
        <v>328</v>
      </c>
      <c r="D847" s="6">
        <v>93</v>
      </c>
      <c r="E847" s="7" t="s">
        <v>45</v>
      </c>
      <c r="F847" s="6">
        <v>229</v>
      </c>
      <c r="G847" s="8" t="s">
        <v>51</v>
      </c>
      <c r="H847" s="3"/>
      <c r="I847" s="9">
        <v>15112</v>
      </c>
      <c r="J847" s="9">
        <v>1301</v>
      </c>
      <c r="K847" s="9">
        <v>0</v>
      </c>
      <c r="L847" s="9">
        <v>1188</v>
      </c>
      <c r="M847" s="10">
        <v>17601</v>
      </c>
      <c r="N847" s="3"/>
      <c r="O847" s="11">
        <v>4</v>
      </c>
      <c r="P847" s="12">
        <v>0</v>
      </c>
      <c r="Q847" s="13">
        <v>65652</v>
      </c>
      <c r="R847" s="13">
        <v>0</v>
      </c>
      <c r="S847" s="13">
        <v>0</v>
      </c>
      <c r="T847" s="13">
        <v>4752</v>
      </c>
      <c r="U847" s="14">
        <v>70404</v>
      </c>
      <c r="V847" s="4"/>
      <c r="W847" s="15">
        <v>0</v>
      </c>
      <c r="X847" s="16">
        <v>0.09</v>
      </c>
      <c r="Y847" s="16">
        <v>2.2366343555841411E-2</v>
      </c>
      <c r="Z847" s="17">
        <v>0</v>
      </c>
      <c r="AA847" s="4"/>
      <c r="AB847" s="11">
        <v>3</v>
      </c>
      <c r="AC847" s="18">
        <v>0</v>
      </c>
      <c r="AD847" s="13">
        <v>0</v>
      </c>
      <c r="AE847" s="18">
        <v>0</v>
      </c>
      <c r="AF847" s="19">
        <v>0</v>
      </c>
    </row>
    <row r="848" spans="1:32" x14ac:dyDescent="0.2">
      <c r="A848" s="5">
        <v>494</v>
      </c>
      <c r="B848" s="6">
        <v>494093248</v>
      </c>
      <c r="C848" s="7" t="s">
        <v>328</v>
      </c>
      <c r="D848" s="6">
        <v>93</v>
      </c>
      <c r="E848" s="7" t="s">
        <v>45</v>
      </c>
      <c r="F848" s="6">
        <v>248</v>
      </c>
      <c r="G848" s="8" t="s">
        <v>53</v>
      </c>
      <c r="H848" s="3"/>
      <c r="I848" s="9">
        <v>16977</v>
      </c>
      <c r="J848" s="9">
        <v>548</v>
      </c>
      <c r="K848" s="9">
        <v>0</v>
      </c>
      <c r="L848" s="9">
        <v>1188</v>
      </c>
      <c r="M848" s="10">
        <v>18713</v>
      </c>
      <c r="N848" s="3"/>
      <c r="O848" s="11">
        <v>306</v>
      </c>
      <c r="P848" s="12">
        <v>0</v>
      </c>
      <c r="Q848" s="13">
        <v>5362650</v>
      </c>
      <c r="R848" s="13">
        <v>0</v>
      </c>
      <c r="S848" s="13">
        <v>0</v>
      </c>
      <c r="T848" s="13">
        <v>363528</v>
      </c>
      <c r="U848" s="14">
        <v>5726178</v>
      </c>
      <c r="V848" s="4"/>
      <c r="W848" s="15">
        <v>0</v>
      </c>
      <c r="X848" s="16">
        <v>0.09</v>
      </c>
      <c r="Y848" s="16">
        <v>6.5683761527850021E-2</v>
      </c>
      <c r="Z848" s="17">
        <v>0</v>
      </c>
      <c r="AA848" s="4"/>
      <c r="AB848" s="11">
        <v>140</v>
      </c>
      <c r="AC848" s="18">
        <v>0</v>
      </c>
      <c r="AD848" s="13">
        <v>0</v>
      </c>
      <c r="AE848" s="18">
        <v>0</v>
      </c>
      <c r="AF848" s="19">
        <v>0</v>
      </c>
    </row>
    <row r="849" spans="1:32" x14ac:dyDescent="0.2">
      <c r="A849" s="5">
        <v>494</v>
      </c>
      <c r="B849" s="6">
        <v>494093262</v>
      </c>
      <c r="C849" s="7" t="s">
        <v>328</v>
      </c>
      <c r="D849" s="6">
        <v>93</v>
      </c>
      <c r="E849" s="7" t="s">
        <v>45</v>
      </c>
      <c r="F849" s="6">
        <v>262</v>
      </c>
      <c r="G849" s="8" t="s">
        <v>54</v>
      </c>
      <c r="H849" s="3"/>
      <c r="I849" s="9">
        <v>15017</v>
      </c>
      <c r="J849" s="9">
        <v>1882</v>
      </c>
      <c r="K849" s="9">
        <v>0</v>
      </c>
      <c r="L849" s="9">
        <v>1188</v>
      </c>
      <c r="M849" s="10">
        <v>18087</v>
      </c>
      <c r="N849" s="3"/>
      <c r="O849" s="11">
        <v>19</v>
      </c>
      <c r="P849" s="12">
        <v>0</v>
      </c>
      <c r="Q849" s="13">
        <v>321081</v>
      </c>
      <c r="R849" s="13">
        <v>0</v>
      </c>
      <c r="S849" s="13">
        <v>0</v>
      </c>
      <c r="T849" s="13">
        <v>22572</v>
      </c>
      <c r="U849" s="14">
        <v>343653</v>
      </c>
      <c r="V849" s="4"/>
      <c r="W849" s="15">
        <v>0</v>
      </c>
      <c r="X849" s="16">
        <v>0.09</v>
      </c>
      <c r="Y849" s="16">
        <v>0.10194629285784039</v>
      </c>
      <c r="Z849" s="17">
        <v>0</v>
      </c>
      <c r="AA849" s="4"/>
      <c r="AB849" s="11">
        <v>12</v>
      </c>
      <c r="AC849" s="18">
        <v>2.2264621688154995</v>
      </c>
      <c r="AD849" s="13">
        <v>40265.984190813135</v>
      </c>
      <c r="AE849" s="18">
        <v>0</v>
      </c>
      <c r="AF849" s="19">
        <v>0</v>
      </c>
    </row>
    <row r="850" spans="1:32" x14ac:dyDescent="0.2">
      <c r="A850" s="5">
        <v>494</v>
      </c>
      <c r="B850" s="6">
        <v>494093284</v>
      </c>
      <c r="C850" s="7" t="s">
        <v>328</v>
      </c>
      <c r="D850" s="6">
        <v>93</v>
      </c>
      <c r="E850" s="7" t="s">
        <v>45</v>
      </c>
      <c r="F850" s="6">
        <v>284</v>
      </c>
      <c r="G850" s="8" t="s">
        <v>123</v>
      </c>
      <c r="H850" s="3"/>
      <c r="I850" s="9">
        <v>13693</v>
      </c>
      <c r="J850" s="9">
        <v>5770</v>
      </c>
      <c r="K850" s="9">
        <v>0</v>
      </c>
      <c r="L850" s="9">
        <v>1188</v>
      </c>
      <c r="M850" s="10">
        <v>20651</v>
      </c>
      <c r="N850" s="3"/>
      <c r="O850" s="11">
        <v>4</v>
      </c>
      <c r="P850" s="12">
        <v>0</v>
      </c>
      <c r="Q850" s="13">
        <v>77852</v>
      </c>
      <c r="R850" s="13">
        <v>0</v>
      </c>
      <c r="S850" s="13">
        <v>0</v>
      </c>
      <c r="T850" s="13">
        <v>4752</v>
      </c>
      <c r="U850" s="14">
        <v>82604</v>
      </c>
      <c r="V850" s="4"/>
      <c r="W850" s="15">
        <v>0</v>
      </c>
      <c r="X850" s="16">
        <v>0.09</v>
      </c>
      <c r="Y850" s="16">
        <v>6.8010573918485959E-2</v>
      </c>
      <c r="Z850" s="17">
        <v>0</v>
      </c>
      <c r="AA850" s="4"/>
      <c r="AB850" s="11">
        <v>2</v>
      </c>
      <c r="AC850" s="18">
        <v>0</v>
      </c>
      <c r="AD850" s="13">
        <v>0</v>
      </c>
      <c r="AE850" s="18">
        <v>0</v>
      </c>
      <c r="AF850" s="19">
        <v>0</v>
      </c>
    </row>
    <row r="851" spans="1:32" x14ac:dyDescent="0.2">
      <c r="A851" s="5">
        <v>494</v>
      </c>
      <c r="B851" s="6">
        <v>494093291</v>
      </c>
      <c r="C851" s="7" t="s">
        <v>328</v>
      </c>
      <c r="D851" s="6">
        <v>93</v>
      </c>
      <c r="E851" s="7" t="s">
        <v>45</v>
      </c>
      <c r="F851" s="6">
        <v>291</v>
      </c>
      <c r="G851" s="8" t="s">
        <v>138</v>
      </c>
      <c r="H851" s="3"/>
      <c r="I851" s="9">
        <v>16562</v>
      </c>
      <c r="J851" s="9">
        <v>5716</v>
      </c>
      <c r="K851" s="9">
        <v>0</v>
      </c>
      <c r="L851" s="9">
        <v>1188</v>
      </c>
      <c r="M851" s="10">
        <v>23466</v>
      </c>
      <c r="N851" s="3"/>
      <c r="O851" s="11">
        <v>2</v>
      </c>
      <c r="P851" s="12">
        <v>0</v>
      </c>
      <c r="Q851" s="13">
        <v>44556</v>
      </c>
      <c r="R851" s="13">
        <v>0</v>
      </c>
      <c r="S851" s="13">
        <v>0</v>
      </c>
      <c r="T851" s="13">
        <v>2376</v>
      </c>
      <c r="U851" s="14">
        <v>46932</v>
      </c>
      <c r="V851" s="4"/>
      <c r="W851" s="15">
        <v>0</v>
      </c>
      <c r="X851" s="16">
        <v>0.09</v>
      </c>
      <c r="Y851" s="16">
        <v>2.8039593918736019E-2</v>
      </c>
      <c r="Z851" s="17">
        <v>0</v>
      </c>
      <c r="AA851" s="4"/>
      <c r="AB851" s="11">
        <v>1</v>
      </c>
      <c r="AC851" s="18">
        <v>0</v>
      </c>
      <c r="AD851" s="13">
        <v>0</v>
      </c>
      <c r="AE851" s="18">
        <v>0</v>
      </c>
      <c r="AF851" s="19">
        <v>0</v>
      </c>
    </row>
    <row r="852" spans="1:32" x14ac:dyDescent="0.2">
      <c r="A852" s="5">
        <v>494</v>
      </c>
      <c r="B852" s="6">
        <v>494093346</v>
      </c>
      <c r="C852" s="7" t="s">
        <v>328</v>
      </c>
      <c r="D852" s="6">
        <v>93</v>
      </c>
      <c r="E852" s="7" t="s">
        <v>45</v>
      </c>
      <c r="F852" s="6">
        <v>346</v>
      </c>
      <c r="G852" s="8" t="s">
        <v>55</v>
      </c>
      <c r="H852" s="3"/>
      <c r="I852" s="9">
        <v>16774</v>
      </c>
      <c r="J852" s="9">
        <v>1820</v>
      </c>
      <c r="K852" s="9">
        <v>0</v>
      </c>
      <c r="L852" s="9">
        <v>1188</v>
      </c>
      <c r="M852" s="10">
        <v>19782</v>
      </c>
      <c r="N852" s="3"/>
      <c r="O852" s="11">
        <v>1</v>
      </c>
      <c r="P852" s="12">
        <v>0</v>
      </c>
      <c r="Q852" s="13">
        <v>18594</v>
      </c>
      <c r="R852" s="13">
        <v>0</v>
      </c>
      <c r="S852" s="13">
        <v>0</v>
      </c>
      <c r="T852" s="13">
        <v>1188</v>
      </c>
      <c r="U852" s="14">
        <v>19782</v>
      </c>
      <c r="V852" s="4"/>
      <c r="W852" s="15">
        <v>0</v>
      </c>
      <c r="X852" s="16">
        <v>0.09</v>
      </c>
      <c r="Y852" s="16">
        <v>2.1106045922277144E-2</v>
      </c>
      <c r="Z852" s="17">
        <v>0</v>
      </c>
      <c r="AA852" s="4"/>
      <c r="AB852" s="11">
        <v>0</v>
      </c>
      <c r="AC852" s="18">
        <v>0</v>
      </c>
      <c r="AD852" s="13">
        <v>0</v>
      </c>
      <c r="AE852" s="18">
        <v>0</v>
      </c>
      <c r="AF852" s="19">
        <v>0</v>
      </c>
    </row>
    <row r="853" spans="1:32" x14ac:dyDescent="0.2">
      <c r="A853" s="5">
        <v>494</v>
      </c>
      <c r="B853" s="6">
        <v>494093347</v>
      </c>
      <c r="C853" s="7" t="s">
        <v>328</v>
      </c>
      <c r="D853" s="6">
        <v>93</v>
      </c>
      <c r="E853" s="7" t="s">
        <v>45</v>
      </c>
      <c r="F853" s="6">
        <v>347</v>
      </c>
      <c r="G853" s="8" t="s">
        <v>127</v>
      </c>
      <c r="H853" s="3"/>
      <c r="I853" s="9">
        <v>19506</v>
      </c>
      <c r="J853" s="9">
        <v>8241</v>
      </c>
      <c r="K853" s="9">
        <v>0</v>
      </c>
      <c r="L853" s="9">
        <v>1188</v>
      </c>
      <c r="M853" s="10">
        <v>28935</v>
      </c>
      <c r="N853" s="3"/>
      <c r="O853" s="11">
        <v>3</v>
      </c>
      <c r="P853" s="12">
        <v>0</v>
      </c>
      <c r="Q853" s="13">
        <v>83241</v>
      </c>
      <c r="R853" s="13">
        <v>0</v>
      </c>
      <c r="S853" s="13">
        <v>0</v>
      </c>
      <c r="T853" s="13">
        <v>3564</v>
      </c>
      <c r="U853" s="14">
        <v>86805</v>
      </c>
      <c r="V853" s="4"/>
      <c r="W853" s="15">
        <v>0</v>
      </c>
      <c r="X853" s="16">
        <v>0.09</v>
      </c>
      <c r="Y853" s="16">
        <v>1.2849490721747332E-2</v>
      </c>
      <c r="Z853" s="17">
        <v>0</v>
      </c>
      <c r="AA853" s="4"/>
      <c r="AB853" s="11">
        <v>1</v>
      </c>
      <c r="AC853" s="18">
        <v>0</v>
      </c>
      <c r="AD853" s="13">
        <v>0</v>
      </c>
      <c r="AE853" s="18">
        <v>0</v>
      </c>
      <c r="AF853" s="19">
        <v>0</v>
      </c>
    </row>
    <row r="854" spans="1:32" x14ac:dyDescent="0.2">
      <c r="A854" s="5">
        <v>496</v>
      </c>
      <c r="B854" s="6">
        <v>496201003</v>
      </c>
      <c r="C854" s="7" t="s">
        <v>329</v>
      </c>
      <c r="D854" s="6">
        <v>201</v>
      </c>
      <c r="E854" s="7" t="s">
        <v>36</v>
      </c>
      <c r="F854" s="6">
        <v>3</v>
      </c>
      <c r="G854" s="8" t="s">
        <v>37</v>
      </c>
      <c r="H854" s="3"/>
      <c r="I854" s="9">
        <v>13031</v>
      </c>
      <c r="J854" s="9">
        <v>763</v>
      </c>
      <c r="K854" s="9">
        <v>0</v>
      </c>
      <c r="L854" s="9">
        <v>1188</v>
      </c>
      <c r="M854" s="10">
        <v>14982</v>
      </c>
      <c r="N854" s="3"/>
      <c r="O854" s="11">
        <v>1</v>
      </c>
      <c r="P854" s="12">
        <v>0</v>
      </c>
      <c r="Q854" s="13">
        <v>13739</v>
      </c>
      <c r="R854" s="13">
        <v>0</v>
      </c>
      <c r="S854" s="13">
        <v>0</v>
      </c>
      <c r="T854" s="13">
        <v>1183</v>
      </c>
      <c r="U854" s="14">
        <v>14922</v>
      </c>
      <c r="V854" s="4"/>
      <c r="W854" s="15">
        <v>3.9840637450199202E-3</v>
      </c>
      <c r="X854" s="16">
        <v>0.09</v>
      </c>
      <c r="Y854" s="16">
        <v>2.2914822121513521E-3</v>
      </c>
      <c r="Z854" s="17">
        <v>0</v>
      </c>
      <c r="AA854" s="4"/>
      <c r="AB854" s="11">
        <v>0</v>
      </c>
      <c r="AC854" s="18">
        <v>0</v>
      </c>
      <c r="AD854" s="13">
        <v>0</v>
      </c>
      <c r="AE854" s="18">
        <v>0</v>
      </c>
      <c r="AF854" s="19">
        <v>0</v>
      </c>
    </row>
    <row r="855" spans="1:32" x14ac:dyDescent="0.2">
      <c r="A855" s="5">
        <v>496</v>
      </c>
      <c r="B855" s="6">
        <v>496201072</v>
      </c>
      <c r="C855" s="7" t="s">
        <v>329</v>
      </c>
      <c r="D855" s="6">
        <v>201</v>
      </c>
      <c r="E855" s="7" t="s">
        <v>36</v>
      </c>
      <c r="F855" s="6">
        <v>72</v>
      </c>
      <c r="G855" s="8" t="s">
        <v>38</v>
      </c>
      <c r="H855" s="3"/>
      <c r="I855" s="9">
        <v>13962</v>
      </c>
      <c r="J855" s="9">
        <v>3532</v>
      </c>
      <c r="K855" s="9">
        <v>0</v>
      </c>
      <c r="L855" s="9">
        <v>1188</v>
      </c>
      <c r="M855" s="10">
        <v>18682</v>
      </c>
      <c r="N855" s="3"/>
      <c r="O855" s="11">
        <v>2</v>
      </c>
      <c r="P855" s="12">
        <v>0</v>
      </c>
      <c r="Q855" s="13">
        <v>34848</v>
      </c>
      <c r="R855" s="13">
        <v>0</v>
      </c>
      <c r="S855" s="13">
        <v>0</v>
      </c>
      <c r="T855" s="13">
        <v>2366</v>
      </c>
      <c r="U855" s="14">
        <v>37214</v>
      </c>
      <c r="V855" s="4"/>
      <c r="W855" s="15">
        <v>7.9681274900398405E-3</v>
      </c>
      <c r="X855" s="16">
        <v>0.09</v>
      </c>
      <c r="Y855" s="16">
        <v>2.7122269110884541E-3</v>
      </c>
      <c r="Z855" s="17">
        <v>0</v>
      </c>
      <c r="AA855" s="4"/>
      <c r="AB855" s="11">
        <v>0</v>
      </c>
      <c r="AC855" s="18">
        <v>0</v>
      </c>
      <c r="AD855" s="13">
        <v>0</v>
      </c>
      <c r="AE855" s="18">
        <v>0</v>
      </c>
      <c r="AF855" s="19">
        <v>0</v>
      </c>
    </row>
    <row r="856" spans="1:32" x14ac:dyDescent="0.2">
      <c r="A856" s="5">
        <v>496</v>
      </c>
      <c r="B856" s="6">
        <v>496201094</v>
      </c>
      <c r="C856" s="7" t="s">
        <v>329</v>
      </c>
      <c r="D856" s="6">
        <v>201</v>
      </c>
      <c r="E856" s="7" t="s">
        <v>36</v>
      </c>
      <c r="F856" s="6">
        <v>94</v>
      </c>
      <c r="G856" s="8" t="s">
        <v>330</v>
      </c>
      <c r="H856" s="3"/>
      <c r="I856" s="9">
        <v>14327</v>
      </c>
      <c r="J856" s="9">
        <v>300</v>
      </c>
      <c r="K856" s="9">
        <v>0</v>
      </c>
      <c r="L856" s="9">
        <v>1188</v>
      </c>
      <c r="M856" s="10">
        <v>15815</v>
      </c>
      <c r="N856" s="3"/>
      <c r="O856" s="11">
        <v>2</v>
      </c>
      <c r="P856" s="12">
        <v>0</v>
      </c>
      <c r="Q856" s="13">
        <v>29138</v>
      </c>
      <c r="R856" s="13">
        <v>0</v>
      </c>
      <c r="S856" s="13">
        <v>0</v>
      </c>
      <c r="T856" s="13">
        <v>2366</v>
      </c>
      <c r="U856" s="14">
        <v>31504</v>
      </c>
      <c r="V856" s="4"/>
      <c r="W856" s="15">
        <v>7.9681274900398405E-3</v>
      </c>
      <c r="X856" s="16">
        <v>0.09</v>
      </c>
      <c r="Y856" s="16">
        <v>2.7570222549717109E-3</v>
      </c>
      <c r="Z856" s="17">
        <v>0</v>
      </c>
      <c r="AA856" s="4"/>
      <c r="AB856" s="11">
        <v>0</v>
      </c>
      <c r="AC856" s="18">
        <v>0</v>
      </c>
      <c r="AD856" s="13">
        <v>0</v>
      </c>
      <c r="AE856" s="18">
        <v>0</v>
      </c>
      <c r="AF856" s="19">
        <v>0</v>
      </c>
    </row>
    <row r="857" spans="1:32" x14ac:dyDescent="0.2">
      <c r="A857" s="5">
        <v>496</v>
      </c>
      <c r="B857" s="6">
        <v>496201095</v>
      </c>
      <c r="C857" s="7" t="s">
        <v>329</v>
      </c>
      <c r="D857" s="6">
        <v>201</v>
      </c>
      <c r="E857" s="7" t="s">
        <v>36</v>
      </c>
      <c r="F857" s="6">
        <v>95</v>
      </c>
      <c r="G857" s="8" t="s">
        <v>39</v>
      </c>
      <c r="H857" s="3"/>
      <c r="I857" s="9">
        <v>19340</v>
      </c>
      <c r="J857" s="9">
        <v>184</v>
      </c>
      <c r="K857" s="9">
        <v>0</v>
      </c>
      <c r="L857" s="9">
        <v>1188</v>
      </c>
      <c r="M857" s="10">
        <v>20712</v>
      </c>
      <c r="N857" s="3"/>
      <c r="O857" s="11">
        <v>2</v>
      </c>
      <c r="P857" s="12">
        <v>0</v>
      </c>
      <c r="Q857" s="13">
        <v>38892</v>
      </c>
      <c r="R857" s="13">
        <v>0</v>
      </c>
      <c r="S857" s="13">
        <v>0</v>
      </c>
      <c r="T857" s="13">
        <v>2366</v>
      </c>
      <c r="U857" s="14">
        <v>41258</v>
      </c>
      <c r="V857" s="4"/>
      <c r="W857" s="15">
        <v>7.9681274900398405E-3</v>
      </c>
      <c r="X857" s="16">
        <v>0.18</v>
      </c>
      <c r="Y857" s="16">
        <v>0.13308389431941736</v>
      </c>
      <c r="Z857" s="17">
        <v>0</v>
      </c>
      <c r="AA857" s="4"/>
      <c r="AB857" s="11">
        <v>1</v>
      </c>
      <c r="AC857" s="18">
        <v>0</v>
      </c>
      <c r="AD857" s="13">
        <v>0</v>
      </c>
      <c r="AE857" s="18">
        <v>0</v>
      </c>
      <c r="AF857" s="19">
        <v>0</v>
      </c>
    </row>
    <row r="858" spans="1:32" x14ac:dyDescent="0.2">
      <c r="A858" s="5">
        <v>496</v>
      </c>
      <c r="B858" s="6">
        <v>496201201</v>
      </c>
      <c r="C858" s="7" t="s">
        <v>329</v>
      </c>
      <c r="D858" s="6">
        <v>201</v>
      </c>
      <c r="E858" s="7" t="s">
        <v>36</v>
      </c>
      <c r="F858" s="6">
        <v>201</v>
      </c>
      <c r="G858" s="8" t="s">
        <v>36</v>
      </c>
      <c r="H858" s="3"/>
      <c r="I858" s="9">
        <v>17337</v>
      </c>
      <c r="J858" s="9">
        <v>91</v>
      </c>
      <c r="K858" s="9">
        <v>0</v>
      </c>
      <c r="L858" s="9">
        <v>1188</v>
      </c>
      <c r="M858" s="10">
        <v>18616</v>
      </c>
      <c r="N858" s="3"/>
      <c r="O858" s="11">
        <v>494</v>
      </c>
      <c r="P858" s="12">
        <v>0</v>
      </c>
      <c r="Q858" s="13">
        <v>8575346</v>
      </c>
      <c r="R858" s="13">
        <v>0</v>
      </c>
      <c r="S858" s="13">
        <v>0</v>
      </c>
      <c r="T858" s="13">
        <v>584402</v>
      </c>
      <c r="U858" s="14">
        <v>9159748</v>
      </c>
      <c r="V858" s="4"/>
      <c r="W858" s="15">
        <v>1.96812749003984</v>
      </c>
      <c r="X858" s="16">
        <v>0.18</v>
      </c>
      <c r="Y858" s="16">
        <v>0.10538786413938217</v>
      </c>
      <c r="Z858" s="17">
        <v>0</v>
      </c>
      <c r="AA858" s="4"/>
      <c r="AB858" s="11">
        <v>59</v>
      </c>
      <c r="AC858" s="18">
        <v>0</v>
      </c>
      <c r="AD858" s="13">
        <v>0</v>
      </c>
      <c r="AE858" s="18">
        <v>0</v>
      </c>
      <c r="AF858" s="19">
        <v>0</v>
      </c>
    </row>
    <row r="859" spans="1:32" x14ac:dyDescent="0.2">
      <c r="A859" s="5">
        <v>496</v>
      </c>
      <c r="B859" s="6">
        <v>496201331</v>
      </c>
      <c r="C859" s="7" t="s">
        <v>329</v>
      </c>
      <c r="D859" s="6">
        <v>201</v>
      </c>
      <c r="E859" s="7" t="s">
        <v>36</v>
      </c>
      <c r="F859" s="6">
        <v>331</v>
      </c>
      <c r="G859" s="8" t="s">
        <v>40</v>
      </c>
      <c r="H859" s="3"/>
      <c r="I859" s="9">
        <v>12243</v>
      </c>
      <c r="J859" s="9">
        <v>2338</v>
      </c>
      <c r="K859" s="9">
        <v>0</v>
      </c>
      <c r="L859" s="9">
        <v>1188</v>
      </c>
      <c r="M859" s="10">
        <v>15769</v>
      </c>
      <c r="N859" s="3"/>
      <c r="O859" s="11">
        <v>1</v>
      </c>
      <c r="P859" s="12">
        <v>0</v>
      </c>
      <c r="Q859" s="13">
        <v>14523</v>
      </c>
      <c r="R859" s="13">
        <v>0</v>
      </c>
      <c r="S859" s="13">
        <v>0</v>
      </c>
      <c r="T859" s="13">
        <v>1183</v>
      </c>
      <c r="U859" s="14">
        <v>15706</v>
      </c>
      <c r="V859" s="4"/>
      <c r="W859" s="15">
        <v>3.9840637450199202E-3</v>
      </c>
      <c r="X859" s="16">
        <v>0.09</v>
      </c>
      <c r="Y859" s="16">
        <v>1.8172339950194436E-2</v>
      </c>
      <c r="Z859" s="17">
        <v>0</v>
      </c>
      <c r="AA859" s="4"/>
      <c r="AB859" s="11">
        <v>0</v>
      </c>
      <c r="AC859" s="18">
        <v>0</v>
      </c>
      <c r="AD859" s="13">
        <v>0</v>
      </c>
      <c r="AE859" s="18">
        <v>0</v>
      </c>
      <c r="AF859" s="19">
        <v>0</v>
      </c>
    </row>
    <row r="860" spans="1:32" x14ac:dyDescent="0.2">
      <c r="A860" s="5">
        <v>497</v>
      </c>
      <c r="B860" s="6">
        <v>497117005</v>
      </c>
      <c r="C860" s="7" t="s">
        <v>331</v>
      </c>
      <c r="D860" s="6">
        <v>117</v>
      </c>
      <c r="E860" s="7" t="s">
        <v>280</v>
      </c>
      <c r="F860" s="6">
        <v>5</v>
      </c>
      <c r="G860" s="8" t="s">
        <v>186</v>
      </c>
      <c r="H860" s="3"/>
      <c r="I860" s="9">
        <v>13005</v>
      </c>
      <c r="J860" s="9">
        <v>5554</v>
      </c>
      <c r="K860" s="9">
        <v>0</v>
      </c>
      <c r="L860" s="9">
        <v>1188</v>
      </c>
      <c r="M860" s="10">
        <v>19747</v>
      </c>
      <c r="N860" s="3"/>
      <c r="O860" s="11">
        <v>7</v>
      </c>
      <c r="P860" s="12">
        <v>0</v>
      </c>
      <c r="Q860" s="13">
        <v>129913</v>
      </c>
      <c r="R860" s="13">
        <v>0</v>
      </c>
      <c r="S860" s="13">
        <v>0</v>
      </c>
      <c r="T860" s="13">
        <v>8316</v>
      </c>
      <c r="U860" s="14">
        <v>138229</v>
      </c>
      <c r="V860" s="4"/>
      <c r="W860" s="15">
        <v>0</v>
      </c>
      <c r="X860" s="16">
        <v>0.09</v>
      </c>
      <c r="Y860" s="16">
        <v>1.8873452055488921E-2</v>
      </c>
      <c r="Z860" s="17">
        <v>0</v>
      </c>
      <c r="AA860" s="4"/>
      <c r="AB860" s="11">
        <v>0</v>
      </c>
      <c r="AC860" s="18">
        <v>0</v>
      </c>
      <c r="AD860" s="13">
        <v>0</v>
      </c>
      <c r="AE860" s="18">
        <v>0</v>
      </c>
      <c r="AF860" s="19">
        <v>0</v>
      </c>
    </row>
    <row r="861" spans="1:32" x14ac:dyDescent="0.2">
      <c r="A861" s="5">
        <v>497</v>
      </c>
      <c r="B861" s="6">
        <v>497117008</v>
      </c>
      <c r="C861" s="7" t="s">
        <v>331</v>
      </c>
      <c r="D861" s="6">
        <v>117</v>
      </c>
      <c r="E861" s="7" t="s">
        <v>280</v>
      </c>
      <c r="F861" s="6">
        <v>8</v>
      </c>
      <c r="G861" s="8" t="s">
        <v>235</v>
      </c>
      <c r="H861" s="3"/>
      <c r="I861" s="9">
        <v>11662</v>
      </c>
      <c r="J861" s="9">
        <v>11127</v>
      </c>
      <c r="K861" s="9">
        <v>0</v>
      </c>
      <c r="L861" s="9">
        <v>1188</v>
      </c>
      <c r="M861" s="10">
        <v>23977</v>
      </c>
      <c r="N861" s="3"/>
      <c r="O861" s="11">
        <v>69</v>
      </c>
      <c r="P861" s="12">
        <v>0</v>
      </c>
      <c r="Q861" s="13">
        <v>1572441</v>
      </c>
      <c r="R861" s="13">
        <v>0</v>
      </c>
      <c r="S861" s="13">
        <v>0</v>
      </c>
      <c r="T861" s="13">
        <v>81972</v>
      </c>
      <c r="U861" s="14">
        <v>1654413</v>
      </c>
      <c r="V861" s="4"/>
      <c r="W861" s="15">
        <v>0</v>
      </c>
      <c r="X861" s="16">
        <v>0.09</v>
      </c>
      <c r="Y861" s="16">
        <v>5.7016740724129954E-2</v>
      </c>
      <c r="Z861" s="17">
        <v>0</v>
      </c>
      <c r="AA861" s="4"/>
      <c r="AB861" s="11">
        <v>15</v>
      </c>
      <c r="AC861" s="18">
        <v>0</v>
      </c>
      <c r="AD861" s="13">
        <v>0</v>
      </c>
      <c r="AE861" s="18">
        <v>0</v>
      </c>
      <c r="AF861" s="19">
        <v>0</v>
      </c>
    </row>
    <row r="862" spans="1:32" x14ac:dyDescent="0.2">
      <c r="A862" s="5">
        <v>497</v>
      </c>
      <c r="B862" s="6">
        <v>497117024</v>
      </c>
      <c r="C862" s="7" t="s">
        <v>331</v>
      </c>
      <c r="D862" s="6">
        <v>117</v>
      </c>
      <c r="E862" s="7" t="s">
        <v>280</v>
      </c>
      <c r="F862" s="6">
        <v>24</v>
      </c>
      <c r="G862" s="8" t="s">
        <v>187</v>
      </c>
      <c r="H862" s="3"/>
      <c r="I862" s="9">
        <v>12485</v>
      </c>
      <c r="J862" s="9">
        <v>2411</v>
      </c>
      <c r="K862" s="9">
        <v>0</v>
      </c>
      <c r="L862" s="9">
        <v>1188</v>
      </c>
      <c r="M862" s="10">
        <v>16084</v>
      </c>
      <c r="N862" s="3"/>
      <c r="O862" s="11">
        <v>20</v>
      </c>
      <c r="P862" s="12">
        <v>0</v>
      </c>
      <c r="Q862" s="13">
        <v>297920</v>
      </c>
      <c r="R862" s="13">
        <v>0</v>
      </c>
      <c r="S862" s="13">
        <v>0</v>
      </c>
      <c r="T862" s="13">
        <v>23760</v>
      </c>
      <c r="U862" s="14">
        <v>321680</v>
      </c>
      <c r="V862" s="4"/>
      <c r="W862" s="15">
        <v>0</v>
      </c>
      <c r="X862" s="16">
        <v>0.09</v>
      </c>
      <c r="Y862" s="16">
        <v>1.5726267068427772E-2</v>
      </c>
      <c r="Z862" s="17">
        <v>0</v>
      </c>
      <c r="AA862" s="4"/>
      <c r="AB862" s="11">
        <v>1</v>
      </c>
      <c r="AC862" s="18">
        <v>0</v>
      </c>
      <c r="AD862" s="13">
        <v>0</v>
      </c>
      <c r="AE862" s="18">
        <v>0</v>
      </c>
      <c r="AF862" s="19">
        <v>0</v>
      </c>
    </row>
    <row r="863" spans="1:32" x14ac:dyDescent="0.2">
      <c r="A863" s="5">
        <v>497</v>
      </c>
      <c r="B863" s="6">
        <v>497117061</v>
      </c>
      <c r="C863" s="7" t="s">
        <v>331</v>
      </c>
      <c r="D863" s="6">
        <v>117</v>
      </c>
      <c r="E863" s="7" t="s">
        <v>280</v>
      </c>
      <c r="F863" s="6">
        <v>61</v>
      </c>
      <c r="G863" s="8" t="s">
        <v>188</v>
      </c>
      <c r="H863" s="3"/>
      <c r="I863" s="9">
        <v>13552</v>
      </c>
      <c r="J863" s="9">
        <v>386</v>
      </c>
      <c r="K863" s="9">
        <v>0</v>
      </c>
      <c r="L863" s="9">
        <v>1188</v>
      </c>
      <c r="M863" s="10">
        <v>15126</v>
      </c>
      <c r="N863" s="3"/>
      <c r="O863" s="11">
        <v>20</v>
      </c>
      <c r="P863" s="12">
        <v>0</v>
      </c>
      <c r="Q863" s="13">
        <v>278760</v>
      </c>
      <c r="R863" s="13">
        <v>0</v>
      </c>
      <c r="S863" s="13">
        <v>0</v>
      </c>
      <c r="T863" s="13">
        <v>23760</v>
      </c>
      <c r="U863" s="14">
        <v>302520</v>
      </c>
      <c r="V863" s="4"/>
      <c r="W863" s="15">
        <v>0</v>
      </c>
      <c r="X863" s="16">
        <v>0.09</v>
      </c>
      <c r="Y863" s="16">
        <v>4.561311392514681E-2</v>
      </c>
      <c r="Z863" s="17">
        <v>0</v>
      </c>
      <c r="AA863" s="4"/>
      <c r="AB863" s="11">
        <v>2</v>
      </c>
      <c r="AC863" s="18">
        <v>0</v>
      </c>
      <c r="AD863" s="13">
        <v>0</v>
      </c>
      <c r="AE863" s="18">
        <v>0</v>
      </c>
      <c r="AF863" s="19">
        <v>0</v>
      </c>
    </row>
    <row r="864" spans="1:32" x14ac:dyDescent="0.2">
      <c r="A864" s="5">
        <v>497</v>
      </c>
      <c r="B864" s="6">
        <v>497117074</v>
      </c>
      <c r="C864" s="7" t="s">
        <v>331</v>
      </c>
      <c r="D864" s="6">
        <v>117</v>
      </c>
      <c r="E864" s="7" t="s">
        <v>280</v>
      </c>
      <c r="F864" s="6">
        <v>74</v>
      </c>
      <c r="G864" s="8" t="s">
        <v>332</v>
      </c>
      <c r="H864" s="3"/>
      <c r="I864" s="9">
        <v>12210</v>
      </c>
      <c r="J864" s="9">
        <v>10408</v>
      </c>
      <c r="K864" s="9">
        <v>0</v>
      </c>
      <c r="L864" s="9">
        <v>1188</v>
      </c>
      <c r="M864" s="10">
        <v>23806</v>
      </c>
      <c r="N864" s="3"/>
      <c r="O864" s="11">
        <v>6</v>
      </c>
      <c r="P864" s="12">
        <v>0</v>
      </c>
      <c r="Q864" s="13">
        <v>135708</v>
      </c>
      <c r="R864" s="13">
        <v>0</v>
      </c>
      <c r="S864" s="13">
        <v>0</v>
      </c>
      <c r="T864" s="13">
        <v>7128</v>
      </c>
      <c r="U864" s="14">
        <v>142836</v>
      </c>
      <c r="V864" s="4"/>
      <c r="W864" s="15">
        <v>0</v>
      </c>
      <c r="X864" s="16">
        <v>0.09</v>
      </c>
      <c r="Y864" s="16">
        <v>2.0790483256941616E-2</v>
      </c>
      <c r="Z864" s="17">
        <v>0</v>
      </c>
      <c r="AA864" s="4"/>
      <c r="AB864" s="11">
        <v>1</v>
      </c>
      <c r="AC864" s="18">
        <v>0</v>
      </c>
      <c r="AD864" s="13">
        <v>0</v>
      </c>
      <c r="AE864" s="18">
        <v>0</v>
      </c>
      <c r="AF864" s="19">
        <v>0</v>
      </c>
    </row>
    <row r="865" spans="1:32" x14ac:dyDescent="0.2">
      <c r="A865" s="5">
        <v>497</v>
      </c>
      <c r="B865" s="6">
        <v>497117086</v>
      </c>
      <c r="C865" s="7" t="s">
        <v>331</v>
      </c>
      <c r="D865" s="6">
        <v>117</v>
      </c>
      <c r="E865" s="7" t="s">
        <v>280</v>
      </c>
      <c r="F865" s="6">
        <v>86</v>
      </c>
      <c r="G865" s="8" t="s">
        <v>234</v>
      </c>
      <c r="H865" s="3"/>
      <c r="I865" s="9">
        <v>11826</v>
      </c>
      <c r="J865" s="9">
        <v>1205</v>
      </c>
      <c r="K865" s="9">
        <v>0</v>
      </c>
      <c r="L865" s="9">
        <v>1188</v>
      </c>
      <c r="M865" s="10">
        <v>14219</v>
      </c>
      <c r="N865" s="3"/>
      <c r="O865" s="11">
        <v>21</v>
      </c>
      <c r="P865" s="12">
        <v>0</v>
      </c>
      <c r="Q865" s="13">
        <v>273651</v>
      </c>
      <c r="R865" s="13">
        <v>0</v>
      </c>
      <c r="S865" s="13">
        <v>0</v>
      </c>
      <c r="T865" s="13">
        <v>24948</v>
      </c>
      <c r="U865" s="14">
        <v>298599</v>
      </c>
      <c r="V865" s="4"/>
      <c r="W865" s="15">
        <v>0</v>
      </c>
      <c r="X865" s="16">
        <v>0.09</v>
      </c>
      <c r="Y865" s="16">
        <v>6.459409986338896E-2</v>
      </c>
      <c r="Z865" s="17">
        <v>0</v>
      </c>
      <c r="AA865" s="4"/>
      <c r="AB865" s="11">
        <v>2</v>
      </c>
      <c r="AC865" s="18">
        <v>0</v>
      </c>
      <c r="AD865" s="13">
        <v>0</v>
      </c>
      <c r="AE865" s="18">
        <v>0</v>
      </c>
      <c r="AF865" s="19">
        <v>0</v>
      </c>
    </row>
    <row r="866" spans="1:32" x14ac:dyDescent="0.2">
      <c r="A866" s="5">
        <v>497</v>
      </c>
      <c r="B866" s="6">
        <v>497117087</v>
      </c>
      <c r="C866" s="7" t="s">
        <v>331</v>
      </c>
      <c r="D866" s="6">
        <v>117</v>
      </c>
      <c r="E866" s="7" t="s">
        <v>280</v>
      </c>
      <c r="F866" s="6">
        <v>87</v>
      </c>
      <c r="G866" s="8" t="s">
        <v>189</v>
      </c>
      <c r="H866" s="3"/>
      <c r="I866" s="9">
        <v>14023</v>
      </c>
      <c r="J866" s="9">
        <v>4662</v>
      </c>
      <c r="K866" s="9">
        <v>0</v>
      </c>
      <c r="L866" s="9">
        <v>1188</v>
      </c>
      <c r="M866" s="10">
        <v>19873</v>
      </c>
      <c r="N866" s="3"/>
      <c r="O866" s="11">
        <v>4</v>
      </c>
      <c r="P866" s="12">
        <v>0</v>
      </c>
      <c r="Q866" s="13">
        <v>74740</v>
      </c>
      <c r="R866" s="13">
        <v>0</v>
      </c>
      <c r="S866" s="13">
        <v>0</v>
      </c>
      <c r="T866" s="13">
        <v>4752</v>
      </c>
      <c r="U866" s="14">
        <v>79492</v>
      </c>
      <c r="V866" s="4"/>
      <c r="W866" s="15">
        <v>0</v>
      </c>
      <c r="X866" s="16">
        <v>0.09</v>
      </c>
      <c r="Y866" s="16">
        <v>6.7684341228902737E-3</v>
      </c>
      <c r="Z866" s="17">
        <v>0</v>
      </c>
      <c r="AA866" s="4"/>
      <c r="AB866" s="11">
        <v>1</v>
      </c>
      <c r="AC866" s="18">
        <v>0</v>
      </c>
      <c r="AD866" s="13">
        <v>0</v>
      </c>
      <c r="AE866" s="18">
        <v>0</v>
      </c>
      <c r="AF866" s="19">
        <v>0</v>
      </c>
    </row>
    <row r="867" spans="1:32" x14ac:dyDescent="0.2">
      <c r="A867" s="5">
        <v>497</v>
      </c>
      <c r="B867" s="6">
        <v>497117111</v>
      </c>
      <c r="C867" s="7" t="s">
        <v>331</v>
      </c>
      <c r="D867" s="6">
        <v>117</v>
      </c>
      <c r="E867" s="7" t="s">
        <v>280</v>
      </c>
      <c r="F867" s="6">
        <v>111</v>
      </c>
      <c r="G867" s="8" t="s">
        <v>190</v>
      </c>
      <c r="H867" s="3"/>
      <c r="I867" s="9">
        <v>11603</v>
      </c>
      <c r="J867" s="9">
        <v>2369</v>
      </c>
      <c r="K867" s="9">
        <v>0</v>
      </c>
      <c r="L867" s="9">
        <v>1188</v>
      </c>
      <c r="M867" s="10">
        <v>15160</v>
      </c>
      <c r="N867" s="3"/>
      <c r="O867" s="11">
        <v>11</v>
      </c>
      <c r="P867" s="12">
        <v>0</v>
      </c>
      <c r="Q867" s="13">
        <v>153692</v>
      </c>
      <c r="R867" s="13">
        <v>0</v>
      </c>
      <c r="S867" s="13">
        <v>0</v>
      </c>
      <c r="T867" s="13">
        <v>13068</v>
      </c>
      <c r="U867" s="14">
        <v>166760</v>
      </c>
      <c r="V867" s="4"/>
      <c r="W867" s="15">
        <v>0</v>
      </c>
      <c r="X867" s="16">
        <v>0.09</v>
      </c>
      <c r="Y867" s="16">
        <v>3.3845345634210641E-2</v>
      </c>
      <c r="Z867" s="17">
        <v>0</v>
      </c>
      <c r="AA867" s="4"/>
      <c r="AB867" s="11">
        <v>2</v>
      </c>
      <c r="AC867" s="18">
        <v>0</v>
      </c>
      <c r="AD867" s="13">
        <v>0</v>
      </c>
      <c r="AE867" s="18">
        <v>0</v>
      </c>
      <c r="AF867" s="19">
        <v>0</v>
      </c>
    </row>
    <row r="868" spans="1:32" x14ac:dyDescent="0.2">
      <c r="A868" s="5">
        <v>497</v>
      </c>
      <c r="B868" s="6">
        <v>497117114</v>
      </c>
      <c r="C868" s="7" t="s">
        <v>331</v>
      </c>
      <c r="D868" s="6">
        <v>117</v>
      </c>
      <c r="E868" s="7" t="s">
        <v>280</v>
      </c>
      <c r="F868" s="6">
        <v>114</v>
      </c>
      <c r="G868" s="8" t="s">
        <v>68</v>
      </c>
      <c r="H868" s="3"/>
      <c r="I868" s="9">
        <v>12815</v>
      </c>
      <c r="J868" s="9">
        <v>2585</v>
      </c>
      <c r="K868" s="9">
        <v>0</v>
      </c>
      <c r="L868" s="9">
        <v>1188</v>
      </c>
      <c r="M868" s="10">
        <v>16588</v>
      </c>
      <c r="N868" s="3"/>
      <c r="O868" s="11">
        <v>16</v>
      </c>
      <c r="P868" s="12">
        <v>0</v>
      </c>
      <c r="Q868" s="13">
        <v>246400</v>
      </c>
      <c r="R868" s="13">
        <v>0</v>
      </c>
      <c r="S868" s="13">
        <v>0</v>
      </c>
      <c r="T868" s="13">
        <v>19008</v>
      </c>
      <c r="U868" s="14">
        <v>265408</v>
      </c>
      <c r="V868" s="4"/>
      <c r="W868" s="15">
        <v>0</v>
      </c>
      <c r="X868" s="16">
        <v>0.18</v>
      </c>
      <c r="Y868" s="16">
        <v>5.6417499242171418E-2</v>
      </c>
      <c r="Z868" s="17">
        <v>0</v>
      </c>
      <c r="AA868" s="4"/>
      <c r="AB868" s="11">
        <v>1</v>
      </c>
      <c r="AC868" s="18">
        <v>0</v>
      </c>
      <c r="AD868" s="13">
        <v>0</v>
      </c>
      <c r="AE868" s="18">
        <v>0</v>
      </c>
      <c r="AF868" s="19">
        <v>0</v>
      </c>
    </row>
    <row r="869" spans="1:32" x14ac:dyDescent="0.2">
      <c r="A869" s="5">
        <v>497</v>
      </c>
      <c r="B869" s="6">
        <v>497117117</v>
      </c>
      <c r="C869" s="7" t="s">
        <v>331</v>
      </c>
      <c r="D869" s="6">
        <v>117</v>
      </c>
      <c r="E869" s="7" t="s">
        <v>280</v>
      </c>
      <c r="F869" s="6">
        <v>117</v>
      </c>
      <c r="G869" s="8" t="s">
        <v>280</v>
      </c>
      <c r="H869" s="3"/>
      <c r="I869" s="9">
        <v>11641</v>
      </c>
      <c r="J869" s="9">
        <v>6004</v>
      </c>
      <c r="K869" s="9">
        <v>0</v>
      </c>
      <c r="L869" s="9">
        <v>1188</v>
      </c>
      <c r="M869" s="10">
        <v>18833</v>
      </c>
      <c r="N869" s="3"/>
      <c r="O869" s="11">
        <v>32</v>
      </c>
      <c r="P869" s="12">
        <v>0</v>
      </c>
      <c r="Q869" s="13">
        <v>564640</v>
      </c>
      <c r="R869" s="13">
        <v>0</v>
      </c>
      <c r="S869" s="13">
        <v>0</v>
      </c>
      <c r="T869" s="13">
        <v>38016</v>
      </c>
      <c r="U869" s="14">
        <v>602656</v>
      </c>
      <c r="V869" s="4"/>
      <c r="W869" s="15">
        <v>0</v>
      </c>
      <c r="X869" s="16">
        <v>0.09</v>
      </c>
      <c r="Y869" s="16">
        <v>8.2852533781898621E-2</v>
      </c>
      <c r="Z869" s="17">
        <v>0</v>
      </c>
      <c r="AA869" s="4"/>
      <c r="AB869" s="11">
        <v>3</v>
      </c>
      <c r="AC869" s="18">
        <v>0</v>
      </c>
      <c r="AD869" s="13">
        <v>0</v>
      </c>
      <c r="AE869" s="18">
        <v>0</v>
      </c>
      <c r="AF869" s="19">
        <v>0</v>
      </c>
    </row>
    <row r="870" spans="1:32" x14ac:dyDescent="0.2">
      <c r="A870" s="5">
        <v>497</v>
      </c>
      <c r="B870" s="6">
        <v>497117127</v>
      </c>
      <c r="C870" s="7" t="s">
        <v>331</v>
      </c>
      <c r="D870" s="6">
        <v>117</v>
      </c>
      <c r="E870" s="7" t="s">
        <v>280</v>
      </c>
      <c r="F870" s="6">
        <v>127</v>
      </c>
      <c r="G870" s="8" t="s">
        <v>70</v>
      </c>
      <c r="H870" s="3"/>
      <c r="I870" s="9">
        <v>10705</v>
      </c>
      <c r="J870" s="9">
        <v>10441</v>
      </c>
      <c r="K870" s="9">
        <v>0</v>
      </c>
      <c r="L870" s="9">
        <v>1188</v>
      </c>
      <c r="M870" s="10">
        <v>22334</v>
      </c>
      <c r="N870" s="3"/>
      <c r="O870" s="11">
        <v>3</v>
      </c>
      <c r="P870" s="12">
        <v>0</v>
      </c>
      <c r="Q870" s="13">
        <v>63438</v>
      </c>
      <c r="R870" s="13">
        <v>0</v>
      </c>
      <c r="S870" s="13">
        <v>0</v>
      </c>
      <c r="T870" s="13">
        <v>3564</v>
      </c>
      <c r="U870" s="14">
        <v>67002</v>
      </c>
      <c r="V870" s="4"/>
      <c r="W870" s="15">
        <v>0</v>
      </c>
      <c r="X870" s="16">
        <v>0.09</v>
      </c>
      <c r="Y870" s="16">
        <v>4.4905005897497678E-2</v>
      </c>
      <c r="Z870" s="17">
        <v>0</v>
      </c>
      <c r="AA870" s="4"/>
      <c r="AB870" s="11">
        <v>0</v>
      </c>
      <c r="AC870" s="18">
        <v>0</v>
      </c>
      <c r="AD870" s="13">
        <v>0</v>
      </c>
      <c r="AE870" s="18">
        <v>0</v>
      </c>
      <c r="AF870" s="19">
        <v>0</v>
      </c>
    </row>
    <row r="871" spans="1:32" x14ac:dyDescent="0.2">
      <c r="A871" s="5">
        <v>497</v>
      </c>
      <c r="B871" s="6">
        <v>497117137</v>
      </c>
      <c r="C871" s="7" t="s">
        <v>331</v>
      </c>
      <c r="D871" s="6">
        <v>117</v>
      </c>
      <c r="E871" s="7" t="s">
        <v>280</v>
      </c>
      <c r="F871" s="6">
        <v>137</v>
      </c>
      <c r="G871" s="8" t="s">
        <v>236</v>
      </c>
      <c r="H871" s="3"/>
      <c r="I871" s="9">
        <v>12982</v>
      </c>
      <c r="J871" s="9">
        <v>78</v>
      </c>
      <c r="K871" s="9">
        <v>0</v>
      </c>
      <c r="L871" s="9">
        <v>1188</v>
      </c>
      <c r="M871" s="10">
        <v>14248</v>
      </c>
      <c r="N871" s="3"/>
      <c r="O871" s="11">
        <v>32</v>
      </c>
      <c r="P871" s="12">
        <v>0</v>
      </c>
      <c r="Q871" s="13">
        <v>417920</v>
      </c>
      <c r="R871" s="13">
        <v>0</v>
      </c>
      <c r="S871" s="13">
        <v>0</v>
      </c>
      <c r="T871" s="13">
        <v>38016</v>
      </c>
      <c r="U871" s="14">
        <v>455936</v>
      </c>
      <c r="V871" s="4"/>
      <c r="W871" s="15">
        <v>0</v>
      </c>
      <c r="X871" s="16">
        <v>0.18</v>
      </c>
      <c r="Y871" s="16">
        <v>0.10568201564015264</v>
      </c>
      <c r="Z871" s="17">
        <v>0</v>
      </c>
      <c r="AA871" s="4"/>
      <c r="AB871" s="11">
        <v>4</v>
      </c>
      <c r="AC871" s="18">
        <v>0</v>
      </c>
      <c r="AD871" s="13">
        <v>0</v>
      </c>
      <c r="AE871" s="18">
        <v>0</v>
      </c>
      <c r="AF871" s="19">
        <v>0</v>
      </c>
    </row>
    <row r="872" spans="1:32" x14ac:dyDescent="0.2">
      <c r="A872" s="5">
        <v>497</v>
      </c>
      <c r="B872" s="6">
        <v>497117159</v>
      </c>
      <c r="C872" s="7" t="s">
        <v>331</v>
      </c>
      <c r="D872" s="6">
        <v>117</v>
      </c>
      <c r="E872" s="7" t="s">
        <v>280</v>
      </c>
      <c r="F872" s="6">
        <v>159</v>
      </c>
      <c r="G872" s="8" t="s">
        <v>281</v>
      </c>
      <c r="H872" s="3"/>
      <c r="I872" s="9">
        <v>10872</v>
      </c>
      <c r="J872" s="9">
        <v>4522</v>
      </c>
      <c r="K872" s="9">
        <v>0</v>
      </c>
      <c r="L872" s="9">
        <v>1188</v>
      </c>
      <c r="M872" s="10">
        <v>16582</v>
      </c>
      <c r="N872" s="3"/>
      <c r="O872" s="11">
        <v>9</v>
      </c>
      <c r="P872" s="12">
        <v>0</v>
      </c>
      <c r="Q872" s="13">
        <v>138546</v>
      </c>
      <c r="R872" s="13">
        <v>0</v>
      </c>
      <c r="S872" s="13">
        <v>0</v>
      </c>
      <c r="T872" s="13">
        <v>10692</v>
      </c>
      <c r="U872" s="14">
        <v>149238</v>
      </c>
      <c r="V872" s="4"/>
      <c r="W872" s="15">
        <v>0</v>
      </c>
      <c r="X872" s="16">
        <v>0.09</v>
      </c>
      <c r="Y872" s="16">
        <v>3.6432614204770964E-3</v>
      </c>
      <c r="Z872" s="17">
        <v>0</v>
      </c>
      <c r="AA872" s="4"/>
      <c r="AB872" s="11">
        <v>1</v>
      </c>
      <c r="AC872" s="18">
        <v>0</v>
      </c>
      <c r="AD872" s="13">
        <v>0</v>
      </c>
      <c r="AE872" s="18">
        <v>0</v>
      </c>
      <c r="AF872" s="19">
        <v>0</v>
      </c>
    </row>
    <row r="873" spans="1:32" x14ac:dyDescent="0.2">
      <c r="A873" s="5">
        <v>497</v>
      </c>
      <c r="B873" s="6">
        <v>497117161</v>
      </c>
      <c r="C873" s="7" t="s">
        <v>331</v>
      </c>
      <c r="D873" s="6">
        <v>117</v>
      </c>
      <c r="E873" s="7" t="s">
        <v>280</v>
      </c>
      <c r="F873" s="6">
        <v>161</v>
      </c>
      <c r="G873" s="8" t="s">
        <v>191</v>
      </c>
      <c r="H873" s="3"/>
      <c r="I873" s="9">
        <v>10679</v>
      </c>
      <c r="J873" s="9">
        <v>3728</v>
      </c>
      <c r="K873" s="9">
        <v>0</v>
      </c>
      <c r="L873" s="9">
        <v>1188</v>
      </c>
      <c r="M873" s="10">
        <v>15595</v>
      </c>
      <c r="N873" s="3"/>
      <c r="O873" s="11">
        <v>4</v>
      </c>
      <c r="P873" s="12">
        <v>0</v>
      </c>
      <c r="Q873" s="13">
        <v>57628</v>
      </c>
      <c r="R873" s="13">
        <v>0</v>
      </c>
      <c r="S873" s="13">
        <v>0</v>
      </c>
      <c r="T873" s="13">
        <v>4752</v>
      </c>
      <c r="U873" s="14">
        <v>62380</v>
      </c>
      <c r="V873" s="4"/>
      <c r="W873" s="15">
        <v>0</v>
      </c>
      <c r="X873" s="16">
        <v>0.09</v>
      </c>
      <c r="Y873" s="16">
        <v>9.0304638786054339E-3</v>
      </c>
      <c r="Z873" s="17">
        <v>0</v>
      </c>
      <c r="AA873" s="4"/>
      <c r="AB873" s="11">
        <v>0</v>
      </c>
      <c r="AC873" s="18">
        <v>0</v>
      </c>
      <c r="AD873" s="13">
        <v>0</v>
      </c>
      <c r="AE873" s="18">
        <v>0</v>
      </c>
      <c r="AF873" s="19">
        <v>0</v>
      </c>
    </row>
    <row r="874" spans="1:32" x14ac:dyDescent="0.2">
      <c r="A874" s="5">
        <v>497</v>
      </c>
      <c r="B874" s="6">
        <v>497117210</v>
      </c>
      <c r="C874" s="7" t="s">
        <v>331</v>
      </c>
      <c r="D874" s="6">
        <v>117</v>
      </c>
      <c r="E874" s="7" t="s">
        <v>280</v>
      </c>
      <c r="F874" s="6">
        <v>210</v>
      </c>
      <c r="G874" s="8" t="s">
        <v>71</v>
      </c>
      <c r="H874" s="3"/>
      <c r="I874" s="9">
        <v>12064</v>
      </c>
      <c r="J874" s="9">
        <v>3759</v>
      </c>
      <c r="K874" s="9">
        <v>0</v>
      </c>
      <c r="L874" s="9">
        <v>1188</v>
      </c>
      <c r="M874" s="10">
        <v>17011</v>
      </c>
      <c r="N874" s="3"/>
      <c r="O874" s="11">
        <v>39</v>
      </c>
      <c r="P874" s="12">
        <v>0</v>
      </c>
      <c r="Q874" s="13">
        <v>617097</v>
      </c>
      <c r="R874" s="13">
        <v>0</v>
      </c>
      <c r="S874" s="13">
        <v>0</v>
      </c>
      <c r="T874" s="13">
        <v>46332</v>
      </c>
      <c r="U874" s="14">
        <v>663429</v>
      </c>
      <c r="V874" s="4"/>
      <c r="W874" s="15">
        <v>0</v>
      </c>
      <c r="X874" s="16">
        <v>0.09</v>
      </c>
      <c r="Y874" s="16">
        <v>5.7343764652379302E-2</v>
      </c>
      <c r="Z874" s="17">
        <v>0</v>
      </c>
      <c r="AA874" s="4"/>
      <c r="AB874" s="11">
        <v>5</v>
      </c>
      <c r="AC874" s="18">
        <v>0</v>
      </c>
      <c r="AD874" s="13">
        <v>0</v>
      </c>
      <c r="AE874" s="18">
        <v>0</v>
      </c>
      <c r="AF874" s="19">
        <v>0</v>
      </c>
    </row>
    <row r="875" spans="1:32" x14ac:dyDescent="0.2">
      <c r="A875" s="5">
        <v>497</v>
      </c>
      <c r="B875" s="6">
        <v>497117223</v>
      </c>
      <c r="C875" s="7" t="s">
        <v>331</v>
      </c>
      <c r="D875" s="6">
        <v>117</v>
      </c>
      <c r="E875" s="7" t="s">
        <v>280</v>
      </c>
      <c r="F875" s="6">
        <v>223</v>
      </c>
      <c r="G875" s="8" t="s">
        <v>333</v>
      </c>
      <c r="H875" s="3"/>
      <c r="I875" s="9">
        <v>10612</v>
      </c>
      <c r="J875" s="9">
        <v>2</v>
      </c>
      <c r="K875" s="9">
        <v>0</v>
      </c>
      <c r="L875" s="9">
        <v>1188</v>
      </c>
      <c r="M875" s="10">
        <v>11802</v>
      </c>
      <c r="N875" s="3"/>
      <c r="O875" s="11">
        <v>3</v>
      </c>
      <c r="P875" s="12">
        <v>0</v>
      </c>
      <c r="Q875" s="13">
        <v>31842</v>
      </c>
      <c r="R875" s="13">
        <v>0</v>
      </c>
      <c r="S875" s="13">
        <v>0</v>
      </c>
      <c r="T875" s="13">
        <v>3564</v>
      </c>
      <c r="U875" s="14">
        <v>35406</v>
      </c>
      <c r="V875" s="4"/>
      <c r="W875" s="15">
        <v>0</v>
      </c>
      <c r="X875" s="16">
        <v>0.18</v>
      </c>
      <c r="Y875" s="16">
        <v>3.4557550270154906E-3</v>
      </c>
      <c r="Z875" s="17">
        <v>0</v>
      </c>
      <c r="AA875" s="4"/>
      <c r="AB875" s="11">
        <v>1</v>
      </c>
      <c r="AC875" s="18">
        <v>0</v>
      </c>
      <c r="AD875" s="13">
        <v>0</v>
      </c>
      <c r="AE875" s="18">
        <v>0</v>
      </c>
      <c r="AF875" s="19">
        <v>0</v>
      </c>
    </row>
    <row r="876" spans="1:32" x14ac:dyDescent="0.2">
      <c r="A876" s="5">
        <v>497</v>
      </c>
      <c r="B876" s="6">
        <v>497117227</v>
      </c>
      <c r="C876" s="7" t="s">
        <v>331</v>
      </c>
      <c r="D876" s="6">
        <v>117</v>
      </c>
      <c r="E876" s="7" t="s">
        <v>280</v>
      </c>
      <c r="F876" s="6">
        <v>227</v>
      </c>
      <c r="G876" s="8" t="s">
        <v>193</v>
      </c>
      <c r="H876" s="3"/>
      <c r="I876" s="9">
        <v>10519</v>
      </c>
      <c r="J876" s="9">
        <v>2757</v>
      </c>
      <c r="K876" s="9">
        <v>0</v>
      </c>
      <c r="L876" s="9">
        <v>1188</v>
      </c>
      <c r="M876" s="10">
        <v>14464</v>
      </c>
      <c r="N876" s="3"/>
      <c r="O876" s="11">
        <v>3</v>
      </c>
      <c r="P876" s="12">
        <v>0</v>
      </c>
      <c r="Q876" s="13">
        <v>39828</v>
      </c>
      <c r="R876" s="13">
        <v>0</v>
      </c>
      <c r="S876" s="13">
        <v>0</v>
      </c>
      <c r="T876" s="13">
        <v>3564</v>
      </c>
      <c r="U876" s="14">
        <v>43392</v>
      </c>
      <c r="V876" s="4"/>
      <c r="W876" s="15">
        <v>0</v>
      </c>
      <c r="X876" s="16">
        <v>0.18</v>
      </c>
      <c r="Y876" s="16">
        <v>2.1979899604958549E-2</v>
      </c>
      <c r="Z876" s="17">
        <v>0</v>
      </c>
      <c r="AA876" s="4"/>
      <c r="AB876" s="11">
        <v>1</v>
      </c>
      <c r="AC876" s="18">
        <v>0</v>
      </c>
      <c r="AD876" s="13">
        <v>0</v>
      </c>
      <c r="AE876" s="18">
        <v>0</v>
      </c>
      <c r="AF876" s="19">
        <v>0</v>
      </c>
    </row>
    <row r="877" spans="1:32" x14ac:dyDescent="0.2">
      <c r="A877" s="5">
        <v>497</v>
      </c>
      <c r="B877" s="6">
        <v>497117230</v>
      </c>
      <c r="C877" s="7" t="s">
        <v>331</v>
      </c>
      <c r="D877" s="6">
        <v>117</v>
      </c>
      <c r="E877" s="7" t="s">
        <v>280</v>
      </c>
      <c r="F877" s="6">
        <v>230</v>
      </c>
      <c r="G877" s="8" t="s">
        <v>334</v>
      </c>
      <c r="H877" s="3"/>
      <c r="I877" s="9">
        <v>13627</v>
      </c>
      <c r="J877" s="9">
        <v>25253</v>
      </c>
      <c r="K877" s="9">
        <v>0</v>
      </c>
      <c r="L877" s="9">
        <v>1188</v>
      </c>
      <c r="M877" s="10">
        <v>40068</v>
      </c>
      <c r="N877" s="3"/>
      <c r="O877" s="11">
        <v>1</v>
      </c>
      <c r="P877" s="12">
        <v>0</v>
      </c>
      <c r="Q877" s="13">
        <v>38880</v>
      </c>
      <c r="R877" s="13">
        <v>0</v>
      </c>
      <c r="S877" s="13">
        <v>0</v>
      </c>
      <c r="T877" s="13">
        <v>1188</v>
      </c>
      <c r="U877" s="14">
        <v>40068</v>
      </c>
      <c r="V877" s="4"/>
      <c r="W877" s="15">
        <v>0</v>
      </c>
      <c r="X877" s="16">
        <v>0.09</v>
      </c>
      <c r="Y877" s="16">
        <v>1.5302929519146373E-2</v>
      </c>
      <c r="Z877" s="17">
        <v>0</v>
      </c>
      <c r="AA877" s="4"/>
      <c r="AB877" s="11">
        <v>0</v>
      </c>
      <c r="AC877" s="18">
        <v>0</v>
      </c>
      <c r="AD877" s="13">
        <v>0</v>
      </c>
      <c r="AE877" s="18">
        <v>0</v>
      </c>
      <c r="AF877" s="19">
        <v>0</v>
      </c>
    </row>
    <row r="878" spans="1:32" x14ac:dyDescent="0.2">
      <c r="A878" s="5">
        <v>497</v>
      </c>
      <c r="B878" s="6">
        <v>497117272</v>
      </c>
      <c r="C878" s="7" t="s">
        <v>331</v>
      </c>
      <c r="D878" s="6">
        <v>117</v>
      </c>
      <c r="E878" s="7" t="s">
        <v>280</v>
      </c>
      <c r="F878" s="6">
        <v>272</v>
      </c>
      <c r="G878" s="8" t="s">
        <v>335</v>
      </c>
      <c r="H878" s="3"/>
      <c r="I878" s="9">
        <v>10581</v>
      </c>
      <c r="J878" s="9">
        <v>12003</v>
      </c>
      <c r="K878" s="9">
        <v>0</v>
      </c>
      <c r="L878" s="9">
        <v>1188</v>
      </c>
      <c r="M878" s="10">
        <v>23772</v>
      </c>
      <c r="N878" s="3"/>
      <c r="O878" s="11">
        <v>3</v>
      </c>
      <c r="P878" s="12">
        <v>0</v>
      </c>
      <c r="Q878" s="13">
        <v>67752</v>
      </c>
      <c r="R878" s="13">
        <v>0</v>
      </c>
      <c r="S878" s="13">
        <v>0</v>
      </c>
      <c r="T878" s="13">
        <v>3564</v>
      </c>
      <c r="U878" s="14">
        <v>71316</v>
      </c>
      <c r="V878" s="4"/>
      <c r="W878" s="15">
        <v>0</v>
      </c>
      <c r="X878" s="16">
        <v>0.09</v>
      </c>
      <c r="Y878" s="16">
        <v>2.1891804988336247E-2</v>
      </c>
      <c r="Z878" s="17">
        <v>0</v>
      </c>
      <c r="AA878" s="4"/>
      <c r="AB878" s="11">
        <v>1</v>
      </c>
      <c r="AC878" s="18">
        <v>0</v>
      </c>
      <c r="AD878" s="13">
        <v>0</v>
      </c>
      <c r="AE878" s="18">
        <v>0</v>
      </c>
      <c r="AF878" s="19">
        <v>0</v>
      </c>
    </row>
    <row r="879" spans="1:32" x14ac:dyDescent="0.2">
      <c r="A879" s="5">
        <v>497</v>
      </c>
      <c r="B879" s="6">
        <v>497117275</v>
      </c>
      <c r="C879" s="7" t="s">
        <v>331</v>
      </c>
      <c r="D879" s="6">
        <v>117</v>
      </c>
      <c r="E879" s="7" t="s">
        <v>280</v>
      </c>
      <c r="F879" s="6">
        <v>275</v>
      </c>
      <c r="G879" s="8" t="s">
        <v>237</v>
      </c>
      <c r="H879" s="3"/>
      <c r="I879" s="9">
        <v>11521</v>
      </c>
      <c r="J879" s="9">
        <v>3358</v>
      </c>
      <c r="K879" s="9">
        <v>0</v>
      </c>
      <c r="L879" s="9">
        <v>1188</v>
      </c>
      <c r="M879" s="10">
        <v>16067</v>
      </c>
      <c r="N879" s="3"/>
      <c r="O879" s="11">
        <v>4</v>
      </c>
      <c r="P879" s="12">
        <v>0</v>
      </c>
      <c r="Q879" s="13">
        <v>59516</v>
      </c>
      <c r="R879" s="13">
        <v>0</v>
      </c>
      <c r="S879" s="13">
        <v>0</v>
      </c>
      <c r="T879" s="13">
        <v>4752</v>
      </c>
      <c r="U879" s="14">
        <v>64268</v>
      </c>
      <c r="V879" s="4"/>
      <c r="W879" s="15">
        <v>0</v>
      </c>
      <c r="X879" s="16">
        <v>0.09</v>
      </c>
      <c r="Y879" s="16">
        <v>2.3858590257005336E-2</v>
      </c>
      <c r="Z879" s="17">
        <v>0</v>
      </c>
      <c r="AA879" s="4"/>
      <c r="AB879" s="11">
        <v>1</v>
      </c>
      <c r="AC879" s="18">
        <v>0</v>
      </c>
      <c r="AD879" s="13">
        <v>0</v>
      </c>
      <c r="AE879" s="18">
        <v>0</v>
      </c>
      <c r="AF879" s="19">
        <v>0</v>
      </c>
    </row>
    <row r="880" spans="1:32" x14ac:dyDescent="0.2">
      <c r="A880" s="5">
        <v>497</v>
      </c>
      <c r="B880" s="6">
        <v>497117278</v>
      </c>
      <c r="C880" s="7" t="s">
        <v>331</v>
      </c>
      <c r="D880" s="6">
        <v>117</v>
      </c>
      <c r="E880" s="7" t="s">
        <v>280</v>
      </c>
      <c r="F880" s="6">
        <v>278</v>
      </c>
      <c r="G880" s="8" t="s">
        <v>238</v>
      </c>
      <c r="H880" s="3"/>
      <c r="I880" s="9">
        <v>11677</v>
      </c>
      <c r="J880" s="9">
        <v>1931</v>
      </c>
      <c r="K880" s="9">
        <v>0</v>
      </c>
      <c r="L880" s="9">
        <v>1188</v>
      </c>
      <c r="M880" s="10">
        <v>14796</v>
      </c>
      <c r="N880" s="3"/>
      <c r="O880" s="11">
        <v>63</v>
      </c>
      <c r="P880" s="12">
        <v>0</v>
      </c>
      <c r="Q880" s="13">
        <v>857304</v>
      </c>
      <c r="R880" s="13">
        <v>0</v>
      </c>
      <c r="S880" s="13">
        <v>0</v>
      </c>
      <c r="T880" s="13">
        <v>74844</v>
      </c>
      <c r="U880" s="14">
        <v>932148</v>
      </c>
      <c r="V880" s="4"/>
      <c r="W880" s="15">
        <v>0</v>
      </c>
      <c r="X880" s="16">
        <v>0.09</v>
      </c>
      <c r="Y880" s="16">
        <v>6.9807623360235285E-2</v>
      </c>
      <c r="Z880" s="17">
        <v>0</v>
      </c>
      <c r="AA880" s="4"/>
      <c r="AB880" s="11">
        <v>10</v>
      </c>
      <c r="AC880" s="18">
        <v>0</v>
      </c>
      <c r="AD880" s="13">
        <v>0</v>
      </c>
      <c r="AE880" s="18">
        <v>0</v>
      </c>
      <c r="AF880" s="19">
        <v>0</v>
      </c>
    </row>
    <row r="881" spans="1:32" x14ac:dyDescent="0.2">
      <c r="A881" s="5">
        <v>497</v>
      </c>
      <c r="B881" s="6">
        <v>497117281</v>
      </c>
      <c r="C881" s="7" t="s">
        <v>331</v>
      </c>
      <c r="D881" s="6">
        <v>117</v>
      </c>
      <c r="E881" s="7" t="s">
        <v>280</v>
      </c>
      <c r="F881" s="6">
        <v>281</v>
      </c>
      <c r="G881" s="8" t="s">
        <v>185</v>
      </c>
      <c r="H881" s="3"/>
      <c r="I881" s="9">
        <v>15788</v>
      </c>
      <c r="J881" s="9">
        <v>0</v>
      </c>
      <c r="K881" s="9">
        <v>0</v>
      </c>
      <c r="L881" s="9">
        <v>1188</v>
      </c>
      <c r="M881" s="10">
        <v>16976</v>
      </c>
      <c r="N881" s="3"/>
      <c r="O881" s="11">
        <v>76</v>
      </c>
      <c r="P881" s="12">
        <v>0</v>
      </c>
      <c r="Q881" s="13">
        <v>1199888</v>
      </c>
      <c r="R881" s="13">
        <v>0</v>
      </c>
      <c r="S881" s="13">
        <v>0</v>
      </c>
      <c r="T881" s="13">
        <v>90288</v>
      </c>
      <c r="U881" s="14">
        <v>1290176</v>
      </c>
      <c r="V881" s="4"/>
      <c r="W881" s="15">
        <v>0</v>
      </c>
      <c r="X881" s="16">
        <v>0.18</v>
      </c>
      <c r="Y881" s="16">
        <v>0.15300755465476282</v>
      </c>
      <c r="Z881" s="17">
        <v>0</v>
      </c>
      <c r="AA881" s="4"/>
      <c r="AB881" s="11">
        <v>10</v>
      </c>
      <c r="AC881" s="18">
        <v>0</v>
      </c>
      <c r="AD881" s="13">
        <v>0</v>
      </c>
      <c r="AE881" s="18">
        <v>0</v>
      </c>
      <c r="AF881" s="19">
        <v>0</v>
      </c>
    </row>
    <row r="882" spans="1:32" x14ac:dyDescent="0.2">
      <c r="A882" s="5">
        <v>497</v>
      </c>
      <c r="B882" s="6">
        <v>497117325</v>
      </c>
      <c r="C882" s="7" t="s">
        <v>331</v>
      </c>
      <c r="D882" s="6">
        <v>117</v>
      </c>
      <c r="E882" s="7" t="s">
        <v>280</v>
      </c>
      <c r="F882" s="6">
        <v>325</v>
      </c>
      <c r="G882" s="8" t="s">
        <v>194</v>
      </c>
      <c r="H882" s="3"/>
      <c r="I882" s="9">
        <v>13347</v>
      </c>
      <c r="J882" s="9">
        <v>980</v>
      </c>
      <c r="K882" s="9">
        <v>0</v>
      </c>
      <c r="L882" s="9">
        <v>1188</v>
      </c>
      <c r="M882" s="10">
        <v>15515</v>
      </c>
      <c r="N882" s="3"/>
      <c r="O882" s="11">
        <v>15</v>
      </c>
      <c r="P882" s="12">
        <v>0</v>
      </c>
      <c r="Q882" s="13">
        <v>214905</v>
      </c>
      <c r="R882" s="13">
        <v>0</v>
      </c>
      <c r="S882" s="13">
        <v>0</v>
      </c>
      <c r="T882" s="13">
        <v>17820</v>
      </c>
      <c r="U882" s="14">
        <v>232725</v>
      </c>
      <c r="V882" s="4"/>
      <c r="W882" s="15">
        <v>0</v>
      </c>
      <c r="X882" s="16">
        <v>0.09</v>
      </c>
      <c r="Y882" s="16">
        <v>1.475363410340943E-2</v>
      </c>
      <c r="Z882" s="17">
        <v>0</v>
      </c>
      <c r="AA882" s="4"/>
      <c r="AB882" s="11">
        <v>4</v>
      </c>
      <c r="AC882" s="18">
        <v>0</v>
      </c>
      <c r="AD882" s="13">
        <v>0</v>
      </c>
      <c r="AE882" s="18">
        <v>0</v>
      </c>
      <c r="AF882" s="19">
        <v>0</v>
      </c>
    </row>
    <row r="883" spans="1:32" x14ac:dyDescent="0.2">
      <c r="A883" s="5">
        <v>497</v>
      </c>
      <c r="B883" s="6">
        <v>497117332</v>
      </c>
      <c r="C883" s="7" t="s">
        <v>331</v>
      </c>
      <c r="D883" s="6">
        <v>117</v>
      </c>
      <c r="E883" s="7" t="s">
        <v>280</v>
      </c>
      <c r="F883" s="6">
        <v>332</v>
      </c>
      <c r="G883" s="8" t="s">
        <v>195</v>
      </c>
      <c r="H883" s="3"/>
      <c r="I883" s="9">
        <v>12897</v>
      </c>
      <c r="J883" s="9">
        <v>475</v>
      </c>
      <c r="K883" s="9">
        <v>0</v>
      </c>
      <c r="L883" s="9">
        <v>1188</v>
      </c>
      <c r="M883" s="10">
        <v>14560</v>
      </c>
      <c r="N883" s="3"/>
      <c r="O883" s="11">
        <v>9</v>
      </c>
      <c r="P883" s="12">
        <v>0</v>
      </c>
      <c r="Q883" s="13">
        <v>120348</v>
      </c>
      <c r="R883" s="13">
        <v>0</v>
      </c>
      <c r="S883" s="13">
        <v>0</v>
      </c>
      <c r="T883" s="13">
        <v>10692</v>
      </c>
      <c r="U883" s="14">
        <v>131040</v>
      </c>
      <c r="V883" s="4"/>
      <c r="W883" s="15">
        <v>0</v>
      </c>
      <c r="X883" s="16">
        <v>0.09</v>
      </c>
      <c r="Y883" s="16">
        <v>2.5852227104426705E-2</v>
      </c>
      <c r="Z883" s="17">
        <v>0</v>
      </c>
      <c r="AA883" s="4"/>
      <c r="AB883" s="11">
        <v>2</v>
      </c>
      <c r="AC883" s="18">
        <v>0</v>
      </c>
      <c r="AD883" s="13">
        <v>0</v>
      </c>
      <c r="AE883" s="18">
        <v>0</v>
      </c>
      <c r="AF883" s="19">
        <v>0</v>
      </c>
    </row>
    <row r="884" spans="1:32" x14ac:dyDescent="0.2">
      <c r="A884" s="5">
        <v>497</v>
      </c>
      <c r="B884" s="6">
        <v>497117340</v>
      </c>
      <c r="C884" s="7" t="s">
        <v>331</v>
      </c>
      <c r="D884" s="6">
        <v>117</v>
      </c>
      <c r="E884" s="7" t="s">
        <v>280</v>
      </c>
      <c r="F884" s="6">
        <v>340</v>
      </c>
      <c r="G884" s="8" t="s">
        <v>241</v>
      </c>
      <c r="H884" s="3"/>
      <c r="I884" s="9">
        <v>13463</v>
      </c>
      <c r="J884" s="9">
        <v>7841</v>
      </c>
      <c r="K884" s="9">
        <v>0</v>
      </c>
      <c r="L884" s="9">
        <v>1188</v>
      </c>
      <c r="M884" s="10">
        <v>22492</v>
      </c>
      <c r="N884" s="3"/>
      <c r="O884" s="11">
        <v>2</v>
      </c>
      <c r="P884" s="12">
        <v>0</v>
      </c>
      <c r="Q884" s="13">
        <v>42608</v>
      </c>
      <c r="R884" s="13">
        <v>0</v>
      </c>
      <c r="S884" s="13">
        <v>0</v>
      </c>
      <c r="T884" s="13">
        <v>2376</v>
      </c>
      <c r="U884" s="14">
        <v>44984</v>
      </c>
      <c r="V884" s="4"/>
      <c r="W884" s="15">
        <v>0</v>
      </c>
      <c r="X884" s="16">
        <v>0.09</v>
      </c>
      <c r="Y884" s="16">
        <v>4.0357276213111339E-2</v>
      </c>
      <c r="Z884" s="17">
        <v>0</v>
      </c>
      <c r="AA884" s="4"/>
      <c r="AB884" s="11">
        <v>1</v>
      </c>
      <c r="AC884" s="18">
        <v>0</v>
      </c>
      <c r="AD884" s="13">
        <v>0</v>
      </c>
      <c r="AE884" s="18">
        <v>0</v>
      </c>
      <c r="AF884" s="19">
        <v>0</v>
      </c>
    </row>
    <row r="885" spans="1:32" x14ac:dyDescent="0.2">
      <c r="A885" s="5">
        <v>497</v>
      </c>
      <c r="B885" s="6">
        <v>497117605</v>
      </c>
      <c r="C885" s="7" t="s">
        <v>331</v>
      </c>
      <c r="D885" s="6">
        <v>117</v>
      </c>
      <c r="E885" s="7" t="s">
        <v>280</v>
      </c>
      <c r="F885" s="6">
        <v>605</v>
      </c>
      <c r="G885" s="8" t="s">
        <v>74</v>
      </c>
      <c r="H885" s="3"/>
      <c r="I885" s="9">
        <v>12847</v>
      </c>
      <c r="J885" s="9">
        <v>8181</v>
      </c>
      <c r="K885" s="9">
        <v>0</v>
      </c>
      <c r="L885" s="9">
        <v>1188</v>
      </c>
      <c r="M885" s="10">
        <v>22216</v>
      </c>
      <c r="N885" s="3"/>
      <c r="O885" s="11">
        <v>52</v>
      </c>
      <c r="P885" s="12">
        <v>0</v>
      </c>
      <c r="Q885" s="13">
        <v>1093456</v>
      </c>
      <c r="R885" s="13">
        <v>0</v>
      </c>
      <c r="S885" s="13">
        <v>0</v>
      </c>
      <c r="T885" s="13">
        <v>61776</v>
      </c>
      <c r="U885" s="14">
        <v>1155232</v>
      </c>
      <c r="V885" s="4"/>
      <c r="W885" s="15">
        <v>0</v>
      </c>
      <c r="X885" s="16">
        <v>0.09</v>
      </c>
      <c r="Y885" s="16">
        <v>5.7593586101164995E-2</v>
      </c>
      <c r="Z885" s="17">
        <v>0</v>
      </c>
      <c r="AA885" s="4"/>
      <c r="AB885" s="11">
        <v>4</v>
      </c>
      <c r="AC885" s="18">
        <v>0</v>
      </c>
      <c r="AD885" s="13">
        <v>0</v>
      </c>
      <c r="AE885" s="18">
        <v>0</v>
      </c>
      <c r="AF885" s="19">
        <v>0</v>
      </c>
    </row>
    <row r="886" spans="1:32" x14ac:dyDescent="0.2">
      <c r="A886" s="5">
        <v>497</v>
      </c>
      <c r="B886" s="6">
        <v>497117632</v>
      </c>
      <c r="C886" s="7" t="s">
        <v>331</v>
      </c>
      <c r="D886" s="6">
        <v>117</v>
      </c>
      <c r="E886" s="7" t="s">
        <v>280</v>
      </c>
      <c r="F886" s="6">
        <v>632</v>
      </c>
      <c r="G886" s="8" t="s">
        <v>336</v>
      </c>
      <c r="H886" s="3"/>
      <c r="I886" s="9">
        <v>10652</v>
      </c>
      <c r="J886" s="9">
        <v>6834</v>
      </c>
      <c r="K886" s="9">
        <v>0</v>
      </c>
      <c r="L886" s="9">
        <v>1188</v>
      </c>
      <c r="M886" s="10">
        <v>18674</v>
      </c>
      <c r="N886" s="3"/>
      <c r="O886" s="11">
        <v>1</v>
      </c>
      <c r="P886" s="12">
        <v>0</v>
      </c>
      <c r="Q886" s="13">
        <v>17486</v>
      </c>
      <c r="R886" s="13">
        <v>0</v>
      </c>
      <c r="S886" s="13">
        <v>0</v>
      </c>
      <c r="T886" s="13">
        <v>1188</v>
      </c>
      <c r="U886" s="14">
        <v>18674</v>
      </c>
      <c r="V886" s="4"/>
      <c r="W886" s="15">
        <v>0</v>
      </c>
      <c r="X886" s="16">
        <v>0.09</v>
      </c>
      <c r="Y886" s="16">
        <v>6.6306576628761757E-3</v>
      </c>
      <c r="Z886" s="17">
        <v>0</v>
      </c>
      <c r="AA886" s="4"/>
      <c r="AB886" s="11">
        <v>0</v>
      </c>
      <c r="AC886" s="18">
        <v>0</v>
      </c>
      <c r="AD886" s="13">
        <v>0</v>
      </c>
      <c r="AE886" s="18">
        <v>0</v>
      </c>
      <c r="AF886" s="19">
        <v>0</v>
      </c>
    </row>
    <row r="887" spans="1:32" x14ac:dyDescent="0.2">
      <c r="A887" s="5">
        <v>497</v>
      </c>
      <c r="B887" s="6">
        <v>497117670</v>
      </c>
      <c r="C887" s="7" t="s">
        <v>331</v>
      </c>
      <c r="D887" s="6">
        <v>117</v>
      </c>
      <c r="E887" s="7" t="s">
        <v>280</v>
      </c>
      <c r="F887" s="6">
        <v>670</v>
      </c>
      <c r="G887" s="8" t="s">
        <v>76</v>
      </c>
      <c r="H887" s="3"/>
      <c r="I887" s="9">
        <v>11424</v>
      </c>
      <c r="J887" s="9">
        <v>8659</v>
      </c>
      <c r="K887" s="9">
        <v>0</v>
      </c>
      <c r="L887" s="9">
        <v>1188</v>
      </c>
      <c r="M887" s="10">
        <v>21271</v>
      </c>
      <c r="N887" s="3"/>
      <c r="O887" s="11">
        <v>3</v>
      </c>
      <c r="P887" s="12">
        <v>0</v>
      </c>
      <c r="Q887" s="13">
        <v>60249</v>
      </c>
      <c r="R887" s="13">
        <v>0</v>
      </c>
      <c r="S887" s="13">
        <v>0</v>
      </c>
      <c r="T887" s="13">
        <v>3564</v>
      </c>
      <c r="U887" s="14">
        <v>63813</v>
      </c>
      <c r="V887" s="4"/>
      <c r="W887" s="15">
        <v>0</v>
      </c>
      <c r="X887" s="16">
        <v>0.09</v>
      </c>
      <c r="Y887" s="16">
        <v>4.3046319839482733E-2</v>
      </c>
      <c r="Z887" s="17">
        <v>0</v>
      </c>
      <c r="AA887" s="4"/>
      <c r="AB887" s="11">
        <v>0</v>
      </c>
      <c r="AC887" s="18">
        <v>0</v>
      </c>
      <c r="AD887" s="13">
        <v>0</v>
      </c>
      <c r="AE887" s="18">
        <v>0</v>
      </c>
      <c r="AF887" s="19">
        <v>0</v>
      </c>
    </row>
    <row r="888" spans="1:32" x14ac:dyDescent="0.2">
      <c r="A888" s="5">
        <v>497</v>
      </c>
      <c r="B888" s="6">
        <v>497117674</v>
      </c>
      <c r="C888" s="7" t="s">
        <v>331</v>
      </c>
      <c r="D888" s="6">
        <v>117</v>
      </c>
      <c r="E888" s="7" t="s">
        <v>280</v>
      </c>
      <c r="F888" s="6">
        <v>674</v>
      </c>
      <c r="G888" s="8" t="s">
        <v>77</v>
      </c>
      <c r="H888" s="3"/>
      <c r="I888" s="9">
        <v>13349</v>
      </c>
      <c r="J888" s="9">
        <v>5126</v>
      </c>
      <c r="K888" s="9">
        <v>0</v>
      </c>
      <c r="L888" s="9">
        <v>1188</v>
      </c>
      <c r="M888" s="10">
        <v>19663</v>
      </c>
      <c r="N888" s="3"/>
      <c r="O888" s="11">
        <v>5</v>
      </c>
      <c r="P888" s="12">
        <v>0</v>
      </c>
      <c r="Q888" s="13">
        <v>92375</v>
      </c>
      <c r="R888" s="13">
        <v>0</v>
      </c>
      <c r="S888" s="13">
        <v>0</v>
      </c>
      <c r="T888" s="13">
        <v>5940</v>
      </c>
      <c r="U888" s="14">
        <v>98315</v>
      </c>
      <c r="V888" s="4"/>
      <c r="W888" s="15">
        <v>0</v>
      </c>
      <c r="X888" s="16">
        <v>0.18</v>
      </c>
      <c r="Y888" s="16">
        <v>4.5945862139327144E-2</v>
      </c>
      <c r="Z888" s="17">
        <v>0</v>
      </c>
      <c r="AA888" s="4"/>
      <c r="AB888" s="11">
        <v>0</v>
      </c>
      <c r="AC888" s="18">
        <v>0</v>
      </c>
      <c r="AD888" s="13">
        <v>0</v>
      </c>
      <c r="AE888" s="18">
        <v>0</v>
      </c>
      <c r="AF888" s="19">
        <v>0</v>
      </c>
    </row>
    <row r="889" spans="1:32" x14ac:dyDescent="0.2">
      <c r="A889" s="5">
        <v>497</v>
      </c>
      <c r="B889" s="6">
        <v>497117680</v>
      </c>
      <c r="C889" s="7" t="s">
        <v>331</v>
      </c>
      <c r="D889" s="6">
        <v>117</v>
      </c>
      <c r="E889" s="7" t="s">
        <v>280</v>
      </c>
      <c r="F889" s="6">
        <v>680</v>
      </c>
      <c r="G889" s="8" t="s">
        <v>197</v>
      </c>
      <c r="H889" s="3"/>
      <c r="I889" s="9">
        <v>10519</v>
      </c>
      <c r="J889" s="9">
        <v>3110</v>
      </c>
      <c r="K889" s="9">
        <v>0</v>
      </c>
      <c r="L889" s="9">
        <v>1188</v>
      </c>
      <c r="M889" s="10">
        <v>14817</v>
      </c>
      <c r="N889" s="3"/>
      <c r="O889" s="11">
        <v>4</v>
      </c>
      <c r="P889" s="12">
        <v>0</v>
      </c>
      <c r="Q889" s="13">
        <v>54516</v>
      </c>
      <c r="R889" s="13">
        <v>0</v>
      </c>
      <c r="S889" s="13">
        <v>0</v>
      </c>
      <c r="T889" s="13">
        <v>4752</v>
      </c>
      <c r="U889" s="14">
        <v>59268</v>
      </c>
      <c r="V889" s="4"/>
      <c r="W889" s="15">
        <v>0</v>
      </c>
      <c r="X889" s="16">
        <v>0.09</v>
      </c>
      <c r="Y889" s="16">
        <v>7.7363401205663507E-3</v>
      </c>
      <c r="Z889" s="17">
        <v>0</v>
      </c>
      <c r="AA889" s="4"/>
      <c r="AB889" s="11">
        <v>1</v>
      </c>
      <c r="AC889" s="18">
        <v>0</v>
      </c>
      <c r="AD889" s="13">
        <v>0</v>
      </c>
      <c r="AE889" s="18">
        <v>0</v>
      </c>
      <c r="AF889" s="19">
        <v>0</v>
      </c>
    </row>
    <row r="890" spans="1:32" x14ac:dyDescent="0.2">
      <c r="A890" s="5">
        <v>497</v>
      </c>
      <c r="B890" s="6">
        <v>497117683</v>
      </c>
      <c r="C890" s="7" t="s">
        <v>331</v>
      </c>
      <c r="D890" s="6">
        <v>117</v>
      </c>
      <c r="E890" s="7" t="s">
        <v>280</v>
      </c>
      <c r="F890" s="6">
        <v>683</v>
      </c>
      <c r="G890" s="8" t="s">
        <v>242</v>
      </c>
      <c r="H890" s="3"/>
      <c r="I890" s="9">
        <v>12905</v>
      </c>
      <c r="J890" s="9">
        <v>10621</v>
      </c>
      <c r="K890" s="9">
        <v>0</v>
      </c>
      <c r="L890" s="9">
        <v>1188</v>
      </c>
      <c r="M890" s="10">
        <v>24714</v>
      </c>
      <c r="N890" s="3"/>
      <c r="O890" s="11">
        <v>4</v>
      </c>
      <c r="P890" s="12">
        <v>0</v>
      </c>
      <c r="Q890" s="13">
        <v>94104</v>
      </c>
      <c r="R890" s="13">
        <v>0</v>
      </c>
      <c r="S890" s="13">
        <v>0</v>
      </c>
      <c r="T890" s="13">
        <v>4752</v>
      </c>
      <c r="U890" s="14">
        <v>98856</v>
      </c>
      <c r="V890" s="4"/>
      <c r="W890" s="15">
        <v>0</v>
      </c>
      <c r="X890" s="16">
        <v>0.09</v>
      </c>
      <c r="Y890" s="16">
        <v>1.9159415249981684E-2</v>
      </c>
      <c r="Z890" s="17">
        <v>0</v>
      </c>
      <c r="AA890" s="4"/>
      <c r="AB890" s="11">
        <v>2</v>
      </c>
      <c r="AC890" s="18">
        <v>0</v>
      </c>
      <c r="AD890" s="13">
        <v>0</v>
      </c>
      <c r="AE890" s="18">
        <v>0</v>
      </c>
      <c r="AF890" s="19">
        <v>0</v>
      </c>
    </row>
    <row r="891" spans="1:32" x14ac:dyDescent="0.2">
      <c r="A891" s="5">
        <v>497</v>
      </c>
      <c r="B891" s="6">
        <v>497117685</v>
      </c>
      <c r="C891" s="7" t="s">
        <v>331</v>
      </c>
      <c r="D891" s="6">
        <v>117</v>
      </c>
      <c r="E891" s="7" t="s">
        <v>280</v>
      </c>
      <c r="F891" s="6">
        <v>685</v>
      </c>
      <c r="G891" s="8" t="s">
        <v>337</v>
      </c>
      <c r="H891" s="3"/>
      <c r="I891" s="9">
        <v>13622</v>
      </c>
      <c r="J891" s="9">
        <v>7016</v>
      </c>
      <c r="K891" s="9">
        <v>0</v>
      </c>
      <c r="L891" s="9">
        <v>1188</v>
      </c>
      <c r="M891" s="10">
        <v>21826</v>
      </c>
      <c r="N891" s="3"/>
      <c r="O891" s="11">
        <v>1</v>
      </c>
      <c r="P891" s="12">
        <v>0</v>
      </c>
      <c r="Q891" s="13">
        <v>20638</v>
      </c>
      <c r="R891" s="13">
        <v>0</v>
      </c>
      <c r="S891" s="13">
        <v>0</v>
      </c>
      <c r="T891" s="13">
        <v>1188</v>
      </c>
      <c r="U891" s="14">
        <v>21826</v>
      </c>
      <c r="V891" s="4"/>
      <c r="W891" s="15">
        <v>0</v>
      </c>
      <c r="X891" s="16">
        <v>0.18</v>
      </c>
      <c r="Y891" s="16">
        <v>9.6863477860366174E-3</v>
      </c>
      <c r="Z891" s="17">
        <v>0</v>
      </c>
      <c r="AA891" s="4"/>
      <c r="AB891" s="11">
        <v>1</v>
      </c>
      <c r="AC891" s="18">
        <v>0</v>
      </c>
      <c r="AD891" s="13">
        <v>0</v>
      </c>
      <c r="AE891" s="18">
        <v>0</v>
      </c>
      <c r="AF891" s="19">
        <v>0</v>
      </c>
    </row>
    <row r="892" spans="1:32" x14ac:dyDescent="0.2">
      <c r="A892" s="5">
        <v>497</v>
      </c>
      <c r="B892" s="6">
        <v>497117717</v>
      </c>
      <c r="C892" s="7" t="s">
        <v>331</v>
      </c>
      <c r="D892" s="6">
        <v>117</v>
      </c>
      <c r="E892" s="7" t="s">
        <v>280</v>
      </c>
      <c r="F892" s="6">
        <v>717</v>
      </c>
      <c r="G892" s="8" t="s">
        <v>78</v>
      </c>
      <c r="H892" s="3"/>
      <c r="I892" s="9">
        <v>14389</v>
      </c>
      <c r="J892" s="9">
        <v>6923</v>
      </c>
      <c r="K892" s="9">
        <v>0</v>
      </c>
      <c r="L892" s="9">
        <v>1188</v>
      </c>
      <c r="M892" s="10">
        <v>22500</v>
      </c>
      <c r="N892" s="3"/>
      <c r="O892" s="11">
        <v>2</v>
      </c>
      <c r="P892" s="12">
        <v>0</v>
      </c>
      <c r="Q892" s="13">
        <v>42624</v>
      </c>
      <c r="R892" s="13">
        <v>0</v>
      </c>
      <c r="S892" s="13">
        <v>0</v>
      </c>
      <c r="T892" s="13">
        <v>2376</v>
      </c>
      <c r="U892" s="14">
        <v>45000</v>
      </c>
      <c r="V892" s="4"/>
      <c r="W892" s="15">
        <v>0</v>
      </c>
      <c r="X892" s="16">
        <v>0.09</v>
      </c>
      <c r="Y892" s="16">
        <v>2.8803971002727979E-2</v>
      </c>
      <c r="Z892" s="17">
        <v>0</v>
      </c>
      <c r="AA892" s="4"/>
      <c r="AB892" s="11">
        <v>0</v>
      </c>
      <c r="AC892" s="18">
        <v>0</v>
      </c>
      <c r="AD892" s="13">
        <v>0</v>
      </c>
      <c r="AE892" s="18">
        <v>0</v>
      </c>
      <c r="AF892" s="19">
        <v>0</v>
      </c>
    </row>
    <row r="893" spans="1:32" x14ac:dyDescent="0.2">
      <c r="A893" s="5">
        <v>497</v>
      </c>
      <c r="B893" s="6">
        <v>497117750</v>
      </c>
      <c r="C893" s="7" t="s">
        <v>331</v>
      </c>
      <c r="D893" s="6">
        <v>117</v>
      </c>
      <c r="E893" s="7" t="s">
        <v>280</v>
      </c>
      <c r="F893" s="6">
        <v>750</v>
      </c>
      <c r="G893" s="8" t="s">
        <v>79</v>
      </c>
      <c r="H893" s="3"/>
      <c r="I893" s="9">
        <v>10332</v>
      </c>
      <c r="J893" s="9">
        <v>5927</v>
      </c>
      <c r="K893" s="9">
        <v>0</v>
      </c>
      <c r="L893" s="9">
        <v>1188</v>
      </c>
      <c r="M893" s="10">
        <v>17447</v>
      </c>
      <c r="N893" s="3"/>
      <c r="O893" s="11">
        <v>2</v>
      </c>
      <c r="P893" s="12">
        <v>0</v>
      </c>
      <c r="Q893" s="13">
        <v>32518</v>
      </c>
      <c r="R893" s="13">
        <v>0</v>
      </c>
      <c r="S893" s="13">
        <v>0</v>
      </c>
      <c r="T893" s="13">
        <v>2376</v>
      </c>
      <c r="U893" s="14">
        <v>34894</v>
      </c>
      <c r="V893" s="4"/>
      <c r="W893" s="15">
        <v>0</v>
      </c>
      <c r="X893" s="16">
        <v>0.09</v>
      </c>
      <c r="Y893" s="16">
        <v>3.6361747252528435E-2</v>
      </c>
      <c r="Z893" s="17">
        <v>0</v>
      </c>
      <c r="AA893" s="4"/>
      <c r="AB893" s="11">
        <v>0</v>
      </c>
      <c r="AC893" s="18">
        <v>0</v>
      </c>
      <c r="AD893" s="13">
        <v>0</v>
      </c>
      <c r="AE893" s="18">
        <v>0</v>
      </c>
      <c r="AF893" s="19">
        <v>0</v>
      </c>
    </row>
    <row r="894" spans="1:32" x14ac:dyDescent="0.2">
      <c r="A894" s="5">
        <v>497</v>
      </c>
      <c r="B894" s="6">
        <v>497117755</v>
      </c>
      <c r="C894" s="7" t="s">
        <v>331</v>
      </c>
      <c r="D894" s="6">
        <v>117</v>
      </c>
      <c r="E894" s="7" t="s">
        <v>280</v>
      </c>
      <c r="F894" s="6">
        <v>755</v>
      </c>
      <c r="G894" s="8" t="s">
        <v>80</v>
      </c>
      <c r="H894" s="3"/>
      <c r="I894" s="9">
        <v>11606</v>
      </c>
      <c r="J894" s="9">
        <v>6018</v>
      </c>
      <c r="K894" s="9">
        <v>0</v>
      </c>
      <c r="L894" s="9">
        <v>1188</v>
      </c>
      <c r="M894" s="10">
        <v>18812</v>
      </c>
      <c r="N894" s="3"/>
      <c r="O894" s="11">
        <v>3</v>
      </c>
      <c r="P894" s="12">
        <v>0</v>
      </c>
      <c r="Q894" s="13">
        <v>52872</v>
      </c>
      <c r="R894" s="13">
        <v>0</v>
      </c>
      <c r="S894" s="13">
        <v>0</v>
      </c>
      <c r="T894" s="13">
        <v>3564</v>
      </c>
      <c r="U894" s="14">
        <v>56436</v>
      </c>
      <c r="V894" s="4"/>
      <c r="W894" s="15">
        <v>0</v>
      </c>
      <c r="X894" s="16">
        <v>0.09</v>
      </c>
      <c r="Y894" s="16">
        <v>3.4071253553593306E-2</v>
      </c>
      <c r="Z894" s="17">
        <v>0</v>
      </c>
      <c r="AA894" s="4"/>
      <c r="AB894" s="11">
        <v>0</v>
      </c>
      <c r="AC894" s="18">
        <v>0</v>
      </c>
      <c r="AD894" s="13">
        <v>0</v>
      </c>
      <c r="AE894" s="18">
        <v>0</v>
      </c>
      <c r="AF894" s="19">
        <v>0</v>
      </c>
    </row>
    <row r="895" spans="1:32" x14ac:dyDescent="0.2">
      <c r="A895" s="5">
        <v>497</v>
      </c>
      <c r="B895" s="6">
        <v>497117766</v>
      </c>
      <c r="C895" s="7" t="s">
        <v>331</v>
      </c>
      <c r="D895" s="6">
        <v>117</v>
      </c>
      <c r="E895" s="7" t="s">
        <v>280</v>
      </c>
      <c r="F895" s="6">
        <v>766</v>
      </c>
      <c r="G895" s="8" t="s">
        <v>282</v>
      </c>
      <c r="H895" s="3"/>
      <c r="I895" s="9">
        <v>10563</v>
      </c>
      <c r="J895" s="9">
        <v>2982</v>
      </c>
      <c r="K895" s="9">
        <v>0</v>
      </c>
      <c r="L895" s="9">
        <v>1188</v>
      </c>
      <c r="M895" s="10">
        <v>14733</v>
      </c>
      <c r="N895" s="3"/>
      <c r="O895" s="11">
        <v>3</v>
      </c>
      <c r="P895" s="12">
        <v>0</v>
      </c>
      <c r="Q895" s="13">
        <v>40635</v>
      </c>
      <c r="R895" s="13">
        <v>0</v>
      </c>
      <c r="S895" s="13">
        <v>0</v>
      </c>
      <c r="T895" s="13">
        <v>3564</v>
      </c>
      <c r="U895" s="14">
        <v>44199</v>
      </c>
      <c r="V895" s="4"/>
      <c r="W895" s="15">
        <v>0</v>
      </c>
      <c r="X895" s="16">
        <v>0.09</v>
      </c>
      <c r="Y895" s="16">
        <v>2.4090448099269033E-3</v>
      </c>
      <c r="Z895" s="17">
        <v>0</v>
      </c>
      <c r="AA895" s="4"/>
      <c r="AB895" s="11">
        <v>1</v>
      </c>
      <c r="AC895" s="18">
        <v>0</v>
      </c>
      <c r="AD895" s="13">
        <v>0</v>
      </c>
      <c r="AE895" s="18">
        <v>0</v>
      </c>
      <c r="AF895" s="19">
        <v>0</v>
      </c>
    </row>
    <row r="896" spans="1:32" x14ac:dyDescent="0.2">
      <c r="A896" s="5">
        <v>498</v>
      </c>
      <c r="B896" s="6">
        <v>498281061</v>
      </c>
      <c r="C896" s="7" t="s">
        <v>338</v>
      </c>
      <c r="D896" s="6">
        <v>281</v>
      </c>
      <c r="E896" s="7" t="s">
        <v>185</v>
      </c>
      <c r="F896" s="6">
        <v>61</v>
      </c>
      <c r="G896" s="8" t="s">
        <v>188</v>
      </c>
      <c r="H896" s="3"/>
      <c r="I896" s="9">
        <v>19320</v>
      </c>
      <c r="J896" s="9">
        <v>550</v>
      </c>
      <c r="K896" s="9">
        <v>0</v>
      </c>
      <c r="L896" s="9">
        <v>1188</v>
      </c>
      <c r="M896" s="10">
        <v>21058</v>
      </c>
      <c r="N896" s="3"/>
      <c r="O896" s="11">
        <v>3</v>
      </c>
      <c r="P896" s="12">
        <v>0</v>
      </c>
      <c r="Q896" s="13">
        <v>58545</v>
      </c>
      <c r="R896" s="13">
        <v>0</v>
      </c>
      <c r="S896" s="13">
        <v>0</v>
      </c>
      <c r="T896" s="13">
        <v>3501</v>
      </c>
      <c r="U896" s="14">
        <v>62046</v>
      </c>
      <c r="V896" s="4"/>
      <c r="W896" s="15">
        <v>5.365853658536586E-2</v>
      </c>
      <c r="X896" s="16">
        <v>0.09</v>
      </c>
      <c r="Y896" s="16">
        <v>4.561311392514681E-2</v>
      </c>
      <c r="Z896" s="17">
        <v>0</v>
      </c>
      <c r="AA896" s="4"/>
      <c r="AB896" s="11">
        <v>0</v>
      </c>
      <c r="AC896" s="18">
        <v>0</v>
      </c>
      <c r="AD896" s="13">
        <v>0</v>
      </c>
      <c r="AE896" s="18">
        <v>0</v>
      </c>
      <c r="AF896" s="19">
        <v>0</v>
      </c>
    </row>
    <row r="897" spans="1:32" x14ac:dyDescent="0.2">
      <c r="A897" s="5">
        <v>498</v>
      </c>
      <c r="B897" s="6">
        <v>498281087</v>
      </c>
      <c r="C897" s="7" t="s">
        <v>338</v>
      </c>
      <c r="D897" s="6">
        <v>281</v>
      </c>
      <c r="E897" s="7" t="s">
        <v>185</v>
      </c>
      <c r="F897" s="6">
        <v>87</v>
      </c>
      <c r="G897" s="8" t="s">
        <v>189</v>
      </c>
      <c r="H897" s="3"/>
      <c r="I897" s="9">
        <v>15491</v>
      </c>
      <c r="J897" s="9">
        <v>5150</v>
      </c>
      <c r="K897" s="9">
        <v>0</v>
      </c>
      <c r="L897" s="9">
        <v>1188</v>
      </c>
      <c r="M897" s="10">
        <v>21829</v>
      </c>
      <c r="N897" s="3"/>
      <c r="O897" s="11">
        <v>1</v>
      </c>
      <c r="P897" s="12">
        <v>0</v>
      </c>
      <c r="Q897" s="13">
        <v>20272</v>
      </c>
      <c r="R897" s="13">
        <v>0</v>
      </c>
      <c r="S897" s="13">
        <v>0</v>
      </c>
      <c r="T897" s="13">
        <v>1167</v>
      </c>
      <c r="U897" s="14">
        <v>21439</v>
      </c>
      <c r="V897" s="4"/>
      <c r="W897" s="15">
        <v>1.7886178861788619E-2</v>
      </c>
      <c r="X897" s="16">
        <v>0.09</v>
      </c>
      <c r="Y897" s="16">
        <v>6.7684341228902737E-3</v>
      </c>
      <c r="Z897" s="17">
        <v>0</v>
      </c>
      <c r="AA897" s="4"/>
      <c r="AB897" s="11">
        <v>0</v>
      </c>
      <c r="AC897" s="18">
        <v>0</v>
      </c>
      <c r="AD897" s="13">
        <v>0</v>
      </c>
      <c r="AE897" s="18">
        <v>0</v>
      </c>
      <c r="AF897" s="19">
        <v>0</v>
      </c>
    </row>
    <row r="898" spans="1:32" x14ac:dyDescent="0.2">
      <c r="A898" s="5">
        <v>498</v>
      </c>
      <c r="B898" s="6">
        <v>498281111</v>
      </c>
      <c r="C898" s="7" t="s">
        <v>338</v>
      </c>
      <c r="D898" s="6">
        <v>281</v>
      </c>
      <c r="E898" s="7" t="s">
        <v>185</v>
      </c>
      <c r="F898" s="6">
        <v>111</v>
      </c>
      <c r="G898" s="8" t="s">
        <v>190</v>
      </c>
      <c r="H898" s="3"/>
      <c r="I898" s="9">
        <v>16201</v>
      </c>
      <c r="J898" s="9">
        <v>3308</v>
      </c>
      <c r="K898" s="9">
        <v>0</v>
      </c>
      <c r="L898" s="9">
        <v>1188</v>
      </c>
      <c r="M898" s="10">
        <v>20697</v>
      </c>
      <c r="N898" s="3"/>
      <c r="O898" s="11">
        <v>2</v>
      </c>
      <c r="P898" s="12">
        <v>0</v>
      </c>
      <c r="Q898" s="13">
        <v>38320</v>
      </c>
      <c r="R898" s="13">
        <v>0</v>
      </c>
      <c r="S898" s="13">
        <v>0</v>
      </c>
      <c r="T898" s="13">
        <v>2334</v>
      </c>
      <c r="U898" s="14">
        <v>40654</v>
      </c>
      <c r="V898" s="4"/>
      <c r="W898" s="15">
        <v>3.5772357723577237E-2</v>
      </c>
      <c r="X898" s="16">
        <v>0.09</v>
      </c>
      <c r="Y898" s="16">
        <v>3.3845345634210641E-2</v>
      </c>
      <c r="Z898" s="17">
        <v>0</v>
      </c>
      <c r="AA898" s="4"/>
      <c r="AB898" s="11">
        <v>0</v>
      </c>
      <c r="AC898" s="18">
        <v>0</v>
      </c>
      <c r="AD898" s="13">
        <v>0</v>
      </c>
      <c r="AE898" s="18">
        <v>0</v>
      </c>
      <c r="AF898" s="19">
        <v>0</v>
      </c>
    </row>
    <row r="899" spans="1:32" x14ac:dyDescent="0.2">
      <c r="A899" s="5">
        <v>498</v>
      </c>
      <c r="B899" s="6">
        <v>498281137</v>
      </c>
      <c r="C899" s="7" t="s">
        <v>338</v>
      </c>
      <c r="D899" s="6">
        <v>281</v>
      </c>
      <c r="E899" s="7" t="s">
        <v>185</v>
      </c>
      <c r="F899" s="6">
        <v>137</v>
      </c>
      <c r="G899" s="8" t="s">
        <v>236</v>
      </c>
      <c r="H899" s="3"/>
      <c r="I899" s="9">
        <v>19050</v>
      </c>
      <c r="J899" s="9">
        <v>114</v>
      </c>
      <c r="K899" s="9">
        <v>0</v>
      </c>
      <c r="L899" s="9">
        <v>1188</v>
      </c>
      <c r="M899" s="10">
        <v>20352</v>
      </c>
      <c r="N899" s="3"/>
      <c r="O899" s="11">
        <v>5</v>
      </c>
      <c r="P899" s="12">
        <v>0</v>
      </c>
      <c r="Q899" s="13">
        <v>94105</v>
      </c>
      <c r="R899" s="13">
        <v>0</v>
      </c>
      <c r="S899" s="13">
        <v>0</v>
      </c>
      <c r="T899" s="13">
        <v>5835</v>
      </c>
      <c r="U899" s="14">
        <v>99940</v>
      </c>
      <c r="V899" s="4"/>
      <c r="W899" s="15">
        <v>8.943089430894309E-2</v>
      </c>
      <c r="X899" s="16">
        <v>0.18</v>
      </c>
      <c r="Y899" s="16">
        <v>0.10568201564015264</v>
      </c>
      <c r="Z899" s="17">
        <v>0</v>
      </c>
      <c r="AA899" s="4"/>
      <c r="AB899" s="11">
        <v>0</v>
      </c>
      <c r="AC899" s="18">
        <v>0</v>
      </c>
      <c r="AD899" s="13">
        <v>0</v>
      </c>
      <c r="AE899" s="18">
        <v>0</v>
      </c>
      <c r="AF899" s="19">
        <v>0</v>
      </c>
    </row>
    <row r="900" spans="1:32" x14ac:dyDescent="0.2">
      <c r="A900" s="5">
        <v>498</v>
      </c>
      <c r="B900" s="6">
        <v>498281281</v>
      </c>
      <c r="C900" s="7" t="s">
        <v>338</v>
      </c>
      <c r="D900" s="6">
        <v>281</v>
      </c>
      <c r="E900" s="7" t="s">
        <v>185</v>
      </c>
      <c r="F900" s="6">
        <v>281</v>
      </c>
      <c r="G900" s="8" t="s">
        <v>185</v>
      </c>
      <c r="H900" s="3"/>
      <c r="I900" s="9">
        <v>17742</v>
      </c>
      <c r="J900" s="9">
        <v>0</v>
      </c>
      <c r="K900" s="9">
        <v>0</v>
      </c>
      <c r="L900" s="9">
        <v>1188</v>
      </c>
      <c r="M900" s="10">
        <v>18930</v>
      </c>
      <c r="N900" s="3"/>
      <c r="O900" s="11">
        <v>603</v>
      </c>
      <c r="P900" s="12">
        <v>0</v>
      </c>
      <c r="Q900" s="13">
        <v>10507275</v>
      </c>
      <c r="R900" s="13">
        <v>0</v>
      </c>
      <c r="S900" s="13">
        <v>0</v>
      </c>
      <c r="T900" s="13">
        <v>703701</v>
      </c>
      <c r="U900" s="14">
        <v>11210976</v>
      </c>
      <c r="V900" s="4"/>
      <c r="W900" s="15">
        <v>10.785365853658494</v>
      </c>
      <c r="X900" s="16">
        <v>0.18</v>
      </c>
      <c r="Y900" s="16">
        <v>0.15300755465476282</v>
      </c>
      <c r="Z900" s="17">
        <v>0</v>
      </c>
      <c r="AA900" s="4"/>
      <c r="AB900" s="11">
        <v>51</v>
      </c>
      <c r="AC900" s="18">
        <v>0</v>
      </c>
      <c r="AD900" s="13">
        <v>0</v>
      </c>
      <c r="AE900" s="18">
        <v>0</v>
      </c>
      <c r="AF900" s="19">
        <v>0</v>
      </c>
    </row>
    <row r="901" spans="1:32" x14ac:dyDescent="0.2">
      <c r="A901" s="5">
        <v>498</v>
      </c>
      <c r="B901" s="6">
        <v>498281325</v>
      </c>
      <c r="C901" s="7" t="s">
        <v>338</v>
      </c>
      <c r="D901" s="6">
        <v>281</v>
      </c>
      <c r="E901" s="7" t="s">
        <v>185</v>
      </c>
      <c r="F901" s="6">
        <v>325</v>
      </c>
      <c r="G901" s="8" t="s">
        <v>194</v>
      </c>
      <c r="H901" s="3"/>
      <c r="I901" s="9">
        <v>15469</v>
      </c>
      <c r="J901" s="9">
        <v>1136</v>
      </c>
      <c r="K901" s="9">
        <v>0</v>
      </c>
      <c r="L901" s="9">
        <v>1188</v>
      </c>
      <c r="M901" s="10">
        <v>17793</v>
      </c>
      <c r="N901" s="3"/>
      <c r="O901" s="11">
        <v>1</v>
      </c>
      <c r="P901" s="12">
        <v>0</v>
      </c>
      <c r="Q901" s="13">
        <v>16308</v>
      </c>
      <c r="R901" s="13">
        <v>0</v>
      </c>
      <c r="S901" s="13">
        <v>0</v>
      </c>
      <c r="T901" s="13">
        <v>1167</v>
      </c>
      <c r="U901" s="14">
        <v>17475</v>
      </c>
      <c r="V901" s="4"/>
      <c r="W901" s="15">
        <v>1.7886178861788619E-2</v>
      </c>
      <c r="X901" s="16">
        <v>0.09</v>
      </c>
      <c r="Y901" s="16">
        <v>1.475363410340943E-2</v>
      </c>
      <c r="Z901" s="17">
        <v>0</v>
      </c>
      <c r="AA901" s="4"/>
      <c r="AB901" s="11">
        <v>0</v>
      </c>
      <c r="AC901" s="18">
        <v>0</v>
      </c>
      <c r="AD901" s="13">
        <v>0</v>
      </c>
      <c r="AE901" s="18">
        <v>0</v>
      </c>
      <c r="AF901" s="19">
        <v>0</v>
      </c>
    </row>
    <row r="902" spans="1:32" x14ac:dyDescent="0.2">
      <c r="A902" s="5">
        <v>499</v>
      </c>
      <c r="B902" s="6">
        <v>499061024</v>
      </c>
      <c r="C902" s="7" t="s">
        <v>339</v>
      </c>
      <c r="D902" s="6">
        <v>61</v>
      </c>
      <c r="E902" s="7" t="s">
        <v>188</v>
      </c>
      <c r="F902" s="6">
        <v>24</v>
      </c>
      <c r="G902" s="8" t="s">
        <v>187</v>
      </c>
      <c r="H902" s="3"/>
      <c r="I902" s="9">
        <v>12243</v>
      </c>
      <c r="J902" s="9">
        <v>2364</v>
      </c>
      <c r="K902" s="9">
        <v>0</v>
      </c>
      <c r="L902" s="9">
        <v>1188</v>
      </c>
      <c r="M902" s="10">
        <v>15795</v>
      </c>
      <c r="N902" s="3"/>
      <c r="O902" s="11">
        <v>1</v>
      </c>
      <c r="P902" s="12">
        <v>0</v>
      </c>
      <c r="Q902" s="13">
        <v>14607</v>
      </c>
      <c r="R902" s="13">
        <v>0</v>
      </c>
      <c r="S902" s="13">
        <v>0</v>
      </c>
      <c r="T902" s="13">
        <v>1188</v>
      </c>
      <c r="U902" s="14">
        <v>15795</v>
      </c>
      <c r="V902" s="4"/>
      <c r="W902" s="15">
        <v>0</v>
      </c>
      <c r="X902" s="16">
        <v>0.09</v>
      </c>
      <c r="Y902" s="16">
        <v>1.5726267068427772E-2</v>
      </c>
      <c r="Z902" s="17">
        <v>0</v>
      </c>
      <c r="AA902" s="4"/>
      <c r="AB902" s="11">
        <v>0</v>
      </c>
      <c r="AC902" s="18">
        <v>0</v>
      </c>
      <c r="AD902" s="13">
        <v>0</v>
      </c>
      <c r="AE902" s="18">
        <v>0</v>
      </c>
      <c r="AF902" s="19">
        <v>0</v>
      </c>
    </row>
    <row r="903" spans="1:32" x14ac:dyDescent="0.2">
      <c r="A903" s="5">
        <v>499</v>
      </c>
      <c r="B903" s="6">
        <v>499061061</v>
      </c>
      <c r="C903" s="7" t="s">
        <v>339</v>
      </c>
      <c r="D903" s="6">
        <v>61</v>
      </c>
      <c r="E903" s="7" t="s">
        <v>188</v>
      </c>
      <c r="F903" s="6">
        <v>61</v>
      </c>
      <c r="G903" s="8" t="s">
        <v>188</v>
      </c>
      <c r="H903" s="3"/>
      <c r="I903" s="9">
        <v>15314</v>
      </c>
      <c r="J903" s="9">
        <v>436</v>
      </c>
      <c r="K903" s="9">
        <v>0</v>
      </c>
      <c r="L903" s="9">
        <v>1188</v>
      </c>
      <c r="M903" s="10">
        <v>16938</v>
      </c>
      <c r="N903" s="3"/>
      <c r="O903" s="11">
        <v>188</v>
      </c>
      <c r="P903" s="12">
        <v>0</v>
      </c>
      <c r="Q903" s="13">
        <v>2961000</v>
      </c>
      <c r="R903" s="13">
        <v>0</v>
      </c>
      <c r="S903" s="13">
        <v>0</v>
      </c>
      <c r="T903" s="13">
        <v>223344</v>
      </c>
      <c r="U903" s="14">
        <v>3184344</v>
      </c>
      <c r="V903" s="4"/>
      <c r="W903" s="15">
        <v>0</v>
      </c>
      <c r="X903" s="16">
        <v>0.09</v>
      </c>
      <c r="Y903" s="16">
        <v>4.561311392514681E-2</v>
      </c>
      <c r="Z903" s="17">
        <v>0</v>
      </c>
      <c r="AA903" s="4"/>
      <c r="AB903" s="11">
        <v>39</v>
      </c>
      <c r="AC903" s="18">
        <v>0</v>
      </c>
      <c r="AD903" s="13">
        <v>0</v>
      </c>
      <c r="AE903" s="18">
        <v>0</v>
      </c>
      <c r="AF903" s="19">
        <v>0</v>
      </c>
    </row>
    <row r="904" spans="1:32" x14ac:dyDescent="0.2">
      <c r="A904" s="5">
        <v>499</v>
      </c>
      <c r="B904" s="6">
        <v>499061087</v>
      </c>
      <c r="C904" s="7" t="s">
        <v>339</v>
      </c>
      <c r="D904" s="6">
        <v>61</v>
      </c>
      <c r="E904" s="7" t="s">
        <v>188</v>
      </c>
      <c r="F904" s="6">
        <v>87</v>
      </c>
      <c r="G904" s="8" t="s">
        <v>189</v>
      </c>
      <c r="H904" s="3"/>
      <c r="I904" s="9">
        <v>12243</v>
      </c>
      <c r="J904" s="9">
        <v>4070</v>
      </c>
      <c r="K904" s="9">
        <v>0</v>
      </c>
      <c r="L904" s="9">
        <v>1188</v>
      </c>
      <c r="M904" s="10">
        <v>17501</v>
      </c>
      <c r="N904" s="3"/>
      <c r="O904" s="11">
        <v>1</v>
      </c>
      <c r="P904" s="12">
        <v>0</v>
      </c>
      <c r="Q904" s="13">
        <v>16313</v>
      </c>
      <c r="R904" s="13">
        <v>0</v>
      </c>
      <c r="S904" s="13">
        <v>0</v>
      </c>
      <c r="T904" s="13">
        <v>1188</v>
      </c>
      <c r="U904" s="14">
        <v>17501</v>
      </c>
      <c r="V904" s="4"/>
      <c r="W904" s="15">
        <v>0</v>
      </c>
      <c r="X904" s="16">
        <v>0.09</v>
      </c>
      <c r="Y904" s="16">
        <v>6.7684341228902737E-3</v>
      </c>
      <c r="Z904" s="17">
        <v>0</v>
      </c>
      <c r="AA904" s="4"/>
      <c r="AB904" s="11">
        <v>1</v>
      </c>
      <c r="AC904" s="18">
        <v>0</v>
      </c>
      <c r="AD904" s="13">
        <v>0</v>
      </c>
      <c r="AE904" s="18">
        <v>0</v>
      </c>
      <c r="AF904" s="19">
        <v>0</v>
      </c>
    </row>
    <row r="905" spans="1:32" x14ac:dyDescent="0.2">
      <c r="A905" s="5">
        <v>499</v>
      </c>
      <c r="B905" s="6">
        <v>499061111</v>
      </c>
      <c r="C905" s="7" t="s">
        <v>339</v>
      </c>
      <c r="D905" s="6">
        <v>61</v>
      </c>
      <c r="E905" s="7" t="s">
        <v>188</v>
      </c>
      <c r="F905" s="6">
        <v>111</v>
      </c>
      <c r="G905" s="8" t="s">
        <v>190</v>
      </c>
      <c r="H905" s="3"/>
      <c r="I905" s="9">
        <v>18112</v>
      </c>
      <c r="J905" s="9">
        <v>3698</v>
      </c>
      <c r="K905" s="9">
        <v>0</v>
      </c>
      <c r="L905" s="9">
        <v>1188</v>
      </c>
      <c r="M905" s="10">
        <v>22998</v>
      </c>
      <c r="N905" s="3"/>
      <c r="O905" s="11">
        <v>1</v>
      </c>
      <c r="P905" s="12">
        <v>0</v>
      </c>
      <c r="Q905" s="13">
        <v>21810</v>
      </c>
      <c r="R905" s="13">
        <v>0</v>
      </c>
      <c r="S905" s="13">
        <v>0</v>
      </c>
      <c r="T905" s="13">
        <v>1188</v>
      </c>
      <c r="U905" s="14">
        <v>22998</v>
      </c>
      <c r="V905" s="4"/>
      <c r="W905" s="15">
        <v>0</v>
      </c>
      <c r="X905" s="16">
        <v>0.09</v>
      </c>
      <c r="Y905" s="16">
        <v>3.3845345634210641E-2</v>
      </c>
      <c r="Z905" s="17">
        <v>0</v>
      </c>
      <c r="AA905" s="4"/>
      <c r="AB905" s="11">
        <v>0</v>
      </c>
      <c r="AC905" s="18">
        <v>0</v>
      </c>
      <c r="AD905" s="13">
        <v>0</v>
      </c>
      <c r="AE905" s="18">
        <v>0</v>
      </c>
      <c r="AF905" s="19">
        <v>0</v>
      </c>
    </row>
    <row r="906" spans="1:32" x14ac:dyDescent="0.2">
      <c r="A906" s="5">
        <v>499</v>
      </c>
      <c r="B906" s="6">
        <v>499061137</v>
      </c>
      <c r="C906" s="7" t="s">
        <v>339</v>
      </c>
      <c r="D906" s="6">
        <v>61</v>
      </c>
      <c r="E906" s="7" t="s">
        <v>188</v>
      </c>
      <c r="F906" s="6">
        <v>137</v>
      </c>
      <c r="G906" s="8" t="s">
        <v>236</v>
      </c>
      <c r="H906" s="3"/>
      <c r="I906" s="9">
        <v>18863</v>
      </c>
      <c r="J906" s="9">
        <v>113</v>
      </c>
      <c r="K906" s="9">
        <v>0</v>
      </c>
      <c r="L906" s="9">
        <v>1188</v>
      </c>
      <c r="M906" s="10">
        <v>20164</v>
      </c>
      <c r="N906" s="3"/>
      <c r="O906" s="11">
        <v>2</v>
      </c>
      <c r="P906" s="12">
        <v>0</v>
      </c>
      <c r="Q906" s="13">
        <v>37952</v>
      </c>
      <c r="R906" s="13">
        <v>0</v>
      </c>
      <c r="S906" s="13">
        <v>0</v>
      </c>
      <c r="T906" s="13">
        <v>2376</v>
      </c>
      <c r="U906" s="14">
        <v>40328</v>
      </c>
      <c r="V906" s="4"/>
      <c r="W906" s="15">
        <v>0</v>
      </c>
      <c r="X906" s="16">
        <v>0.18</v>
      </c>
      <c r="Y906" s="16">
        <v>0.10568201564015264</v>
      </c>
      <c r="Z906" s="17">
        <v>0</v>
      </c>
      <c r="AA906" s="4"/>
      <c r="AB906" s="11">
        <v>0</v>
      </c>
      <c r="AC906" s="18">
        <v>0</v>
      </c>
      <c r="AD906" s="13">
        <v>0</v>
      </c>
      <c r="AE906" s="18">
        <v>0</v>
      </c>
      <c r="AF906" s="19">
        <v>0</v>
      </c>
    </row>
    <row r="907" spans="1:32" x14ac:dyDescent="0.2">
      <c r="A907" s="5">
        <v>499</v>
      </c>
      <c r="B907" s="6">
        <v>499061161</v>
      </c>
      <c r="C907" s="7" t="s">
        <v>339</v>
      </c>
      <c r="D907" s="6">
        <v>61</v>
      </c>
      <c r="E907" s="7" t="s">
        <v>188</v>
      </c>
      <c r="F907" s="6">
        <v>161</v>
      </c>
      <c r="G907" s="8" t="s">
        <v>191</v>
      </c>
      <c r="H907" s="3"/>
      <c r="I907" s="9">
        <v>12535</v>
      </c>
      <c r="J907" s="9">
        <v>4375</v>
      </c>
      <c r="K907" s="9">
        <v>0</v>
      </c>
      <c r="L907" s="9">
        <v>1188</v>
      </c>
      <c r="M907" s="10">
        <v>18098</v>
      </c>
      <c r="N907" s="3"/>
      <c r="O907" s="11">
        <v>3</v>
      </c>
      <c r="P907" s="12">
        <v>0</v>
      </c>
      <c r="Q907" s="13">
        <v>50730</v>
      </c>
      <c r="R907" s="13">
        <v>0</v>
      </c>
      <c r="S907" s="13">
        <v>0</v>
      </c>
      <c r="T907" s="13">
        <v>3564</v>
      </c>
      <c r="U907" s="14">
        <v>54294</v>
      </c>
      <c r="V907" s="4"/>
      <c r="W907" s="15">
        <v>0</v>
      </c>
      <c r="X907" s="16">
        <v>0.09</v>
      </c>
      <c r="Y907" s="16">
        <v>9.0304638786054339E-3</v>
      </c>
      <c r="Z907" s="17">
        <v>0</v>
      </c>
      <c r="AA907" s="4"/>
      <c r="AB907" s="11">
        <v>0</v>
      </c>
      <c r="AC907" s="18">
        <v>0</v>
      </c>
      <c r="AD907" s="13">
        <v>0</v>
      </c>
      <c r="AE907" s="18">
        <v>0</v>
      </c>
      <c r="AF907" s="19">
        <v>0</v>
      </c>
    </row>
    <row r="908" spans="1:32" x14ac:dyDescent="0.2">
      <c r="A908" s="5">
        <v>499</v>
      </c>
      <c r="B908" s="6">
        <v>499061191</v>
      </c>
      <c r="C908" s="7" t="s">
        <v>339</v>
      </c>
      <c r="D908" s="6">
        <v>61</v>
      </c>
      <c r="E908" s="7" t="s">
        <v>188</v>
      </c>
      <c r="F908" s="6">
        <v>191</v>
      </c>
      <c r="G908" s="8" t="s">
        <v>192</v>
      </c>
      <c r="H908" s="3"/>
      <c r="I908" s="9">
        <v>14027</v>
      </c>
      <c r="J908" s="9">
        <v>3890</v>
      </c>
      <c r="K908" s="9">
        <v>0</v>
      </c>
      <c r="L908" s="9">
        <v>1188</v>
      </c>
      <c r="M908" s="10">
        <v>19105</v>
      </c>
      <c r="N908" s="3"/>
      <c r="O908" s="11">
        <v>2</v>
      </c>
      <c r="P908" s="12">
        <v>0</v>
      </c>
      <c r="Q908" s="13">
        <v>35834</v>
      </c>
      <c r="R908" s="13">
        <v>0</v>
      </c>
      <c r="S908" s="13">
        <v>0</v>
      </c>
      <c r="T908" s="13">
        <v>2376</v>
      </c>
      <c r="U908" s="14">
        <v>38210</v>
      </c>
      <c r="V908" s="4"/>
      <c r="W908" s="15">
        <v>0</v>
      </c>
      <c r="X908" s="16">
        <v>0.09</v>
      </c>
      <c r="Y908" s="16">
        <v>4.1858651288192862E-2</v>
      </c>
      <c r="Z908" s="17">
        <v>0</v>
      </c>
      <c r="AA908" s="4"/>
      <c r="AB908" s="11">
        <v>1</v>
      </c>
      <c r="AC908" s="18">
        <v>0</v>
      </c>
      <c r="AD908" s="13">
        <v>0</v>
      </c>
      <c r="AE908" s="18">
        <v>0</v>
      </c>
      <c r="AF908" s="19">
        <v>0</v>
      </c>
    </row>
    <row r="909" spans="1:32" x14ac:dyDescent="0.2">
      <c r="A909" s="5">
        <v>499</v>
      </c>
      <c r="B909" s="6">
        <v>499061278</v>
      </c>
      <c r="C909" s="7" t="s">
        <v>339</v>
      </c>
      <c r="D909" s="6">
        <v>61</v>
      </c>
      <c r="E909" s="7" t="s">
        <v>188</v>
      </c>
      <c r="F909" s="6">
        <v>278</v>
      </c>
      <c r="G909" s="8" t="s">
        <v>238</v>
      </c>
      <c r="H909" s="3"/>
      <c r="I909" s="9">
        <v>13444</v>
      </c>
      <c r="J909" s="9">
        <v>2223</v>
      </c>
      <c r="K909" s="9">
        <v>0</v>
      </c>
      <c r="L909" s="9">
        <v>1188</v>
      </c>
      <c r="M909" s="10">
        <v>16855</v>
      </c>
      <c r="N909" s="3"/>
      <c r="O909" s="11">
        <v>2</v>
      </c>
      <c r="P909" s="12">
        <v>0</v>
      </c>
      <c r="Q909" s="13">
        <v>31334</v>
      </c>
      <c r="R909" s="13">
        <v>0</v>
      </c>
      <c r="S909" s="13">
        <v>0</v>
      </c>
      <c r="T909" s="13">
        <v>2376</v>
      </c>
      <c r="U909" s="14">
        <v>33710</v>
      </c>
      <c r="V909" s="4"/>
      <c r="W909" s="15">
        <v>0</v>
      </c>
      <c r="X909" s="16">
        <v>0.09</v>
      </c>
      <c r="Y909" s="16">
        <v>6.9807623360235285E-2</v>
      </c>
      <c r="Z909" s="17">
        <v>0</v>
      </c>
      <c r="AA909" s="4"/>
      <c r="AB909" s="11">
        <v>0</v>
      </c>
      <c r="AC909" s="18">
        <v>0</v>
      </c>
      <c r="AD909" s="13">
        <v>0</v>
      </c>
      <c r="AE909" s="18">
        <v>0</v>
      </c>
      <c r="AF909" s="19">
        <v>0</v>
      </c>
    </row>
    <row r="910" spans="1:32" x14ac:dyDescent="0.2">
      <c r="A910" s="5">
        <v>499</v>
      </c>
      <c r="B910" s="6">
        <v>499061281</v>
      </c>
      <c r="C910" s="7" t="s">
        <v>339</v>
      </c>
      <c r="D910" s="6">
        <v>61</v>
      </c>
      <c r="E910" s="7" t="s">
        <v>188</v>
      </c>
      <c r="F910" s="6">
        <v>281</v>
      </c>
      <c r="G910" s="8" t="s">
        <v>185</v>
      </c>
      <c r="H910" s="3"/>
      <c r="I910" s="9">
        <v>17175</v>
      </c>
      <c r="J910" s="9">
        <v>0</v>
      </c>
      <c r="K910" s="9">
        <v>0</v>
      </c>
      <c r="L910" s="9">
        <v>1188</v>
      </c>
      <c r="M910" s="10">
        <v>18363</v>
      </c>
      <c r="N910" s="3"/>
      <c r="O910" s="11">
        <v>350</v>
      </c>
      <c r="P910" s="12">
        <v>0</v>
      </c>
      <c r="Q910" s="13">
        <v>6011250</v>
      </c>
      <c r="R910" s="13">
        <v>0</v>
      </c>
      <c r="S910" s="13">
        <v>0</v>
      </c>
      <c r="T910" s="13">
        <v>415800</v>
      </c>
      <c r="U910" s="14">
        <v>6427050</v>
      </c>
      <c r="V910" s="4"/>
      <c r="W910" s="15">
        <v>0</v>
      </c>
      <c r="X910" s="16">
        <v>0.18</v>
      </c>
      <c r="Y910" s="16">
        <v>0.15300755465476282</v>
      </c>
      <c r="Z910" s="17">
        <v>0</v>
      </c>
      <c r="AA910" s="4"/>
      <c r="AB910" s="11">
        <v>94</v>
      </c>
      <c r="AC910" s="18">
        <v>0</v>
      </c>
      <c r="AD910" s="13">
        <v>0</v>
      </c>
      <c r="AE910" s="18">
        <v>0</v>
      </c>
      <c r="AF910" s="19">
        <v>0</v>
      </c>
    </row>
    <row r="911" spans="1:32" x14ac:dyDescent="0.2">
      <c r="A911" s="5">
        <v>499</v>
      </c>
      <c r="B911" s="6">
        <v>499061332</v>
      </c>
      <c r="C911" s="7" t="s">
        <v>339</v>
      </c>
      <c r="D911" s="6">
        <v>61</v>
      </c>
      <c r="E911" s="7" t="s">
        <v>188</v>
      </c>
      <c r="F911" s="6">
        <v>332</v>
      </c>
      <c r="G911" s="8" t="s">
        <v>195</v>
      </c>
      <c r="H911" s="3"/>
      <c r="I911" s="9">
        <v>18823</v>
      </c>
      <c r="J911" s="9">
        <v>693</v>
      </c>
      <c r="K911" s="9">
        <v>0</v>
      </c>
      <c r="L911" s="9">
        <v>1188</v>
      </c>
      <c r="M911" s="10">
        <v>20704</v>
      </c>
      <c r="N911" s="3"/>
      <c r="O911" s="11">
        <v>2</v>
      </c>
      <c r="P911" s="12">
        <v>0</v>
      </c>
      <c r="Q911" s="13">
        <v>39032</v>
      </c>
      <c r="R911" s="13">
        <v>0</v>
      </c>
      <c r="S911" s="13">
        <v>0</v>
      </c>
      <c r="T911" s="13">
        <v>2376</v>
      </c>
      <c r="U911" s="14">
        <v>41408</v>
      </c>
      <c r="V911" s="4"/>
      <c r="W911" s="15">
        <v>0</v>
      </c>
      <c r="X911" s="16">
        <v>0.09</v>
      </c>
      <c r="Y911" s="16">
        <v>2.5852227104426705E-2</v>
      </c>
      <c r="Z911" s="17">
        <v>0</v>
      </c>
      <c r="AA911" s="4"/>
      <c r="AB911" s="11">
        <v>1</v>
      </c>
      <c r="AC911" s="18">
        <v>0</v>
      </c>
      <c r="AD911" s="13">
        <v>0</v>
      </c>
      <c r="AE911" s="18">
        <v>0</v>
      </c>
      <c r="AF911" s="19">
        <v>0</v>
      </c>
    </row>
    <row r="912" spans="1:32" x14ac:dyDescent="0.2">
      <c r="A912" s="5">
        <v>499</v>
      </c>
      <c r="B912" s="6">
        <v>499061750</v>
      </c>
      <c r="C912" s="7" t="s">
        <v>339</v>
      </c>
      <c r="D912" s="6">
        <v>61</v>
      </c>
      <c r="E912" s="7" t="s">
        <v>188</v>
      </c>
      <c r="F912" s="6">
        <v>750</v>
      </c>
      <c r="G912" s="8" t="s">
        <v>79</v>
      </c>
      <c r="H912" s="3"/>
      <c r="I912" s="9">
        <v>17757</v>
      </c>
      <c r="J912" s="9">
        <v>10187</v>
      </c>
      <c r="K912" s="9">
        <v>0</v>
      </c>
      <c r="L912" s="9">
        <v>1188</v>
      </c>
      <c r="M912" s="10">
        <v>29132</v>
      </c>
      <c r="N912" s="3"/>
      <c r="O912" s="11">
        <v>1</v>
      </c>
      <c r="P912" s="12">
        <v>0</v>
      </c>
      <c r="Q912" s="13">
        <v>27944</v>
      </c>
      <c r="R912" s="13">
        <v>0</v>
      </c>
      <c r="S912" s="13">
        <v>0</v>
      </c>
      <c r="T912" s="13">
        <v>1188</v>
      </c>
      <c r="U912" s="14">
        <v>29132</v>
      </c>
      <c r="V912" s="4"/>
      <c r="W912" s="15">
        <v>0</v>
      </c>
      <c r="X912" s="16">
        <v>0.09</v>
      </c>
      <c r="Y912" s="16">
        <v>3.6361747252528435E-2</v>
      </c>
      <c r="Z912" s="17">
        <v>0</v>
      </c>
      <c r="AA912" s="4"/>
      <c r="AB912" s="11">
        <v>0</v>
      </c>
      <c r="AC912" s="18">
        <v>0</v>
      </c>
      <c r="AD912" s="13">
        <v>0</v>
      </c>
      <c r="AE912" s="18">
        <v>0</v>
      </c>
      <c r="AF912" s="19">
        <v>0</v>
      </c>
    </row>
    <row r="913" spans="1:32" x14ac:dyDescent="0.2">
      <c r="A913" s="5">
        <v>3502</v>
      </c>
      <c r="B913" s="6">
        <v>3502281061</v>
      </c>
      <c r="C913" s="7" t="s">
        <v>340</v>
      </c>
      <c r="D913" s="6">
        <v>281</v>
      </c>
      <c r="E913" s="7" t="s">
        <v>185</v>
      </c>
      <c r="F913" s="6">
        <v>61</v>
      </c>
      <c r="G913" s="8" t="s">
        <v>188</v>
      </c>
      <c r="H913" s="3"/>
      <c r="I913" s="9">
        <v>18046</v>
      </c>
      <c r="J913" s="9">
        <v>514</v>
      </c>
      <c r="K913" s="9">
        <v>0</v>
      </c>
      <c r="L913" s="9">
        <v>1188</v>
      </c>
      <c r="M913" s="10">
        <v>19748</v>
      </c>
      <c r="N913" s="3"/>
      <c r="O913" s="11">
        <v>5</v>
      </c>
      <c r="P913" s="12">
        <v>0</v>
      </c>
      <c r="Q913" s="13">
        <v>89660</v>
      </c>
      <c r="R913" s="13">
        <v>0</v>
      </c>
      <c r="S913" s="13">
        <v>0</v>
      </c>
      <c r="T913" s="13">
        <v>5740</v>
      </c>
      <c r="U913" s="14">
        <v>95400</v>
      </c>
      <c r="V913" s="4"/>
      <c r="W913" s="15">
        <v>0.16908212560386471</v>
      </c>
      <c r="X913" s="16">
        <v>0.09</v>
      </c>
      <c r="Y913" s="16">
        <v>4.561311392514681E-2</v>
      </c>
      <c r="Z913" s="17">
        <v>0</v>
      </c>
      <c r="AA913" s="4"/>
      <c r="AB913" s="11">
        <v>1</v>
      </c>
      <c r="AC913" s="18">
        <v>0</v>
      </c>
      <c r="AD913" s="13">
        <v>0</v>
      </c>
      <c r="AE913" s="18">
        <v>0</v>
      </c>
      <c r="AF913" s="19">
        <v>0</v>
      </c>
    </row>
    <row r="914" spans="1:32" x14ac:dyDescent="0.2">
      <c r="A914" s="5">
        <v>3502</v>
      </c>
      <c r="B914" s="6">
        <v>3502281137</v>
      </c>
      <c r="C914" s="7" t="s">
        <v>340</v>
      </c>
      <c r="D914" s="6">
        <v>281</v>
      </c>
      <c r="E914" s="7" t="s">
        <v>185</v>
      </c>
      <c r="F914" s="6">
        <v>137</v>
      </c>
      <c r="G914" s="8" t="s">
        <v>236</v>
      </c>
      <c r="H914" s="3"/>
      <c r="I914" s="9">
        <v>17907</v>
      </c>
      <c r="J914" s="9">
        <v>108</v>
      </c>
      <c r="K914" s="9">
        <v>0</v>
      </c>
      <c r="L914" s="9">
        <v>1188</v>
      </c>
      <c r="M914" s="10">
        <v>19203</v>
      </c>
      <c r="N914" s="3"/>
      <c r="O914" s="11">
        <v>6</v>
      </c>
      <c r="P914" s="12">
        <v>0</v>
      </c>
      <c r="Q914" s="13">
        <v>104436</v>
      </c>
      <c r="R914" s="13">
        <v>0</v>
      </c>
      <c r="S914" s="13">
        <v>0</v>
      </c>
      <c r="T914" s="13">
        <v>6888</v>
      </c>
      <c r="U914" s="14">
        <v>111324</v>
      </c>
      <c r="V914" s="4"/>
      <c r="W914" s="15">
        <v>0.20289855072463764</v>
      </c>
      <c r="X914" s="16">
        <v>0.18</v>
      </c>
      <c r="Y914" s="16">
        <v>0.10568201564015264</v>
      </c>
      <c r="Z914" s="17">
        <v>0</v>
      </c>
      <c r="AA914" s="4"/>
      <c r="AB914" s="11">
        <v>1</v>
      </c>
      <c r="AC914" s="18">
        <v>0</v>
      </c>
      <c r="AD914" s="13">
        <v>0</v>
      </c>
      <c r="AE914" s="18">
        <v>0</v>
      </c>
      <c r="AF914" s="19">
        <v>0</v>
      </c>
    </row>
    <row r="915" spans="1:32" x14ac:dyDescent="0.2">
      <c r="A915" s="5">
        <v>3502</v>
      </c>
      <c r="B915" s="6">
        <v>3502281281</v>
      </c>
      <c r="C915" s="7" t="s">
        <v>340</v>
      </c>
      <c r="D915" s="6">
        <v>281</v>
      </c>
      <c r="E915" s="7" t="s">
        <v>185</v>
      </c>
      <c r="F915" s="6">
        <v>281</v>
      </c>
      <c r="G915" s="8" t="s">
        <v>185</v>
      </c>
      <c r="H915" s="3"/>
      <c r="I915" s="9">
        <v>18257</v>
      </c>
      <c r="J915" s="9">
        <v>0</v>
      </c>
      <c r="K915" s="9">
        <v>0</v>
      </c>
      <c r="L915" s="9">
        <v>1188</v>
      </c>
      <c r="M915" s="10">
        <v>19445</v>
      </c>
      <c r="N915" s="3"/>
      <c r="O915" s="11">
        <v>402</v>
      </c>
      <c r="P915" s="12">
        <v>0</v>
      </c>
      <c r="Q915" s="13">
        <v>7091280</v>
      </c>
      <c r="R915" s="13">
        <v>0</v>
      </c>
      <c r="S915" s="13">
        <v>0</v>
      </c>
      <c r="T915" s="13">
        <v>461496</v>
      </c>
      <c r="U915" s="14">
        <v>7552776</v>
      </c>
      <c r="V915" s="4"/>
      <c r="W915" s="15">
        <v>13.594202898550693</v>
      </c>
      <c r="X915" s="16">
        <v>0.18</v>
      </c>
      <c r="Y915" s="16">
        <v>0.15300755465476282</v>
      </c>
      <c r="Z915" s="17">
        <v>0</v>
      </c>
      <c r="AA915" s="4"/>
      <c r="AB915" s="11">
        <v>49</v>
      </c>
      <c r="AC915" s="18">
        <v>0</v>
      </c>
      <c r="AD915" s="13">
        <v>0</v>
      </c>
      <c r="AE915" s="18">
        <v>0</v>
      </c>
      <c r="AF915" s="19">
        <v>0</v>
      </c>
    </row>
    <row r="916" spans="1:32" x14ac:dyDescent="0.2">
      <c r="A916" s="5">
        <v>3502</v>
      </c>
      <c r="B916" s="6">
        <v>3502281332</v>
      </c>
      <c r="C916" s="7" t="s">
        <v>340</v>
      </c>
      <c r="D916" s="6">
        <v>281</v>
      </c>
      <c r="E916" s="7" t="s">
        <v>185</v>
      </c>
      <c r="F916" s="6">
        <v>332</v>
      </c>
      <c r="G916" s="8" t="s">
        <v>195</v>
      </c>
      <c r="H916" s="3"/>
      <c r="I916" s="9">
        <v>15964</v>
      </c>
      <c r="J916" s="9">
        <v>588</v>
      </c>
      <c r="K916" s="9">
        <v>0</v>
      </c>
      <c r="L916" s="9">
        <v>1188</v>
      </c>
      <c r="M916" s="10">
        <v>17740</v>
      </c>
      <c r="N916" s="3"/>
      <c r="O916" s="11">
        <v>1</v>
      </c>
      <c r="P916" s="12">
        <v>0</v>
      </c>
      <c r="Q916" s="13">
        <v>15992</v>
      </c>
      <c r="R916" s="13">
        <v>0</v>
      </c>
      <c r="S916" s="13">
        <v>0</v>
      </c>
      <c r="T916" s="13">
        <v>1148</v>
      </c>
      <c r="U916" s="14">
        <v>17140</v>
      </c>
      <c r="V916" s="4"/>
      <c r="W916" s="15">
        <v>3.3816425120772944E-2</v>
      </c>
      <c r="X916" s="16">
        <v>0.09</v>
      </c>
      <c r="Y916" s="16">
        <v>2.5852227104426705E-2</v>
      </c>
      <c r="Z916" s="17">
        <v>0</v>
      </c>
      <c r="AA916" s="4"/>
      <c r="AB916" s="11">
        <v>0</v>
      </c>
      <c r="AC916" s="18">
        <v>0</v>
      </c>
      <c r="AD916" s="13">
        <v>0</v>
      </c>
      <c r="AE916" s="18">
        <v>0</v>
      </c>
      <c r="AF916" s="19">
        <v>0</v>
      </c>
    </row>
    <row r="917" spans="1:32" x14ac:dyDescent="0.2">
      <c r="A917" s="5">
        <v>3503</v>
      </c>
      <c r="B917" s="6">
        <v>3503160031</v>
      </c>
      <c r="C917" s="7" t="s">
        <v>341</v>
      </c>
      <c r="D917" s="6">
        <v>160</v>
      </c>
      <c r="E917" s="7" t="s">
        <v>47</v>
      </c>
      <c r="F917" s="6">
        <v>31</v>
      </c>
      <c r="G917" s="8" t="s">
        <v>116</v>
      </c>
      <c r="H917" s="3"/>
      <c r="I917" s="9">
        <v>13935</v>
      </c>
      <c r="J917" s="9">
        <v>6255</v>
      </c>
      <c r="K917" s="9">
        <v>0</v>
      </c>
      <c r="L917" s="9">
        <v>1188</v>
      </c>
      <c r="M917" s="10">
        <v>21378</v>
      </c>
      <c r="N917" s="3"/>
      <c r="O917" s="11">
        <v>7</v>
      </c>
      <c r="P917" s="12">
        <v>0</v>
      </c>
      <c r="Q917" s="13">
        <v>140049</v>
      </c>
      <c r="R917" s="13">
        <v>0</v>
      </c>
      <c r="S917" s="13">
        <v>0</v>
      </c>
      <c r="T917" s="13">
        <v>8239</v>
      </c>
      <c r="U917" s="14">
        <v>148288</v>
      </c>
      <c r="V917" s="4"/>
      <c r="W917" s="15">
        <v>6.358381502890173E-2</v>
      </c>
      <c r="X917" s="16">
        <v>0.09</v>
      </c>
      <c r="Y917" s="16">
        <v>1.913822243676663E-2</v>
      </c>
      <c r="Z917" s="17">
        <v>0</v>
      </c>
      <c r="AA917" s="4"/>
      <c r="AB917" s="11">
        <v>0</v>
      </c>
      <c r="AC917" s="18">
        <v>0</v>
      </c>
      <c r="AD917" s="13">
        <v>0</v>
      </c>
      <c r="AE917" s="18">
        <v>0</v>
      </c>
      <c r="AF917" s="19">
        <v>0</v>
      </c>
    </row>
    <row r="918" spans="1:32" x14ac:dyDescent="0.2">
      <c r="A918" s="5">
        <v>3503</v>
      </c>
      <c r="B918" s="6">
        <v>3503160056</v>
      </c>
      <c r="C918" s="7" t="s">
        <v>341</v>
      </c>
      <c r="D918" s="6">
        <v>160</v>
      </c>
      <c r="E918" s="7" t="s">
        <v>47</v>
      </c>
      <c r="F918" s="6">
        <v>56</v>
      </c>
      <c r="G918" s="8" t="s">
        <v>170</v>
      </c>
      <c r="H918" s="3"/>
      <c r="I918" s="9">
        <v>13601</v>
      </c>
      <c r="J918" s="9">
        <v>3992</v>
      </c>
      <c r="K918" s="9">
        <v>0</v>
      </c>
      <c r="L918" s="9">
        <v>1188</v>
      </c>
      <c r="M918" s="10">
        <v>18781</v>
      </c>
      <c r="N918" s="3"/>
      <c r="O918" s="11">
        <v>9</v>
      </c>
      <c r="P918" s="12">
        <v>0</v>
      </c>
      <c r="Q918" s="13">
        <v>156897</v>
      </c>
      <c r="R918" s="13">
        <v>0</v>
      </c>
      <c r="S918" s="13">
        <v>0</v>
      </c>
      <c r="T918" s="13">
        <v>10593</v>
      </c>
      <c r="U918" s="14">
        <v>167490</v>
      </c>
      <c r="V918" s="4"/>
      <c r="W918" s="15">
        <v>8.1750619322873669E-2</v>
      </c>
      <c r="X918" s="16">
        <v>0.09</v>
      </c>
      <c r="Y918" s="16">
        <v>1.9185876576269707E-2</v>
      </c>
      <c r="Z918" s="17">
        <v>0</v>
      </c>
      <c r="AA918" s="4"/>
      <c r="AB918" s="11">
        <v>0</v>
      </c>
      <c r="AC918" s="18">
        <v>0</v>
      </c>
      <c r="AD918" s="13">
        <v>0</v>
      </c>
      <c r="AE918" s="18">
        <v>0</v>
      </c>
      <c r="AF918" s="19">
        <v>0</v>
      </c>
    </row>
    <row r="919" spans="1:32" x14ac:dyDescent="0.2">
      <c r="A919" s="5">
        <v>3503</v>
      </c>
      <c r="B919" s="6">
        <v>3503160079</v>
      </c>
      <c r="C919" s="7" t="s">
        <v>341</v>
      </c>
      <c r="D919" s="6">
        <v>160</v>
      </c>
      <c r="E919" s="7" t="s">
        <v>47</v>
      </c>
      <c r="F919" s="6">
        <v>79</v>
      </c>
      <c r="G919" s="8" t="s">
        <v>171</v>
      </c>
      <c r="H919" s="3"/>
      <c r="I919" s="9">
        <v>14267</v>
      </c>
      <c r="J919" s="9">
        <v>146</v>
      </c>
      <c r="K919" s="9">
        <v>0</v>
      </c>
      <c r="L919" s="9">
        <v>1188</v>
      </c>
      <c r="M919" s="10">
        <v>15601</v>
      </c>
      <c r="N919" s="3"/>
      <c r="O919" s="11">
        <v>41</v>
      </c>
      <c r="P919" s="12">
        <v>0</v>
      </c>
      <c r="Q919" s="13">
        <v>585562</v>
      </c>
      <c r="R919" s="13">
        <v>0</v>
      </c>
      <c r="S919" s="13">
        <v>0</v>
      </c>
      <c r="T919" s="13">
        <v>48257</v>
      </c>
      <c r="U919" s="14">
        <v>633819</v>
      </c>
      <c r="V919" s="4"/>
      <c r="W919" s="15">
        <v>0.37241948802642433</v>
      </c>
      <c r="X919" s="16">
        <v>0.09</v>
      </c>
      <c r="Y919" s="16">
        <v>6.6253706230314569E-2</v>
      </c>
      <c r="Z919" s="17">
        <v>0</v>
      </c>
      <c r="AA919" s="4"/>
      <c r="AB919" s="11">
        <v>0</v>
      </c>
      <c r="AC919" s="18">
        <v>0</v>
      </c>
      <c r="AD919" s="13">
        <v>0</v>
      </c>
      <c r="AE919" s="18">
        <v>0</v>
      </c>
      <c r="AF919" s="19">
        <v>0</v>
      </c>
    </row>
    <row r="920" spans="1:32" x14ac:dyDescent="0.2">
      <c r="A920" s="5">
        <v>3503</v>
      </c>
      <c r="B920" s="6">
        <v>3503160128</v>
      </c>
      <c r="C920" s="7" t="s">
        <v>341</v>
      </c>
      <c r="D920" s="6">
        <v>160</v>
      </c>
      <c r="E920" s="7" t="s">
        <v>47</v>
      </c>
      <c r="F920" s="6">
        <v>128</v>
      </c>
      <c r="G920" s="8" t="s">
        <v>118</v>
      </c>
      <c r="H920" s="3"/>
      <c r="I920" s="9">
        <v>13549</v>
      </c>
      <c r="J920" s="9">
        <v>489</v>
      </c>
      <c r="K920" s="9">
        <v>0</v>
      </c>
      <c r="L920" s="9">
        <v>1188</v>
      </c>
      <c r="M920" s="10">
        <v>15226</v>
      </c>
      <c r="N920" s="3"/>
      <c r="O920" s="11">
        <v>5</v>
      </c>
      <c r="P920" s="12">
        <v>0</v>
      </c>
      <c r="Q920" s="13">
        <v>69550</v>
      </c>
      <c r="R920" s="13">
        <v>0</v>
      </c>
      <c r="S920" s="13">
        <v>0</v>
      </c>
      <c r="T920" s="13">
        <v>5885</v>
      </c>
      <c r="U920" s="14">
        <v>75435</v>
      </c>
      <c r="V920" s="4"/>
      <c r="W920" s="15">
        <v>4.5417010734929812E-2</v>
      </c>
      <c r="X920" s="16">
        <v>0.09</v>
      </c>
      <c r="Y920" s="16">
        <v>4.3998101073544807E-2</v>
      </c>
      <c r="Z920" s="17">
        <v>0</v>
      </c>
      <c r="AA920" s="4"/>
      <c r="AB920" s="11">
        <v>0</v>
      </c>
      <c r="AC920" s="18">
        <v>0</v>
      </c>
      <c r="AD920" s="13">
        <v>0</v>
      </c>
      <c r="AE920" s="18">
        <v>0</v>
      </c>
      <c r="AF920" s="19">
        <v>0</v>
      </c>
    </row>
    <row r="921" spans="1:32" x14ac:dyDescent="0.2">
      <c r="A921" s="5">
        <v>3503</v>
      </c>
      <c r="B921" s="6">
        <v>3503160149</v>
      </c>
      <c r="C921" s="7" t="s">
        <v>341</v>
      </c>
      <c r="D921" s="6">
        <v>160</v>
      </c>
      <c r="E921" s="7" t="s">
        <v>47</v>
      </c>
      <c r="F921" s="6">
        <v>149</v>
      </c>
      <c r="G921" s="8" t="s">
        <v>172</v>
      </c>
      <c r="H921" s="3"/>
      <c r="I921" s="9">
        <v>17745</v>
      </c>
      <c r="J921" s="9">
        <v>199</v>
      </c>
      <c r="K921" s="9">
        <v>0</v>
      </c>
      <c r="L921" s="9">
        <v>1188</v>
      </c>
      <c r="M921" s="10">
        <v>19132</v>
      </c>
      <c r="N921" s="3"/>
      <c r="O921" s="11">
        <v>2</v>
      </c>
      <c r="P921" s="12">
        <v>0</v>
      </c>
      <c r="Q921" s="13">
        <v>35562</v>
      </c>
      <c r="R921" s="13">
        <v>0</v>
      </c>
      <c r="S921" s="13">
        <v>0</v>
      </c>
      <c r="T921" s="13">
        <v>2354</v>
      </c>
      <c r="U921" s="14">
        <v>37916</v>
      </c>
      <c r="V921" s="4"/>
      <c r="W921" s="15">
        <v>1.8166804293971925E-2</v>
      </c>
      <c r="X921" s="16">
        <v>0.18</v>
      </c>
      <c r="Y921" s="16">
        <v>0.12537999744485395</v>
      </c>
      <c r="Z921" s="17">
        <v>0</v>
      </c>
      <c r="AA921" s="4"/>
      <c r="AB921" s="11">
        <v>0</v>
      </c>
      <c r="AC921" s="18">
        <v>0</v>
      </c>
      <c r="AD921" s="13">
        <v>0</v>
      </c>
      <c r="AE921" s="18">
        <v>0</v>
      </c>
      <c r="AF921" s="19">
        <v>0</v>
      </c>
    </row>
    <row r="922" spans="1:32" x14ac:dyDescent="0.2">
      <c r="A922" s="5">
        <v>3503</v>
      </c>
      <c r="B922" s="6">
        <v>3503160160</v>
      </c>
      <c r="C922" s="7" t="s">
        <v>341</v>
      </c>
      <c r="D922" s="6">
        <v>160</v>
      </c>
      <c r="E922" s="7" t="s">
        <v>47</v>
      </c>
      <c r="F922" s="6">
        <v>160</v>
      </c>
      <c r="G922" s="8" t="s">
        <v>47</v>
      </c>
      <c r="H922" s="3"/>
      <c r="I922" s="9">
        <v>16775</v>
      </c>
      <c r="J922" s="9">
        <v>262</v>
      </c>
      <c r="K922" s="9">
        <v>0</v>
      </c>
      <c r="L922" s="9">
        <v>1188</v>
      </c>
      <c r="M922" s="10">
        <v>18225</v>
      </c>
      <c r="N922" s="3"/>
      <c r="O922" s="11">
        <v>1136</v>
      </c>
      <c r="P922" s="12">
        <v>0</v>
      </c>
      <c r="Q922" s="13">
        <v>19177952</v>
      </c>
      <c r="R922" s="13">
        <v>0</v>
      </c>
      <c r="S922" s="13">
        <v>0</v>
      </c>
      <c r="T922" s="13">
        <v>1337072</v>
      </c>
      <c r="U922" s="14">
        <v>20515024</v>
      </c>
      <c r="V922" s="4"/>
      <c r="W922" s="15">
        <v>10.318744838976198</v>
      </c>
      <c r="X922" s="16">
        <v>0.18</v>
      </c>
      <c r="Y922" s="16">
        <v>0.13372782233201738</v>
      </c>
      <c r="Z922" s="17">
        <v>0</v>
      </c>
      <c r="AA922" s="4"/>
      <c r="AB922" s="11">
        <v>12</v>
      </c>
      <c r="AC922" s="18">
        <v>0</v>
      </c>
      <c r="AD922" s="13">
        <v>0</v>
      </c>
      <c r="AE922" s="18">
        <v>0</v>
      </c>
      <c r="AF922" s="19">
        <v>0</v>
      </c>
    </row>
    <row r="923" spans="1:32" x14ac:dyDescent="0.2">
      <c r="A923" s="5">
        <v>3503</v>
      </c>
      <c r="B923" s="6">
        <v>3503160181</v>
      </c>
      <c r="C923" s="7" t="s">
        <v>341</v>
      </c>
      <c r="D923" s="6">
        <v>160</v>
      </c>
      <c r="E923" s="7" t="s">
        <v>47</v>
      </c>
      <c r="F923" s="6">
        <v>181</v>
      </c>
      <c r="G923" s="8" t="s">
        <v>121</v>
      </c>
      <c r="H923" s="3"/>
      <c r="I923" s="9">
        <v>16133</v>
      </c>
      <c r="J923" s="9">
        <v>164</v>
      </c>
      <c r="K923" s="9">
        <v>0</v>
      </c>
      <c r="L923" s="9">
        <v>1188</v>
      </c>
      <c r="M923" s="10">
        <v>17485</v>
      </c>
      <c r="N923" s="3"/>
      <c r="O923" s="11">
        <v>1</v>
      </c>
      <c r="P923" s="12">
        <v>0</v>
      </c>
      <c r="Q923" s="13">
        <v>16149</v>
      </c>
      <c r="R923" s="13">
        <v>0</v>
      </c>
      <c r="S923" s="13">
        <v>0</v>
      </c>
      <c r="T923" s="13">
        <v>1177</v>
      </c>
      <c r="U923" s="14">
        <v>17326</v>
      </c>
      <c r="V923" s="4"/>
      <c r="W923" s="15">
        <v>9.0834021469859624E-3</v>
      </c>
      <c r="X923" s="16">
        <v>0.09</v>
      </c>
      <c r="Y923" s="16">
        <v>2.1716673257169625E-2</v>
      </c>
      <c r="Z923" s="17">
        <v>0</v>
      </c>
      <c r="AA923" s="4"/>
      <c r="AB923" s="11">
        <v>0</v>
      </c>
      <c r="AC923" s="18">
        <v>0</v>
      </c>
      <c r="AD923" s="13">
        <v>0</v>
      </c>
      <c r="AE923" s="18">
        <v>0</v>
      </c>
      <c r="AF923" s="19">
        <v>0</v>
      </c>
    </row>
    <row r="924" spans="1:32" x14ac:dyDescent="0.2">
      <c r="A924" s="5">
        <v>3503</v>
      </c>
      <c r="B924" s="6">
        <v>3503160295</v>
      </c>
      <c r="C924" s="7" t="s">
        <v>341</v>
      </c>
      <c r="D924" s="6">
        <v>160</v>
      </c>
      <c r="E924" s="7" t="s">
        <v>47</v>
      </c>
      <c r="F924" s="6">
        <v>295</v>
      </c>
      <c r="G924" s="8" t="s">
        <v>124</v>
      </c>
      <c r="H924" s="3"/>
      <c r="I924" s="9">
        <v>16182</v>
      </c>
      <c r="J924" s="9">
        <v>7993</v>
      </c>
      <c r="K924" s="9">
        <v>0</v>
      </c>
      <c r="L924" s="9">
        <v>1188</v>
      </c>
      <c r="M924" s="10">
        <v>25363</v>
      </c>
      <c r="N924" s="3"/>
      <c r="O924" s="11">
        <v>3</v>
      </c>
      <c r="P924" s="12">
        <v>0</v>
      </c>
      <c r="Q924" s="13">
        <v>71865</v>
      </c>
      <c r="R924" s="13">
        <v>0</v>
      </c>
      <c r="S924" s="13">
        <v>0</v>
      </c>
      <c r="T924" s="13">
        <v>3531</v>
      </c>
      <c r="U924" s="14">
        <v>75396</v>
      </c>
      <c r="V924" s="4"/>
      <c r="W924" s="15">
        <v>2.7250206440957887E-2</v>
      </c>
      <c r="X924" s="16">
        <v>0.09</v>
      </c>
      <c r="Y924" s="16">
        <v>1.7080903675145032E-2</v>
      </c>
      <c r="Z924" s="17">
        <v>0</v>
      </c>
      <c r="AA924" s="4"/>
      <c r="AB924" s="11">
        <v>0</v>
      </c>
      <c r="AC924" s="18">
        <v>0</v>
      </c>
      <c r="AD924" s="13">
        <v>0</v>
      </c>
      <c r="AE924" s="18">
        <v>0</v>
      </c>
      <c r="AF924" s="19">
        <v>0</v>
      </c>
    </row>
    <row r="925" spans="1:32" x14ac:dyDescent="0.2">
      <c r="A925" s="5">
        <v>3503</v>
      </c>
      <c r="B925" s="6">
        <v>3503160301</v>
      </c>
      <c r="C925" s="7" t="s">
        <v>341</v>
      </c>
      <c r="D925" s="6">
        <v>160</v>
      </c>
      <c r="E925" s="7" t="s">
        <v>47</v>
      </c>
      <c r="F925" s="6">
        <v>301</v>
      </c>
      <c r="G925" s="8" t="s">
        <v>168</v>
      </c>
      <c r="H925" s="3"/>
      <c r="I925" s="9">
        <v>16712</v>
      </c>
      <c r="J925" s="9">
        <v>4714</v>
      </c>
      <c r="K925" s="9">
        <v>0</v>
      </c>
      <c r="L925" s="9">
        <v>1188</v>
      </c>
      <c r="M925" s="10">
        <v>22614</v>
      </c>
      <c r="N925" s="3"/>
      <c r="O925" s="11">
        <v>3</v>
      </c>
      <c r="P925" s="12">
        <v>0</v>
      </c>
      <c r="Q925" s="13">
        <v>63693</v>
      </c>
      <c r="R925" s="13">
        <v>0</v>
      </c>
      <c r="S925" s="13">
        <v>0</v>
      </c>
      <c r="T925" s="13">
        <v>3531</v>
      </c>
      <c r="U925" s="14">
        <v>67224</v>
      </c>
      <c r="V925" s="4"/>
      <c r="W925" s="15">
        <v>2.7250206440957887E-2</v>
      </c>
      <c r="X925" s="16">
        <v>0.09</v>
      </c>
      <c r="Y925" s="16">
        <v>5.5946158522214316E-2</v>
      </c>
      <c r="Z925" s="17">
        <v>0</v>
      </c>
      <c r="AA925" s="4"/>
      <c r="AB925" s="11">
        <v>0</v>
      </c>
      <c r="AC925" s="18">
        <v>0</v>
      </c>
      <c r="AD925" s="13">
        <v>0</v>
      </c>
      <c r="AE925" s="18">
        <v>0</v>
      </c>
      <c r="AF925" s="19">
        <v>0</v>
      </c>
    </row>
    <row r="926" spans="1:32" x14ac:dyDescent="0.2">
      <c r="A926" s="5">
        <v>3503</v>
      </c>
      <c r="B926" s="6">
        <v>3503160342</v>
      </c>
      <c r="C926" s="7" t="s">
        <v>341</v>
      </c>
      <c r="D926" s="6">
        <v>160</v>
      </c>
      <c r="E926" s="7" t="s">
        <v>47</v>
      </c>
      <c r="F926" s="6">
        <v>342</v>
      </c>
      <c r="G926" s="8" t="s">
        <v>175</v>
      </c>
      <c r="H926" s="3"/>
      <c r="I926" s="9">
        <v>14744</v>
      </c>
      <c r="J926" s="9">
        <v>10664</v>
      </c>
      <c r="K926" s="9">
        <v>0</v>
      </c>
      <c r="L926" s="9">
        <v>1188</v>
      </c>
      <c r="M926" s="10">
        <v>26596</v>
      </c>
      <c r="N926" s="3"/>
      <c r="O926" s="11">
        <v>1</v>
      </c>
      <c r="P926" s="12">
        <v>0</v>
      </c>
      <c r="Q926" s="13">
        <v>25177</v>
      </c>
      <c r="R926" s="13">
        <v>0</v>
      </c>
      <c r="S926" s="13">
        <v>0</v>
      </c>
      <c r="T926" s="13">
        <v>1177</v>
      </c>
      <c r="U926" s="14">
        <v>26354</v>
      </c>
      <c r="V926" s="4"/>
      <c r="W926" s="15">
        <v>9.0834021469859624E-3</v>
      </c>
      <c r="X926" s="16">
        <v>0.09</v>
      </c>
      <c r="Y926" s="16">
        <v>1.7813086409381462E-3</v>
      </c>
      <c r="Z926" s="17">
        <v>0</v>
      </c>
      <c r="AA926" s="4"/>
      <c r="AB926" s="11">
        <v>0</v>
      </c>
      <c r="AC926" s="18">
        <v>0</v>
      </c>
      <c r="AD926" s="13">
        <v>0</v>
      </c>
      <c r="AE926" s="18">
        <v>0</v>
      </c>
      <c r="AF926" s="19">
        <v>0</v>
      </c>
    </row>
    <row r="927" spans="1:32" x14ac:dyDescent="0.2">
      <c r="A927" s="5">
        <v>3503</v>
      </c>
      <c r="B927" s="6">
        <v>3503160600</v>
      </c>
      <c r="C927" s="7" t="s">
        <v>341</v>
      </c>
      <c r="D927" s="6">
        <v>160</v>
      </c>
      <c r="E927" s="7" t="s">
        <v>47</v>
      </c>
      <c r="F927" s="6">
        <v>600</v>
      </c>
      <c r="G927" s="8" t="s">
        <v>150</v>
      </c>
      <c r="H927" s="3"/>
      <c r="I927" s="9">
        <v>14869</v>
      </c>
      <c r="J927" s="9">
        <v>6402</v>
      </c>
      <c r="K927" s="9">
        <v>0</v>
      </c>
      <c r="L927" s="9">
        <v>1188</v>
      </c>
      <c r="M927" s="10">
        <v>22459</v>
      </c>
      <c r="N927" s="3"/>
      <c r="O927" s="11">
        <v>3</v>
      </c>
      <c r="P927" s="12">
        <v>0</v>
      </c>
      <c r="Q927" s="13">
        <v>63234</v>
      </c>
      <c r="R927" s="13">
        <v>0</v>
      </c>
      <c r="S927" s="13">
        <v>0</v>
      </c>
      <c r="T927" s="13">
        <v>3531</v>
      </c>
      <c r="U927" s="14">
        <v>66765</v>
      </c>
      <c r="V927" s="4"/>
      <c r="W927" s="15">
        <v>2.7250206440957887E-2</v>
      </c>
      <c r="X927" s="16">
        <v>0.09</v>
      </c>
      <c r="Y927" s="16">
        <v>7.481206976455523E-3</v>
      </c>
      <c r="Z927" s="17">
        <v>0</v>
      </c>
      <c r="AA927" s="4"/>
      <c r="AB927" s="11">
        <v>0</v>
      </c>
      <c r="AC927" s="18">
        <v>0</v>
      </c>
      <c r="AD927" s="13">
        <v>0</v>
      </c>
      <c r="AE927" s="18">
        <v>0</v>
      </c>
      <c r="AF927" s="19">
        <v>0</v>
      </c>
    </row>
    <row r="928" spans="1:32" x14ac:dyDescent="0.2">
      <c r="A928" s="5">
        <v>3506</v>
      </c>
      <c r="B928" s="6">
        <v>3506262007</v>
      </c>
      <c r="C928" s="7" t="s">
        <v>342</v>
      </c>
      <c r="D928" s="6">
        <v>262</v>
      </c>
      <c r="E928" s="7" t="s">
        <v>54</v>
      </c>
      <c r="F928" s="6">
        <v>7</v>
      </c>
      <c r="G928" s="8" t="s">
        <v>286</v>
      </c>
      <c r="H928" s="3"/>
      <c r="I928" s="9">
        <v>10332</v>
      </c>
      <c r="J928" s="9">
        <v>5105</v>
      </c>
      <c r="K928" s="9">
        <v>0</v>
      </c>
      <c r="L928" s="9">
        <v>1188</v>
      </c>
      <c r="M928" s="10">
        <v>16625</v>
      </c>
      <c r="N928" s="3"/>
      <c r="O928" s="11">
        <v>1</v>
      </c>
      <c r="P928" s="12">
        <v>0</v>
      </c>
      <c r="Q928" s="13">
        <v>15437</v>
      </c>
      <c r="R928" s="13">
        <v>0</v>
      </c>
      <c r="S928" s="13">
        <v>0</v>
      </c>
      <c r="T928" s="13">
        <v>1188</v>
      </c>
      <c r="U928" s="14">
        <v>16625</v>
      </c>
      <c r="V928" s="4"/>
      <c r="W928" s="15">
        <v>0</v>
      </c>
      <c r="X928" s="16">
        <v>0.09</v>
      </c>
      <c r="Y928" s="16">
        <v>4.4145505573483096E-2</v>
      </c>
      <c r="Z928" s="17">
        <v>0</v>
      </c>
      <c r="AA928" s="4"/>
      <c r="AB928" s="11">
        <v>0</v>
      </c>
      <c r="AC928" s="18">
        <v>0</v>
      </c>
      <c r="AD928" s="13">
        <v>0</v>
      </c>
      <c r="AE928" s="18">
        <v>0</v>
      </c>
      <c r="AF928" s="19">
        <v>0</v>
      </c>
    </row>
    <row r="929" spans="1:32" x14ac:dyDescent="0.2">
      <c r="A929" s="5">
        <v>3506</v>
      </c>
      <c r="B929" s="6">
        <v>3506262030</v>
      </c>
      <c r="C929" s="7" t="s">
        <v>342</v>
      </c>
      <c r="D929" s="6">
        <v>262</v>
      </c>
      <c r="E929" s="7" t="s">
        <v>54</v>
      </c>
      <c r="F929" s="6">
        <v>30</v>
      </c>
      <c r="G929" s="8" t="s">
        <v>94</v>
      </c>
      <c r="H929" s="3"/>
      <c r="I929" s="9">
        <v>17917</v>
      </c>
      <c r="J929" s="9">
        <v>3642</v>
      </c>
      <c r="K929" s="9">
        <v>0</v>
      </c>
      <c r="L929" s="9">
        <v>1188</v>
      </c>
      <c r="M929" s="10">
        <v>22747</v>
      </c>
      <c r="N929" s="3"/>
      <c r="O929" s="11">
        <v>5</v>
      </c>
      <c r="P929" s="12">
        <v>0</v>
      </c>
      <c r="Q929" s="13">
        <v>107795</v>
      </c>
      <c r="R929" s="13">
        <v>0</v>
      </c>
      <c r="S929" s="13">
        <v>0</v>
      </c>
      <c r="T929" s="13">
        <v>5940</v>
      </c>
      <c r="U929" s="14">
        <v>113735</v>
      </c>
      <c r="V929" s="4"/>
      <c r="W929" s="15">
        <v>0</v>
      </c>
      <c r="X929" s="16">
        <v>0.09</v>
      </c>
      <c r="Y929" s="16">
        <v>4.1282992445172131E-3</v>
      </c>
      <c r="Z929" s="17">
        <v>0</v>
      </c>
      <c r="AA929" s="4"/>
      <c r="AB929" s="11">
        <v>1</v>
      </c>
      <c r="AC929" s="18">
        <v>0</v>
      </c>
      <c r="AD929" s="13">
        <v>0</v>
      </c>
      <c r="AE929" s="18">
        <v>0</v>
      </c>
      <c r="AF929" s="19">
        <v>0</v>
      </c>
    </row>
    <row r="930" spans="1:32" x14ac:dyDescent="0.2">
      <c r="A930" s="5">
        <v>3506</v>
      </c>
      <c r="B930" s="6">
        <v>3506262035</v>
      </c>
      <c r="C930" s="7" t="s">
        <v>342</v>
      </c>
      <c r="D930" s="6">
        <v>262</v>
      </c>
      <c r="E930" s="7" t="s">
        <v>54</v>
      </c>
      <c r="F930" s="6">
        <v>35</v>
      </c>
      <c r="G930" s="8" t="s">
        <v>42</v>
      </c>
      <c r="H930" s="3"/>
      <c r="I930" s="9">
        <v>20297</v>
      </c>
      <c r="J930" s="9">
        <v>7685</v>
      </c>
      <c r="K930" s="9">
        <v>0</v>
      </c>
      <c r="L930" s="9">
        <v>1188</v>
      </c>
      <c r="M930" s="10">
        <v>29170</v>
      </c>
      <c r="N930" s="3"/>
      <c r="O930" s="11">
        <v>1</v>
      </c>
      <c r="P930" s="12">
        <v>0</v>
      </c>
      <c r="Q930" s="13">
        <v>27982</v>
      </c>
      <c r="R930" s="13">
        <v>0</v>
      </c>
      <c r="S930" s="13">
        <v>0</v>
      </c>
      <c r="T930" s="13">
        <v>1188</v>
      </c>
      <c r="U930" s="14">
        <v>29170</v>
      </c>
      <c r="V930" s="4"/>
      <c r="W930" s="15">
        <v>0</v>
      </c>
      <c r="X930" s="16">
        <v>0.18</v>
      </c>
      <c r="Y930" s="16">
        <v>0.1674255461324281</v>
      </c>
      <c r="Z930" s="17">
        <v>0</v>
      </c>
      <c r="AA930" s="4"/>
      <c r="AB930" s="11">
        <v>0</v>
      </c>
      <c r="AC930" s="18">
        <v>0</v>
      </c>
      <c r="AD930" s="13">
        <v>0</v>
      </c>
      <c r="AE930" s="18">
        <v>0</v>
      </c>
      <c r="AF930" s="19">
        <v>0</v>
      </c>
    </row>
    <row r="931" spans="1:32" x14ac:dyDescent="0.2">
      <c r="A931" s="5">
        <v>3506</v>
      </c>
      <c r="B931" s="6">
        <v>3506262056</v>
      </c>
      <c r="C931" s="7" t="s">
        <v>342</v>
      </c>
      <c r="D931" s="6">
        <v>262</v>
      </c>
      <c r="E931" s="7" t="s">
        <v>54</v>
      </c>
      <c r="F931" s="6">
        <v>56</v>
      </c>
      <c r="G931" s="8" t="s">
        <v>170</v>
      </c>
      <c r="H931" s="3"/>
      <c r="I931" s="9">
        <v>12243</v>
      </c>
      <c r="J931" s="9">
        <v>3593</v>
      </c>
      <c r="K931" s="9">
        <v>0</v>
      </c>
      <c r="L931" s="9">
        <v>1188</v>
      </c>
      <c r="M931" s="10">
        <v>17024</v>
      </c>
      <c r="N931" s="3"/>
      <c r="O931" s="11">
        <v>1</v>
      </c>
      <c r="P931" s="12">
        <v>0</v>
      </c>
      <c r="Q931" s="13">
        <v>15836</v>
      </c>
      <c r="R931" s="13">
        <v>0</v>
      </c>
      <c r="S931" s="13">
        <v>0</v>
      </c>
      <c r="T931" s="13">
        <v>1188</v>
      </c>
      <c r="U931" s="14">
        <v>17024</v>
      </c>
      <c r="V931" s="4"/>
      <c r="W931" s="15">
        <v>0</v>
      </c>
      <c r="X931" s="16">
        <v>0.09</v>
      </c>
      <c r="Y931" s="16">
        <v>1.9185876576269707E-2</v>
      </c>
      <c r="Z931" s="17">
        <v>0</v>
      </c>
      <c r="AA931" s="4"/>
      <c r="AB931" s="11">
        <v>1</v>
      </c>
      <c r="AC931" s="18">
        <v>0</v>
      </c>
      <c r="AD931" s="13">
        <v>0</v>
      </c>
      <c r="AE931" s="18">
        <v>0</v>
      </c>
      <c r="AF931" s="19">
        <v>0</v>
      </c>
    </row>
    <row r="932" spans="1:32" x14ac:dyDescent="0.2">
      <c r="A932" s="5">
        <v>3506</v>
      </c>
      <c r="B932" s="6">
        <v>3506262057</v>
      </c>
      <c r="C932" s="7" t="s">
        <v>342</v>
      </c>
      <c r="D932" s="6">
        <v>262</v>
      </c>
      <c r="E932" s="7" t="s">
        <v>54</v>
      </c>
      <c r="F932" s="6">
        <v>57</v>
      </c>
      <c r="G932" s="8" t="s">
        <v>44</v>
      </c>
      <c r="H932" s="3"/>
      <c r="I932" s="9">
        <v>12981</v>
      </c>
      <c r="J932" s="9">
        <v>226</v>
      </c>
      <c r="K932" s="9">
        <v>0</v>
      </c>
      <c r="L932" s="9">
        <v>1188</v>
      </c>
      <c r="M932" s="10">
        <v>14395</v>
      </c>
      <c r="N932" s="3"/>
      <c r="O932" s="11">
        <v>4</v>
      </c>
      <c r="P932" s="12">
        <v>0</v>
      </c>
      <c r="Q932" s="13">
        <v>52828</v>
      </c>
      <c r="R932" s="13">
        <v>0</v>
      </c>
      <c r="S932" s="13">
        <v>0</v>
      </c>
      <c r="T932" s="13">
        <v>4752</v>
      </c>
      <c r="U932" s="14">
        <v>57580</v>
      </c>
      <c r="V932" s="4"/>
      <c r="W932" s="15">
        <v>0</v>
      </c>
      <c r="X932" s="16">
        <v>0.18</v>
      </c>
      <c r="Y932" s="16">
        <v>0.12003618532931781</v>
      </c>
      <c r="Z932" s="17">
        <v>0</v>
      </c>
      <c r="AA932" s="4"/>
      <c r="AB932" s="11">
        <v>2</v>
      </c>
      <c r="AC932" s="18">
        <v>0</v>
      </c>
      <c r="AD932" s="13">
        <v>0</v>
      </c>
      <c r="AE932" s="18">
        <v>0</v>
      </c>
      <c r="AF932" s="19">
        <v>0</v>
      </c>
    </row>
    <row r="933" spans="1:32" x14ac:dyDescent="0.2">
      <c r="A933" s="5">
        <v>3506</v>
      </c>
      <c r="B933" s="6">
        <v>3506262071</v>
      </c>
      <c r="C933" s="7" t="s">
        <v>342</v>
      </c>
      <c r="D933" s="6">
        <v>262</v>
      </c>
      <c r="E933" s="7" t="s">
        <v>54</v>
      </c>
      <c r="F933" s="6">
        <v>71</v>
      </c>
      <c r="G933" s="8" t="s">
        <v>135</v>
      </c>
      <c r="H933" s="3"/>
      <c r="I933" s="9">
        <v>11584</v>
      </c>
      <c r="J933" s="9">
        <v>4810</v>
      </c>
      <c r="K933" s="9">
        <v>0</v>
      </c>
      <c r="L933" s="9">
        <v>1188</v>
      </c>
      <c r="M933" s="10">
        <v>17582</v>
      </c>
      <c r="N933" s="3"/>
      <c r="O933" s="11">
        <v>6</v>
      </c>
      <c r="P933" s="12">
        <v>0</v>
      </c>
      <c r="Q933" s="13">
        <v>98364</v>
      </c>
      <c r="R933" s="13">
        <v>0</v>
      </c>
      <c r="S933" s="13">
        <v>0</v>
      </c>
      <c r="T933" s="13">
        <v>7128</v>
      </c>
      <c r="U933" s="14">
        <v>105492</v>
      </c>
      <c r="V933" s="4"/>
      <c r="W933" s="15">
        <v>0</v>
      </c>
      <c r="X933" s="16">
        <v>0.09</v>
      </c>
      <c r="Y933" s="16">
        <v>5.8201388381501637E-3</v>
      </c>
      <c r="Z933" s="17">
        <v>0</v>
      </c>
      <c r="AA933" s="4"/>
      <c r="AB933" s="11">
        <v>2</v>
      </c>
      <c r="AC933" s="18">
        <v>0</v>
      </c>
      <c r="AD933" s="13">
        <v>0</v>
      </c>
      <c r="AE933" s="18">
        <v>0</v>
      </c>
      <c r="AF933" s="19">
        <v>0</v>
      </c>
    </row>
    <row r="934" spans="1:32" x14ac:dyDescent="0.2">
      <c r="A934" s="5">
        <v>3506</v>
      </c>
      <c r="B934" s="6">
        <v>3506262093</v>
      </c>
      <c r="C934" s="7" t="s">
        <v>342</v>
      </c>
      <c r="D934" s="6">
        <v>262</v>
      </c>
      <c r="E934" s="7" t="s">
        <v>54</v>
      </c>
      <c r="F934" s="6">
        <v>93</v>
      </c>
      <c r="G934" s="8" t="s">
        <v>45</v>
      </c>
      <c r="H934" s="3"/>
      <c r="I934" s="9">
        <v>16157</v>
      </c>
      <c r="J934" s="9">
        <v>0</v>
      </c>
      <c r="K934" s="9">
        <v>0</v>
      </c>
      <c r="L934" s="9">
        <v>1188</v>
      </c>
      <c r="M934" s="10">
        <v>17345</v>
      </c>
      <c r="N934" s="3"/>
      <c r="O934" s="11">
        <v>16</v>
      </c>
      <c r="P934" s="12">
        <v>0</v>
      </c>
      <c r="Q934" s="13">
        <v>258512</v>
      </c>
      <c r="R934" s="13">
        <v>0</v>
      </c>
      <c r="S934" s="13">
        <v>0</v>
      </c>
      <c r="T934" s="13">
        <v>19008</v>
      </c>
      <c r="U934" s="14">
        <v>277520</v>
      </c>
      <c r="V934" s="4"/>
      <c r="W934" s="15">
        <v>0</v>
      </c>
      <c r="X934" s="16">
        <v>0.18</v>
      </c>
      <c r="Y934" s="16">
        <v>8.4357497741774312E-2</v>
      </c>
      <c r="Z934" s="17">
        <v>0</v>
      </c>
      <c r="AA934" s="4"/>
      <c r="AB934" s="11">
        <v>2</v>
      </c>
      <c r="AC934" s="18">
        <v>0</v>
      </c>
      <c r="AD934" s="13">
        <v>0</v>
      </c>
      <c r="AE934" s="18">
        <v>0</v>
      </c>
      <c r="AF934" s="19">
        <v>0</v>
      </c>
    </row>
    <row r="935" spans="1:32" x14ac:dyDescent="0.2">
      <c r="A935" s="5">
        <v>3506</v>
      </c>
      <c r="B935" s="6">
        <v>3506262163</v>
      </c>
      <c r="C935" s="7" t="s">
        <v>342</v>
      </c>
      <c r="D935" s="6">
        <v>262</v>
      </c>
      <c r="E935" s="7" t="s">
        <v>54</v>
      </c>
      <c r="F935" s="6">
        <v>163</v>
      </c>
      <c r="G935" s="8" t="s">
        <v>48</v>
      </c>
      <c r="H935" s="3"/>
      <c r="I935" s="9">
        <v>16550</v>
      </c>
      <c r="J935" s="9">
        <v>0</v>
      </c>
      <c r="K935" s="9">
        <v>0</v>
      </c>
      <c r="L935" s="9">
        <v>1188</v>
      </c>
      <c r="M935" s="10">
        <v>17738</v>
      </c>
      <c r="N935" s="3"/>
      <c r="O935" s="11">
        <v>216</v>
      </c>
      <c r="P935" s="12">
        <v>0</v>
      </c>
      <c r="Q935" s="13">
        <v>3574800</v>
      </c>
      <c r="R935" s="13">
        <v>0</v>
      </c>
      <c r="S935" s="13">
        <v>0</v>
      </c>
      <c r="T935" s="13">
        <v>256608</v>
      </c>
      <c r="U935" s="14">
        <v>3831408</v>
      </c>
      <c r="V935" s="4"/>
      <c r="W935" s="15">
        <v>0</v>
      </c>
      <c r="X935" s="16">
        <v>0.113490033140277</v>
      </c>
      <c r="Y935" s="16">
        <v>9.9102453991947337E-2</v>
      </c>
      <c r="Z935" s="17">
        <v>0</v>
      </c>
      <c r="AA935" s="4"/>
      <c r="AB935" s="11">
        <v>51</v>
      </c>
      <c r="AC935" s="18">
        <v>0</v>
      </c>
      <c r="AD935" s="13">
        <v>0</v>
      </c>
      <c r="AE935" s="18">
        <v>0</v>
      </c>
      <c r="AF935" s="19">
        <v>0</v>
      </c>
    </row>
    <row r="936" spans="1:32" x14ac:dyDescent="0.2">
      <c r="A936" s="5">
        <v>3506</v>
      </c>
      <c r="B936" s="6">
        <v>3506262164</v>
      </c>
      <c r="C936" s="7" t="s">
        <v>342</v>
      </c>
      <c r="D936" s="6">
        <v>262</v>
      </c>
      <c r="E936" s="7" t="s">
        <v>54</v>
      </c>
      <c r="F936" s="6">
        <v>164</v>
      </c>
      <c r="G936" s="8" t="s">
        <v>262</v>
      </c>
      <c r="H936" s="3"/>
      <c r="I936" s="9">
        <v>10332</v>
      </c>
      <c r="J936" s="9">
        <v>4290</v>
      </c>
      <c r="K936" s="9">
        <v>0</v>
      </c>
      <c r="L936" s="9">
        <v>1188</v>
      </c>
      <c r="M936" s="10">
        <v>15810</v>
      </c>
      <c r="N936" s="3"/>
      <c r="O936" s="11">
        <v>1</v>
      </c>
      <c r="P936" s="12">
        <v>0</v>
      </c>
      <c r="Q936" s="13">
        <v>14622</v>
      </c>
      <c r="R936" s="13">
        <v>0</v>
      </c>
      <c r="S936" s="13">
        <v>0</v>
      </c>
      <c r="T936" s="13">
        <v>1188</v>
      </c>
      <c r="U936" s="14">
        <v>15810</v>
      </c>
      <c r="V936" s="4"/>
      <c r="W936" s="15">
        <v>0</v>
      </c>
      <c r="X936" s="16">
        <v>0.09</v>
      </c>
      <c r="Y936" s="16">
        <v>2.9718931225689569E-3</v>
      </c>
      <c r="Z936" s="17">
        <v>0</v>
      </c>
      <c r="AA936" s="4"/>
      <c r="AB936" s="11">
        <v>0</v>
      </c>
      <c r="AC936" s="18">
        <v>0</v>
      </c>
      <c r="AD936" s="13">
        <v>0</v>
      </c>
      <c r="AE936" s="18">
        <v>0</v>
      </c>
      <c r="AF936" s="19">
        <v>0</v>
      </c>
    </row>
    <row r="937" spans="1:32" x14ac:dyDescent="0.2">
      <c r="A937" s="5">
        <v>3506</v>
      </c>
      <c r="B937" s="6">
        <v>3506262165</v>
      </c>
      <c r="C937" s="7" t="s">
        <v>342</v>
      </c>
      <c r="D937" s="6">
        <v>262</v>
      </c>
      <c r="E937" s="7" t="s">
        <v>54</v>
      </c>
      <c r="F937" s="6">
        <v>165</v>
      </c>
      <c r="G937" s="8" t="s">
        <v>49</v>
      </c>
      <c r="H937" s="3"/>
      <c r="I937" s="9">
        <v>15171</v>
      </c>
      <c r="J937" s="9">
        <v>0</v>
      </c>
      <c r="K937" s="9">
        <v>0</v>
      </c>
      <c r="L937" s="9">
        <v>1188</v>
      </c>
      <c r="M937" s="10">
        <v>16359</v>
      </c>
      <c r="N937" s="3"/>
      <c r="O937" s="11">
        <v>44</v>
      </c>
      <c r="P937" s="12">
        <v>0</v>
      </c>
      <c r="Q937" s="13">
        <v>667524</v>
      </c>
      <c r="R937" s="13">
        <v>0</v>
      </c>
      <c r="S937" s="13">
        <v>0</v>
      </c>
      <c r="T937" s="13">
        <v>52272</v>
      </c>
      <c r="U937" s="14">
        <v>719796</v>
      </c>
      <c r="V937" s="4"/>
      <c r="W937" s="15">
        <v>0</v>
      </c>
      <c r="X937" s="16">
        <v>9.8299999999999998E-2</v>
      </c>
      <c r="Y937" s="16">
        <v>7.6124278716237129E-2</v>
      </c>
      <c r="Z937" s="17">
        <v>0</v>
      </c>
      <c r="AA937" s="4"/>
      <c r="AB937" s="11">
        <v>17</v>
      </c>
      <c r="AC937" s="18">
        <v>0</v>
      </c>
      <c r="AD937" s="13">
        <v>0</v>
      </c>
      <c r="AE937" s="18">
        <v>0</v>
      </c>
      <c r="AF937" s="19">
        <v>0</v>
      </c>
    </row>
    <row r="938" spans="1:32" x14ac:dyDescent="0.2">
      <c r="A938" s="5">
        <v>3506</v>
      </c>
      <c r="B938" s="6">
        <v>3506262176</v>
      </c>
      <c r="C938" s="7" t="s">
        <v>342</v>
      </c>
      <c r="D938" s="6">
        <v>262</v>
      </c>
      <c r="E938" s="7" t="s">
        <v>54</v>
      </c>
      <c r="F938" s="6">
        <v>176</v>
      </c>
      <c r="G938" s="8" t="s">
        <v>50</v>
      </c>
      <c r="H938" s="3"/>
      <c r="I938" s="9">
        <v>14406</v>
      </c>
      <c r="J938" s="9">
        <v>3631</v>
      </c>
      <c r="K938" s="9">
        <v>0</v>
      </c>
      <c r="L938" s="9">
        <v>1188</v>
      </c>
      <c r="M938" s="10">
        <v>19225</v>
      </c>
      <c r="N938" s="3"/>
      <c r="O938" s="11">
        <v>7</v>
      </c>
      <c r="P938" s="12">
        <v>0</v>
      </c>
      <c r="Q938" s="13">
        <v>126259</v>
      </c>
      <c r="R938" s="13">
        <v>0</v>
      </c>
      <c r="S938" s="13">
        <v>0</v>
      </c>
      <c r="T938" s="13">
        <v>8316</v>
      </c>
      <c r="U938" s="14">
        <v>134575</v>
      </c>
      <c r="V938" s="4"/>
      <c r="W938" s="15">
        <v>0</v>
      </c>
      <c r="X938" s="16">
        <v>0.09</v>
      </c>
      <c r="Y938" s="16">
        <v>7.6489363616432438E-2</v>
      </c>
      <c r="Z938" s="17">
        <v>0</v>
      </c>
      <c r="AA938" s="4"/>
      <c r="AB938" s="11">
        <v>1</v>
      </c>
      <c r="AC938" s="18">
        <v>0</v>
      </c>
      <c r="AD938" s="13">
        <v>0</v>
      </c>
      <c r="AE938" s="18">
        <v>0</v>
      </c>
      <c r="AF938" s="19">
        <v>0</v>
      </c>
    </row>
    <row r="939" spans="1:32" x14ac:dyDescent="0.2">
      <c r="A939" s="5">
        <v>3506</v>
      </c>
      <c r="B939" s="6">
        <v>3506262178</v>
      </c>
      <c r="C939" s="7" t="s">
        <v>342</v>
      </c>
      <c r="D939" s="6">
        <v>262</v>
      </c>
      <c r="E939" s="7" t="s">
        <v>54</v>
      </c>
      <c r="F939" s="6">
        <v>178</v>
      </c>
      <c r="G939" s="8" t="s">
        <v>263</v>
      </c>
      <c r="H939" s="3"/>
      <c r="I939" s="9">
        <v>14661</v>
      </c>
      <c r="J939" s="9">
        <v>1189</v>
      </c>
      <c r="K939" s="9">
        <v>0</v>
      </c>
      <c r="L939" s="9">
        <v>1188</v>
      </c>
      <c r="M939" s="10">
        <v>17038</v>
      </c>
      <c r="N939" s="3"/>
      <c r="O939" s="11">
        <v>5</v>
      </c>
      <c r="P939" s="12">
        <v>0</v>
      </c>
      <c r="Q939" s="13">
        <v>79250</v>
      </c>
      <c r="R939" s="13">
        <v>0</v>
      </c>
      <c r="S939" s="13">
        <v>0</v>
      </c>
      <c r="T939" s="13">
        <v>5940</v>
      </c>
      <c r="U939" s="14">
        <v>85190</v>
      </c>
      <c r="V939" s="4"/>
      <c r="W939" s="15">
        <v>0</v>
      </c>
      <c r="X939" s="16">
        <v>0.09</v>
      </c>
      <c r="Y939" s="16">
        <v>5.9727079360247466E-2</v>
      </c>
      <c r="Z939" s="17">
        <v>0</v>
      </c>
      <c r="AA939" s="4"/>
      <c r="AB939" s="11">
        <v>1</v>
      </c>
      <c r="AC939" s="18">
        <v>0</v>
      </c>
      <c r="AD939" s="13">
        <v>0</v>
      </c>
      <c r="AE939" s="18">
        <v>0</v>
      </c>
      <c r="AF939" s="19">
        <v>0</v>
      </c>
    </row>
    <row r="940" spans="1:32" x14ac:dyDescent="0.2">
      <c r="A940" s="5">
        <v>3506</v>
      </c>
      <c r="B940" s="6">
        <v>3506262181</v>
      </c>
      <c r="C940" s="7" t="s">
        <v>342</v>
      </c>
      <c r="D940" s="6">
        <v>262</v>
      </c>
      <c r="E940" s="7" t="s">
        <v>54</v>
      </c>
      <c r="F940" s="6">
        <v>181</v>
      </c>
      <c r="G940" s="8" t="s">
        <v>121</v>
      </c>
      <c r="H940" s="3"/>
      <c r="I940" s="9">
        <v>18823</v>
      </c>
      <c r="J940" s="9">
        <v>191</v>
      </c>
      <c r="K940" s="9">
        <v>0</v>
      </c>
      <c r="L940" s="9">
        <v>1188</v>
      </c>
      <c r="M940" s="10">
        <v>20202</v>
      </c>
      <c r="N940" s="3"/>
      <c r="O940" s="11">
        <v>1</v>
      </c>
      <c r="P940" s="12">
        <v>0</v>
      </c>
      <c r="Q940" s="13">
        <v>19014</v>
      </c>
      <c r="R940" s="13">
        <v>0</v>
      </c>
      <c r="S940" s="13">
        <v>0</v>
      </c>
      <c r="T940" s="13">
        <v>1188</v>
      </c>
      <c r="U940" s="14">
        <v>20202</v>
      </c>
      <c r="V940" s="4"/>
      <c r="W940" s="15">
        <v>0</v>
      </c>
      <c r="X940" s="16">
        <v>0.09</v>
      </c>
      <c r="Y940" s="16">
        <v>2.1716673257169625E-2</v>
      </c>
      <c r="Z940" s="17">
        <v>0</v>
      </c>
      <c r="AA940" s="4"/>
      <c r="AB940" s="11">
        <v>0</v>
      </c>
      <c r="AC940" s="18">
        <v>0</v>
      </c>
      <c r="AD940" s="13">
        <v>0</v>
      </c>
      <c r="AE940" s="18">
        <v>0</v>
      </c>
      <c r="AF940" s="19">
        <v>0</v>
      </c>
    </row>
    <row r="941" spans="1:32" x14ac:dyDescent="0.2">
      <c r="A941" s="5">
        <v>3506</v>
      </c>
      <c r="B941" s="6">
        <v>3506262211</v>
      </c>
      <c r="C941" s="7" t="s">
        <v>342</v>
      </c>
      <c r="D941" s="6">
        <v>262</v>
      </c>
      <c r="E941" s="7" t="s">
        <v>54</v>
      </c>
      <c r="F941" s="6">
        <v>211</v>
      </c>
      <c r="G941" s="8" t="s">
        <v>173</v>
      </c>
      <c r="H941" s="3"/>
      <c r="I941" s="9">
        <v>12243</v>
      </c>
      <c r="J941" s="9">
        <v>2926</v>
      </c>
      <c r="K941" s="9">
        <v>0</v>
      </c>
      <c r="L941" s="9">
        <v>1188</v>
      </c>
      <c r="M941" s="10">
        <v>16357</v>
      </c>
      <c r="N941" s="3"/>
      <c r="O941" s="11">
        <v>1</v>
      </c>
      <c r="P941" s="12">
        <v>0</v>
      </c>
      <c r="Q941" s="13">
        <v>15169</v>
      </c>
      <c r="R941" s="13">
        <v>0</v>
      </c>
      <c r="S941" s="13">
        <v>0</v>
      </c>
      <c r="T941" s="13">
        <v>1188</v>
      </c>
      <c r="U941" s="14">
        <v>16357</v>
      </c>
      <c r="V941" s="4"/>
      <c r="W941" s="15">
        <v>0</v>
      </c>
      <c r="X941" s="16">
        <v>0.09</v>
      </c>
      <c r="Y941" s="16">
        <v>1.6960221400794382E-3</v>
      </c>
      <c r="Z941" s="17">
        <v>0</v>
      </c>
      <c r="AA941" s="4"/>
      <c r="AB941" s="11">
        <v>1</v>
      </c>
      <c r="AC941" s="18">
        <v>0</v>
      </c>
      <c r="AD941" s="13">
        <v>0</v>
      </c>
      <c r="AE941" s="18">
        <v>0</v>
      </c>
      <c r="AF941" s="19">
        <v>0</v>
      </c>
    </row>
    <row r="942" spans="1:32" x14ac:dyDescent="0.2">
      <c r="A942" s="5">
        <v>3506</v>
      </c>
      <c r="B942" s="6">
        <v>3506262229</v>
      </c>
      <c r="C942" s="7" t="s">
        <v>342</v>
      </c>
      <c r="D942" s="6">
        <v>262</v>
      </c>
      <c r="E942" s="7" t="s">
        <v>54</v>
      </c>
      <c r="F942" s="6">
        <v>229</v>
      </c>
      <c r="G942" s="8" t="s">
        <v>51</v>
      </c>
      <c r="H942" s="3"/>
      <c r="I942" s="9">
        <v>15579</v>
      </c>
      <c r="J942" s="9">
        <v>1342</v>
      </c>
      <c r="K942" s="9">
        <v>0</v>
      </c>
      <c r="L942" s="9">
        <v>1188</v>
      </c>
      <c r="M942" s="10">
        <v>18109</v>
      </c>
      <c r="N942" s="3"/>
      <c r="O942" s="11">
        <v>79</v>
      </c>
      <c r="P942" s="12">
        <v>0</v>
      </c>
      <c r="Q942" s="13">
        <v>1336759</v>
      </c>
      <c r="R942" s="13">
        <v>0</v>
      </c>
      <c r="S942" s="13">
        <v>0</v>
      </c>
      <c r="T942" s="13">
        <v>93852</v>
      </c>
      <c r="U942" s="14">
        <v>1430611</v>
      </c>
      <c r="V942" s="4"/>
      <c r="W942" s="15">
        <v>0</v>
      </c>
      <c r="X942" s="16">
        <v>0.09</v>
      </c>
      <c r="Y942" s="16">
        <v>2.2366343555841411E-2</v>
      </c>
      <c r="Z942" s="17">
        <v>0</v>
      </c>
      <c r="AA942" s="4"/>
      <c r="AB942" s="11">
        <v>18</v>
      </c>
      <c r="AC942" s="18">
        <v>0</v>
      </c>
      <c r="AD942" s="13">
        <v>0</v>
      </c>
      <c r="AE942" s="18">
        <v>0</v>
      </c>
      <c r="AF942" s="19">
        <v>0</v>
      </c>
    </row>
    <row r="943" spans="1:32" x14ac:dyDescent="0.2">
      <c r="A943" s="5">
        <v>3506</v>
      </c>
      <c r="B943" s="6">
        <v>3506262244</v>
      </c>
      <c r="C943" s="7" t="s">
        <v>342</v>
      </c>
      <c r="D943" s="6">
        <v>262</v>
      </c>
      <c r="E943" s="7" t="s">
        <v>54</v>
      </c>
      <c r="F943" s="6">
        <v>244</v>
      </c>
      <c r="G943" s="8" t="s">
        <v>52</v>
      </c>
      <c r="H943" s="3"/>
      <c r="I943" s="9">
        <v>12243</v>
      </c>
      <c r="J943" s="9">
        <v>3504</v>
      </c>
      <c r="K943" s="9">
        <v>0</v>
      </c>
      <c r="L943" s="9">
        <v>1188</v>
      </c>
      <c r="M943" s="10">
        <v>16935</v>
      </c>
      <c r="N943" s="3"/>
      <c r="O943" s="11">
        <v>1</v>
      </c>
      <c r="P943" s="12">
        <v>0</v>
      </c>
      <c r="Q943" s="13">
        <v>15747</v>
      </c>
      <c r="R943" s="13">
        <v>0</v>
      </c>
      <c r="S943" s="13">
        <v>0</v>
      </c>
      <c r="T943" s="13">
        <v>1188</v>
      </c>
      <c r="U943" s="14">
        <v>16935</v>
      </c>
      <c r="V943" s="4"/>
      <c r="W943" s="15">
        <v>0</v>
      </c>
      <c r="X943" s="16">
        <v>0.09</v>
      </c>
      <c r="Y943" s="16">
        <v>0.1012923605086789</v>
      </c>
      <c r="Z943" s="17">
        <v>0</v>
      </c>
      <c r="AA943" s="4"/>
      <c r="AB943" s="11">
        <v>1</v>
      </c>
      <c r="AC943" s="18">
        <v>0.11148284482630218</v>
      </c>
      <c r="AD943" s="13">
        <v>1887.5203574797804</v>
      </c>
      <c r="AE943" s="18">
        <v>0</v>
      </c>
      <c r="AF943" s="19">
        <v>0</v>
      </c>
    </row>
    <row r="944" spans="1:32" x14ac:dyDescent="0.2">
      <c r="A944" s="5">
        <v>3506</v>
      </c>
      <c r="B944" s="6">
        <v>3506262246</v>
      </c>
      <c r="C944" s="7" t="s">
        <v>342</v>
      </c>
      <c r="D944" s="6">
        <v>262</v>
      </c>
      <c r="E944" s="7" t="s">
        <v>54</v>
      </c>
      <c r="F944" s="6">
        <v>246</v>
      </c>
      <c r="G944" s="8" t="s">
        <v>137</v>
      </c>
      <c r="H944" s="3"/>
      <c r="I944" s="9">
        <v>10332</v>
      </c>
      <c r="J944" s="9">
        <v>3759</v>
      </c>
      <c r="K944" s="9">
        <v>0</v>
      </c>
      <c r="L944" s="9">
        <v>1188</v>
      </c>
      <c r="M944" s="10">
        <v>15279</v>
      </c>
      <c r="N944" s="3"/>
      <c r="O944" s="11">
        <v>1</v>
      </c>
      <c r="P944" s="12">
        <v>0</v>
      </c>
      <c r="Q944" s="13">
        <v>14091</v>
      </c>
      <c r="R944" s="13">
        <v>0</v>
      </c>
      <c r="S944" s="13">
        <v>0</v>
      </c>
      <c r="T944" s="13">
        <v>1188</v>
      </c>
      <c r="U944" s="14">
        <v>15279</v>
      </c>
      <c r="V944" s="4"/>
      <c r="W944" s="15">
        <v>0</v>
      </c>
      <c r="X944" s="16">
        <v>0.09</v>
      </c>
      <c r="Y944" s="16">
        <v>7.0675216822859788E-4</v>
      </c>
      <c r="Z944" s="17">
        <v>0</v>
      </c>
      <c r="AA944" s="4"/>
      <c r="AB944" s="11">
        <v>0</v>
      </c>
      <c r="AC944" s="18">
        <v>0</v>
      </c>
      <c r="AD944" s="13">
        <v>0</v>
      </c>
      <c r="AE944" s="18">
        <v>0</v>
      </c>
      <c r="AF944" s="19">
        <v>0</v>
      </c>
    </row>
    <row r="945" spans="1:32" x14ac:dyDescent="0.2">
      <c r="A945" s="5">
        <v>3506</v>
      </c>
      <c r="B945" s="6">
        <v>3506262248</v>
      </c>
      <c r="C945" s="7" t="s">
        <v>342</v>
      </c>
      <c r="D945" s="6">
        <v>262</v>
      </c>
      <c r="E945" s="7" t="s">
        <v>54</v>
      </c>
      <c r="F945" s="6">
        <v>248</v>
      </c>
      <c r="G945" s="8" t="s">
        <v>53</v>
      </c>
      <c r="H945" s="3"/>
      <c r="I945" s="9">
        <v>14572</v>
      </c>
      <c r="J945" s="9">
        <v>470</v>
      </c>
      <c r="K945" s="9">
        <v>0</v>
      </c>
      <c r="L945" s="9">
        <v>1188</v>
      </c>
      <c r="M945" s="10">
        <v>16230</v>
      </c>
      <c r="N945" s="3"/>
      <c r="O945" s="11">
        <v>26</v>
      </c>
      <c r="P945" s="12">
        <v>0</v>
      </c>
      <c r="Q945" s="13">
        <v>391092</v>
      </c>
      <c r="R945" s="13">
        <v>0</v>
      </c>
      <c r="S945" s="13">
        <v>0</v>
      </c>
      <c r="T945" s="13">
        <v>30888</v>
      </c>
      <c r="U945" s="14">
        <v>421980</v>
      </c>
      <c r="V945" s="4"/>
      <c r="W945" s="15">
        <v>0</v>
      </c>
      <c r="X945" s="16">
        <v>0.09</v>
      </c>
      <c r="Y945" s="16">
        <v>6.5683761527850021E-2</v>
      </c>
      <c r="Z945" s="17">
        <v>0</v>
      </c>
      <c r="AA945" s="4"/>
      <c r="AB945" s="11">
        <v>6</v>
      </c>
      <c r="AC945" s="18">
        <v>0</v>
      </c>
      <c r="AD945" s="13">
        <v>0</v>
      </c>
      <c r="AE945" s="18">
        <v>0</v>
      </c>
      <c r="AF945" s="19">
        <v>0</v>
      </c>
    </row>
    <row r="946" spans="1:32" x14ac:dyDescent="0.2">
      <c r="A946" s="5">
        <v>3506</v>
      </c>
      <c r="B946" s="6">
        <v>3506262258</v>
      </c>
      <c r="C946" s="7" t="s">
        <v>342</v>
      </c>
      <c r="D946" s="6">
        <v>262</v>
      </c>
      <c r="E946" s="7" t="s">
        <v>54</v>
      </c>
      <c r="F946" s="6">
        <v>258</v>
      </c>
      <c r="G946" s="8" t="s">
        <v>130</v>
      </c>
      <c r="H946" s="3"/>
      <c r="I946" s="9">
        <v>15773</v>
      </c>
      <c r="J946" s="9">
        <v>3875</v>
      </c>
      <c r="K946" s="9">
        <v>0</v>
      </c>
      <c r="L946" s="9">
        <v>1188</v>
      </c>
      <c r="M946" s="10">
        <v>20836</v>
      </c>
      <c r="N946" s="3"/>
      <c r="O946" s="11">
        <v>7</v>
      </c>
      <c r="P946" s="12">
        <v>0</v>
      </c>
      <c r="Q946" s="13">
        <v>137536</v>
      </c>
      <c r="R946" s="13">
        <v>0</v>
      </c>
      <c r="S946" s="13">
        <v>0</v>
      </c>
      <c r="T946" s="13">
        <v>8316</v>
      </c>
      <c r="U946" s="14">
        <v>145852</v>
      </c>
      <c r="V946" s="4"/>
      <c r="W946" s="15">
        <v>0</v>
      </c>
      <c r="X946" s="16">
        <v>0.09</v>
      </c>
      <c r="Y946" s="16">
        <v>0.10445531111685186</v>
      </c>
      <c r="Z946" s="17">
        <v>0</v>
      </c>
      <c r="AA946" s="4"/>
      <c r="AB946" s="11">
        <v>2</v>
      </c>
      <c r="AC946" s="18">
        <v>0.96871303890593508</v>
      </c>
      <c r="AD946" s="13">
        <v>20181.273788423816</v>
      </c>
      <c r="AE946" s="18">
        <v>0</v>
      </c>
      <c r="AF946" s="19">
        <v>0</v>
      </c>
    </row>
    <row r="947" spans="1:32" x14ac:dyDescent="0.2">
      <c r="A947" s="5">
        <v>3506</v>
      </c>
      <c r="B947" s="6">
        <v>3506262262</v>
      </c>
      <c r="C947" s="7" t="s">
        <v>342</v>
      </c>
      <c r="D947" s="6">
        <v>262</v>
      </c>
      <c r="E947" s="7" t="s">
        <v>54</v>
      </c>
      <c r="F947" s="6">
        <v>262</v>
      </c>
      <c r="G947" s="8" t="s">
        <v>54</v>
      </c>
      <c r="H947" s="3"/>
      <c r="I947" s="9">
        <v>14494</v>
      </c>
      <c r="J947" s="9">
        <v>1817</v>
      </c>
      <c r="K947" s="9">
        <v>0</v>
      </c>
      <c r="L947" s="9">
        <v>1188</v>
      </c>
      <c r="M947" s="10">
        <v>17499</v>
      </c>
      <c r="N947" s="3"/>
      <c r="O947" s="11">
        <v>130</v>
      </c>
      <c r="P947" s="12">
        <v>0</v>
      </c>
      <c r="Q947" s="13">
        <v>2120430</v>
      </c>
      <c r="R947" s="13">
        <v>0</v>
      </c>
      <c r="S947" s="13">
        <v>0</v>
      </c>
      <c r="T947" s="13">
        <v>154440</v>
      </c>
      <c r="U947" s="14">
        <v>2274870</v>
      </c>
      <c r="V947" s="4"/>
      <c r="W947" s="15">
        <v>0</v>
      </c>
      <c r="X947" s="16">
        <v>0.09</v>
      </c>
      <c r="Y947" s="16">
        <v>0.10194629285784039</v>
      </c>
      <c r="Z947" s="17">
        <v>0</v>
      </c>
      <c r="AA947" s="4"/>
      <c r="AB947" s="11">
        <v>42</v>
      </c>
      <c r="AC947" s="18">
        <v>15.233688523474472</v>
      </c>
      <c r="AD947" s="13">
        <v>266546.69350639195</v>
      </c>
      <c r="AE947" s="18">
        <v>0</v>
      </c>
      <c r="AF947" s="19">
        <v>0</v>
      </c>
    </row>
    <row r="948" spans="1:32" x14ac:dyDescent="0.2">
      <c r="A948" s="5">
        <v>3506</v>
      </c>
      <c r="B948" s="6">
        <v>3506262284</v>
      </c>
      <c r="C948" s="7" t="s">
        <v>342</v>
      </c>
      <c r="D948" s="6">
        <v>262</v>
      </c>
      <c r="E948" s="7" t="s">
        <v>54</v>
      </c>
      <c r="F948" s="6">
        <v>284</v>
      </c>
      <c r="G948" s="8" t="s">
        <v>123</v>
      </c>
      <c r="H948" s="3"/>
      <c r="I948" s="9">
        <v>15143</v>
      </c>
      <c r="J948" s="9">
        <v>6381</v>
      </c>
      <c r="K948" s="9">
        <v>0</v>
      </c>
      <c r="L948" s="9">
        <v>1188</v>
      </c>
      <c r="M948" s="10">
        <v>22712</v>
      </c>
      <c r="N948" s="3"/>
      <c r="O948" s="11">
        <v>1</v>
      </c>
      <c r="P948" s="12">
        <v>0</v>
      </c>
      <c r="Q948" s="13">
        <v>21524</v>
      </c>
      <c r="R948" s="13">
        <v>0</v>
      </c>
      <c r="S948" s="13">
        <v>0</v>
      </c>
      <c r="T948" s="13">
        <v>1188</v>
      </c>
      <c r="U948" s="14">
        <v>22712</v>
      </c>
      <c r="V948" s="4"/>
      <c r="W948" s="15">
        <v>0</v>
      </c>
      <c r="X948" s="16">
        <v>0.09</v>
      </c>
      <c r="Y948" s="16">
        <v>6.8010573918485959E-2</v>
      </c>
      <c r="Z948" s="17">
        <v>0</v>
      </c>
      <c r="AA948" s="4"/>
      <c r="AB948" s="11">
        <v>1</v>
      </c>
      <c r="AC948" s="18">
        <v>0</v>
      </c>
      <c r="AD948" s="13">
        <v>0</v>
      </c>
      <c r="AE948" s="18">
        <v>0</v>
      </c>
      <c r="AF948" s="19">
        <v>0</v>
      </c>
    </row>
    <row r="949" spans="1:32" x14ac:dyDescent="0.2">
      <c r="A949" s="5">
        <v>3506</v>
      </c>
      <c r="B949" s="6">
        <v>3506262291</v>
      </c>
      <c r="C949" s="7" t="s">
        <v>342</v>
      </c>
      <c r="D949" s="6">
        <v>262</v>
      </c>
      <c r="E949" s="7" t="s">
        <v>54</v>
      </c>
      <c r="F949" s="6">
        <v>291</v>
      </c>
      <c r="G949" s="8" t="s">
        <v>138</v>
      </c>
      <c r="H949" s="3"/>
      <c r="I949" s="9">
        <v>17439</v>
      </c>
      <c r="J949" s="9">
        <v>6018</v>
      </c>
      <c r="K949" s="9">
        <v>0</v>
      </c>
      <c r="L949" s="9">
        <v>1188</v>
      </c>
      <c r="M949" s="10">
        <v>24645</v>
      </c>
      <c r="N949" s="3"/>
      <c r="O949" s="11">
        <v>2</v>
      </c>
      <c r="P949" s="12">
        <v>0</v>
      </c>
      <c r="Q949" s="13">
        <v>46914</v>
      </c>
      <c r="R949" s="13">
        <v>0</v>
      </c>
      <c r="S949" s="13">
        <v>0</v>
      </c>
      <c r="T949" s="13">
        <v>2376</v>
      </c>
      <c r="U949" s="14">
        <v>49290</v>
      </c>
      <c r="V949" s="4"/>
      <c r="W949" s="15">
        <v>0</v>
      </c>
      <c r="X949" s="16">
        <v>0.09</v>
      </c>
      <c r="Y949" s="16">
        <v>2.8039593918736019E-2</v>
      </c>
      <c r="Z949" s="17">
        <v>0</v>
      </c>
      <c r="AA949" s="4"/>
      <c r="AB949" s="11">
        <v>1</v>
      </c>
      <c r="AC949" s="18">
        <v>0</v>
      </c>
      <c r="AD949" s="13">
        <v>0</v>
      </c>
      <c r="AE949" s="18">
        <v>0</v>
      </c>
      <c r="AF949" s="19">
        <v>0</v>
      </c>
    </row>
    <row r="950" spans="1:32" x14ac:dyDescent="0.2">
      <c r="A950" s="5">
        <v>3506</v>
      </c>
      <c r="B950" s="6">
        <v>3506262295</v>
      </c>
      <c r="C950" s="7" t="s">
        <v>342</v>
      </c>
      <c r="D950" s="6">
        <v>262</v>
      </c>
      <c r="E950" s="7" t="s">
        <v>54</v>
      </c>
      <c r="F950" s="6">
        <v>295</v>
      </c>
      <c r="G950" s="8" t="s">
        <v>124</v>
      </c>
      <c r="H950" s="3"/>
      <c r="I950" s="9">
        <v>12243</v>
      </c>
      <c r="J950" s="9">
        <v>6047</v>
      </c>
      <c r="K950" s="9">
        <v>0</v>
      </c>
      <c r="L950" s="9">
        <v>1188</v>
      </c>
      <c r="M950" s="10">
        <v>19478</v>
      </c>
      <c r="N950" s="3"/>
      <c r="O950" s="11">
        <v>1</v>
      </c>
      <c r="P950" s="12">
        <v>0</v>
      </c>
      <c r="Q950" s="13">
        <v>18290</v>
      </c>
      <c r="R950" s="13">
        <v>0</v>
      </c>
      <c r="S950" s="13">
        <v>0</v>
      </c>
      <c r="T950" s="13">
        <v>1188</v>
      </c>
      <c r="U950" s="14">
        <v>19478</v>
      </c>
      <c r="V950" s="4"/>
      <c r="W950" s="15">
        <v>0</v>
      </c>
      <c r="X950" s="16">
        <v>0.09</v>
      </c>
      <c r="Y950" s="16">
        <v>1.7080903675145032E-2</v>
      </c>
      <c r="Z950" s="17">
        <v>0</v>
      </c>
      <c r="AA950" s="4"/>
      <c r="AB950" s="11">
        <v>1</v>
      </c>
      <c r="AC950" s="18">
        <v>0</v>
      </c>
      <c r="AD950" s="13">
        <v>0</v>
      </c>
      <c r="AE950" s="18">
        <v>0</v>
      </c>
      <c r="AF950" s="19">
        <v>0</v>
      </c>
    </row>
    <row r="951" spans="1:32" x14ac:dyDescent="0.2">
      <c r="A951" s="5">
        <v>3506</v>
      </c>
      <c r="B951" s="6">
        <v>3506262305</v>
      </c>
      <c r="C951" s="7" t="s">
        <v>342</v>
      </c>
      <c r="D951" s="6">
        <v>262</v>
      </c>
      <c r="E951" s="7" t="s">
        <v>54</v>
      </c>
      <c r="F951" s="6">
        <v>305</v>
      </c>
      <c r="G951" s="8" t="s">
        <v>125</v>
      </c>
      <c r="H951" s="3"/>
      <c r="I951" s="9">
        <v>12243</v>
      </c>
      <c r="J951" s="9">
        <v>5040</v>
      </c>
      <c r="K951" s="9">
        <v>0</v>
      </c>
      <c r="L951" s="9">
        <v>1188</v>
      </c>
      <c r="M951" s="10">
        <v>18471</v>
      </c>
      <c r="N951" s="3"/>
      <c r="O951" s="11">
        <v>1</v>
      </c>
      <c r="P951" s="12">
        <v>0</v>
      </c>
      <c r="Q951" s="13">
        <v>17283</v>
      </c>
      <c r="R951" s="13">
        <v>0</v>
      </c>
      <c r="S951" s="13">
        <v>0</v>
      </c>
      <c r="T951" s="13">
        <v>1188</v>
      </c>
      <c r="U951" s="14">
        <v>18471</v>
      </c>
      <c r="V951" s="4"/>
      <c r="W951" s="15">
        <v>0</v>
      </c>
      <c r="X951" s="16">
        <v>0.09</v>
      </c>
      <c r="Y951" s="16">
        <v>2.1265133039004572E-2</v>
      </c>
      <c r="Z951" s="17">
        <v>0</v>
      </c>
      <c r="AA951" s="4"/>
      <c r="AB951" s="11">
        <v>0</v>
      </c>
      <c r="AC951" s="18">
        <v>0</v>
      </c>
      <c r="AD951" s="13">
        <v>0</v>
      </c>
      <c r="AE951" s="18">
        <v>0</v>
      </c>
      <c r="AF951" s="19">
        <v>0</v>
      </c>
    </row>
    <row r="952" spans="1:32" x14ac:dyDescent="0.2">
      <c r="A952" s="5">
        <v>3506</v>
      </c>
      <c r="B952" s="6">
        <v>3506262346</v>
      </c>
      <c r="C952" s="7" t="s">
        <v>342</v>
      </c>
      <c r="D952" s="6">
        <v>262</v>
      </c>
      <c r="E952" s="7" t="s">
        <v>54</v>
      </c>
      <c r="F952" s="6">
        <v>346</v>
      </c>
      <c r="G952" s="8" t="s">
        <v>55</v>
      </c>
      <c r="H952" s="3"/>
      <c r="I952" s="9">
        <v>18112</v>
      </c>
      <c r="J952" s="9">
        <v>1965</v>
      </c>
      <c r="K952" s="9">
        <v>0</v>
      </c>
      <c r="L952" s="9">
        <v>1188</v>
      </c>
      <c r="M952" s="10">
        <v>21265</v>
      </c>
      <c r="N952" s="3"/>
      <c r="O952" s="11">
        <v>1</v>
      </c>
      <c r="P952" s="12">
        <v>0</v>
      </c>
      <c r="Q952" s="13">
        <v>20077</v>
      </c>
      <c r="R952" s="13">
        <v>0</v>
      </c>
      <c r="S952" s="13">
        <v>0</v>
      </c>
      <c r="T952" s="13">
        <v>1188</v>
      </c>
      <c r="U952" s="14">
        <v>21265</v>
      </c>
      <c r="V952" s="4"/>
      <c r="W952" s="15">
        <v>0</v>
      </c>
      <c r="X952" s="16">
        <v>0.09</v>
      </c>
      <c r="Y952" s="16">
        <v>2.1106045922277144E-2</v>
      </c>
      <c r="Z952" s="17">
        <v>0</v>
      </c>
      <c r="AA952" s="4"/>
      <c r="AB952" s="11">
        <v>1</v>
      </c>
      <c r="AC952" s="18">
        <v>0</v>
      </c>
      <c r="AD952" s="13">
        <v>0</v>
      </c>
      <c r="AE952" s="18">
        <v>0</v>
      </c>
      <c r="AF952" s="19">
        <v>0</v>
      </c>
    </row>
    <row r="953" spans="1:32" x14ac:dyDescent="0.2">
      <c r="A953" s="5">
        <v>3506</v>
      </c>
      <c r="B953" s="6">
        <v>3506262347</v>
      </c>
      <c r="C953" s="7" t="s">
        <v>342</v>
      </c>
      <c r="D953" s="6">
        <v>262</v>
      </c>
      <c r="E953" s="7" t="s">
        <v>54</v>
      </c>
      <c r="F953" s="6">
        <v>347</v>
      </c>
      <c r="G953" s="8" t="s">
        <v>127</v>
      </c>
      <c r="H953" s="3"/>
      <c r="I953" s="9">
        <v>15249</v>
      </c>
      <c r="J953" s="9">
        <v>6443</v>
      </c>
      <c r="K953" s="9">
        <v>0</v>
      </c>
      <c r="L953" s="9">
        <v>1188</v>
      </c>
      <c r="M953" s="10">
        <v>22880</v>
      </c>
      <c r="N953" s="3"/>
      <c r="O953" s="11">
        <v>6</v>
      </c>
      <c r="P953" s="12">
        <v>0</v>
      </c>
      <c r="Q953" s="13">
        <v>130152</v>
      </c>
      <c r="R953" s="13">
        <v>0</v>
      </c>
      <c r="S953" s="13">
        <v>0</v>
      </c>
      <c r="T953" s="13">
        <v>7128</v>
      </c>
      <c r="U953" s="14">
        <v>137280</v>
      </c>
      <c r="V953" s="4"/>
      <c r="W953" s="15">
        <v>0</v>
      </c>
      <c r="X953" s="16">
        <v>0.09</v>
      </c>
      <c r="Y953" s="16">
        <v>1.2849490721747332E-2</v>
      </c>
      <c r="Z953" s="17">
        <v>0</v>
      </c>
      <c r="AA953" s="4"/>
      <c r="AB953" s="11">
        <v>3</v>
      </c>
      <c r="AC953" s="18">
        <v>0</v>
      </c>
      <c r="AD953" s="13">
        <v>0</v>
      </c>
      <c r="AE953" s="18">
        <v>0</v>
      </c>
      <c r="AF953" s="19">
        <v>0</v>
      </c>
    </row>
    <row r="954" spans="1:32" x14ac:dyDescent="0.2">
      <c r="A954" s="5">
        <v>3506</v>
      </c>
      <c r="B954" s="6">
        <v>3506262705</v>
      </c>
      <c r="C954" s="7" t="s">
        <v>342</v>
      </c>
      <c r="D954" s="6">
        <v>262</v>
      </c>
      <c r="E954" s="7" t="s">
        <v>54</v>
      </c>
      <c r="F954" s="6">
        <v>705</v>
      </c>
      <c r="G954" s="8" t="s">
        <v>265</v>
      </c>
      <c r="H954" s="3"/>
      <c r="I954" s="9">
        <v>12243</v>
      </c>
      <c r="J954" s="9">
        <v>8712</v>
      </c>
      <c r="K954" s="9">
        <v>0</v>
      </c>
      <c r="L954" s="9">
        <v>1188</v>
      </c>
      <c r="M954" s="10">
        <v>22143</v>
      </c>
      <c r="N954" s="3"/>
      <c r="O954" s="11">
        <v>1</v>
      </c>
      <c r="P954" s="12">
        <v>0</v>
      </c>
      <c r="Q954" s="13">
        <v>20955</v>
      </c>
      <c r="R954" s="13">
        <v>0</v>
      </c>
      <c r="S954" s="13">
        <v>0</v>
      </c>
      <c r="T954" s="13">
        <v>1188</v>
      </c>
      <c r="U954" s="14">
        <v>22143</v>
      </c>
      <c r="V954" s="4"/>
      <c r="W954" s="15">
        <v>0</v>
      </c>
      <c r="X954" s="16">
        <v>0.09</v>
      </c>
      <c r="Y954" s="16">
        <v>2.8634147894008527E-3</v>
      </c>
      <c r="Z954" s="17">
        <v>0</v>
      </c>
      <c r="AA954" s="4"/>
      <c r="AB954" s="11">
        <v>0</v>
      </c>
      <c r="AC954" s="18">
        <v>0</v>
      </c>
      <c r="AD954" s="13">
        <v>0</v>
      </c>
      <c r="AE954" s="18">
        <v>0</v>
      </c>
      <c r="AF954" s="19">
        <v>0</v>
      </c>
    </row>
    <row r="955" spans="1:32" x14ac:dyDescent="0.2">
      <c r="A955" s="5">
        <v>3508</v>
      </c>
      <c r="B955" s="6">
        <v>3508281061</v>
      </c>
      <c r="C955" s="7" t="s">
        <v>343</v>
      </c>
      <c r="D955" s="6">
        <v>281</v>
      </c>
      <c r="E955" s="7" t="s">
        <v>185</v>
      </c>
      <c r="F955" s="6">
        <v>61</v>
      </c>
      <c r="G955" s="8" t="s">
        <v>188</v>
      </c>
      <c r="H955" s="3"/>
      <c r="I955" s="9">
        <v>15782</v>
      </c>
      <c r="J955" s="9">
        <v>449</v>
      </c>
      <c r="K955" s="9">
        <v>0</v>
      </c>
      <c r="L955" s="9">
        <v>1188</v>
      </c>
      <c r="M955" s="10">
        <v>17419</v>
      </c>
      <c r="N955" s="3"/>
      <c r="O955" s="11">
        <v>3</v>
      </c>
      <c r="P955" s="12">
        <v>0</v>
      </c>
      <c r="Q955" s="13">
        <v>48693</v>
      </c>
      <c r="R955" s="13">
        <v>0</v>
      </c>
      <c r="S955" s="13">
        <v>0</v>
      </c>
      <c r="T955" s="13">
        <v>3564</v>
      </c>
      <c r="U955" s="14">
        <v>52257</v>
      </c>
      <c r="V955" s="4"/>
      <c r="W955" s="15">
        <v>0</v>
      </c>
      <c r="X955" s="16">
        <v>0.09</v>
      </c>
      <c r="Y955" s="16">
        <v>4.561311392514681E-2</v>
      </c>
      <c r="Z955" s="17">
        <v>0</v>
      </c>
      <c r="AA955" s="4"/>
      <c r="AB955" s="11">
        <v>0</v>
      </c>
      <c r="AC955" s="18">
        <v>0</v>
      </c>
      <c r="AD955" s="13">
        <v>0</v>
      </c>
      <c r="AE955" s="18">
        <v>0</v>
      </c>
      <c r="AF955" s="19">
        <v>0</v>
      </c>
    </row>
    <row r="956" spans="1:32" x14ac:dyDescent="0.2">
      <c r="A956" s="5">
        <v>3508</v>
      </c>
      <c r="B956" s="6">
        <v>3508281137</v>
      </c>
      <c r="C956" s="7" t="s">
        <v>343</v>
      </c>
      <c r="D956" s="6">
        <v>281</v>
      </c>
      <c r="E956" s="7" t="s">
        <v>185</v>
      </c>
      <c r="F956" s="6">
        <v>137</v>
      </c>
      <c r="G956" s="8" t="s">
        <v>236</v>
      </c>
      <c r="H956" s="3"/>
      <c r="I956" s="9">
        <v>20232</v>
      </c>
      <c r="J956" s="9">
        <v>122</v>
      </c>
      <c r="K956" s="9">
        <v>0</v>
      </c>
      <c r="L956" s="9">
        <v>1188</v>
      </c>
      <c r="M956" s="10">
        <v>21542</v>
      </c>
      <c r="N956" s="3"/>
      <c r="O956" s="11">
        <v>5</v>
      </c>
      <c r="P956" s="12">
        <v>0</v>
      </c>
      <c r="Q956" s="13">
        <v>101770</v>
      </c>
      <c r="R956" s="13">
        <v>0</v>
      </c>
      <c r="S956" s="13">
        <v>0</v>
      </c>
      <c r="T956" s="13">
        <v>5940</v>
      </c>
      <c r="U956" s="14">
        <v>107710</v>
      </c>
      <c r="V956" s="4"/>
      <c r="W956" s="15">
        <v>0</v>
      </c>
      <c r="X956" s="16">
        <v>0.18</v>
      </c>
      <c r="Y956" s="16">
        <v>0.10568201564015264</v>
      </c>
      <c r="Z956" s="17">
        <v>0</v>
      </c>
      <c r="AA956" s="4"/>
      <c r="AB956" s="11">
        <v>0</v>
      </c>
      <c r="AC956" s="18">
        <v>0</v>
      </c>
      <c r="AD956" s="13">
        <v>0</v>
      </c>
      <c r="AE956" s="18">
        <v>0</v>
      </c>
      <c r="AF956" s="19">
        <v>0</v>
      </c>
    </row>
    <row r="957" spans="1:32" x14ac:dyDescent="0.2">
      <c r="A957" s="5">
        <v>3508</v>
      </c>
      <c r="B957" s="6">
        <v>3508281161</v>
      </c>
      <c r="C957" s="7" t="s">
        <v>343</v>
      </c>
      <c r="D957" s="6">
        <v>281</v>
      </c>
      <c r="E957" s="7" t="s">
        <v>185</v>
      </c>
      <c r="F957" s="6">
        <v>161</v>
      </c>
      <c r="G957" s="8" t="s">
        <v>191</v>
      </c>
      <c r="H957" s="3"/>
      <c r="I957" s="9">
        <v>15177</v>
      </c>
      <c r="J957" s="9">
        <v>5298</v>
      </c>
      <c r="K957" s="9">
        <v>0</v>
      </c>
      <c r="L957" s="9">
        <v>1188</v>
      </c>
      <c r="M957" s="10">
        <v>21663</v>
      </c>
      <c r="N957" s="3"/>
      <c r="O957" s="11">
        <v>2</v>
      </c>
      <c r="P957" s="12">
        <v>0</v>
      </c>
      <c r="Q957" s="13">
        <v>40950</v>
      </c>
      <c r="R957" s="13">
        <v>0</v>
      </c>
      <c r="S957" s="13">
        <v>0</v>
      </c>
      <c r="T957" s="13">
        <v>2376</v>
      </c>
      <c r="U957" s="14">
        <v>43326</v>
      </c>
      <c r="V957" s="4"/>
      <c r="W957" s="15">
        <v>0</v>
      </c>
      <c r="X957" s="16">
        <v>0.09</v>
      </c>
      <c r="Y957" s="16">
        <v>9.0304638786054339E-3</v>
      </c>
      <c r="Z957" s="17">
        <v>0</v>
      </c>
      <c r="AA957" s="4"/>
      <c r="AB957" s="11">
        <v>0</v>
      </c>
      <c r="AC957" s="18">
        <v>0</v>
      </c>
      <c r="AD957" s="13">
        <v>0</v>
      </c>
      <c r="AE957" s="18">
        <v>0</v>
      </c>
      <c r="AF957" s="19">
        <v>0</v>
      </c>
    </row>
    <row r="958" spans="1:32" x14ac:dyDescent="0.2">
      <c r="A958" s="5">
        <v>3508</v>
      </c>
      <c r="B958" s="6">
        <v>3508281281</v>
      </c>
      <c r="C958" s="7" t="s">
        <v>343</v>
      </c>
      <c r="D958" s="6">
        <v>281</v>
      </c>
      <c r="E958" s="7" t="s">
        <v>185</v>
      </c>
      <c r="F958" s="6">
        <v>281</v>
      </c>
      <c r="G958" s="8" t="s">
        <v>185</v>
      </c>
      <c r="H958" s="3"/>
      <c r="I958" s="9">
        <v>19667</v>
      </c>
      <c r="J958" s="9">
        <v>0</v>
      </c>
      <c r="K958" s="9">
        <v>0</v>
      </c>
      <c r="L958" s="9">
        <v>1188</v>
      </c>
      <c r="M958" s="10">
        <v>20855</v>
      </c>
      <c r="N958" s="3"/>
      <c r="O958" s="11">
        <v>149</v>
      </c>
      <c r="P958" s="12">
        <v>0</v>
      </c>
      <c r="Q958" s="13">
        <v>2930383</v>
      </c>
      <c r="R958" s="13">
        <v>0</v>
      </c>
      <c r="S958" s="13">
        <v>0</v>
      </c>
      <c r="T958" s="13">
        <v>177012</v>
      </c>
      <c r="U958" s="14">
        <v>3107395</v>
      </c>
      <c r="V958" s="4"/>
      <c r="W958" s="15">
        <v>0</v>
      </c>
      <c r="X958" s="16">
        <v>0.18</v>
      </c>
      <c r="Y958" s="16">
        <v>0.15300755465476282</v>
      </c>
      <c r="Z958" s="17">
        <v>0</v>
      </c>
      <c r="AA958" s="4"/>
      <c r="AB958" s="11">
        <v>0</v>
      </c>
      <c r="AC958" s="18">
        <v>0</v>
      </c>
      <c r="AD958" s="13">
        <v>0</v>
      </c>
      <c r="AE958" s="18">
        <v>0</v>
      </c>
      <c r="AF958" s="19">
        <v>0</v>
      </c>
    </row>
    <row r="959" spans="1:32" x14ac:dyDescent="0.2">
      <c r="A959" s="5">
        <v>3509</v>
      </c>
      <c r="B959" s="6">
        <v>3509095095</v>
      </c>
      <c r="C959" s="7" t="s">
        <v>344</v>
      </c>
      <c r="D959" s="6">
        <v>95</v>
      </c>
      <c r="E959" s="7" t="s">
        <v>39</v>
      </c>
      <c r="F959" s="6">
        <v>95</v>
      </c>
      <c r="G959" s="8" t="s">
        <v>39</v>
      </c>
      <c r="H959" s="3"/>
      <c r="I959" s="9">
        <v>17925</v>
      </c>
      <c r="J959" s="9">
        <v>171</v>
      </c>
      <c r="K959" s="9">
        <v>0</v>
      </c>
      <c r="L959" s="9">
        <v>1188</v>
      </c>
      <c r="M959" s="10">
        <v>19284</v>
      </c>
      <c r="N959" s="3"/>
      <c r="O959" s="11">
        <v>564</v>
      </c>
      <c r="P959" s="12">
        <v>0</v>
      </c>
      <c r="Q959" s="13">
        <v>10206144</v>
      </c>
      <c r="R959" s="13">
        <v>0</v>
      </c>
      <c r="S959" s="13">
        <v>0</v>
      </c>
      <c r="T959" s="13">
        <v>670032</v>
      </c>
      <c r="U959" s="14">
        <v>10876176</v>
      </c>
      <c r="V959" s="4"/>
      <c r="W959" s="15">
        <v>0</v>
      </c>
      <c r="X959" s="16">
        <v>0.18</v>
      </c>
      <c r="Y959" s="16">
        <v>0.13308389431941736</v>
      </c>
      <c r="Z959" s="17">
        <v>0</v>
      </c>
      <c r="AA959" s="4"/>
      <c r="AB959" s="11">
        <v>93</v>
      </c>
      <c r="AC959" s="18">
        <v>0</v>
      </c>
      <c r="AD959" s="13">
        <v>0</v>
      </c>
      <c r="AE959" s="18">
        <v>0</v>
      </c>
      <c r="AF959" s="19">
        <v>0</v>
      </c>
    </row>
    <row r="960" spans="1:32" x14ac:dyDescent="0.2">
      <c r="A960" s="5">
        <v>3509</v>
      </c>
      <c r="B960" s="6">
        <v>3509095201</v>
      </c>
      <c r="C960" s="7" t="s">
        <v>344</v>
      </c>
      <c r="D960" s="6">
        <v>95</v>
      </c>
      <c r="E960" s="7" t="s">
        <v>39</v>
      </c>
      <c r="F960" s="6">
        <v>201</v>
      </c>
      <c r="G960" s="8" t="s">
        <v>36</v>
      </c>
      <c r="H960" s="3"/>
      <c r="I960" s="9">
        <v>18863</v>
      </c>
      <c r="J960" s="9">
        <v>99</v>
      </c>
      <c r="K960" s="9">
        <v>0</v>
      </c>
      <c r="L960" s="9">
        <v>1188</v>
      </c>
      <c r="M960" s="10">
        <v>20150</v>
      </c>
      <c r="N960" s="3"/>
      <c r="O960" s="11">
        <v>5</v>
      </c>
      <c r="P960" s="12">
        <v>0</v>
      </c>
      <c r="Q960" s="13">
        <v>94810</v>
      </c>
      <c r="R960" s="13">
        <v>0</v>
      </c>
      <c r="S960" s="13">
        <v>0</v>
      </c>
      <c r="T960" s="13">
        <v>5940</v>
      </c>
      <c r="U960" s="14">
        <v>100750</v>
      </c>
      <c r="V960" s="4"/>
      <c r="W960" s="15">
        <v>0</v>
      </c>
      <c r="X960" s="16">
        <v>0.18</v>
      </c>
      <c r="Y960" s="16">
        <v>0.10538786413938217</v>
      </c>
      <c r="Z960" s="17">
        <v>0</v>
      </c>
      <c r="AA960" s="4"/>
      <c r="AB960" s="11">
        <v>0</v>
      </c>
      <c r="AC960" s="18">
        <v>0</v>
      </c>
      <c r="AD960" s="13">
        <v>0</v>
      </c>
      <c r="AE960" s="18">
        <v>0</v>
      </c>
      <c r="AF960" s="19">
        <v>0</v>
      </c>
    </row>
    <row r="961" spans="1:32" x14ac:dyDescent="0.2">
      <c r="A961" s="5">
        <v>3509</v>
      </c>
      <c r="B961" s="6">
        <v>3509095292</v>
      </c>
      <c r="C961" s="7" t="s">
        <v>344</v>
      </c>
      <c r="D961" s="6">
        <v>95</v>
      </c>
      <c r="E961" s="7" t="s">
        <v>39</v>
      </c>
      <c r="F961" s="6">
        <v>292</v>
      </c>
      <c r="G961" s="8" t="s">
        <v>324</v>
      </c>
      <c r="H961" s="3"/>
      <c r="I961" s="9">
        <v>17649</v>
      </c>
      <c r="J961" s="9">
        <v>2258</v>
      </c>
      <c r="K961" s="9">
        <v>0</v>
      </c>
      <c r="L961" s="9">
        <v>1188</v>
      </c>
      <c r="M961" s="10">
        <v>21095</v>
      </c>
      <c r="N961" s="3"/>
      <c r="O961" s="11">
        <v>2</v>
      </c>
      <c r="P961" s="12">
        <v>0</v>
      </c>
      <c r="Q961" s="13">
        <v>39814</v>
      </c>
      <c r="R961" s="13">
        <v>0</v>
      </c>
      <c r="S961" s="13">
        <v>0</v>
      </c>
      <c r="T961" s="13">
        <v>2376</v>
      </c>
      <c r="U961" s="14">
        <v>42190</v>
      </c>
      <c r="V961" s="4"/>
      <c r="W961" s="15">
        <v>0</v>
      </c>
      <c r="X961" s="16">
        <v>0.09</v>
      </c>
      <c r="Y961" s="16">
        <v>1.0366829176434757E-2</v>
      </c>
      <c r="Z961" s="17">
        <v>0</v>
      </c>
      <c r="AA961" s="4"/>
      <c r="AB961" s="11">
        <v>0</v>
      </c>
      <c r="AC961" s="18">
        <v>0</v>
      </c>
      <c r="AD961" s="13">
        <v>0</v>
      </c>
      <c r="AE961" s="18">
        <v>0</v>
      </c>
      <c r="AF961" s="19">
        <v>0</v>
      </c>
    </row>
    <row r="962" spans="1:32" x14ac:dyDescent="0.2">
      <c r="A962" s="5">
        <v>3509</v>
      </c>
      <c r="B962" s="6">
        <v>3509095293</v>
      </c>
      <c r="C962" s="7" t="s">
        <v>344</v>
      </c>
      <c r="D962" s="6">
        <v>95</v>
      </c>
      <c r="E962" s="7" t="s">
        <v>39</v>
      </c>
      <c r="F962" s="6">
        <v>293</v>
      </c>
      <c r="G962" s="8" t="s">
        <v>65</v>
      </c>
      <c r="H962" s="3"/>
      <c r="I962" s="9">
        <v>16272</v>
      </c>
      <c r="J962" s="9">
        <v>564</v>
      </c>
      <c r="K962" s="9">
        <v>0</v>
      </c>
      <c r="L962" s="9">
        <v>1188</v>
      </c>
      <c r="M962" s="10">
        <v>18024</v>
      </c>
      <c r="N962" s="3"/>
      <c r="O962" s="11">
        <v>1</v>
      </c>
      <c r="P962" s="12">
        <v>0</v>
      </c>
      <c r="Q962" s="13">
        <v>16836</v>
      </c>
      <c r="R962" s="13">
        <v>0</v>
      </c>
      <c r="S962" s="13">
        <v>0</v>
      </c>
      <c r="T962" s="13">
        <v>1188</v>
      </c>
      <c r="U962" s="14">
        <v>18024</v>
      </c>
      <c r="V962" s="4"/>
      <c r="W962" s="15">
        <v>0</v>
      </c>
      <c r="X962" s="16">
        <v>0.18</v>
      </c>
      <c r="Y962" s="16">
        <v>1.5325378622147022E-2</v>
      </c>
      <c r="Z962" s="17">
        <v>0</v>
      </c>
      <c r="AA962" s="4"/>
      <c r="AB962" s="11">
        <v>0</v>
      </c>
      <c r="AC962" s="18">
        <v>0</v>
      </c>
      <c r="AD962" s="13">
        <v>0</v>
      </c>
      <c r="AE962" s="18">
        <v>0</v>
      </c>
      <c r="AF962" s="19">
        <v>0</v>
      </c>
    </row>
    <row r="963" spans="1:32" x14ac:dyDescent="0.2">
      <c r="A963" s="5">
        <v>3509</v>
      </c>
      <c r="B963" s="6">
        <v>3509095331</v>
      </c>
      <c r="C963" s="7" t="s">
        <v>344</v>
      </c>
      <c r="D963" s="6">
        <v>95</v>
      </c>
      <c r="E963" s="7" t="s">
        <v>39</v>
      </c>
      <c r="F963" s="6">
        <v>331</v>
      </c>
      <c r="G963" s="8" t="s">
        <v>40</v>
      </c>
      <c r="H963" s="3"/>
      <c r="I963" s="9">
        <v>15846</v>
      </c>
      <c r="J963" s="9">
        <v>3027</v>
      </c>
      <c r="K963" s="9">
        <v>0</v>
      </c>
      <c r="L963" s="9">
        <v>1188</v>
      </c>
      <c r="M963" s="10">
        <v>20061</v>
      </c>
      <c r="N963" s="3"/>
      <c r="O963" s="11">
        <v>2</v>
      </c>
      <c r="P963" s="12">
        <v>0</v>
      </c>
      <c r="Q963" s="13">
        <v>37746</v>
      </c>
      <c r="R963" s="13">
        <v>0</v>
      </c>
      <c r="S963" s="13">
        <v>0</v>
      </c>
      <c r="T963" s="13">
        <v>2376</v>
      </c>
      <c r="U963" s="14">
        <v>40122</v>
      </c>
      <c r="V963" s="4"/>
      <c r="W963" s="15">
        <v>0</v>
      </c>
      <c r="X963" s="16">
        <v>0.09</v>
      </c>
      <c r="Y963" s="16">
        <v>1.8172339950194436E-2</v>
      </c>
      <c r="Z963" s="17">
        <v>0</v>
      </c>
      <c r="AA963" s="4"/>
      <c r="AB963" s="11">
        <v>1</v>
      </c>
      <c r="AC963" s="18">
        <v>0</v>
      </c>
      <c r="AD963" s="13">
        <v>0</v>
      </c>
      <c r="AE963" s="18">
        <v>0</v>
      </c>
      <c r="AF963" s="19">
        <v>0</v>
      </c>
    </row>
    <row r="964" spans="1:32" x14ac:dyDescent="0.2">
      <c r="A964" s="5">
        <v>3510</v>
      </c>
      <c r="B964" s="6">
        <v>3510281005</v>
      </c>
      <c r="C964" s="7" t="s">
        <v>345</v>
      </c>
      <c r="D964" s="6">
        <v>281</v>
      </c>
      <c r="E964" s="7" t="s">
        <v>185</v>
      </c>
      <c r="F964" s="6">
        <v>5</v>
      </c>
      <c r="G964" s="8" t="s">
        <v>186</v>
      </c>
      <c r="H964" s="3"/>
      <c r="I964" s="9">
        <v>14732</v>
      </c>
      <c r="J964" s="9">
        <v>6292</v>
      </c>
      <c r="K964" s="9">
        <v>0</v>
      </c>
      <c r="L964" s="9">
        <v>1188</v>
      </c>
      <c r="M964" s="10">
        <v>22212</v>
      </c>
      <c r="N964" s="3"/>
      <c r="O964" s="11">
        <v>1</v>
      </c>
      <c r="P964" s="12">
        <v>0</v>
      </c>
      <c r="Q964" s="13">
        <v>20981</v>
      </c>
      <c r="R964" s="13">
        <v>0</v>
      </c>
      <c r="S964" s="13">
        <v>0</v>
      </c>
      <c r="T964" s="13">
        <v>1186</v>
      </c>
      <c r="U964" s="14">
        <v>22167</v>
      </c>
      <c r="V964" s="4"/>
      <c r="W964" s="15">
        <v>2.0533880903490761E-3</v>
      </c>
      <c r="X964" s="16">
        <v>0.09</v>
      </c>
      <c r="Y964" s="16">
        <v>1.8873452055488921E-2</v>
      </c>
      <c r="Z964" s="17">
        <v>0</v>
      </c>
      <c r="AA964" s="4"/>
      <c r="AB964" s="11">
        <v>0</v>
      </c>
      <c r="AC964" s="18">
        <v>0</v>
      </c>
      <c r="AD964" s="13">
        <v>0</v>
      </c>
      <c r="AE964" s="18">
        <v>0</v>
      </c>
      <c r="AF964" s="19">
        <v>0</v>
      </c>
    </row>
    <row r="965" spans="1:32" x14ac:dyDescent="0.2">
      <c r="A965" s="5">
        <v>3510</v>
      </c>
      <c r="B965" s="6">
        <v>3510281061</v>
      </c>
      <c r="C965" s="7" t="s">
        <v>345</v>
      </c>
      <c r="D965" s="6">
        <v>281</v>
      </c>
      <c r="E965" s="7" t="s">
        <v>185</v>
      </c>
      <c r="F965" s="6">
        <v>61</v>
      </c>
      <c r="G965" s="8" t="s">
        <v>188</v>
      </c>
      <c r="H965" s="3"/>
      <c r="I965" s="9">
        <v>15814</v>
      </c>
      <c r="J965" s="9">
        <v>450</v>
      </c>
      <c r="K965" s="9">
        <v>0</v>
      </c>
      <c r="L965" s="9">
        <v>1188</v>
      </c>
      <c r="M965" s="10">
        <v>17452</v>
      </c>
      <c r="N965" s="3"/>
      <c r="O965" s="11">
        <v>2</v>
      </c>
      <c r="P965" s="12">
        <v>0</v>
      </c>
      <c r="Q965" s="13">
        <v>32462</v>
      </c>
      <c r="R965" s="13">
        <v>0</v>
      </c>
      <c r="S965" s="13">
        <v>0</v>
      </c>
      <c r="T965" s="13">
        <v>2372</v>
      </c>
      <c r="U965" s="14">
        <v>34834</v>
      </c>
      <c r="V965" s="4"/>
      <c r="W965" s="15">
        <v>4.1067761806981521E-3</v>
      </c>
      <c r="X965" s="16">
        <v>0.09</v>
      </c>
      <c r="Y965" s="16">
        <v>4.561311392514681E-2</v>
      </c>
      <c r="Z965" s="17">
        <v>0</v>
      </c>
      <c r="AA965" s="4"/>
      <c r="AB965" s="11">
        <v>0</v>
      </c>
      <c r="AC965" s="18">
        <v>0</v>
      </c>
      <c r="AD965" s="13">
        <v>0</v>
      </c>
      <c r="AE965" s="18">
        <v>0</v>
      </c>
      <c r="AF965" s="19">
        <v>0</v>
      </c>
    </row>
    <row r="966" spans="1:32" x14ac:dyDescent="0.2">
      <c r="A966" s="5">
        <v>3510</v>
      </c>
      <c r="B966" s="6">
        <v>3510281137</v>
      </c>
      <c r="C966" s="7" t="s">
        <v>345</v>
      </c>
      <c r="D966" s="6">
        <v>281</v>
      </c>
      <c r="E966" s="7" t="s">
        <v>185</v>
      </c>
      <c r="F966" s="6">
        <v>137</v>
      </c>
      <c r="G966" s="8" t="s">
        <v>236</v>
      </c>
      <c r="H966" s="3"/>
      <c r="I966" s="9">
        <v>18131</v>
      </c>
      <c r="J966" s="9">
        <v>109</v>
      </c>
      <c r="K966" s="9">
        <v>0</v>
      </c>
      <c r="L966" s="9">
        <v>1188</v>
      </c>
      <c r="M966" s="10">
        <v>19428</v>
      </c>
      <c r="N966" s="3"/>
      <c r="O966" s="11">
        <v>1</v>
      </c>
      <c r="P966" s="12">
        <v>0</v>
      </c>
      <c r="Q966" s="13">
        <v>18203</v>
      </c>
      <c r="R966" s="13">
        <v>0</v>
      </c>
      <c r="S966" s="13">
        <v>0</v>
      </c>
      <c r="T966" s="13">
        <v>1186</v>
      </c>
      <c r="U966" s="14">
        <v>19389</v>
      </c>
      <c r="V966" s="4"/>
      <c r="W966" s="15">
        <v>2.0533880903490761E-3</v>
      </c>
      <c r="X966" s="16">
        <v>0.18</v>
      </c>
      <c r="Y966" s="16">
        <v>0.10568201564015264</v>
      </c>
      <c r="Z966" s="17">
        <v>0</v>
      </c>
      <c r="AA966" s="4"/>
      <c r="AB966" s="11">
        <v>0</v>
      </c>
      <c r="AC966" s="18">
        <v>0</v>
      </c>
      <c r="AD966" s="13">
        <v>0</v>
      </c>
      <c r="AE966" s="18">
        <v>0</v>
      </c>
      <c r="AF966" s="19">
        <v>0</v>
      </c>
    </row>
    <row r="967" spans="1:32" x14ac:dyDescent="0.2">
      <c r="A967" s="5">
        <v>3510</v>
      </c>
      <c r="B967" s="6">
        <v>3510281278</v>
      </c>
      <c r="C967" s="7" t="s">
        <v>345</v>
      </c>
      <c r="D967" s="6">
        <v>281</v>
      </c>
      <c r="E967" s="7" t="s">
        <v>185</v>
      </c>
      <c r="F967" s="6">
        <v>278</v>
      </c>
      <c r="G967" s="8" t="s">
        <v>238</v>
      </c>
      <c r="H967" s="3"/>
      <c r="I967" s="9">
        <v>18944</v>
      </c>
      <c r="J967" s="9">
        <v>3132</v>
      </c>
      <c r="K967" s="9">
        <v>0</v>
      </c>
      <c r="L967" s="9">
        <v>1188</v>
      </c>
      <c r="M967" s="10">
        <v>23264</v>
      </c>
      <c r="N967" s="3"/>
      <c r="O967" s="11">
        <v>1</v>
      </c>
      <c r="P967" s="12">
        <v>0</v>
      </c>
      <c r="Q967" s="13">
        <v>22031</v>
      </c>
      <c r="R967" s="13">
        <v>0</v>
      </c>
      <c r="S967" s="13">
        <v>0</v>
      </c>
      <c r="T967" s="13">
        <v>1186</v>
      </c>
      <c r="U967" s="14">
        <v>23217</v>
      </c>
      <c r="V967" s="4"/>
      <c r="W967" s="15">
        <v>2.0533880903490761E-3</v>
      </c>
      <c r="X967" s="16">
        <v>0.09</v>
      </c>
      <c r="Y967" s="16">
        <v>6.9807623360235285E-2</v>
      </c>
      <c r="Z967" s="17">
        <v>0</v>
      </c>
      <c r="AA967" s="4"/>
      <c r="AB967" s="11">
        <v>0</v>
      </c>
      <c r="AC967" s="18">
        <v>0</v>
      </c>
      <c r="AD967" s="13">
        <v>0</v>
      </c>
      <c r="AE967" s="18">
        <v>0</v>
      </c>
      <c r="AF967" s="19">
        <v>0</v>
      </c>
    </row>
    <row r="968" spans="1:32" x14ac:dyDescent="0.2">
      <c r="A968" s="5">
        <v>3510</v>
      </c>
      <c r="B968" s="6">
        <v>3510281281</v>
      </c>
      <c r="C968" s="7" t="s">
        <v>345</v>
      </c>
      <c r="D968" s="6">
        <v>281</v>
      </c>
      <c r="E968" s="7" t="s">
        <v>185</v>
      </c>
      <c r="F968" s="6">
        <v>281</v>
      </c>
      <c r="G968" s="8" t="s">
        <v>185</v>
      </c>
      <c r="H968" s="3"/>
      <c r="I968" s="9">
        <v>16844</v>
      </c>
      <c r="J968" s="9">
        <v>0</v>
      </c>
      <c r="K968" s="9">
        <v>0</v>
      </c>
      <c r="L968" s="9">
        <v>1188</v>
      </c>
      <c r="M968" s="10">
        <v>18032</v>
      </c>
      <c r="N968" s="3"/>
      <c r="O968" s="11">
        <v>476</v>
      </c>
      <c r="P968" s="12">
        <v>0</v>
      </c>
      <c r="Q968" s="13">
        <v>8001084</v>
      </c>
      <c r="R968" s="13">
        <v>0</v>
      </c>
      <c r="S968" s="13">
        <v>0</v>
      </c>
      <c r="T968" s="13">
        <v>564536</v>
      </c>
      <c r="U968" s="14">
        <v>8565620</v>
      </c>
      <c r="V968" s="4"/>
      <c r="W968" s="15">
        <v>0.977412731006157</v>
      </c>
      <c r="X968" s="16">
        <v>0.18</v>
      </c>
      <c r="Y968" s="16">
        <v>0.15300755465476282</v>
      </c>
      <c r="Z968" s="17">
        <v>0</v>
      </c>
      <c r="AA968" s="4"/>
      <c r="AB968" s="11">
        <v>51</v>
      </c>
      <c r="AC968" s="18">
        <v>0</v>
      </c>
      <c r="AD968" s="13">
        <v>0</v>
      </c>
      <c r="AE968" s="18">
        <v>0</v>
      </c>
      <c r="AF968" s="19">
        <v>0</v>
      </c>
    </row>
    <row r="969" spans="1:32" x14ac:dyDescent="0.2">
      <c r="A969" s="5">
        <v>3510</v>
      </c>
      <c r="B969" s="6">
        <v>3510281332</v>
      </c>
      <c r="C969" s="7" t="s">
        <v>345</v>
      </c>
      <c r="D969" s="6">
        <v>281</v>
      </c>
      <c r="E969" s="7" t="s">
        <v>185</v>
      </c>
      <c r="F969" s="6">
        <v>332</v>
      </c>
      <c r="G969" s="8" t="s">
        <v>195</v>
      </c>
      <c r="H969" s="3"/>
      <c r="I969" s="9">
        <v>17098</v>
      </c>
      <c r="J969" s="9">
        <v>630</v>
      </c>
      <c r="K969" s="9">
        <v>0</v>
      </c>
      <c r="L969" s="9">
        <v>1188</v>
      </c>
      <c r="M969" s="10">
        <v>18916</v>
      </c>
      <c r="N969" s="3"/>
      <c r="O969" s="11">
        <v>3</v>
      </c>
      <c r="P969" s="12">
        <v>0</v>
      </c>
      <c r="Q969" s="13">
        <v>53076</v>
      </c>
      <c r="R969" s="13">
        <v>0</v>
      </c>
      <c r="S969" s="13">
        <v>0</v>
      </c>
      <c r="T969" s="13">
        <v>3558</v>
      </c>
      <c r="U969" s="14">
        <v>56634</v>
      </c>
      <c r="V969" s="4"/>
      <c r="W969" s="15">
        <v>6.1601642710472282E-3</v>
      </c>
      <c r="X969" s="16">
        <v>0.09</v>
      </c>
      <c r="Y969" s="16">
        <v>2.5852227104426705E-2</v>
      </c>
      <c r="Z969" s="17">
        <v>0</v>
      </c>
      <c r="AA969" s="4"/>
      <c r="AB969" s="11">
        <v>1</v>
      </c>
      <c r="AC969" s="18">
        <v>0</v>
      </c>
      <c r="AD969" s="13">
        <v>0</v>
      </c>
      <c r="AE969" s="18">
        <v>0</v>
      </c>
      <c r="AF969" s="19">
        <v>0</v>
      </c>
    </row>
    <row r="970" spans="1:32" x14ac:dyDescent="0.2">
      <c r="A970" s="5">
        <v>3510</v>
      </c>
      <c r="B970" s="6">
        <v>3510281672</v>
      </c>
      <c r="C970" s="7" t="s">
        <v>345</v>
      </c>
      <c r="D970" s="6">
        <v>281</v>
      </c>
      <c r="E970" s="7" t="s">
        <v>185</v>
      </c>
      <c r="F970" s="6">
        <v>672</v>
      </c>
      <c r="G970" s="8" t="s">
        <v>196</v>
      </c>
      <c r="H970" s="3"/>
      <c r="I970" s="9">
        <v>14722</v>
      </c>
      <c r="J970" s="9">
        <v>3258</v>
      </c>
      <c r="K970" s="9">
        <v>0</v>
      </c>
      <c r="L970" s="9">
        <v>1188</v>
      </c>
      <c r="M970" s="10">
        <v>19168</v>
      </c>
      <c r="N970" s="3"/>
      <c r="O970" s="11">
        <v>1</v>
      </c>
      <c r="P970" s="12">
        <v>0</v>
      </c>
      <c r="Q970" s="13">
        <v>17943</v>
      </c>
      <c r="R970" s="13">
        <v>0</v>
      </c>
      <c r="S970" s="13">
        <v>0</v>
      </c>
      <c r="T970" s="13">
        <v>1186</v>
      </c>
      <c r="U970" s="14">
        <v>19129</v>
      </c>
      <c r="V970" s="4"/>
      <c r="W970" s="15">
        <v>2.0533880903490761E-3</v>
      </c>
      <c r="X970" s="16">
        <v>0.09</v>
      </c>
      <c r="Y970" s="16">
        <v>1.2019643987952211E-2</v>
      </c>
      <c r="Z970" s="17">
        <v>0</v>
      </c>
      <c r="AA970" s="4"/>
      <c r="AB970" s="11">
        <v>0</v>
      </c>
      <c r="AC970" s="18">
        <v>0</v>
      </c>
      <c r="AD970" s="13">
        <v>0</v>
      </c>
      <c r="AE970" s="18">
        <v>0</v>
      </c>
      <c r="AF970" s="19">
        <v>0</v>
      </c>
    </row>
    <row r="971" spans="1:32" x14ac:dyDescent="0.2">
      <c r="A971" s="5">
        <v>3510</v>
      </c>
      <c r="B971" s="6">
        <v>3510281680</v>
      </c>
      <c r="C971" s="7" t="s">
        <v>345</v>
      </c>
      <c r="D971" s="6">
        <v>281</v>
      </c>
      <c r="E971" s="7" t="s">
        <v>185</v>
      </c>
      <c r="F971" s="6">
        <v>680</v>
      </c>
      <c r="G971" s="8" t="s">
        <v>197</v>
      </c>
      <c r="H971" s="3"/>
      <c r="I971" s="9">
        <v>15227</v>
      </c>
      <c r="J971" s="9">
        <v>4503</v>
      </c>
      <c r="K971" s="9">
        <v>0</v>
      </c>
      <c r="L971" s="9">
        <v>1188</v>
      </c>
      <c r="M971" s="10">
        <v>20918</v>
      </c>
      <c r="N971" s="3"/>
      <c r="O971" s="11">
        <v>2</v>
      </c>
      <c r="P971" s="12">
        <v>0</v>
      </c>
      <c r="Q971" s="13">
        <v>39378</v>
      </c>
      <c r="R971" s="13">
        <v>0</v>
      </c>
      <c r="S971" s="13">
        <v>0</v>
      </c>
      <c r="T971" s="13">
        <v>2372</v>
      </c>
      <c r="U971" s="14">
        <v>41750</v>
      </c>
      <c r="V971" s="4"/>
      <c r="W971" s="15">
        <v>4.1067761806981521E-3</v>
      </c>
      <c r="X971" s="16">
        <v>0.09</v>
      </c>
      <c r="Y971" s="16">
        <v>7.7363401205663507E-3</v>
      </c>
      <c r="Z971" s="17">
        <v>0</v>
      </c>
      <c r="AA971" s="4"/>
      <c r="AB971" s="11">
        <v>0</v>
      </c>
      <c r="AC971" s="18">
        <v>0</v>
      </c>
      <c r="AD971" s="13">
        <v>0</v>
      </c>
      <c r="AE971" s="18">
        <v>0</v>
      </c>
      <c r="AF971" s="19">
        <v>0</v>
      </c>
    </row>
    <row r="972" spans="1:32" x14ac:dyDescent="0.2">
      <c r="A972" s="5">
        <v>3513</v>
      </c>
      <c r="B972" s="6">
        <v>3513044001</v>
      </c>
      <c r="C972" s="7" t="s">
        <v>346</v>
      </c>
      <c r="D972" s="6">
        <v>44</v>
      </c>
      <c r="E972" s="7" t="s">
        <v>43</v>
      </c>
      <c r="F972" s="6">
        <v>1</v>
      </c>
      <c r="G972" s="8" t="s">
        <v>210</v>
      </c>
      <c r="H972" s="3"/>
      <c r="I972" s="9">
        <v>12243</v>
      </c>
      <c r="J972" s="9">
        <v>1411</v>
      </c>
      <c r="K972" s="9">
        <v>0</v>
      </c>
      <c r="L972" s="9">
        <v>1188</v>
      </c>
      <c r="M972" s="10">
        <v>14842</v>
      </c>
      <c r="N972" s="3"/>
      <c r="O972" s="11">
        <v>1</v>
      </c>
      <c r="P972" s="12">
        <v>0</v>
      </c>
      <c r="Q972" s="13">
        <v>13654</v>
      </c>
      <c r="R972" s="13">
        <v>0</v>
      </c>
      <c r="S972" s="13">
        <v>0</v>
      </c>
      <c r="T972" s="13">
        <v>1188</v>
      </c>
      <c r="U972" s="14">
        <v>14842</v>
      </c>
      <c r="V972" s="4"/>
      <c r="W972" s="15">
        <v>0</v>
      </c>
      <c r="X972" s="16">
        <v>0.09</v>
      </c>
      <c r="Y972" s="16">
        <v>2.3643335331491232E-2</v>
      </c>
      <c r="Z972" s="17">
        <v>0</v>
      </c>
      <c r="AA972" s="4"/>
      <c r="AB972" s="11">
        <v>0</v>
      </c>
      <c r="AC972" s="18">
        <v>0</v>
      </c>
      <c r="AD972" s="13">
        <v>0</v>
      </c>
      <c r="AE972" s="18">
        <v>0</v>
      </c>
      <c r="AF972" s="19">
        <v>0</v>
      </c>
    </row>
    <row r="973" spans="1:32" x14ac:dyDescent="0.2">
      <c r="A973" s="5">
        <v>3513</v>
      </c>
      <c r="B973" s="6">
        <v>3513044016</v>
      </c>
      <c r="C973" s="7" t="s">
        <v>346</v>
      </c>
      <c r="D973" s="6">
        <v>44</v>
      </c>
      <c r="E973" s="7" t="s">
        <v>43</v>
      </c>
      <c r="F973" s="6">
        <v>16</v>
      </c>
      <c r="G973" s="8" t="s">
        <v>114</v>
      </c>
      <c r="H973" s="3"/>
      <c r="I973" s="9">
        <v>15177</v>
      </c>
      <c r="J973" s="9">
        <v>167</v>
      </c>
      <c r="K973" s="9">
        <v>0</v>
      </c>
      <c r="L973" s="9">
        <v>1188</v>
      </c>
      <c r="M973" s="10">
        <v>16532</v>
      </c>
      <c r="N973" s="3"/>
      <c r="O973" s="11">
        <v>1</v>
      </c>
      <c r="P973" s="12">
        <v>0</v>
      </c>
      <c r="Q973" s="13">
        <v>15344</v>
      </c>
      <c r="R973" s="13">
        <v>0</v>
      </c>
      <c r="S973" s="13">
        <v>0</v>
      </c>
      <c r="T973" s="13">
        <v>1188</v>
      </c>
      <c r="U973" s="14">
        <v>16532</v>
      </c>
      <c r="V973" s="4"/>
      <c r="W973" s="15">
        <v>0</v>
      </c>
      <c r="X973" s="16">
        <v>0.09</v>
      </c>
      <c r="Y973" s="16">
        <v>3.0228073167633217E-2</v>
      </c>
      <c r="Z973" s="17">
        <v>0</v>
      </c>
      <c r="AA973" s="4"/>
      <c r="AB973" s="11">
        <v>0</v>
      </c>
      <c r="AC973" s="18">
        <v>0</v>
      </c>
      <c r="AD973" s="13">
        <v>0</v>
      </c>
      <c r="AE973" s="18">
        <v>0</v>
      </c>
      <c r="AF973" s="19">
        <v>0</v>
      </c>
    </row>
    <row r="974" spans="1:32" x14ac:dyDescent="0.2">
      <c r="A974" s="5">
        <v>3513</v>
      </c>
      <c r="B974" s="6">
        <v>3513044018</v>
      </c>
      <c r="C974" s="7" t="s">
        <v>346</v>
      </c>
      <c r="D974" s="6">
        <v>44</v>
      </c>
      <c r="E974" s="7" t="s">
        <v>43</v>
      </c>
      <c r="F974" s="6">
        <v>18</v>
      </c>
      <c r="G974" s="8" t="s">
        <v>93</v>
      </c>
      <c r="H974" s="3"/>
      <c r="I974" s="9">
        <v>18823</v>
      </c>
      <c r="J974" s="9">
        <v>6204</v>
      </c>
      <c r="K974" s="9">
        <v>0</v>
      </c>
      <c r="L974" s="9">
        <v>1188</v>
      </c>
      <c r="M974" s="10">
        <v>26215</v>
      </c>
      <c r="N974" s="3"/>
      <c r="O974" s="11">
        <v>1</v>
      </c>
      <c r="P974" s="12">
        <v>0</v>
      </c>
      <c r="Q974" s="13">
        <v>25027</v>
      </c>
      <c r="R974" s="13">
        <v>0</v>
      </c>
      <c r="S974" s="13">
        <v>0</v>
      </c>
      <c r="T974" s="13">
        <v>1188</v>
      </c>
      <c r="U974" s="14">
        <v>26215</v>
      </c>
      <c r="V974" s="4"/>
      <c r="W974" s="15">
        <v>0</v>
      </c>
      <c r="X974" s="16">
        <v>0.09</v>
      </c>
      <c r="Y974" s="16">
        <v>2.110828292690084E-2</v>
      </c>
      <c r="Z974" s="17">
        <v>0</v>
      </c>
      <c r="AA974" s="4"/>
      <c r="AB974" s="11">
        <v>0</v>
      </c>
      <c r="AC974" s="18">
        <v>0</v>
      </c>
      <c r="AD974" s="13">
        <v>0</v>
      </c>
      <c r="AE974" s="18">
        <v>0</v>
      </c>
      <c r="AF974" s="19">
        <v>0</v>
      </c>
    </row>
    <row r="975" spans="1:32" x14ac:dyDescent="0.2">
      <c r="A975" s="5">
        <v>3513</v>
      </c>
      <c r="B975" s="6">
        <v>3513044035</v>
      </c>
      <c r="C975" s="7" t="s">
        <v>346</v>
      </c>
      <c r="D975" s="6">
        <v>44</v>
      </c>
      <c r="E975" s="7" t="s">
        <v>43</v>
      </c>
      <c r="F975" s="6">
        <v>35</v>
      </c>
      <c r="G975" s="8" t="s">
        <v>42</v>
      </c>
      <c r="H975" s="3"/>
      <c r="I975" s="9">
        <v>18276</v>
      </c>
      <c r="J975" s="9">
        <v>6920</v>
      </c>
      <c r="K975" s="9">
        <v>0</v>
      </c>
      <c r="L975" s="9">
        <v>1188</v>
      </c>
      <c r="M975" s="10">
        <v>26384</v>
      </c>
      <c r="N975" s="3"/>
      <c r="O975" s="11">
        <v>3</v>
      </c>
      <c r="P975" s="12">
        <v>0</v>
      </c>
      <c r="Q975" s="13">
        <v>75588</v>
      </c>
      <c r="R975" s="13">
        <v>0</v>
      </c>
      <c r="S975" s="13">
        <v>0</v>
      </c>
      <c r="T975" s="13">
        <v>3564</v>
      </c>
      <c r="U975" s="14">
        <v>79152</v>
      </c>
      <c r="V975" s="4"/>
      <c r="W975" s="15">
        <v>0</v>
      </c>
      <c r="X975" s="16">
        <v>0.18</v>
      </c>
      <c r="Y975" s="16">
        <v>0.1674255461324281</v>
      </c>
      <c r="Z975" s="17">
        <v>0</v>
      </c>
      <c r="AA975" s="4"/>
      <c r="AB975" s="11">
        <v>0</v>
      </c>
      <c r="AC975" s="18">
        <v>0</v>
      </c>
      <c r="AD975" s="13">
        <v>0</v>
      </c>
      <c r="AE975" s="18">
        <v>0</v>
      </c>
      <c r="AF975" s="19">
        <v>0</v>
      </c>
    </row>
    <row r="976" spans="1:32" x14ac:dyDescent="0.2">
      <c r="A976" s="5">
        <v>3513</v>
      </c>
      <c r="B976" s="6">
        <v>3513044044</v>
      </c>
      <c r="C976" s="7" t="s">
        <v>346</v>
      </c>
      <c r="D976" s="6">
        <v>44</v>
      </c>
      <c r="E976" s="7" t="s">
        <v>43</v>
      </c>
      <c r="F976" s="6">
        <v>44</v>
      </c>
      <c r="G976" s="8" t="s">
        <v>43</v>
      </c>
      <c r="H976" s="3"/>
      <c r="I976" s="9">
        <v>16814</v>
      </c>
      <c r="J976" s="9">
        <v>586</v>
      </c>
      <c r="K976" s="9">
        <v>0</v>
      </c>
      <c r="L976" s="9">
        <v>1188</v>
      </c>
      <c r="M976" s="10">
        <v>18588</v>
      </c>
      <c r="N976" s="3"/>
      <c r="O976" s="11">
        <v>612</v>
      </c>
      <c r="P976" s="12">
        <v>0</v>
      </c>
      <c r="Q976" s="13">
        <v>10648800</v>
      </c>
      <c r="R976" s="13">
        <v>0</v>
      </c>
      <c r="S976" s="13">
        <v>0</v>
      </c>
      <c r="T976" s="13">
        <v>727056</v>
      </c>
      <c r="U976" s="14">
        <v>11375856</v>
      </c>
      <c r="V976" s="4"/>
      <c r="W976" s="15">
        <v>0</v>
      </c>
      <c r="X976" s="16">
        <v>0.18</v>
      </c>
      <c r="Y976" s="16">
        <v>9.2015180021243606E-2</v>
      </c>
      <c r="Z976" s="17">
        <v>0</v>
      </c>
      <c r="AA976" s="4"/>
      <c r="AB976" s="11">
        <v>70</v>
      </c>
      <c r="AC976" s="18">
        <v>0</v>
      </c>
      <c r="AD976" s="13">
        <v>0</v>
      </c>
      <c r="AE976" s="18">
        <v>0</v>
      </c>
      <c r="AF976" s="19">
        <v>0</v>
      </c>
    </row>
    <row r="977" spans="1:32" x14ac:dyDescent="0.2">
      <c r="A977" s="5">
        <v>3513</v>
      </c>
      <c r="B977" s="6">
        <v>3513044050</v>
      </c>
      <c r="C977" s="7" t="s">
        <v>346</v>
      </c>
      <c r="D977" s="6">
        <v>44</v>
      </c>
      <c r="E977" s="7" t="s">
        <v>43</v>
      </c>
      <c r="F977" s="6">
        <v>50</v>
      </c>
      <c r="G977" s="8" t="s">
        <v>57</v>
      </c>
      <c r="H977" s="3"/>
      <c r="I977" s="9">
        <v>16047</v>
      </c>
      <c r="J977" s="9">
        <v>6765</v>
      </c>
      <c r="K977" s="9">
        <v>0</v>
      </c>
      <c r="L977" s="9">
        <v>1188</v>
      </c>
      <c r="M977" s="10">
        <v>24000</v>
      </c>
      <c r="N977" s="3"/>
      <c r="O977" s="11">
        <v>3</v>
      </c>
      <c r="P977" s="12">
        <v>0</v>
      </c>
      <c r="Q977" s="13">
        <v>68436</v>
      </c>
      <c r="R977" s="13">
        <v>0</v>
      </c>
      <c r="S977" s="13">
        <v>0</v>
      </c>
      <c r="T977" s="13">
        <v>3564</v>
      </c>
      <c r="U977" s="14">
        <v>72000</v>
      </c>
      <c r="V977" s="4"/>
      <c r="W977" s="15">
        <v>0</v>
      </c>
      <c r="X977" s="16">
        <v>0.09</v>
      </c>
      <c r="Y977" s="16">
        <v>6.0862441457966458E-3</v>
      </c>
      <c r="Z977" s="17">
        <v>0</v>
      </c>
      <c r="AA977" s="4"/>
      <c r="AB977" s="11">
        <v>0</v>
      </c>
      <c r="AC977" s="18">
        <v>0</v>
      </c>
      <c r="AD977" s="13">
        <v>0</v>
      </c>
      <c r="AE977" s="18">
        <v>0</v>
      </c>
      <c r="AF977" s="19">
        <v>0</v>
      </c>
    </row>
    <row r="978" spans="1:32" x14ac:dyDescent="0.2">
      <c r="A978" s="5">
        <v>3513</v>
      </c>
      <c r="B978" s="6">
        <v>3513044083</v>
      </c>
      <c r="C978" s="7" t="s">
        <v>346</v>
      </c>
      <c r="D978" s="6">
        <v>44</v>
      </c>
      <c r="E978" s="7" t="s">
        <v>43</v>
      </c>
      <c r="F978" s="6">
        <v>83</v>
      </c>
      <c r="G978" s="8" t="s">
        <v>211</v>
      </c>
      <c r="H978" s="3"/>
      <c r="I978" s="9">
        <v>20302</v>
      </c>
      <c r="J978" s="9">
        <v>1947</v>
      </c>
      <c r="K978" s="9">
        <v>0</v>
      </c>
      <c r="L978" s="9">
        <v>1188</v>
      </c>
      <c r="M978" s="10">
        <v>23437</v>
      </c>
      <c r="N978" s="3"/>
      <c r="O978" s="11">
        <v>3</v>
      </c>
      <c r="P978" s="12">
        <v>0</v>
      </c>
      <c r="Q978" s="13">
        <v>66747</v>
      </c>
      <c r="R978" s="13">
        <v>0</v>
      </c>
      <c r="S978" s="13">
        <v>0</v>
      </c>
      <c r="T978" s="13">
        <v>3564</v>
      </c>
      <c r="U978" s="14">
        <v>70311</v>
      </c>
      <c r="V978" s="4"/>
      <c r="W978" s="15">
        <v>0</v>
      </c>
      <c r="X978" s="16">
        <v>0.09</v>
      </c>
      <c r="Y978" s="16">
        <v>9.5148765287576178E-3</v>
      </c>
      <c r="Z978" s="17">
        <v>0</v>
      </c>
      <c r="AA978" s="4"/>
      <c r="AB978" s="11">
        <v>1</v>
      </c>
      <c r="AC978" s="18">
        <v>0</v>
      </c>
      <c r="AD978" s="13">
        <v>0</v>
      </c>
      <c r="AE978" s="18">
        <v>0</v>
      </c>
      <c r="AF978" s="19">
        <v>0</v>
      </c>
    </row>
    <row r="979" spans="1:32" x14ac:dyDescent="0.2">
      <c r="A979" s="5">
        <v>3513</v>
      </c>
      <c r="B979" s="6">
        <v>3513044095</v>
      </c>
      <c r="C979" s="7" t="s">
        <v>346</v>
      </c>
      <c r="D979" s="6">
        <v>44</v>
      </c>
      <c r="E979" s="7" t="s">
        <v>43</v>
      </c>
      <c r="F979" s="6">
        <v>95</v>
      </c>
      <c r="G979" s="8" t="s">
        <v>39</v>
      </c>
      <c r="H979" s="3"/>
      <c r="I979" s="9">
        <v>22718</v>
      </c>
      <c r="J979" s="9">
        <v>217</v>
      </c>
      <c r="K979" s="9">
        <v>0</v>
      </c>
      <c r="L979" s="9">
        <v>1188</v>
      </c>
      <c r="M979" s="10">
        <v>24123</v>
      </c>
      <c r="N979" s="3"/>
      <c r="O979" s="11">
        <v>1</v>
      </c>
      <c r="P979" s="12">
        <v>0</v>
      </c>
      <c r="Q979" s="13">
        <v>22935</v>
      </c>
      <c r="R979" s="13">
        <v>0</v>
      </c>
      <c r="S979" s="13">
        <v>0</v>
      </c>
      <c r="T979" s="13">
        <v>1188</v>
      </c>
      <c r="U979" s="14">
        <v>24123</v>
      </c>
      <c r="V979" s="4"/>
      <c r="W979" s="15">
        <v>0</v>
      </c>
      <c r="X979" s="16">
        <v>0.18</v>
      </c>
      <c r="Y979" s="16">
        <v>0.13308389431941736</v>
      </c>
      <c r="Z979" s="17">
        <v>0</v>
      </c>
      <c r="AA979" s="4"/>
      <c r="AB979" s="11">
        <v>0</v>
      </c>
      <c r="AC979" s="18">
        <v>0</v>
      </c>
      <c r="AD979" s="13">
        <v>0</v>
      </c>
      <c r="AE979" s="18">
        <v>0</v>
      </c>
      <c r="AF979" s="19">
        <v>0</v>
      </c>
    </row>
    <row r="980" spans="1:32" x14ac:dyDescent="0.2">
      <c r="A980" s="5">
        <v>3513</v>
      </c>
      <c r="B980" s="6">
        <v>3513044133</v>
      </c>
      <c r="C980" s="7" t="s">
        <v>346</v>
      </c>
      <c r="D980" s="6">
        <v>44</v>
      </c>
      <c r="E980" s="7" t="s">
        <v>43</v>
      </c>
      <c r="F980" s="6">
        <v>133</v>
      </c>
      <c r="G980" s="8" t="s">
        <v>95</v>
      </c>
      <c r="H980" s="3"/>
      <c r="I980" s="9">
        <v>18467</v>
      </c>
      <c r="J980" s="9">
        <v>796</v>
      </c>
      <c r="K980" s="9">
        <v>0</v>
      </c>
      <c r="L980" s="9">
        <v>1188</v>
      </c>
      <c r="M980" s="10">
        <v>20451</v>
      </c>
      <c r="N980" s="3"/>
      <c r="O980" s="11">
        <v>1</v>
      </c>
      <c r="P980" s="12">
        <v>0</v>
      </c>
      <c r="Q980" s="13">
        <v>19263</v>
      </c>
      <c r="R980" s="13">
        <v>0</v>
      </c>
      <c r="S980" s="13">
        <v>0</v>
      </c>
      <c r="T980" s="13">
        <v>1188</v>
      </c>
      <c r="U980" s="14">
        <v>20451</v>
      </c>
      <c r="V980" s="4"/>
      <c r="W980" s="15">
        <v>0</v>
      </c>
      <c r="X980" s="16">
        <v>0.09</v>
      </c>
      <c r="Y980" s="16">
        <v>3.5338453267358676E-2</v>
      </c>
      <c r="Z980" s="17">
        <v>0</v>
      </c>
      <c r="AA980" s="4"/>
      <c r="AB980" s="11">
        <v>0</v>
      </c>
      <c r="AC980" s="18">
        <v>0</v>
      </c>
      <c r="AD980" s="13">
        <v>0</v>
      </c>
      <c r="AE980" s="18">
        <v>0</v>
      </c>
      <c r="AF980" s="19">
        <v>0</v>
      </c>
    </row>
    <row r="981" spans="1:32" x14ac:dyDescent="0.2">
      <c r="A981" s="5">
        <v>3513</v>
      </c>
      <c r="B981" s="6">
        <v>3513044201</v>
      </c>
      <c r="C981" s="7" t="s">
        <v>346</v>
      </c>
      <c r="D981" s="6">
        <v>44</v>
      </c>
      <c r="E981" s="7" t="s">
        <v>43</v>
      </c>
      <c r="F981" s="6">
        <v>201</v>
      </c>
      <c r="G981" s="8" t="s">
        <v>36</v>
      </c>
      <c r="H981" s="3"/>
      <c r="I981" s="9">
        <v>17907</v>
      </c>
      <c r="J981" s="9">
        <v>94</v>
      </c>
      <c r="K981" s="9">
        <v>0</v>
      </c>
      <c r="L981" s="9">
        <v>1188</v>
      </c>
      <c r="M981" s="10">
        <v>19189</v>
      </c>
      <c r="N981" s="3"/>
      <c r="O981" s="11">
        <v>1</v>
      </c>
      <c r="P981" s="12">
        <v>0</v>
      </c>
      <c r="Q981" s="13">
        <v>18001</v>
      </c>
      <c r="R981" s="13">
        <v>0</v>
      </c>
      <c r="S981" s="13">
        <v>0</v>
      </c>
      <c r="T981" s="13">
        <v>1188</v>
      </c>
      <c r="U981" s="14">
        <v>19189</v>
      </c>
      <c r="V981" s="4"/>
      <c r="W981" s="15">
        <v>0</v>
      </c>
      <c r="X981" s="16">
        <v>0.18</v>
      </c>
      <c r="Y981" s="16">
        <v>0.10538786413938217</v>
      </c>
      <c r="Z981" s="17">
        <v>0</v>
      </c>
      <c r="AA981" s="4"/>
      <c r="AB981" s="11">
        <v>0</v>
      </c>
      <c r="AC981" s="18">
        <v>0</v>
      </c>
      <c r="AD981" s="13">
        <v>0</v>
      </c>
      <c r="AE981" s="18">
        <v>0</v>
      </c>
      <c r="AF981" s="19">
        <v>0</v>
      </c>
    </row>
    <row r="982" spans="1:32" x14ac:dyDescent="0.2">
      <c r="A982" s="5">
        <v>3513</v>
      </c>
      <c r="B982" s="6">
        <v>3513044218</v>
      </c>
      <c r="C982" s="7" t="s">
        <v>346</v>
      </c>
      <c r="D982" s="6">
        <v>44</v>
      </c>
      <c r="E982" s="7" t="s">
        <v>43</v>
      </c>
      <c r="F982" s="6">
        <v>218</v>
      </c>
      <c r="G982" s="8" t="s">
        <v>216</v>
      </c>
      <c r="H982" s="3"/>
      <c r="I982" s="9">
        <v>16446</v>
      </c>
      <c r="J982" s="9">
        <v>6605</v>
      </c>
      <c r="K982" s="9">
        <v>0</v>
      </c>
      <c r="L982" s="9">
        <v>1188</v>
      </c>
      <c r="M982" s="10">
        <v>24239</v>
      </c>
      <c r="N982" s="3"/>
      <c r="O982" s="11">
        <v>2</v>
      </c>
      <c r="P982" s="12">
        <v>0</v>
      </c>
      <c r="Q982" s="13">
        <v>46102</v>
      </c>
      <c r="R982" s="13">
        <v>0</v>
      </c>
      <c r="S982" s="13">
        <v>0</v>
      </c>
      <c r="T982" s="13">
        <v>2376</v>
      </c>
      <c r="U982" s="14">
        <v>48478</v>
      </c>
      <c r="V982" s="4"/>
      <c r="W982" s="15">
        <v>0</v>
      </c>
      <c r="X982" s="16">
        <v>0.09</v>
      </c>
      <c r="Y982" s="16">
        <v>2.4670248605975376E-2</v>
      </c>
      <c r="Z982" s="17">
        <v>0</v>
      </c>
      <c r="AA982" s="4"/>
      <c r="AB982" s="11">
        <v>0</v>
      </c>
      <c r="AC982" s="18">
        <v>0</v>
      </c>
      <c r="AD982" s="13">
        <v>0</v>
      </c>
      <c r="AE982" s="18">
        <v>0</v>
      </c>
      <c r="AF982" s="19">
        <v>0</v>
      </c>
    </row>
    <row r="983" spans="1:32" x14ac:dyDescent="0.2">
      <c r="A983" s="5">
        <v>3513</v>
      </c>
      <c r="B983" s="6">
        <v>3513044243</v>
      </c>
      <c r="C983" s="7" t="s">
        <v>346</v>
      </c>
      <c r="D983" s="6">
        <v>44</v>
      </c>
      <c r="E983" s="7" t="s">
        <v>43</v>
      </c>
      <c r="F983" s="6">
        <v>243</v>
      </c>
      <c r="G983" s="8" t="s">
        <v>62</v>
      </c>
      <c r="H983" s="3"/>
      <c r="I983" s="9">
        <v>16888</v>
      </c>
      <c r="J983" s="9">
        <v>1814</v>
      </c>
      <c r="K983" s="9">
        <v>0</v>
      </c>
      <c r="L983" s="9">
        <v>1188</v>
      </c>
      <c r="M983" s="10">
        <v>19890</v>
      </c>
      <c r="N983" s="3"/>
      <c r="O983" s="11">
        <v>2</v>
      </c>
      <c r="P983" s="12">
        <v>0</v>
      </c>
      <c r="Q983" s="13">
        <v>37404</v>
      </c>
      <c r="R983" s="13">
        <v>0</v>
      </c>
      <c r="S983" s="13">
        <v>0</v>
      </c>
      <c r="T983" s="13">
        <v>2376</v>
      </c>
      <c r="U983" s="14">
        <v>39780</v>
      </c>
      <c r="V983" s="4"/>
      <c r="W983" s="15">
        <v>0</v>
      </c>
      <c r="X983" s="16">
        <v>0.09</v>
      </c>
      <c r="Y983" s="16">
        <v>5.9339802772845765E-3</v>
      </c>
      <c r="Z983" s="17">
        <v>0</v>
      </c>
      <c r="AA983" s="4"/>
      <c r="AB983" s="11">
        <v>0</v>
      </c>
      <c r="AC983" s="18">
        <v>0</v>
      </c>
      <c r="AD983" s="13">
        <v>0</v>
      </c>
      <c r="AE983" s="18">
        <v>0</v>
      </c>
      <c r="AF983" s="19">
        <v>0</v>
      </c>
    </row>
    <row r="984" spans="1:32" x14ac:dyDescent="0.2">
      <c r="A984" s="5">
        <v>3513</v>
      </c>
      <c r="B984" s="6">
        <v>3513044244</v>
      </c>
      <c r="C984" s="7" t="s">
        <v>346</v>
      </c>
      <c r="D984" s="6">
        <v>44</v>
      </c>
      <c r="E984" s="7" t="s">
        <v>43</v>
      </c>
      <c r="F984" s="6">
        <v>244</v>
      </c>
      <c r="G984" s="8" t="s">
        <v>52</v>
      </c>
      <c r="H984" s="3"/>
      <c r="I984" s="9">
        <v>16645</v>
      </c>
      <c r="J984" s="9">
        <v>4763</v>
      </c>
      <c r="K984" s="9">
        <v>0</v>
      </c>
      <c r="L984" s="9">
        <v>1188</v>
      </c>
      <c r="M984" s="10">
        <v>22596</v>
      </c>
      <c r="N984" s="3"/>
      <c r="O984" s="11">
        <v>37</v>
      </c>
      <c r="P984" s="12">
        <v>0</v>
      </c>
      <c r="Q984" s="13">
        <v>792096</v>
      </c>
      <c r="R984" s="13">
        <v>0</v>
      </c>
      <c r="S984" s="13">
        <v>0</v>
      </c>
      <c r="T984" s="13">
        <v>43956</v>
      </c>
      <c r="U984" s="14">
        <v>836052</v>
      </c>
      <c r="V984" s="4"/>
      <c r="W984" s="15">
        <v>0</v>
      </c>
      <c r="X984" s="16">
        <v>0.09</v>
      </c>
      <c r="Y984" s="16">
        <v>0.1012923605086789</v>
      </c>
      <c r="Z984" s="17">
        <v>0</v>
      </c>
      <c r="AA984" s="4"/>
      <c r="AB984" s="11">
        <v>6</v>
      </c>
      <c r="AC984" s="18">
        <v>4.1248652585731822</v>
      </c>
      <c r="AD984" s="13">
        <v>93189.115455534658</v>
      </c>
      <c r="AE984" s="18">
        <v>0</v>
      </c>
      <c r="AF984" s="19">
        <v>0</v>
      </c>
    </row>
    <row r="985" spans="1:32" x14ac:dyDescent="0.2">
      <c r="A985" s="5">
        <v>3513</v>
      </c>
      <c r="B985" s="6">
        <v>3513044285</v>
      </c>
      <c r="C985" s="7" t="s">
        <v>346</v>
      </c>
      <c r="D985" s="6">
        <v>44</v>
      </c>
      <c r="E985" s="7" t="s">
        <v>43</v>
      </c>
      <c r="F985" s="6">
        <v>285</v>
      </c>
      <c r="G985" s="8" t="s">
        <v>64</v>
      </c>
      <c r="H985" s="3"/>
      <c r="I985" s="9">
        <v>12243</v>
      </c>
      <c r="J985" s="9">
        <v>2076</v>
      </c>
      <c r="K985" s="9">
        <v>0</v>
      </c>
      <c r="L985" s="9">
        <v>1188</v>
      </c>
      <c r="M985" s="10">
        <v>15507</v>
      </c>
      <c r="N985" s="3"/>
      <c r="O985" s="11">
        <v>2</v>
      </c>
      <c r="P985" s="12">
        <v>0</v>
      </c>
      <c r="Q985" s="13">
        <v>28638</v>
      </c>
      <c r="R985" s="13">
        <v>0</v>
      </c>
      <c r="S985" s="13">
        <v>0</v>
      </c>
      <c r="T985" s="13">
        <v>2376</v>
      </c>
      <c r="U985" s="14">
        <v>31014</v>
      </c>
      <c r="V985" s="4"/>
      <c r="W985" s="15">
        <v>0</v>
      </c>
      <c r="X985" s="16">
        <v>0.09</v>
      </c>
      <c r="Y985" s="16">
        <v>3.0798353014839911E-2</v>
      </c>
      <c r="Z985" s="17">
        <v>0</v>
      </c>
      <c r="AA985" s="4"/>
      <c r="AB985" s="11">
        <v>1</v>
      </c>
      <c r="AC985" s="18">
        <v>0</v>
      </c>
      <c r="AD985" s="13">
        <v>0</v>
      </c>
      <c r="AE985" s="18">
        <v>0</v>
      </c>
      <c r="AF985" s="19">
        <v>0</v>
      </c>
    </row>
    <row r="986" spans="1:32" x14ac:dyDescent="0.2">
      <c r="A986" s="5">
        <v>3513</v>
      </c>
      <c r="B986" s="6">
        <v>3513044293</v>
      </c>
      <c r="C986" s="7" t="s">
        <v>346</v>
      </c>
      <c r="D986" s="6">
        <v>44</v>
      </c>
      <c r="E986" s="7" t="s">
        <v>43</v>
      </c>
      <c r="F986" s="6">
        <v>293</v>
      </c>
      <c r="G986" s="8" t="s">
        <v>65</v>
      </c>
      <c r="H986" s="3"/>
      <c r="I986" s="9">
        <v>17146</v>
      </c>
      <c r="J986" s="9">
        <v>595</v>
      </c>
      <c r="K986" s="9">
        <v>0</v>
      </c>
      <c r="L986" s="9">
        <v>1188</v>
      </c>
      <c r="M986" s="10">
        <v>18929</v>
      </c>
      <c r="N986" s="3"/>
      <c r="O986" s="11">
        <v>51</v>
      </c>
      <c r="P986" s="12">
        <v>0</v>
      </c>
      <c r="Q986" s="13">
        <v>904791</v>
      </c>
      <c r="R986" s="13">
        <v>0</v>
      </c>
      <c r="S986" s="13">
        <v>0</v>
      </c>
      <c r="T986" s="13">
        <v>60588</v>
      </c>
      <c r="U986" s="14">
        <v>965379</v>
      </c>
      <c r="V986" s="4"/>
      <c r="W986" s="15">
        <v>0</v>
      </c>
      <c r="X986" s="16">
        <v>0.18</v>
      </c>
      <c r="Y986" s="16">
        <v>1.5325378622147022E-2</v>
      </c>
      <c r="Z986" s="17">
        <v>0</v>
      </c>
      <c r="AA986" s="4"/>
      <c r="AB986" s="11">
        <v>8</v>
      </c>
      <c r="AC986" s="18">
        <v>0</v>
      </c>
      <c r="AD986" s="13">
        <v>0</v>
      </c>
      <c r="AE986" s="18">
        <v>0</v>
      </c>
      <c r="AF986" s="19">
        <v>0</v>
      </c>
    </row>
    <row r="987" spans="1:32" x14ac:dyDescent="0.2">
      <c r="A987" s="5">
        <v>3513</v>
      </c>
      <c r="B987" s="6">
        <v>3513044323</v>
      </c>
      <c r="C987" s="7" t="s">
        <v>346</v>
      </c>
      <c r="D987" s="6">
        <v>44</v>
      </c>
      <c r="E987" s="7" t="s">
        <v>43</v>
      </c>
      <c r="F987" s="6">
        <v>323</v>
      </c>
      <c r="G987" s="8" t="s">
        <v>221</v>
      </c>
      <c r="H987" s="3"/>
      <c r="I987" s="9">
        <v>13496</v>
      </c>
      <c r="J987" s="9">
        <v>3251</v>
      </c>
      <c r="K987" s="9">
        <v>0</v>
      </c>
      <c r="L987" s="9">
        <v>1188</v>
      </c>
      <c r="M987" s="10">
        <v>17935</v>
      </c>
      <c r="N987" s="3"/>
      <c r="O987" s="11">
        <v>1</v>
      </c>
      <c r="P987" s="12">
        <v>0</v>
      </c>
      <c r="Q987" s="13">
        <v>16747</v>
      </c>
      <c r="R987" s="13">
        <v>0</v>
      </c>
      <c r="S987" s="13">
        <v>0</v>
      </c>
      <c r="T987" s="13">
        <v>1188</v>
      </c>
      <c r="U987" s="14">
        <v>17935</v>
      </c>
      <c r="V987" s="4"/>
      <c r="W987" s="15">
        <v>0</v>
      </c>
      <c r="X987" s="16">
        <v>0.09</v>
      </c>
      <c r="Y987" s="16">
        <v>6.1758052259158073E-3</v>
      </c>
      <c r="Z987" s="17">
        <v>0</v>
      </c>
      <c r="AA987" s="4"/>
      <c r="AB987" s="11">
        <v>0</v>
      </c>
      <c r="AC987" s="18">
        <v>0</v>
      </c>
      <c r="AD987" s="13">
        <v>0</v>
      </c>
      <c r="AE987" s="18">
        <v>0</v>
      </c>
      <c r="AF987" s="19">
        <v>0</v>
      </c>
    </row>
    <row r="988" spans="1:32" x14ac:dyDescent="0.2">
      <c r="A988" s="5">
        <v>3513</v>
      </c>
      <c r="B988" s="6">
        <v>3513044625</v>
      </c>
      <c r="C988" s="7" t="s">
        <v>346</v>
      </c>
      <c r="D988" s="6">
        <v>44</v>
      </c>
      <c r="E988" s="7" t="s">
        <v>43</v>
      </c>
      <c r="F988" s="6">
        <v>625</v>
      </c>
      <c r="G988" s="8" t="s">
        <v>66</v>
      </c>
      <c r="H988" s="3"/>
      <c r="I988" s="9">
        <v>10332</v>
      </c>
      <c r="J988" s="9">
        <v>894</v>
      </c>
      <c r="K988" s="9">
        <v>0</v>
      </c>
      <c r="L988" s="9">
        <v>1188</v>
      </c>
      <c r="M988" s="10">
        <v>12414</v>
      </c>
      <c r="N988" s="3"/>
      <c r="O988" s="11">
        <v>3</v>
      </c>
      <c r="P988" s="12">
        <v>0</v>
      </c>
      <c r="Q988" s="13">
        <v>33678</v>
      </c>
      <c r="R988" s="13">
        <v>0</v>
      </c>
      <c r="S988" s="13">
        <v>0</v>
      </c>
      <c r="T988" s="13">
        <v>3564</v>
      </c>
      <c r="U988" s="14">
        <v>37242</v>
      </c>
      <c r="V988" s="4"/>
      <c r="W988" s="15">
        <v>0</v>
      </c>
      <c r="X988" s="16">
        <v>0.09</v>
      </c>
      <c r="Y988" s="16">
        <v>4.1640385834014549E-3</v>
      </c>
      <c r="Z988" s="17">
        <v>0</v>
      </c>
      <c r="AA988" s="4"/>
      <c r="AB988" s="11">
        <v>0</v>
      </c>
      <c r="AC988" s="18">
        <v>0</v>
      </c>
      <c r="AD988" s="13">
        <v>0</v>
      </c>
      <c r="AE988" s="18">
        <v>0</v>
      </c>
      <c r="AF988" s="19">
        <v>0</v>
      </c>
    </row>
    <row r="989" spans="1:32" x14ac:dyDescent="0.2">
      <c r="A989" s="5">
        <v>3513</v>
      </c>
      <c r="B989" s="6">
        <v>3513044690</v>
      </c>
      <c r="C989" s="7" t="s">
        <v>346</v>
      </c>
      <c r="D989" s="6">
        <v>44</v>
      </c>
      <c r="E989" s="7" t="s">
        <v>43</v>
      </c>
      <c r="F989" s="6">
        <v>690</v>
      </c>
      <c r="G989" s="8" t="s">
        <v>109</v>
      </c>
      <c r="H989" s="3"/>
      <c r="I989" s="9">
        <v>13117</v>
      </c>
      <c r="J989" s="9">
        <v>6637</v>
      </c>
      <c r="K989" s="9">
        <v>0</v>
      </c>
      <c r="L989" s="9">
        <v>1188</v>
      </c>
      <c r="M989" s="10">
        <v>20942</v>
      </c>
      <c r="N989" s="3"/>
      <c r="O989" s="11">
        <v>1</v>
      </c>
      <c r="P989" s="12">
        <v>0</v>
      </c>
      <c r="Q989" s="13">
        <v>19754</v>
      </c>
      <c r="R989" s="13">
        <v>0</v>
      </c>
      <c r="S989" s="13">
        <v>0</v>
      </c>
      <c r="T989" s="13">
        <v>1188</v>
      </c>
      <c r="U989" s="14">
        <v>20942</v>
      </c>
      <c r="V989" s="4"/>
      <c r="W989" s="15">
        <v>0</v>
      </c>
      <c r="X989" s="16">
        <v>0.09</v>
      </c>
      <c r="Y989" s="16">
        <v>1.9545159959487766E-2</v>
      </c>
      <c r="Z989" s="17">
        <v>0</v>
      </c>
      <c r="AA989" s="4"/>
      <c r="AB989" s="11">
        <v>0</v>
      </c>
      <c r="AC989" s="18">
        <v>0</v>
      </c>
      <c r="AD989" s="13">
        <v>0</v>
      </c>
      <c r="AE989" s="18">
        <v>0</v>
      </c>
      <c r="AF989" s="19">
        <v>0</v>
      </c>
    </row>
    <row r="990" spans="1:32" x14ac:dyDescent="0.2">
      <c r="A990" s="5">
        <v>3513</v>
      </c>
      <c r="B990" s="6">
        <v>3513044780</v>
      </c>
      <c r="C990" s="7" t="s">
        <v>346</v>
      </c>
      <c r="D990" s="6">
        <v>44</v>
      </c>
      <c r="E990" s="7" t="s">
        <v>43</v>
      </c>
      <c r="F990" s="6">
        <v>780</v>
      </c>
      <c r="G990" s="8" t="s">
        <v>180</v>
      </c>
      <c r="H990" s="3"/>
      <c r="I990" s="9">
        <v>16165</v>
      </c>
      <c r="J990" s="9">
        <v>2878</v>
      </c>
      <c r="K990" s="9">
        <v>0</v>
      </c>
      <c r="L990" s="9">
        <v>1188</v>
      </c>
      <c r="M990" s="10">
        <v>20231</v>
      </c>
      <c r="N990" s="3"/>
      <c r="O990" s="11">
        <v>5</v>
      </c>
      <c r="P990" s="12">
        <v>0</v>
      </c>
      <c r="Q990" s="13">
        <v>95215</v>
      </c>
      <c r="R990" s="13">
        <v>0</v>
      </c>
      <c r="S990" s="13">
        <v>0</v>
      </c>
      <c r="T990" s="13">
        <v>5940</v>
      </c>
      <c r="U990" s="14">
        <v>101155</v>
      </c>
      <c r="V990" s="4"/>
      <c r="W990" s="15">
        <v>0</v>
      </c>
      <c r="X990" s="16">
        <v>0.09</v>
      </c>
      <c r="Y990" s="16">
        <v>2.1987861487199618E-2</v>
      </c>
      <c r="Z990" s="17">
        <v>0</v>
      </c>
      <c r="AA990" s="4"/>
      <c r="AB990" s="11">
        <v>0</v>
      </c>
      <c r="AC990" s="18">
        <v>0</v>
      </c>
      <c r="AD990" s="13">
        <v>0</v>
      </c>
      <c r="AE990" s="18">
        <v>0</v>
      </c>
      <c r="AF990" s="19">
        <v>0</v>
      </c>
    </row>
    <row r="991" spans="1:32" x14ac:dyDescent="0.2">
      <c r="A991" s="5">
        <v>3514</v>
      </c>
      <c r="B991" s="6">
        <v>3514281061</v>
      </c>
      <c r="C991" s="7" t="s">
        <v>347</v>
      </c>
      <c r="D991" s="6">
        <v>281</v>
      </c>
      <c r="E991" s="7" t="s">
        <v>185</v>
      </c>
      <c r="F991" s="6">
        <v>61</v>
      </c>
      <c r="G991" s="8" t="s">
        <v>188</v>
      </c>
      <c r="H991" s="3"/>
      <c r="I991" s="9">
        <v>18046</v>
      </c>
      <c r="J991" s="9">
        <v>514</v>
      </c>
      <c r="K991" s="9">
        <v>0</v>
      </c>
      <c r="L991" s="9">
        <v>1188</v>
      </c>
      <c r="M991" s="10">
        <v>19748</v>
      </c>
      <c r="N991" s="3"/>
      <c r="O991" s="11">
        <v>4</v>
      </c>
      <c r="P991" s="12">
        <v>0</v>
      </c>
      <c r="Q991" s="13">
        <v>74240</v>
      </c>
      <c r="R991" s="13">
        <v>0</v>
      </c>
      <c r="S991" s="13">
        <v>0</v>
      </c>
      <c r="T991" s="13">
        <v>4752</v>
      </c>
      <c r="U991" s="14">
        <v>78992</v>
      </c>
      <c r="V991" s="4"/>
      <c r="W991" s="15">
        <v>0</v>
      </c>
      <c r="X991" s="16">
        <v>0.09</v>
      </c>
      <c r="Y991" s="16">
        <v>4.561311392514681E-2</v>
      </c>
      <c r="Z991" s="17">
        <v>0</v>
      </c>
      <c r="AA991" s="4"/>
      <c r="AB991" s="11">
        <v>0</v>
      </c>
      <c r="AC991" s="18">
        <v>0</v>
      </c>
      <c r="AD991" s="13">
        <v>0</v>
      </c>
      <c r="AE991" s="18">
        <v>0</v>
      </c>
      <c r="AF991" s="19">
        <v>0</v>
      </c>
    </row>
    <row r="992" spans="1:32" x14ac:dyDescent="0.2">
      <c r="A992" s="5">
        <v>3514</v>
      </c>
      <c r="B992" s="6">
        <v>3514281137</v>
      </c>
      <c r="C992" s="7" t="s">
        <v>347</v>
      </c>
      <c r="D992" s="6">
        <v>281</v>
      </c>
      <c r="E992" s="7" t="s">
        <v>185</v>
      </c>
      <c r="F992" s="6">
        <v>137</v>
      </c>
      <c r="G992" s="8" t="s">
        <v>236</v>
      </c>
      <c r="H992" s="3"/>
      <c r="I992" s="9">
        <v>19511</v>
      </c>
      <c r="J992" s="9">
        <v>117</v>
      </c>
      <c r="K992" s="9">
        <v>0</v>
      </c>
      <c r="L992" s="9">
        <v>1188</v>
      </c>
      <c r="M992" s="10">
        <v>20816</v>
      </c>
      <c r="N992" s="3"/>
      <c r="O992" s="11">
        <v>4</v>
      </c>
      <c r="P992" s="12">
        <v>0</v>
      </c>
      <c r="Q992" s="13">
        <v>78512</v>
      </c>
      <c r="R992" s="13">
        <v>0</v>
      </c>
      <c r="S992" s="13">
        <v>0</v>
      </c>
      <c r="T992" s="13">
        <v>4752</v>
      </c>
      <c r="U992" s="14">
        <v>83264</v>
      </c>
      <c r="V992" s="4"/>
      <c r="W992" s="15">
        <v>0</v>
      </c>
      <c r="X992" s="16">
        <v>0.18</v>
      </c>
      <c r="Y992" s="16">
        <v>0.10568201564015264</v>
      </c>
      <c r="Z992" s="17">
        <v>0</v>
      </c>
      <c r="AA992" s="4"/>
      <c r="AB992" s="11">
        <v>1</v>
      </c>
      <c r="AC992" s="18">
        <v>0</v>
      </c>
      <c r="AD992" s="13">
        <v>0</v>
      </c>
      <c r="AE992" s="18">
        <v>0</v>
      </c>
      <c r="AF992" s="19">
        <v>0</v>
      </c>
    </row>
    <row r="993" spans="1:32" x14ac:dyDescent="0.2">
      <c r="A993" s="5">
        <v>3514</v>
      </c>
      <c r="B993" s="6">
        <v>3514281281</v>
      </c>
      <c r="C993" s="7" t="s">
        <v>347</v>
      </c>
      <c r="D993" s="6">
        <v>281</v>
      </c>
      <c r="E993" s="7" t="s">
        <v>185</v>
      </c>
      <c r="F993" s="6">
        <v>281</v>
      </c>
      <c r="G993" s="8" t="s">
        <v>185</v>
      </c>
      <c r="H993" s="3"/>
      <c r="I993" s="9">
        <v>18245</v>
      </c>
      <c r="J993" s="9">
        <v>0</v>
      </c>
      <c r="K993" s="9">
        <v>0</v>
      </c>
      <c r="L993" s="9">
        <v>1188</v>
      </c>
      <c r="M993" s="10">
        <v>19433</v>
      </c>
      <c r="N993" s="3"/>
      <c r="O993" s="11">
        <v>511</v>
      </c>
      <c r="P993" s="12">
        <v>0</v>
      </c>
      <c r="Q993" s="13">
        <v>9323195</v>
      </c>
      <c r="R993" s="13">
        <v>0</v>
      </c>
      <c r="S993" s="13">
        <v>0</v>
      </c>
      <c r="T993" s="13">
        <v>607068</v>
      </c>
      <c r="U993" s="14">
        <v>9930263</v>
      </c>
      <c r="V993" s="4"/>
      <c r="W993" s="15">
        <v>0</v>
      </c>
      <c r="X993" s="16">
        <v>0.18</v>
      </c>
      <c r="Y993" s="16">
        <v>0.15300755465476282</v>
      </c>
      <c r="Z993" s="17">
        <v>0</v>
      </c>
      <c r="AA993" s="4"/>
      <c r="AB993" s="11">
        <v>53</v>
      </c>
      <c r="AC993" s="18">
        <v>0</v>
      </c>
      <c r="AD993" s="13">
        <v>0</v>
      </c>
      <c r="AE993" s="18">
        <v>0</v>
      </c>
      <c r="AF993" s="19">
        <v>0</v>
      </c>
    </row>
    <row r="994" spans="1:32" x14ac:dyDescent="0.2">
      <c r="A994" s="5">
        <v>3515</v>
      </c>
      <c r="B994" s="6">
        <v>3515287043</v>
      </c>
      <c r="C994" s="7" t="s">
        <v>348</v>
      </c>
      <c r="D994" s="6">
        <v>287</v>
      </c>
      <c r="E994" s="7" t="s">
        <v>349</v>
      </c>
      <c r="F994" s="6">
        <v>43</v>
      </c>
      <c r="G994" s="8" t="s">
        <v>350</v>
      </c>
      <c r="H994" s="3"/>
      <c r="I994" s="9">
        <v>10688</v>
      </c>
      <c r="J994" s="9">
        <v>3110</v>
      </c>
      <c r="K994" s="9">
        <v>0</v>
      </c>
      <c r="L994" s="9">
        <v>1188</v>
      </c>
      <c r="M994" s="10">
        <v>14986</v>
      </c>
      <c r="N994" s="3"/>
      <c r="O994" s="11">
        <v>4</v>
      </c>
      <c r="P994" s="12">
        <v>0</v>
      </c>
      <c r="Q994" s="13">
        <v>55192</v>
      </c>
      <c r="R994" s="13">
        <v>0</v>
      </c>
      <c r="S994" s="13">
        <v>0</v>
      </c>
      <c r="T994" s="13">
        <v>4752</v>
      </c>
      <c r="U994" s="14">
        <v>59944</v>
      </c>
      <c r="V994" s="4"/>
      <c r="W994" s="15">
        <v>0</v>
      </c>
      <c r="X994" s="16">
        <v>0.09</v>
      </c>
      <c r="Y994" s="16">
        <v>1.198158588810933E-2</v>
      </c>
      <c r="Z994" s="17">
        <v>0</v>
      </c>
      <c r="AA994" s="4"/>
      <c r="AB994" s="11">
        <v>2</v>
      </c>
      <c r="AC994" s="18">
        <v>0</v>
      </c>
      <c r="AD994" s="13">
        <v>0</v>
      </c>
      <c r="AE994" s="18">
        <v>0</v>
      </c>
      <c r="AF994" s="19">
        <v>0</v>
      </c>
    </row>
    <row r="995" spans="1:32" x14ac:dyDescent="0.2">
      <c r="A995" s="5">
        <v>3515</v>
      </c>
      <c r="B995" s="6">
        <v>3515287045</v>
      </c>
      <c r="C995" s="7" t="s">
        <v>348</v>
      </c>
      <c r="D995" s="6">
        <v>287</v>
      </c>
      <c r="E995" s="7" t="s">
        <v>349</v>
      </c>
      <c r="F995" s="6">
        <v>45</v>
      </c>
      <c r="G995" s="8" t="s">
        <v>351</v>
      </c>
      <c r="H995" s="3"/>
      <c r="I995" s="9">
        <v>13500</v>
      </c>
      <c r="J995" s="9">
        <v>3172</v>
      </c>
      <c r="K995" s="9">
        <v>0</v>
      </c>
      <c r="L995" s="9">
        <v>1188</v>
      </c>
      <c r="M995" s="10">
        <v>17860</v>
      </c>
      <c r="N995" s="3"/>
      <c r="O995" s="11">
        <v>4</v>
      </c>
      <c r="P995" s="12">
        <v>0</v>
      </c>
      <c r="Q995" s="13">
        <v>66688</v>
      </c>
      <c r="R995" s="13">
        <v>0</v>
      </c>
      <c r="S995" s="13">
        <v>0</v>
      </c>
      <c r="T995" s="13">
        <v>4752</v>
      </c>
      <c r="U995" s="14">
        <v>71440</v>
      </c>
      <c r="V995" s="4"/>
      <c r="W995" s="15">
        <v>0</v>
      </c>
      <c r="X995" s="16">
        <v>0.09</v>
      </c>
      <c r="Y995" s="16">
        <v>1.6371968026133683E-2</v>
      </c>
      <c r="Z995" s="17">
        <v>0</v>
      </c>
      <c r="AA995" s="4"/>
      <c r="AB995" s="11">
        <v>2</v>
      </c>
      <c r="AC995" s="18">
        <v>0</v>
      </c>
      <c r="AD995" s="13">
        <v>0</v>
      </c>
      <c r="AE995" s="18">
        <v>0</v>
      </c>
      <c r="AF995" s="19">
        <v>0</v>
      </c>
    </row>
    <row r="996" spans="1:32" x14ac:dyDescent="0.2">
      <c r="A996" s="5">
        <v>3515</v>
      </c>
      <c r="B996" s="6">
        <v>3515287135</v>
      </c>
      <c r="C996" s="7" t="s">
        <v>348</v>
      </c>
      <c r="D996" s="6">
        <v>287</v>
      </c>
      <c r="E996" s="7" t="s">
        <v>349</v>
      </c>
      <c r="F996" s="6">
        <v>135</v>
      </c>
      <c r="G996" s="8" t="s">
        <v>352</v>
      </c>
      <c r="H996" s="3"/>
      <c r="I996" s="9">
        <v>11879</v>
      </c>
      <c r="J996" s="9">
        <v>3319</v>
      </c>
      <c r="K996" s="9">
        <v>0</v>
      </c>
      <c r="L996" s="9">
        <v>1188</v>
      </c>
      <c r="M996" s="10">
        <v>16386</v>
      </c>
      <c r="N996" s="3"/>
      <c r="O996" s="11">
        <v>3</v>
      </c>
      <c r="P996" s="12">
        <v>0</v>
      </c>
      <c r="Q996" s="13">
        <v>45594</v>
      </c>
      <c r="R996" s="13">
        <v>0</v>
      </c>
      <c r="S996" s="13">
        <v>0</v>
      </c>
      <c r="T996" s="13">
        <v>3564</v>
      </c>
      <c r="U996" s="14">
        <v>49158</v>
      </c>
      <c r="V996" s="4"/>
      <c r="W996" s="15">
        <v>0</v>
      </c>
      <c r="X996" s="16">
        <v>0.09</v>
      </c>
      <c r="Y996" s="16">
        <v>1.3654896553541726E-2</v>
      </c>
      <c r="Z996" s="17">
        <v>0</v>
      </c>
      <c r="AA996" s="4"/>
      <c r="AB996" s="11">
        <v>1</v>
      </c>
      <c r="AC996" s="18">
        <v>0</v>
      </c>
      <c r="AD996" s="13">
        <v>0</v>
      </c>
      <c r="AE996" s="18">
        <v>0</v>
      </c>
      <c r="AF996" s="19">
        <v>0</v>
      </c>
    </row>
    <row r="997" spans="1:32" x14ac:dyDescent="0.2">
      <c r="A997" s="5">
        <v>3515</v>
      </c>
      <c r="B997" s="6">
        <v>3515287151</v>
      </c>
      <c r="C997" s="7" t="s">
        <v>348</v>
      </c>
      <c r="D997" s="6">
        <v>287</v>
      </c>
      <c r="E997" s="7" t="s">
        <v>349</v>
      </c>
      <c r="F997" s="6">
        <v>151</v>
      </c>
      <c r="G997" s="8" t="s">
        <v>201</v>
      </c>
      <c r="H997" s="3"/>
      <c r="I997" s="9">
        <v>10679</v>
      </c>
      <c r="J997" s="9">
        <v>1656</v>
      </c>
      <c r="K997" s="9">
        <v>0</v>
      </c>
      <c r="L997" s="9">
        <v>1188</v>
      </c>
      <c r="M997" s="10">
        <v>13523</v>
      </c>
      <c r="N997" s="3"/>
      <c r="O997" s="11">
        <v>2</v>
      </c>
      <c r="P997" s="12">
        <v>0</v>
      </c>
      <c r="Q997" s="13">
        <v>24670</v>
      </c>
      <c r="R997" s="13">
        <v>0</v>
      </c>
      <c r="S997" s="13">
        <v>0</v>
      </c>
      <c r="T997" s="13">
        <v>2376</v>
      </c>
      <c r="U997" s="14">
        <v>27046</v>
      </c>
      <c r="V997" s="4"/>
      <c r="W997" s="15">
        <v>0</v>
      </c>
      <c r="X997" s="16">
        <v>0.09</v>
      </c>
      <c r="Y997" s="16">
        <v>1.940356054657608E-2</v>
      </c>
      <c r="Z997" s="17">
        <v>0</v>
      </c>
      <c r="AA997" s="4"/>
      <c r="AB997" s="11">
        <v>1</v>
      </c>
      <c r="AC997" s="18">
        <v>0</v>
      </c>
      <c r="AD997" s="13">
        <v>0</v>
      </c>
      <c r="AE997" s="18">
        <v>0</v>
      </c>
      <c r="AF997" s="19">
        <v>0</v>
      </c>
    </row>
    <row r="998" spans="1:32" x14ac:dyDescent="0.2">
      <c r="A998" s="5">
        <v>3515</v>
      </c>
      <c r="B998" s="6">
        <v>3515287161</v>
      </c>
      <c r="C998" s="7" t="s">
        <v>348</v>
      </c>
      <c r="D998" s="6">
        <v>287</v>
      </c>
      <c r="E998" s="7" t="s">
        <v>349</v>
      </c>
      <c r="F998" s="6">
        <v>161</v>
      </c>
      <c r="G998" s="8" t="s">
        <v>191</v>
      </c>
      <c r="H998" s="3"/>
      <c r="I998" s="9">
        <v>14514</v>
      </c>
      <c r="J998" s="9">
        <v>5066</v>
      </c>
      <c r="K998" s="9">
        <v>0</v>
      </c>
      <c r="L998" s="9">
        <v>1188</v>
      </c>
      <c r="M998" s="10">
        <v>20768</v>
      </c>
      <c r="N998" s="3"/>
      <c r="O998" s="11">
        <v>1</v>
      </c>
      <c r="P998" s="12">
        <v>0</v>
      </c>
      <c r="Q998" s="13">
        <v>19580</v>
      </c>
      <c r="R998" s="13">
        <v>0</v>
      </c>
      <c r="S998" s="13">
        <v>0</v>
      </c>
      <c r="T998" s="13">
        <v>1188</v>
      </c>
      <c r="U998" s="14">
        <v>20768</v>
      </c>
      <c r="V998" s="4"/>
      <c r="W998" s="15">
        <v>0</v>
      </c>
      <c r="X998" s="16">
        <v>0.09</v>
      </c>
      <c r="Y998" s="16">
        <v>9.0304638786054339E-3</v>
      </c>
      <c r="Z998" s="17">
        <v>0</v>
      </c>
      <c r="AA998" s="4"/>
      <c r="AB998" s="11">
        <v>0</v>
      </c>
      <c r="AC998" s="18">
        <v>0</v>
      </c>
      <c r="AD998" s="13">
        <v>0</v>
      </c>
      <c r="AE998" s="18">
        <v>0</v>
      </c>
      <c r="AF998" s="19">
        <v>0</v>
      </c>
    </row>
    <row r="999" spans="1:32" x14ac:dyDescent="0.2">
      <c r="A999" s="5">
        <v>3515</v>
      </c>
      <c r="B999" s="6">
        <v>3515287191</v>
      </c>
      <c r="C999" s="7" t="s">
        <v>348</v>
      </c>
      <c r="D999" s="6">
        <v>287</v>
      </c>
      <c r="E999" s="7" t="s">
        <v>349</v>
      </c>
      <c r="F999" s="6">
        <v>191</v>
      </c>
      <c r="G999" s="8" t="s">
        <v>192</v>
      </c>
      <c r="H999" s="3"/>
      <c r="I999" s="9">
        <v>12016</v>
      </c>
      <c r="J999" s="9">
        <v>3333</v>
      </c>
      <c r="K999" s="9">
        <v>0</v>
      </c>
      <c r="L999" s="9">
        <v>1188</v>
      </c>
      <c r="M999" s="10">
        <v>16537</v>
      </c>
      <c r="N999" s="3"/>
      <c r="O999" s="11">
        <v>35</v>
      </c>
      <c r="P999" s="12">
        <v>0</v>
      </c>
      <c r="Q999" s="13">
        <v>537215</v>
      </c>
      <c r="R999" s="13">
        <v>0</v>
      </c>
      <c r="S999" s="13">
        <v>0</v>
      </c>
      <c r="T999" s="13">
        <v>41580</v>
      </c>
      <c r="U999" s="14">
        <v>578795</v>
      </c>
      <c r="V999" s="4"/>
      <c r="W999" s="15">
        <v>0</v>
      </c>
      <c r="X999" s="16">
        <v>0.09</v>
      </c>
      <c r="Y999" s="16">
        <v>4.1858651288192862E-2</v>
      </c>
      <c r="Z999" s="17">
        <v>0</v>
      </c>
      <c r="AA999" s="4"/>
      <c r="AB999" s="11">
        <v>16</v>
      </c>
      <c r="AC999" s="18">
        <v>0</v>
      </c>
      <c r="AD999" s="13">
        <v>0</v>
      </c>
      <c r="AE999" s="18">
        <v>0</v>
      </c>
      <c r="AF999" s="19">
        <v>0</v>
      </c>
    </row>
    <row r="1000" spans="1:32" x14ac:dyDescent="0.2">
      <c r="A1000" s="5">
        <v>3515</v>
      </c>
      <c r="B1000" s="6">
        <v>3515287215</v>
      </c>
      <c r="C1000" s="7" t="s">
        <v>348</v>
      </c>
      <c r="D1000" s="6">
        <v>287</v>
      </c>
      <c r="E1000" s="7" t="s">
        <v>349</v>
      </c>
      <c r="F1000" s="6">
        <v>215</v>
      </c>
      <c r="G1000" s="8" t="s">
        <v>311</v>
      </c>
      <c r="H1000" s="3"/>
      <c r="I1000" s="9">
        <v>13676</v>
      </c>
      <c r="J1000" s="9">
        <v>1413</v>
      </c>
      <c r="K1000" s="9">
        <v>0</v>
      </c>
      <c r="L1000" s="9">
        <v>1188</v>
      </c>
      <c r="M1000" s="10">
        <v>16277</v>
      </c>
      <c r="N1000" s="3"/>
      <c r="O1000" s="11">
        <v>16</v>
      </c>
      <c r="P1000" s="12">
        <v>0</v>
      </c>
      <c r="Q1000" s="13">
        <v>241424</v>
      </c>
      <c r="R1000" s="13">
        <v>0</v>
      </c>
      <c r="S1000" s="13">
        <v>0</v>
      </c>
      <c r="T1000" s="13">
        <v>19008</v>
      </c>
      <c r="U1000" s="14">
        <v>260432</v>
      </c>
      <c r="V1000" s="4"/>
      <c r="W1000" s="15">
        <v>0</v>
      </c>
      <c r="X1000" s="16">
        <v>0.18</v>
      </c>
      <c r="Y1000" s="16">
        <v>2.9999367152390568E-2</v>
      </c>
      <c r="Z1000" s="17">
        <v>0</v>
      </c>
      <c r="AA1000" s="4"/>
      <c r="AB1000" s="11">
        <v>5</v>
      </c>
      <c r="AC1000" s="18">
        <v>0</v>
      </c>
      <c r="AD1000" s="13">
        <v>0</v>
      </c>
      <c r="AE1000" s="18">
        <v>0</v>
      </c>
      <c r="AF1000" s="19">
        <v>0</v>
      </c>
    </row>
    <row r="1001" spans="1:32" x14ac:dyDescent="0.2">
      <c r="A1001" s="5">
        <v>3515</v>
      </c>
      <c r="B1001" s="6">
        <v>3515287226</v>
      </c>
      <c r="C1001" s="7" t="s">
        <v>348</v>
      </c>
      <c r="D1001" s="6">
        <v>287</v>
      </c>
      <c r="E1001" s="7" t="s">
        <v>349</v>
      </c>
      <c r="F1001" s="6">
        <v>226</v>
      </c>
      <c r="G1001" s="8" t="s">
        <v>202</v>
      </c>
      <c r="H1001" s="3"/>
      <c r="I1001" s="9">
        <v>10332</v>
      </c>
      <c r="J1001" s="9">
        <v>980</v>
      </c>
      <c r="K1001" s="9">
        <v>0</v>
      </c>
      <c r="L1001" s="9">
        <v>1188</v>
      </c>
      <c r="M1001" s="10">
        <v>12500</v>
      </c>
      <c r="N1001" s="3"/>
      <c r="O1001" s="11">
        <v>1</v>
      </c>
      <c r="P1001" s="12">
        <v>0</v>
      </c>
      <c r="Q1001" s="13">
        <v>11312</v>
      </c>
      <c r="R1001" s="13">
        <v>0</v>
      </c>
      <c r="S1001" s="13">
        <v>0</v>
      </c>
      <c r="T1001" s="13">
        <v>1188</v>
      </c>
      <c r="U1001" s="14">
        <v>12500</v>
      </c>
      <c r="V1001" s="4"/>
      <c r="W1001" s="15">
        <v>0</v>
      </c>
      <c r="X1001" s="16">
        <v>0.18</v>
      </c>
      <c r="Y1001" s="16">
        <v>1.6929435924772737E-2</v>
      </c>
      <c r="Z1001" s="17">
        <v>0</v>
      </c>
      <c r="AA1001" s="4"/>
      <c r="AB1001" s="11">
        <v>0</v>
      </c>
      <c r="AC1001" s="18">
        <v>0</v>
      </c>
      <c r="AD1001" s="13">
        <v>0</v>
      </c>
      <c r="AE1001" s="18">
        <v>0</v>
      </c>
      <c r="AF1001" s="19">
        <v>0</v>
      </c>
    </row>
    <row r="1002" spans="1:32" x14ac:dyDescent="0.2">
      <c r="A1002" s="5">
        <v>3515</v>
      </c>
      <c r="B1002" s="6">
        <v>3515287227</v>
      </c>
      <c r="C1002" s="7" t="s">
        <v>348</v>
      </c>
      <c r="D1002" s="6">
        <v>287</v>
      </c>
      <c r="E1002" s="7" t="s">
        <v>349</v>
      </c>
      <c r="F1002" s="6">
        <v>227</v>
      </c>
      <c r="G1002" s="8" t="s">
        <v>193</v>
      </c>
      <c r="H1002" s="3"/>
      <c r="I1002" s="9">
        <v>13673</v>
      </c>
      <c r="J1002" s="9">
        <v>3584</v>
      </c>
      <c r="K1002" s="9">
        <v>0</v>
      </c>
      <c r="L1002" s="9">
        <v>1188</v>
      </c>
      <c r="M1002" s="10">
        <v>18445</v>
      </c>
      <c r="N1002" s="3"/>
      <c r="O1002" s="11">
        <v>23</v>
      </c>
      <c r="P1002" s="12">
        <v>0</v>
      </c>
      <c r="Q1002" s="13">
        <v>396911</v>
      </c>
      <c r="R1002" s="13">
        <v>0</v>
      </c>
      <c r="S1002" s="13">
        <v>0</v>
      </c>
      <c r="T1002" s="13">
        <v>27324</v>
      </c>
      <c r="U1002" s="14">
        <v>424235</v>
      </c>
      <c r="V1002" s="4"/>
      <c r="W1002" s="15">
        <v>0</v>
      </c>
      <c r="X1002" s="16">
        <v>0.18</v>
      </c>
      <c r="Y1002" s="16">
        <v>2.1979899604958549E-2</v>
      </c>
      <c r="Z1002" s="17">
        <v>0</v>
      </c>
      <c r="AA1002" s="4"/>
      <c r="AB1002" s="11">
        <v>9</v>
      </c>
      <c r="AC1002" s="18">
        <v>0</v>
      </c>
      <c r="AD1002" s="13">
        <v>0</v>
      </c>
      <c r="AE1002" s="18">
        <v>0</v>
      </c>
      <c r="AF1002" s="19">
        <v>0</v>
      </c>
    </row>
    <row r="1003" spans="1:32" x14ac:dyDescent="0.2">
      <c r="A1003" s="5">
        <v>3515</v>
      </c>
      <c r="B1003" s="6">
        <v>3515287277</v>
      </c>
      <c r="C1003" s="7" t="s">
        <v>348</v>
      </c>
      <c r="D1003" s="6">
        <v>287</v>
      </c>
      <c r="E1003" s="7" t="s">
        <v>349</v>
      </c>
      <c r="F1003" s="6">
        <v>277</v>
      </c>
      <c r="G1003" s="8" t="s">
        <v>312</v>
      </c>
      <c r="H1003" s="3"/>
      <c r="I1003" s="9">
        <v>15374</v>
      </c>
      <c r="J1003" s="9">
        <v>245</v>
      </c>
      <c r="K1003" s="9">
        <v>0</v>
      </c>
      <c r="L1003" s="9">
        <v>1188</v>
      </c>
      <c r="M1003" s="10">
        <v>16807</v>
      </c>
      <c r="N1003" s="3"/>
      <c r="O1003" s="11">
        <v>135</v>
      </c>
      <c r="P1003" s="12">
        <v>0</v>
      </c>
      <c r="Q1003" s="13">
        <v>2108565</v>
      </c>
      <c r="R1003" s="13">
        <v>0</v>
      </c>
      <c r="S1003" s="13">
        <v>0</v>
      </c>
      <c r="T1003" s="13">
        <v>160380</v>
      </c>
      <c r="U1003" s="14">
        <v>2268945</v>
      </c>
      <c r="V1003" s="4"/>
      <c r="W1003" s="15">
        <v>0</v>
      </c>
      <c r="X1003" s="16">
        <v>0.18</v>
      </c>
      <c r="Y1003" s="16">
        <v>5.776922181616017E-2</v>
      </c>
      <c r="Z1003" s="17">
        <v>0</v>
      </c>
      <c r="AA1003" s="4"/>
      <c r="AB1003" s="11">
        <v>33</v>
      </c>
      <c r="AC1003" s="18">
        <v>0</v>
      </c>
      <c r="AD1003" s="13">
        <v>0</v>
      </c>
      <c r="AE1003" s="18">
        <v>0</v>
      </c>
      <c r="AF1003" s="19">
        <v>0</v>
      </c>
    </row>
    <row r="1004" spans="1:32" x14ac:dyDescent="0.2">
      <c r="A1004" s="5">
        <v>3515</v>
      </c>
      <c r="B1004" s="6">
        <v>3515287287</v>
      </c>
      <c r="C1004" s="7" t="s">
        <v>348</v>
      </c>
      <c r="D1004" s="6">
        <v>287</v>
      </c>
      <c r="E1004" s="7" t="s">
        <v>349</v>
      </c>
      <c r="F1004" s="6">
        <v>287</v>
      </c>
      <c r="G1004" s="8" t="s">
        <v>349</v>
      </c>
      <c r="H1004" s="3"/>
      <c r="I1004" s="9">
        <v>12802</v>
      </c>
      <c r="J1004" s="9">
        <v>4539</v>
      </c>
      <c r="K1004" s="9">
        <v>0</v>
      </c>
      <c r="L1004" s="9">
        <v>1188</v>
      </c>
      <c r="M1004" s="10">
        <v>18529</v>
      </c>
      <c r="N1004" s="3"/>
      <c r="O1004" s="11">
        <v>23</v>
      </c>
      <c r="P1004" s="12">
        <v>0</v>
      </c>
      <c r="Q1004" s="13">
        <v>398843</v>
      </c>
      <c r="R1004" s="13">
        <v>0</v>
      </c>
      <c r="S1004" s="13">
        <v>0</v>
      </c>
      <c r="T1004" s="13">
        <v>27324</v>
      </c>
      <c r="U1004" s="14">
        <v>426167</v>
      </c>
      <c r="V1004" s="4"/>
      <c r="W1004" s="15">
        <v>0</v>
      </c>
      <c r="X1004" s="16">
        <v>0.09</v>
      </c>
      <c r="Y1004" s="16">
        <v>2.6419146745081473E-2</v>
      </c>
      <c r="Z1004" s="17">
        <v>0</v>
      </c>
      <c r="AA1004" s="4"/>
      <c r="AB1004" s="11">
        <v>6</v>
      </c>
      <c r="AC1004" s="18">
        <v>0</v>
      </c>
      <c r="AD1004" s="13">
        <v>0</v>
      </c>
      <c r="AE1004" s="18">
        <v>0</v>
      </c>
      <c r="AF1004" s="19">
        <v>0</v>
      </c>
    </row>
    <row r="1005" spans="1:32" x14ac:dyDescent="0.2">
      <c r="A1005" s="5">
        <v>3515</v>
      </c>
      <c r="B1005" s="6">
        <v>3515287306</v>
      </c>
      <c r="C1005" s="7" t="s">
        <v>348</v>
      </c>
      <c r="D1005" s="6">
        <v>287</v>
      </c>
      <c r="E1005" s="7" t="s">
        <v>349</v>
      </c>
      <c r="F1005" s="6">
        <v>306</v>
      </c>
      <c r="G1005" s="8" t="s">
        <v>353</v>
      </c>
      <c r="H1005" s="3"/>
      <c r="I1005" s="9">
        <v>13358</v>
      </c>
      <c r="J1005" s="9">
        <v>4724</v>
      </c>
      <c r="K1005" s="9">
        <v>0</v>
      </c>
      <c r="L1005" s="9">
        <v>1188</v>
      </c>
      <c r="M1005" s="10">
        <v>19270</v>
      </c>
      <c r="N1005" s="3"/>
      <c r="O1005" s="11">
        <v>5</v>
      </c>
      <c r="P1005" s="12">
        <v>0</v>
      </c>
      <c r="Q1005" s="13">
        <v>90410</v>
      </c>
      <c r="R1005" s="13">
        <v>0</v>
      </c>
      <c r="S1005" s="13">
        <v>0</v>
      </c>
      <c r="T1005" s="13">
        <v>5940</v>
      </c>
      <c r="U1005" s="14">
        <v>96350</v>
      </c>
      <c r="V1005" s="4"/>
      <c r="W1005" s="15">
        <v>0</v>
      </c>
      <c r="X1005" s="16">
        <v>0.09</v>
      </c>
      <c r="Y1005" s="16">
        <v>3.9419232321241671E-2</v>
      </c>
      <c r="Z1005" s="17">
        <v>0</v>
      </c>
      <c r="AA1005" s="4"/>
      <c r="AB1005" s="11">
        <v>3</v>
      </c>
      <c r="AC1005" s="18">
        <v>0</v>
      </c>
      <c r="AD1005" s="13">
        <v>0</v>
      </c>
      <c r="AE1005" s="18">
        <v>0</v>
      </c>
      <c r="AF1005" s="19">
        <v>0</v>
      </c>
    </row>
    <row r="1006" spans="1:32" x14ac:dyDescent="0.2">
      <c r="A1006" s="5">
        <v>3515</v>
      </c>
      <c r="B1006" s="6">
        <v>3515287316</v>
      </c>
      <c r="C1006" s="7" t="s">
        <v>348</v>
      </c>
      <c r="D1006" s="6">
        <v>287</v>
      </c>
      <c r="E1006" s="7" t="s">
        <v>349</v>
      </c>
      <c r="F1006" s="6">
        <v>316</v>
      </c>
      <c r="G1006" s="8" t="s">
        <v>203</v>
      </c>
      <c r="H1006" s="3"/>
      <c r="I1006" s="9">
        <v>15749</v>
      </c>
      <c r="J1006" s="9">
        <v>951</v>
      </c>
      <c r="K1006" s="9">
        <v>0</v>
      </c>
      <c r="L1006" s="9">
        <v>1188</v>
      </c>
      <c r="M1006" s="10">
        <v>17888</v>
      </c>
      <c r="N1006" s="3"/>
      <c r="O1006" s="11">
        <v>19</v>
      </c>
      <c r="P1006" s="12">
        <v>0</v>
      </c>
      <c r="Q1006" s="13">
        <v>317300</v>
      </c>
      <c r="R1006" s="13">
        <v>0</v>
      </c>
      <c r="S1006" s="13">
        <v>0</v>
      </c>
      <c r="T1006" s="13">
        <v>22572</v>
      </c>
      <c r="U1006" s="14">
        <v>339872</v>
      </c>
      <c r="V1006" s="4"/>
      <c r="W1006" s="15">
        <v>0</v>
      </c>
      <c r="X1006" s="16">
        <v>0.18</v>
      </c>
      <c r="Y1006" s="16">
        <v>1.4948745246247917E-2</v>
      </c>
      <c r="Z1006" s="17">
        <v>0</v>
      </c>
      <c r="AA1006" s="4"/>
      <c r="AB1006" s="11">
        <v>9</v>
      </c>
      <c r="AC1006" s="18">
        <v>0</v>
      </c>
      <c r="AD1006" s="13">
        <v>0</v>
      </c>
      <c r="AE1006" s="18">
        <v>0</v>
      </c>
      <c r="AF1006" s="19">
        <v>0</v>
      </c>
    </row>
    <row r="1007" spans="1:32" x14ac:dyDescent="0.2">
      <c r="A1007" s="5">
        <v>3515</v>
      </c>
      <c r="B1007" s="6">
        <v>3515287658</v>
      </c>
      <c r="C1007" s="7" t="s">
        <v>348</v>
      </c>
      <c r="D1007" s="6">
        <v>287</v>
      </c>
      <c r="E1007" s="7" t="s">
        <v>349</v>
      </c>
      <c r="F1007" s="6">
        <v>658</v>
      </c>
      <c r="G1007" s="8" t="s">
        <v>205</v>
      </c>
      <c r="H1007" s="3"/>
      <c r="I1007" s="9">
        <v>12377</v>
      </c>
      <c r="J1007" s="9">
        <v>1961</v>
      </c>
      <c r="K1007" s="9">
        <v>0</v>
      </c>
      <c r="L1007" s="9">
        <v>1188</v>
      </c>
      <c r="M1007" s="10">
        <v>15526</v>
      </c>
      <c r="N1007" s="3"/>
      <c r="O1007" s="11">
        <v>2</v>
      </c>
      <c r="P1007" s="12">
        <v>0</v>
      </c>
      <c r="Q1007" s="13">
        <v>28676</v>
      </c>
      <c r="R1007" s="13">
        <v>0</v>
      </c>
      <c r="S1007" s="13">
        <v>0</v>
      </c>
      <c r="T1007" s="13">
        <v>2376</v>
      </c>
      <c r="U1007" s="14">
        <v>31052</v>
      </c>
      <c r="V1007" s="4"/>
      <c r="W1007" s="15">
        <v>0</v>
      </c>
      <c r="X1007" s="16">
        <v>0.09</v>
      </c>
      <c r="Y1007" s="16">
        <v>3.1977208876496914E-3</v>
      </c>
      <c r="Z1007" s="17">
        <v>0</v>
      </c>
      <c r="AA1007" s="4"/>
      <c r="AB1007" s="11">
        <v>1</v>
      </c>
      <c r="AC1007" s="18">
        <v>0</v>
      </c>
      <c r="AD1007" s="13">
        <v>0</v>
      </c>
      <c r="AE1007" s="18">
        <v>0</v>
      </c>
      <c r="AF1007" s="19">
        <v>0</v>
      </c>
    </row>
    <row r="1008" spans="1:32" x14ac:dyDescent="0.2">
      <c r="A1008" s="5">
        <v>3515</v>
      </c>
      <c r="B1008" s="6">
        <v>3515287767</v>
      </c>
      <c r="C1008" s="7" t="s">
        <v>348</v>
      </c>
      <c r="D1008" s="6">
        <v>287</v>
      </c>
      <c r="E1008" s="7" t="s">
        <v>349</v>
      </c>
      <c r="F1008" s="6">
        <v>767</v>
      </c>
      <c r="G1008" s="8" t="s">
        <v>207</v>
      </c>
      <c r="H1008" s="3"/>
      <c r="I1008" s="9">
        <v>12048</v>
      </c>
      <c r="J1008" s="9">
        <v>1176</v>
      </c>
      <c r="K1008" s="9">
        <v>0</v>
      </c>
      <c r="L1008" s="9">
        <v>1188</v>
      </c>
      <c r="M1008" s="10">
        <v>14412</v>
      </c>
      <c r="N1008" s="3"/>
      <c r="O1008" s="11">
        <v>58</v>
      </c>
      <c r="P1008" s="12">
        <v>0</v>
      </c>
      <c r="Q1008" s="13">
        <v>766992</v>
      </c>
      <c r="R1008" s="13">
        <v>0</v>
      </c>
      <c r="S1008" s="13">
        <v>0</v>
      </c>
      <c r="T1008" s="13">
        <v>68904</v>
      </c>
      <c r="U1008" s="14">
        <v>835896</v>
      </c>
      <c r="V1008" s="4"/>
      <c r="W1008" s="15">
        <v>0</v>
      </c>
      <c r="X1008" s="16">
        <v>0.09</v>
      </c>
      <c r="Y1008" s="16">
        <v>3.525149249961549E-2</v>
      </c>
      <c r="Z1008" s="17">
        <v>0</v>
      </c>
      <c r="AA1008" s="4"/>
      <c r="AB1008" s="11">
        <v>20</v>
      </c>
      <c r="AC1008" s="18">
        <v>0</v>
      </c>
      <c r="AD1008" s="13">
        <v>0</v>
      </c>
      <c r="AE1008" s="18">
        <v>0</v>
      </c>
      <c r="AF1008" s="19">
        <v>0</v>
      </c>
    </row>
    <row r="1009" spans="1:32" x14ac:dyDescent="0.2">
      <c r="A1009" s="5">
        <v>3515</v>
      </c>
      <c r="B1009" s="6">
        <v>3515287770</v>
      </c>
      <c r="C1009" s="7" t="s">
        <v>348</v>
      </c>
      <c r="D1009" s="6">
        <v>287</v>
      </c>
      <c r="E1009" s="7" t="s">
        <v>349</v>
      </c>
      <c r="F1009" s="6">
        <v>770</v>
      </c>
      <c r="G1009" s="8" t="s">
        <v>354</v>
      </c>
      <c r="H1009" s="3"/>
      <c r="I1009" s="9">
        <v>11806</v>
      </c>
      <c r="J1009" s="9">
        <v>1797</v>
      </c>
      <c r="K1009" s="9">
        <v>0</v>
      </c>
      <c r="L1009" s="9">
        <v>1188</v>
      </c>
      <c r="M1009" s="10">
        <v>14791</v>
      </c>
      <c r="N1009" s="3"/>
      <c r="O1009" s="11">
        <v>8</v>
      </c>
      <c r="P1009" s="12">
        <v>0</v>
      </c>
      <c r="Q1009" s="13">
        <v>108824</v>
      </c>
      <c r="R1009" s="13">
        <v>0</v>
      </c>
      <c r="S1009" s="13">
        <v>0</v>
      </c>
      <c r="T1009" s="13">
        <v>9504</v>
      </c>
      <c r="U1009" s="14">
        <v>118328</v>
      </c>
      <c r="V1009" s="4"/>
      <c r="W1009" s="15">
        <v>0</v>
      </c>
      <c r="X1009" s="16">
        <v>0.09</v>
      </c>
      <c r="Y1009" s="16">
        <v>4.1522110588752504E-3</v>
      </c>
      <c r="Z1009" s="17">
        <v>0</v>
      </c>
      <c r="AA1009" s="4"/>
      <c r="AB1009" s="11">
        <v>0</v>
      </c>
      <c r="AC1009" s="18">
        <v>0</v>
      </c>
      <c r="AD1009" s="13">
        <v>0</v>
      </c>
      <c r="AE1009" s="18">
        <v>0</v>
      </c>
      <c r="AF1009" s="19">
        <v>0</v>
      </c>
    </row>
    <row r="1010" spans="1:32" x14ac:dyDescent="0.2">
      <c r="A1010" s="5">
        <v>3515</v>
      </c>
      <c r="B1010" s="6">
        <v>3515287778</v>
      </c>
      <c r="C1010" s="7" t="s">
        <v>348</v>
      </c>
      <c r="D1010" s="6">
        <v>287</v>
      </c>
      <c r="E1010" s="7" t="s">
        <v>349</v>
      </c>
      <c r="F1010" s="6">
        <v>778</v>
      </c>
      <c r="G1010" s="8" t="s">
        <v>355</v>
      </c>
      <c r="H1010" s="3"/>
      <c r="I1010" s="9">
        <v>15051</v>
      </c>
      <c r="J1010" s="9">
        <v>1330</v>
      </c>
      <c r="K1010" s="9">
        <v>0</v>
      </c>
      <c r="L1010" s="9">
        <v>1188</v>
      </c>
      <c r="M1010" s="10">
        <v>17569</v>
      </c>
      <c r="N1010" s="3"/>
      <c r="O1010" s="11">
        <v>9</v>
      </c>
      <c r="P1010" s="12">
        <v>0</v>
      </c>
      <c r="Q1010" s="13">
        <v>147429</v>
      </c>
      <c r="R1010" s="13">
        <v>0</v>
      </c>
      <c r="S1010" s="13">
        <v>0</v>
      </c>
      <c r="T1010" s="13">
        <v>10692</v>
      </c>
      <c r="U1010" s="14">
        <v>158121</v>
      </c>
      <c r="V1010" s="4"/>
      <c r="W1010" s="15">
        <v>0</v>
      </c>
      <c r="X1010" s="16">
        <v>0.09</v>
      </c>
      <c r="Y1010" s="16">
        <v>8.0680260203402319E-3</v>
      </c>
      <c r="Z1010" s="17">
        <v>0</v>
      </c>
      <c r="AA1010" s="4"/>
      <c r="AB1010" s="11">
        <v>4</v>
      </c>
      <c r="AC1010" s="18">
        <v>0</v>
      </c>
      <c r="AD1010" s="13">
        <v>0</v>
      </c>
      <c r="AE1010" s="18">
        <v>0</v>
      </c>
      <c r="AF1010" s="19">
        <v>0</v>
      </c>
    </row>
    <row r="1011" spans="1:32" x14ac:dyDescent="0.2">
      <c r="A1011" s="5">
        <v>3516</v>
      </c>
      <c r="B1011" s="6">
        <v>3516332005</v>
      </c>
      <c r="C1011" s="7" t="s">
        <v>356</v>
      </c>
      <c r="D1011" s="6">
        <v>332</v>
      </c>
      <c r="E1011" s="7" t="s">
        <v>195</v>
      </c>
      <c r="F1011" s="6">
        <v>5</v>
      </c>
      <c r="G1011" s="8" t="s">
        <v>186</v>
      </c>
      <c r="H1011" s="3"/>
      <c r="I1011" s="9">
        <v>14687</v>
      </c>
      <c r="J1011" s="9">
        <v>6272</v>
      </c>
      <c r="K1011" s="9">
        <v>0</v>
      </c>
      <c r="L1011" s="9">
        <v>1188</v>
      </c>
      <c r="M1011" s="10">
        <v>22147</v>
      </c>
      <c r="N1011" s="3"/>
      <c r="O1011" s="11">
        <v>49</v>
      </c>
      <c r="P1011" s="12">
        <v>0</v>
      </c>
      <c r="Q1011" s="13">
        <v>1026991</v>
      </c>
      <c r="R1011" s="13">
        <v>0</v>
      </c>
      <c r="S1011" s="13">
        <v>0</v>
      </c>
      <c r="T1011" s="13">
        <v>58212</v>
      </c>
      <c r="U1011" s="14">
        <v>1085203</v>
      </c>
      <c r="V1011" s="4"/>
      <c r="W1011" s="15">
        <v>0</v>
      </c>
      <c r="X1011" s="16">
        <v>0.09</v>
      </c>
      <c r="Y1011" s="16">
        <v>1.8873452055488921E-2</v>
      </c>
      <c r="Z1011" s="17">
        <v>0</v>
      </c>
      <c r="AA1011" s="4"/>
      <c r="AB1011" s="11">
        <v>9</v>
      </c>
      <c r="AC1011" s="18">
        <v>0</v>
      </c>
      <c r="AD1011" s="13">
        <v>0</v>
      </c>
      <c r="AE1011" s="18">
        <v>0</v>
      </c>
      <c r="AF1011" s="19">
        <v>0</v>
      </c>
    </row>
    <row r="1012" spans="1:32" x14ac:dyDescent="0.2">
      <c r="A1012" s="5">
        <v>3516</v>
      </c>
      <c r="B1012" s="6">
        <v>3516332061</v>
      </c>
      <c r="C1012" s="7" t="s">
        <v>356</v>
      </c>
      <c r="D1012" s="6">
        <v>332</v>
      </c>
      <c r="E1012" s="7" t="s">
        <v>195</v>
      </c>
      <c r="F1012" s="6">
        <v>61</v>
      </c>
      <c r="G1012" s="8" t="s">
        <v>188</v>
      </c>
      <c r="H1012" s="3"/>
      <c r="I1012" s="9">
        <v>17079</v>
      </c>
      <c r="J1012" s="9">
        <v>486</v>
      </c>
      <c r="K1012" s="9">
        <v>0</v>
      </c>
      <c r="L1012" s="9">
        <v>1188</v>
      </c>
      <c r="M1012" s="10">
        <v>18753</v>
      </c>
      <c r="N1012" s="3"/>
      <c r="O1012" s="11">
        <v>18</v>
      </c>
      <c r="P1012" s="12">
        <v>0</v>
      </c>
      <c r="Q1012" s="13">
        <v>316170</v>
      </c>
      <c r="R1012" s="13">
        <v>0</v>
      </c>
      <c r="S1012" s="13">
        <v>0</v>
      </c>
      <c r="T1012" s="13">
        <v>21384</v>
      </c>
      <c r="U1012" s="14">
        <v>337554</v>
      </c>
      <c r="V1012" s="4"/>
      <c r="W1012" s="15">
        <v>0</v>
      </c>
      <c r="X1012" s="16">
        <v>0.09</v>
      </c>
      <c r="Y1012" s="16">
        <v>4.561311392514681E-2</v>
      </c>
      <c r="Z1012" s="17">
        <v>0</v>
      </c>
      <c r="AA1012" s="4"/>
      <c r="AB1012" s="11">
        <v>3</v>
      </c>
      <c r="AC1012" s="18">
        <v>0</v>
      </c>
      <c r="AD1012" s="13">
        <v>0</v>
      </c>
      <c r="AE1012" s="18">
        <v>0</v>
      </c>
      <c r="AF1012" s="19">
        <v>0</v>
      </c>
    </row>
    <row r="1013" spans="1:32" x14ac:dyDescent="0.2">
      <c r="A1013" s="5">
        <v>3516</v>
      </c>
      <c r="B1013" s="6">
        <v>3516332086</v>
      </c>
      <c r="C1013" s="7" t="s">
        <v>356</v>
      </c>
      <c r="D1013" s="6">
        <v>332</v>
      </c>
      <c r="E1013" s="7" t="s">
        <v>195</v>
      </c>
      <c r="F1013" s="6">
        <v>86</v>
      </c>
      <c r="G1013" s="8" t="s">
        <v>234</v>
      </c>
      <c r="H1013" s="3"/>
      <c r="I1013" s="9">
        <v>10332</v>
      </c>
      <c r="J1013" s="9">
        <v>1052</v>
      </c>
      <c r="K1013" s="9">
        <v>0</v>
      </c>
      <c r="L1013" s="9">
        <v>1188</v>
      </c>
      <c r="M1013" s="10">
        <v>12572</v>
      </c>
      <c r="N1013" s="3"/>
      <c r="O1013" s="11">
        <v>1</v>
      </c>
      <c r="P1013" s="12">
        <v>0</v>
      </c>
      <c r="Q1013" s="13">
        <v>11384</v>
      </c>
      <c r="R1013" s="13">
        <v>0</v>
      </c>
      <c r="S1013" s="13">
        <v>0</v>
      </c>
      <c r="T1013" s="13">
        <v>1188</v>
      </c>
      <c r="U1013" s="14">
        <v>12572</v>
      </c>
      <c r="V1013" s="4"/>
      <c r="W1013" s="15">
        <v>0</v>
      </c>
      <c r="X1013" s="16">
        <v>0.09</v>
      </c>
      <c r="Y1013" s="16">
        <v>6.459409986338896E-2</v>
      </c>
      <c r="Z1013" s="17">
        <v>0</v>
      </c>
      <c r="AA1013" s="4"/>
      <c r="AB1013" s="11">
        <v>0</v>
      </c>
      <c r="AC1013" s="18">
        <v>0</v>
      </c>
      <c r="AD1013" s="13">
        <v>0</v>
      </c>
      <c r="AE1013" s="18">
        <v>0</v>
      </c>
      <c r="AF1013" s="19">
        <v>0</v>
      </c>
    </row>
    <row r="1014" spans="1:32" x14ac:dyDescent="0.2">
      <c r="A1014" s="5">
        <v>3516</v>
      </c>
      <c r="B1014" s="6">
        <v>3516332137</v>
      </c>
      <c r="C1014" s="7" t="s">
        <v>356</v>
      </c>
      <c r="D1014" s="6">
        <v>332</v>
      </c>
      <c r="E1014" s="7" t="s">
        <v>195</v>
      </c>
      <c r="F1014" s="6">
        <v>137</v>
      </c>
      <c r="G1014" s="8" t="s">
        <v>236</v>
      </c>
      <c r="H1014" s="3"/>
      <c r="I1014" s="9">
        <v>15871</v>
      </c>
      <c r="J1014" s="9">
        <v>95</v>
      </c>
      <c r="K1014" s="9">
        <v>0</v>
      </c>
      <c r="L1014" s="9">
        <v>1188</v>
      </c>
      <c r="M1014" s="10">
        <v>17154</v>
      </c>
      <c r="N1014" s="3"/>
      <c r="O1014" s="11">
        <v>78</v>
      </c>
      <c r="P1014" s="12">
        <v>0</v>
      </c>
      <c r="Q1014" s="13">
        <v>1245348</v>
      </c>
      <c r="R1014" s="13">
        <v>0</v>
      </c>
      <c r="S1014" s="13">
        <v>0</v>
      </c>
      <c r="T1014" s="13">
        <v>92664</v>
      </c>
      <c r="U1014" s="14">
        <v>1338012</v>
      </c>
      <c r="V1014" s="4"/>
      <c r="W1014" s="15">
        <v>0</v>
      </c>
      <c r="X1014" s="16">
        <v>0.18</v>
      </c>
      <c r="Y1014" s="16">
        <v>0.10568201564015264</v>
      </c>
      <c r="Z1014" s="17">
        <v>0</v>
      </c>
      <c r="AA1014" s="4"/>
      <c r="AB1014" s="11">
        <v>14</v>
      </c>
      <c r="AC1014" s="18">
        <v>0</v>
      </c>
      <c r="AD1014" s="13">
        <v>0</v>
      </c>
      <c r="AE1014" s="18">
        <v>0</v>
      </c>
      <c r="AF1014" s="19">
        <v>0</v>
      </c>
    </row>
    <row r="1015" spans="1:32" x14ac:dyDescent="0.2">
      <c r="A1015" s="5">
        <v>3516</v>
      </c>
      <c r="B1015" s="6">
        <v>3516332159</v>
      </c>
      <c r="C1015" s="7" t="s">
        <v>356</v>
      </c>
      <c r="D1015" s="6">
        <v>332</v>
      </c>
      <c r="E1015" s="7" t="s">
        <v>195</v>
      </c>
      <c r="F1015" s="6">
        <v>159</v>
      </c>
      <c r="G1015" s="8" t="s">
        <v>281</v>
      </c>
      <c r="H1015" s="3"/>
      <c r="I1015" s="9">
        <v>12181</v>
      </c>
      <c r="J1015" s="9">
        <v>5067</v>
      </c>
      <c r="K1015" s="9">
        <v>0</v>
      </c>
      <c r="L1015" s="9">
        <v>1188</v>
      </c>
      <c r="M1015" s="10">
        <v>18436</v>
      </c>
      <c r="N1015" s="3"/>
      <c r="O1015" s="11">
        <v>1</v>
      </c>
      <c r="P1015" s="12">
        <v>0</v>
      </c>
      <c r="Q1015" s="13">
        <v>17248</v>
      </c>
      <c r="R1015" s="13">
        <v>0</v>
      </c>
      <c r="S1015" s="13">
        <v>0</v>
      </c>
      <c r="T1015" s="13">
        <v>1188</v>
      </c>
      <c r="U1015" s="14">
        <v>18436</v>
      </c>
      <c r="V1015" s="4"/>
      <c r="W1015" s="15">
        <v>0</v>
      </c>
      <c r="X1015" s="16">
        <v>0.09</v>
      </c>
      <c r="Y1015" s="16">
        <v>3.6432614204770964E-3</v>
      </c>
      <c r="Z1015" s="17">
        <v>0</v>
      </c>
      <c r="AA1015" s="4"/>
      <c r="AB1015" s="11">
        <v>0</v>
      </c>
      <c r="AC1015" s="18">
        <v>0</v>
      </c>
      <c r="AD1015" s="13">
        <v>0</v>
      </c>
      <c r="AE1015" s="18">
        <v>0</v>
      </c>
      <c r="AF1015" s="19">
        <v>0</v>
      </c>
    </row>
    <row r="1016" spans="1:32" x14ac:dyDescent="0.2">
      <c r="A1016" s="5">
        <v>3516</v>
      </c>
      <c r="B1016" s="6">
        <v>3516332191</v>
      </c>
      <c r="C1016" s="7" t="s">
        <v>356</v>
      </c>
      <c r="D1016" s="6">
        <v>332</v>
      </c>
      <c r="E1016" s="7" t="s">
        <v>195</v>
      </c>
      <c r="F1016" s="6">
        <v>191</v>
      </c>
      <c r="G1016" s="8" t="s">
        <v>192</v>
      </c>
      <c r="H1016" s="3"/>
      <c r="I1016" s="9">
        <v>14027</v>
      </c>
      <c r="J1016" s="9">
        <v>3890</v>
      </c>
      <c r="K1016" s="9">
        <v>0</v>
      </c>
      <c r="L1016" s="9">
        <v>1188</v>
      </c>
      <c r="M1016" s="10">
        <v>19105</v>
      </c>
      <c r="N1016" s="3"/>
      <c r="O1016" s="11">
        <v>1</v>
      </c>
      <c r="P1016" s="12">
        <v>0</v>
      </c>
      <c r="Q1016" s="13">
        <v>17917</v>
      </c>
      <c r="R1016" s="13">
        <v>0</v>
      </c>
      <c r="S1016" s="13">
        <v>0</v>
      </c>
      <c r="T1016" s="13">
        <v>1188</v>
      </c>
      <c r="U1016" s="14">
        <v>19105</v>
      </c>
      <c r="V1016" s="4"/>
      <c r="W1016" s="15">
        <v>0</v>
      </c>
      <c r="X1016" s="16">
        <v>0.09</v>
      </c>
      <c r="Y1016" s="16">
        <v>4.1858651288192862E-2</v>
      </c>
      <c r="Z1016" s="17">
        <v>0</v>
      </c>
      <c r="AA1016" s="4"/>
      <c r="AB1016" s="11">
        <v>0</v>
      </c>
      <c r="AC1016" s="18">
        <v>0</v>
      </c>
      <c r="AD1016" s="13">
        <v>0</v>
      </c>
      <c r="AE1016" s="18">
        <v>0</v>
      </c>
      <c r="AF1016" s="19">
        <v>0</v>
      </c>
    </row>
    <row r="1017" spans="1:32" x14ac:dyDescent="0.2">
      <c r="A1017" s="5">
        <v>3516</v>
      </c>
      <c r="B1017" s="6">
        <v>3516332275</v>
      </c>
      <c r="C1017" s="7" t="s">
        <v>356</v>
      </c>
      <c r="D1017" s="6">
        <v>332</v>
      </c>
      <c r="E1017" s="7" t="s">
        <v>195</v>
      </c>
      <c r="F1017" s="6">
        <v>275</v>
      </c>
      <c r="G1017" s="8" t="s">
        <v>237</v>
      </c>
      <c r="H1017" s="3"/>
      <c r="I1017" s="9">
        <v>12774</v>
      </c>
      <c r="J1017" s="9">
        <v>3724</v>
      </c>
      <c r="K1017" s="9">
        <v>0</v>
      </c>
      <c r="L1017" s="9">
        <v>1188</v>
      </c>
      <c r="M1017" s="10">
        <v>17686</v>
      </c>
      <c r="N1017" s="3"/>
      <c r="O1017" s="11">
        <v>1</v>
      </c>
      <c r="P1017" s="12">
        <v>0</v>
      </c>
      <c r="Q1017" s="13">
        <v>16498</v>
      </c>
      <c r="R1017" s="13">
        <v>0</v>
      </c>
      <c r="S1017" s="13">
        <v>0</v>
      </c>
      <c r="T1017" s="13">
        <v>1188</v>
      </c>
      <c r="U1017" s="14">
        <v>17686</v>
      </c>
      <c r="V1017" s="4"/>
      <c r="W1017" s="15">
        <v>0</v>
      </c>
      <c r="X1017" s="16">
        <v>0.09</v>
      </c>
      <c r="Y1017" s="16">
        <v>2.3858590257005336E-2</v>
      </c>
      <c r="Z1017" s="17">
        <v>0</v>
      </c>
      <c r="AA1017" s="4"/>
      <c r="AB1017" s="11">
        <v>0</v>
      </c>
      <c r="AC1017" s="18">
        <v>0</v>
      </c>
      <c r="AD1017" s="13">
        <v>0</v>
      </c>
      <c r="AE1017" s="18">
        <v>0</v>
      </c>
      <c r="AF1017" s="19">
        <v>0</v>
      </c>
    </row>
    <row r="1018" spans="1:32" x14ac:dyDescent="0.2">
      <c r="A1018" s="5">
        <v>3516</v>
      </c>
      <c r="B1018" s="6">
        <v>3516332278</v>
      </c>
      <c r="C1018" s="7" t="s">
        <v>356</v>
      </c>
      <c r="D1018" s="6">
        <v>332</v>
      </c>
      <c r="E1018" s="7" t="s">
        <v>195</v>
      </c>
      <c r="F1018" s="6">
        <v>278</v>
      </c>
      <c r="G1018" s="8" t="s">
        <v>238</v>
      </c>
      <c r="H1018" s="3"/>
      <c r="I1018" s="9">
        <v>13444</v>
      </c>
      <c r="J1018" s="9">
        <v>2223</v>
      </c>
      <c r="K1018" s="9">
        <v>0</v>
      </c>
      <c r="L1018" s="9">
        <v>1188</v>
      </c>
      <c r="M1018" s="10">
        <v>16855</v>
      </c>
      <c r="N1018" s="3"/>
      <c r="O1018" s="11">
        <v>1</v>
      </c>
      <c r="P1018" s="12">
        <v>0</v>
      </c>
      <c r="Q1018" s="13">
        <v>15667</v>
      </c>
      <c r="R1018" s="13">
        <v>0</v>
      </c>
      <c r="S1018" s="13">
        <v>0</v>
      </c>
      <c r="T1018" s="13">
        <v>1188</v>
      </c>
      <c r="U1018" s="14">
        <v>16855</v>
      </c>
      <c r="V1018" s="4"/>
      <c r="W1018" s="15">
        <v>0</v>
      </c>
      <c r="X1018" s="16">
        <v>0.09</v>
      </c>
      <c r="Y1018" s="16">
        <v>6.9807623360235285E-2</v>
      </c>
      <c r="Z1018" s="17">
        <v>0</v>
      </c>
      <c r="AA1018" s="4"/>
      <c r="AB1018" s="11">
        <v>0</v>
      </c>
      <c r="AC1018" s="18">
        <v>0</v>
      </c>
      <c r="AD1018" s="13">
        <v>0</v>
      </c>
      <c r="AE1018" s="18">
        <v>0</v>
      </c>
      <c r="AF1018" s="19">
        <v>0</v>
      </c>
    </row>
    <row r="1019" spans="1:32" x14ac:dyDescent="0.2">
      <c r="A1019" s="5">
        <v>3516</v>
      </c>
      <c r="B1019" s="6">
        <v>3516332281</v>
      </c>
      <c r="C1019" s="7" t="s">
        <v>356</v>
      </c>
      <c r="D1019" s="6">
        <v>332</v>
      </c>
      <c r="E1019" s="7" t="s">
        <v>195</v>
      </c>
      <c r="F1019" s="6">
        <v>281</v>
      </c>
      <c r="G1019" s="8" t="s">
        <v>185</v>
      </c>
      <c r="H1019" s="3"/>
      <c r="I1019" s="9">
        <v>17596</v>
      </c>
      <c r="J1019" s="9">
        <v>0</v>
      </c>
      <c r="K1019" s="9">
        <v>0</v>
      </c>
      <c r="L1019" s="9">
        <v>1188</v>
      </c>
      <c r="M1019" s="10">
        <v>18784</v>
      </c>
      <c r="N1019" s="3"/>
      <c r="O1019" s="11">
        <v>140</v>
      </c>
      <c r="P1019" s="12">
        <v>0</v>
      </c>
      <c r="Q1019" s="13">
        <v>2463440</v>
      </c>
      <c r="R1019" s="13">
        <v>0</v>
      </c>
      <c r="S1019" s="13">
        <v>0</v>
      </c>
      <c r="T1019" s="13">
        <v>166320</v>
      </c>
      <c r="U1019" s="14">
        <v>2629760</v>
      </c>
      <c r="V1019" s="4"/>
      <c r="W1019" s="15">
        <v>0</v>
      </c>
      <c r="X1019" s="16">
        <v>0.18</v>
      </c>
      <c r="Y1019" s="16">
        <v>0.15300755465476282</v>
      </c>
      <c r="Z1019" s="17">
        <v>0</v>
      </c>
      <c r="AA1019" s="4"/>
      <c r="AB1019" s="11">
        <v>26</v>
      </c>
      <c r="AC1019" s="18">
        <v>0</v>
      </c>
      <c r="AD1019" s="13">
        <v>0</v>
      </c>
      <c r="AE1019" s="18">
        <v>0</v>
      </c>
      <c r="AF1019" s="19">
        <v>0</v>
      </c>
    </row>
    <row r="1020" spans="1:32" x14ac:dyDescent="0.2">
      <c r="A1020" s="5">
        <v>3516</v>
      </c>
      <c r="B1020" s="6">
        <v>3516332325</v>
      </c>
      <c r="C1020" s="7" t="s">
        <v>356</v>
      </c>
      <c r="D1020" s="6">
        <v>332</v>
      </c>
      <c r="E1020" s="7" t="s">
        <v>195</v>
      </c>
      <c r="F1020" s="6">
        <v>325</v>
      </c>
      <c r="G1020" s="8" t="s">
        <v>194</v>
      </c>
      <c r="H1020" s="3"/>
      <c r="I1020" s="9">
        <v>14050</v>
      </c>
      <c r="J1020" s="9">
        <v>1032</v>
      </c>
      <c r="K1020" s="9">
        <v>0</v>
      </c>
      <c r="L1020" s="9">
        <v>1188</v>
      </c>
      <c r="M1020" s="10">
        <v>16270</v>
      </c>
      <c r="N1020" s="3"/>
      <c r="O1020" s="11">
        <v>37</v>
      </c>
      <c r="P1020" s="12">
        <v>0</v>
      </c>
      <c r="Q1020" s="13">
        <v>558034</v>
      </c>
      <c r="R1020" s="13">
        <v>0</v>
      </c>
      <c r="S1020" s="13">
        <v>0</v>
      </c>
      <c r="T1020" s="13">
        <v>43956</v>
      </c>
      <c r="U1020" s="14">
        <v>601990</v>
      </c>
      <c r="V1020" s="4"/>
      <c r="W1020" s="15">
        <v>0</v>
      </c>
      <c r="X1020" s="16">
        <v>0.09</v>
      </c>
      <c r="Y1020" s="16">
        <v>1.475363410340943E-2</v>
      </c>
      <c r="Z1020" s="17">
        <v>0</v>
      </c>
      <c r="AA1020" s="4"/>
      <c r="AB1020" s="11">
        <v>4</v>
      </c>
      <c r="AC1020" s="18">
        <v>0</v>
      </c>
      <c r="AD1020" s="13">
        <v>0</v>
      </c>
      <c r="AE1020" s="18">
        <v>0</v>
      </c>
      <c r="AF1020" s="19">
        <v>0</v>
      </c>
    </row>
    <row r="1021" spans="1:32" x14ac:dyDescent="0.2">
      <c r="A1021" s="5">
        <v>3516</v>
      </c>
      <c r="B1021" s="6">
        <v>3516332332</v>
      </c>
      <c r="C1021" s="7" t="s">
        <v>356</v>
      </c>
      <c r="D1021" s="6">
        <v>332</v>
      </c>
      <c r="E1021" s="7" t="s">
        <v>195</v>
      </c>
      <c r="F1021" s="6">
        <v>332</v>
      </c>
      <c r="G1021" s="8" t="s">
        <v>195</v>
      </c>
      <c r="H1021" s="3"/>
      <c r="I1021" s="9">
        <v>16312</v>
      </c>
      <c r="J1021" s="9">
        <v>601</v>
      </c>
      <c r="K1021" s="9">
        <v>0</v>
      </c>
      <c r="L1021" s="9">
        <v>1188</v>
      </c>
      <c r="M1021" s="10">
        <v>18101</v>
      </c>
      <c r="N1021" s="3"/>
      <c r="O1021" s="11">
        <v>67</v>
      </c>
      <c r="P1021" s="12">
        <v>0</v>
      </c>
      <c r="Q1021" s="13">
        <v>1133171</v>
      </c>
      <c r="R1021" s="13">
        <v>0</v>
      </c>
      <c r="S1021" s="13">
        <v>0</v>
      </c>
      <c r="T1021" s="13">
        <v>79596</v>
      </c>
      <c r="U1021" s="14">
        <v>1212767</v>
      </c>
      <c r="V1021" s="4"/>
      <c r="W1021" s="15">
        <v>0</v>
      </c>
      <c r="X1021" s="16">
        <v>0.09</v>
      </c>
      <c r="Y1021" s="16">
        <v>2.5852227104426705E-2</v>
      </c>
      <c r="Z1021" s="17">
        <v>0</v>
      </c>
      <c r="AA1021" s="4"/>
      <c r="AB1021" s="11">
        <v>14</v>
      </c>
      <c r="AC1021" s="18">
        <v>0</v>
      </c>
      <c r="AD1021" s="13">
        <v>0</v>
      </c>
      <c r="AE1021" s="18">
        <v>0</v>
      </c>
      <c r="AF1021" s="19">
        <v>0</v>
      </c>
    </row>
    <row r="1022" spans="1:32" x14ac:dyDescent="0.2">
      <c r="A1022" s="5">
        <v>3517</v>
      </c>
      <c r="B1022" s="6">
        <v>3517239003</v>
      </c>
      <c r="C1022" s="7" t="s">
        <v>357</v>
      </c>
      <c r="D1022" s="6">
        <v>239</v>
      </c>
      <c r="E1022" s="7" t="s">
        <v>291</v>
      </c>
      <c r="F1022" s="6">
        <v>3</v>
      </c>
      <c r="G1022" s="8" t="s">
        <v>37</v>
      </c>
      <c r="H1022" s="3"/>
      <c r="I1022" s="9">
        <v>13031</v>
      </c>
      <c r="J1022" s="9">
        <v>763</v>
      </c>
      <c r="K1022" s="9">
        <v>0</v>
      </c>
      <c r="L1022" s="9">
        <v>1188</v>
      </c>
      <c r="M1022" s="10">
        <v>14982</v>
      </c>
      <c r="N1022" s="3"/>
      <c r="O1022" s="11">
        <v>1</v>
      </c>
      <c r="P1022" s="12">
        <v>0</v>
      </c>
      <c r="Q1022" s="13">
        <v>13694</v>
      </c>
      <c r="R1022" s="13">
        <v>0</v>
      </c>
      <c r="S1022" s="13">
        <v>0</v>
      </c>
      <c r="T1022" s="13">
        <v>1179</v>
      </c>
      <c r="U1022" s="14">
        <v>14873</v>
      </c>
      <c r="V1022" s="4"/>
      <c r="W1022" s="15">
        <v>7.2202166064981952E-3</v>
      </c>
      <c r="X1022" s="16">
        <v>0.09</v>
      </c>
      <c r="Y1022" s="16">
        <v>2.2914822121513521E-3</v>
      </c>
      <c r="Z1022" s="17">
        <v>0</v>
      </c>
      <c r="AA1022" s="4"/>
      <c r="AB1022" s="11">
        <v>0</v>
      </c>
      <c r="AC1022" s="18">
        <v>0</v>
      </c>
      <c r="AD1022" s="13">
        <v>0</v>
      </c>
      <c r="AE1022" s="18">
        <v>0</v>
      </c>
      <c r="AF1022" s="19">
        <v>0</v>
      </c>
    </row>
    <row r="1023" spans="1:32" x14ac:dyDescent="0.2">
      <c r="A1023" s="5">
        <v>3517</v>
      </c>
      <c r="B1023" s="6">
        <v>3517239035</v>
      </c>
      <c r="C1023" s="7" t="s">
        <v>357</v>
      </c>
      <c r="D1023" s="6">
        <v>239</v>
      </c>
      <c r="E1023" s="7" t="s">
        <v>291</v>
      </c>
      <c r="F1023" s="6">
        <v>35</v>
      </c>
      <c r="G1023" s="8" t="s">
        <v>42</v>
      </c>
      <c r="H1023" s="3"/>
      <c r="I1023" s="9">
        <v>18977</v>
      </c>
      <c r="J1023" s="9">
        <v>7185</v>
      </c>
      <c r="K1023" s="9">
        <v>0</v>
      </c>
      <c r="L1023" s="9">
        <v>1188</v>
      </c>
      <c r="M1023" s="10">
        <v>27350</v>
      </c>
      <c r="N1023" s="3"/>
      <c r="O1023" s="11">
        <v>1</v>
      </c>
      <c r="P1023" s="12">
        <v>0</v>
      </c>
      <c r="Q1023" s="13">
        <v>25973</v>
      </c>
      <c r="R1023" s="13">
        <v>0</v>
      </c>
      <c r="S1023" s="13">
        <v>0</v>
      </c>
      <c r="T1023" s="13">
        <v>1179</v>
      </c>
      <c r="U1023" s="14">
        <v>27152</v>
      </c>
      <c r="V1023" s="4"/>
      <c r="W1023" s="15">
        <v>7.2202166064981952E-3</v>
      </c>
      <c r="X1023" s="16">
        <v>0.18</v>
      </c>
      <c r="Y1023" s="16">
        <v>0.1674255461324281</v>
      </c>
      <c r="Z1023" s="17">
        <v>0</v>
      </c>
      <c r="AA1023" s="4"/>
      <c r="AB1023" s="11">
        <v>0</v>
      </c>
      <c r="AC1023" s="18">
        <v>0</v>
      </c>
      <c r="AD1023" s="13">
        <v>0</v>
      </c>
      <c r="AE1023" s="18">
        <v>0</v>
      </c>
      <c r="AF1023" s="19">
        <v>0</v>
      </c>
    </row>
    <row r="1024" spans="1:32" x14ac:dyDescent="0.2">
      <c r="A1024" s="5">
        <v>3517</v>
      </c>
      <c r="B1024" s="6">
        <v>3517239036</v>
      </c>
      <c r="C1024" s="7" t="s">
        <v>357</v>
      </c>
      <c r="D1024" s="6">
        <v>239</v>
      </c>
      <c r="E1024" s="7" t="s">
        <v>291</v>
      </c>
      <c r="F1024" s="6">
        <v>36</v>
      </c>
      <c r="G1024" s="8" t="s">
        <v>292</v>
      </c>
      <c r="H1024" s="3"/>
      <c r="I1024" s="9">
        <v>17178</v>
      </c>
      <c r="J1024" s="9">
        <v>8227</v>
      </c>
      <c r="K1024" s="9">
        <v>0</v>
      </c>
      <c r="L1024" s="9">
        <v>1188</v>
      </c>
      <c r="M1024" s="10">
        <v>26593</v>
      </c>
      <c r="N1024" s="3"/>
      <c r="O1024" s="11">
        <v>4</v>
      </c>
      <c r="P1024" s="12">
        <v>0</v>
      </c>
      <c r="Q1024" s="13">
        <v>100888</v>
      </c>
      <c r="R1024" s="13">
        <v>0</v>
      </c>
      <c r="S1024" s="13">
        <v>0</v>
      </c>
      <c r="T1024" s="13">
        <v>4716</v>
      </c>
      <c r="U1024" s="14">
        <v>105604</v>
      </c>
      <c r="V1024" s="4"/>
      <c r="W1024" s="15">
        <v>2.8880866425992781E-2</v>
      </c>
      <c r="X1024" s="16">
        <v>0.09</v>
      </c>
      <c r="Y1024" s="16">
        <v>6.5092327606210726E-2</v>
      </c>
      <c r="Z1024" s="17">
        <v>0</v>
      </c>
      <c r="AA1024" s="4"/>
      <c r="AB1024" s="11">
        <v>0</v>
      </c>
      <c r="AC1024" s="18">
        <v>0</v>
      </c>
      <c r="AD1024" s="13">
        <v>0</v>
      </c>
      <c r="AE1024" s="18">
        <v>0</v>
      </c>
      <c r="AF1024" s="19">
        <v>0</v>
      </c>
    </row>
    <row r="1025" spans="1:32" x14ac:dyDescent="0.2">
      <c r="A1025" s="5">
        <v>3517</v>
      </c>
      <c r="B1025" s="6">
        <v>3517239040</v>
      </c>
      <c r="C1025" s="7" t="s">
        <v>357</v>
      </c>
      <c r="D1025" s="6">
        <v>239</v>
      </c>
      <c r="E1025" s="7" t="s">
        <v>291</v>
      </c>
      <c r="F1025" s="6">
        <v>40</v>
      </c>
      <c r="G1025" s="8" t="s">
        <v>97</v>
      </c>
      <c r="H1025" s="3"/>
      <c r="I1025" s="9">
        <v>17951</v>
      </c>
      <c r="J1025" s="9">
        <v>4746</v>
      </c>
      <c r="K1025" s="9">
        <v>0</v>
      </c>
      <c r="L1025" s="9">
        <v>1188</v>
      </c>
      <c r="M1025" s="10">
        <v>23885</v>
      </c>
      <c r="N1025" s="3"/>
      <c r="O1025" s="11">
        <v>3</v>
      </c>
      <c r="P1025" s="12">
        <v>0</v>
      </c>
      <c r="Q1025" s="13">
        <v>67599</v>
      </c>
      <c r="R1025" s="13">
        <v>0</v>
      </c>
      <c r="S1025" s="13">
        <v>0</v>
      </c>
      <c r="T1025" s="13">
        <v>3537</v>
      </c>
      <c r="U1025" s="14">
        <v>71136</v>
      </c>
      <c r="V1025" s="4"/>
      <c r="W1025" s="15">
        <v>2.1660649819494587E-2</v>
      </c>
      <c r="X1025" s="16">
        <v>0.09</v>
      </c>
      <c r="Y1025" s="16">
        <v>5.4900547321843317E-3</v>
      </c>
      <c r="Z1025" s="17">
        <v>0</v>
      </c>
      <c r="AA1025" s="4"/>
      <c r="AB1025" s="11">
        <v>1</v>
      </c>
      <c r="AC1025" s="18">
        <v>0</v>
      </c>
      <c r="AD1025" s="13">
        <v>0</v>
      </c>
      <c r="AE1025" s="18">
        <v>0</v>
      </c>
      <c r="AF1025" s="19">
        <v>0</v>
      </c>
    </row>
    <row r="1026" spans="1:32" x14ac:dyDescent="0.2">
      <c r="A1026" s="5">
        <v>3517</v>
      </c>
      <c r="B1026" s="6">
        <v>3517239044</v>
      </c>
      <c r="C1026" s="7" t="s">
        <v>357</v>
      </c>
      <c r="D1026" s="6">
        <v>239</v>
      </c>
      <c r="E1026" s="7" t="s">
        <v>291</v>
      </c>
      <c r="F1026" s="6">
        <v>44</v>
      </c>
      <c r="G1026" s="8" t="s">
        <v>43</v>
      </c>
      <c r="H1026" s="3"/>
      <c r="I1026" s="9">
        <v>19935</v>
      </c>
      <c r="J1026" s="9">
        <v>695</v>
      </c>
      <c r="K1026" s="9">
        <v>0</v>
      </c>
      <c r="L1026" s="9">
        <v>1188</v>
      </c>
      <c r="M1026" s="10">
        <v>21818</v>
      </c>
      <c r="N1026" s="3"/>
      <c r="O1026" s="11">
        <v>3</v>
      </c>
      <c r="P1026" s="12">
        <v>0</v>
      </c>
      <c r="Q1026" s="13">
        <v>61443</v>
      </c>
      <c r="R1026" s="13">
        <v>0</v>
      </c>
      <c r="S1026" s="13">
        <v>0</v>
      </c>
      <c r="T1026" s="13">
        <v>3537</v>
      </c>
      <c r="U1026" s="14">
        <v>64980</v>
      </c>
      <c r="V1026" s="4"/>
      <c r="W1026" s="15">
        <v>2.1660649819494587E-2</v>
      </c>
      <c r="X1026" s="16">
        <v>0.18</v>
      </c>
      <c r="Y1026" s="16">
        <v>9.2015180021243606E-2</v>
      </c>
      <c r="Z1026" s="17">
        <v>0</v>
      </c>
      <c r="AA1026" s="4"/>
      <c r="AB1026" s="11">
        <v>0</v>
      </c>
      <c r="AC1026" s="18">
        <v>0</v>
      </c>
      <c r="AD1026" s="13">
        <v>0</v>
      </c>
      <c r="AE1026" s="18">
        <v>0</v>
      </c>
      <c r="AF1026" s="19">
        <v>0</v>
      </c>
    </row>
    <row r="1027" spans="1:32" x14ac:dyDescent="0.2">
      <c r="A1027" s="5">
        <v>3517</v>
      </c>
      <c r="B1027" s="6">
        <v>3517239052</v>
      </c>
      <c r="C1027" s="7" t="s">
        <v>357</v>
      </c>
      <c r="D1027" s="6">
        <v>239</v>
      </c>
      <c r="E1027" s="7" t="s">
        <v>291</v>
      </c>
      <c r="F1027" s="6">
        <v>52</v>
      </c>
      <c r="G1027" s="8" t="s">
        <v>293</v>
      </c>
      <c r="H1027" s="3"/>
      <c r="I1027" s="9">
        <v>16728</v>
      </c>
      <c r="J1027" s="9">
        <v>6084</v>
      </c>
      <c r="K1027" s="9">
        <v>0</v>
      </c>
      <c r="L1027" s="9">
        <v>1188</v>
      </c>
      <c r="M1027" s="10">
        <v>24000</v>
      </c>
      <c r="N1027" s="3"/>
      <c r="O1027" s="11">
        <v>17</v>
      </c>
      <c r="P1027" s="12">
        <v>0</v>
      </c>
      <c r="Q1027" s="13">
        <v>384999</v>
      </c>
      <c r="R1027" s="13">
        <v>0</v>
      </c>
      <c r="S1027" s="13">
        <v>0</v>
      </c>
      <c r="T1027" s="13">
        <v>20043</v>
      </c>
      <c r="U1027" s="14">
        <v>405042</v>
      </c>
      <c r="V1027" s="4"/>
      <c r="W1027" s="15">
        <v>0.12274368231046935</v>
      </c>
      <c r="X1027" s="16">
        <v>0.09</v>
      </c>
      <c r="Y1027" s="16">
        <v>4.3126338981647756E-2</v>
      </c>
      <c r="Z1027" s="17">
        <v>0</v>
      </c>
      <c r="AA1027" s="4"/>
      <c r="AB1027" s="11">
        <v>3</v>
      </c>
      <c r="AC1027" s="18">
        <v>0</v>
      </c>
      <c r="AD1027" s="13">
        <v>0</v>
      </c>
      <c r="AE1027" s="18">
        <v>0</v>
      </c>
      <c r="AF1027" s="19">
        <v>0</v>
      </c>
    </row>
    <row r="1028" spans="1:32" x14ac:dyDescent="0.2">
      <c r="A1028" s="5">
        <v>3517</v>
      </c>
      <c r="B1028" s="6">
        <v>3517239072</v>
      </c>
      <c r="C1028" s="7" t="s">
        <v>357</v>
      </c>
      <c r="D1028" s="6">
        <v>239</v>
      </c>
      <c r="E1028" s="7" t="s">
        <v>291</v>
      </c>
      <c r="F1028" s="6">
        <v>72</v>
      </c>
      <c r="G1028" s="8" t="s">
        <v>38</v>
      </c>
      <c r="H1028" s="3"/>
      <c r="I1028" s="9">
        <v>17951</v>
      </c>
      <c r="J1028" s="9">
        <v>4541</v>
      </c>
      <c r="K1028" s="9">
        <v>0</v>
      </c>
      <c r="L1028" s="9">
        <v>1188</v>
      </c>
      <c r="M1028" s="10">
        <v>23680</v>
      </c>
      <c r="N1028" s="3"/>
      <c r="O1028" s="11">
        <v>1</v>
      </c>
      <c r="P1028" s="12">
        <v>0</v>
      </c>
      <c r="Q1028" s="13">
        <v>22330</v>
      </c>
      <c r="R1028" s="13">
        <v>0</v>
      </c>
      <c r="S1028" s="13">
        <v>0</v>
      </c>
      <c r="T1028" s="13">
        <v>1179</v>
      </c>
      <c r="U1028" s="14">
        <v>23509</v>
      </c>
      <c r="V1028" s="4"/>
      <c r="W1028" s="15">
        <v>7.2202166064981952E-3</v>
      </c>
      <c r="X1028" s="16">
        <v>0.09</v>
      </c>
      <c r="Y1028" s="16">
        <v>2.7122269110884541E-3</v>
      </c>
      <c r="Z1028" s="17">
        <v>0</v>
      </c>
      <c r="AA1028" s="4"/>
      <c r="AB1028" s="11">
        <v>0</v>
      </c>
      <c r="AC1028" s="18">
        <v>0</v>
      </c>
      <c r="AD1028" s="13">
        <v>0</v>
      </c>
      <c r="AE1028" s="18">
        <v>0</v>
      </c>
      <c r="AF1028" s="19">
        <v>0</v>
      </c>
    </row>
    <row r="1029" spans="1:32" x14ac:dyDescent="0.2">
      <c r="A1029" s="5">
        <v>3517</v>
      </c>
      <c r="B1029" s="6">
        <v>3517239082</v>
      </c>
      <c r="C1029" s="7" t="s">
        <v>357</v>
      </c>
      <c r="D1029" s="6">
        <v>239</v>
      </c>
      <c r="E1029" s="7" t="s">
        <v>291</v>
      </c>
      <c r="F1029" s="6">
        <v>82</v>
      </c>
      <c r="G1029" s="8" t="s">
        <v>294</v>
      </c>
      <c r="H1029" s="3"/>
      <c r="I1029" s="9">
        <v>12617</v>
      </c>
      <c r="J1029" s="9">
        <v>5666</v>
      </c>
      <c r="K1029" s="9">
        <v>0</v>
      </c>
      <c r="L1029" s="9">
        <v>1188</v>
      </c>
      <c r="M1029" s="10">
        <v>19471</v>
      </c>
      <c r="N1029" s="3"/>
      <c r="O1029" s="11">
        <v>2</v>
      </c>
      <c r="P1029" s="12">
        <v>0</v>
      </c>
      <c r="Q1029" s="13">
        <v>36302</v>
      </c>
      <c r="R1029" s="13">
        <v>0</v>
      </c>
      <c r="S1029" s="13">
        <v>0</v>
      </c>
      <c r="T1029" s="13">
        <v>2358</v>
      </c>
      <c r="U1029" s="14">
        <v>38660</v>
      </c>
      <c r="V1029" s="4"/>
      <c r="W1029" s="15">
        <v>1.444043321299639E-2</v>
      </c>
      <c r="X1029" s="16">
        <v>0.09</v>
      </c>
      <c r="Y1029" s="16">
        <v>2.9928810525912952E-3</v>
      </c>
      <c r="Z1029" s="17">
        <v>0</v>
      </c>
      <c r="AA1029" s="4"/>
      <c r="AB1029" s="11">
        <v>0</v>
      </c>
      <c r="AC1029" s="18">
        <v>0</v>
      </c>
      <c r="AD1029" s="13">
        <v>0</v>
      </c>
      <c r="AE1029" s="18">
        <v>0</v>
      </c>
      <c r="AF1029" s="19">
        <v>0</v>
      </c>
    </row>
    <row r="1030" spans="1:32" x14ac:dyDescent="0.2">
      <c r="A1030" s="5">
        <v>3517</v>
      </c>
      <c r="B1030" s="6">
        <v>3517239083</v>
      </c>
      <c r="C1030" s="7" t="s">
        <v>357</v>
      </c>
      <c r="D1030" s="6">
        <v>239</v>
      </c>
      <c r="E1030" s="7" t="s">
        <v>291</v>
      </c>
      <c r="F1030" s="6">
        <v>83</v>
      </c>
      <c r="G1030" s="8" t="s">
        <v>211</v>
      </c>
      <c r="H1030" s="3"/>
      <c r="I1030" s="9">
        <v>12617</v>
      </c>
      <c r="J1030" s="9">
        <v>1210</v>
      </c>
      <c r="K1030" s="9">
        <v>0</v>
      </c>
      <c r="L1030" s="9">
        <v>1188</v>
      </c>
      <c r="M1030" s="10">
        <v>15015</v>
      </c>
      <c r="N1030" s="3"/>
      <c r="O1030" s="11">
        <v>2</v>
      </c>
      <c r="P1030" s="12">
        <v>0</v>
      </c>
      <c r="Q1030" s="13">
        <v>27454</v>
      </c>
      <c r="R1030" s="13">
        <v>0</v>
      </c>
      <c r="S1030" s="13">
        <v>0</v>
      </c>
      <c r="T1030" s="13">
        <v>2358</v>
      </c>
      <c r="U1030" s="14">
        <v>29812</v>
      </c>
      <c r="V1030" s="4"/>
      <c r="W1030" s="15">
        <v>1.444043321299639E-2</v>
      </c>
      <c r="X1030" s="16">
        <v>0.09</v>
      </c>
      <c r="Y1030" s="16">
        <v>9.5148765287576178E-3</v>
      </c>
      <c r="Z1030" s="17">
        <v>0</v>
      </c>
      <c r="AA1030" s="4"/>
      <c r="AB1030" s="11">
        <v>0</v>
      </c>
      <c r="AC1030" s="18">
        <v>0</v>
      </c>
      <c r="AD1030" s="13">
        <v>0</v>
      </c>
      <c r="AE1030" s="18">
        <v>0</v>
      </c>
      <c r="AF1030" s="19">
        <v>0</v>
      </c>
    </row>
    <row r="1031" spans="1:32" x14ac:dyDescent="0.2">
      <c r="A1031" s="5">
        <v>3517</v>
      </c>
      <c r="B1031" s="6">
        <v>3517239094</v>
      </c>
      <c r="C1031" s="7" t="s">
        <v>357</v>
      </c>
      <c r="D1031" s="6">
        <v>239</v>
      </c>
      <c r="E1031" s="7" t="s">
        <v>291</v>
      </c>
      <c r="F1031" s="6">
        <v>94</v>
      </c>
      <c r="G1031" s="8" t="s">
        <v>330</v>
      </c>
      <c r="H1031" s="3"/>
      <c r="I1031" s="9">
        <v>18685</v>
      </c>
      <c r="J1031" s="9">
        <v>391</v>
      </c>
      <c r="K1031" s="9">
        <v>0</v>
      </c>
      <c r="L1031" s="9">
        <v>1188</v>
      </c>
      <c r="M1031" s="10">
        <v>20264</v>
      </c>
      <c r="N1031" s="3"/>
      <c r="O1031" s="11">
        <v>2</v>
      </c>
      <c r="P1031" s="12">
        <v>0</v>
      </c>
      <c r="Q1031" s="13">
        <v>37876</v>
      </c>
      <c r="R1031" s="13">
        <v>0</v>
      </c>
      <c r="S1031" s="13">
        <v>0</v>
      </c>
      <c r="T1031" s="13">
        <v>2358</v>
      </c>
      <c r="U1031" s="14">
        <v>40234</v>
      </c>
      <c r="V1031" s="4"/>
      <c r="W1031" s="15">
        <v>1.444043321299639E-2</v>
      </c>
      <c r="X1031" s="16">
        <v>0.09</v>
      </c>
      <c r="Y1031" s="16">
        <v>2.7570222549717109E-3</v>
      </c>
      <c r="Z1031" s="17">
        <v>0</v>
      </c>
      <c r="AA1031" s="4"/>
      <c r="AB1031" s="11">
        <v>0</v>
      </c>
      <c r="AC1031" s="18">
        <v>0</v>
      </c>
      <c r="AD1031" s="13">
        <v>0</v>
      </c>
      <c r="AE1031" s="18">
        <v>0</v>
      </c>
      <c r="AF1031" s="19">
        <v>0</v>
      </c>
    </row>
    <row r="1032" spans="1:32" x14ac:dyDescent="0.2">
      <c r="A1032" s="5">
        <v>3517</v>
      </c>
      <c r="B1032" s="6">
        <v>3517239095</v>
      </c>
      <c r="C1032" s="7" t="s">
        <v>357</v>
      </c>
      <c r="D1032" s="6">
        <v>239</v>
      </c>
      <c r="E1032" s="7" t="s">
        <v>291</v>
      </c>
      <c r="F1032" s="6">
        <v>95</v>
      </c>
      <c r="G1032" s="8" t="s">
        <v>39</v>
      </c>
      <c r="H1032" s="3"/>
      <c r="I1032" s="9">
        <v>20449</v>
      </c>
      <c r="J1032" s="9">
        <v>195</v>
      </c>
      <c r="K1032" s="9">
        <v>0</v>
      </c>
      <c r="L1032" s="9">
        <v>1188</v>
      </c>
      <c r="M1032" s="10">
        <v>21832</v>
      </c>
      <c r="N1032" s="3"/>
      <c r="O1032" s="11">
        <v>2</v>
      </c>
      <c r="P1032" s="12">
        <v>0</v>
      </c>
      <c r="Q1032" s="13">
        <v>40990</v>
      </c>
      <c r="R1032" s="13">
        <v>0</v>
      </c>
      <c r="S1032" s="13">
        <v>0</v>
      </c>
      <c r="T1032" s="13">
        <v>2358</v>
      </c>
      <c r="U1032" s="14">
        <v>43348</v>
      </c>
      <c r="V1032" s="4"/>
      <c r="W1032" s="15">
        <v>1.444043321299639E-2</v>
      </c>
      <c r="X1032" s="16">
        <v>0.18</v>
      </c>
      <c r="Y1032" s="16">
        <v>0.13308389431941736</v>
      </c>
      <c r="Z1032" s="17">
        <v>0</v>
      </c>
      <c r="AA1032" s="4"/>
      <c r="AB1032" s="11">
        <v>0</v>
      </c>
      <c r="AC1032" s="18">
        <v>0</v>
      </c>
      <c r="AD1032" s="13">
        <v>0</v>
      </c>
      <c r="AE1032" s="18">
        <v>0</v>
      </c>
      <c r="AF1032" s="19">
        <v>0</v>
      </c>
    </row>
    <row r="1033" spans="1:32" x14ac:dyDescent="0.2">
      <c r="A1033" s="5">
        <v>3517</v>
      </c>
      <c r="B1033" s="6">
        <v>3517239096</v>
      </c>
      <c r="C1033" s="7" t="s">
        <v>357</v>
      </c>
      <c r="D1033" s="6">
        <v>239</v>
      </c>
      <c r="E1033" s="7" t="s">
        <v>291</v>
      </c>
      <c r="F1033" s="6">
        <v>96</v>
      </c>
      <c r="G1033" s="8" t="s">
        <v>255</v>
      </c>
      <c r="H1033" s="3"/>
      <c r="I1033" s="9">
        <v>18685</v>
      </c>
      <c r="J1033" s="9">
        <v>10180</v>
      </c>
      <c r="K1033" s="9">
        <v>0</v>
      </c>
      <c r="L1033" s="9">
        <v>1188</v>
      </c>
      <c r="M1033" s="10">
        <v>30053</v>
      </c>
      <c r="N1033" s="3"/>
      <c r="O1033" s="11">
        <v>8</v>
      </c>
      <c r="P1033" s="12">
        <v>0</v>
      </c>
      <c r="Q1033" s="13">
        <v>229256</v>
      </c>
      <c r="R1033" s="13">
        <v>0</v>
      </c>
      <c r="S1033" s="13">
        <v>0</v>
      </c>
      <c r="T1033" s="13">
        <v>9432</v>
      </c>
      <c r="U1033" s="14">
        <v>238688</v>
      </c>
      <c r="V1033" s="4"/>
      <c r="W1033" s="15">
        <v>5.7761732851985555E-2</v>
      </c>
      <c r="X1033" s="16">
        <v>0.09</v>
      </c>
      <c r="Y1033" s="16">
        <v>3.8420571115823428E-2</v>
      </c>
      <c r="Z1033" s="17">
        <v>0</v>
      </c>
      <c r="AA1033" s="4"/>
      <c r="AB1033" s="11">
        <v>1</v>
      </c>
      <c r="AC1033" s="18">
        <v>0</v>
      </c>
      <c r="AD1033" s="13">
        <v>0</v>
      </c>
      <c r="AE1033" s="18">
        <v>0</v>
      </c>
      <c r="AF1033" s="19">
        <v>0</v>
      </c>
    </row>
    <row r="1034" spans="1:32" x14ac:dyDescent="0.2">
      <c r="A1034" s="5">
        <v>3517</v>
      </c>
      <c r="B1034" s="6">
        <v>3517239171</v>
      </c>
      <c r="C1034" s="7" t="s">
        <v>357</v>
      </c>
      <c r="D1034" s="6">
        <v>239</v>
      </c>
      <c r="E1034" s="7" t="s">
        <v>291</v>
      </c>
      <c r="F1034" s="6">
        <v>171</v>
      </c>
      <c r="G1034" s="8" t="s">
        <v>299</v>
      </c>
      <c r="H1034" s="3"/>
      <c r="I1034" s="9">
        <v>15269</v>
      </c>
      <c r="J1034" s="9">
        <v>3856</v>
      </c>
      <c r="K1034" s="9">
        <v>0</v>
      </c>
      <c r="L1034" s="9">
        <v>1188</v>
      </c>
      <c r="M1034" s="10">
        <v>20313</v>
      </c>
      <c r="N1034" s="3"/>
      <c r="O1034" s="11">
        <v>13</v>
      </c>
      <c r="P1034" s="12">
        <v>0</v>
      </c>
      <c r="Q1034" s="13">
        <v>246831</v>
      </c>
      <c r="R1034" s="13">
        <v>0</v>
      </c>
      <c r="S1034" s="13">
        <v>0</v>
      </c>
      <c r="T1034" s="13">
        <v>15327</v>
      </c>
      <c r="U1034" s="14">
        <v>262158</v>
      </c>
      <c r="V1034" s="4"/>
      <c r="W1034" s="15">
        <v>9.386281588447655E-2</v>
      </c>
      <c r="X1034" s="16">
        <v>0.09</v>
      </c>
      <c r="Y1034" s="16">
        <v>1.0479569732102387E-2</v>
      </c>
      <c r="Z1034" s="17">
        <v>0</v>
      </c>
      <c r="AA1034" s="4"/>
      <c r="AB1034" s="11">
        <v>0</v>
      </c>
      <c r="AC1034" s="18">
        <v>0</v>
      </c>
      <c r="AD1034" s="13">
        <v>0</v>
      </c>
      <c r="AE1034" s="18">
        <v>0</v>
      </c>
      <c r="AF1034" s="19">
        <v>0</v>
      </c>
    </row>
    <row r="1035" spans="1:32" x14ac:dyDescent="0.2">
      <c r="A1035" s="5">
        <v>3517</v>
      </c>
      <c r="B1035" s="6">
        <v>3517239172</v>
      </c>
      <c r="C1035" s="7" t="s">
        <v>357</v>
      </c>
      <c r="D1035" s="6">
        <v>239</v>
      </c>
      <c r="E1035" s="7" t="s">
        <v>291</v>
      </c>
      <c r="F1035" s="6">
        <v>172</v>
      </c>
      <c r="G1035" s="8" t="s">
        <v>161</v>
      </c>
      <c r="H1035" s="3"/>
      <c r="I1035" s="9">
        <v>14414</v>
      </c>
      <c r="J1035" s="9">
        <v>9431</v>
      </c>
      <c r="K1035" s="9">
        <v>0</v>
      </c>
      <c r="L1035" s="9">
        <v>1188</v>
      </c>
      <c r="M1035" s="10">
        <v>25033</v>
      </c>
      <c r="N1035" s="3"/>
      <c r="O1035" s="11">
        <v>2</v>
      </c>
      <c r="P1035" s="12">
        <v>0</v>
      </c>
      <c r="Q1035" s="13">
        <v>47346</v>
      </c>
      <c r="R1035" s="13">
        <v>0</v>
      </c>
      <c r="S1035" s="13">
        <v>0</v>
      </c>
      <c r="T1035" s="13">
        <v>2358</v>
      </c>
      <c r="U1035" s="14">
        <v>49704</v>
      </c>
      <c r="V1035" s="4"/>
      <c r="W1035" s="15">
        <v>1.444043321299639E-2</v>
      </c>
      <c r="X1035" s="16">
        <v>0.09</v>
      </c>
      <c r="Y1035" s="16">
        <v>3.1463880624104969E-2</v>
      </c>
      <c r="Z1035" s="17">
        <v>0</v>
      </c>
      <c r="AA1035" s="4"/>
      <c r="AB1035" s="11">
        <v>0</v>
      </c>
      <c r="AC1035" s="18">
        <v>0</v>
      </c>
      <c r="AD1035" s="13">
        <v>0</v>
      </c>
      <c r="AE1035" s="18">
        <v>0</v>
      </c>
      <c r="AF1035" s="19">
        <v>0</v>
      </c>
    </row>
    <row r="1036" spans="1:32" x14ac:dyDescent="0.2">
      <c r="A1036" s="5">
        <v>3517</v>
      </c>
      <c r="B1036" s="6">
        <v>3517239182</v>
      </c>
      <c r="C1036" s="7" t="s">
        <v>357</v>
      </c>
      <c r="D1036" s="6">
        <v>239</v>
      </c>
      <c r="E1036" s="7" t="s">
        <v>291</v>
      </c>
      <c r="F1036" s="6">
        <v>182</v>
      </c>
      <c r="G1036" s="8" t="s">
        <v>213</v>
      </c>
      <c r="H1036" s="3"/>
      <c r="I1036" s="9">
        <v>17927</v>
      </c>
      <c r="J1036" s="9">
        <v>2977</v>
      </c>
      <c r="K1036" s="9">
        <v>0</v>
      </c>
      <c r="L1036" s="9">
        <v>1188</v>
      </c>
      <c r="M1036" s="10">
        <v>22092</v>
      </c>
      <c r="N1036" s="3"/>
      <c r="O1036" s="11">
        <v>8</v>
      </c>
      <c r="P1036" s="12">
        <v>0</v>
      </c>
      <c r="Q1036" s="13">
        <v>166024</v>
      </c>
      <c r="R1036" s="13">
        <v>0</v>
      </c>
      <c r="S1036" s="13">
        <v>0</v>
      </c>
      <c r="T1036" s="13">
        <v>9432</v>
      </c>
      <c r="U1036" s="14">
        <v>175456</v>
      </c>
      <c r="V1036" s="4"/>
      <c r="W1036" s="15">
        <v>5.7761732851985555E-2</v>
      </c>
      <c r="X1036" s="16">
        <v>0.09</v>
      </c>
      <c r="Y1036" s="16">
        <v>1.3444265423476544E-2</v>
      </c>
      <c r="Z1036" s="17">
        <v>0</v>
      </c>
      <c r="AA1036" s="4"/>
      <c r="AB1036" s="11">
        <v>1</v>
      </c>
      <c r="AC1036" s="18">
        <v>0</v>
      </c>
      <c r="AD1036" s="13">
        <v>0</v>
      </c>
      <c r="AE1036" s="18">
        <v>0</v>
      </c>
      <c r="AF1036" s="19">
        <v>0</v>
      </c>
    </row>
    <row r="1037" spans="1:32" x14ac:dyDescent="0.2">
      <c r="A1037" s="5">
        <v>3517</v>
      </c>
      <c r="B1037" s="6">
        <v>3517239189</v>
      </c>
      <c r="C1037" s="7" t="s">
        <v>357</v>
      </c>
      <c r="D1037" s="6">
        <v>239</v>
      </c>
      <c r="E1037" s="7" t="s">
        <v>291</v>
      </c>
      <c r="F1037" s="6">
        <v>189</v>
      </c>
      <c r="G1037" s="8" t="s">
        <v>59</v>
      </c>
      <c r="H1037" s="3"/>
      <c r="I1037" s="9">
        <v>12566</v>
      </c>
      <c r="J1037" s="9">
        <v>4292</v>
      </c>
      <c r="K1037" s="9">
        <v>0</v>
      </c>
      <c r="L1037" s="9">
        <v>1188</v>
      </c>
      <c r="M1037" s="10">
        <v>18046</v>
      </c>
      <c r="N1037" s="3"/>
      <c r="O1037" s="11">
        <v>1</v>
      </c>
      <c r="P1037" s="12">
        <v>0</v>
      </c>
      <c r="Q1037" s="13">
        <v>16736</v>
      </c>
      <c r="R1037" s="13">
        <v>0</v>
      </c>
      <c r="S1037" s="13">
        <v>0</v>
      </c>
      <c r="T1037" s="13">
        <v>1179</v>
      </c>
      <c r="U1037" s="14">
        <v>17915</v>
      </c>
      <c r="V1037" s="4"/>
      <c r="W1037" s="15">
        <v>7.2202166064981952E-3</v>
      </c>
      <c r="X1037" s="16">
        <v>0.09</v>
      </c>
      <c r="Y1037" s="16">
        <v>5.228859369348476E-3</v>
      </c>
      <c r="Z1037" s="17">
        <v>0</v>
      </c>
      <c r="AA1037" s="4"/>
      <c r="AB1037" s="11">
        <v>0</v>
      </c>
      <c r="AC1037" s="18">
        <v>0</v>
      </c>
      <c r="AD1037" s="13">
        <v>0</v>
      </c>
      <c r="AE1037" s="18">
        <v>0</v>
      </c>
      <c r="AF1037" s="19">
        <v>0</v>
      </c>
    </row>
    <row r="1038" spans="1:32" x14ac:dyDescent="0.2">
      <c r="A1038" s="5">
        <v>3517</v>
      </c>
      <c r="B1038" s="6">
        <v>3517239201</v>
      </c>
      <c r="C1038" s="7" t="s">
        <v>357</v>
      </c>
      <c r="D1038" s="6">
        <v>239</v>
      </c>
      <c r="E1038" s="7" t="s">
        <v>291</v>
      </c>
      <c r="F1038" s="6">
        <v>201</v>
      </c>
      <c r="G1038" s="8" t="s">
        <v>36</v>
      </c>
      <c r="H1038" s="3"/>
      <c r="I1038" s="9">
        <v>18371</v>
      </c>
      <c r="J1038" s="9">
        <v>96</v>
      </c>
      <c r="K1038" s="9">
        <v>0</v>
      </c>
      <c r="L1038" s="9">
        <v>1188</v>
      </c>
      <c r="M1038" s="10">
        <v>19655</v>
      </c>
      <c r="N1038" s="3"/>
      <c r="O1038" s="11">
        <v>5</v>
      </c>
      <c r="P1038" s="12">
        <v>0</v>
      </c>
      <c r="Q1038" s="13">
        <v>91670</v>
      </c>
      <c r="R1038" s="13">
        <v>0</v>
      </c>
      <c r="S1038" s="13">
        <v>0</v>
      </c>
      <c r="T1038" s="13">
        <v>5895</v>
      </c>
      <c r="U1038" s="14">
        <v>97565</v>
      </c>
      <c r="V1038" s="4"/>
      <c r="W1038" s="15">
        <v>3.6101083032490974E-2</v>
      </c>
      <c r="X1038" s="16">
        <v>0.18</v>
      </c>
      <c r="Y1038" s="16">
        <v>0.10538786413938217</v>
      </c>
      <c r="Z1038" s="17">
        <v>0</v>
      </c>
      <c r="AA1038" s="4"/>
      <c r="AB1038" s="11">
        <v>2</v>
      </c>
      <c r="AC1038" s="18">
        <v>0</v>
      </c>
      <c r="AD1038" s="13">
        <v>0</v>
      </c>
      <c r="AE1038" s="18">
        <v>0</v>
      </c>
      <c r="AF1038" s="19">
        <v>0</v>
      </c>
    </row>
    <row r="1039" spans="1:32" x14ac:dyDescent="0.2">
      <c r="A1039" s="5">
        <v>3517</v>
      </c>
      <c r="B1039" s="6">
        <v>3517239219</v>
      </c>
      <c r="C1039" s="7" t="s">
        <v>357</v>
      </c>
      <c r="D1039" s="6">
        <v>239</v>
      </c>
      <c r="E1039" s="7" t="s">
        <v>291</v>
      </c>
      <c r="F1039" s="6">
        <v>219</v>
      </c>
      <c r="G1039" s="8" t="s">
        <v>316</v>
      </c>
      <c r="H1039" s="3"/>
      <c r="I1039" s="9">
        <v>12360</v>
      </c>
      <c r="J1039" s="9">
        <v>6098</v>
      </c>
      <c r="K1039" s="9">
        <v>0</v>
      </c>
      <c r="L1039" s="9">
        <v>1188</v>
      </c>
      <c r="M1039" s="10">
        <v>19646</v>
      </c>
      <c r="N1039" s="3"/>
      <c r="O1039" s="11">
        <v>1</v>
      </c>
      <c r="P1039" s="12">
        <v>0</v>
      </c>
      <c r="Q1039" s="13">
        <v>18325</v>
      </c>
      <c r="R1039" s="13">
        <v>0</v>
      </c>
      <c r="S1039" s="13">
        <v>0</v>
      </c>
      <c r="T1039" s="13">
        <v>1179</v>
      </c>
      <c r="U1039" s="14">
        <v>19504</v>
      </c>
      <c r="V1039" s="4"/>
      <c r="W1039" s="15">
        <v>7.2202166064981952E-3</v>
      </c>
      <c r="X1039" s="16">
        <v>0.09</v>
      </c>
      <c r="Y1039" s="16">
        <v>5.5552392950389022E-3</v>
      </c>
      <c r="Z1039" s="17">
        <v>0</v>
      </c>
      <c r="AA1039" s="4"/>
      <c r="AB1039" s="11">
        <v>0</v>
      </c>
      <c r="AC1039" s="18">
        <v>0</v>
      </c>
      <c r="AD1039" s="13">
        <v>0</v>
      </c>
      <c r="AE1039" s="18">
        <v>0</v>
      </c>
      <c r="AF1039" s="19">
        <v>0</v>
      </c>
    </row>
    <row r="1040" spans="1:32" x14ac:dyDescent="0.2">
      <c r="A1040" s="5">
        <v>3517</v>
      </c>
      <c r="B1040" s="6">
        <v>3517239231</v>
      </c>
      <c r="C1040" s="7" t="s">
        <v>357</v>
      </c>
      <c r="D1040" s="6">
        <v>239</v>
      </c>
      <c r="E1040" s="7" t="s">
        <v>291</v>
      </c>
      <c r="F1040" s="6">
        <v>231</v>
      </c>
      <c r="G1040" s="8" t="s">
        <v>301</v>
      </c>
      <c r="H1040" s="3"/>
      <c r="I1040" s="9">
        <v>16321</v>
      </c>
      <c r="J1040" s="9">
        <v>4428</v>
      </c>
      <c r="K1040" s="9">
        <v>0</v>
      </c>
      <c r="L1040" s="9">
        <v>1188</v>
      </c>
      <c r="M1040" s="10">
        <v>21937</v>
      </c>
      <c r="N1040" s="3"/>
      <c r="O1040" s="11">
        <v>10</v>
      </c>
      <c r="P1040" s="12">
        <v>0</v>
      </c>
      <c r="Q1040" s="13">
        <v>205990</v>
      </c>
      <c r="R1040" s="13">
        <v>0</v>
      </c>
      <c r="S1040" s="13">
        <v>0</v>
      </c>
      <c r="T1040" s="13">
        <v>11790</v>
      </c>
      <c r="U1040" s="14">
        <v>217780</v>
      </c>
      <c r="V1040" s="4"/>
      <c r="W1040" s="15">
        <v>7.2202166064981949E-2</v>
      </c>
      <c r="X1040" s="16">
        <v>0.09</v>
      </c>
      <c r="Y1040" s="16">
        <v>1.6141022038174867E-2</v>
      </c>
      <c r="Z1040" s="17">
        <v>0</v>
      </c>
      <c r="AA1040" s="4"/>
      <c r="AB1040" s="11">
        <v>0</v>
      </c>
      <c r="AC1040" s="18">
        <v>0</v>
      </c>
      <c r="AD1040" s="13">
        <v>0</v>
      </c>
      <c r="AE1040" s="18">
        <v>0</v>
      </c>
      <c r="AF1040" s="19">
        <v>0</v>
      </c>
    </row>
    <row r="1041" spans="1:32" x14ac:dyDescent="0.2">
      <c r="A1041" s="5">
        <v>3517</v>
      </c>
      <c r="B1041" s="6">
        <v>3517239239</v>
      </c>
      <c r="C1041" s="7" t="s">
        <v>357</v>
      </c>
      <c r="D1041" s="6">
        <v>239</v>
      </c>
      <c r="E1041" s="7" t="s">
        <v>291</v>
      </c>
      <c r="F1041" s="6">
        <v>239</v>
      </c>
      <c r="G1041" s="8" t="s">
        <v>291</v>
      </c>
      <c r="H1041" s="3"/>
      <c r="I1041" s="9">
        <v>16631</v>
      </c>
      <c r="J1041" s="9">
        <v>4860</v>
      </c>
      <c r="K1041" s="9">
        <v>0</v>
      </c>
      <c r="L1041" s="9">
        <v>1188</v>
      </c>
      <c r="M1041" s="10">
        <v>22679</v>
      </c>
      <c r="N1041" s="3"/>
      <c r="O1041" s="11">
        <v>108</v>
      </c>
      <c r="P1041" s="12">
        <v>0</v>
      </c>
      <c r="Q1041" s="13">
        <v>2304288</v>
      </c>
      <c r="R1041" s="13">
        <v>0</v>
      </c>
      <c r="S1041" s="13">
        <v>0</v>
      </c>
      <c r="T1041" s="13">
        <v>127332</v>
      </c>
      <c r="U1041" s="14">
        <v>2431620</v>
      </c>
      <c r="V1041" s="4"/>
      <c r="W1041" s="15">
        <v>0.77978339350180437</v>
      </c>
      <c r="X1041" s="16">
        <v>0.09</v>
      </c>
      <c r="Y1041" s="16">
        <v>5.2022681805181839E-2</v>
      </c>
      <c r="Z1041" s="17">
        <v>0</v>
      </c>
      <c r="AA1041" s="4"/>
      <c r="AB1041" s="11">
        <v>10</v>
      </c>
      <c r="AC1041" s="18">
        <v>0</v>
      </c>
      <c r="AD1041" s="13">
        <v>0</v>
      </c>
      <c r="AE1041" s="18">
        <v>0</v>
      </c>
      <c r="AF1041" s="19">
        <v>0</v>
      </c>
    </row>
    <row r="1042" spans="1:32" x14ac:dyDescent="0.2">
      <c r="A1042" s="5">
        <v>3517</v>
      </c>
      <c r="B1042" s="6">
        <v>3517239261</v>
      </c>
      <c r="C1042" s="7" t="s">
        <v>357</v>
      </c>
      <c r="D1042" s="6">
        <v>239</v>
      </c>
      <c r="E1042" s="7" t="s">
        <v>291</v>
      </c>
      <c r="F1042" s="6">
        <v>261</v>
      </c>
      <c r="G1042" s="8" t="s">
        <v>163</v>
      </c>
      <c r="H1042" s="3"/>
      <c r="I1042" s="9">
        <v>12617</v>
      </c>
      <c r="J1042" s="9">
        <v>9652</v>
      </c>
      <c r="K1042" s="9">
        <v>0</v>
      </c>
      <c r="L1042" s="9">
        <v>1188</v>
      </c>
      <c r="M1042" s="10">
        <v>23457</v>
      </c>
      <c r="N1042" s="3"/>
      <c r="O1042" s="11">
        <v>1</v>
      </c>
      <c r="P1042" s="12">
        <v>0</v>
      </c>
      <c r="Q1042" s="13">
        <v>22108</v>
      </c>
      <c r="R1042" s="13">
        <v>0</v>
      </c>
      <c r="S1042" s="13">
        <v>0</v>
      </c>
      <c r="T1042" s="13">
        <v>1179</v>
      </c>
      <c r="U1042" s="14">
        <v>23287</v>
      </c>
      <c r="V1042" s="4"/>
      <c r="W1042" s="15">
        <v>7.2202166064981952E-3</v>
      </c>
      <c r="X1042" s="16">
        <v>0.09</v>
      </c>
      <c r="Y1042" s="16">
        <v>7.1052491006648663E-2</v>
      </c>
      <c r="Z1042" s="17">
        <v>0</v>
      </c>
      <c r="AA1042" s="4"/>
      <c r="AB1042" s="11">
        <v>0</v>
      </c>
      <c r="AC1042" s="18">
        <v>0</v>
      </c>
      <c r="AD1042" s="13">
        <v>0</v>
      </c>
      <c r="AE1042" s="18">
        <v>0</v>
      </c>
      <c r="AF1042" s="19">
        <v>0</v>
      </c>
    </row>
    <row r="1043" spans="1:32" x14ac:dyDescent="0.2">
      <c r="A1043" s="5">
        <v>3517</v>
      </c>
      <c r="B1043" s="6">
        <v>3517239264</v>
      </c>
      <c r="C1043" s="7" t="s">
        <v>357</v>
      </c>
      <c r="D1043" s="6">
        <v>239</v>
      </c>
      <c r="E1043" s="7" t="s">
        <v>291</v>
      </c>
      <c r="F1043" s="6">
        <v>264</v>
      </c>
      <c r="G1043" s="8" t="s">
        <v>319</v>
      </c>
      <c r="H1043" s="3"/>
      <c r="I1043" s="9">
        <v>14898</v>
      </c>
      <c r="J1043" s="9">
        <v>7311</v>
      </c>
      <c r="K1043" s="9">
        <v>0</v>
      </c>
      <c r="L1043" s="9">
        <v>1188</v>
      </c>
      <c r="M1043" s="10">
        <v>23397</v>
      </c>
      <c r="N1043" s="3"/>
      <c r="O1043" s="11">
        <v>2</v>
      </c>
      <c r="P1043" s="12">
        <v>0</v>
      </c>
      <c r="Q1043" s="13">
        <v>44098</v>
      </c>
      <c r="R1043" s="13">
        <v>0</v>
      </c>
      <c r="S1043" s="13">
        <v>0</v>
      </c>
      <c r="T1043" s="13">
        <v>2358</v>
      </c>
      <c r="U1043" s="14">
        <v>46456</v>
      </c>
      <c r="V1043" s="4"/>
      <c r="W1043" s="15">
        <v>1.444043321299639E-2</v>
      </c>
      <c r="X1043" s="16">
        <v>0.09</v>
      </c>
      <c r="Y1043" s="16">
        <v>6.1563927425696248E-3</v>
      </c>
      <c r="Z1043" s="17">
        <v>0</v>
      </c>
      <c r="AA1043" s="4"/>
      <c r="AB1043" s="11">
        <v>0</v>
      </c>
      <c r="AC1043" s="18">
        <v>0</v>
      </c>
      <c r="AD1043" s="13">
        <v>0</v>
      </c>
      <c r="AE1043" s="18">
        <v>0</v>
      </c>
      <c r="AF1043" s="19">
        <v>0</v>
      </c>
    </row>
    <row r="1044" spans="1:32" x14ac:dyDescent="0.2">
      <c r="A1044" s="5">
        <v>3517</v>
      </c>
      <c r="B1044" s="6">
        <v>3517239285</v>
      </c>
      <c r="C1044" s="7" t="s">
        <v>357</v>
      </c>
      <c r="D1044" s="6">
        <v>239</v>
      </c>
      <c r="E1044" s="7" t="s">
        <v>291</v>
      </c>
      <c r="F1044" s="6">
        <v>285</v>
      </c>
      <c r="G1044" s="8" t="s">
        <v>64</v>
      </c>
      <c r="H1044" s="3"/>
      <c r="I1044" s="9">
        <v>15431</v>
      </c>
      <c r="J1044" s="9">
        <v>2617</v>
      </c>
      <c r="K1044" s="9">
        <v>0</v>
      </c>
      <c r="L1044" s="9">
        <v>1188</v>
      </c>
      <c r="M1044" s="10">
        <v>19236</v>
      </c>
      <c r="N1044" s="3"/>
      <c r="O1044" s="11">
        <v>1</v>
      </c>
      <c r="P1044" s="12">
        <v>0</v>
      </c>
      <c r="Q1044" s="13">
        <v>17918</v>
      </c>
      <c r="R1044" s="13">
        <v>0</v>
      </c>
      <c r="S1044" s="13">
        <v>0</v>
      </c>
      <c r="T1044" s="13">
        <v>1179</v>
      </c>
      <c r="U1044" s="14">
        <v>19097</v>
      </c>
      <c r="V1044" s="4"/>
      <c r="W1044" s="15">
        <v>7.2202166064981952E-3</v>
      </c>
      <c r="X1044" s="16">
        <v>0.09</v>
      </c>
      <c r="Y1044" s="16">
        <v>3.0798353014839911E-2</v>
      </c>
      <c r="Z1044" s="17">
        <v>0</v>
      </c>
      <c r="AA1044" s="4"/>
      <c r="AB1044" s="11">
        <v>0</v>
      </c>
      <c r="AC1044" s="18">
        <v>0</v>
      </c>
      <c r="AD1044" s="13">
        <v>0</v>
      </c>
      <c r="AE1044" s="18">
        <v>0</v>
      </c>
      <c r="AF1044" s="19">
        <v>0</v>
      </c>
    </row>
    <row r="1045" spans="1:32" x14ac:dyDescent="0.2">
      <c r="A1045" s="5">
        <v>3517</v>
      </c>
      <c r="B1045" s="6">
        <v>3517239293</v>
      </c>
      <c r="C1045" s="7" t="s">
        <v>357</v>
      </c>
      <c r="D1045" s="6">
        <v>239</v>
      </c>
      <c r="E1045" s="7" t="s">
        <v>291</v>
      </c>
      <c r="F1045" s="6">
        <v>293</v>
      </c>
      <c r="G1045" s="8" t="s">
        <v>65</v>
      </c>
      <c r="H1045" s="3"/>
      <c r="I1045" s="9">
        <v>14885</v>
      </c>
      <c r="J1045" s="9">
        <v>516</v>
      </c>
      <c r="K1045" s="9">
        <v>0</v>
      </c>
      <c r="L1045" s="9">
        <v>1188</v>
      </c>
      <c r="M1045" s="10">
        <v>16589</v>
      </c>
      <c r="N1045" s="3"/>
      <c r="O1045" s="11">
        <v>3</v>
      </c>
      <c r="P1045" s="12">
        <v>0</v>
      </c>
      <c r="Q1045" s="13">
        <v>45870</v>
      </c>
      <c r="R1045" s="13">
        <v>0</v>
      </c>
      <c r="S1045" s="13">
        <v>0</v>
      </c>
      <c r="T1045" s="13">
        <v>3537</v>
      </c>
      <c r="U1045" s="14">
        <v>49407</v>
      </c>
      <c r="V1045" s="4"/>
      <c r="W1045" s="15">
        <v>2.1660649819494587E-2</v>
      </c>
      <c r="X1045" s="16">
        <v>0.18</v>
      </c>
      <c r="Y1045" s="16">
        <v>1.5325378622147022E-2</v>
      </c>
      <c r="Z1045" s="17">
        <v>0</v>
      </c>
      <c r="AA1045" s="4"/>
      <c r="AB1045" s="11">
        <v>0</v>
      </c>
      <c r="AC1045" s="18">
        <v>0</v>
      </c>
      <c r="AD1045" s="13">
        <v>0</v>
      </c>
      <c r="AE1045" s="18">
        <v>0</v>
      </c>
      <c r="AF1045" s="19">
        <v>0</v>
      </c>
    </row>
    <row r="1046" spans="1:32" x14ac:dyDescent="0.2">
      <c r="A1046" s="5">
        <v>3517</v>
      </c>
      <c r="B1046" s="6">
        <v>3517239310</v>
      </c>
      <c r="C1046" s="7" t="s">
        <v>357</v>
      </c>
      <c r="D1046" s="6">
        <v>239</v>
      </c>
      <c r="E1046" s="7" t="s">
        <v>291</v>
      </c>
      <c r="F1046" s="6">
        <v>310</v>
      </c>
      <c r="G1046" s="8" t="s">
        <v>303</v>
      </c>
      <c r="H1046" s="3"/>
      <c r="I1046" s="9">
        <v>18695</v>
      </c>
      <c r="J1046" s="9">
        <v>3087</v>
      </c>
      <c r="K1046" s="9">
        <v>0</v>
      </c>
      <c r="L1046" s="9">
        <v>1188</v>
      </c>
      <c r="M1046" s="10">
        <v>22970</v>
      </c>
      <c r="N1046" s="3"/>
      <c r="O1046" s="11">
        <v>34</v>
      </c>
      <c r="P1046" s="12">
        <v>0</v>
      </c>
      <c r="Q1046" s="13">
        <v>735250</v>
      </c>
      <c r="R1046" s="13">
        <v>0</v>
      </c>
      <c r="S1046" s="13">
        <v>0</v>
      </c>
      <c r="T1046" s="13">
        <v>40086</v>
      </c>
      <c r="U1046" s="14">
        <v>775336</v>
      </c>
      <c r="V1046" s="4"/>
      <c r="W1046" s="15">
        <v>0.24548736462093854</v>
      </c>
      <c r="X1046" s="16">
        <v>0.09</v>
      </c>
      <c r="Y1046" s="16">
        <v>5.1709640433000914E-2</v>
      </c>
      <c r="Z1046" s="17">
        <v>0</v>
      </c>
      <c r="AA1046" s="4"/>
      <c r="AB1046" s="11">
        <v>5</v>
      </c>
      <c r="AC1046" s="18">
        <v>0</v>
      </c>
      <c r="AD1046" s="13">
        <v>0</v>
      </c>
      <c r="AE1046" s="18">
        <v>0</v>
      </c>
      <c r="AF1046" s="19">
        <v>0</v>
      </c>
    </row>
    <row r="1047" spans="1:32" x14ac:dyDescent="0.2">
      <c r="A1047" s="5">
        <v>3517</v>
      </c>
      <c r="B1047" s="6">
        <v>3517239323</v>
      </c>
      <c r="C1047" s="7" t="s">
        <v>357</v>
      </c>
      <c r="D1047" s="6">
        <v>239</v>
      </c>
      <c r="E1047" s="7" t="s">
        <v>291</v>
      </c>
      <c r="F1047" s="6">
        <v>323</v>
      </c>
      <c r="G1047" s="8" t="s">
        <v>221</v>
      </c>
      <c r="H1047" s="3"/>
      <c r="I1047" s="9">
        <v>13496</v>
      </c>
      <c r="J1047" s="9">
        <v>3251</v>
      </c>
      <c r="K1047" s="9">
        <v>0</v>
      </c>
      <c r="L1047" s="9">
        <v>1188</v>
      </c>
      <c r="M1047" s="10">
        <v>17935</v>
      </c>
      <c r="N1047" s="3"/>
      <c r="O1047" s="11">
        <v>1</v>
      </c>
      <c r="P1047" s="12">
        <v>0</v>
      </c>
      <c r="Q1047" s="13">
        <v>16626</v>
      </c>
      <c r="R1047" s="13">
        <v>0</v>
      </c>
      <c r="S1047" s="13">
        <v>0</v>
      </c>
      <c r="T1047" s="13">
        <v>1179</v>
      </c>
      <c r="U1047" s="14">
        <v>17805</v>
      </c>
      <c r="V1047" s="4"/>
      <c r="W1047" s="15">
        <v>7.2202166064981952E-3</v>
      </c>
      <c r="X1047" s="16">
        <v>0.09</v>
      </c>
      <c r="Y1047" s="16">
        <v>6.1758052259158073E-3</v>
      </c>
      <c r="Z1047" s="17">
        <v>0</v>
      </c>
      <c r="AA1047" s="4"/>
      <c r="AB1047" s="11">
        <v>0</v>
      </c>
      <c r="AC1047" s="18">
        <v>0</v>
      </c>
      <c r="AD1047" s="13">
        <v>0</v>
      </c>
      <c r="AE1047" s="18">
        <v>0</v>
      </c>
      <c r="AF1047" s="19">
        <v>0</v>
      </c>
    </row>
    <row r="1048" spans="1:32" x14ac:dyDescent="0.2">
      <c r="A1048" s="5">
        <v>3517</v>
      </c>
      <c r="B1048" s="6">
        <v>3517239331</v>
      </c>
      <c r="C1048" s="7" t="s">
        <v>357</v>
      </c>
      <c r="D1048" s="6">
        <v>239</v>
      </c>
      <c r="E1048" s="7" t="s">
        <v>291</v>
      </c>
      <c r="F1048" s="6">
        <v>331</v>
      </c>
      <c r="G1048" s="8" t="s">
        <v>40</v>
      </c>
      <c r="H1048" s="3"/>
      <c r="I1048" s="9">
        <v>18318</v>
      </c>
      <c r="J1048" s="9">
        <v>3499</v>
      </c>
      <c r="K1048" s="9">
        <v>0</v>
      </c>
      <c r="L1048" s="9">
        <v>1188</v>
      </c>
      <c r="M1048" s="10">
        <v>23005</v>
      </c>
      <c r="N1048" s="3"/>
      <c r="O1048" s="11">
        <v>1</v>
      </c>
      <c r="P1048" s="12">
        <v>0</v>
      </c>
      <c r="Q1048" s="13">
        <v>21659</v>
      </c>
      <c r="R1048" s="13">
        <v>0</v>
      </c>
      <c r="S1048" s="13">
        <v>0</v>
      </c>
      <c r="T1048" s="13">
        <v>1179</v>
      </c>
      <c r="U1048" s="14">
        <v>22838</v>
      </c>
      <c r="V1048" s="4"/>
      <c r="W1048" s="15">
        <v>7.2202166064981952E-3</v>
      </c>
      <c r="X1048" s="16">
        <v>0.09</v>
      </c>
      <c r="Y1048" s="16">
        <v>1.8172339950194436E-2</v>
      </c>
      <c r="Z1048" s="17">
        <v>0</v>
      </c>
      <c r="AA1048" s="4"/>
      <c r="AB1048" s="11">
        <v>0</v>
      </c>
      <c r="AC1048" s="18">
        <v>0</v>
      </c>
      <c r="AD1048" s="13">
        <v>0</v>
      </c>
      <c r="AE1048" s="18">
        <v>0</v>
      </c>
      <c r="AF1048" s="19">
        <v>0</v>
      </c>
    </row>
    <row r="1049" spans="1:32" x14ac:dyDescent="0.2">
      <c r="A1049" s="5">
        <v>3517</v>
      </c>
      <c r="B1049" s="6">
        <v>3517239336</v>
      </c>
      <c r="C1049" s="7" t="s">
        <v>357</v>
      </c>
      <c r="D1049" s="6">
        <v>239</v>
      </c>
      <c r="E1049" s="7" t="s">
        <v>291</v>
      </c>
      <c r="F1049" s="6">
        <v>336</v>
      </c>
      <c r="G1049" s="8" t="s">
        <v>132</v>
      </c>
      <c r="H1049" s="3"/>
      <c r="I1049" s="9">
        <v>15044</v>
      </c>
      <c r="J1049" s="9">
        <v>2014</v>
      </c>
      <c r="K1049" s="9">
        <v>0</v>
      </c>
      <c r="L1049" s="9">
        <v>1188</v>
      </c>
      <c r="M1049" s="10">
        <v>18246</v>
      </c>
      <c r="N1049" s="3"/>
      <c r="O1049" s="11">
        <v>2</v>
      </c>
      <c r="P1049" s="12">
        <v>0</v>
      </c>
      <c r="Q1049" s="13">
        <v>33870</v>
      </c>
      <c r="R1049" s="13">
        <v>0</v>
      </c>
      <c r="S1049" s="13">
        <v>0</v>
      </c>
      <c r="T1049" s="13">
        <v>2358</v>
      </c>
      <c r="U1049" s="14">
        <v>36228</v>
      </c>
      <c r="V1049" s="4"/>
      <c r="W1049" s="15">
        <v>1.444043321299639E-2</v>
      </c>
      <c r="X1049" s="16">
        <v>0.09</v>
      </c>
      <c r="Y1049" s="16">
        <v>4.5882777090842444E-2</v>
      </c>
      <c r="Z1049" s="17">
        <v>0</v>
      </c>
      <c r="AA1049" s="4"/>
      <c r="AB1049" s="11">
        <v>0</v>
      </c>
      <c r="AC1049" s="18">
        <v>0</v>
      </c>
      <c r="AD1049" s="13">
        <v>0</v>
      </c>
      <c r="AE1049" s="18">
        <v>0</v>
      </c>
      <c r="AF1049" s="19">
        <v>0</v>
      </c>
    </row>
    <row r="1050" spans="1:32" x14ac:dyDescent="0.2">
      <c r="A1050" s="5">
        <v>3517</v>
      </c>
      <c r="B1050" s="6">
        <v>3517239625</v>
      </c>
      <c r="C1050" s="7" t="s">
        <v>357</v>
      </c>
      <c r="D1050" s="6">
        <v>239</v>
      </c>
      <c r="E1050" s="7" t="s">
        <v>291</v>
      </c>
      <c r="F1050" s="6">
        <v>625</v>
      </c>
      <c r="G1050" s="8" t="s">
        <v>66</v>
      </c>
      <c r="H1050" s="3"/>
      <c r="I1050" s="9">
        <v>17951</v>
      </c>
      <c r="J1050" s="9">
        <v>1552</v>
      </c>
      <c r="K1050" s="9">
        <v>0</v>
      </c>
      <c r="L1050" s="9">
        <v>1188</v>
      </c>
      <c r="M1050" s="10">
        <v>20691</v>
      </c>
      <c r="N1050" s="3"/>
      <c r="O1050" s="11">
        <v>2</v>
      </c>
      <c r="P1050" s="12">
        <v>0</v>
      </c>
      <c r="Q1050" s="13">
        <v>38724</v>
      </c>
      <c r="R1050" s="13">
        <v>0</v>
      </c>
      <c r="S1050" s="13">
        <v>0</v>
      </c>
      <c r="T1050" s="13">
        <v>2358</v>
      </c>
      <c r="U1050" s="14">
        <v>41082</v>
      </c>
      <c r="V1050" s="4"/>
      <c r="W1050" s="15">
        <v>1.444043321299639E-2</v>
      </c>
      <c r="X1050" s="16">
        <v>0.09</v>
      </c>
      <c r="Y1050" s="16">
        <v>4.1640385834014549E-3</v>
      </c>
      <c r="Z1050" s="17">
        <v>0</v>
      </c>
      <c r="AA1050" s="4"/>
      <c r="AB1050" s="11">
        <v>0</v>
      </c>
      <c r="AC1050" s="18">
        <v>0</v>
      </c>
      <c r="AD1050" s="13">
        <v>0</v>
      </c>
      <c r="AE1050" s="18">
        <v>0</v>
      </c>
      <c r="AF1050" s="19">
        <v>0</v>
      </c>
    </row>
    <row r="1051" spans="1:32" x14ac:dyDescent="0.2">
      <c r="A1051" s="5">
        <v>3517</v>
      </c>
      <c r="B1051" s="6">
        <v>3517239665</v>
      </c>
      <c r="C1051" s="7" t="s">
        <v>357</v>
      </c>
      <c r="D1051" s="6">
        <v>239</v>
      </c>
      <c r="E1051" s="7" t="s">
        <v>291</v>
      </c>
      <c r="F1051" s="6">
        <v>665</v>
      </c>
      <c r="G1051" s="8" t="s">
        <v>223</v>
      </c>
      <c r="H1051" s="3"/>
      <c r="I1051" s="9">
        <v>15051</v>
      </c>
      <c r="J1051" s="9">
        <v>1848</v>
      </c>
      <c r="K1051" s="9">
        <v>0</v>
      </c>
      <c r="L1051" s="9">
        <v>1188</v>
      </c>
      <c r="M1051" s="10">
        <v>18087</v>
      </c>
      <c r="N1051" s="3"/>
      <c r="O1051" s="11">
        <v>1</v>
      </c>
      <c r="P1051" s="12">
        <v>0</v>
      </c>
      <c r="Q1051" s="13">
        <v>16777</v>
      </c>
      <c r="R1051" s="13">
        <v>0</v>
      </c>
      <c r="S1051" s="13">
        <v>0</v>
      </c>
      <c r="T1051" s="13">
        <v>1179</v>
      </c>
      <c r="U1051" s="14">
        <v>17956</v>
      </c>
      <c r="V1051" s="4"/>
      <c r="W1051" s="15">
        <v>7.2202166064981952E-3</v>
      </c>
      <c r="X1051" s="16">
        <v>0.09</v>
      </c>
      <c r="Y1051" s="16">
        <v>4.4816923064848755E-3</v>
      </c>
      <c r="Z1051" s="17">
        <v>0</v>
      </c>
      <c r="AA1051" s="4"/>
      <c r="AB1051" s="11">
        <v>0</v>
      </c>
      <c r="AC1051" s="18">
        <v>0</v>
      </c>
      <c r="AD1051" s="13">
        <v>0</v>
      </c>
      <c r="AE1051" s="18">
        <v>0</v>
      </c>
      <c r="AF1051" s="19">
        <v>0</v>
      </c>
    </row>
    <row r="1052" spans="1:32" x14ac:dyDescent="0.2">
      <c r="A1052" s="5">
        <v>3517</v>
      </c>
      <c r="B1052" s="6">
        <v>3517239712</v>
      </c>
      <c r="C1052" s="7" t="s">
        <v>357</v>
      </c>
      <c r="D1052" s="6">
        <v>239</v>
      </c>
      <c r="E1052" s="7" t="s">
        <v>291</v>
      </c>
      <c r="F1052" s="6">
        <v>712</v>
      </c>
      <c r="G1052" s="8" t="s">
        <v>159</v>
      </c>
      <c r="H1052" s="3"/>
      <c r="I1052" s="9">
        <v>14333</v>
      </c>
      <c r="J1052" s="9">
        <v>9394</v>
      </c>
      <c r="K1052" s="9">
        <v>0</v>
      </c>
      <c r="L1052" s="9">
        <v>1188</v>
      </c>
      <c r="M1052" s="10">
        <v>24915</v>
      </c>
      <c r="N1052" s="3"/>
      <c r="O1052" s="11">
        <v>1</v>
      </c>
      <c r="P1052" s="12">
        <v>0</v>
      </c>
      <c r="Q1052" s="13">
        <v>23556</v>
      </c>
      <c r="R1052" s="13">
        <v>0</v>
      </c>
      <c r="S1052" s="13">
        <v>0</v>
      </c>
      <c r="T1052" s="13">
        <v>1179</v>
      </c>
      <c r="U1052" s="14">
        <v>24735</v>
      </c>
      <c r="V1052" s="4"/>
      <c r="W1052" s="15">
        <v>7.2202166064981952E-3</v>
      </c>
      <c r="X1052" s="16">
        <v>0.09</v>
      </c>
      <c r="Y1052" s="16">
        <v>2.5638775971521099E-2</v>
      </c>
      <c r="Z1052" s="17">
        <v>0</v>
      </c>
      <c r="AA1052" s="4"/>
      <c r="AB1052" s="11">
        <v>0</v>
      </c>
      <c r="AC1052" s="18">
        <v>0</v>
      </c>
      <c r="AD1052" s="13">
        <v>0</v>
      </c>
      <c r="AE1052" s="18">
        <v>0</v>
      </c>
      <c r="AF1052" s="19">
        <v>0</v>
      </c>
    </row>
    <row r="1053" spans="1:32" x14ac:dyDescent="0.2">
      <c r="A1053" s="5">
        <v>3517</v>
      </c>
      <c r="B1053" s="6">
        <v>3517239740</v>
      </c>
      <c r="C1053" s="7" t="s">
        <v>357</v>
      </c>
      <c r="D1053" s="6">
        <v>239</v>
      </c>
      <c r="E1053" s="7" t="s">
        <v>291</v>
      </c>
      <c r="F1053" s="6">
        <v>740</v>
      </c>
      <c r="G1053" s="8" t="s">
        <v>304</v>
      </c>
      <c r="H1053" s="3"/>
      <c r="I1053" s="9">
        <v>13834</v>
      </c>
      <c r="J1053" s="9">
        <v>7055</v>
      </c>
      <c r="K1053" s="9">
        <v>0</v>
      </c>
      <c r="L1053" s="9">
        <v>1188</v>
      </c>
      <c r="M1053" s="10">
        <v>22077</v>
      </c>
      <c r="N1053" s="3"/>
      <c r="O1053" s="11">
        <v>5</v>
      </c>
      <c r="P1053" s="12">
        <v>0</v>
      </c>
      <c r="Q1053" s="13">
        <v>103690</v>
      </c>
      <c r="R1053" s="13">
        <v>0</v>
      </c>
      <c r="S1053" s="13">
        <v>0</v>
      </c>
      <c r="T1053" s="13">
        <v>5895</v>
      </c>
      <c r="U1053" s="14">
        <v>109585</v>
      </c>
      <c r="V1053" s="4"/>
      <c r="W1053" s="15">
        <v>3.6101083032490974E-2</v>
      </c>
      <c r="X1053" s="16">
        <v>0.09</v>
      </c>
      <c r="Y1053" s="16">
        <v>9.9106519025128886E-3</v>
      </c>
      <c r="Z1053" s="17">
        <v>0</v>
      </c>
      <c r="AA1053" s="4"/>
      <c r="AB1053" s="11">
        <v>1</v>
      </c>
      <c r="AC1053" s="18">
        <v>0</v>
      </c>
      <c r="AD1053" s="13">
        <v>0</v>
      </c>
      <c r="AE1053" s="18">
        <v>0</v>
      </c>
      <c r="AF1053" s="19">
        <v>0</v>
      </c>
    </row>
    <row r="1054" spans="1:32" x14ac:dyDescent="0.2">
      <c r="A1054" s="5">
        <v>3517</v>
      </c>
      <c r="B1054" s="6">
        <v>3517239760</v>
      </c>
      <c r="C1054" s="7" t="s">
        <v>357</v>
      </c>
      <c r="D1054" s="6">
        <v>239</v>
      </c>
      <c r="E1054" s="7" t="s">
        <v>291</v>
      </c>
      <c r="F1054" s="6">
        <v>760</v>
      </c>
      <c r="G1054" s="8" t="s">
        <v>305</v>
      </c>
      <c r="H1054" s="3"/>
      <c r="I1054" s="9">
        <v>15179</v>
      </c>
      <c r="J1054" s="9">
        <v>2972</v>
      </c>
      <c r="K1054" s="9">
        <v>0</v>
      </c>
      <c r="L1054" s="9">
        <v>1188</v>
      </c>
      <c r="M1054" s="10">
        <v>19339</v>
      </c>
      <c r="N1054" s="3"/>
      <c r="O1054" s="11">
        <v>26</v>
      </c>
      <c r="P1054" s="12">
        <v>0</v>
      </c>
      <c r="Q1054" s="13">
        <v>468520</v>
      </c>
      <c r="R1054" s="13">
        <v>0</v>
      </c>
      <c r="S1054" s="13">
        <v>0</v>
      </c>
      <c r="T1054" s="13">
        <v>30654</v>
      </c>
      <c r="U1054" s="14">
        <v>499174</v>
      </c>
      <c r="V1054" s="4"/>
      <c r="W1054" s="15">
        <v>0.18772563176895304</v>
      </c>
      <c r="X1054" s="16">
        <v>0.09</v>
      </c>
      <c r="Y1054" s="16">
        <v>4.24105327185152E-2</v>
      </c>
      <c r="Z1054" s="17">
        <v>0</v>
      </c>
      <c r="AA1054" s="4"/>
      <c r="AB1054" s="11">
        <v>4</v>
      </c>
      <c r="AC1054" s="18">
        <v>0</v>
      </c>
      <c r="AD1054" s="13">
        <v>0</v>
      </c>
      <c r="AE1054" s="18">
        <v>0</v>
      </c>
      <c r="AF1054" s="19">
        <v>0</v>
      </c>
    </row>
    <row r="1055" spans="1:32" x14ac:dyDescent="0.2">
      <c r="A1055" s="5">
        <v>3517</v>
      </c>
      <c r="B1055" s="6">
        <v>3517239780</v>
      </c>
      <c r="C1055" s="7" t="s">
        <v>357</v>
      </c>
      <c r="D1055" s="6">
        <v>239</v>
      </c>
      <c r="E1055" s="7" t="s">
        <v>291</v>
      </c>
      <c r="F1055" s="6">
        <v>780</v>
      </c>
      <c r="G1055" s="8" t="s">
        <v>180</v>
      </c>
      <c r="H1055" s="3"/>
      <c r="I1055" s="9">
        <v>15284</v>
      </c>
      <c r="J1055" s="9">
        <v>2721</v>
      </c>
      <c r="K1055" s="9">
        <v>0</v>
      </c>
      <c r="L1055" s="9">
        <v>1188</v>
      </c>
      <c r="M1055" s="10">
        <v>19193</v>
      </c>
      <c r="N1055" s="3"/>
      <c r="O1055" s="11">
        <v>3</v>
      </c>
      <c r="P1055" s="12">
        <v>0</v>
      </c>
      <c r="Q1055" s="13">
        <v>53625</v>
      </c>
      <c r="R1055" s="13">
        <v>0</v>
      </c>
      <c r="S1055" s="13">
        <v>0</v>
      </c>
      <c r="T1055" s="13">
        <v>3537</v>
      </c>
      <c r="U1055" s="14">
        <v>57162</v>
      </c>
      <c r="V1055" s="4"/>
      <c r="W1055" s="15">
        <v>2.1660649819494587E-2</v>
      </c>
      <c r="X1055" s="16">
        <v>0.09</v>
      </c>
      <c r="Y1055" s="16">
        <v>2.1987861487199618E-2</v>
      </c>
      <c r="Z1055" s="17">
        <v>0</v>
      </c>
      <c r="AA1055" s="4"/>
      <c r="AB1055" s="11">
        <v>0</v>
      </c>
      <c r="AC1055" s="18">
        <v>0</v>
      </c>
      <c r="AD1055" s="13">
        <v>0</v>
      </c>
      <c r="AE1055" s="18">
        <v>0</v>
      </c>
      <c r="AF1055" s="19">
        <v>0</v>
      </c>
    </row>
    <row r="1056" spans="1:32" x14ac:dyDescent="0.2">
      <c r="A1056" s="5">
        <v>3518</v>
      </c>
      <c r="B1056" s="6">
        <v>3518149128</v>
      </c>
      <c r="C1056" s="7" t="s">
        <v>358</v>
      </c>
      <c r="D1056" s="6">
        <v>149</v>
      </c>
      <c r="E1056" s="7" t="s">
        <v>172</v>
      </c>
      <c r="F1056" s="6">
        <v>128</v>
      </c>
      <c r="G1056" s="8" t="s">
        <v>118</v>
      </c>
      <c r="H1056" s="3"/>
      <c r="I1056" s="9">
        <v>17569</v>
      </c>
      <c r="J1056" s="9">
        <v>634</v>
      </c>
      <c r="K1056" s="9">
        <v>0</v>
      </c>
      <c r="L1056" s="9">
        <v>1188</v>
      </c>
      <c r="M1056" s="10">
        <v>19391</v>
      </c>
      <c r="N1056" s="3"/>
      <c r="O1056" s="11">
        <v>33</v>
      </c>
      <c r="P1056" s="12">
        <v>0</v>
      </c>
      <c r="Q1056" s="13">
        <v>600699</v>
      </c>
      <c r="R1056" s="13">
        <v>0</v>
      </c>
      <c r="S1056" s="13">
        <v>0</v>
      </c>
      <c r="T1056" s="13">
        <v>39204</v>
      </c>
      <c r="U1056" s="14">
        <v>639903</v>
      </c>
      <c r="V1056" s="4"/>
      <c r="W1056" s="15">
        <v>0</v>
      </c>
      <c r="X1056" s="16">
        <v>0.09</v>
      </c>
      <c r="Y1056" s="16">
        <v>4.3998101073544807E-2</v>
      </c>
      <c r="Z1056" s="17">
        <v>0</v>
      </c>
      <c r="AA1056" s="4"/>
      <c r="AB1056" s="11">
        <v>0</v>
      </c>
      <c r="AC1056" s="18">
        <v>0</v>
      </c>
      <c r="AD1056" s="13">
        <v>0</v>
      </c>
      <c r="AE1056" s="18">
        <v>0</v>
      </c>
      <c r="AF1056" s="19">
        <v>0</v>
      </c>
    </row>
    <row r="1057" spans="1:32" x14ac:dyDescent="0.2">
      <c r="A1057" s="5">
        <v>3518</v>
      </c>
      <c r="B1057" s="6">
        <v>3518149149</v>
      </c>
      <c r="C1057" s="7" t="s">
        <v>358</v>
      </c>
      <c r="D1057" s="6">
        <v>149</v>
      </c>
      <c r="E1057" s="7" t="s">
        <v>172</v>
      </c>
      <c r="F1057" s="6">
        <v>149</v>
      </c>
      <c r="G1057" s="8" t="s">
        <v>172</v>
      </c>
      <c r="H1057" s="3"/>
      <c r="I1057" s="9">
        <v>20152</v>
      </c>
      <c r="J1057" s="9">
        <v>225</v>
      </c>
      <c r="K1057" s="9">
        <v>0</v>
      </c>
      <c r="L1057" s="9">
        <v>1188</v>
      </c>
      <c r="M1057" s="10">
        <v>21565</v>
      </c>
      <c r="N1057" s="3"/>
      <c r="O1057" s="11">
        <v>68</v>
      </c>
      <c r="P1057" s="12">
        <v>0</v>
      </c>
      <c r="Q1057" s="13">
        <v>1385636</v>
      </c>
      <c r="R1057" s="13">
        <v>0</v>
      </c>
      <c r="S1057" s="13">
        <v>0</v>
      </c>
      <c r="T1057" s="13">
        <v>80784</v>
      </c>
      <c r="U1057" s="14">
        <v>1466420</v>
      </c>
      <c r="V1057" s="4"/>
      <c r="W1057" s="15">
        <v>0</v>
      </c>
      <c r="X1057" s="16">
        <v>0.18</v>
      </c>
      <c r="Y1057" s="16">
        <v>0.12537999744485395</v>
      </c>
      <c r="Z1057" s="17">
        <v>0</v>
      </c>
      <c r="AA1057" s="4"/>
      <c r="AB1057" s="11">
        <v>0</v>
      </c>
      <c r="AC1057" s="18">
        <v>0</v>
      </c>
      <c r="AD1057" s="13">
        <v>0</v>
      </c>
      <c r="AE1057" s="18">
        <v>0</v>
      </c>
      <c r="AF1057" s="19">
        <v>0</v>
      </c>
    </row>
    <row r="1058" spans="1:32" x14ac:dyDescent="0.2">
      <c r="A1058" s="5">
        <v>3518</v>
      </c>
      <c r="B1058" s="6">
        <v>3518149160</v>
      </c>
      <c r="C1058" s="7" t="s">
        <v>358</v>
      </c>
      <c r="D1058" s="6">
        <v>149</v>
      </c>
      <c r="E1058" s="7" t="s">
        <v>172</v>
      </c>
      <c r="F1058" s="6">
        <v>160</v>
      </c>
      <c r="G1058" s="8" t="s">
        <v>47</v>
      </c>
      <c r="H1058" s="3"/>
      <c r="I1058" s="9">
        <v>19320</v>
      </c>
      <c r="J1058" s="9">
        <v>302</v>
      </c>
      <c r="K1058" s="9">
        <v>0</v>
      </c>
      <c r="L1058" s="9">
        <v>1188</v>
      </c>
      <c r="M1058" s="10">
        <v>20810</v>
      </c>
      <c r="N1058" s="3"/>
      <c r="O1058" s="11">
        <v>4</v>
      </c>
      <c r="P1058" s="12">
        <v>0</v>
      </c>
      <c r="Q1058" s="13">
        <v>78488</v>
      </c>
      <c r="R1058" s="13">
        <v>0</v>
      </c>
      <c r="S1058" s="13">
        <v>0</v>
      </c>
      <c r="T1058" s="13">
        <v>4752</v>
      </c>
      <c r="U1058" s="14">
        <v>83240</v>
      </c>
      <c r="V1058" s="4"/>
      <c r="W1058" s="15">
        <v>0</v>
      </c>
      <c r="X1058" s="16">
        <v>0.18</v>
      </c>
      <c r="Y1058" s="16">
        <v>0.13372782233201738</v>
      </c>
      <c r="Z1058" s="17">
        <v>0</v>
      </c>
      <c r="AA1058" s="4"/>
      <c r="AB1058" s="11">
        <v>0</v>
      </c>
      <c r="AC1058" s="18">
        <v>0</v>
      </c>
      <c r="AD1058" s="13">
        <v>0</v>
      </c>
      <c r="AE1058" s="18">
        <v>0</v>
      </c>
      <c r="AF1058" s="19">
        <v>0</v>
      </c>
    </row>
    <row r="1059" spans="1:32" x14ac:dyDescent="0.2">
      <c r="A1059" s="5">
        <v>3518</v>
      </c>
      <c r="B1059" s="6">
        <v>3518149181</v>
      </c>
      <c r="C1059" s="7" t="s">
        <v>358</v>
      </c>
      <c r="D1059" s="6">
        <v>149</v>
      </c>
      <c r="E1059" s="7" t="s">
        <v>172</v>
      </c>
      <c r="F1059" s="6">
        <v>181</v>
      </c>
      <c r="G1059" s="8" t="s">
        <v>121</v>
      </c>
      <c r="H1059" s="3"/>
      <c r="I1059" s="9">
        <v>18165</v>
      </c>
      <c r="J1059" s="9">
        <v>185</v>
      </c>
      <c r="K1059" s="9">
        <v>0</v>
      </c>
      <c r="L1059" s="9">
        <v>1188</v>
      </c>
      <c r="M1059" s="10">
        <v>19538</v>
      </c>
      <c r="N1059" s="3"/>
      <c r="O1059" s="11">
        <v>7</v>
      </c>
      <c r="P1059" s="12">
        <v>0</v>
      </c>
      <c r="Q1059" s="13">
        <v>128450</v>
      </c>
      <c r="R1059" s="13">
        <v>0</v>
      </c>
      <c r="S1059" s="13">
        <v>0</v>
      </c>
      <c r="T1059" s="13">
        <v>8316</v>
      </c>
      <c r="U1059" s="14">
        <v>136766</v>
      </c>
      <c r="V1059" s="4"/>
      <c r="W1059" s="15">
        <v>0</v>
      </c>
      <c r="X1059" s="16">
        <v>0.09</v>
      </c>
      <c r="Y1059" s="16">
        <v>2.1716673257169625E-2</v>
      </c>
      <c r="Z1059" s="17">
        <v>0</v>
      </c>
      <c r="AA1059" s="4"/>
      <c r="AB1059" s="11">
        <v>0</v>
      </c>
      <c r="AC1059" s="18">
        <v>0</v>
      </c>
      <c r="AD1059" s="13">
        <v>0</v>
      </c>
      <c r="AE1059" s="18">
        <v>0</v>
      </c>
      <c r="AF1059" s="19">
        <v>0</v>
      </c>
    </row>
    <row r="1060" spans="1:32" x14ac:dyDescent="0.2">
      <c r="A1060" s="5">
        <v>3518</v>
      </c>
      <c r="B1060" s="6">
        <v>3518149295</v>
      </c>
      <c r="C1060" s="7" t="s">
        <v>358</v>
      </c>
      <c r="D1060" s="6">
        <v>149</v>
      </c>
      <c r="E1060" s="7" t="s">
        <v>172</v>
      </c>
      <c r="F1060" s="6">
        <v>295</v>
      </c>
      <c r="G1060" s="8" t="s">
        <v>124</v>
      </c>
      <c r="H1060" s="3"/>
      <c r="I1060" s="9">
        <v>12678</v>
      </c>
      <c r="J1060" s="9">
        <v>6262</v>
      </c>
      <c r="K1060" s="9">
        <v>0</v>
      </c>
      <c r="L1060" s="9">
        <v>1188</v>
      </c>
      <c r="M1060" s="10">
        <v>20128</v>
      </c>
      <c r="N1060" s="3"/>
      <c r="O1060" s="11">
        <v>1</v>
      </c>
      <c r="P1060" s="12">
        <v>0</v>
      </c>
      <c r="Q1060" s="13">
        <v>18940</v>
      </c>
      <c r="R1060" s="13">
        <v>0</v>
      </c>
      <c r="S1060" s="13">
        <v>0</v>
      </c>
      <c r="T1060" s="13">
        <v>1188</v>
      </c>
      <c r="U1060" s="14">
        <v>20128</v>
      </c>
      <c r="V1060" s="4"/>
      <c r="W1060" s="15">
        <v>0</v>
      </c>
      <c r="X1060" s="16">
        <v>0.09</v>
      </c>
      <c r="Y1060" s="16">
        <v>1.7080903675145032E-2</v>
      </c>
      <c r="Z1060" s="17">
        <v>0</v>
      </c>
      <c r="AA1060" s="4"/>
      <c r="AB1060" s="11">
        <v>0</v>
      </c>
      <c r="AC1060" s="18">
        <v>0</v>
      </c>
      <c r="AD1060" s="13">
        <v>0</v>
      </c>
      <c r="AE1060" s="18">
        <v>0</v>
      </c>
      <c r="AF1060" s="19">
        <v>0</v>
      </c>
    </row>
    <row r="1061" spans="1:32" x14ac:dyDescent="0.2">
      <c r="A1061" s="5">
        <v>3519</v>
      </c>
      <c r="B1061" s="6">
        <v>3519348017</v>
      </c>
      <c r="C1061" s="7" t="s">
        <v>359</v>
      </c>
      <c r="D1061" s="6">
        <v>348</v>
      </c>
      <c r="E1061" s="7" t="s">
        <v>108</v>
      </c>
      <c r="F1061" s="6">
        <v>17</v>
      </c>
      <c r="G1061" s="8" t="s">
        <v>200</v>
      </c>
      <c r="H1061" s="3"/>
      <c r="I1061" s="9">
        <v>13285</v>
      </c>
      <c r="J1061" s="9">
        <v>2435</v>
      </c>
      <c r="K1061" s="9">
        <v>0</v>
      </c>
      <c r="L1061" s="9">
        <v>1188</v>
      </c>
      <c r="M1061" s="10">
        <v>16908</v>
      </c>
      <c r="N1061" s="3"/>
      <c r="O1061" s="11">
        <v>1</v>
      </c>
      <c r="P1061" s="12">
        <v>0</v>
      </c>
      <c r="Q1061" s="13">
        <v>14680</v>
      </c>
      <c r="R1061" s="13">
        <v>0</v>
      </c>
      <c r="S1061" s="13">
        <v>0</v>
      </c>
      <c r="T1061" s="13">
        <v>1109</v>
      </c>
      <c r="U1061" s="14">
        <v>15789</v>
      </c>
      <c r="V1061" s="4"/>
      <c r="W1061" s="15">
        <v>6.6176470588235295E-2</v>
      </c>
      <c r="X1061" s="16">
        <v>0.09</v>
      </c>
      <c r="Y1061" s="16">
        <v>3.0684248750276837E-3</v>
      </c>
      <c r="Z1061" s="17">
        <v>0</v>
      </c>
      <c r="AA1061" s="4"/>
      <c r="AB1061" s="11">
        <v>0</v>
      </c>
      <c r="AC1061" s="18">
        <v>0</v>
      </c>
      <c r="AD1061" s="13">
        <v>0</v>
      </c>
      <c r="AE1061" s="18">
        <v>0</v>
      </c>
      <c r="AF1061" s="19">
        <v>0</v>
      </c>
    </row>
    <row r="1062" spans="1:32" x14ac:dyDescent="0.2">
      <c r="A1062" s="5">
        <v>3519</v>
      </c>
      <c r="B1062" s="6">
        <v>3519348151</v>
      </c>
      <c r="C1062" s="7" t="s">
        <v>359</v>
      </c>
      <c r="D1062" s="6">
        <v>348</v>
      </c>
      <c r="E1062" s="7" t="s">
        <v>108</v>
      </c>
      <c r="F1062" s="6">
        <v>151</v>
      </c>
      <c r="G1062" s="8" t="s">
        <v>201</v>
      </c>
      <c r="H1062" s="3"/>
      <c r="I1062" s="9">
        <v>14386</v>
      </c>
      <c r="J1062" s="9">
        <v>2231</v>
      </c>
      <c r="K1062" s="9">
        <v>0</v>
      </c>
      <c r="L1062" s="9">
        <v>1188</v>
      </c>
      <c r="M1062" s="10">
        <v>17805</v>
      </c>
      <c r="N1062" s="3"/>
      <c r="O1062" s="11">
        <v>4</v>
      </c>
      <c r="P1062" s="12">
        <v>0</v>
      </c>
      <c r="Q1062" s="13">
        <v>62068</v>
      </c>
      <c r="R1062" s="13">
        <v>0</v>
      </c>
      <c r="S1062" s="13">
        <v>0</v>
      </c>
      <c r="T1062" s="13">
        <v>4436</v>
      </c>
      <c r="U1062" s="14">
        <v>66504</v>
      </c>
      <c r="V1062" s="4"/>
      <c r="W1062" s="15">
        <v>0.26470588235294118</v>
      </c>
      <c r="X1062" s="16">
        <v>0.09</v>
      </c>
      <c r="Y1062" s="16">
        <v>1.940356054657608E-2</v>
      </c>
      <c r="Z1062" s="17">
        <v>0</v>
      </c>
      <c r="AA1062" s="4"/>
      <c r="AB1062" s="11">
        <v>0</v>
      </c>
      <c r="AC1062" s="18">
        <v>0</v>
      </c>
      <c r="AD1062" s="13">
        <v>0</v>
      </c>
      <c r="AE1062" s="18">
        <v>0</v>
      </c>
      <c r="AF1062" s="19">
        <v>0</v>
      </c>
    </row>
    <row r="1063" spans="1:32" x14ac:dyDescent="0.2">
      <c r="A1063" s="5">
        <v>3519</v>
      </c>
      <c r="B1063" s="6">
        <v>3519348153</v>
      </c>
      <c r="C1063" s="7" t="s">
        <v>359</v>
      </c>
      <c r="D1063" s="6">
        <v>348</v>
      </c>
      <c r="E1063" s="7" t="s">
        <v>108</v>
      </c>
      <c r="F1063" s="6">
        <v>153</v>
      </c>
      <c r="G1063" s="8" t="s">
        <v>46</v>
      </c>
      <c r="H1063" s="3"/>
      <c r="I1063" s="9">
        <v>16545</v>
      </c>
      <c r="J1063" s="9">
        <v>21</v>
      </c>
      <c r="K1063" s="9">
        <v>0</v>
      </c>
      <c r="L1063" s="9">
        <v>1188</v>
      </c>
      <c r="M1063" s="10">
        <v>17754</v>
      </c>
      <c r="N1063" s="3"/>
      <c r="O1063" s="11">
        <v>1</v>
      </c>
      <c r="P1063" s="12">
        <v>0</v>
      </c>
      <c r="Q1063" s="13">
        <v>15470</v>
      </c>
      <c r="R1063" s="13">
        <v>0</v>
      </c>
      <c r="S1063" s="13">
        <v>0</v>
      </c>
      <c r="T1063" s="13">
        <v>1109</v>
      </c>
      <c r="U1063" s="14">
        <v>16579</v>
      </c>
      <c r="V1063" s="4"/>
      <c r="W1063" s="15">
        <v>6.6176470588235295E-2</v>
      </c>
      <c r="X1063" s="16">
        <v>0.09</v>
      </c>
      <c r="Y1063" s="16">
        <v>1.2938966482208984E-2</v>
      </c>
      <c r="Z1063" s="17">
        <v>0</v>
      </c>
      <c r="AA1063" s="4"/>
      <c r="AB1063" s="11">
        <v>0</v>
      </c>
      <c r="AC1063" s="18">
        <v>0</v>
      </c>
      <c r="AD1063" s="13">
        <v>0</v>
      </c>
      <c r="AE1063" s="18">
        <v>0</v>
      </c>
      <c r="AF1063" s="19">
        <v>0</v>
      </c>
    </row>
    <row r="1064" spans="1:32" x14ac:dyDescent="0.2">
      <c r="A1064" s="5">
        <v>3519</v>
      </c>
      <c r="B1064" s="6">
        <v>3519348214</v>
      </c>
      <c r="C1064" s="7" t="s">
        <v>359</v>
      </c>
      <c r="D1064" s="6">
        <v>348</v>
      </c>
      <c r="E1064" s="7" t="s">
        <v>108</v>
      </c>
      <c r="F1064" s="6">
        <v>214</v>
      </c>
      <c r="G1064" s="8" t="s">
        <v>228</v>
      </c>
      <c r="H1064" s="3"/>
      <c r="I1064" s="9">
        <v>14076</v>
      </c>
      <c r="J1064" s="9">
        <v>1292</v>
      </c>
      <c r="K1064" s="9">
        <v>0</v>
      </c>
      <c r="L1064" s="9">
        <v>1188</v>
      </c>
      <c r="M1064" s="10">
        <v>16556</v>
      </c>
      <c r="N1064" s="3"/>
      <c r="O1064" s="11">
        <v>1</v>
      </c>
      <c r="P1064" s="12">
        <v>0</v>
      </c>
      <c r="Q1064" s="13">
        <v>14351</v>
      </c>
      <c r="R1064" s="13">
        <v>0</v>
      </c>
      <c r="S1064" s="13">
        <v>0</v>
      </c>
      <c r="T1064" s="13">
        <v>1109</v>
      </c>
      <c r="U1064" s="14">
        <v>15460</v>
      </c>
      <c r="V1064" s="4"/>
      <c r="W1064" s="15">
        <v>6.6176470588235295E-2</v>
      </c>
      <c r="X1064" s="16">
        <v>0.09</v>
      </c>
      <c r="Y1064" s="16">
        <v>1.0689852334877974E-3</v>
      </c>
      <c r="Z1064" s="17">
        <v>0</v>
      </c>
      <c r="AA1064" s="4"/>
      <c r="AB1064" s="11">
        <v>0</v>
      </c>
      <c r="AC1064" s="18">
        <v>0</v>
      </c>
      <c r="AD1064" s="13">
        <v>0</v>
      </c>
      <c r="AE1064" s="18">
        <v>0</v>
      </c>
      <c r="AF1064" s="19">
        <v>0</v>
      </c>
    </row>
    <row r="1065" spans="1:32" x14ac:dyDescent="0.2">
      <c r="A1065" s="5">
        <v>3519</v>
      </c>
      <c r="B1065" s="6">
        <v>3519348215</v>
      </c>
      <c r="C1065" s="7" t="s">
        <v>359</v>
      </c>
      <c r="D1065" s="6">
        <v>348</v>
      </c>
      <c r="E1065" s="7" t="s">
        <v>108</v>
      </c>
      <c r="F1065" s="6">
        <v>215</v>
      </c>
      <c r="G1065" s="8" t="s">
        <v>311</v>
      </c>
      <c r="H1065" s="3"/>
      <c r="I1065" s="9">
        <v>14427</v>
      </c>
      <c r="J1065" s="9">
        <v>1490</v>
      </c>
      <c r="K1065" s="9">
        <v>0</v>
      </c>
      <c r="L1065" s="9">
        <v>1188</v>
      </c>
      <c r="M1065" s="10">
        <v>17105</v>
      </c>
      <c r="N1065" s="3"/>
      <c r="O1065" s="11">
        <v>1</v>
      </c>
      <c r="P1065" s="12">
        <v>0</v>
      </c>
      <c r="Q1065" s="13">
        <v>14864</v>
      </c>
      <c r="R1065" s="13">
        <v>0</v>
      </c>
      <c r="S1065" s="13">
        <v>0</v>
      </c>
      <c r="T1065" s="13">
        <v>1109</v>
      </c>
      <c r="U1065" s="14">
        <v>15973</v>
      </c>
      <c r="V1065" s="4"/>
      <c r="W1065" s="15">
        <v>6.6176470588235295E-2</v>
      </c>
      <c r="X1065" s="16">
        <v>0.18</v>
      </c>
      <c r="Y1065" s="16">
        <v>2.9999367152390568E-2</v>
      </c>
      <c r="Z1065" s="17">
        <v>0</v>
      </c>
      <c r="AA1065" s="4"/>
      <c r="AB1065" s="11">
        <v>0</v>
      </c>
      <c r="AC1065" s="18">
        <v>0</v>
      </c>
      <c r="AD1065" s="13">
        <v>0</v>
      </c>
      <c r="AE1065" s="18">
        <v>0</v>
      </c>
      <c r="AF1065" s="19">
        <v>0</v>
      </c>
    </row>
    <row r="1066" spans="1:32" x14ac:dyDescent="0.2">
      <c r="A1066" s="5">
        <v>3519</v>
      </c>
      <c r="B1066" s="6">
        <v>3519348226</v>
      </c>
      <c r="C1066" s="7" t="s">
        <v>359</v>
      </c>
      <c r="D1066" s="6">
        <v>348</v>
      </c>
      <c r="E1066" s="7" t="s">
        <v>108</v>
      </c>
      <c r="F1066" s="6">
        <v>226</v>
      </c>
      <c r="G1066" s="8" t="s">
        <v>202</v>
      </c>
      <c r="H1066" s="3"/>
      <c r="I1066" s="9">
        <v>14384</v>
      </c>
      <c r="J1066" s="9">
        <v>1365</v>
      </c>
      <c r="K1066" s="9">
        <v>0</v>
      </c>
      <c r="L1066" s="9">
        <v>1188</v>
      </c>
      <c r="M1066" s="10">
        <v>16937</v>
      </c>
      <c r="N1066" s="3"/>
      <c r="O1066" s="11">
        <v>1</v>
      </c>
      <c r="P1066" s="12">
        <v>0</v>
      </c>
      <c r="Q1066" s="13">
        <v>14707</v>
      </c>
      <c r="R1066" s="13">
        <v>0</v>
      </c>
      <c r="S1066" s="13">
        <v>0</v>
      </c>
      <c r="T1066" s="13">
        <v>1109</v>
      </c>
      <c r="U1066" s="14">
        <v>15816</v>
      </c>
      <c r="V1066" s="4"/>
      <c r="W1066" s="15">
        <v>6.6176470588235295E-2</v>
      </c>
      <c r="X1066" s="16">
        <v>0.18</v>
      </c>
      <c r="Y1066" s="16">
        <v>1.6929435924772737E-2</v>
      </c>
      <c r="Z1066" s="17">
        <v>0</v>
      </c>
      <c r="AA1066" s="4"/>
      <c r="AB1066" s="11">
        <v>0</v>
      </c>
      <c r="AC1066" s="18">
        <v>0</v>
      </c>
      <c r="AD1066" s="13">
        <v>0</v>
      </c>
      <c r="AE1066" s="18">
        <v>0</v>
      </c>
      <c r="AF1066" s="19">
        <v>0</v>
      </c>
    </row>
    <row r="1067" spans="1:32" x14ac:dyDescent="0.2">
      <c r="A1067" s="5">
        <v>3519</v>
      </c>
      <c r="B1067" s="6">
        <v>3519348277</v>
      </c>
      <c r="C1067" s="7" t="s">
        <v>359</v>
      </c>
      <c r="D1067" s="6">
        <v>348</v>
      </c>
      <c r="E1067" s="7" t="s">
        <v>108</v>
      </c>
      <c r="F1067" s="6">
        <v>277</v>
      </c>
      <c r="G1067" s="8" t="s">
        <v>312</v>
      </c>
      <c r="H1067" s="3"/>
      <c r="I1067" s="9">
        <v>17596</v>
      </c>
      <c r="J1067" s="9">
        <v>280</v>
      </c>
      <c r="K1067" s="9">
        <v>0</v>
      </c>
      <c r="L1067" s="9">
        <v>1188</v>
      </c>
      <c r="M1067" s="10">
        <v>19064</v>
      </c>
      <c r="N1067" s="3"/>
      <c r="O1067" s="11">
        <v>2</v>
      </c>
      <c r="P1067" s="12">
        <v>0</v>
      </c>
      <c r="Q1067" s="13">
        <v>33386</v>
      </c>
      <c r="R1067" s="13">
        <v>0</v>
      </c>
      <c r="S1067" s="13">
        <v>0</v>
      </c>
      <c r="T1067" s="13">
        <v>2218</v>
      </c>
      <c r="U1067" s="14">
        <v>35604</v>
      </c>
      <c r="V1067" s="4"/>
      <c r="W1067" s="15">
        <v>0.13235294117647059</v>
      </c>
      <c r="X1067" s="16">
        <v>0.18</v>
      </c>
      <c r="Y1067" s="16">
        <v>5.776922181616017E-2</v>
      </c>
      <c r="Z1067" s="17">
        <v>0</v>
      </c>
      <c r="AA1067" s="4"/>
      <c r="AB1067" s="11">
        <v>0</v>
      </c>
      <c r="AC1067" s="18">
        <v>0</v>
      </c>
      <c r="AD1067" s="13">
        <v>0</v>
      </c>
      <c r="AE1067" s="18">
        <v>0</v>
      </c>
      <c r="AF1067" s="19">
        <v>0</v>
      </c>
    </row>
    <row r="1068" spans="1:32" x14ac:dyDescent="0.2">
      <c r="A1068" s="5">
        <v>3519</v>
      </c>
      <c r="B1068" s="6">
        <v>3519348348</v>
      </c>
      <c r="C1068" s="7" t="s">
        <v>359</v>
      </c>
      <c r="D1068" s="6">
        <v>348</v>
      </c>
      <c r="E1068" s="7" t="s">
        <v>108</v>
      </c>
      <c r="F1068" s="6">
        <v>348</v>
      </c>
      <c r="G1068" s="8" t="s">
        <v>108</v>
      </c>
      <c r="H1068" s="3"/>
      <c r="I1068" s="9">
        <v>17279.830000000002</v>
      </c>
      <c r="J1068" s="9">
        <v>66</v>
      </c>
      <c r="K1068" s="9">
        <v>0</v>
      </c>
      <c r="L1068" s="9">
        <v>1188</v>
      </c>
      <c r="M1068" s="10">
        <v>18533.830000000002</v>
      </c>
      <c r="N1068" s="3"/>
      <c r="O1068" s="11">
        <v>124</v>
      </c>
      <c r="P1068" s="12">
        <v>0</v>
      </c>
      <c r="Q1068" s="13">
        <v>2008552</v>
      </c>
      <c r="R1068" s="13">
        <v>0</v>
      </c>
      <c r="S1068" s="13">
        <v>0</v>
      </c>
      <c r="T1068" s="13">
        <v>137516</v>
      </c>
      <c r="U1068" s="14">
        <v>2146068</v>
      </c>
      <c r="V1068" s="4"/>
      <c r="W1068" s="15">
        <v>8.2058823529411953</v>
      </c>
      <c r="X1068" s="16">
        <v>0.18</v>
      </c>
      <c r="Y1068" s="16">
        <v>7.2741309323502423E-2</v>
      </c>
      <c r="Z1068" s="17">
        <v>0</v>
      </c>
      <c r="AA1068" s="4"/>
      <c r="AB1068" s="11">
        <v>3</v>
      </c>
      <c r="AC1068" s="18">
        <v>0</v>
      </c>
      <c r="AD1068" s="13">
        <v>0</v>
      </c>
      <c r="AE1068" s="18">
        <v>0</v>
      </c>
      <c r="AF1068" s="19">
        <v>0</v>
      </c>
    </row>
    <row r="1069" spans="1:32" x14ac:dyDescent="0.2">
      <c r="A1069" s="5">
        <v>3519</v>
      </c>
      <c r="B1069" s="6">
        <v>3519348775</v>
      </c>
      <c r="C1069" s="7" t="s">
        <v>359</v>
      </c>
      <c r="D1069" s="6">
        <v>348</v>
      </c>
      <c r="E1069" s="7" t="s">
        <v>108</v>
      </c>
      <c r="F1069" s="6">
        <v>775</v>
      </c>
      <c r="G1069" s="8" t="s">
        <v>157</v>
      </c>
      <c r="H1069" s="3"/>
      <c r="I1069" s="9">
        <v>12369</v>
      </c>
      <c r="J1069" s="9">
        <v>1388</v>
      </c>
      <c r="K1069" s="9">
        <v>0</v>
      </c>
      <c r="L1069" s="9">
        <v>1188</v>
      </c>
      <c r="M1069" s="10">
        <v>14945</v>
      </c>
      <c r="N1069" s="3"/>
      <c r="O1069" s="11">
        <v>1</v>
      </c>
      <c r="P1069" s="12">
        <v>0</v>
      </c>
      <c r="Q1069" s="13">
        <v>12847</v>
      </c>
      <c r="R1069" s="13">
        <v>0</v>
      </c>
      <c r="S1069" s="13">
        <v>0</v>
      </c>
      <c r="T1069" s="13">
        <v>1109</v>
      </c>
      <c r="U1069" s="14">
        <v>13956</v>
      </c>
      <c r="V1069" s="4"/>
      <c r="W1069" s="15">
        <v>6.6176470588235295E-2</v>
      </c>
      <c r="X1069" s="16">
        <v>0.09</v>
      </c>
      <c r="Y1069" s="16">
        <v>6.7523330791340449E-3</v>
      </c>
      <c r="Z1069" s="17">
        <v>0</v>
      </c>
      <c r="AA1069" s="4"/>
      <c r="AB1069" s="11">
        <v>0</v>
      </c>
      <c r="AC1069" s="18">
        <v>0</v>
      </c>
      <c r="AD1069" s="13">
        <v>0</v>
      </c>
      <c r="AE1069" s="18">
        <v>0</v>
      </c>
      <c r="AF1069" s="19">
        <v>0</v>
      </c>
    </row>
    <row r="1070" spans="1:32" x14ac:dyDescent="0.2">
      <c r="A1070" s="5"/>
      <c r="B1070" s="6"/>
      <c r="C1070" s="7"/>
      <c r="D1070" s="6"/>
      <c r="E1070" s="7"/>
      <c r="F1070" s="6"/>
      <c r="G1070" s="8"/>
      <c r="H1070" s="3"/>
      <c r="I1070" s="9"/>
      <c r="J1070" s="9"/>
      <c r="K1070" s="9"/>
      <c r="L1070" s="9"/>
      <c r="M1070" s="10"/>
      <c r="N1070" s="3"/>
      <c r="O1070" s="11"/>
      <c r="P1070" s="12"/>
      <c r="Q1070" s="13"/>
      <c r="R1070" s="13"/>
      <c r="S1070" s="13"/>
      <c r="T1070" s="13"/>
      <c r="U1070" s="14"/>
      <c r="V1070" s="4"/>
      <c r="W1070" s="15"/>
      <c r="X1070" s="16"/>
      <c r="Y1070" s="16"/>
      <c r="Z1070" s="17"/>
      <c r="AA1070" s="4"/>
      <c r="AB1070" s="11"/>
      <c r="AC1070" s="18"/>
      <c r="AD1070" s="13"/>
      <c r="AE1070" s="18"/>
      <c r="AF1070" s="19"/>
    </row>
    <row r="1071" spans="1:32" ht="12.75" thickBot="1" x14ac:dyDescent="0.25">
      <c r="A1071" s="279">
        <v>9999</v>
      </c>
      <c r="B1071" s="280" t="s">
        <v>360</v>
      </c>
      <c r="C1071" s="281" t="s">
        <v>360</v>
      </c>
      <c r="D1071" s="282" t="s">
        <v>360</v>
      </c>
      <c r="E1071" s="282" t="s">
        <v>360</v>
      </c>
      <c r="F1071" s="282" t="s">
        <v>360</v>
      </c>
      <c r="G1071" s="283" t="s">
        <v>360</v>
      </c>
      <c r="H1071" s="64" t="s">
        <v>2</v>
      </c>
      <c r="I1071" s="284" t="s">
        <v>360</v>
      </c>
      <c r="J1071" s="285" t="s">
        <v>360</v>
      </c>
      <c r="K1071" s="285" t="s">
        <v>360</v>
      </c>
      <c r="L1071" s="285" t="s">
        <v>360</v>
      </c>
      <c r="M1071" s="286" t="s">
        <v>360</v>
      </c>
      <c r="N1071" s="64" t="s">
        <v>2</v>
      </c>
      <c r="O1071" s="287">
        <v>45832</v>
      </c>
      <c r="P1071" s="288">
        <v>0</v>
      </c>
      <c r="Q1071" s="289">
        <v>884651541</v>
      </c>
      <c r="R1071" s="289">
        <v>0</v>
      </c>
      <c r="S1071" s="289">
        <v>0</v>
      </c>
      <c r="T1071" s="289">
        <v>54294043</v>
      </c>
      <c r="U1071" s="290">
        <v>938945584</v>
      </c>
      <c r="V1071" s="291"/>
      <c r="W1071" s="292">
        <v>129.99999999999949</v>
      </c>
      <c r="X1071" s="293" t="s">
        <v>360</v>
      </c>
      <c r="Y1071" s="293" t="s">
        <v>360</v>
      </c>
      <c r="Z1071" s="294" t="s">
        <v>360</v>
      </c>
      <c r="AA1071" s="291"/>
      <c r="AB1071" s="295">
        <v>11379</v>
      </c>
      <c r="AC1071" s="296">
        <v>144.52931484949571</v>
      </c>
      <c r="AD1071" s="289">
        <v>2955421.6414209227</v>
      </c>
      <c r="AE1071" s="293">
        <v>0</v>
      </c>
      <c r="AF1071" s="290">
        <v>0</v>
      </c>
    </row>
    <row r="1072" spans="1:32" x14ac:dyDescent="0.2">
      <c r="O1072" s="2"/>
      <c r="P1072" s="2"/>
      <c r="Q1072" s="2"/>
      <c r="R1072" s="2"/>
      <c r="S1072" s="2"/>
      <c r="T1072" s="20"/>
      <c r="U1072" s="20"/>
      <c r="AB1072" s="2"/>
      <c r="AC1072" s="2"/>
      <c r="AD1072" s="2"/>
      <c r="AE1072" s="2"/>
      <c r="AF1072" s="2"/>
    </row>
    <row r="1073" spans="17:17" x14ac:dyDescent="0.2">
      <c r="Q1073" s="297"/>
    </row>
  </sheetData>
  <autoFilter ref="A9:AF9" xr:uid="{46F270E8-3038-4AB5-B814-AEA3179158BE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DF4C5-F18F-43CD-9EB7-C5D1F3D19B40}">
  <dimension ref="A1:AJ1076"/>
  <sheetViews>
    <sheetView showGridLines="0" tabSelected="1" zoomScaleNormal="100" workbookViewId="0"/>
  </sheetViews>
  <sheetFormatPr defaultColWidth="8.7109375" defaultRowHeight="12" x14ac:dyDescent="0.2"/>
  <cols>
    <col min="1" max="1" width="5.28515625" style="80" customWidth="1"/>
    <col min="2" max="2" width="11.7109375" style="80" customWidth="1"/>
    <col min="3" max="3" width="44.5703125" style="80" bestFit="1" customWidth="1"/>
    <col min="4" max="4" width="6.42578125" style="80" customWidth="1"/>
    <col min="5" max="5" width="0" style="80" hidden="1" customWidth="1"/>
    <col min="6" max="6" width="4.5703125" style="80" customWidth="1"/>
    <col min="7" max="7" width="24.140625" style="80" bestFit="1" customWidth="1"/>
    <col min="8" max="8" width="8.28515625" style="80" customWidth="1"/>
    <col min="9" max="9" width="0.42578125" style="80" customWidth="1"/>
    <col min="10" max="10" width="9.28515625" style="80" customWidth="1"/>
    <col min="11" max="12" width="8.85546875" style="80" customWidth="1"/>
    <col min="13" max="13" width="0.42578125" style="80" customWidth="1"/>
    <col min="14" max="16" width="9" style="80" customWidth="1"/>
    <col min="17" max="17" width="10.85546875" style="80" customWidth="1"/>
    <col min="18" max="18" width="9.140625" style="80" hidden="1" customWidth="1"/>
    <col min="19" max="19" width="9" style="80" customWidth="1"/>
    <col min="20" max="20" width="0.85546875" style="80" customWidth="1"/>
    <col min="21" max="21" width="9.28515625" style="80" customWidth="1"/>
    <col min="22" max="24" width="8.85546875" style="80" customWidth="1"/>
    <col min="25" max="25" width="0.85546875" style="80" customWidth="1"/>
    <col min="26" max="26" width="11.140625" style="81" customWidth="1"/>
    <col min="27" max="28" width="8.7109375" style="81"/>
    <col min="29" max="29" width="7.42578125" style="81" customWidth="1"/>
    <col min="30" max="16384" width="8.7109375" style="80"/>
  </cols>
  <sheetData>
    <row r="1" spans="1:36" ht="15.75" x14ac:dyDescent="0.2">
      <c r="A1" s="79" t="s">
        <v>362</v>
      </c>
    </row>
    <row r="2" spans="1:36" ht="17.25" x14ac:dyDescent="0.3">
      <c r="A2" s="82" t="s">
        <v>363</v>
      </c>
      <c r="U2" s="132"/>
    </row>
    <row r="3" spans="1:36" ht="18" x14ac:dyDescent="0.25">
      <c r="A3" s="83" t="s">
        <v>716</v>
      </c>
      <c r="U3" s="132"/>
    </row>
    <row r="4" spans="1:36" hidden="1" x14ac:dyDescent="0.2"/>
    <row r="5" spans="1:36" hidden="1" x14ac:dyDescent="0.2"/>
    <row r="7" spans="1:36" s="87" customFormat="1" ht="15.75" x14ac:dyDescent="0.25">
      <c r="A7" s="84"/>
      <c r="B7" s="84"/>
      <c r="C7" s="85"/>
      <c r="D7" s="86"/>
      <c r="E7" s="85"/>
      <c r="F7" s="86"/>
      <c r="G7" s="85"/>
      <c r="H7" s="85"/>
      <c r="I7" s="85"/>
      <c r="J7" s="298" t="s">
        <v>578</v>
      </c>
      <c r="K7" s="299"/>
      <c r="L7" s="300"/>
      <c r="M7" s="85"/>
      <c r="N7" s="298" t="s">
        <v>579</v>
      </c>
      <c r="O7" s="299"/>
      <c r="P7" s="299"/>
      <c r="Q7" s="299"/>
      <c r="R7" s="299"/>
      <c r="S7" s="300"/>
      <c r="T7" s="84"/>
      <c r="U7" s="298" t="s">
        <v>580</v>
      </c>
      <c r="V7" s="299"/>
      <c r="W7" s="299"/>
      <c r="X7" s="300"/>
      <c r="Z7" s="298" t="s">
        <v>600</v>
      </c>
      <c r="AA7" s="299"/>
      <c r="AB7" s="299"/>
      <c r="AC7" s="300"/>
    </row>
    <row r="8" spans="1:36" ht="48" customHeight="1" x14ac:dyDescent="0.2">
      <c r="A8" s="88" t="s">
        <v>6</v>
      </c>
      <c r="B8" s="89" t="s">
        <v>591</v>
      </c>
      <c r="C8" s="90" t="s">
        <v>8</v>
      </c>
      <c r="D8" s="91" t="s">
        <v>9</v>
      </c>
      <c r="E8" s="90" t="s">
        <v>10</v>
      </c>
      <c r="F8" s="91" t="s">
        <v>11</v>
      </c>
      <c r="G8" s="90" t="s">
        <v>12</v>
      </c>
      <c r="H8" s="92" t="s">
        <v>18</v>
      </c>
      <c r="I8" s="93" t="s">
        <v>2</v>
      </c>
      <c r="J8" s="94" t="s">
        <v>581</v>
      </c>
      <c r="K8" s="95" t="s">
        <v>727</v>
      </c>
      <c r="L8" s="96" t="s">
        <v>583</v>
      </c>
      <c r="M8" s="97" t="s">
        <v>2</v>
      </c>
      <c r="N8" s="94" t="s">
        <v>728</v>
      </c>
      <c r="O8" s="95" t="s">
        <v>584</v>
      </c>
      <c r="P8" s="95" t="s">
        <v>582</v>
      </c>
      <c r="Q8" s="95" t="s">
        <v>727</v>
      </c>
      <c r="R8" s="95" t="s">
        <v>585</v>
      </c>
      <c r="S8" s="96" t="s">
        <v>603</v>
      </c>
      <c r="T8" s="80" t="s">
        <v>2</v>
      </c>
      <c r="U8" s="94" t="s">
        <v>728</v>
      </c>
      <c r="V8" s="95" t="s">
        <v>582</v>
      </c>
      <c r="W8" s="95" t="s">
        <v>727</v>
      </c>
      <c r="X8" s="96" t="s">
        <v>604</v>
      </c>
      <c r="Z8" s="94" t="s">
        <v>607</v>
      </c>
      <c r="AA8" s="95" t="s">
        <v>606</v>
      </c>
      <c r="AB8" s="95" t="s">
        <v>608</v>
      </c>
      <c r="AC8" s="95" t="s">
        <v>609</v>
      </c>
    </row>
    <row r="9" spans="1:36" x14ac:dyDescent="0.2">
      <c r="A9" s="98" t="s">
        <v>6</v>
      </c>
      <c r="B9" s="99" t="s">
        <v>591</v>
      </c>
      <c r="C9" s="99" t="s">
        <v>8</v>
      </c>
      <c r="D9" s="99" t="s">
        <v>9</v>
      </c>
      <c r="E9" s="99" t="s">
        <v>10</v>
      </c>
      <c r="F9" s="99" t="s">
        <v>11</v>
      </c>
      <c r="G9" s="100" t="s">
        <v>12</v>
      </c>
      <c r="H9" s="99" t="s">
        <v>18</v>
      </c>
      <c r="I9" s="101" t="s">
        <v>2</v>
      </c>
      <c r="J9" s="102" t="s">
        <v>592</v>
      </c>
      <c r="K9" s="99" t="s">
        <v>593</v>
      </c>
      <c r="L9" s="103" t="s">
        <v>583</v>
      </c>
      <c r="M9" s="101" t="s">
        <v>2</v>
      </c>
      <c r="N9" s="102" t="s">
        <v>592</v>
      </c>
      <c r="O9" s="99" t="s">
        <v>594</v>
      </c>
      <c r="P9" s="99" t="s">
        <v>593</v>
      </c>
      <c r="Q9" s="99" t="s">
        <v>595</v>
      </c>
      <c r="R9" s="99" t="s">
        <v>586</v>
      </c>
      <c r="S9" s="103" t="s">
        <v>596</v>
      </c>
      <c r="T9" s="104" t="s">
        <v>2</v>
      </c>
      <c r="U9" s="102" t="s">
        <v>592</v>
      </c>
      <c r="V9" s="99" t="s">
        <v>593</v>
      </c>
      <c r="W9" s="99"/>
      <c r="X9" s="103" t="s">
        <v>583</v>
      </c>
      <c r="Y9" s="104" t="s">
        <v>2</v>
      </c>
      <c r="Z9" s="102" t="s">
        <v>587</v>
      </c>
      <c r="AA9" s="99" t="s">
        <v>588</v>
      </c>
      <c r="AB9" s="99" t="s">
        <v>589</v>
      </c>
      <c r="AC9" s="103" t="s">
        <v>590</v>
      </c>
    </row>
    <row r="10" spans="1:36" x14ac:dyDescent="0.2">
      <c r="A10" s="105">
        <v>409</v>
      </c>
      <c r="B10" s="105">
        <v>409201003</v>
      </c>
      <c r="C10" s="106" t="s">
        <v>35</v>
      </c>
      <c r="D10" s="105">
        <v>201</v>
      </c>
      <c r="E10" s="106" t="s">
        <v>36</v>
      </c>
      <c r="F10" s="105">
        <v>3</v>
      </c>
      <c r="G10" s="106" t="s">
        <v>37</v>
      </c>
      <c r="H10" s="107">
        <v>1</v>
      </c>
      <c r="I10" s="108"/>
      <c r="J10" s="109">
        <v>9935</v>
      </c>
      <c r="K10" s="110">
        <v>10705</v>
      </c>
      <c r="L10" s="111">
        <f>IFERROR(IF(J10="","",K10-J10),"")</f>
        <v>770</v>
      </c>
      <c r="M10" s="108"/>
      <c r="N10" s="109">
        <v>1345</v>
      </c>
      <c r="O10" s="110" t="s">
        <v>601</v>
      </c>
      <c r="P10" s="110">
        <v>1449</v>
      </c>
      <c r="Q10" s="110">
        <v>627</v>
      </c>
      <c r="R10" s="110" t="s">
        <v>601</v>
      </c>
      <c r="S10" s="111">
        <f>IFERROR(IF(Q10="","",Q10-P10),"")</f>
        <v>-822</v>
      </c>
      <c r="T10" s="108"/>
      <c r="U10" s="109">
        <v>12368</v>
      </c>
      <c r="V10" s="110">
        <v>13342</v>
      </c>
      <c r="W10" s="110">
        <v>12520</v>
      </c>
      <c r="X10" s="111">
        <f t="shared" ref="X10:X74" si="0">IFERROR(IF(V10="","",W10-V10),"")</f>
        <v>-822</v>
      </c>
      <c r="Z10" s="112">
        <f>VLOOKUP(F10,'24q3 abv'!1:1048576,46,FALSE)</f>
        <v>-7.6795771866539155</v>
      </c>
      <c r="AA10" s="113">
        <f>VLOOKUP(F10,'24q3 abv'!1:1048576,48,FALSE)</f>
        <v>10.410942543442467</v>
      </c>
      <c r="AB10" s="113">
        <f>VLOOKUP(F10,'24q3 abv'!1:1048576,49,FALSE)</f>
        <v>2.4926605799781987</v>
      </c>
      <c r="AC10" s="114">
        <f>VLOOKUP(F10,'24q3 abv'!1:1048576,50,FALSE)</f>
        <v>-7.9182819634642678</v>
      </c>
      <c r="AF10" s="257"/>
      <c r="AG10" s="257"/>
      <c r="AI10" s="257"/>
      <c r="AJ10" s="257"/>
    </row>
    <row r="11" spans="1:36" x14ac:dyDescent="0.2">
      <c r="A11" s="105">
        <v>409</v>
      </c>
      <c r="B11" s="105">
        <v>409201072</v>
      </c>
      <c r="C11" s="106" t="s">
        <v>35</v>
      </c>
      <c r="D11" s="105">
        <v>201</v>
      </c>
      <c r="E11" s="106" t="s">
        <v>36</v>
      </c>
      <c r="F11" s="105">
        <v>72</v>
      </c>
      <c r="G11" s="106" t="s">
        <v>38</v>
      </c>
      <c r="H11" s="107">
        <v>2</v>
      </c>
      <c r="I11" s="108"/>
      <c r="J11" s="109" t="s">
        <v>601</v>
      </c>
      <c r="K11" s="110">
        <v>13296</v>
      </c>
      <c r="L11" s="111" t="str">
        <f t="shared" ref="L11:L74" si="1">IFERROR(IF(J11="","",K11-J11),"")</f>
        <v/>
      </c>
      <c r="M11" s="108"/>
      <c r="N11" s="109" t="s">
        <v>601</v>
      </c>
      <c r="O11" s="110" t="s">
        <v>601</v>
      </c>
      <c r="P11" s="110">
        <v>3367</v>
      </c>
      <c r="Q11" s="110">
        <v>3363</v>
      </c>
      <c r="R11" s="110" t="s">
        <v>601</v>
      </c>
      <c r="S11" s="111">
        <f t="shared" ref="S11:S74" si="2">IFERROR(IF(Q11="","",Q11-P11),"")</f>
        <v>-4</v>
      </c>
      <c r="T11" s="108"/>
      <c r="U11" s="109" t="s">
        <v>601</v>
      </c>
      <c r="V11" s="110">
        <v>17851</v>
      </c>
      <c r="W11" s="110">
        <v>17847</v>
      </c>
      <c r="X11" s="111">
        <f t="shared" si="0"/>
        <v>-4</v>
      </c>
      <c r="Z11" s="112">
        <f>VLOOKUP(F11,'24q3 abv'!1:1048576,46,FALSE)</f>
        <v>-2.6092120464838331E-2</v>
      </c>
      <c r="AA11" s="113">
        <f>VLOOKUP(F11,'24q3 abv'!1:1048576,48,FALSE)</f>
        <v>4.2224493302400115</v>
      </c>
      <c r="AB11" s="113">
        <f>VLOOKUP(F11,'24q3 abv'!1:1048576,49,FALSE)</f>
        <v>4.8903306584052233</v>
      </c>
      <c r="AC11" s="114">
        <f>VLOOKUP(F11,'24q3 abv'!1:1048576,50,FALSE)</f>
        <v>0.66788132816521184</v>
      </c>
      <c r="AF11" s="257"/>
      <c r="AI11" s="257"/>
    </row>
    <row r="12" spans="1:36" x14ac:dyDescent="0.2">
      <c r="A12" s="105">
        <v>409</v>
      </c>
      <c r="B12" s="105">
        <v>409201095</v>
      </c>
      <c r="C12" s="106" t="s">
        <v>35</v>
      </c>
      <c r="D12" s="105">
        <v>201</v>
      </c>
      <c r="E12" s="106" t="s">
        <v>36</v>
      </c>
      <c r="F12" s="105">
        <v>95</v>
      </c>
      <c r="G12" s="106" t="s">
        <v>39</v>
      </c>
      <c r="H12" s="107">
        <v>1</v>
      </c>
      <c r="I12" s="108"/>
      <c r="J12" s="109">
        <v>16591</v>
      </c>
      <c r="K12" s="110">
        <v>18281</v>
      </c>
      <c r="L12" s="111">
        <f t="shared" si="1"/>
        <v>1690</v>
      </c>
      <c r="M12" s="108"/>
      <c r="N12" s="109">
        <v>45</v>
      </c>
      <c r="O12" s="110" t="s">
        <v>601</v>
      </c>
      <c r="P12" s="110">
        <v>199</v>
      </c>
      <c r="Q12" s="110">
        <v>174</v>
      </c>
      <c r="R12" s="110" t="s">
        <v>601</v>
      </c>
      <c r="S12" s="111">
        <f t="shared" si="2"/>
        <v>-25</v>
      </c>
      <c r="T12" s="108"/>
      <c r="U12" s="109">
        <v>17724</v>
      </c>
      <c r="V12" s="110">
        <v>19668</v>
      </c>
      <c r="W12" s="110">
        <v>19643</v>
      </c>
      <c r="X12" s="111">
        <f t="shared" si="0"/>
        <v>-25</v>
      </c>
      <c r="Z12" s="112">
        <f>VLOOKUP(F12,'24q3 abv'!1:1048576,46,FALSE)</f>
        <v>-0.13756321883191447</v>
      </c>
      <c r="AA12" s="113">
        <f>VLOOKUP(F12,'24q3 abv'!1:1048576,48,FALSE)</f>
        <v>10.642874418030464</v>
      </c>
      <c r="AB12" s="113">
        <f>VLOOKUP(F12,'24q3 abv'!1:1048576,49,FALSE)</f>
        <v>11.463668137205229</v>
      </c>
      <c r="AC12" s="114">
        <f>VLOOKUP(F12,'24q3 abv'!1:1048576,50,FALSE)</f>
        <v>0.82079371917476429</v>
      </c>
      <c r="AF12" s="257"/>
      <c r="AI12" s="257"/>
    </row>
    <row r="13" spans="1:36" x14ac:dyDescent="0.2">
      <c r="A13" s="105">
        <v>409</v>
      </c>
      <c r="B13" s="105">
        <v>409201201</v>
      </c>
      <c r="C13" s="106" t="s">
        <v>35</v>
      </c>
      <c r="D13" s="105">
        <v>201</v>
      </c>
      <c r="E13" s="106" t="s">
        <v>36</v>
      </c>
      <c r="F13" s="105">
        <v>201</v>
      </c>
      <c r="G13" s="106" t="s">
        <v>36</v>
      </c>
      <c r="H13" s="107">
        <v>1035</v>
      </c>
      <c r="I13" s="108"/>
      <c r="J13" s="109">
        <v>15947</v>
      </c>
      <c r="K13" s="110">
        <v>17636</v>
      </c>
      <c r="L13" s="111">
        <f t="shared" si="1"/>
        <v>1689</v>
      </c>
      <c r="M13" s="108"/>
      <c r="N13" s="109">
        <v>78</v>
      </c>
      <c r="O13" s="110">
        <v>86</v>
      </c>
      <c r="P13" s="110">
        <v>147</v>
      </c>
      <c r="Q13" s="110">
        <v>93</v>
      </c>
      <c r="R13" s="110" t="s">
        <v>601</v>
      </c>
      <c r="S13" s="111">
        <f t="shared" si="2"/>
        <v>-54</v>
      </c>
      <c r="T13" s="108"/>
      <c r="U13" s="109">
        <v>17113</v>
      </c>
      <c r="V13" s="110">
        <v>18971</v>
      </c>
      <c r="W13" s="110">
        <v>18917</v>
      </c>
      <c r="X13" s="111">
        <f t="shared" si="0"/>
        <v>-54</v>
      </c>
      <c r="Z13" s="112">
        <f>VLOOKUP(F13,'24q3 abv'!1:1048576,46,FALSE)</f>
        <v>-0.3106533941193419</v>
      </c>
      <c r="AA13" s="113">
        <f>VLOOKUP(F13,'24q3 abv'!1:1048576,48,FALSE)</f>
        <v>11.362483798408906</v>
      </c>
      <c r="AB13" s="113">
        <f>VLOOKUP(F13,'24q3 abv'!1:1048576,49,FALSE)</f>
        <v>11.408756853429635</v>
      </c>
      <c r="AC13" s="114">
        <f>VLOOKUP(F13,'24q3 abv'!1:1048576,50,FALSE)</f>
        <v>4.6273055020728648E-2</v>
      </c>
      <c r="AF13" s="257"/>
      <c r="AI13" s="257"/>
    </row>
    <row r="14" spans="1:36" x14ac:dyDescent="0.2">
      <c r="A14" s="105">
        <v>409</v>
      </c>
      <c r="B14" s="105">
        <v>409201331</v>
      </c>
      <c r="C14" s="106" t="s">
        <v>35</v>
      </c>
      <c r="D14" s="105">
        <v>201</v>
      </c>
      <c r="E14" s="106" t="s">
        <v>36</v>
      </c>
      <c r="F14" s="105">
        <v>331</v>
      </c>
      <c r="G14" s="106" t="s">
        <v>40</v>
      </c>
      <c r="H14" s="107">
        <v>2</v>
      </c>
      <c r="I14" s="108"/>
      <c r="J14" s="109">
        <v>9935</v>
      </c>
      <c r="K14" s="110">
        <v>10332</v>
      </c>
      <c r="L14" s="111">
        <f t="shared" si="1"/>
        <v>397</v>
      </c>
      <c r="M14" s="108"/>
      <c r="N14" s="109">
        <v>2230</v>
      </c>
      <c r="O14" s="110" t="s">
        <v>601</v>
      </c>
      <c r="P14" s="110">
        <v>2087</v>
      </c>
      <c r="Q14" s="110">
        <v>1973</v>
      </c>
      <c r="R14" s="110" t="s">
        <v>601</v>
      </c>
      <c r="S14" s="111">
        <f t="shared" si="2"/>
        <v>-114</v>
      </c>
      <c r="T14" s="108"/>
      <c r="U14" s="109">
        <v>13253</v>
      </c>
      <c r="V14" s="110">
        <v>13607</v>
      </c>
      <c r="W14" s="110">
        <v>13493</v>
      </c>
      <c r="X14" s="111">
        <f t="shared" si="0"/>
        <v>-114</v>
      </c>
      <c r="Z14" s="112">
        <f>VLOOKUP(F14,'24q3 abv'!1:1048576,46,FALSE)</f>
        <v>-1.0982046726682881</v>
      </c>
      <c r="AA14" s="113">
        <f>VLOOKUP(F14,'24q3 abv'!1:1048576,48,FALSE)</f>
        <v>7.8982011483907915</v>
      </c>
      <c r="AB14" s="113">
        <f>VLOOKUP(F14,'24q3 abv'!1:1048576,49,FALSE)</f>
        <v>4.9441425167207242</v>
      </c>
      <c r="AC14" s="114">
        <f>VLOOKUP(F14,'24q3 abv'!1:1048576,50,FALSE)</f>
        <v>-2.9540586316700672</v>
      </c>
      <c r="AF14" s="257"/>
      <c r="AI14" s="257"/>
    </row>
    <row r="15" spans="1:36" x14ac:dyDescent="0.2">
      <c r="A15" s="105">
        <v>410</v>
      </c>
      <c r="B15" s="105">
        <v>410035035</v>
      </c>
      <c r="C15" s="106" t="s">
        <v>41</v>
      </c>
      <c r="D15" s="105">
        <v>35</v>
      </c>
      <c r="E15" s="106" t="s">
        <v>42</v>
      </c>
      <c r="F15" s="105">
        <v>35</v>
      </c>
      <c r="G15" s="106" t="s">
        <v>42</v>
      </c>
      <c r="H15" s="107">
        <v>665</v>
      </c>
      <c r="I15" s="108"/>
      <c r="J15" s="109">
        <v>16888</v>
      </c>
      <c r="K15" s="110">
        <v>18563</v>
      </c>
      <c r="L15" s="111">
        <f t="shared" si="1"/>
        <v>1675</v>
      </c>
      <c r="M15" s="108"/>
      <c r="N15" s="109">
        <v>7010</v>
      </c>
      <c r="O15" s="110">
        <v>7705</v>
      </c>
      <c r="P15" s="110">
        <v>7705</v>
      </c>
      <c r="Q15" s="110">
        <v>7029</v>
      </c>
      <c r="R15" s="110" t="s">
        <v>601</v>
      </c>
      <c r="S15" s="111">
        <f t="shared" si="2"/>
        <v>-676</v>
      </c>
      <c r="T15" s="108"/>
      <c r="U15" s="109">
        <v>24986</v>
      </c>
      <c r="V15" s="110">
        <v>27456</v>
      </c>
      <c r="W15" s="110">
        <v>26780</v>
      </c>
      <c r="X15" s="111">
        <f t="shared" si="0"/>
        <v>-676</v>
      </c>
      <c r="Z15" s="112">
        <f>VLOOKUP(F15,'24q3 abv'!1:1048576,46,FALSE)</f>
        <v>-3.6419865273042262</v>
      </c>
      <c r="AA15" s="113">
        <f>VLOOKUP(F15,'24q3 abv'!1:1048576,48,FALSE)</f>
        <v>8.1977373866931007</v>
      </c>
      <c r="AB15" s="113">
        <f>VLOOKUP(F15,'24q3 abv'!1:1048576,49,FALSE)</f>
        <v>5.1093170533210595</v>
      </c>
      <c r="AC15" s="114">
        <f>VLOOKUP(F15,'24q3 abv'!1:1048576,50,FALSE)</f>
        <v>-3.0884203333720412</v>
      </c>
      <c r="AF15" s="257"/>
      <c r="AI15" s="257"/>
    </row>
    <row r="16" spans="1:36" x14ac:dyDescent="0.2">
      <c r="A16" s="105">
        <v>410</v>
      </c>
      <c r="B16" s="105">
        <v>410035044</v>
      </c>
      <c r="C16" s="106" t="s">
        <v>41</v>
      </c>
      <c r="D16" s="105">
        <v>35</v>
      </c>
      <c r="E16" s="106" t="s">
        <v>42</v>
      </c>
      <c r="F16" s="105">
        <v>44</v>
      </c>
      <c r="G16" s="106" t="s">
        <v>43</v>
      </c>
      <c r="H16" s="107">
        <v>2</v>
      </c>
      <c r="I16" s="108"/>
      <c r="J16" s="109">
        <v>16273.988402945508</v>
      </c>
      <c r="K16" s="110">
        <v>19740</v>
      </c>
      <c r="L16" s="111">
        <f t="shared" si="1"/>
        <v>3466.0115970544921</v>
      </c>
      <c r="M16" s="108"/>
      <c r="N16" s="109">
        <v>568</v>
      </c>
      <c r="O16" s="110">
        <v>688</v>
      </c>
      <c r="P16" s="110">
        <v>688</v>
      </c>
      <c r="Q16" s="110">
        <v>688</v>
      </c>
      <c r="R16" s="110" t="s">
        <v>601</v>
      </c>
      <c r="S16" s="111">
        <f t="shared" si="2"/>
        <v>0</v>
      </c>
      <c r="T16" s="108"/>
      <c r="U16" s="109">
        <v>17929.988402945506</v>
      </c>
      <c r="V16" s="110">
        <v>21616</v>
      </c>
      <c r="W16" s="110">
        <v>21616</v>
      </c>
      <c r="X16" s="111">
        <f t="shared" si="0"/>
        <v>0</v>
      </c>
      <c r="Z16" s="112">
        <f>VLOOKUP(F16,'24q3 abv'!1:1048576,46,FALSE)</f>
        <v>0</v>
      </c>
      <c r="AA16" s="113">
        <f>VLOOKUP(F16,'24q3 abv'!1:1048576,48,FALSE)</f>
        <v>7.0211140846889624</v>
      </c>
      <c r="AB16" s="113">
        <f>VLOOKUP(F16,'24q3 abv'!1:1048576,49,FALSE)</f>
        <v>8.022463184796722</v>
      </c>
      <c r="AC16" s="114">
        <f>VLOOKUP(F16,'24q3 abv'!1:1048576,50,FALSE)</f>
        <v>1.0013491001077597</v>
      </c>
      <c r="AF16" s="257"/>
      <c r="AI16" s="257"/>
    </row>
    <row r="17" spans="1:35" x14ac:dyDescent="0.2">
      <c r="A17" s="105">
        <v>410</v>
      </c>
      <c r="B17" s="105">
        <v>410035057</v>
      </c>
      <c r="C17" s="106" t="s">
        <v>41</v>
      </c>
      <c r="D17" s="105">
        <v>35</v>
      </c>
      <c r="E17" s="106" t="s">
        <v>42</v>
      </c>
      <c r="F17" s="105">
        <v>57</v>
      </c>
      <c r="G17" s="106" t="s">
        <v>44</v>
      </c>
      <c r="H17" s="107">
        <v>310</v>
      </c>
      <c r="I17" s="108"/>
      <c r="J17" s="109">
        <v>17561</v>
      </c>
      <c r="K17" s="110">
        <v>19106</v>
      </c>
      <c r="L17" s="111">
        <f t="shared" si="1"/>
        <v>1545</v>
      </c>
      <c r="M17" s="108"/>
      <c r="N17" s="109">
        <v>381</v>
      </c>
      <c r="O17" s="110">
        <v>414</v>
      </c>
      <c r="P17" s="110">
        <v>414</v>
      </c>
      <c r="Q17" s="110">
        <v>333</v>
      </c>
      <c r="R17" s="110" t="s">
        <v>601</v>
      </c>
      <c r="S17" s="111">
        <f t="shared" si="2"/>
        <v>-81</v>
      </c>
      <c r="T17" s="108"/>
      <c r="U17" s="109">
        <v>19030</v>
      </c>
      <c r="V17" s="110">
        <v>20708</v>
      </c>
      <c r="W17" s="110">
        <v>20627</v>
      </c>
      <c r="X17" s="111">
        <f t="shared" si="0"/>
        <v>-81</v>
      </c>
      <c r="Z17" s="112">
        <f>VLOOKUP(F17,'24q3 abv'!1:1048576,46,FALSE)</f>
        <v>-0.4269988875434052</v>
      </c>
      <c r="AA17" s="113">
        <f>VLOOKUP(F17,'24q3 abv'!1:1048576,48,FALSE)</f>
        <v>11.007344258306667</v>
      </c>
      <c r="AB17" s="113">
        <f>VLOOKUP(F17,'24q3 abv'!1:1048576,49,FALSE)</f>
        <v>10.453313457514286</v>
      </c>
      <c r="AC17" s="114">
        <f>VLOOKUP(F17,'24q3 abv'!1:1048576,50,FALSE)</f>
        <v>-0.55403080079238087</v>
      </c>
      <c r="AF17" s="257"/>
      <c r="AI17" s="257"/>
    </row>
    <row r="18" spans="1:35" x14ac:dyDescent="0.2">
      <c r="A18" s="105">
        <v>410</v>
      </c>
      <c r="B18" s="105">
        <v>410035093</v>
      </c>
      <c r="C18" s="106" t="s">
        <v>41</v>
      </c>
      <c r="D18" s="105">
        <v>35</v>
      </c>
      <c r="E18" s="106" t="s">
        <v>42</v>
      </c>
      <c r="F18" s="105">
        <v>93</v>
      </c>
      <c r="G18" s="106" t="s">
        <v>45</v>
      </c>
      <c r="H18" s="107">
        <v>15</v>
      </c>
      <c r="I18" s="108"/>
      <c r="J18" s="109">
        <v>18045</v>
      </c>
      <c r="K18" s="110">
        <v>19870</v>
      </c>
      <c r="L18" s="111">
        <f t="shared" si="1"/>
        <v>1825</v>
      </c>
      <c r="M18" s="108"/>
      <c r="N18" s="109">
        <v>233</v>
      </c>
      <c r="O18" s="110">
        <v>256</v>
      </c>
      <c r="P18" s="110">
        <v>55</v>
      </c>
      <c r="Q18" s="110">
        <v>0</v>
      </c>
      <c r="R18" s="110" t="s">
        <v>601</v>
      </c>
      <c r="S18" s="111">
        <f t="shared" si="2"/>
        <v>-55</v>
      </c>
      <c r="T18" s="108"/>
      <c r="U18" s="109">
        <v>19366</v>
      </c>
      <c r="V18" s="110">
        <v>21113</v>
      </c>
      <c r="W18" s="110">
        <v>21058</v>
      </c>
      <c r="X18" s="111">
        <f t="shared" si="0"/>
        <v>-55</v>
      </c>
      <c r="Z18" s="112">
        <f>VLOOKUP(F18,'24q3 abv'!1:1048576,46,FALSE)</f>
        <v>-0.29623913782315014</v>
      </c>
      <c r="AA18" s="113">
        <f>VLOOKUP(F18,'24q3 abv'!1:1048576,48,FALSE)</f>
        <v>16.450773736991518</v>
      </c>
      <c r="AB18" s="113">
        <f>VLOOKUP(F18,'24q3 abv'!1:1048576,49,FALSE)</f>
        <v>14.856653552425286</v>
      </c>
      <c r="AC18" s="114">
        <f>VLOOKUP(F18,'24q3 abv'!1:1048576,50,FALSE)</f>
        <v>-1.5941201845662327</v>
      </c>
      <c r="AF18" s="257"/>
      <c r="AI18" s="257"/>
    </row>
    <row r="19" spans="1:35" x14ac:dyDescent="0.2">
      <c r="A19" s="105">
        <v>410</v>
      </c>
      <c r="B19" s="105">
        <v>410035153</v>
      </c>
      <c r="C19" s="106" t="s">
        <v>41</v>
      </c>
      <c r="D19" s="105">
        <v>35</v>
      </c>
      <c r="E19" s="106" t="s">
        <v>42</v>
      </c>
      <c r="F19" s="105">
        <v>153</v>
      </c>
      <c r="G19" s="106" t="s">
        <v>46</v>
      </c>
      <c r="H19" s="107">
        <v>2</v>
      </c>
      <c r="I19" s="108"/>
      <c r="J19" s="109" t="s">
        <v>601</v>
      </c>
      <c r="K19" s="110">
        <v>16545</v>
      </c>
      <c r="L19" s="111" t="str">
        <f t="shared" si="1"/>
        <v/>
      </c>
      <c r="M19" s="108"/>
      <c r="N19" s="109" t="s">
        <v>601</v>
      </c>
      <c r="O19" s="110" t="s">
        <v>601</v>
      </c>
      <c r="P19" s="110">
        <v>46</v>
      </c>
      <c r="Q19" s="110">
        <v>21</v>
      </c>
      <c r="R19" s="110" t="s">
        <v>601</v>
      </c>
      <c r="S19" s="111">
        <f t="shared" si="2"/>
        <v>-25</v>
      </c>
      <c r="T19" s="108"/>
      <c r="U19" s="109" t="s">
        <v>601</v>
      </c>
      <c r="V19" s="110">
        <v>17779</v>
      </c>
      <c r="W19" s="110">
        <v>17754</v>
      </c>
      <c r="X19" s="111">
        <f t="shared" si="0"/>
        <v>-25</v>
      </c>
      <c r="Z19" s="112">
        <f>VLOOKUP(F19,'24q3 abv'!1:1048576,46,FALSE)</f>
        <v>-0.14803788415341046</v>
      </c>
      <c r="AA19" s="113">
        <f>VLOOKUP(F19,'24q3 abv'!1:1048576,48,FALSE)</f>
        <v>9.2574266490542065</v>
      </c>
      <c r="AB19" s="113">
        <f>VLOOKUP(F19,'24q3 abv'!1:1048576,49,FALSE)</f>
        <v>9.4144724309003021</v>
      </c>
      <c r="AC19" s="114">
        <f>VLOOKUP(F19,'24q3 abv'!1:1048576,50,FALSE)</f>
        <v>0.15704578184609552</v>
      </c>
      <c r="AF19" s="257"/>
      <c r="AI19" s="257"/>
    </row>
    <row r="20" spans="1:35" x14ac:dyDescent="0.2">
      <c r="A20" s="105">
        <v>410</v>
      </c>
      <c r="B20" s="105">
        <v>410035160</v>
      </c>
      <c r="C20" s="106" t="s">
        <v>41</v>
      </c>
      <c r="D20" s="105">
        <v>35</v>
      </c>
      <c r="E20" s="106" t="s">
        <v>42</v>
      </c>
      <c r="F20" s="105">
        <v>160</v>
      </c>
      <c r="G20" s="106" t="s">
        <v>47</v>
      </c>
      <c r="H20" s="107">
        <v>1</v>
      </c>
      <c r="I20" s="108"/>
      <c r="J20" s="109">
        <v>19084</v>
      </c>
      <c r="K20" s="110">
        <v>18226</v>
      </c>
      <c r="L20" s="111">
        <f t="shared" si="1"/>
        <v>-858</v>
      </c>
      <c r="M20" s="108"/>
      <c r="N20" s="109">
        <v>40</v>
      </c>
      <c r="O20" s="110">
        <v>38</v>
      </c>
      <c r="P20" s="110">
        <v>38</v>
      </c>
      <c r="Q20" s="110">
        <v>284</v>
      </c>
      <c r="R20" s="110" t="s">
        <v>601</v>
      </c>
      <c r="S20" s="111">
        <f t="shared" si="2"/>
        <v>246</v>
      </c>
      <c r="T20" s="108"/>
      <c r="U20" s="109">
        <v>20212</v>
      </c>
      <c r="V20" s="110">
        <v>19452</v>
      </c>
      <c r="W20" s="110">
        <v>19698</v>
      </c>
      <c r="X20" s="111">
        <f t="shared" si="0"/>
        <v>246</v>
      </c>
      <c r="Z20" s="112">
        <f>VLOOKUP(F20,'24q3 abv'!1:1048576,46,FALSE)</f>
        <v>1.352777362338486</v>
      </c>
      <c r="AA20" s="113">
        <f>VLOOKUP(F20,'24q3 abv'!1:1048576,48,FALSE)</f>
        <v>11.988370942050203</v>
      </c>
      <c r="AB20" s="113">
        <f>VLOOKUP(F20,'24q3 abv'!1:1048576,49,FALSE)</f>
        <v>13.605059775129922</v>
      </c>
      <c r="AC20" s="114">
        <f>VLOOKUP(F20,'24q3 abv'!1:1048576,50,FALSE)</f>
        <v>1.6166888330797189</v>
      </c>
      <c r="AF20" s="257"/>
      <c r="AI20" s="257"/>
    </row>
    <row r="21" spans="1:35" x14ac:dyDescent="0.2">
      <c r="A21" s="105">
        <v>410</v>
      </c>
      <c r="B21" s="105">
        <v>410035163</v>
      </c>
      <c r="C21" s="106" t="s">
        <v>41</v>
      </c>
      <c r="D21" s="105">
        <v>35</v>
      </c>
      <c r="E21" s="106" t="s">
        <v>42</v>
      </c>
      <c r="F21" s="105">
        <v>163</v>
      </c>
      <c r="G21" s="106" t="s">
        <v>48</v>
      </c>
      <c r="H21" s="107">
        <v>34</v>
      </c>
      <c r="I21" s="108"/>
      <c r="J21" s="109">
        <v>16603</v>
      </c>
      <c r="K21" s="110">
        <v>18474</v>
      </c>
      <c r="L21" s="111">
        <f t="shared" si="1"/>
        <v>1871</v>
      </c>
      <c r="M21" s="108"/>
      <c r="N21" s="109">
        <v>110</v>
      </c>
      <c r="O21" s="110">
        <v>122</v>
      </c>
      <c r="P21" s="110">
        <v>0</v>
      </c>
      <c r="Q21" s="110">
        <v>0</v>
      </c>
      <c r="R21" s="110" t="s">
        <v>601</v>
      </c>
      <c r="S21" s="111">
        <f t="shared" si="2"/>
        <v>0</v>
      </c>
      <c r="T21" s="108"/>
      <c r="U21" s="109">
        <v>17801</v>
      </c>
      <c r="V21" s="110">
        <v>19662</v>
      </c>
      <c r="W21" s="110">
        <v>19662</v>
      </c>
      <c r="X21" s="111">
        <f t="shared" si="0"/>
        <v>0</v>
      </c>
      <c r="Z21" s="112">
        <f>VLOOKUP(F21,'24q3 abv'!1:1048576,46,FALSE)</f>
        <v>-0.22828370213737514</v>
      </c>
      <c r="AA21" s="113">
        <f>VLOOKUP(F21,'24q3 abv'!1:1048576,48,FALSE)</f>
        <v>10.076345998506774</v>
      </c>
      <c r="AB21" s="113">
        <f>VLOOKUP(F21,'24q3 abv'!1:1048576,49,FALSE)</f>
        <v>8.2294977780381959</v>
      </c>
      <c r="AC21" s="114">
        <f>VLOOKUP(F21,'24q3 abv'!1:1048576,50,FALSE)</f>
        <v>-1.8468482204685781</v>
      </c>
      <c r="AF21" s="257"/>
      <c r="AI21" s="257"/>
    </row>
    <row r="22" spans="1:35" x14ac:dyDescent="0.2">
      <c r="A22" s="105">
        <v>410</v>
      </c>
      <c r="B22" s="105">
        <v>410035165</v>
      </c>
      <c r="C22" s="106" t="s">
        <v>41</v>
      </c>
      <c r="D22" s="105">
        <v>35</v>
      </c>
      <c r="E22" s="106" t="s">
        <v>42</v>
      </c>
      <c r="F22" s="105">
        <v>165</v>
      </c>
      <c r="G22" s="106" t="s">
        <v>49</v>
      </c>
      <c r="H22" s="107">
        <v>7</v>
      </c>
      <c r="I22" s="108"/>
      <c r="J22" s="109">
        <v>15017</v>
      </c>
      <c r="K22" s="110">
        <v>17523</v>
      </c>
      <c r="L22" s="111">
        <f t="shared" si="1"/>
        <v>2506</v>
      </c>
      <c r="M22" s="108"/>
      <c r="N22" s="109">
        <v>0</v>
      </c>
      <c r="O22" s="110">
        <v>0</v>
      </c>
      <c r="P22" s="110">
        <v>0</v>
      </c>
      <c r="Q22" s="110">
        <v>0</v>
      </c>
      <c r="R22" s="110" t="s">
        <v>601</v>
      </c>
      <c r="S22" s="111">
        <f t="shared" si="2"/>
        <v>0</v>
      </c>
      <c r="T22" s="108"/>
      <c r="U22" s="109">
        <v>16105</v>
      </c>
      <c r="V22" s="110">
        <v>18711</v>
      </c>
      <c r="W22" s="110">
        <v>18711</v>
      </c>
      <c r="X22" s="111">
        <f t="shared" si="0"/>
        <v>0</v>
      </c>
      <c r="Z22" s="112">
        <f>VLOOKUP(F22,'24q3 abv'!1:1048576,46,FALSE)</f>
        <v>-7.0003688766163918E-2</v>
      </c>
      <c r="AA22" s="113">
        <f>VLOOKUP(F22,'24q3 abv'!1:1048576,48,FALSE)</f>
        <v>11.535578507539256</v>
      </c>
      <c r="AB22" s="113">
        <f>VLOOKUP(F22,'24q3 abv'!1:1048576,49,FALSE)</f>
        <v>13.347082656981465</v>
      </c>
      <c r="AC22" s="114">
        <f>VLOOKUP(F22,'24q3 abv'!1:1048576,50,FALSE)</f>
        <v>1.8115041494422091</v>
      </c>
      <c r="AF22" s="257"/>
      <c r="AI22" s="257"/>
    </row>
    <row r="23" spans="1:35" x14ac:dyDescent="0.2">
      <c r="A23" s="105">
        <v>410</v>
      </c>
      <c r="B23" s="105">
        <v>410035176</v>
      </c>
      <c r="C23" s="106" t="s">
        <v>41</v>
      </c>
      <c r="D23" s="105">
        <v>35</v>
      </c>
      <c r="E23" s="106" t="s">
        <v>42</v>
      </c>
      <c r="F23" s="105">
        <v>176</v>
      </c>
      <c r="G23" s="106" t="s">
        <v>50</v>
      </c>
      <c r="H23" s="107">
        <v>1</v>
      </c>
      <c r="I23" s="108"/>
      <c r="J23" s="109">
        <v>14579.208574859711</v>
      </c>
      <c r="K23" s="110">
        <v>19470</v>
      </c>
      <c r="L23" s="111">
        <f t="shared" si="1"/>
        <v>4890.791425140289</v>
      </c>
      <c r="M23" s="108"/>
      <c r="N23" s="109">
        <v>4958</v>
      </c>
      <c r="O23" s="110">
        <v>6621</v>
      </c>
      <c r="P23" s="110">
        <v>6621</v>
      </c>
      <c r="Q23" s="110">
        <v>4908</v>
      </c>
      <c r="R23" s="110" t="s">
        <v>601</v>
      </c>
      <c r="S23" s="111">
        <f t="shared" si="2"/>
        <v>-1713</v>
      </c>
      <c r="T23" s="108"/>
      <c r="U23" s="109">
        <v>20625.208574859709</v>
      </c>
      <c r="V23" s="110">
        <v>27279</v>
      </c>
      <c r="W23" s="110">
        <v>25566</v>
      </c>
      <c r="X23" s="111">
        <f t="shared" si="0"/>
        <v>-1713</v>
      </c>
      <c r="Z23" s="112">
        <f>VLOOKUP(F23,'24q3 abv'!1:1048576,46,FALSE)</f>
        <v>-8.7981300551999482</v>
      </c>
      <c r="AA23" s="113">
        <f>VLOOKUP(F23,'24q3 abv'!1:1048576,48,FALSE)</f>
        <v>10.681823200416861</v>
      </c>
      <c r="AB23" s="113">
        <f>VLOOKUP(F23,'24q3 abv'!1:1048576,49,FALSE)</f>
        <v>4.139499251950669</v>
      </c>
      <c r="AC23" s="114">
        <f>VLOOKUP(F23,'24q3 abv'!1:1048576,50,FALSE)</f>
        <v>-6.5423239484661924</v>
      </c>
      <c r="AF23" s="257"/>
      <c r="AI23" s="257"/>
    </row>
    <row r="24" spans="1:35" x14ac:dyDescent="0.2">
      <c r="A24" s="105">
        <v>410</v>
      </c>
      <c r="B24" s="105">
        <v>410035229</v>
      </c>
      <c r="C24" s="106" t="s">
        <v>41</v>
      </c>
      <c r="D24" s="105">
        <v>35</v>
      </c>
      <c r="E24" s="106" t="s">
        <v>42</v>
      </c>
      <c r="F24" s="105">
        <v>229</v>
      </c>
      <c r="G24" s="106" t="s">
        <v>51</v>
      </c>
      <c r="H24" s="107">
        <v>1</v>
      </c>
      <c r="I24" s="108"/>
      <c r="J24" s="109">
        <v>14061.217885521883</v>
      </c>
      <c r="K24" s="110">
        <v>19853</v>
      </c>
      <c r="L24" s="111">
        <f t="shared" si="1"/>
        <v>5791.7821144781174</v>
      </c>
      <c r="M24" s="108"/>
      <c r="N24" s="109">
        <v>1059</v>
      </c>
      <c r="O24" s="110">
        <v>1495</v>
      </c>
      <c r="P24" s="110">
        <v>1495</v>
      </c>
      <c r="Q24" s="110">
        <v>1710</v>
      </c>
      <c r="R24" s="110" t="s">
        <v>601</v>
      </c>
      <c r="S24" s="111">
        <f t="shared" si="2"/>
        <v>215</v>
      </c>
      <c r="T24" s="108"/>
      <c r="U24" s="109">
        <v>16208.217885521883</v>
      </c>
      <c r="V24" s="110">
        <v>22536</v>
      </c>
      <c r="W24" s="110">
        <v>22751</v>
      </c>
      <c r="X24" s="111">
        <f t="shared" si="0"/>
        <v>215</v>
      </c>
      <c r="Z24" s="112">
        <f>VLOOKUP(F24,'24q3 abv'!1:1048576,46,FALSE)</f>
        <v>1.0804157794700444</v>
      </c>
      <c r="AA24" s="113">
        <f>VLOOKUP(F24,'24q3 abv'!1:1048576,48,FALSE)</f>
        <v>9.163770661615338</v>
      </c>
      <c r="AB24" s="113">
        <f>VLOOKUP(F24,'24q3 abv'!1:1048576,49,FALSE)</f>
        <v>10.302219917358716</v>
      </c>
      <c r="AC24" s="114">
        <f>VLOOKUP(F24,'24q3 abv'!1:1048576,50,FALSE)</f>
        <v>1.1384492557433781</v>
      </c>
      <c r="AF24" s="257"/>
      <c r="AI24" s="257"/>
    </row>
    <row r="25" spans="1:35" x14ac:dyDescent="0.2">
      <c r="A25" s="105">
        <v>410</v>
      </c>
      <c r="B25" s="105">
        <v>410035244</v>
      </c>
      <c r="C25" s="106" t="s">
        <v>41</v>
      </c>
      <c r="D25" s="105">
        <v>35</v>
      </c>
      <c r="E25" s="106" t="s">
        <v>42</v>
      </c>
      <c r="F25" s="105">
        <v>244</v>
      </c>
      <c r="G25" s="106" t="s">
        <v>52</v>
      </c>
      <c r="H25" s="107">
        <v>2</v>
      </c>
      <c r="I25" s="108"/>
      <c r="J25" s="109">
        <v>18742</v>
      </c>
      <c r="K25" s="110">
        <v>20237</v>
      </c>
      <c r="L25" s="111">
        <f t="shared" si="1"/>
        <v>1495</v>
      </c>
      <c r="M25" s="108"/>
      <c r="N25" s="109">
        <v>5335</v>
      </c>
      <c r="O25" s="110">
        <v>5761</v>
      </c>
      <c r="P25" s="110">
        <v>5821</v>
      </c>
      <c r="Q25" s="110">
        <v>5791</v>
      </c>
      <c r="R25" s="110" t="s">
        <v>601</v>
      </c>
      <c r="S25" s="111">
        <f t="shared" si="2"/>
        <v>-30</v>
      </c>
      <c r="T25" s="108"/>
      <c r="U25" s="109">
        <v>25165</v>
      </c>
      <c r="V25" s="110">
        <v>27246</v>
      </c>
      <c r="W25" s="110">
        <v>27216</v>
      </c>
      <c r="X25" s="111">
        <f t="shared" si="0"/>
        <v>-30</v>
      </c>
      <c r="Z25" s="112">
        <f>VLOOKUP(F25,'24q3 abv'!1:1048576,46,FALSE)</f>
        <v>-0.1488089004262747</v>
      </c>
      <c r="AA25" s="113">
        <f>VLOOKUP(F25,'24q3 abv'!1:1048576,48,FALSE)</f>
        <v>6.4858268964292893</v>
      </c>
      <c r="AB25" s="113">
        <f>VLOOKUP(F25,'24q3 abv'!1:1048576,49,FALSE)</f>
        <v>7.0576880427834432</v>
      </c>
      <c r="AC25" s="114">
        <f>VLOOKUP(F25,'24q3 abv'!1:1048576,50,FALSE)</f>
        <v>0.57186114635415386</v>
      </c>
      <c r="AF25" s="257"/>
      <c r="AI25" s="257"/>
    </row>
    <row r="26" spans="1:35" x14ac:dyDescent="0.2">
      <c r="A26" s="105">
        <v>410</v>
      </c>
      <c r="B26" s="105">
        <v>410035248</v>
      </c>
      <c r="C26" s="106" t="s">
        <v>41</v>
      </c>
      <c r="D26" s="105">
        <v>35</v>
      </c>
      <c r="E26" s="106" t="s">
        <v>42</v>
      </c>
      <c r="F26" s="105">
        <v>248</v>
      </c>
      <c r="G26" s="106" t="s">
        <v>53</v>
      </c>
      <c r="H26" s="107">
        <v>71</v>
      </c>
      <c r="I26" s="108"/>
      <c r="J26" s="109">
        <v>16290</v>
      </c>
      <c r="K26" s="110">
        <v>17958</v>
      </c>
      <c r="L26" s="111">
        <f t="shared" si="1"/>
        <v>1668</v>
      </c>
      <c r="M26" s="108"/>
      <c r="N26" s="109">
        <v>1074</v>
      </c>
      <c r="O26" s="110">
        <v>1184</v>
      </c>
      <c r="P26" s="110">
        <v>567</v>
      </c>
      <c r="Q26" s="110">
        <v>579</v>
      </c>
      <c r="R26" s="110" t="s">
        <v>601</v>
      </c>
      <c r="S26" s="111">
        <f t="shared" si="2"/>
        <v>12</v>
      </c>
      <c r="T26" s="108"/>
      <c r="U26" s="109">
        <v>18452</v>
      </c>
      <c r="V26" s="110">
        <v>19713</v>
      </c>
      <c r="W26" s="110">
        <v>19725</v>
      </c>
      <c r="X26" s="111">
        <f t="shared" si="0"/>
        <v>12</v>
      </c>
      <c r="Z26" s="112">
        <f>VLOOKUP(F26,'24q3 abv'!1:1048576,46,FALSE)</f>
        <v>7.0278757644658185E-2</v>
      </c>
      <c r="AA26" s="113">
        <f>VLOOKUP(F26,'24q3 abv'!1:1048576,48,FALSE)</f>
        <v>13.952277793700604</v>
      </c>
      <c r="AB26" s="113">
        <f>VLOOKUP(F26,'24q3 abv'!1:1048576,49,FALSE)</f>
        <v>9.8352635981680656</v>
      </c>
      <c r="AC26" s="114">
        <f>VLOOKUP(F26,'24q3 abv'!1:1048576,50,FALSE)</f>
        <v>-4.1170141955325388</v>
      </c>
      <c r="AF26" s="257"/>
      <c r="AI26" s="257"/>
    </row>
    <row r="27" spans="1:35" x14ac:dyDescent="0.2">
      <c r="A27" s="105">
        <v>410</v>
      </c>
      <c r="B27" s="105">
        <v>410035262</v>
      </c>
      <c r="C27" s="106" t="s">
        <v>41</v>
      </c>
      <c r="D27" s="105">
        <v>35</v>
      </c>
      <c r="E27" s="106" t="s">
        <v>42</v>
      </c>
      <c r="F27" s="105">
        <v>262</v>
      </c>
      <c r="G27" s="106" t="s">
        <v>54</v>
      </c>
      <c r="H27" s="107">
        <v>4</v>
      </c>
      <c r="I27" s="108"/>
      <c r="J27" s="109">
        <v>19135</v>
      </c>
      <c r="K27" s="110">
        <v>16491</v>
      </c>
      <c r="L27" s="111">
        <f t="shared" si="1"/>
        <v>-2644</v>
      </c>
      <c r="M27" s="108"/>
      <c r="N27" s="109">
        <v>3817</v>
      </c>
      <c r="O27" s="110">
        <v>3289</v>
      </c>
      <c r="P27" s="110">
        <v>2134</v>
      </c>
      <c r="Q27" s="110">
        <v>2067</v>
      </c>
      <c r="R27" s="110" t="s">
        <v>601</v>
      </c>
      <c r="S27" s="111">
        <f t="shared" si="2"/>
        <v>-67</v>
      </c>
      <c r="T27" s="108"/>
      <c r="U27" s="109">
        <v>24040</v>
      </c>
      <c r="V27" s="110">
        <v>19813</v>
      </c>
      <c r="W27" s="110">
        <v>19746</v>
      </c>
      <c r="X27" s="111">
        <f t="shared" si="0"/>
        <v>-67</v>
      </c>
      <c r="Z27" s="112">
        <f>VLOOKUP(F27,'24q3 abv'!1:1048576,46,FALSE)</f>
        <v>-0.40802191869867954</v>
      </c>
      <c r="AA27" s="113">
        <f>VLOOKUP(F27,'24q3 abv'!1:1048576,48,FALSE)</f>
        <v>12.046713265731245</v>
      </c>
      <c r="AB27" s="113">
        <f>VLOOKUP(F27,'24q3 abv'!1:1048576,49,FALSE)</f>
        <v>4.312485183556074</v>
      </c>
      <c r="AC27" s="114">
        <f>VLOOKUP(F27,'24q3 abv'!1:1048576,50,FALSE)</f>
        <v>-7.7342280821751714</v>
      </c>
      <c r="AF27" s="257"/>
      <c r="AI27" s="257"/>
    </row>
    <row r="28" spans="1:35" x14ac:dyDescent="0.2">
      <c r="A28" s="105">
        <v>410</v>
      </c>
      <c r="B28" s="105">
        <v>410035346</v>
      </c>
      <c r="C28" s="106" t="s">
        <v>41</v>
      </c>
      <c r="D28" s="105">
        <v>35</v>
      </c>
      <c r="E28" s="106" t="s">
        <v>42</v>
      </c>
      <c r="F28" s="105">
        <v>346</v>
      </c>
      <c r="G28" s="106" t="s">
        <v>55</v>
      </c>
      <c r="H28" s="107">
        <v>16</v>
      </c>
      <c r="I28" s="108"/>
      <c r="J28" s="109">
        <v>14788</v>
      </c>
      <c r="K28" s="110">
        <v>15888</v>
      </c>
      <c r="L28" s="111">
        <f t="shared" si="1"/>
        <v>1100</v>
      </c>
      <c r="M28" s="108"/>
      <c r="N28" s="109">
        <v>1452</v>
      </c>
      <c r="O28" s="110">
        <v>1560</v>
      </c>
      <c r="P28" s="110">
        <v>1905</v>
      </c>
      <c r="Q28" s="110">
        <v>1724</v>
      </c>
      <c r="R28" s="110" t="s">
        <v>601</v>
      </c>
      <c r="S28" s="111">
        <f t="shared" si="2"/>
        <v>-181</v>
      </c>
      <c r="T28" s="108"/>
      <c r="U28" s="109">
        <v>17328</v>
      </c>
      <c r="V28" s="110">
        <v>18981</v>
      </c>
      <c r="W28" s="110">
        <v>18800</v>
      </c>
      <c r="X28" s="111">
        <f t="shared" si="0"/>
        <v>-181</v>
      </c>
      <c r="Z28" s="112">
        <f>VLOOKUP(F28,'24q3 abv'!1:1048576,46,FALSE)</f>
        <v>-1.1413087072460257</v>
      </c>
      <c r="AA28" s="113">
        <f>VLOOKUP(F28,'24q3 abv'!1:1048576,48,FALSE)</f>
        <v>10.458193760267722</v>
      </c>
      <c r="AB28" s="113">
        <f>VLOOKUP(F28,'24q3 abv'!1:1048576,49,FALSE)</f>
        <v>11.744998023737338</v>
      </c>
      <c r="AC28" s="114">
        <f>VLOOKUP(F28,'24q3 abv'!1:1048576,50,FALSE)</f>
        <v>1.286804263469616</v>
      </c>
      <c r="AF28" s="257"/>
      <c r="AI28" s="257"/>
    </row>
    <row r="29" spans="1:35" x14ac:dyDescent="0.2">
      <c r="A29" s="105">
        <v>410</v>
      </c>
      <c r="B29" s="105">
        <v>410057035</v>
      </c>
      <c r="C29" s="106" t="s">
        <v>41</v>
      </c>
      <c r="D29" s="105">
        <v>57</v>
      </c>
      <c r="E29" s="106" t="s">
        <v>44</v>
      </c>
      <c r="F29" s="105">
        <v>35</v>
      </c>
      <c r="G29" s="106" t="s">
        <v>42</v>
      </c>
      <c r="H29" s="107">
        <v>10</v>
      </c>
      <c r="I29" s="108"/>
      <c r="J29" s="109">
        <v>14694</v>
      </c>
      <c r="K29" s="110">
        <v>17456</v>
      </c>
      <c r="L29" s="111">
        <f t="shared" si="1"/>
        <v>2762</v>
      </c>
      <c r="M29" s="108"/>
      <c r="N29" s="109">
        <v>6099</v>
      </c>
      <c r="O29" s="110">
        <v>7245</v>
      </c>
      <c r="P29" s="110">
        <v>7245</v>
      </c>
      <c r="Q29" s="110">
        <v>6610</v>
      </c>
      <c r="R29" s="110" t="s">
        <v>601</v>
      </c>
      <c r="S29" s="111">
        <f t="shared" si="2"/>
        <v>-635</v>
      </c>
      <c r="T29" s="108"/>
      <c r="U29" s="109">
        <v>21881</v>
      </c>
      <c r="V29" s="110">
        <v>25889</v>
      </c>
      <c r="W29" s="110">
        <v>25254</v>
      </c>
      <c r="X29" s="111">
        <f t="shared" si="0"/>
        <v>-635</v>
      </c>
      <c r="Z29" s="112">
        <f>VLOOKUP(F29,'24q3 abv'!1:1048576,46,FALSE)</f>
        <v>-3.6419865273042262</v>
      </c>
      <c r="AA29" s="113">
        <f>VLOOKUP(F29,'24q3 abv'!1:1048576,48,FALSE)</f>
        <v>8.1977373866931007</v>
      </c>
      <c r="AB29" s="113">
        <f>VLOOKUP(F29,'24q3 abv'!1:1048576,49,FALSE)</f>
        <v>5.1093170533210595</v>
      </c>
      <c r="AC29" s="114">
        <f>VLOOKUP(F29,'24q3 abv'!1:1048576,50,FALSE)</f>
        <v>-3.0884203333720412</v>
      </c>
      <c r="AF29" s="257"/>
      <c r="AI29" s="257"/>
    </row>
    <row r="30" spans="1:35" x14ac:dyDescent="0.2">
      <c r="A30" s="105">
        <v>410</v>
      </c>
      <c r="B30" s="105">
        <v>410057057</v>
      </c>
      <c r="C30" s="106" t="s">
        <v>41</v>
      </c>
      <c r="D30" s="105">
        <v>57</v>
      </c>
      <c r="E30" s="106" t="s">
        <v>44</v>
      </c>
      <c r="F30" s="105">
        <v>57</v>
      </c>
      <c r="G30" s="106" t="s">
        <v>44</v>
      </c>
      <c r="H30" s="107">
        <v>193</v>
      </c>
      <c r="I30" s="108"/>
      <c r="J30" s="109">
        <v>15492</v>
      </c>
      <c r="K30" s="110">
        <v>17401</v>
      </c>
      <c r="L30" s="111">
        <f t="shared" si="1"/>
        <v>1909</v>
      </c>
      <c r="M30" s="108"/>
      <c r="N30" s="109">
        <v>336</v>
      </c>
      <c r="O30" s="110">
        <v>377</v>
      </c>
      <c r="P30" s="110">
        <v>377</v>
      </c>
      <c r="Q30" s="110">
        <v>303</v>
      </c>
      <c r="R30" s="110" t="s">
        <v>601</v>
      </c>
      <c r="S30" s="111">
        <f t="shared" si="2"/>
        <v>-74</v>
      </c>
      <c r="T30" s="108"/>
      <c r="U30" s="109">
        <v>16916</v>
      </c>
      <c r="V30" s="110">
        <v>18966</v>
      </c>
      <c r="W30" s="110">
        <v>18892</v>
      </c>
      <c r="X30" s="111">
        <f t="shared" si="0"/>
        <v>-74</v>
      </c>
      <c r="Z30" s="112">
        <f>VLOOKUP(F30,'24q3 abv'!1:1048576,46,FALSE)</f>
        <v>-0.4269988875434052</v>
      </c>
      <c r="AA30" s="113">
        <f>VLOOKUP(F30,'24q3 abv'!1:1048576,48,FALSE)</f>
        <v>11.007344258306667</v>
      </c>
      <c r="AB30" s="113">
        <f>VLOOKUP(F30,'24q3 abv'!1:1048576,49,FALSE)</f>
        <v>10.453313457514286</v>
      </c>
      <c r="AC30" s="114">
        <f>VLOOKUP(F30,'24q3 abv'!1:1048576,50,FALSE)</f>
        <v>-0.55403080079238087</v>
      </c>
      <c r="AF30" s="257"/>
      <c r="AI30" s="257"/>
    </row>
    <row r="31" spans="1:35" x14ac:dyDescent="0.2">
      <c r="A31" s="105">
        <v>410</v>
      </c>
      <c r="B31" s="105">
        <v>410057093</v>
      </c>
      <c r="C31" s="106" t="s">
        <v>41</v>
      </c>
      <c r="D31" s="105">
        <v>57</v>
      </c>
      <c r="E31" s="106" t="s">
        <v>44</v>
      </c>
      <c r="F31" s="105">
        <v>93</v>
      </c>
      <c r="G31" s="106" t="s">
        <v>45</v>
      </c>
      <c r="H31" s="107">
        <v>9</v>
      </c>
      <c r="I31" s="108"/>
      <c r="J31" s="109">
        <v>15448</v>
      </c>
      <c r="K31" s="110">
        <v>15867</v>
      </c>
      <c r="L31" s="111">
        <f t="shared" si="1"/>
        <v>419</v>
      </c>
      <c r="M31" s="108"/>
      <c r="N31" s="109">
        <v>199</v>
      </c>
      <c r="O31" s="110">
        <v>205</v>
      </c>
      <c r="P31" s="110">
        <v>44</v>
      </c>
      <c r="Q31" s="110">
        <v>0</v>
      </c>
      <c r="R31" s="110" t="s">
        <v>601</v>
      </c>
      <c r="S31" s="111">
        <f t="shared" si="2"/>
        <v>-44</v>
      </c>
      <c r="T31" s="108"/>
      <c r="U31" s="109">
        <v>16735</v>
      </c>
      <c r="V31" s="110">
        <v>17099</v>
      </c>
      <c r="W31" s="110">
        <v>17055</v>
      </c>
      <c r="X31" s="111">
        <f t="shared" si="0"/>
        <v>-44</v>
      </c>
      <c r="Z31" s="112">
        <f>VLOOKUP(F31,'24q3 abv'!1:1048576,46,FALSE)</f>
        <v>-0.29623913782315014</v>
      </c>
      <c r="AA31" s="113">
        <f>VLOOKUP(F31,'24q3 abv'!1:1048576,48,FALSE)</f>
        <v>16.450773736991518</v>
      </c>
      <c r="AB31" s="113">
        <f>VLOOKUP(F31,'24q3 abv'!1:1048576,49,FALSE)</f>
        <v>14.856653552425286</v>
      </c>
      <c r="AC31" s="114">
        <f>VLOOKUP(F31,'24q3 abv'!1:1048576,50,FALSE)</f>
        <v>-1.5941201845662327</v>
      </c>
      <c r="AF31" s="257"/>
      <c r="AI31" s="257"/>
    </row>
    <row r="32" spans="1:35" x14ac:dyDescent="0.2">
      <c r="A32" s="105">
        <v>410</v>
      </c>
      <c r="B32" s="105">
        <v>410057160</v>
      </c>
      <c r="C32" s="106" t="s">
        <v>41</v>
      </c>
      <c r="D32" s="105">
        <v>57</v>
      </c>
      <c r="E32" s="106" t="s">
        <v>44</v>
      </c>
      <c r="F32" s="105">
        <v>160</v>
      </c>
      <c r="G32" s="106" t="s">
        <v>47</v>
      </c>
      <c r="H32" s="107">
        <v>1</v>
      </c>
      <c r="I32" s="108"/>
      <c r="J32" s="109" t="s">
        <v>601</v>
      </c>
      <c r="K32" s="110">
        <v>17692</v>
      </c>
      <c r="L32" s="111" t="str">
        <f t="shared" si="1"/>
        <v/>
      </c>
      <c r="M32" s="108"/>
      <c r="N32" s="109" t="s">
        <v>601</v>
      </c>
      <c r="O32" s="110" t="s">
        <v>601</v>
      </c>
      <c r="P32" s="110">
        <v>37</v>
      </c>
      <c r="Q32" s="110">
        <v>276</v>
      </c>
      <c r="R32" s="110" t="s">
        <v>601</v>
      </c>
      <c r="S32" s="111">
        <f t="shared" si="2"/>
        <v>239</v>
      </c>
      <c r="T32" s="108"/>
      <c r="U32" s="109" t="s">
        <v>601</v>
      </c>
      <c r="V32" s="110">
        <v>18917</v>
      </c>
      <c r="W32" s="110">
        <v>19156</v>
      </c>
      <c r="X32" s="111">
        <f t="shared" si="0"/>
        <v>239</v>
      </c>
      <c r="Z32" s="112">
        <f>VLOOKUP(F32,'24q3 abv'!1:1048576,46,FALSE)</f>
        <v>1.352777362338486</v>
      </c>
      <c r="AA32" s="113">
        <f>VLOOKUP(F32,'24q3 abv'!1:1048576,48,FALSE)</f>
        <v>11.988370942050203</v>
      </c>
      <c r="AB32" s="113">
        <f>VLOOKUP(F32,'24q3 abv'!1:1048576,49,FALSE)</f>
        <v>13.605059775129922</v>
      </c>
      <c r="AC32" s="114">
        <f>VLOOKUP(F32,'24q3 abv'!1:1048576,50,FALSE)</f>
        <v>1.6166888330797189</v>
      </c>
      <c r="AF32" s="257"/>
      <c r="AI32" s="257"/>
    </row>
    <row r="33" spans="1:35" x14ac:dyDescent="0.2">
      <c r="A33" s="105">
        <v>410</v>
      </c>
      <c r="B33" s="105">
        <v>410057163</v>
      </c>
      <c r="C33" s="106" t="s">
        <v>41</v>
      </c>
      <c r="D33" s="105">
        <v>57</v>
      </c>
      <c r="E33" s="106" t="s">
        <v>44</v>
      </c>
      <c r="F33" s="105">
        <v>163</v>
      </c>
      <c r="G33" s="106" t="s">
        <v>48</v>
      </c>
      <c r="H33" s="107">
        <v>2</v>
      </c>
      <c r="I33" s="108"/>
      <c r="J33" s="109">
        <v>14848</v>
      </c>
      <c r="K33" s="110">
        <v>18000</v>
      </c>
      <c r="L33" s="111">
        <f t="shared" si="1"/>
        <v>3152</v>
      </c>
      <c r="M33" s="108"/>
      <c r="N33" s="109">
        <v>98</v>
      </c>
      <c r="O33" s="110">
        <v>119</v>
      </c>
      <c r="P33" s="110">
        <v>0</v>
      </c>
      <c r="Q33" s="110">
        <v>0</v>
      </c>
      <c r="R33" s="110" t="s">
        <v>601</v>
      </c>
      <c r="S33" s="111">
        <f t="shared" si="2"/>
        <v>0</v>
      </c>
      <c r="T33" s="108"/>
      <c r="U33" s="109">
        <v>16034</v>
      </c>
      <c r="V33" s="110">
        <v>19188</v>
      </c>
      <c r="W33" s="110">
        <v>19188</v>
      </c>
      <c r="X33" s="111">
        <f t="shared" si="0"/>
        <v>0</v>
      </c>
      <c r="Z33" s="112">
        <f>VLOOKUP(F33,'24q3 abv'!1:1048576,46,FALSE)</f>
        <v>-0.22828370213737514</v>
      </c>
      <c r="AA33" s="113">
        <f>VLOOKUP(F33,'24q3 abv'!1:1048576,48,FALSE)</f>
        <v>10.076345998506774</v>
      </c>
      <c r="AB33" s="113">
        <f>VLOOKUP(F33,'24q3 abv'!1:1048576,49,FALSE)</f>
        <v>8.2294977780381959</v>
      </c>
      <c r="AC33" s="114">
        <f>VLOOKUP(F33,'24q3 abv'!1:1048576,50,FALSE)</f>
        <v>-1.8468482204685781</v>
      </c>
      <c r="AF33" s="257"/>
      <c r="AI33" s="257"/>
    </row>
    <row r="34" spans="1:35" x14ac:dyDescent="0.2">
      <c r="A34" s="105">
        <v>410</v>
      </c>
      <c r="B34" s="105">
        <v>410057248</v>
      </c>
      <c r="C34" s="106" t="s">
        <v>41</v>
      </c>
      <c r="D34" s="105">
        <v>57</v>
      </c>
      <c r="E34" s="106" t="s">
        <v>44</v>
      </c>
      <c r="F34" s="105">
        <v>248</v>
      </c>
      <c r="G34" s="106" t="s">
        <v>53</v>
      </c>
      <c r="H34" s="107">
        <v>17</v>
      </c>
      <c r="I34" s="108"/>
      <c r="J34" s="109">
        <v>14294</v>
      </c>
      <c r="K34" s="110">
        <v>16867</v>
      </c>
      <c r="L34" s="111">
        <f t="shared" si="1"/>
        <v>2573</v>
      </c>
      <c r="M34" s="108"/>
      <c r="N34" s="109">
        <v>942</v>
      </c>
      <c r="O34" s="110">
        <v>1112</v>
      </c>
      <c r="P34" s="110">
        <v>532</v>
      </c>
      <c r="Q34" s="110">
        <v>544</v>
      </c>
      <c r="R34" s="110" t="s">
        <v>601</v>
      </c>
      <c r="S34" s="111">
        <f t="shared" si="2"/>
        <v>12</v>
      </c>
      <c r="T34" s="108"/>
      <c r="U34" s="109">
        <v>16324</v>
      </c>
      <c r="V34" s="110">
        <v>18587</v>
      </c>
      <c r="W34" s="110">
        <v>18599</v>
      </c>
      <c r="X34" s="111">
        <f t="shared" si="0"/>
        <v>12</v>
      </c>
      <c r="Z34" s="112">
        <f>VLOOKUP(F34,'24q3 abv'!1:1048576,46,FALSE)</f>
        <v>7.0278757644658185E-2</v>
      </c>
      <c r="AA34" s="113">
        <f>VLOOKUP(F34,'24q3 abv'!1:1048576,48,FALSE)</f>
        <v>13.952277793700604</v>
      </c>
      <c r="AB34" s="113">
        <f>VLOOKUP(F34,'24q3 abv'!1:1048576,49,FALSE)</f>
        <v>9.8352635981680656</v>
      </c>
      <c r="AC34" s="114">
        <f>VLOOKUP(F34,'24q3 abv'!1:1048576,50,FALSE)</f>
        <v>-4.1170141955325388</v>
      </c>
      <c r="AF34" s="257"/>
      <c r="AI34" s="257"/>
    </row>
    <row r="35" spans="1:35" x14ac:dyDescent="0.2">
      <c r="A35" s="105">
        <v>412</v>
      </c>
      <c r="B35" s="105">
        <v>412035035</v>
      </c>
      <c r="C35" s="106" t="s">
        <v>56</v>
      </c>
      <c r="D35" s="105">
        <v>35</v>
      </c>
      <c r="E35" s="106" t="s">
        <v>42</v>
      </c>
      <c r="F35" s="105">
        <v>35</v>
      </c>
      <c r="G35" s="106" t="s">
        <v>42</v>
      </c>
      <c r="H35" s="107">
        <v>400</v>
      </c>
      <c r="I35" s="108"/>
      <c r="J35" s="109">
        <v>16285</v>
      </c>
      <c r="K35" s="110">
        <v>18041</v>
      </c>
      <c r="L35" s="111">
        <f t="shared" si="1"/>
        <v>1756</v>
      </c>
      <c r="M35" s="108"/>
      <c r="N35" s="109">
        <v>6759</v>
      </c>
      <c r="O35" s="110">
        <v>7488</v>
      </c>
      <c r="P35" s="110">
        <v>7488</v>
      </c>
      <c r="Q35" s="110">
        <v>6831</v>
      </c>
      <c r="R35" s="110" t="s">
        <v>601</v>
      </c>
      <c r="S35" s="111">
        <f t="shared" si="2"/>
        <v>-657</v>
      </c>
      <c r="T35" s="108"/>
      <c r="U35" s="109">
        <v>24132</v>
      </c>
      <c r="V35" s="110">
        <v>26717</v>
      </c>
      <c r="W35" s="110">
        <v>26060</v>
      </c>
      <c r="X35" s="111">
        <f t="shared" si="0"/>
        <v>-657</v>
      </c>
      <c r="Z35" s="112">
        <f>VLOOKUP(F35,'24q3 abv'!1:1048576,46,FALSE)</f>
        <v>-3.6419865273042262</v>
      </c>
      <c r="AA35" s="113">
        <f>VLOOKUP(F35,'24q3 abv'!1:1048576,48,FALSE)</f>
        <v>8.1977373866931007</v>
      </c>
      <c r="AB35" s="113">
        <f>VLOOKUP(F35,'24q3 abv'!1:1048576,49,FALSE)</f>
        <v>5.1093170533210595</v>
      </c>
      <c r="AC35" s="114">
        <f>VLOOKUP(F35,'24q3 abv'!1:1048576,50,FALSE)</f>
        <v>-3.0884203333720412</v>
      </c>
      <c r="AF35" s="257"/>
      <c r="AI35" s="257"/>
    </row>
    <row r="36" spans="1:35" x14ac:dyDescent="0.2">
      <c r="A36" s="105">
        <v>412</v>
      </c>
      <c r="B36" s="105">
        <v>412035044</v>
      </c>
      <c r="C36" s="106" t="s">
        <v>56</v>
      </c>
      <c r="D36" s="105">
        <v>35</v>
      </c>
      <c r="E36" s="106" t="s">
        <v>42</v>
      </c>
      <c r="F36" s="105">
        <v>44</v>
      </c>
      <c r="G36" s="106" t="s">
        <v>43</v>
      </c>
      <c r="H36" s="107">
        <v>14</v>
      </c>
      <c r="I36" s="108"/>
      <c r="J36" s="109">
        <v>12886</v>
      </c>
      <c r="K36" s="110">
        <v>14098</v>
      </c>
      <c r="L36" s="111">
        <f t="shared" si="1"/>
        <v>1212</v>
      </c>
      <c r="M36" s="108"/>
      <c r="N36" s="109">
        <v>449</v>
      </c>
      <c r="O36" s="110">
        <v>492</v>
      </c>
      <c r="P36" s="110">
        <v>492</v>
      </c>
      <c r="Q36" s="110">
        <v>492</v>
      </c>
      <c r="R36" s="110" t="s">
        <v>601</v>
      </c>
      <c r="S36" s="111">
        <f t="shared" si="2"/>
        <v>0</v>
      </c>
      <c r="T36" s="108"/>
      <c r="U36" s="109">
        <v>14423</v>
      </c>
      <c r="V36" s="110">
        <v>15778</v>
      </c>
      <c r="W36" s="110">
        <v>15778</v>
      </c>
      <c r="X36" s="111">
        <f t="shared" si="0"/>
        <v>0</v>
      </c>
      <c r="Z36" s="112">
        <f>VLOOKUP(F36,'24q3 abv'!1:1048576,46,FALSE)</f>
        <v>0</v>
      </c>
      <c r="AA36" s="113">
        <f>VLOOKUP(F36,'24q3 abv'!1:1048576,48,FALSE)</f>
        <v>7.0211140846889624</v>
      </c>
      <c r="AB36" s="113">
        <f>VLOOKUP(F36,'24q3 abv'!1:1048576,49,FALSE)</f>
        <v>8.022463184796722</v>
      </c>
      <c r="AC36" s="114">
        <f>VLOOKUP(F36,'24q3 abv'!1:1048576,50,FALSE)</f>
        <v>1.0013491001077597</v>
      </c>
      <c r="AF36" s="257"/>
      <c r="AI36" s="257"/>
    </row>
    <row r="37" spans="1:35" x14ac:dyDescent="0.2">
      <c r="A37" s="105">
        <v>412</v>
      </c>
      <c r="B37" s="105">
        <v>412035050</v>
      </c>
      <c r="C37" s="106" t="s">
        <v>56</v>
      </c>
      <c r="D37" s="105">
        <v>35</v>
      </c>
      <c r="E37" s="106" t="s">
        <v>42</v>
      </c>
      <c r="F37" s="105">
        <v>50</v>
      </c>
      <c r="G37" s="106" t="s">
        <v>57</v>
      </c>
      <c r="H37" s="107">
        <v>2</v>
      </c>
      <c r="I37" s="108"/>
      <c r="J37" s="109" t="s">
        <v>601</v>
      </c>
      <c r="K37" s="110">
        <v>13298</v>
      </c>
      <c r="L37" s="111" t="str">
        <f t="shared" si="1"/>
        <v/>
      </c>
      <c r="M37" s="108"/>
      <c r="N37" s="109" t="s">
        <v>601</v>
      </c>
      <c r="O37" s="110">
        <v>6065</v>
      </c>
      <c r="P37" s="110">
        <v>5615</v>
      </c>
      <c r="Q37" s="110">
        <v>5606</v>
      </c>
      <c r="R37" s="110" t="s">
        <v>601</v>
      </c>
      <c r="S37" s="111">
        <f t="shared" si="2"/>
        <v>-9</v>
      </c>
      <c r="T37" s="108"/>
      <c r="U37" s="109" t="s">
        <v>601</v>
      </c>
      <c r="V37" s="110">
        <v>20101</v>
      </c>
      <c r="W37" s="110">
        <v>20092</v>
      </c>
      <c r="X37" s="111">
        <f t="shared" si="0"/>
        <v>-9</v>
      </c>
      <c r="Z37" s="112">
        <f>VLOOKUP(F37,'24q3 abv'!1:1048576,46,FALSE)</f>
        <v>-6.8606820104236022E-2</v>
      </c>
      <c r="AA37" s="113">
        <f>VLOOKUP(F37,'24q3 abv'!1:1048576,48,FALSE)</f>
        <v>5.8321213174068953</v>
      </c>
      <c r="AB37" s="113">
        <f>VLOOKUP(F37,'24q3 abv'!1:1048576,49,FALSE)</f>
        <v>3.2422423531478999</v>
      </c>
      <c r="AC37" s="114">
        <f>VLOOKUP(F37,'24q3 abv'!1:1048576,50,FALSE)</f>
        <v>-2.5898789642589954</v>
      </c>
      <c r="AF37" s="257"/>
      <c r="AI37" s="257"/>
    </row>
    <row r="38" spans="1:35" x14ac:dyDescent="0.2">
      <c r="A38" s="105">
        <v>412</v>
      </c>
      <c r="B38" s="105">
        <v>412035073</v>
      </c>
      <c r="C38" s="106" t="s">
        <v>56</v>
      </c>
      <c r="D38" s="105">
        <v>35</v>
      </c>
      <c r="E38" s="106" t="s">
        <v>42</v>
      </c>
      <c r="F38" s="105">
        <v>73</v>
      </c>
      <c r="G38" s="106" t="s">
        <v>58</v>
      </c>
      <c r="H38" s="107">
        <v>3</v>
      </c>
      <c r="I38" s="108"/>
      <c r="J38" s="109" t="s">
        <v>601</v>
      </c>
      <c r="K38" s="110">
        <v>13700</v>
      </c>
      <c r="L38" s="111" t="str">
        <f t="shared" si="1"/>
        <v/>
      </c>
      <c r="M38" s="108"/>
      <c r="N38" s="109" t="s">
        <v>601</v>
      </c>
      <c r="O38" s="110" t="s">
        <v>601</v>
      </c>
      <c r="P38" s="110">
        <v>10390</v>
      </c>
      <c r="Q38" s="110">
        <v>10430</v>
      </c>
      <c r="R38" s="110" t="s">
        <v>601</v>
      </c>
      <c r="S38" s="111">
        <f t="shared" si="2"/>
        <v>40</v>
      </c>
      <c r="T38" s="108"/>
      <c r="U38" s="109" t="s">
        <v>601</v>
      </c>
      <c r="V38" s="110">
        <v>25278</v>
      </c>
      <c r="W38" s="110">
        <v>25318</v>
      </c>
      <c r="X38" s="111">
        <f t="shared" si="0"/>
        <v>40</v>
      </c>
      <c r="Z38" s="112">
        <f>VLOOKUP(F38,'24q3 abv'!1:1048576,46,FALSE)</f>
        <v>0.29089079095234638</v>
      </c>
      <c r="AA38" s="113">
        <f>VLOOKUP(F38,'24q3 abv'!1:1048576,48,FALSE)</f>
        <v>4.8357972454230245</v>
      </c>
      <c r="AB38" s="113">
        <f>VLOOKUP(F38,'24q3 abv'!1:1048576,49,FALSE)</f>
        <v>6.6684235008664814</v>
      </c>
      <c r="AC38" s="114">
        <f>VLOOKUP(F38,'24q3 abv'!1:1048576,50,FALSE)</f>
        <v>1.8326262554434569</v>
      </c>
      <c r="AF38" s="257"/>
      <c r="AI38" s="257"/>
    </row>
    <row r="39" spans="1:35" x14ac:dyDescent="0.2">
      <c r="A39" s="105">
        <v>412</v>
      </c>
      <c r="B39" s="105">
        <v>412035095</v>
      </c>
      <c r="C39" s="106" t="s">
        <v>56</v>
      </c>
      <c r="D39" s="105">
        <v>35</v>
      </c>
      <c r="E39" s="106" t="s">
        <v>42</v>
      </c>
      <c r="F39" s="105">
        <v>95</v>
      </c>
      <c r="G39" s="106" t="s">
        <v>39</v>
      </c>
      <c r="H39" s="107">
        <v>1</v>
      </c>
      <c r="I39" s="108"/>
      <c r="J39" s="109" t="s">
        <v>601</v>
      </c>
      <c r="K39" s="110">
        <v>18512</v>
      </c>
      <c r="L39" s="111" t="str">
        <f t="shared" si="1"/>
        <v/>
      </c>
      <c r="M39" s="108"/>
      <c r="N39" s="109" t="s">
        <v>601</v>
      </c>
      <c r="O39" s="110" t="s">
        <v>601</v>
      </c>
      <c r="P39" s="110">
        <v>202</v>
      </c>
      <c r="Q39" s="110">
        <v>177</v>
      </c>
      <c r="R39" s="110" t="s">
        <v>601</v>
      </c>
      <c r="S39" s="111">
        <f t="shared" si="2"/>
        <v>-25</v>
      </c>
      <c r="T39" s="108"/>
      <c r="U39" s="109" t="s">
        <v>601</v>
      </c>
      <c r="V39" s="110">
        <v>19902</v>
      </c>
      <c r="W39" s="110">
        <v>19877</v>
      </c>
      <c r="X39" s="111">
        <f t="shared" si="0"/>
        <v>-25</v>
      </c>
      <c r="Z39" s="112">
        <f>VLOOKUP(F39,'24q3 abv'!1:1048576,46,FALSE)</f>
        <v>-0.13756321883191447</v>
      </c>
      <c r="AA39" s="113">
        <f>VLOOKUP(F39,'24q3 abv'!1:1048576,48,FALSE)</f>
        <v>10.642874418030464</v>
      </c>
      <c r="AB39" s="113">
        <f>VLOOKUP(F39,'24q3 abv'!1:1048576,49,FALSE)</f>
        <v>11.463668137205229</v>
      </c>
      <c r="AC39" s="114">
        <f>VLOOKUP(F39,'24q3 abv'!1:1048576,50,FALSE)</f>
        <v>0.82079371917476429</v>
      </c>
      <c r="AF39" s="257"/>
      <c r="AI39" s="257"/>
    </row>
    <row r="40" spans="1:35" x14ac:dyDescent="0.2">
      <c r="A40" s="105">
        <v>412</v>
      </c>
      <c r="B40" s="105">
        <v>412035189</v>
      </c>
      <c r="C40" s="106" t="s">
        <v>56</v>
      </c>
      <c r="D40" s="105">
        <v>35</v>
      </c>
      <c r="E40" s="106" t="s">
        <v>42</v>
      </c>
      <c r="F40" s="105">
        <v>189</v>
      </c>
      <c r="G40" s="106" t="s">
        <v>59</v>
      </c>
      <c r="H40" s="107">
        <v>2</v>
      </c>
      <c r="I40" s="108"/>
      <c r="J40" s="109">
        <v>11876.535469617698</v>
      </c>
      <c r="K40" s="110">
        <v>17587</v>
      </c>
      <c r="L40" s="111">
        <f t="shared" si="1"/>
        <v>5710.4645303823017</v>
      </c>
      <c r="M40" s="108"/>
      <c r="N40" s="109">
        <v>4100</v>
      </c>
      <c r="O40" s="110">
        <v>6071</v>
      </c>
      <c r="P40" s="110">
        <v>5981</v>
      </c>
      <c r="Q40" s="110">
        <v>6007</v>
      </c>
      <c r="R40" s="110" t="s">
        <v>601</v>
      </c>
      <c r="S40" s="111">
        <f t="shared" si="2"/>
        <v>26</v>
      </c>
      <c r="T40" s="108"/>
      <c r="U40" s="109">
        <v>17064.535469617698</v>
      </c>
      <c r="V40" s="110">
        <v>24756</v>
      </c>
      <c r="W40" s="110">
        <v>24782</v>
      </c>
      <c r="X40" s="111">
        <f t="shared" si="0"/>
        <v>26</v>
      </c>
      <c r="Z40" s="112">
        <f>VLOOKUP(F40,'24q3 abv'!1:1048576,46,FALSE)</f>
        <v>0.14898881764085559</v>
      </c>
      <c r="AA40" s="113">
        <f>VLOOKUP(F40,'24q3 abv'!1:1048576,48,FALSE)</f>
        <v>5.2641326180156458</v>
      </c>
      <c r="AB40" s="113">
        <f>VLOOKUP(F40,'24q3 abv'!1:1048576,49,FALSE)</f>
        <v>4.8058190231262792</v>
      </c>
      <c r="AC40" s="114">
        <f>VLOOKUP(F40,'24q3 abv'!1:1048576,50,FALSE)</f>
        <v>-0.45831359488936663</v>
      </c>
      <c r="AF40" s="257"/>
      <c r="AI40" s="257"/>
    </row>
    <row r="41" spans="1:35" x14ac:dyDescent="0.2">
      <c r="A41" s="105">
        <v>412</v>
      </c>
      <c r="B41" s="105">
        <v>412035207</v>
      </c>
      <c r="C41" s="106" t="s">
        <v>56</v>
      </c>
      <c r="D41" s="105">
        <v>35</v>
      </c>
      <c r="E41" s="106" t="s">
        <v>42</v>
      </c>
      <c r="F41" s="105">
        <v>207</v>
      </c>
      <c r="G41" s="106" t="s">
        <v>60</v>
      </c>
      <c r="H41" s="107">
        <v>1</v>
      </c>
      <c r="I41" s="108"/>
      <c r="J41" s="109" t="s">
        <v>601</v>
      </c>
      <c r="K41" s="110">
        <v>13190</v>
      </c>
      <c r="L41" s="111" t="str">
        <f t="shared" si="1"/>
        <v/>
      </c>
      <c r="M41" s="108"/>
      <c r="N41" s="109" t="s">
        <v>601</v>
      </c>
      <c r="O41" s="110">
        <v>9900</v>
      </c>
      <c r="P41" s="110">
        <v>9537</v>
      </c>
      <c r="Q41" s="110">
        <v>9543</v>
      </c>
      <c r="R41" s="110" t="s">
        <v>601</v>
      </c>
      <c r="S41" s="111">
        <f t="shared" si="2"/>
        <v>6</v>
      </c>
      <c r="T41" s="108"/>
      <c r="U41" s="109" t="s">
        <v>601</v>
      </c>
      <c r="V41" s="110">
        <v>23915</v>
      </c>
      <c r="W41" s="110">
        <v>23921</v>
      </c>
      <c r="X41" s="111">
        <f t="shared" si="0"/>
        <v>6</v>
      </c>
      <c r="Z41" s="112">
        <f>VLOOKUP(F41,'24q3 abv'!1:1048576,46,FALSE)</f>
        <v>4.8825752451847393E-2</v>
      </c>
      <c r="AA41" s="113">
        <f>VLOOKUP(F41,'24q3 abv'!1:1048576,48,FALSE)</f>
        <v>5.627124838542084</v>
      </c>
      <c r="AB41" s="113">
        <f>VLOOKUP(F41,'24q3 abv'!1:1048576,49,FALSE)</f>
        <v>4.5106837577908658</v>
      </c>
      <c r="AC41" s="114">
        <f>VLOOKUP(F41,'24q3 abv'!1:1048576,50,FALSE)</f>
        <v>-1.1164410807512182</v>
      </c>
      <c r="AF41" s="257"/>
      <c r="AI41" s="257"/>
    </row>
    <row r="42" spans="1:35" x14ac:dyDescent="0.2">
      <c r="A42" s="105">
        <v>412</v>
      </c>
      <c r="B42" s="105">
        <v>412035220</v>
      </c>
      <c r="C42" s="106" t="s">
        <v>56</v>
      </c>
      <c r="D42" s="105">
        <v>35</v>
      </c>
      <c r="E42" s="106" t="s">
        <v>42</v>
      </c>
      <c r="F42" s="105">
        <v>220</v>
      </c>
      <c r="G42" s="106" t="s">
        <v>61</v>
      </c>
      <c r="H42" s="107">
        <v>4</v>
      </c>
      <c r="I42" s="108"/>
      <c r="J42" s="109">
        <v>15407</v>
      </c>
      <c r="K42" s="110">
        <v>16666</v>
      </c>
      <c r="L42" s="111">
        <f t="shared" si="1"/>
        <v>1259</v>
      </c>
      <c r="M42" s="108"/>
      <c r="N42" s="109">
        <v>5822</v>
      </c>
      <c r="O42" s="110">
        <v>6298</v>
      </c>
      <c r="P42" s="110">
        <v>5534</v>
      </c>
      <c r="Q42" s="110">
        <v>5495</v>
      </c>
      <c r="R42" s="110" t="s">
        <v>601</v>
      </c>
      <c r="S42" s="111">
        <f t="shared" si="2"/>
        <v>-39</v>
      </c>
      <c r="T42" s="108"/>
      <c r="U42" s="109">
        <v>22317</v>
      </c>
      <c r="V42" s="110">
        <v>23388</v>
      </c>
      <c r="W42" s="110">
        <v>23349</v>
      </c>
      <c r="X42" s="111">
        <f t="shared" si="0"/>
        <v>-39</v>
      </c>
      <c r="Z42" s="112">
        <f>VLOOKUP(F42,'24q3 abv'!1:1048576,46,FALSE)</f>
        <v>-0.2353927878211266</v>
      </c>
      <c r="AA42" s="113">
        <f>VLOOKUP(F42,'24q3 abv'!1:1048576,48,FALSE)</f>
        <v>9.8734021413268014</v>
      </c>
      <c r="AB42" s="113">
        <f>VLOOKUP(F42,'24q3 abv'!1:1048576,49,FALSE)</f>
        <v>5.8322436980293819</v>
      </c>
      <c r="AC42" s="114">
        <f>VLOOKUP(F42,'24q3 abv'!1:1048576,50,FALSE)</f>
        <v>-4.0411584432974195</v>
      </c>
      <c r="AF42" s="257"/>
      <c r="AI42" s="257"/>
    </row>
    <row r="43" spans="1:35" x14ac:dyDescent="0.2">
      <c r="A43" s="105">
        <v>412</v>
      </c>
      <c r="B43" s="105">
        <v>412035243</v>
      </c>
      <c r="C43" s="106" t="s">
        <v>56</v>
      </c>
      <c r="D43" s="105">
        <v>35</v>
      </c>
      <c r="E43" s="106" t="s">
        <v>42</v>
      </c>
      <c r="F43" s="105">
        <v>243</v>
      </c>
      <c r="G43" s="106" t="s">
        <v>62</v>
      </c>
      <c r="H43" s="107">
        <v>1</v>
      </c>
      <c r="I43" s="108"/>
      <c r="J43" s="109">
        <v>10434</v>
      </c>
      <c r="K43" s="110">
        <v>11267</v>
      </c>
      <c r="L43" s="111">
        <f t="shared" si="1"/>
        <v>833</v>
      </c>
      <c r="M43" s="108"/>
      <c r="N43" s="109">
        <v>1487</v>
      </c>
      <c r="O43" s="110">
        <v>1606</v>
      </c>
      <c r="P43" s="110">
        <v>1206</v>
      </c>
      <c r="Q43" s="110">
        <v>1210</v>
      </c>
      <c r="R43" s="110" t="s">
        <v>601</v>
      </c>
      <c r="S43" s="111">
        <f t="shared" si="2"/>
        <v>4</v>
      </c>
      <c r="T43" s="108"/>
      <c r="U43" s="109">
        <v>13009</v>
      </c>
      <c r="V43" s="110">
        <v>13661</v>
      </c>
      <c r="W43" s="110">
        <v>13665</v>
      </c>
      <c r="X43" s="111">
        <f t="shared" si="0"/>
        <v>4</v>
      </c>
      <c r="Z43" s="112">
        <f>VLOOKUP(F43,'24q3 abv'!1:1048576,46,FALSE)</f>
        <v>3.834364684767877E-2</v>
      </c>
      <c r="AA43" s="113">
        <f>VLOOKUP(F43,'24q3 abv'!1:1048576,48,FALSE)</f>
        <v>11.760665710220056</v>
      </c>
      <c r="AB43" s="113">
        <f>VLOOKUP(F43,'24q3 abv'!1:1048576,49,FALSE)</f>
        <v>7.6975667561751724</v>
      </c>
      <c r="AC43" s="114">
        <f>VLOOKUP(F43,'24q3 abv'!1:1048576,50,FALSE)</f>
        <v>-4.0630989540448841</v>
      </c>
      <c r="AF43" s="257"/>
      <c r="AI43" s="257"/>
    </row>
    <row r="44" spans="1:35" x14ac:dyDescent="0.2">
      <c r="A44" s="105">
        <v>412</v>
      </c>
      <c r="B44" s="105">
        <v>412035244</v>
      </c>
      <c r="C44" s="106" t="s">
        <v>56</v>
      </c>
      <c r="D44" s="105">
        <v>35</v>
      </c>
      <c r="E44" s="106" t="s">
        <v>42</v>
      </c>
      <c r="F44" s="105">
        <v>244</v>
      </c>
      <c r="G44" s="106" t="s">
        <v>52</v>
      </c>
      <c r="H44" s="107">
        <v>4</v>
      </c>
      <c r="I44" s="108"/>
      <c r="J44" s="109">
        <v>15447</v>
      </c>
      <c r="K44" s="110">
        <v>15821</v>
      </c>
      <c r="L44" s="111">
        <f t="shared" si="1"/>
        <v>374</v>
      </c>
      <c r="M44" s="108"/>
      <c r="N44" s="109">
        <v>4397</v>
      </c>
      <c r="O44" s="110">
        <v>4504</v>
      </c>
      <c r="P44" s="110">
        <v>4551</v>
      </c>
      <c r="Q44" s="110">
        <v>4527</v>
      </c>
      <c r="R44" s="110" t="s">
        <v>601</v>
      </c>
      <c r="S44" s="111">
        <f t="shared" si="2"/>
        <v>-24</v>
      </c>
      <c r="T44" s="108"/>
      <c r="U44" s="109">
        <v>20932</v>
      </c>
      <c r="V44" s="110">
        <v>21560</v>
      </c>
      <c r="W44" s="110">
        <v>21536</v>
      </c>
      <c r="X44" s="111">
        <f t="shared" si="0"/>
        <v>-24</v>
      </c>
      <c r="Z44" s="112">
        <f>VLOOKUP(F44,'24q3 abv'!1:1048576,46,FALSE)</f>
        <v>-0.1488089004262747</v>
      </c>
      <c r="AA44" s="113">
        <f>VLOOKUP(F44,'24q3 abv'!1:1048576,48,FALSE)</f>
        <v>6.4858268964292893</v>
      </c>
      <c r="AB44" s="113">
        <f>VLOOKUP(F44,'24q3 abv'!1:1048576,49,FALSE)</f>
        <v>7.0576880427834432</v>
      </c>
      <c r="AC44" s="114">
        <f>VLOOKUP(F44,'24q3 abv'!1:1048576,50,FALSE)</f>
        <v>0.57186114635415386</v>
      </c>
      <c r="AF44" s="257"/>
      <c r="AI44" s="257"/>
    </row>
    <row r="45" spans="1:35" x14ac:dyDescent="0.2">
      <c r="A45" s="105">
        <v>412</v>
      </c>
      <c r="B45" s="105">
        <v>412035274</v>
      </c>
      <c r="C45" s="106" t="s">
        <v>56</v>
      </c>
      <c r="D45" s="105">
        <v>35</v>
      </c>
      <c r="E45" s="106" t="s">
        <v>42</v>
      </c>
      <c r="F45" s="105">
        <v>274</v>
      </c>
      <c r="G45" s="106" t="s">
        <v>63</v>
      </c>
      <c r="H45" s="107">
        <v>1</v>
      </c>
      <c r="I45" s="108"/>
      <c r="J45" s="109" t="s">
        <v>601</v>
      </c>
      <c r="K45" s="110">
        <v>17269</v>
      </c>
      <c r="L45" s="111" t="str">
        <f t="shared" si="1"/>
        <v/>
      </c>
      <c r="M45" s="108"/>
      <c r="N45" s="109" t="s">
        <v>601</v>
      </c>
      <c r="O45" s="110">
        <v>8125</v>
      </c>
      <c r="P45" s="110">
        <v>7665</v>
      </c>
      <c r="Q45" s="110">
        <v>7650</v>
      </c>
      <c r="R45" s="110" t="s">
        <v>601</v>
      </c>
      <c r="S45" s="111">
        <f t="shared" si="2"/>
        <v>-15</v>
      </c>
      <c r="T45" s="108"/>
      <c r="U45" s="109" t="s">
        <v>601</v>
      </c>
      <c r="V45" s="110">
        <v>26122</v>
      </c>
      <c r="W45" s="110">
        <v>26107</v>
      </c>
      <c r="X45" s="111">
        <f t="shared" si="0"/>
        <v>-15</v>
      </c>
      <c r="Z45" s="112">
        <f>VLOOKUP(F45,'24q3 abv'!1:1048576,46,FALSE)</f>
        <v>-8.6771016400803092E-2</v>
      </c>
      <c r="AA45" s="113">
        <f>VLOOKUP(F45,'24q3 abv'!1:1048576,48,FALSE)</f>
        <v>9.891291484672788</v>
      </c>
      <c r="AB45" s="113">
        <f>VLOOKUP(F45,'24q3 abv'!1:1048576,49,FALSE)</f>
        <v>7.7798902537394508</v>
      </c>
      <c r="AC45" s="114">
        <f>VLOOKUP(F45,'24q3 abv'!1:1048576,50,FALSE)</f>
        <v>-2.1114012309333372</v>
      </c>
      <c r="AF45" s="257"/>
      <c r="AI45" s="257"/>
    </row>
    <row r="46" spans="1:35" x14ac:dyDescent="0.2">
      <c r="A46" s="105">
        <v>412</v>
      </c>
      <c r="B46" s="105">
        <v>412035285</v>
      </c>
      <c r="C46" s="106" t="s">
        <v>56</v>
      </c>
      <c r="D46" s="105">
        <v>35</v>
      </c>
      <c r="E46" s="106" t="s">
        <v>42</v>
      </c>
      <c r="F46" s="105">
        <v>285</v>
      </c>
      <c r="G46" s="106" t="s">
        <v>64</v>
      </c>
      <c r="H46" s="107">
        <v>2</v>
      </c>
      <c r="I46" s="108"/>
      <c r="J46" s="109">
        <v>13683</v>
      </c>
      <c r="K46" s="110">
        <v>14681</v>
      </c>
      <c r="L46" s="111">
        <f t="shared" si="1"/>
        <v>998</v>
      </c>
      <c r="M46" s="108"/>
      <c r="N46" s="109">
        <v>3297</v>
      </c>
      <c r="O46" s="110">
        <v>3538</v>
      </c>
      <c r="P46" s="110">
        <v>3538</v>
      </c>
      <c r="Q46" s="110">
        <v>2490</v>
      </c>
      <c r="R46" s="110" t="s">
        <v>601</v>
      </c>
      <c r="S46" s="111">
        <f t="shared" si="2"/>
        <v>-1048</v>
      </c>
      <c r="T46" s="108"/>
      <c r="U46" s="109">
        <v>18068</v>
      </c>
      <c r="V46" s="110">
        <v>19407</v>
      </c>
      <c r="W46" s="110">
        <v>18359</v>
      </c>
      <c r="X46" s="111">
        <f t="shared" si="0"/>
        <v>-1048</v>
      </c>
      <c r="Z46" s="112">
        <f>VLOOKUP(F46,'24q3 abv'!1:1048576,46,FALSE)</f>
        <v>-7.1403336146237422</v>
      </c>
      <c r="AA46" s="113">
        <f>VLOOKUP(F46,'24q3 abv'!1:1048576,48,FALSE)</f>
        <v>12.599654036443464</v>
      </c>
      <c r="AB46" s="113">
        <f>VLOOKUP(F46,'24q3 abv'!1:1048576,49,FALSE)</f>
        <v>6.0000398874237453</v>
      </c>
      <c r="AC46" s="114">
        <f>VLOOKUP(F46,'24q3 abv'!1:1048576,50,FALSE)</f>
        <v>-6.5996141490197191</v>
      </c>
      <c r="AF46" s="257"/>
      <c r="AI46" s="257"/>
    </row>
    <row r="47" spans="1:35" x14ac:dyDescent="0.2">
      <c r="A47" s="105">
        <v>412</v>
      </c>
      <c r="B47" s="105">
        <v>412035293</v>
      </c>
      <c r="C47" s="106" t="s">
        <v>56</v>
      </c>
      <c r="D47" s="105">
        <v>35</v>
      </c>
      <c r="E47" s="106" t="s">
        <v>42</v>
      </c>
      <c r="F47" s="105">
        <v>293</v>
      </c>
      <c r="G47" s="106" t="s">
        <v>65</v>
      </c>
      <c r="H47" s="107">
        <v>4</v>
      </c>
      <c r="I47" s="108"/>
      <c r="J47" s="109">
        <v>10434</v>
      </c>
      <c r="K47" s="110">
        <v>13129</v>
      </c>
      <c r="L47" s="111">
        <f t="shared" si="1"/>
        <v>2695</v>
      </c>
      <c r="M47" s="108"/>
      <c r="N47" s="109">
        <v>282</v>
      </c>
      <c r="O47" s="110">
        <v>354</v>
      </c>
      <c r="P47" s="110">
        <v>377</v>
      </c>
      <c r="Q47" s="110">
        <v>455</v>
      </c>
      <c r="R47" s="110" t="s">
        <v>601</v>
      </c>
      <c r="S47" s="111">
        <f t="shared" si="2"/>
        <v>78</v>
      </c>
      <c r="T47" s="108"/>
      <c r="U47" s="109">
        <v>11804</v>
      </c>
      <c r="V47" s="110">
        <v>14694</v>
      </c>
      <c r="W47" s="110">
        <v>14772</v>
      </c>
      <c r="X47" s="111">
        <f t="shared" si="0"/>
        <v>78</v>
      </c>
      <c r="Z47" s="112">
        <f>VLOOKUP(F47,'24q3 abv'!1:1048576,46,FALSE)</f>
        <v>0.59280032246729775</v>
      </c>
      <c r="AA47" s="113">
        <f>VLOOKUP(F47,'24q3 abv'!1:1048576,48,FALSE)</f>
        <v>10.669097540232126</v>
      </c>
      <c r="AB47" s="113">
        <f>VLOOKUP(F47,'24q3 abv'!1:1048576,49,FALSE)</f>
        <v>11.558525803307015</v>
      </c>
      <c r="AC47" s="114">
        <f>VLOOKUP(F47,'24q3 abv'!1:1048576,50,FALSE)</f>
        <v>0.88942826307488865</v>
      </c>
      <c r="AF47" s="257"/>
      <c r="AI47" s="257"/>
    </row>
    <row r="48" spans="1:35" x14ac:dyDescent="0.2">
      <c r="A48" s="105">
        <v>412</v>
      </c>
      <c r="B48" s="105">
        <v>412035625</v>
      </c>
      <c r="C48" s="106" t="s">
        <v>56</v>
      </c>
      <c r="D48" s="105">
        <v>35</v>
      </c>
      <c r="E48" s="106" t="s">
        <v>42</v>
      </c>
      <c r="F48" s="105">
        <v>625</v>
      </c>
      <c r="G48" s="106" t="s">
        <v>66</v>
      </c>
      <c r="H48" s="107">
        <v>1</v>
      </c>
      <c r="I48" s="108"/>
      <c r="J48" s="109" t="s">
        <v>601</v>
      </c>
      <c r="K48" s="110">
        <v>13059</v>
      </c>
      <c r="L48" s="111" t="str">
        <f t="shared" si="1"/>
        <v/>
      </c>
      <c r="M48" s="108"/>
      <c r="N48" s="109" t="s">
        <v>601</v>
      </c>
      <c r="O48" s="110" t="s">
        <v>601</v>
      </c>
      <c r="P48" s="110">
        <v>1160</v>
      </c>
      <c r="Q48" s="110">
        <v>1129</v>
      </c>
      <c r="R48" s="110" t="s">
        <v>601</v>
      </c>
      <c r="S48" s="111">
        <f t="shared" si="2"/>
        <v>-31</v>
      </c>
      <c r="T48" s="108"/>
      <c r="U48" s="109" t="s">
        <v>601</v>
      </c>
      <c r="V48" s="110">
        <v>15407</v>
      </c>
      <c r="W48" s="110">
        <v>15376</v>
      </c>
      <c r="X48" s="111">
        <f t="shared" si="0"/>
        <v>-31</v>
      </c>
      <c r="Z48" s="112">
        <f>VLOOKUP(F48,'24q3 abv'!1:1048576,46,FALSE)</f>
        <v>-0.23343648931783889</v>
      </c>
      <c r="AA48" s="113">
        <f>VLOOKUP(F48,'24q3 abv'!1:1048576,48,FALSE)</f>
        <v>8.9697956480303169</v>
      </c>
      <c r="AB48" s="113">
        <f>VLOOKUP(F48,'24q3 abv'!1:1048576,49,FALSE)</f>
        <v>4.9047798442036523</v>
      </c>
      <c r="AC48" s="114">
        <f>VLOOKUP(F48,'24q3 abv'!1:1048576,50,FALSE)</f>
        <v>-4.0650158038266646</v>
      </c>
      <c r="AF48" s="257"/>
      <c r="AI48" s="257"/>
    </row>
    <row r="49" spans="1:35" x14ac:dyDescent="0.2">
      <c r="A49" s="105">
        <v>413</v>
      </c>
      <c r="B49" s="105">
        <v>413114091</v>
      </c>
      <c r="C49" s="106" t="s">
        <v>67</v>
      </c>
      <c r="D49" s="105">
        <v>114</v>
      </c>
      <c r="E49" s="106" t="s">
        <v>68</v>
      </c>
      <c r="F49" s="105">
        <v>91</v>
      </c>
      <c r="G49" s="106" t="s">
        <v>69</v>
      </c>
      <c r="H49" s="107">
        <v>1</v>
      </c>
      <c r="I49" s="108"/>
      <c r="J49" s="109">
        <v>11611</v>
      </c>
      <c r="K49" s="110">
        <v>12243</v>
      </c>
      <c r="L49" s="111">
        <f t="shared" si="1"/>
        <v>632</v>
      </c>
      <c r="M49" s="108"/>
      <c r="N49" s="109">
        <v>10026</v>
      </c>
      <c r="O49" s="110">
        <v>10572</v>
      </c>
      <c r="P49" s="110">
        <v>13846</v>
      </c>
      <c r="Q49" s="110">
        <v>13860</v>
      </c>
      <c r="R49" s="110" t="s">
        <v>601</v>
      </c>
      <c r="S49" s="111">
        <f t="shared" si="2"/>
        <v>14</v>
      </c>
      <c r="T49" s="108"/>
      <c r="U49" s="109">
        <v>22725</v>
      </c>
      <c r="V49" s="110">
        <v>27277</v>
      </c>
      <c r="W49" s="110">
        <v>27291</v>
      </c>
      <c r="X49" s="111">
        <f t="shared" si="0"/>
        <v>14</v>
      </c>
      <c r="Z49" s="112">
        <f>VLOOKUP(F49,'24q3 abv'!1:1048576,46,FALSE)</f>
        <v>0.11602501864473425</v>
      </c>
      <c r="AA49" s="113">
        <f>VLOOKUP(F49,'24q3 abv'!1:1048576,48,FALSE)</f>
        <v>6.681105829023938</v>
      </c>
      <c r="AB49" s="113">
        <f>VLOOKUP(F49,'24q3 abv'!1:1048576,49,FALSE)</f>
        <v>22.774990471657599</v>
      </c>
      <c r="AC49" s="114">
        <f>VLOOKUP(F49,'24q3 abv'!1:1048576,50,FALSE)</f>
        <v>16.093884642633661</v>
      </c>
      <c r="AF49" s="257"/>
      <c r="AI49" s="257"/>
    </row>
    <row r="50" spans="1:35" x14ac:dyDescent="0.2">
      <c r="A50" s="105">
        <v>413</v>
      </c>
      <c r="B50" s="105">
        <v>413114114</v>
      </c>
      <c r="C50" s="106" t="s">
        <v>67</v>
      </c>
      <c r="D50" s="105">
        <v>114</v>
      </c>
      <c r="E50" s="106" t="s">
        <v>68</v>
      </c>
      <c r="F50" s="105">
        <v>114</v>
      </c>
      <c r="G50" s="106" t="s">
        <v>68</v>
      </c>
      <c r="H50" s="107">
        <v>91</v>
      </c>
      <c r="I50" s="108"/>
      <c r="J50" s="109">
        <v>13317</v>
      </c>
      <c r="K50" s="110">
        <v>14077</v>
      </c>
      <c r="L50" s="111">
        <f t="shared" si="1"/>
        <v>760</v>
      </c>
      <c r="M50" s="108"/>
      <c r="N50" s="109">
        <v>2172</v>
      </c>
      <c r="O50" s="110">
        <v>2296</v>
      </c>
      <c r="P50" s="110">
        <v>2899</v>
      </c>
      <c r="Q50" s="110">
        <v>2840</v>
      </c>
      <c r="R50" s="110" t="s">
        <v>601</v>
      </c>
      <c r="S50" s="111">
        <f t="shared" si="2"/>
        <v>-59</v>
      </c>
      <c r="T50" s="108"/>
      <c r="U50" s="109">
        <v>16577</v>
      </c>
      <c r="V50" s="110">
        <v>18164</v>
      </c>
      <c r="W50" s="110">
        <v>18105</v>
      </c>
      <c r="X50" s="111">
        <f t="shared" si="0"/>
        <v>-59</v>
      </c>
      <c r="Z50" s="112">
        <f>VLOOKUP(F50,'24q3 abv'!1:1048576,46,FALSE)</f>
        <v>-0.41966986683934238</v>
      </c>
      <c r="AA50" s="113">
        <f>VLOOKUP(F50,'24q3 abv'!1:1048576,48,FALSE)</f>
        <v>3.6759648239440388</v>
      </c>
      <c r="AB50" s="113">
        <f>VLOOKUP(F50,'24q3 abv'!1:1048576,49,FALSE)</f>
        <v>7.257588985514138</v>
      </c>
      <c r="AC50" s="114">
        <f>VLOOKUP(F50,'24q3 abv'!1:1048576,50,FALSE)</f>
        <v>3.5816241615700992</v>
      </c>
      <c r="AF50" s="257"/>
      <c r="AI50" s="257"/>
    </row>
    <row r="51" spans="1:35" x14ac:dyDescent="0.2">
      <c r="A51" s="105">
        <v>413</v>
      </c>
      <c r="B51" s="105">
        <v>413114127</v>
      </c>
      <c r="C51" s="106" t="s">
        <v>67</v>
      </c>
      <c r="D51" s="105">
        <v>114</v>
      </c>
      <c r="E51" s="106" t="s">
        <v>68</v>
      </c>
      <c r="F51" s="105">
        <v>127</v>
      </c>
      <c r="G51" s="106" t="s">
        <v>70</v>
      </c>
      <c r="H51" s="107">
        <v>1</v>
      </c>
      <c r="I51" s="108"/>
      <c r="J51" s="109">
        <v>11611</v>
      </c>
      <c r="K51" s="110">
        <v>12243</v>
      </c>
      <c r="L51" s="111">
        <f t="shared" si="1"/>
        <v>632</v>
      </c>
      <c r="M51" s="108"/>
      <c r="N51" s="109">
        <v>6070</v>
      </c>
      <c r="O51" s="110">
        <v>6401</v>
      </c>
      <c r="P51" s="110">
        <v>6401</v>
      </c>
      <c r="Q51" s="110">
        <v>11941</v>
      </c>
      <c r="R51" s="110" t="s">
        <v>601</v>
      </c>
      <c r="S51" s="111">
        <f t="shared" si="2"/>
        <v>5540</v>
      </c>
      <c r="T51" s="108"/>
      <c r="U51" s="109">
        <v>18769</v>
      </c>
      <c r="V51" s="110">
        <v>19832</v>
      </c>
      <c r="W51" s="110">
        <v>25372</v>
      </c>
      <c r="X51" s="111">
        <f t="shared" si="0"/>
        <v>5540</v>
      </c>
      <c r="Z51" s="112">
        <f>VLOOKUP(F51,'24q3 abv'!1:1048576,46,FALSE)</f>
        <v>45.251870789942728</v>
      </c>
      <c r="AA51" s="113">
        <f>VLOOKUP(F51,'24q3 abv'!1:1048576,48,FALSE)</f>
        <v>2.1958391427043402</v>
      </c>
      <c r="AB51" s="113">
        <f>VLOOKUP(F51,'24q3 abv'!1:1048576,49,FALSE)</f>
        <v>33.052188635860155</v>
      </c>
      <c r="AC51" s="114">
        <f>VLOOKUP(F51,'24q3 abv'!1:1048576,50,FALSE)</f>
        <v>30.856349493155815</v>
      </c>
      <c r="AF51" s="257"/>
      <c r="AI51" s="257"/>
    </row>
    <row r="52" spans="1:35" x14ac:dyDescent="0.2">
      <c r="A52" s="105">
        <v>413</v>
      </c>
      <c r="B52" s="105">
        <v>413114210</v>
      </c>
      <c r="C52" s="106" t="s">
        <v>67</v>
      </c>
      <c r="D52" s="105">
        <v>114</v>
      </c>
      <c r="E52" s="106" t="s">
        <v>68</v>
      </c>
      <c r="F52" s="105">
        <v>210</v>
      </c>
      <c r="G52" s="106" t="s">
        <v>71</v>
      </c>
      <c r="H52" s="107">
        <v>2</v>
      </c>
      <c r="I52" s="108"/>
      <c r="J52" s="109">
        <v>11611</v>
      </c>
      <c r="K52" s="110">
        <v>10332</v>
      </c>
      <c r="L52" s="111">
        <f t="shared" si="1"/>
        <v>-1279</v>
      </c>
      <c r="M52" s="108"/>
      <c r="N52" s="109">
        <v>3848</v>
      </c>
      <c r="O52" s="110">
        <v>3425</v>
      </c>
      <c r="P52" s="110">
        <v>3233</v>
      </c>
      <c r="Q52" s="110">
        <v>3220</v>
      </c>
      <c r="R52" s="110" t="s">
        <v>601</v>
      </c>
      <c r="S52" s="111">
        <f t="shared" si="2"/>
        <v>-13</v>
      </c>
      <c r="T52" s="108"/>
      <c r="U52" s="109">
        <v>16547</v>
      </c>
      <c r="V52" s="110">
        <v>14753</v>
      </c>
      <c r="W52" s="110">
        <v>14740</v>
      </c>
      <c r="X52" s="111">
        <f t="shared" si="0"/>
        <v>-13</v>
      </c>
      <c r="Z52" s="112">
        <f>VLOOKUP(F52,'24q3 abv'!1:1048576,46,FALSE)</f>
        <v>-0.12867067564891954</v>
      </c>
      <c r="AA52" s="113">
        <f>VLOOKUP(F52,'24q3 abv'!1:1048576,48,FALSE)</f>
        <v>5.6187916386582897</v>
      </c>
      <c r="AB52" s="113">
        <f>VLOOKUP(F52,'24q3 abv'!1:1048576,49,FALSE)</f>
        <v>4.3781448284270299</v>
      </c>
      <c r="AC52" s="114">
        <f>VLOOKUP(F52,'24q3 abv'!1:1048576,50,FALSE)</f>
        <v>-1.2406468102312598</v>
      </c>
      <c r="AF52" s="257"/>
      <c r="AI52" s="257"/>
    </row>
    <row r="53" spans="1:35" x14ac:dyDescent="0.2">
      <c r="A53" s="105">
        <v>413</v>
      </c>
      <c r="B53" s="105">
        <v>413114253</v>
      </c>
      <c r="C53" s="106" t="s">
        <v>67</v>
      </c>
      <c r="D53" s="105">
        <v>114</v>
      </c>
      <c r="E53" s="106" t="s">
        <v>68</v>
      </c>
      <c r="F53" s="105">
        <v>253</v>
      </c>
      <c r="G53" s="106" t="s">
        <v>72</v>
      </c>
      <c r="H53" s="107">
        <v>1</v>
      </c>
      <c r="I53" s="108"/>
      <c r="J53" s="109">
        <v>11611</v>
      </c>
      <c r="K53" s="110">
        <v>12243</v>
      </c>
      <c r="L53" s="111">
        <f t="shared" si="1"/>
        <v>632</v>
      </c>
      <c r="M53" s="108"/>
      <c r="N53" s="109">
        <v>24020</v>
      </c>
      <c r="O53" s="110">
        <v>25328</v>
      </c>
      <c r="P53" s="110">
        <v>22933</v>
      </c>
      <c r="Q53" s="110">
        <v>24312</v>
      </c>
      <c r="R53" s="110" t="s">
        <v>601</v>
      </c>
      <c r="S53" s="111">
        <f t="shared" si="2"/>
        <v>1379</v>
      </c>
      <c r="T53" s="108"/>
      <c r="U53" s="109">
        <v>36719</v>
      </c>
      <c r="V53" s="110">
        <v>36364</v>
      </c>
      <c r="W53" s="110">
        <v>37743</v>
      </c>
      <c r="X53" s="111">
        <f t="shared" si="0"/>
        <v>1379</v>
      </c>
      <c r="Z53" s="112">
        <f>VLOOKUP(F53,'24q3 abv'!1:1048576,46,FALSE)</f>
        <v>11.266203699101141</v>
      </c>
      <c r="AA53" s="113">
        <f>VLOOKUP(F53,'24q3 abv'!1:1048576,48,FALSE)</f>
        <v>9.3014427467463836</v>
      </c>
      <c r="AB53" s="113">
        <f>VLOOKUP(F53,'24q3 abv'!1:1048576,49,FALSE)</f>
        <v>5.1906888032568768</v>
      </c>
      <c r="AC53" s="114">
        <f>VLOOKUP(F53,'24q3 abv'!1:1048576,50,FALSE)</f>
        <v>-4.1107539434895068</v>
      </c>
      <c r="AF53" s="257"/>
      <c r="AI53" s="257"/>
    </row>
    <row r="54" spans="1:35" x14ac:dyDescent="0.2">
      <c r="A54" s="105">
        <v>413</v>
      </c>
      <c r="B54" s="105">
        <v>413114312</v>
      </c>
      <c r="C54" s="106" t="s">
        <v>67</v>
      </c>
      <c r="D54" s="105">
        <v>114</v>
      </c>
      <c r="E54" s="106" t="s">
        <v>68</v>
      </c>
      <c r="F54" s="105">
        <v>312</v>
      </c>
      <c r="G54" s="106" t="s">
        <v>73</v>
      </c>
      <c r="H54" s="107">
        <v>2</v>
      </c>
      <c r="I54" s="108"/>
      <c r="J54" s="109" t="s">
        <v>601</v>
      </c>
      <c r="K54" s="110">
        <v>15533</v>
      </c>
      <c r="L54" s="111" t="str">
        <f t="shared" si="1"/>
        <v/>
      </c>
      <c r="M54" s="108"/>
      <c r="N54" s="109" t="s">
        <v>601</v>
      </c>
      <c r="O54" s="110">
        <v>0</v>
      </c>
      <c r="P54" s="110">
        <v>0</v>
      </c>
      <c r="Q54" s="110">
        <v>4803</v>
      </c>
      <c r="R54" s="110" t="s">
        <v>601</v>
      </c>
      <c r="S54" s="111">
        <f t="shared" si="2"/>
        <v>4803</v>
      </c>
      <c r="T54" s="108"/>
      <c r="U54" s="109" t="s">
        <v>601</v>
      </c>
      <c r="V54" s="110">
        <v>16721</v>
      </c>
      <c r="W54" s="110">
        <v>21524</v>
      </c>
      <c r="X54" s="111">
        <f t="shared" si="0"/>
        <v>4803</v>
      </c>
      <c r="Z54" s="112">
        <f>VLOOKUP(F54,'24q3 abv'!1:1048576,46,FALSE)</f>
        <v>130.92272000149424</v>
      </c>
      <c r="AA54" s="113" t="str">
        <f>VLOOKUP(F54,'24q3 abv'!1:1048576,48,FALSE)</f>
        <v/>
      </c>
      <c r="AB54" s="113">
        <f>VLOOKUP(F54,'24q3 abv'!1:1048576,49,FALSE)</f>
        <v>993.5703640621673</v>
      </c>
      <c r="AC54" s="114" t="str">
        <f>VLOOKUP(F54,'24q3 abv'!1:1048576,50,FALSE)</f>
        <v/>
      </c>
      <c r="AF54" s="257"/>
      <c r="AI54" s="257"/>
    </row>
    <row r="55" spans="1:35" x14ac:dyDescent="0.2">
      <c r="A55" s="105">
        <v>413</v>
      </c>
      <c r="B55" s="105">
        <v>413114605</v>
      </c>
      <c r="C55" s="106" t="s">
        <v>67</v>
      </c>
      <c r="D55" s="105">
        <v>114</v>
      </c>
      <c r="E55" s="106" t="s">
        <v>68</v>
      </c>
      <c r="F55" s="105">
        <v>605</v>
      </c>
      <c r="G55" s="106" t="s">
        <v>74</v>
      </c>
      <c r="H55" s="107">
        <v>1</v>
      </c>
      <c r="I55" s="108"/>
      <c r="J55" s="109">
        <v>15477</v>
      </c>
      <c r="K55" s="110">
        <v>15491</v>
      </c>
      <c r="L55" s="111">
        <f t="shared" si="1"/>
        <v>14</v>
      </c>
      <c r="M55" s="108"/>
      <c r="N55" s="109">
        <v>10662</v>
      </c>
      <c r="O55" s="110">
        <v>10672</v>
      </c>
      <c r="P55" s="110">
        <v>10024</v>
      </c>
      <c r="Q55" s="110">
        <v>9865</v>
      </c>
      <c r="R55" s="110" t="s">
        <v>601</v>
      </c>
      <c r="S55" s="111">
        <f t="shared" si="2"/>
        <v>-159</v>
      </c>
      <c r="T55" s="108"/>
      <c r="U55" s="109">
        <v>27227</v>
      </c>
      <c r="V55" s="110">
        <v>26703</v>
      </c>
      <c r="W55" s="110">
        <v>26544</v>
      </c>
      <c r="X55" s="111">
        <f t="shared" si="0"/>
        <v>-159</v>
      </c>
      <c r="Z55" s="112">
        <f>VLOOKUP(F55,'24q3 abv'!1:1048576,46,FALSE)</f>
        <v>-1.0270757075951451</v>
      </c>
      <c r="AA55" s="113">
        <f>VLOOKUP(F55,'24q3 abv'!1:1048576,48,FALSE)</f>
        <v>3.0434729799071398</v>
      </c>
      <c r="AB55" s="113">
        <f>VLOOKUP(F55,'24q3 abv'!1:1048576,49,FALSE)</f>
        <v>5.7324042997604588E-2</v>
      </c>
      <c r="AC55" s="114">
        <f>VLOOKUP(F55,'24q3 abv'!1:1048576,50,FALSE)</f>
        <v>-2.9861489369095353</v>
      </c>
      <c r="AF55" s="257"/>
      <c r="AI55" s="257"/>
    </row>
    <row r="56" spans="1:35" x14ac:dyDescent="0.2">
      <c r="A56" s="105">
        <v>413</v>
      </c>
      <c r="B56" s="105">
        <v>413114618</v>
      </c>
      <c r="C56" s="106" t="s">
        <v>67</v>
      </c>
      <c r="D56" s="105">
        <v>114</v>
      </c>
      <c r="E56" s="106" t="s">
        <v>68</v>
      </c>
      <c r="F56" s="105">
        <v>618</v>
      </c>
      <c r="G56" s="106" t="s">
        <v>75</v>
      </c>
      <c r="H56" s="107">
        <v>1</v>
      </c>
      <c r="I56" s="108"/>
      <c r="J56" s="109">
        <v>14255.56176659529</v>
      </c>
      <c r="K56" s="110">
        <v>15281</v>
      </c>
      <c r="L56" s="111">
        <f t="shared" si="1"/>
        <v>1025.4382334047095</v>
      </c>
      <c r="M56" s="108"/>
      <c r="N56" s="109">
        <v>15019</v>
      </c>
      <c r="O56" s="110">
        <v>16099</v>
      </c>
      <c r="P56" s="110">
        <v>15468</v>
      </c>
      <c r="Q56" s="110">
        <v>15527</v>
      </c>
      <c r="R56" s="110" t="s">
        <v>601</v>
      </c>
      <c r="S56" s="111">
        <f t="shared" si="2"/>
        <v>59</v>
      </c>
      <c r="T56" s="108"/>
      <c r="U56" s="109">
        <v>30362.561766595289</v>
      </c>
      <c r="V56" s="110">
        <v>31937</v>
      </c>
      <c r="W56" s="110">
        <v>31996</v>
      </c>
      <c r="X56" s="111">
        <f t="shared" si="0"/>
        <v>59</v>
      </c>
      <c r="Z56" s="112">
        <f>VLOOKUP(F56,'24q3 abv'!1:1048576,46,FALSE)</f>
        <v>0.38132603684803712</v>
      </c>
      <c r="AA56" s="113">
        <f>VLOOKUP(F56,'24q3 abv'!1:1048576,48,FALSE)</f>
        <v>5.3557447361941763</v>
      </c>
      <c r="AB56" s="113">
        <f>VLOOKUP(F56,'24q3 abv'!1:1048576,49,FALSE)</f>
        <v>3.5140628312825801</v>
      </c>
      <c r="AC56" s="114">
        <f>VLOOKUP(F56,'24q3 abv'!1:1048576,50,FALSE)</f>
        <v>-1.8416819049115962</v>
      </c>
      <c r="AF56" s="257"/>
      <c r="AI56" s="257"/>
    </row>
    <row r="57" spans="1:35" x14ac:dyDescent="0.2">
      <c r="A57" s="105">
        <v>413</v>
      </c>
      <c r="B57" s="105">
        <v>413114670</v>
      </c>
      <c r="C57" s="106" t="s">
        <v>67</v>
      </c>
      <c r="D57" s="105">
        <v>114</v>
      </c>
      <c r="E57" s="106" t="s">
        <v>68</v>
      </c>
      <c r="F57" s="105">
        <v>670</v>
      </c>
      <c r="G57" s="106" t="s">
        <v>76</v>
      </c>
      <c r="H57" s="107">
        <v>16</v>
      </c>
      <c r="I57" s="108"/>
      <c r="J57" s="109">
        <v>11961</v>
      </c>
      <c r="K57" s="110">
        <v>13236</v>
      </c>
      <c r="L57" s="111">
        <f t="shared" si="1"/>
        <v>1275</v>
      </c>
      <c r="M57" s="108"/>
      <c r="N57" s="109">
        <v>8933</v>
      </c>
      <c r="O57" s="110">
        <v>9886</v>
      </c>
      <c r="P57" s="110">
        <v>9976</v>
      </c>
      <c r="Q57" s="110">
        <v>10032</v>
      </c>
      <c r="R57" s="110" t="s">
        <v>601</v>
      </c>
      <c r="S57" s="111">
        <f t="shared" si="2"/>
        <v>56</v>
      </c>
      <c r="T57" s="108"/>
      <c r="U57" s="109">
        <v>21982</v>
      </c>
      <c r="V57" s="110">
        <v>24400</v>
      </c>
      <c r="W57" s="110">
        <v>24456</v>
      </c>
      <c r="X57" s="111">
        <f t="shared" si="0"/>
        <v>56</v>
      </c>
      <c r="Z57" s="112">
        <f>VLOOKUP(F57,'24q3 abv'!1:1048576,46,FALSE)</f>
        <v>0.42567063522108128</v>
      </c>
      <c r="AA57" s="113">
        <f>VLOOKUP(F57,'24q3 abv'!1:1048576,48,FALSE)</f>
        <v>1.2113441950493649</v>
      </c>
      <c r="AB57" s="113">
        <f>VLOOKUP(F57,'24q3 abv'!1:1048576,49,FALSE)</f>
        <v>1.9077084948239964</v>
      </c>
      <c r="AC57" s="114">
        <f>VLOOKUP(F57,'24q3 abv'!1:1048576,50,FALSE)</f>
        <v>0.69636429977463155</v>
      </c>
      <c r="AF57" s="257"/>
      <c r="AI57" s="257"/>
    </row>
    <row r="58" spans="1:35" x14ac:dyDescent="0.2">
      <c r="A58" s="105">
        <v>413</v>
      </c>
      <c r="B58" s="105">
        <v>413114674</v>
      </c>
      <c r="C58" s="106" t="s">
        <v>67</v>
      </c>
      <c r="D58" s="105">
        <v>114</v>
      </c>
      <c r="E58" s="106" t="s">
        <v>68</v>
      </c>
      <c r="F58" s="105">
        <v>674</v>
      </c>
      <c r="G58" s="106" t="s">
        <v>77</v>
      </c>
      <c r="H58" s="107">
        <v>41</v>
      </c>
      <c r="I58" s="108"/>
      <c r="J58" s="109">
        <v>13239</v>
      </c>
      <c r="K58" s="110">
        <v>14131</v>
      </c>
      <c r="L58" s="111">
        <f t="shared" si="1"/>
        <v>892</v>
      </c>
      <c r="M58" s="108"/>
      <c r="N58" s="109">
        <v>4774</v>
      </c>
      <c r="O58" s="110">
        <v>5096</v>
      </c>
      <c r="P58" s="110">
        <v>5703</v>
      </c>
      <c r="Q58" s="110">
        <v>5426</v>
      </c>
      <c r="R58" s="110" t="s">
        <v>601</v>
      </c>
      <c r="S58" s="111">
        <f t="shared" si="2"/>
        <v>-277</v>
      </c>
      <c r="T58" s="108"/>
      <c r="U58" s="109">
        <v>19101</v>
      </c>
      <c r="V58" s="110">
        <v>21022</v>
      </c>
      <c r="W58" s="110">
        <v>20745</v>
      </c>
      <c r="X58" s="111">
        <f t="shared" si="0"/>
        <v>-277</v>
      </c>
      <c r="Z58" s="112">
        <f>VLOOKUP(F58,'24q3 abv'!1:1048576,46,FALSE)</f>
        <v>-1.9561665607065493</v>
      </c>
      <c r="AA58" s="113">
        <f>VLOOKUP(F58,'24q3 abv'!1:1048576,48,FALSE)</f>
        <v>1.8241808690624739</v>
      </c>
      <c r="AB58" s="113">
        <f>VLOOKUP(F58,'24q3 abv'!1:1048576,49,FALSE)</f>
        <v>3.5417277488473085</v>
      </c>
      <c r="AC58" s="114">
        <f>VLOOKUP(F58,'24q3 abv'!1:1048576,50,FALSE)</f>
        <v>1.7175468797848346</v>
      </c>
      <c r="AF58" s="257"/>
      <c r="AI58" s="257"/>
    </row>
    <row r="59" spans="1:35" x14ac:dyDescent="0.2">
      <c r="A59" s="105">
        <v>413</v>
      </c>
      <c r="B59" s="105">
        <v>413114717</v>
      </c>
      <c r="C59" s="106" t="s">
        <v>67</v>
      </c>
      <c r="D59" s="105">
        <v>114</v>
      </c>
      <c r="E59" s="106" t="s">
        <v>68</v>
      </c>
      <c r="F59" s="105">
        <v>717</v>
      </c>
      <c r="G59" s="106" t="s">
        <v>78</v>
      </c>
      <c r="H59" s="107">
        <v>21</v>
      </c>
      <c r="I59" s="108"/>
      <c r="J59" s="109">
        <v>13292</v>
      </c>
      <c r="K59" s="110">
        <v>14655</v>
      </c>
      <c r="L59" s="111">
        <f t="shared" si="1"/>
        <v>1363</v>
      </c>
      <c r="M59" s="108"/>
      <c r="N59" s="109">
        <v>8311</v>
      </c>
      <c r="O59" s="110">
        <v>9163</v>
      </c>
      <c r="P59" s="110">
        <v>9163</v>
      </c>
      <c r="Q59" s="110">
        <v>7051</v>
      </c>
      <c r="R59" s="110" t="s">
        <v>601</v>
      </c>
      <c r="S59" s="111">
        <f t="shared" si="2"/>
        <v>-2112</v>
      </c>
      <c r="T59" s="108"/>
      <c r="U59" s="109">
        <v>22691</v>
      </c>
      <c r="V59" s="110">
        <v>25006</v>
      </c>
      <c r="W59" s="110">
        <v>22894</v>
      </c>
      <c r="X59" s="111">
        <f t="shared" si="0"/>
        <v>-2112</v>
      </c>
      <c r="Z59" s="112">
        <f>VLOOKUP(F59,'24q3 abv'!1:1048576,46,FALSE)</f>
        <v>-14.411176450675299</v>
      </c>
      <c r="AA59" s="113">
        <f>VLOOKUP(F59,'24q3 abv'!1:1048576,48,FALSE)</f>
        <v>4.2553448205452593</v>
      </c>
      <c r="AB59" s="113">
        <f>VLOOKUP(F59,'24q3 abv'!1:1048576,49,FALSE)</f>
        <v>-5.1232454907218834</v>
      </c>
      <c r="AC59" s="114">
        <f>VLOOKUP(F59,'24q3 abv'!1:1048576,50,FALSE)</f>
        <v>-9.3785903112671427</v>
      </c>
      <c r="AF59" s="257"/>
      <c r="AI59" s="257"/>
    </row>
    <row r="60" spans="1:35" x14ac:dyDescent="0.2">
      <c r="A60" s="105">
        <v>413</v>
      </c>
      <c r="B60" s="105">
        <v>413114750</v>
      </c>
      <c r="C60" s="106" t="s">
        <v>67</v>
      </c>
      <c r="D60" s="105">
        <v>114</v>
      </c>
      <c r="E60" s="106" t="s">
        <v>68</v>
      </c>
      <c r="F60" s="105">
        <v>750</v>
      </c>
      <c r="G60" s="106" t="s">
        <v>79</v>
      </c>
      <c r="H60" s="107">
        <v>18</v>
      </c>
      <c r="I60" s="108"/>
      <c r="J60" s="109">
        <v>12688</v>
      </c>
      <c r="K60" s="110">
        <v>13753</v>
      </c>
      <c r="L60" s="111">
        <f t="shared" si="1"/>
        <v>1065</v>
      </c>
      <c r="M60" s="108"/>
      <c r="N60" s="109">
        <v>7735</v>
      </c>
      <c r="O60" s="110">
        <v>8384</v>
      </c>
      <c r="P60" s="110">
        <v>8384</v>
      </c>
      <c r="Q60" s="110">
        <v>7890</v>
      </c>
      <c r="R60" s="110" t="s">
        <v>601</v>
      </c>
      <c r="S60" s="111">
        <f t="shared" si="2"/>
        <v>-494</v>
      </c>
      <c r="T60" s="108"/>
      <c r="U60" s="109">
        <v>21511</v>
      </c>
      <c r="V60" s="110">
        <v>23325</v>
      </c>
      <c r="W60" s="110">
        <v>22831</v>
      </c>
      <c r="X60" s="111">
        <f t="shared" si="0"/>
        <v>-494</v>
      </c>
      <c r="Z60" s="112">
        <f>VLOOKUP(F60,'24q3 abv'!1:1048576,46,FALSE)</f>
        <v>-3.5907727452847098</v>
      </c>
      <c r="AA60" s="113">
        <f>VLOOKUP(F60,'24q3 abv'!1:1048576,48,FALSE)</f>
        <v>-3.842463410154199</v>
      </c>
      <c r="AB60" s="113">
        <f>VLOOKUP(F60,'24q3 abv'!1:1048576,49,FALSE)</f>
        <v>-5.709365450806148</v>
      </c>
      <c r="AC60" s="114">
        <f>VLOOKUP(F60,'24q3 abv'!1:1048576,50,FALSE)</f>
        <v>-1.866902040651949</v>
      </c>
      <c r="AF60" s="257"/>
      <c r="AI60" s="257"/>
    </row>
    <row r="61" spans="1:35" x14ac:dyDescent="0.2">
      <c r="A61" s="105">
        <v>413</v>
      </c>
      <c r="B61" s="105">
        <v>413114755</v>
      </c>
      <c r="C61" s="106" t="s">
        <v>67</v>
      </c>
      <c r="D61" s="105">
        <v>114</v>
      </c>
      <c r="E61" s="106" t="s">
        <v>68</v>
      </c>
      <c r="F61" s="105">
        <v>755</v>
      </c>
      <c r="G61" s="106" t="s">
        <v>80</v>
      </c>
      <c r="H61" s="107">
        <v>18</v>
      </c>
      <c r="I61" s="108"/>
      <c r="J61" s="109">
        <v>12144</v>
      </c>
      <c r="K61" s="110">
        <v>12397</v>
      </c>
      <c r="L61" s="111">
        <f t="shared" si="1"/>
        <v>253</v>
      </c>
      <c r="M61" s="108"/>
      <c r="N61" s="109">
        <v>5772</v>
      </c>
      <c r="O61" s="110">
        <v>5893</v>
      </c>
      <c r="P61" s="110">
        <v>6363</v>
      </c>
      <c r="Q61" s="110">
        <v>6428</v>
      </c>
      <c r="R61" s="110" t="s">
        <v>601</v>
      </c>
      <c r="S61" s="111">
        <f t="shared" si="2"/>
        <v>65</v>
      </c>
      <c r="T61" s="108"/>
      <c r="U61" s="109">
        <v>19004</v>
      </c>
      <c r="V61" s="110">
        <v>19948</v>
      </c>
      <c r="W61" s="110">
        <v>20013</v>
      </c>
      <c r="X61" s="111">
        <f t="shared" si="0"/>
        <v>65</v>
      </c>
      <c r="Z61" s="112">
        <f>VLOOKUP(F61,'24q3 abv'!1:1048576,46,FALSE)</f>
        <v>0.52515965196613479</v>
      </c>
      <c r="AA61" s="113">
        <f>VLOOKUP(F61,'24q3 abv'!1:1048576,48,FALSE)</f>
        <v>3.8549616273517633</v>
      </c>
      <c r="AB61" s="113">
        <f>VLOOKUP(F61,'24q3 abv'!1:1048576,49,FALSE)</f>
        <v>7.0784421182826973</v>
      </c>
      <c r="AC61" s="114">
        <f>VLOOKUP(F61,'24q3 abv'!1:1048576,50,FALSE)</f>
        <v>3.223480490930934</v>
      </c>
      <c r="AF61" s="257"/>
      <c r="AI61" s="257"/>
    </row>
    <row r="62" spans="1:35" x14ac:dyDescent="0.2">
      <c r="A62" s="105">
        <v>414</v>
      </c>
      <c r="B62" s="105">
        <v>414603063</v>
      </c>
      <c r="C62" s="106" t="s">
        <v>81</v>
      </c>
      <c r="D62" s="105">
        <v>603</v>
      </c>
      <c r="E62" s="106" t="s">
        <v>82</v>
      </c>
      <c r="F62" s="105">
        <v>63</v>
      </c>
      <c r="G62" s="106" t="s">
        <v>83</v>
      </c>
      <c r="H62" s="107">
        <v>3</v>
      </c>
      <c r="I62" s="108"/>
      <c r="J62" s="109">
        <v>13743</v>
      </c>
      <c r="K62" s="110">
        <v>11287</v>
      </c>
      <c r="L62" s="111">
        <f t="shared" si="1"/>
        <v>-2456</v>
      </c>
      <c r="M62" s="108"/>
      <c r="N62" s="109">
        <v>2580</v>
      </c>
      <c r="O62" s="110">
        <v>2119</v>
      </c>
      <c r="P62" s="110">
        <v>4076</v>
      </c>
      <c r="Q62" s="110">
        <v>4002</v>
      </c>
      <c r="R62" s="110" t="s">
        <v>601</v>
      </c>
      <c r="S62" s="111">
        <f t="shared" si="2"/>
        <v>-74</v>
      </c>
      <c r="T62" s="108"/>
      <c r="U62" s="109">
        <v>17411</v>
      </c>
      <c r="V62" s="110">
        <v>16551</v>
      </c>
      <c r="W62" s="110">
        <v>16477</v>
      </c>
      <c r="X62" s="111">
        <f t="shared" si="0"/>
        <v>-74</v>
      </c>
      <c r="Z62" s="112">
        <f>VLOOKUP(F62,'24q3 abv'!1:1048576,46,FALSE)</f>
        <v>-0.65483339685374631</v>
      </c>
      <c r="AA62" s="113">
        <f>VLOOKUP(F62,'24q3 abv'!1:1048576,48,FALSE)</f>
        <v>-6.639460751718457</v>
      </c>
      <c r="AB62" s="113">
        <f>VLOOKUP(F62,'24q3 abv'!1:1048576,49,FALSE)</f>
        <v>8.6042359006911919</v>
      </c>
      <c r="AC62" s="114">
        <f>VLOOKUP(F62,'24q3 abv'!1:1048576,50,FALSE)</f>
        <v>15.24369665240965</v>
      </c>
      <c r="AF62" s="257"/>
      <c r="AI62" s="257"/>
    </row>
    <row r="63" spans="1:35" x14ac:dyDescent="0.2">
      <c r="A63" s="105">
        <v>414</v>
      </c>
      <c r="B63" s="105">
        <v>414603098</v>
      </c>
      <c r="C63" s="106" t="s">
        <v>81</v>
      </c>
      <c r="D63" s="105">
        <v>603</v>
      </c>
      <c r="E63" s="106" t="s">
        <v>82</v>
      </c>
      <c r="F63" s="105">
        <v>98</v>
      </c>
      <c r="G63" s="106" t="s">
        <v>84</v>
      </c>
      <c r="H63" s="107">
        <v>1</v>
      </c>
      <c r="I63" s="108"/>
      <c r="J63" s="109">
        <v>11611</v>
      </c>
      <c r="K63" s="110">
        <v>16556</v>
      </c>
      <c r="L63" s="111">
        <f t="shared" si="1"/>
        <v>4945</v>
      </c>
      <c r="M63" s="108"/>
      <c r="N63" s="109">
        <v>6885</v>
      </c>
      <c r="O63" s="110">
        <v>9817</v>
      </c>
      <c r="P63" s="110">
        <v>11837</v>
      </c>
      <c r="Q63" s="110">
        <v>11811</v>
      </c>
      <c r="R63" s="110" t="s">
        <v>601</v>
      </c>
      <c r="S63" s="111">
        <f t="shared" si="2"/>
        <v>-26</v>
      </c>
      <c r="T63" s="108"/>
      <c r="U63" s="109">
        <v>19584</v>
      </c>
      <c r="V63" s="110">
        <v>29581</v>
      </c>
      <c r="W63" s="110">
        <v>29555</v>
      </c>
      <c r="X63" s="111">
        <f t="shared" si="0"/>
        <v>-26</v>
      </c>
      <c r="Z63" s="112">
        <f>VLOOKUP(F63,'24q3 abv'!1:1048576,46,FALSE)</f>
        <v>-0.15550658793173966</v>
      </c>
      <c r="AA63" s="113">
        <f>VLOOKUP(F63,'24q3 abv'!1:1048576,48,FALSE)</f>
        <v>-5.3081841709515816</v>
      </c>
      <c r="AB63" s="113">
        <f>VLOOKUP(F63,'24q3 abv'!1:1048576,49,FALSE)</f>
        <v>1.7266512532206717</v>
      </c>
      <c r="AC63" s="114">
        <f>VLOOKUP(F63,'24q3 abv'!1:1048576,50,FALSE)</f>
        <v>7.034835424172253</v>
      </c>
      <c r="AF63" s="257"/>
      <c r="AI63" s="257"/>
    </row>
    <row r="64" spans="1:35" x14ac:dyDescent="0.2">
      <c r="A64" s="105">
        <v>414</v>
      </c>
      <c r="B64" s="105">
        <v>414603121</v>
      </c>
      <c r="C64" s="106" t="s">
        <v>81</v>
      </c>
      <c r="D64" s="105">
        <v>603</v>
      </c>
      <c r="E64" s="106" t="s">
        <v>82</v>
      </c>
      <c r="F64" s="105">
        <v>121</v>
      </c>
      <c r="G64" s="106" t="s">
        <v>85</v>
      </c>
      <c r="H64" s="107">
        <v>1</v>
      </c>
      <c r="I64" s="108"/>
      <c r="J64" s="109" t="s">
        <v>601</v>
      </c>
      <c r="K64" s="110">
        <v>14145</v>
      </c>
      <c r="L64" s="111" t="str">
        <f t="shared" si="1"/>
        <v/>
      </c>
      <c r="M64" s="108"/>
      <c r="N64" s="109" t="s">
        <v>601</v>
      </c>
      <c r="O64" s="110" t="s">
        <v>601</v>
      </c>
      <c r="P64" s="110">
        <v>10129</v>
      </c>
      <c r="Q64" s="110">
        <v>10077</v>
      </c>
      <c r="R64" s="110" t="s">
        <v>601</v>
      </c>
      <c r="S64" s="111">
        <f t="shared" si="2"/>
        <v>-52</v>
      </c>
      <c r="T64" s="108"/>
      <c r="U64" s="109" t="s">
        <v>601</v>
      </c>
      <c r="V64" s="110">
        <v>25462</v>
      </c>
      <c r="W64" s="110">
        <v>25410</v>
      </c>
      <c r="X64" s="111">
        <f t="shared" si="0"/>
        <v>-52</v>
      </c>
      <c r="Z64" s="112">
        <f>VLOOKUP(F64,'24q3 abv'!1:1048576,46,FALSE)</f>
        <v>-0.36912890815875699</v>
      </c>
      <c r="AA64" s="113">
        <f>VLOOKUP(F64,'24q3 abv'!1:1048576,48,FALSE)</f>
        <v>18.795720253650355</v>
      </c>
      <c r="AB64" s="113">
        <f>VLOOKUP(F64,'24q3 abv'!1:1048576,49,FALSE)</f>
        <v>6.0683685841616128</v>
      </c>
      <c r="AC64" s="114">
        <f>VLOOKUP(F64,'24q3 abv'!1:1048576,50,FALSE)</f>
        <v>-12.727351669488742</v>
      </c>
      <c r="AF64" s="257"/>
      <c r="AI64" s="257"/>
    </row>
    <row r="65" spans="1:35" x14ac:dyDescent="0.2">
      <c r="A65" s="105">
        <v>414</v>
      </c>
      <c r="B65" s="105">
        <v>414603150</v>
      </c>
      <c r="C65" s="106" t="s">
        <v>81</v>
      </c>
      <c r="D65" s="105">
        <v>603</v>
      </c>
      <c r="E65" s="106" t="s">
        <v>82</v>
      </c>
      <c r="F65" s="105">
        <v>150</v>
      </c>
      <c r="G65" s="106" t="s">
        <v>86</v>
      </c>
      <c r="H65" s="107">
        <v>1</v>
      </c>
      <c r="I65" s="108"/>
      <c r="J65" s="109" t="s">
        <v>601</v>
      </c>
      <c r="K65" s="110">
        <v>15333</v>
      </c>
      <c r="L65" s="111" t="str">
        <f t="shared" si="1"/>
        <v/>
      </c>
      <c r="M65" s="108"/>
      <c r="N65" s="109" t="s">
        <v>601</v>
      </c>
      <c r="O65" s="110" t="s">
        <v>601</v>
      </c>
      <c r="P65" s="110">
        <v>8333</v>
      </c>
      <c r="Q65" s="110">
        <v>8151</v>
      </c>
      <c r="R65" s="110" t="s">
        <v>601</v>
      </c>
      <c r="S65" s="111">
        <f t="shared" si="2"/>
        <v>-182</v>
      </c>
      <c r="T65" s="108"/>
      <c r="U65" s="109" t="s">
        <v>601</v>
      </c>
      <c r="V65" s="110">
        <v>24854</v>
      </c>
      <c r="W65" s="110">
        <v>24672</v>
      </c>
      <c r="X65" s="111">
        <f t="shared" si="0"/>
        <v>-182</v>
      </c>
      <c r="Z65" s="112">
        <f>VLOOKUP(F65,'24q3 abv'!1:1048576,46,FALSE)</f>
        <v>-1.1872256852268208</v>
      </c>
      <c r="AA65" s="113">
        <f>VLOOKUP(F65,'24q3 abv'!1:1048576,48,FALSE)</f>
        <v>10.385786504492064</v>
      </c>
      <c r="AB65" s="113">
        <f>VLOOKUP(F65,'24q3 abv'!1:1048576,49,FALSE)</f>
        <v>2.5641782410009886</v>
      </c>
      <c r="AC65" s="114">
        <f>VLOOKUP(F65,'24q3 abv'!1:1048576,50,FALSE)</f>
        <v>-7.8216082634910755</v>
      </c>
      <c r="AF65" s="257"/>
      <c r="AI65" s="257"/>
    </row>
    <row r="66" spans="1:35" x14ac:dyDescent="0.2">
      <c r="A66" s="105">
        <v>414</v>
      </c>
      <c r="B66" s="105">
        <v>414603209</v>
      </c>
      <c r="C66" s="106" t="s">
        <v>81</v>
      </c>
      <c r="D66" s="105">
        <v>603</v>
      </c>
      <c r="E66" s="106" t="s">
        <v>82</v>
      </c>
      <c r="F66" s="105">
        <v>209</v>
      </c>
      <c r="G66" s="106" t="s">
        <v>87</v>
      </c>
      <c r="H66" s="107">
        <v>82</v>
      </c>
      <c r="I66" s="108"/>
      <c r="J66" s="109">
        <v>14686</v>
      </c>
      <c r="K66" s="110">
        <v>16387</v>
      </c>
      <c r="L66" s="111">
        <f t="shared" si="1"/>
        <v>1701</v>
      </c>
      <c r="M66" s="108"/>
      <c r="N66" s="109">
        <v>2672</v>
      </c>
      <c r="O66" s="110">
        <v>2982</v>
      </c>
      <c r="P66" s="110">
        <v>3178</v>
      </c>
      <c r="Q66" s="110">
        <v>3225</v>
      </c>
      <c r="R66" s="110" t="s">
        <v>601</v>
      </c>
      <c r="S66" s="111">
        <f t="shared" si="2"/>
        <v>47</v>
      </c>
      <c r="T66" s="108"/>
      <c r="U66" s="109">
        <v>18446</v>
      </c>
      <c r="V66" s="110">
        <v>20753</v>
      </c>
      <c r="W66" s="110">
        <v>20800</v>
      </c>
      <c r="X66" s="111">
        <f t="shared" si="0"/>
        <v>47</v>
      </c>
      <c r="Z66" s="112">
        <f>VLOOKUP(F66,'24q3 abv'!1:1048576,46,FALSE)</f>
        <v>0.28558275564832059</v>
      </c>
      <c r="AA66" s="113">
        <f>VLOOKUP(F66,'24q3 abv'!1:1048576,48,FALSE)</f>
        <v>7.7176504025576618</v>
      </c>
      <c r="AB66" s="113">
        <f>VLOOKUP(F66,'24q3 abv'!1:1048576,49,FALSE)</f>
        <v>9.0554824807848942</v>
      </c>
      <c r="AC66" s="114">
        <f>VLOOKUP(F66,'24q3 abv'!1:1048576,50,FALSE)</f>
        <v>1.3378320782272324</v>
      </c>
      <c r="AF66" s="257"/>
      <c r="AI66" s="257"/>
    </row>
    <row r="67" spans="1:35" x14ac:dyDescent="0.2">
      <c r="A67" s="105">
        <v>414</v>
      </c>
      <c r="B67" s="105">
        <v>414603236</v>
      </c>
      <c r="C67" s="106" t="s">
        <v>81</v>
      </c>
      <c r="D67" s="105">
        <v>603</v>
      </c>
      <c r="E67" s="106" t="s">
        <v>82</v>
      </c>
      <c r="F67" s="105">
        <v>236</v>
      </c>
      <c r="G67" s="106" t="s">
        <v>88</v>
      </c>
      <c r="H67" s="107">
        <v>169</v>
      </c>
      <c r="I67" s="108"/>
      <c r="J67" s="109">
        <v>14744</v>
      </c>
      <c r="K67" s="110">
        <v>16118</v>
      </c>
      <c r="L67" s="111">
        <f t="shared" si="1"/>
        <v>1374</v>
      </c>
      <c r="M67" s="108"/>
      <c r="N67" s="109">
        <v>2625</v>
      </c>
      <c r="O67" s="110">
        <v>2870</v>
      </c>
      <c r="P67" s="110">
        <v>2163</v>
      </c>
      <c r="Q67" s="110">
        <v>2205</v>
      </c>
      <c r="R67" s="110" t="s">
        <v>601</v>
      </c>
      <c r="S67" s="111">
        <f t="shared" si="2"/>
        <v>42</v>
      </c>
      <c r="T67" s="108"/>
      <c r="U67" s="109">
        <v>18457</v>
      </c>
      <c r="V67" s="110">
        <v>19469</v>
      </c>
      <c r="W67" s="110">
        <v>19511</v>
      </c>
      <c r="X67" s="111">
        <f t="shared" si="0"/>
        <v>42</v>
      </c>
      <c r="Z67" s="112">
        <f>VLOOKUP(F67,'24q3 abv'!1:1048576,46,FALSE)</f>
        <v>0.25975541887066811</v>
      </c>
      <c r="AA67" s="113">
        <f>VLOOKUP(F67,'24q3 abv'!1:1048576,48,FALSE)</f>
        <v>9.6619795743535484</v>
      </c>
      <c r="AB67" s="113">
        <f>VLOOKUP(F67,'24q3 abv'!1:1048576,49,FALSE)</f>
        <v>5.5899247610017291</v>
      </c>
      <c r="AC67" s="114">
        <f>VLOOKUP(F67,'24q3 abv'!1:1048576,50,FALSE)</f>
        <v>-4.0720548133518193</v>
      </c>
      <c r="AF67" s="257"/>
      <c r="AI67" s="257"/>
    </row>
    <row r="68" spans="1:35" x14ac:dyDescent="0.2">
      <c r="A68" s="105">
        <v>414</v>
      </c>
      <c r="B68" s="105">
        <v>414603263</v>
      </c>
      <c r="C68" s="106" t="s">
        <v>81</v>
      </c>
      <c r="D68" s="105">
        <v>603</v>
      </c>
      <c r="E68" s="106" t="s">
        <v>82</v>
      </c>
      <c r="F68" s="105">
        <v>263</v>
      </c>
      <c r="G68" s="106" t="s">
        <v>89</v>
      </c>
      <c r="H68" s="107">
        <v>1</v>
      </c>
      <c r="I68" s="108"/>
      <c r="J68" s="109">
        <v>11611</v>
      </c>
      <c r="K68" s="110">
        <v>12243</v>
      </c>
      <c r="L68" s="111">
        <f t="shared" si="1"/>
        <v>632</v>
      </c>
      <c r="M68" s="108"/>
      <c r="N68" s="109">
        <v>6065</v>
      </c>
      <c r="O68" s="110">
        <v>6395</v>
      </c>
      <c r="P68" s="110">
        <v>9110</v>
      </c>
      <c r="Q68" s="110">
        <v>8739</v>
      </c>
      <c r="R68" s="110" t="s">
        <v>601</v>
      </c>
      <c r="S68" s="111">
        <f t="shared" si="2"/>
        <v>-371</v>
      </c>
      <c r="T68" s="108"/>
      <c r="U68" s="109">
        <v>18764</v>
      </c>
      <c r="V68" s="110">
        <v>22541</v>
      </c>
      <c r="W68" s="110">
        <v>22170</v>
      </c>
      <c r="X68" s="111">
        <f t="shared" si="0"/>
        <v>-371</v>
      </c>
      <c r="Z68" s="112">
        <f>VLOOKUP(F68,'24q3 abv'!1:1048576,46,FALSE)</f>
        <v>-3.0288229119595371</v>
      </c>
      <c r="AA68" s="113">
        <f>VLOOKUP(F68,'24q3 abv'!1:1048576,48,FALSE)</f>
        <v>-11.6502645230431</v>
      </c>
      <c r="AB68" s="113">
        <f>VLOOKUP(F68,'24q3 abv'!1:1048576,49,FALSE)</f>
        <v>0.49756804424137085</v>
      </c>
      <c r="AC68" s="114">
        <f>VLOOKUP(F68,'24q3 abv'!1:1048576,50,FALSE)</f>
        <v>12.147832567284471</v>
      </c>
      <c r="AF68" s="257"/>
      <c r="AI68" s="257"/>
    </row>
    <row r="69" spans="1:35" x14ac:dyDescent="0.2">
      <c r="A69" s="105">
        <v>414</v>
      </c>
      <c r="B69" s="105">
        <v>414603603</v>
      </c>
      <c r="C69" s="106" t="s">
        <v>81</v>
      </c>
      <c r="D69" s="105">
        <v>603</v>
      </c>
      <c r="E69" s="106" t="s">
        <v>82</v>
      </c>
      <c r="F69" s="105">
        <v>603</v>
      </c>
      <c r="G69" s="106" t="s">
        <v>82</v>
      </c>
      <c r="H69" s="107">
        <v>76</v>
      </c>
      <c r="I69" s="108"/>
      <c r="J69" s="109">
        <v>13872</v>
      </c>
      <c r="K69" s="110">
        <v>14640</v>
      </c>
      <c r="L69" s="111">
        <f t="shared" si="1"/>
        <v>768</v>
      </c>
      <c r="M69" s="108"/>
      <c r="N69" s="109">
        <v>1684</v>
      </c>
      <c r="O69" s="110">
        <v>1777</v>
      </c>
      <c r="P69" s="110">
        <v>1741</v>
      </c>
      <c r="Q69" s="110">
        <v>1889</v>
      </c>
      <c r="R69" s="110" t="s">
        <v>601</v>
      </c>
      <c r="S69" s="111">
        <f t="shared" si="2"/>
        <v>148</v>
      </c>
      <c r="T69" s="108"/>
      <c r="U69" s="109">
        <v>16644</v>
      </c>
      <c r="V69" s="110">
        <v>17569</v>
      </c>
      <c r="W69" s="110">
        <v>17717</v>
      </c>
      <c r="X69" s="111">
        <f t="shared" si="0"/>
        <v>148</v>
      </c>
      <c r="Z69" s="112">
        <f>VLOOKUP(F69,'24q3 abv'!1:1048576,46,FALSE)</f>
        <v>1.0066158453561229</v>
      </c>
      <c r="AA69" s="113">
        <f>VLOOKUP(F69,'24q3 abv'!1:1048576,48,FALSE)</f>
        <v>6.2877005143772537</v>
      </c>
      <c r="AB69" s="113">
        <f>VLOOKUP(F69,'24q3 abv'!1:1048576,49,FALSE)</f>
        <v>7.0049258616858276</v>
      </c>
      <c r="AC69" s="114">
        <f>VLOOKUP(F69,'24q3 abv'!1:1048576,50,FALSE)</f>
        <v>0.7172253473085739</v>
      </c>
      <c r="AF69" s="257"/>
      <c r="AI69" s="257"/>
    </row>
    <row r="70" spans="1:35" x14ac:dyDescent="0.2">
      <c r="A70" s="105">
        <v>414</v>
      </c>
      <c r="B70" s="105">
        <v>414603635</v>
      </c>
      <c r="C70" s="106" t="s">
        <v>81</v>
      </c>
      <c r="D70" s="105">
        <v>603</v>
      </c>
      <c r="E70" s="106" t="s">
        <v>82</v>
      </c>
      <c r="F70" s="105">
        <v>635</v>
      </c>
      <c r="G70" s="106" t="s">
        <v>90</v>
      </c>
      <c r="H70" s="107">
        <v>19</v>
      </c>
      <c r="I70" s="108"/>
      <c r="J70" s="109">
        <v>12905</v>
      </c>
      <c r="K70" s="110">
        <v>13591</v>
      </c>
      <c r="L70" s="111">
        <f t="shared" si="1"/>
        <v>686</v>
      </c>
      <c r="M70" s="108"/>
      <c r="N70" s="109">
        <v>4108</v>
      </c>
      <c r="O70" s="110">
        <v>4326</v>
      </c>
      <c r="P70" s="110">
        <v>3689</v>
      </c>
      <c r="Q70" s="110">
        <v>3699</v>
      </c>
      <c r="R70" s="110" t="s">
        <v>601</v>
      </c>
      <c r="S70" s="111">
        <f t="shared" si="2"/>
        <v>10</v>
      </c>
      <c r="T70" s="108"/>
      <c r="U70" s="109">
        <v>18101</v>
      </c>
      <c r="V70" s="110">
        <v>18468</v>
      </c>
      <c r="W70" s="110">
        <v>18478</v>
      </c>
      <c r="X70" s="111">
        <f t="shared" si="0"/>
        <v>10</v>
      </c>
      <c r="Z70" s="112">
        <f>VLOOKUP(F70,'24q3 abv'!1:1048576,46,FALSE)</f>
        <v>8.0036157856014256E-2</v>
      </c>
      <c r="AA70" s="113">
        <f>VLOOKUP(F70,'24q3 abv'!1:1048576,48,FALSE)</f>
        <v>7.3397340665298128</v>
      </c>
      <c r="AB70" s="113">
        <f>VLOOKUP(F70,'24q3 abv'!1:1048576,49,FALSE)</f>
        <v>3.1791175586273361</v>
      </c>
      <c r="AC70" s="114">
        <f>VLOOKUP(F70,'24q3 abv'!1:1048576,50,FALSE)</f>
        <v>-4.1606165079024766</v>
      </c>
      <c r="AF70" s="257"/>
      <c r="AI70" s="257"/>
    </row>
    <row r="71" spans="1:35" x14ac:dyDescent="0.2">
      <c r="A71" s="105">
        <v>414</v>
      </c>
      <c r="B71" s="105">
        <v>414603715</v>
      </c>
      <c r="C71" s="106" t="s">
        <v>81</v>
      </c>
      <c r="D71" s="105">
        <v>603</v>
      </c>
      <c r="E71" s="106" t="s">
        <v>82</v>
      </c>
      <c r="F71" s="105">
        <v>715</v>
      </c>
      <c r="G71" s="106" t="s">
        <v>91</v>
      </c>
      <c r="H71" s="107">
        <v>12</v>
      </c>
      <c r="I71" s="108"/>
      <c r="J71" s="109">
        <v>11321</v>
      </c>
      <c r="K71" s="110">
        <v>12034</v>
      </c>
      <c r="L71" s="111">
        <f t="shared" si="1"/>
        <v>713</v>
      </c>
      <c r="M71" s="108"/>
      <c r="N71" s="109">
        <v>6448</v>
      </c>
      <c r="O71" s="110">
        <v>6854</v>
      </c>
      <c r="P71" s="110">
        <v>5961</v>
      </c>
      <c r="Q71" s="110">
        <v>6034</v>
      </c>
      <c r="R71" s="110" t="s">
        <v>601</v>
      </c>
      <c r="S71" s="111">
        <f t="shared" si="2"/>
        <v>73</v>
      </c>
      <c r="T71" s="108"/>
      <c r="U71" s="109">
        <v>18857</v>
      </c>
      <c r="V71" s="110">
        <v>19183</v>
      </c>
      <c r="W71" s="110">
        <v>19256</v>
      </c>
      <c r="X71" s="111">
        <f t="shared" si="0"/>
        <v>73</v>
      </c>
      <c r="Z71" s="112">
        <f>VLOOKUP(F71,'24q3 abv'!1:1048576,46,FALSE)</f>
        <v>0.61036599401256808</v>
      </c>
      <c r="AA71" s="113">
        <f>VLOOKUP(F71,'24q3 abv'!1:1048576,48,FALSE)</f>
        <v>11.69908170307761</v>
      </c>
      <c r="AB71" s="113">
        <f>VLOOKUP(F71,'24q3 abv'!1:1048576,49,FALSE)</f>
        <v>6.7882933943853043</v>
      </c>
      <c r="AC71" s="114">
        <f>VLOOKUP(F71,'24q3 abv'!1:1048576,50,FALSE)</f>
        <v>-4.9107883086923056</v>
      </c>
      <c r="AF71" s="257"/>
      <c r="AI71" s="257"/>
    </row>
    <row r="72" spans="1:35" x14ac:dyDescent="0.2">
      <c r="A72" s="105">
        <v>416</v>
      </c>
      <c r="B72" s="105">
        <v>416035018</v>
      </c>
      <c r="C72" s="106" t="s">
        <v>92</v>
      </c>
      <c r="D72" s="105">
        <v>35</v>
      </c>
      <c r="E72" s="106" t="s">
        <v>42</v>
      </c>
      <c r="F72" s="105">
        <v>18</v>
      </c>
      <c r="G72" s="106" t="s">
        <v>93</v>
      </c>
      <c r="H72" s="107">
        <v>1</v>
      </c>
      <c r="I72" s="108"/>
      <c r="J72" s="109">
        <v>14723.34220248668</v>
      </c>
      <c r="K72" s="110">
        <v>20237</v>
      </c>
      <c r="L72" s="111">
        <f t="shared" si="1"/>
        <v>5513.6577975133205</v>
      </c>
      <c r="M72" s="108"/>
      <c r="N72" s="109">
        <v>7128</v>
      </c>
      <c r="O72" s="110">
        <v>9797</v>
      </c>
      <c r="P72" s="110">
        <v>7070</v>
      </c>
      <c r="Q72" s="110">
        <v>6670</v>
      </c>
      <c r="R72" s="110" t="s">
        <v>601</v>
      </c>
      <c r="S72" s="111">
        <f t="shared" si="2"/>
        <v>-400</v>
      </c>
      <c r="T72" s="108"/>
      <c r="U72" s="109">
        <v>22939.342202486681</v>
      </c>
      <c r="V72" s="110">
        <v>28495</v>
      </c>
      <c r="W72" s="110">
        <v>28095</v>
      </c>
      <c r="X72" s="111">
        <f t="shared" si="0"/>
        <v>-400</v>
      </c>
      <c r="Z72" s="112">
        <f>VLOOKUP(F72,'24q3 abv'!1:1048576,46,FALSE)</f>
        <v>-1.9772095737950508</v>
      </c>
      <c r="AA72" s="113">
        <f>VLOOKUP(F72,'24q3 abv'!1:1048576,48,FALSE)</f>
        <v>15.050197728220191</v>
      </c>
      <c r="AB72" s="113">
        <f>VLOOKUP(F72,'24q3 abv'!1:1048576,49,FALSE)</f>
        <v>2.241510006238951</v>
      </c>
      <c r="AC72" s="114">
        <f>VLOOKUP(F72,'24q3 abv'!1:1048576,50,FALSE)</f>
        <v>-12.80868772198124</v>
      </c>
      <c r="AF72" s="257"/>
      <c r="AI72" s="257"/>
    </row>
    <row r="73" spans="1:35" x14ac:dyDescent="0.2">
      <c r="A73" s="105">
        <v>416</v>
      </c>
      <c r="B73" s="105">
        <v>416035030</v>
      </c>
      <c r="C73" s="106" t="s">
        <v>92</v>
      </c>
      <c r="D73" s="105">
        <v>35</v>
      </c>
      <c r="E73" s="106" t="s">
        <v>42</v>
      </c>
      <c r="F73" s="105">
        <v>30</v>
      </c>
      <c r="G73" s="106" t="s">
        <v>94</v>
      </c>
      <c r="H73" s="107">
        <v>1</v>
      </c>
      <c r="I73" s="108"/>
      <c r="J73" s="109">
        <v>12755.293434167574</v>
      </c>
      <c r="K73" s="110">
        <v>17017</v>
      </c>
      <c r="L73" s="111">
        <f t="shared" si="1"/>
        <v>4261.7065658324263</v>
      </c>
      <c r="M73" s="108"/>
      <c r="N73" s="109">
        <v>2828</v>
      </c>
      <c r="O73" s="110">
        <v>3772</v>
      </c>
      <c r="P73" s="110">
        <v>3162</v>
      </c>
      <c r="Q73" s="110">
        <v>3459</v>
      </c>
      <c r="R73" s="110" t="s">
        <v>601</v>
      </c>
      <c r="S73" s="111">
        <f t="shared" si="2"/>
        <v>297</v>
      </c>
      <c r="T73" s="108"/>
      <c r="U73" s="109">
        <v>16671.293434167572</v>
      </c>
      <c r="V73" s="110">
        <v>21367</v>
      </c>
      <c r="W73" s="110">
        <v>21664</v>
      </c>
      <c r="X73" s="111">
        <f t="shared" si="0"/>
        <v>297</v>
      </c>
      <c r="Z73" s="112">
        <f>VLOOKUP(F73,'24q3 abv'!1:1048576,46,FALSE)</f>
        <v>1.7452428054131275</v>
      </c>
      <c r="AA73" s="113">
        <f>VLOOKUP(F73,'24q3 abv'!1:1048576,48,FALSE)</f>
        <v>5.4397043892558008</v>
      </c>
      <c r="AB73" s="113">
        <f>VLOOKUP(F73,'24q3 abv'!1:1048576,49,FALSE)</f>
        <v>3.3254402693654539</v>
      </c>
      <c r="AC73" s="114">
        <f>VLOOKUP(F73,'24q3 abv'!1:1048576,50,FALSE)</f>
        <v>-2.1142641198903469</v>
      </c>
      <c r="AF73" s="257"/>
      <c r="AI73" s="257"/>
    </row>
    <row r="74" spans="1:35" x14ac:dyDescent="0.2">
      <c r="A74" s="105">
        <v>416</v>
      </c>
      <c r="B74" s="105">
        <v>416035035</v>
      </c>
      <c r="C74" s="106" t="s">
        <v>92</v>
      </c>
      <c r="D74" s="105">
        <v>35</v>
      </c>
      <c r="E74" s="106" t="s">
        <v>42</v>
      </c>
      <c r="F74" s="105">
        <v>35</v>
      </c>
      <c r="G74" s="106" t="s">
        <v>42</v>
      </c>
      <c r="H74" s="107">
        <v>673</v>
      </c>
      <c r="I74" s="108"/>
      <c r="J74" s="109">
        <v>17157</v>
      </c>
      <c r="K74" s="110">
        <v>18795</v>
      </c>
      <c r="L74" s="111">
        <f t="shared" si="1"/>
        <v>1638</v>
      </c>
      <c r="M74" s="108"/>
      <c r="N74" s="109">
        <v>7121</v>
      </c>
      <c r="O74" s="110">
        <v>7801</v>
      </c>
      <c r="P74" s="110">
        <v>7801</v>
      </c>
      <c r="Q74" s="110">
        <v>7117</v>
      </c>
      <c r="R74" s="110" t="s">
        <v>601</v>
      </c>
      <c r="S74" s="111">
        <f t="shared" si="2"/>
        <v>-684</v>
      </c>
      <c r="T74" s="108"/>
      <c r="U74" s="109">
        <v>25366</v>
      </c>
      <c r="V74" s="110">
        <v>27784</v>
      </c>
      <c r="W74" s="110">
        <v>27100</v>
      </c>
      <c r="X74" s="111">
        <f t="shared" si="0"/>
        <v>-684</v>
      </c>
      <c r="Z74" s="112">
        <f>VLOOKUP(F74,'24q3 abv'!1:1048576,46,FALSE)</f>
        <v>-3.6419865273042262</v>
      </c>
      <c r="AA74" s="113">
        <f>VLOOKUP(F74,'24q3 abv'!1:1048576,48,FALSE)</f>
        <v>8.1977373866931007</v>
      </c>
      <c r="AB74" s="113">
        <f>VLOOKUP(F74,'24q3 abv'!1:1048576,49,FALSE)</f>
        <v>5.1093170533210595</v>
      </c>
      <c r="AC74" s="114">
        <f>VLOOKUP(F74,'24q3 abv'!1:1048576,50,FALSE)</f>
        <v>-3.0884203333720412</v>
      </c>
      <c r="AF74" s="257"/>
      <c r="AI74" s="257"/>
    </row>
    <row r="75" spans="1:35" x14ac:dyDescent="0.2">
      <c r="A75" s="105">
        <v>416</v>
      </c>
      <c r="B75" s="105">
        <v>416035044</v>
      </c>
      <c r="C75" s="106" t="s">
        <v>92</v>
      </c>
      <c r="D75" s="105">
        <v>35</v>
      </c>
      <c r="E75" s="106" t="s">
        <v>42</v>
      </c>
      <c r="F75" s="105">
        <v>44</v>
      </c>
      <c r="G75" s="106" t="s">
        <v>43</v>
      </c>
      <c r="H75" s="107">
        <v>4</v>
      </c>
      <c r="I75" s="108"/>
      <c r="J75" s="109">
        <v>13115</v>
      </c>
      <c r="K75" s="110">
        <v>13129</v>
      </c>
      <c r="L75" s="111">
        <f t="shared" ref="L75:L138" si="3">IFERROR(IF(J75="","",K75-J75),"")</f>
        <v>14</v>
      </c>
      <c r="M75" s="108"/>
      <c r="N75" s="109">
        <v>457</v>
      </c>
      <c r="O75" s="110">
        <v>458</v>
      </c>
      <c r="P75" s="110">
        <v>458</v>
      </c>
      <c r="Q75" s="110">
        <v>458</v>
      </c>
      <c r="R75" s="110" t="s">
        <v>601</v>
      </c>
      <c r="S75" s="111">
        <f t="shared" ref="S75:S138" si="4">IFERROR(IF(Q75="","",Q75-P75),"")</f>
        <v>0</v>
      </c>
      <c r="T75" s="108"/>
      <c r="U75" s="109">
        <v>14660</v>
      </c>
      <c r="V75" s="110">
        <v>14775</v>
      </c>
      <c r="W75" s="110">
        <v>14775</v>
      </c>
      <c r="X75" s="111">
        <f t="shared" ref="X75:X138" si="5">IFERROR(IF(V75="","",W75-V75),"")</f>
        <v>0</v>
      </c>
      <c r="Z75" s="112">
        <f>VLOOKUP(F75,'24q3 abv'!1:1048576,46,FALSE)</f>
        <v>0</v>
      </c>
      <c r="AA75" s="113">
        <f>VLOOKUP(F75,'24q3 abv'!1:1048576,48,FALSE)</f>
        <v>7.0211140846889624</v>
      </c>
      <c r="AB75" s="113">
        <f>VLOOKUP(F75,'24q3 abv'!1:1048576,49,FALSE)</f>
        <v>8.022463184796722</v>
      </c>
      <c r="AC75" s="114">
        <f>VLOOKUP(F75,'24q3 abv'!1:1048576,50,FALSE)</f>
        <v>1.0013491001077597</v>
      </c>
      <c r="AF75" s="257"/>
      <c r="AI75" s="257"/>
    </row>
    <row r="76" spans="1:35" x14ac:dyDescent="0.2">
      <c r="A76" s="105">
        <v>416</v>
      </c>
      <c r="B76" s="105">
        <v>416035050</v>
      </c>
      <c r="C76" s="106" t="s">
        <v>92</v>
      </c>
      <c r="D76" s="105">
        <v>35</v>
      </c>
      <c r="E76" s="106" t="s">
        <v>42</v>
      </c>
      <c r="F76" s="105">
        <v>50</v>
      </c>
      <c r="G76" s="106" t="s">
        <v>57</v>
      </c>
      <c r="H76" s="107">
        <v>1</v>
      </c>
      <c r="I76" s="108"/>
      <c r="J76" s="109" t="s">
        <v>601</v>
      </c>
      <c r="K76" s="110">
        <v>13298</v>
      </c>
      <c r="L76" s="111" t="str">
        <f t="shared" si="3"/>
        <v/>
      </c>
      <c r="M76" s="108"/>
      <c r="N76" s="109" t="s">
        <v>601</v>
      </c>
      <c r="O76" s="110" t="s">
        <v>601</v>
      </c>
      <c r="P76" s="110">
        <v>5615</v>
      </c>
      <c r="Q76" s="110">
        <v>5606</v>
      </c>
      <c r="R76" s="110" t="s">
        <v>601</v>
      </c>
      <c r="S76" s="111">
        <f t="shared" si="4"/>
        <v>-9</v>
      </c>
      <c r="T76" s="108"/>
      <c r="U76" s="109" t="s">
        <v>601</v>
      </c>
      <c r="V76" s="110">
        <v>20101</v>
      </c>
      <c r="W76" s="110">
        <v>20092</v>
      </c>
      <c r="X76" s="111">
        <f t="shared" si="5"/>
        <v>-9</v>
      </c>
      <c r="Z76" s="112">
        <f>VLOOKUP(F76,'24q3 abv'!1:1048576,46,FALSE)</f>
        <v>-6.8606820104236022E-2</v>
      </c>
      <c r="AA76" s="113">
        <f>VLOOKUP(F76,'24q3 abv'!1:1048576,48,FALSE)</f>
        <v>5.8321213174068953</v>
      </c>
      <c r="AB76" s="113">
        <f>VLOOKUP(F76,'24q3 abv'!1:1048576,49,FALSE)</f>
        <v>3.2422423531478999</v>
      </c>
      <c r="AC76" s="114">
        <f>VLOOKUP(F76,'24q3 abv'!1:1048576,50,FALSE)</f>
        <v>-2.5898789642589954</v>
      </c>
      <c r="AF76" s="257"/>
      <c r="AI76" s="257"/>
    </row>
    <row r="77" spans="1:35" x14ac:dyDescent="0.2">
      <c r="A77" s="105">
        <v>416</v>
      </c>
      <c r="B77" s="105">
        <v>416035073</v>
      </c>
      <c r="C77" s="106" t="s">
        <v>92</v>
      </c>
      <c r="D77" s="105">
        <v>35</v>
      </c>
      <c r="E77" s="106" t="s">
        <v>42</v>
      </c>
      <c r="F77" s="105">
        <v>73</v>
      </c>
      <c r="G77" s="106" t="s">
        <v>58</v>
      </c>
      <c r="H77" s="107">
        <v>1</v>
      </c>
      <c r="I77" s="108"/>
      <c r="J77" s="109">
        <v>12440</v>
      </c>
      <c r="K77" s="110">
        <v>13129</v>
      </c>
      <c r="L77" s="111">
        <f t="shared" si="3"/>
        <v>689</v>
      </c>
      <c r="M77" s="108"/>
      <c r="N77" s="109">
        <v>9139</v>
      </c>
      <c r="O77" s="110">
        <v>9645</v>
      </c>
      <c r="P77" s="110">
        <v>9957</v>
      </c>
      <c r="Q77" s="110">
        <v>9995</v>
      </c>
      <c r="R77" s="110" t="s">
        <v>601</v>
      </c>
      <c r="S77" s="111">
        <f t="shared" si="4"/>
        <v>38</v>
      </c>
      <c r="T77" s="108"/>
      <c r="U77" s="109">
        <v>22667</v>
      </c>
      <c r="V77" s="110">
        <v>24274</v>
      </c>
      <c r="W77" s="110">
        <v>24312</v>
      </c>
      <c r="X77" s="111">
        <f t="shared" si="5"/>
        <v>38</v>
      </c>
      <c r="Z77" s="112">
        <f>VLOOKUP(F77,'24q3 abv'!1:1048576,46,FALSE)</f>
        <v>0.29089079095234638</v>
      </c>
      <c r="AA77" s="113">
        <f>VLOOKUP(F77,'24q3 abv'!1:1048576,48,FALSE)</f>
        <v>4.8357972454230245</v>
      </c>
      <c r="AB77" s="113">
        <f>VLOOKUP(F77,'24q3 abv'!1:1048576,49,FALSE)</f>
        <v>6.6684235008664814</v>
      </c>
      <c r="AC77" s="114">
        <f>VLOOKUP(F77,'24q3 abv'!1:1048576,50,FALSE)</f>
        <v>1.8326262554434569</v>
      </c>
      <c r="AF77" s="257"/>
      <c r="AI77" s="257"/>
    </row>
    <row r="78" spans="1:35" x14ac:dyDescent="0.2">
      <c r="A78" s="105">
        <v>416</v>
      </c>
      <c r="B78" s="105">
        <v>416035133</v>
      </c>
      <c r="C78" s="106" t="s">
        <v>92</v>
      </c>
      <c r="D78" s="105">
        <v>35</v>
      </c>
      <c r="E78" s="106" t="s">
        <v>42</v>
      </c>
      <c r="F78" s="105">
        <v>133</v>
      </c>
      <c r="G78" s="106" t="s">
        <v>95</v>
      </c>
      <c r="H78" s="107">
        <v>1</v>
      </c>
      <c r="I78" s="108"/>
      <c r="J78" s="109" t="s">
        <v>601</v>
      </c>
      <c r="K78" s="110">
        <v>15158</v>
      </c>
      <c r="L78" s="111" t="str">
        <f t="shared" si="3"/>
        <v/>
      </c>
      <c r="M78" s="108"/>
      <c r="N78" s="109" t="s">
        <v>601</v>
      </c>
      <c r="O78" s="110" t="s">
        <v>601</v>
      </c>
      <c r="P78" s="110">
        <v>664</v>
      </c>
      <c r="Q78" s="110">
        <v>654</v>
      </c>
      <c r="R78" s="110" t="s">
        <v>601</v>
      </c>
      <c r="S78" s="111">
        <f t="shared" si="4"/>
        <v>-10</v>
      </c>
      <c r="T78" s="108"/>
      <c r="U78" s="109" t="s">
        <v>601</v>
      </c>
      <c r="V78" s="110">
        <v>17010</v>
      </c>
      <c r="W78" s="110">
        <v>17000</v>
      </c>
      <c r="X78" s="111">
        <f t="shared" si="5"/>
        <v>-10</v>
      </c>
      <c r="Z78" s="112">
        <f>VLOOKUP(F78,'24q3 abv'!1:1048576,46,FALSE)</f>
        <v>-6.9750506684158609E-2</v>
      </c>
      <c r="AA78" s="113">
        <f>VLOOKUP(F78,'24q3 abv'!1:1048576,48,FALSE)</f>
        <v>9.6820674485145464</v>
      </c>
      <c r="AB78" s="113">
        <f>VLOOKUP(F78,'24q3 abv'!1:1048576,49,FALSE)</f>
        <v>-0.16007483005100742</v>
      </c>
      <c r="AC78" s="114">
        <f>VLOOKUP(F78,'24q3 abv'!1:1048576,50,FALSE)</f>
        <v>-9.8421422785655537</v>
      </c>
      <c r="AF78" s="257"/>
      <c r="AI78" s="257"/>
    </row>
    <row r="79" spans="1:35" x14ac:dyDescent="0.2">
      <c r="A79" s="105">
        <v>416</v>
      </c>
      <c r="B79" s="105">
        <v>416035189</v>
      </c>
      <c r="C79" s="106" t="s">
        <v>92</v>
      </c>
      <c r="D79" s="105">
        <v>35</v>
      </c>
      <c r="E79" s="106" t="s">
        <v>42</v>
      </c>
      <c r="F79" s="105">
        <v>189</v>
      </c>
      <c r="G79" s="106" t="s">
        <v>59</v>
      </c>
      <c r="H79" s="107">
        <v>2</v>
      </c>
      <c r="I79" s="108"/>
      <c r="J79" s="109">
        <v>14955</v>
      </c>
      <c r="K79" s="110">
        <v>17896</v>
      </c>
      <c r="L79" s="111">
        <f t="shared" si="3"/>
        <v>2941</v>
      </c>
      <c r="M79" s="108"/>
      <c r="N79" s="109">
        <v>5162</v>
      </c>
      <c r="O79" s="110">
        <v>6177</v>
      </c>
      <c r="P79" s="110">
        <v>6086</v>
      </c>
      <c r="Q79" s="110">
        <v>6112</v>
      </c>
      <c r="R79" s="110" t="s">
        <v>601</v>
      </c>
      <c r="S79" s="111">
        <f t="shared" si="4"/>
        <v>26</v>
      </c>
      <c r="T79" s="108"/>
      <c r="U79" s="109">
        <v>21205</v>
      </c>
      <c r="V79" s="110">
        <v>25170</v>
      </c>
      <c r="W79" s="110">
        <v>25196</v>
      </c>
      <c r="X79" s="111">
        <f t="shared" si="5"/>
        <v>26</v>
      </c>
      <c r="Z79" s="112">
        <f>VLOOKUP(F79,'24q3 abv'!1:1048576,46,FALSE)</f>
        <v>0.14898881764085559</v>
      </c>
      <c r="AA79" s="113">
        <f>VLOOKUP(F79,'24q3 abv'!1:1048576,48,FALSE)</f>
        <v>5.2641326180156458</v>
      </c>
      <c r="AB79" s="113">
        <f>VLOOKUP(F79,'24q3 abv'!1:1048576,49,FALSE)</f>
        <v>4.8058190231262792</v>
      </c>
      <c r="AC79" s="114">
        <f>VLOOKUP(F79,'24q3 abv'!1:1048576,50,FALSE)</f>
        <v>-0.45831359488936663</v>
      </c>
      <c r="AF79" s="257"/>
      <c r="AI79" s="257"/>
    </row>
    <row r="80" spans="1:35" x14ac:dyDescent="0.2">
      <c r="A80" s="105">
        <v>416</v>
      </c>
      <c r="B80" s="105">
        <v>416035243</v>
      </c>
      <c r="C80" s="106" t="s">
        <v>92</v>
      </c>
      <c r="D80" s="105">
        <v>35</v>
      </c>
      <c r="E80" s="106" t="s">
        <v>42</v>
      </c>
      <c r="F80" s="105">
        <v>243</v>
      </c>
      <c r="G80" s="106" t="s">
        <v>62</v>
      </c>
      <c r="H80" s="107">
        <v>2</v>
      </c>
      <c r="I80" s="108"/>
      <c r="J80" s="109" t="s">
        <v>601</v>
      </c>
      <c r="K80" s="110">
        <v>16888</v>
      </c>
      <c r="L80" s="111" t="str">
        <f t="shared" si="3"/>
        <v/>
      </c>
      <c r="M80" s="108"/>
      <c r="N80" s="109" t="s">
        <v>601</v>
      </c>
      <c r="O80" s="110" t="s">
        <v>601</v>
      </c>
      <c r="P80" s="110">
        <v>1807</v>
      </c>
      <c r="Q80" s="110">
        <v>1814</v>
      </c>
      <c r="R80" s="110" t="s">
        <v>601</v>
      </c>
      <c r="S80" s="111">
        <f t="shared" si="4"/>
        <v>7</v>
      </c>
      <c r="T80" s="108"/>
      <c r="U80" s="109" t="s">
        <v>601</v>
      </c>
      <c r="V80" s="110">
        <v>19883</v>
      </c>
      <c r="W80" s="110">
        <v>19890</v>
      </c>
      <c r="X80" s="111">
        <f t="shared" si="5"/>
        <v>7</v>
      </c>
      <c r="Z80" s="112">
        <f>VLOOKUP(F80,'24q3 abv'!1:1048576,46,FALSE)</f>
        <v>3.834364684767877E-2</v>
      </c>
      <c r="AA80" s="113">
        <f>VLOOKUP(F80,'24q3 abv'!1:1048576,48,FALSE)</f>
        <v>11.760665710220056</v>
      </c>
      <c r="AB80" s="113">
        <f>VLOOKUP(F80,'24q3 abv'!1:1048576,49,FALSE)</f>
        <v>7.6975667561751724</v>
      </c>
      <c r="AC80" s="114">
        <f>VLOOKUP(F80,'24q3 abv'!1:1048576,50,FALSE)</f>
        <v>-4.0630989540448841</v>
      </c>
      <c r="AF80" s="257"/>
      <c r="AI80" s="257"/>
    </row>
    <row r="81" spans="1:35" x14ac:dyDescent="0.2">
      <c r="A81" s="105">
        <v>416</v>
      </c>
      <c r="B81" s="105">
        <v>416035244</v>
      </c>
      <c r="C81" s="106" t="s">
        <v>92</v>
      </c>
      <c r="D81" s="105">
        <v>35</v>
      </c>
      <c r="E81" s="106" t="s">
        <v>42</v>
      </c>
      <c r="F81" s="105">
        <v>244</v>
      </c>
      <c r="G81" s="106" t="s">
        <v>52</v>
      </c>
      <c r="H81" s="107">
        <v>7</v>
      </c>
      <c r="I81" s="108"/>
      <c r="J81" s="109">
        <v>16832</v>
      </c>
      <c r="K81" s="110">
        <v>16618</v>
      </c>
      <c r="L81" s="111">
        <f t="shared" si="3"/>
        <v>-214</v>
      </c>
      <c r="M81" s="108"/>
      <c r="N81" s="109">
        <v>4792</v>
      </c>
      <c r="O81" s="110">
        <v>4731</v>
      </c>
      <c r="P81" s="110">
        <v>4780</v>
      </c>
      <c r="Q81" s="110">
        <v>4756</v>
      </c>
      <c r="R81" s="110" t="s">
        <v>601</v>
      </c>
      <c r="S81" s="111">
        <f t="shared" si="4"/>
        <v>-24</v>
      </c>
      <c r="T81" s="108"/>
      <c r="U81" s="109">
        <v>22712</v>
      </c>
      <c r="V81" s="110">
        <v>22586</v>
      </c>
      <c r="W81" s="110">
        <v>22562</v>
      </c>
      <c r="X81" s="111">
        <f t="shared" si="5"/>
        <v>-24</v>
      </c>
      <c r="Z81" s="112">
        <f>VLOOKUP(F81,'24q3 abv'!1:1048576,46,FALSE)</f>
        <v>-0.1488089004262747</v>
      </c>
      <c r="AA81" s="113">
        <f>VLOOKUP(F81,'24q3 abv'!1:1048576,48,FALSE)</f>
        <v>6.4858268964292893</v>
      </c>
      <c r="AB81" s="113">
        <f>VLOOKUP(F81,'24q3 abv'!1:1048576,49,FALSE)</f>
        <v>7.0576880427834432</v>
      </c>
      <c r="AC81" s="114">
        <f>VLOOKUP(F81,'24q3 abv'!1:1048576,50,FALSE)</f>
        <v>0.57186114635415386</v>
      </c>
      <c r="AF81" s="257"/>
      <c r="AI81" s="257"/>
    </row>
    <row r="82" spans="1:35" x14ac:dyDescent="0.2">
      <c r="A82" s="105">
        <v>416</v>
      </c>
      <c r="B82" s="105">
        <v>416035274</v>
      </c>
      <c r="C82" s="106" t="s">
        <v>92</v>
      </c>
      <c r="D82" s="105">
        <v>35</v>
      </c>
      <c r="E82" s="106" t="s">
        <v>42</v>
      </c>
      <c r="F82" s="105">
        <v>274</v>
      </c>
      <c r="G82" s="106" t="s">
        <v>63</v>
      </c>
      <c r="H82" s="107">
        <v>1</v>
      </c>
      <c r="I82" s="108"/>
      <c r="J82" s="109">
        <v>15993.480452145281</v>
      </c>
      <c r="K82" s="110">
        <v>20755</v>
      </c>
      <c r="L82" s="111">
        <f t="shared" si="3"/>
        <v>4761.5195478547193</v>
      </c>
      <c r="M82" s="108"/>
      <c r="N82" s="109">
        <v>7525</v>
      </c>
      <c r="O82" s="110">
        <v>9765</v>
      </c>
      <c r="P82" s="110">
        <v>9212</v>
      </c>
      <c r="Q82" s="110">
        <v>9194</v>
      </c>
      <c r="R82" s="110" t="s">
        <v>601</v>
      </c>
      <c r="S82" s="111">
        <f t="shared" si="4"/>
        <v>-18</v>
      </c>
      <c r="T82" s="108"/>
      <c r="U82" s="109">
        <v>24606.480452145282</v>
      </c>
      <c r="V82" s="110">
        <v>31155</v>
      </c>
      <c r="W82" s="110">
        <v>31137</v>
      </c>
      <c r="X82" s="111">
        <f t="shared" si="5"/>
        <v>-18</v>
      </c>
      <c r="Z82" s="112">
        <f>VLOOKUP(F82,'24q3 abv'!1:1048576,46,FALSE)</f>
        <v>-8.6771016400803092E-2</v>
      </c>
      <c r="AA82" s="113">
        <f>VLOOKUP(F82,'24q3 abv'!1:1048576,48,FALSE)</f>
        <v>9.891291484672788</v>
      </c>
      <c r="AB82" s="113">
        <f>VLOOKUP(F82,'24q3 abv'!1:1048576,49,FALSE)</f>
        <v>7.7798902537394508</v>
      </c>
      <c r="AC82" s="114">
        <f>VLOOKUP(F82,'24q3 abv'!1:1048576,50,FALSE)</f>
        <v>-2.1114012309333372</v>
      </c>
      <c r="AF82" s="257"/>
      <c r="AI82" s="257"/>
    </row>
    <row r="83" spans="1:35" x14ac:dyDescent="0.2">
      <c r="A83" s="105">
        <v>416</v>
      </c>
      <c r="B83" s="105">
        <v>416035285</v>
      </c>
      <c r="C83" s="106" t="s">
        <v>92</v>
      </c>
      <c r="D83" s="105">
        <v>35</v>
      </c>
      <c r="E83" s="106" t="s">
        <v>42</v>
      </c>
      <c r="F83" s="105">
        <v>285</v>
      </c>
      <c r="G83" s="106" t="s">
        <v>64</v>
      </c>
      <c r="H83" s="107">
        <v>1</v>
      </c>
      <c r="I83" s="108"/>
      <c r="J83" s="109">
        <v>13302</v>
      </c>
      <c r="K83" s="110">
        <v>15457</v>
      </c>
      <c r="L83" s="111">
        <f t="shared" si="3"/>
        <v>2155</v>
      </c>
      <c r="M83" s="108"/>
      <c r="N83" s="109">
        <v>3206</v>
      </c>
      <c r="O83" s="110">
        <v>3725</v>
      </c>
      <c r="P83" s="110">
        <v>3725</v>
      </c>
      <c r="Q83" s="110">
        <v>2621</v>
      </c>
      <c r="R83" s="110" t="s">
        <v>601</v>
      </c>
      <c r="S83" s="111">
        <f t="shared" si="4"/>
        <v>-1104</v>
      </c>
      <c r="T83" s="108"/>
      <c r="U83" s="109">
        <v>17596</v>
      </c>
      <c r="V83" s="110">
        <v>20370</v>
      </c>
      <c r="W83" s="110">
        <v>19266</v>
      </c>
      <c r="X83" s="111">
        <f t="shared" si="5"/>
        <v>-1104</v>
      </c>
      <c r="Z83" s="112">
        <f>VLOOKUP(F83,'24q3 abv'!1:1048576,46,FALSE)</f>
        <v>-7.1403336146237422</v>
      </c>
      <c r="AA83" s="113">
        <f>VLOOKUP(F83,'24q3 abv'!1:1048576,48,FALSE)</f>
        <v>12.599654036443464</v>
      </c>
      <c r="AB83" s="113">
        <f>VLOOKUP(F83,'24q3 abv'!1:1048576,49,FALSE)</f>
        <v>6.0000398874237453</v>
      </c>
      <c r="AC83" s="114">
        <f>VLOOKUP(F83,'24q3 abv'!1:1048576,50,FALSE)</f>
        <v>-6.5996141490197191</v>
      </c>
      <c r="AF83" s="257"/>
      <c r="AI83" s="257"/>
    </row>
    <row r="84" spans="1:35" x14ac:dyDescent="0.2">
      <c r="A84" s="105">
        <v>417</v>
      </c>
      <c r="B84" s="105">
        <v>417035035</v>
      </c>
      <c r="C84" s="106" t="s">
        <v>96</v>
      </c>
      <c r="D84" s="105">
        <v>35</v>
      </c>
      <c r="E84" s="106" t="s">
        <v>42</v>
      </c>
      <c r="F84" s="105">
        <v>35</v>
      </c>
      <c r="G84" s="106" t="s">
        <v>42</v>
      </c>
      <c r="H84" s="107">
        <v>317</v>
      </c>
      <c r="I84" s="108"/>
      <c r="J84" s="109">
        <v>16795</v>
      </c>
      <c r="K84" s="110">
        <v>18343</v>
      </c>
      <c r="L84" s="111">
        <f t="shared" si="3"/>
        <v>1548</v>
      </c>
      <c r="M84" s="108"/>
      <c r="N84" s="109">
        <v>6971</v>
      </c>
      <c r="O84" s="110">
        <v>7613</v>
      </c>
      <c r="P84" s="110">
        <v>7613</v>
      </c>
      <c r="Q84" s="110">
        <v>6945</v>
      </c>
      <c r="R84" s="110" t="s">
        <v>601</v>
      </c>
      <c r="S84" s="111">
        <f t="shared" si="4"/>
        <v>-668</v>
      </c>
      <c r="T84" s="108"/>
      <c r="U84" s="109">
        <v>24854</v>
      </c>
      <c r="V84" s="110">
        <v>27144</v>
      </c>
      <c r="W84" s="110">
        <v>26476</v>
      </c>
      <c r="X84" s="111">
        <f t="shared" si="5"/>
        <v>-668</v>
      </c>
      <c r="Z84" s="112">
        <f>VLOOKUP(F84,'24q3 abv'!1:1048576,46,FALSE)</f>
        <v>-3.6419865273042262</v>
      </c>
      <c r="AA84" s="113">
        <f>VLOOKUP(F84,'24q3 abv'!1:1048576,48,FALSE)</f>
        <v>8.1977373866931007</v>
      </c>
      <c r="AB84" s="113">
        <f>VLOOKUP(F84,'24q3 abv'!1:1048576,49,FALSE)</f>
        <v>5.1093170533210595</v>
      </c>
      <c r="AC84" s="114">
        <f>VLOOKUP(F84,'24q3 abv'!1:1048576,50,FALSE)</f>
        <v>-3.0884203333720412</v>
      </c>
      <c r="AF84" s="257"/>
      <c r="AI84" s="257"/>
    </row>
    <row r="85" spans="1:35" x14ac:dyDescent="0.2">
      <c r="A85" s="105">
        <v>417</v>
      </c>
      <c r="B85" s="105">
        <v>417035040</v>
      </c>
      <c r="C85" s="106" t="s">
        <v>96</v>
      </c>
      <c r="D85" s="105">
        <v>35</v>
      </c>
      <c r="E85" s="106" t="s">
        <v>42</v>
      </c>
      <c r="F85" s="105">
        <v>40</v>
      </c>
      <c r="G85" s="106" t="s">
        <v>97</v>
      </c>
      <c r="H85" s="107">
        <v>1</v>
      </c>
      <c r="I85" s="108"/>
      <c r="J85" s="109">
        <v>12954.484033485678</v>
      </c>
      <c r="K85" s="110">
        <v>17048</v>
      </c>
      <c r="L85" s="111">
        <f t="shared" si="3"/>
        <v>4093.5159665143219</v>
      </c>
      <c r="M85" s="108"/>
      <c r="N85" s="109">
        <v>3094</v>
      </c>
      <c r="O85" s="110">
        <v>4072</v>
      </c>
      <c r="P85" s="110">
        <v>4421</v>
      </c>
      <c r="Q85" s="110">
        <v>4508</v>
      </c>
      <c r="R85" s="110" t="s">
        <v>601</v>
      </c>
      <c r="S85" s="111">
        <f t="shared" si="4"/>
        <v>87</v>
      </c>
      <c r="T85" s="108"/>
      <c r="U85" s="109">
        <v>17136.484033485678</v>
      </c>
      <c r="V85" s="110">
        <v>22657</v>
      </c>
      <c r="W85" s="110">
        <v>22744</v>
      </c>
      <c r="X85" s="111">
        <f t="shared" si="5"/>
        <v>87</v>
      </c>
      <c r="Z85" s="112">
        <f>VLOOKUP(F85,'24q3 abv'!1:1048576,46,FALSE)</f>
        <v>0.50538577755759206</v>
      </c>
      <c r="AA85" s="113">
        <f>VLOOKUP(F85,'24q3 abv'!1:1048576,48,FALSE)</f>
        <v>6.1371922885330239</v>
      </c>
      <c r="AB85" s="113">
        <f>VLOOKUP(F85,'24q3 abv'!1:1048576,49,FALSE)</f>
        <v>8.5543560114592889</v>
      </c>
      <c r="AC85" s="114">
        <f>VLOOKUP(F85,'24q3 abv'!1:1048576,50,FALSE)</f>
        <v>2.417163722926265</v>
      </c>
      <c r="AF85" s="257"/>
      <c r="AI85" s="257"/>
    </row>
    <row r="86" spans="1:35" x14ac:dyDescent="0.2">
      <c r="A86" s="105">
        <v>417</v>
      </c>
      <c r="B86" s="105">
        <v>417035044</v>
      </c>
      <c r="C86" s="106" t="s">
        <v>96</v>
      </c>
      <c r="D86" s="105">
        <v>35</v>
      </c>
      <c r="E86" s="106" t="s">
        <v>42</v>
      </c>
      <c r="F86" s="105">
        <v>44</v>
      </c>
      <c r="G86" s="106" t="s">
        <v>43</v>
      </c>
      <c r="H86" s="107">
        <v>1</v>
      </c>
      <c r="I86" s="108"/>
      <c r="J86" s="109">
        <v>17476</v>
      </c>
      <c r="K86" s="110">
        <v>19121</v>
      </c>
      <c r="L86" s="111">
        <f t="shared" si="3"/>
        <v>1645</v>
      </c>
      <c r="M86" s="108"/>
      <c r="N86" s="109">
        <v>610</v>
      </c>
      <c r="O86" s="110">
        <v>667</v>
      </c>
      <c r="P86" s="110">
        <v>667</v>
      </c>
      <c r="Q86" s="110">
        <v>667</v>
      </c>
      <c r="R86" s="110" t="s">
        <v>601</v>
      </c>
      <c r="S86" s="111">
        <f t="shared" si="4"/>
        <v>0</v>
      </c>
      <c r="T86" s="108"/>
      <c r="U86" s="109">
        <v>19174</v>
      </c>
      <c r="V86" s="110">
        <v>20976</v>
      </c>
      <c r="W86" s="110">
        <v>20976</v>
      </c>
      <c r="X86" s="111">
        <f t="shared" si="5"/>
        <v>0</v>
      </c>
      <c r="Z86" s="112">
        <f>VLOOKUP(F86,'24q3 abv'!1:1048576,46,FALSE)</f>
        <v>0</v>
      </c>
      <c r="AA86" s="113">
        <f>VLOOKUP(F86,'24q3 abv'!1:1048576,48,FALSE)</f>
        <v>7.0211140846889624</v>
      </c>
      <c r="AB86" s="113">
        <f>VLOOKUP(F86,'24q3 abv'!1:1048576,49,FALSE)</f>
        <v>8.022463184796722</v>
      </c>
      <c r="AC86" s="114">
        <f>VLOOKUP(F86,'24q3 abv'!1:1048576,50,FALSE)</f>
        <v>1.0013491001077597</v>
      </c>
      <c r="AF86" s="257"/>
      <c r="AI86" s="257"/>
    </row>
    <row r="87" spans="1:35" x14ac:dyDescent="0.2">
      <c r="A87" s="105">
        <v>417</v>
      </c>
      <c r="B87" s="105">
        <v>417035100</v>
      </c>
      <c r="C87" s="106" t="s">
        <v>96</v>
      </c>
      <c r="D87" s="105">
        <v>35</v>
      </c>
      <c r="E87" s="106" t="s">
        <v>42</v>
      </c>
      <c r="F87" s="105">
        <v>100</v>
      </c>
      <c r="G87" s="106" t="s">
        <v>98</v>
      </c>
      <c r="H87" s="107">
        <v>3</v>
      </c>
      <c r="I87" s="108"/>
      <c r="J87" s="109">
        <v>16935</v>
      </c>
      <c r="K87" s="110">
        <v>18375</v>
      </c>
      <c r="L87" s="111">
        <f t="shared" si="3"/>
        <v>1440</v>
      </c>
      <c r="M87" s="108"/>
      <c r="N87" s="109">
        <v>5596</v>
      </c>
      <c r="O87" s="110">
        <v>6072</v>
      </c>
      <c r="P87" s="110">
        <v>6072</v>
      </c>
      <c r="Q87" s="110">
        <v>4651</v>
      </c>
      <c r="R87" s="110" t="s">
        <v>601</v>
      </c>
      <c r="S87" s="111">
        <f t="shared" si="4"/>
        <v>-1421</v>
      </c>
      <c r="T87" s="108"/>
      <c r="U87" s="109">
        <v>23619</v>
      </c>
      <c r="V87" s="110">
        <v>25635</v>
      </c>
      <c r="W87" s="110">
        <v>24214</v>
      </c>
      <c r="X87" s="111">
        <f t="shared" si="5"/>
        <v>-1421</v>
      </c>
      <c r="Z87" s="112">
        <f>VLOOKUP(F87,'24q3 abv'!1:1048576,46,FALSE)</f>
        <v>-7.7348290543766183</v>
      </c>
      <c r="AA87" s="113">
        <f>VLOOKUP(F87,'24q3 abv'!1:1048576,48,FALSE)</f>
        <v>14.379802532330238</v>
      </c>
      <c r="AB87" s="113">
        <f>VLOOKUP(F87,'24q3 abv'!1:1048576,49,FALSE)</f>
        <v>6.891325014944635</v>
      </c>
      <c r="AC87" s="114">
        <f>VLOOKUP(F87,'24q3 abv'!1:1048576,50,FALSE)</f>
        <v>-7.4884775173856033</v>
      </c>
      <c r="AF87" s="257"/>
      <c r="AI87" s="257"/>
    </row>
    <row r="88" spans="1:35" x14ac:dyDescent="0.2">
      <c r="A88" s="105">
        <v>417</v>
      </c>
      <c r="B88" s="105">
        <v>417035133</v>
      </c>
      <c r="C88" s="106" t="s">
        <v>96</v>
      </c>
      <c r="D88" s="105">
        <v>35</v>
      </c>
      <c r="E88" s="106" t="s">
        <v>42</v>
      </c>
      <c r="F88" s="105">
        <v>133</v>
      </c>
      <c r="G88" s="106" t="s">
        <v>95</v>
      </c>
      <c r="H88" s="107">
        <v>3</v>
      </c>
      <c r="I88" s="108"/>
      <c r="J88" s="109">
        <v>10723</v>
      </c>
      <c r="K88" s="110">
        <v>13559</v>
      </c>
      <c r="L88" s="111">
        <f t="shared" si="3"/>
        <v>2836</v>
      </c>
      <c r="M88" s="108"/>
      <c r="N88" s="109">
        <v>1431</v>
      </c>
      <c r="O88" s="110">
        <v>1810</v>
      </c>
      <c r="P88" s="110">
        <v>594</v>
      </c>
      <c r="Q88" s="110">
        <v>585</v>
      </c>
      <c r="R88" s="110" t="s">
        <v>601</v>
      </c>
      <c r="S88" s="111">
        <f t="shared" si="4"/>
        <v>-9</v>
      </c>
      <c r="T88" s="108"/>
      <c r="U88" s="109">
        <v>13242</v>
      </c>
      <c r="V88" s="110">
        <v>15341</v>
      </c>
      <c r="W88" s="110">
        <v>15332</v>
      </c>
      <c r="X88" s="111">
        <f t="shared" si="5"/>
        <v>-9</v>
      </c>
      <c r="Z88" s="112">
        <f>VLOOKUP(F88,'24q3 abv'!1:1048576,46,FALSE)</f>
        <v>-6.9750506684158609E-2</v>
      </c>
      <c r="AA88" s="113">
        <f>VLOOKUP(F88,'24q3 abv'!1:1048576,48,FALSE)</f>
        <v>9.6820674485145464</v>
      </c>
      <c r="AB88" s="113">
        <f>VLOOKUP(F88,'24q3 abv'!1:1048576,49,FALSE)</f>
        <v>-0.16007483005100742</v>
      </c>
      <c r="AC88" s="114">
        <f>VLOOKUP(F88,'24q3 abv'!1:1048576,50,FALSE)</f>
        <v>-9.8421422785655537</v>
      </c>
      <c r="AF88" s="257"/>
      <c r="AI88" s="257"/>
    </row>
    <row r="89" spans="1:35" x14ac:dyDescent="0.2">
      <c r="A89" s="105">
        <v>417</v>
      </c>
      <c r="B89" s="105">
        <v>417035244</v>
      </c>
      <c r="C89" s="106" t="s">
        <v>96</v>
      </c>
      <c r="D89" s="105">
        <v>35</v>
      </c>
      <c r="E89" s="106" t="s">
        <v>42</v>
      </c>
      <c r="F89" s="105">
        <v>244</v>
      </c>
      <c r="G89" s="106" t="s">
        <v>52</v>
      </c>
      <c r="H89" s="107">
        <v>5</v>
      </c>
      <c r="I89" s="108"/>
      <c r="J89" s="109">
        <v>16161</v>
      </c>
      <c r="K89" s="110">
        <v>18836</v>
      </c>
      <c r="L89" s="111">
        <f t="shared" si="3"/>
        <v>2675</v>
      </c>
      <c r="M89" s="108"/>
      <c r="N89" s="109">
        <v>4601</v>
      </c>
      <c r="O89" s="110">
        <v>5362</v>
      </c>
      <c r="P89" s="110">
        <v>5418</v>
      </c>
      <c r="Q89" s="110">
        <v>5390</v>
      </c>
      <c r="R89" s="110" t="s">
        <v>601</v>
      </c>
      <c r="S89" s="111">
        <f t="shared" si="4"/>
        <v>-28</v>
      </c>
      <c r="T89" s="108"/>
      <c r="U89" s="109">
        <v>21850</v>
      </c>
      <c r="V89" s="110">
        <v>25442</v>
      </c>
      <c r="W89" s="110">
        <v>25414</v>
      </c>
      <c r="X89" s="111">
        <f t="shared" si="5"/>
        <v>-28</v>
      </c>
      <c r="Z89" s="112">
        <f>VLOOKUP(F89,'24q3 abv'!1:1048576,46,FALSE)</f>
        <v>-0.1488089004262747</v>
      </c>
      <c r="AA89" s="113">
        <f>VLOOKUP(F89,'24q3 abv'!1:1048576,48,FALSE)</f>
        <v>6.4858268964292893</v>
      </c>
      <c r="AB89" s="113">
        <f>VLOOKUP(F89,'24q3 abv'!1:1048576,49,FALSE)</f>
        <v>7.0576880427834432</v>
      </c>
      <c r="AC89" s="114">
        <f>VLOOKUP(F89,'24q3 abv'!1:1048576,50,FALSE)</f>
        <v>0.57186114635415386</v>
      </c>
      <c r="AF89" s="257"/>
      <c r="AI89" s="257"/>
    </row>
    <row r="90" spans="1:35" x14ac:dyDescent="0.2">
      <c r="A90" s="105">
        <v>417</v>
      </c>
      <c r="B90" s="105">
        <v>417035285</v>
      </c>
      <c r="C90" s="106" t="s">
        <v>96</v>
      </c>
      <c r="D90" s="105">
        <v>35</v>
      </c>
      <c r="E90" s="106" t="s">
        <v>42</v>
      </c>
      <c r="F90" s="105">
        <v>285</v>
      </c>
      <c r="G90" s="106" t="s">
        <v>64</v>
      </c>
      <c r="H90" s="107">
        <v>4</v>
      </c>
      <c r="I90" s="108"/>
      <c r="J90" s="109">
        <v>15438</v>
      </c>
      <c r="K90" s="110">
        <v>16012</v>
      </c>
      <c r="L90" s="111">
        <f t="shared" si="3"/>
        <v>574</v>
      </c>
      <c r="M90" s="108"/>
      <c r="N90" s="109">
        <v>3720</v>
      </c>
      <c r="O90" s="110">
        <v>3859</v>
      </c>
      <c r="P90" s="110">
        <v>3859</v>
      </c>
      <c r="Q90" s="110">
        <v>2715</v>
      </c>
      <c r="R90" s="110" t="s">
        <v>601</v>
      </c>
      <c r="S90" s="111">
        <f t="shared" si="4"/>
        <v>-1144</v>
      </c>
      <c r="T90" s="108"/>
      <c r="U90" s="109">
        <v>20246</v>
      </c>
      <c r="V90" s="110">
        <v>21059</v>
      </c>
      <c r="W90" s="110">
        <v>19915</v>
      </c>
      <c r="X90" s="111">
        <f t="shared" si="5"/>
        <v>-1144</v>
      </c>
      <c r="Z90" s="112">
        <f>VLOOKUP(F90,'24q3 abv'!1:1048576,46,FALSE)</f>
        <v>-7.1403336146237422</v>
      </c>
      <c r="AA90" s="113">
        <f>VLOOKUP(F90,'24q3 abv'!1:1048576,48,FALSE)</f>
        <v>12.599654036443464</v>
      </c>
      <c r="AB90" s="113">
        <f>VLOOKUP(F90,'24q3 abv'!1:1048576,49,FALSE)</f>
        <v>6.0000398874237453</v>
      </c>
      <c r="AC90" s="114">
        <f>VLOOKUP(F90,'24q3 abv'!1:1048576,50,FALSE)</f>
        <v>-6.5996141490197191</v>
      </c>
      <c r="AF90" s="257"/>
      <c r="AI90" s="257"/>
    </row>
    <row r="91" spans="1:35" x14ac:dyDescent="0.2">
      <c r="A91" s="105">
        <v>418</v>
      </c>
      <c r="B91" s="105">
        <v>418100014</v>
      </c>
      <c r="C91" s="106" t="s">
        <v>99</v>
      </c>
      <c r="D91" s="105">
        <v>100</v>
      </c>
      <c r="E91" s="106" t="s">
        <v>98</v>
      </c>
      <c r="F91" s="105">
        <v>14</v>
      </c>
      <c r="G91" s="106" t="s">
        <v>100</v>
      </c>
      <c r="H91" s="107">
        <v>1</v>
      </c>
      <c r="I91" s="108"/>
      <c r="J91" s="109">
        <v>9870</v>
      </c>
      <c r="K91" s="110">
        <v>12788</v>
      </c>
      <c r="L91" s="111">
        <f t="shared" si="3"/>
        <v>2918</v>
      </c>
      <c r="M91" s="108"/>
      <c r="N91" s="109">
        <v>2410</v>
      </c>
      <c r="O91" s="110">
        <v>3123</v>
      </c>
      <c r="P91" s="110">
        <v>2931</v>
      </c>
      <c r="Q91" s="110">
        <v>2938</v>
      </c>
      <c r="R91" s="110" t="s">
        <v>601</v>
      </c>
      <c r="S91" s="111">
        <f t="shared" si="4"/>
        <v>7</v>
      </c>
      <c r="T91" s="108"/>
      <c r="U91" s="109">
        <v>13368</v>
      </c>
      <c r="V91" s="110">
        <v>16907</v>
      </c>
      <c r="W91" s="110">
        <v>16914</v>
      </c>
      <c r="X91" s="111">
        <f t="shared" si="5"/>
        <v>7</v>
      </c>
      <c r="Z91" s="112">
        <f>VLOOKUP(F91,'24q3 abv'!1:1048576,46,FALSE)</f>
        <v>5.5463350708294001E-2</v>
      </c>
      <c r="AA91" s="113">
        <f>VLOOKUP(F91,'24q3 abv'!1:1048576,48,FALSE)</f>
        <v>8.2963858790420613</v>
      </c>
      <c r="AB91" s="113">
        <f>VLOOKUP(F91,'24q3 abv'!1:1048576,49,FALSE)</f>
        <v>5.5971994524645794</v>
      </c>
      <c r="AC91" s="114">
        <f>VLOOKUP(F91,'24q3 abv'!1:1048576,50,FALSE)</f>
        <v>-2.6991864265774819</v>
      </c>
      <c r="AF91" s="257"/>
      <c r="AI91" s="257"/>
    </row>
    <row r="92" spans="1:35" x14ac:dyDescent="0.2">
      <c r="A92" s="105">
        <v>418</v>
      </c>
      <c r="B92" s="105">
        <v>418100100</v>
      </c>
      <c r="C92" s="106" t="s">
        <v>99</v>
      </c>
      <c r="D92" s="105">
        <v>100</v>
      </c>
      <c r="E92" s="106" t="s">
        <v>98</v>
      </c>
      <c r="F92" s="105">
        <v>100</v>
      </c>
      <c r="G92" s="106" t="s">
        <v>98</v>
      </c>
      <c r="H92" s="107">
        <v>263</v>
      </c>
      <c r="I92" s="108"/>
      <c r="J92" s="109">
        <v>13238</v>
      </c>
      <c r="K92" s="110">
        <v>14619</v>
      </c>
      <c r="L92" s="111">
        <f t="shared" si="3"/>
        <v>1381</v>
      </c>
      <c r="M92" s="108"/>
      <c r="N92" s="109">
        <v>4374</v>
      </c>
      <c r="O92" s="110">
        <v>4831</v>
      </c>
      <c r="P92" s="110">
        <v>4831</v>
      </c>
      <c r="Q92" s="110">
        <v>3700</v>
      </c>
      <c r="R92" s="110" t="s">
        <v>601</v>
      </c>
      <c r="S92" s="111">
        <f t="shared" si="4"/>
        <v>-1131</v>
      </c>
      <c r="T92" s="108"/>
      <c r="U92" s="109">
        <v>18700</v>
      </c>
      <c r="V92" s="110">
        <v>20638</v>
      </c>
      <c r="W92" s="110">
        <v>19507</v>
      </c>
      <c r="X92" s="111">
        <f t="shared" si="5"/>
        <v>-1131</v>
      </c>
      <c r="Z92" s="112">
        <f>VLOOKUP(F92,'24q3 abv'!1:1048576,46,FALSE)</f>
        <v>-7.7348290543766183</v>
      </c>
      <c r="AA92" s="113">
        <f>VLOOKUP(F92,'24q3 abv'!1:1048576,48,FALSE)</f>
        <v>14.379802532330238</v>
      </c>
      <c r="AB92" s="113">
        <f>VLOOKUP(F92,'24q3 abv'!1:1048576,49,FALSE)</f>
        <v>6.891325014944635</v>
      </c>
      <c r="AC92" s="114">
        <f>VLOOKUP(F92,'24q3 abv'!1:1048576,50,FALSE)</f>
        <v>-7.4884775173856033</v>
      </c>
      <c r="AF92" s="257"/>
      <c r="AI92" s="257"/>
    </row>
    <row r="93" spans="1:35" x14ac:dyDescent="0.2">
      <c r="A93" s="105">
        <v>418</v>
      </c>
      <c r="B93" s="105">
        <v>418100136</v>
      </c>
      <c r="C93" s="106" t="s">
        <v>99</v>
      </c>
      <c r="D93" s="105">
        <v>100</v>
      </c>
      <c r="E93" s="106" t="s">
        <v>98</v>
      </c>
      <c r="F93" s="105">
        <v>136</v>
      </c>
      <c r="G93" s="106" t="s">
        <v>101</v>
      </c>
      <c r="H93" s="107">
        <v>4</v>
      </c>
      <c r="I93" s="108"/>
      <c r="J93" s="109">
        <v>11758</v>
      </c>
      <c r="K93" s="110">
        <v>11684</v>
      </c>
      <c r="L93" s="111">
        <f t="shared" si="3"/>
        <v>-74</v>
      </c>
      <c r="M93" s="108"/>
      <c r="N93" s="109">
        <v>3757</v>
      </c>
      <c r="O93" s="110">
        <v>3733</v>
      </c>
      <c r="P93" s="110">
        <v>3738</v>
      </c>
      <c r="Q93" s="110">
        <v>3773</v>
      </c>
      <c r="R93" s="110" t="s">
        <v>601</v>
      </c>
      <c r="S93" s="111">
        <f t="shared" si="4"/>
        <v>35</v>
      </c>
      <c r="T93" s="108"/>
      <c r="U93" s="109">
        <v>16603</v>
      </c>
      <c r="V93" s="110">
        <v>16610</v>
      </c>
      <c r="W93" s="110">
        <v>16645</v>
      </c>
      <c r="X93" s="111">
        <f t="shared" si="5"/>
        <v>35</v>
      </c>
      <c r="Z93" s="112">
        <f>VLOOKUP(F93,'24q3 abv'!1:1048576,46,FALSE)</f>
        <v>0.30246180688584445</v>
      </c>
      <c r="AA93" s="113">
        <f>VLOOKUP(F93,'24q3 abv'!1:1048576,48,FALSE)</f>
        <v>4.5326076796594394</v>
      </c>
      <c r="AB93" s="113">
        <f>VLOOKUP(F93,'24q3 abv'!1:1048576,49,FALSE)</f>
        <v>4.9169157021020569</v>
      </c>
      <c r="AC93" s="114">
        <f>VLOOKUP(F93,'24q3 abv'!1:1048576,50,FALSE)</f>
        <v>0.38430802244261741</v>
      </c>
      <c r="AF93" s="257"/>
      <c r="AI93" s="257"/>
    </row>
    <row r="94" spans="1:35" x14ac:dyDescent="0.2">
      <c r="A94" s="105">
        <v>418</v>
      </c>
      <c r="B94" s="105">
        <v>418100170</v>
      </c>
      <c r="C94" s="106" t="s">
        <v>99</v>
      </c>
      <c r="D94" s="105">
        <v>100</v>
      </c>
      <c r="E94" s="106" t="s">
        <v>98</v>
      </c>
      <c r="F94" s="105">
        <v>170</v>
      </c>
      <c r="G94" s="106" t="s">
        <v>102</v>
      </c>
      <c r="H94" s="107">
        <v>5</v>
      </c>
      <c r="I94" s="108"/>
      <c r="J94" s="109">
        <v>12239</v>
      </c>
      <c r="K94" s="110">
        <v>12625</v>
      </c>
      <c r="L94" s="111">
        <f t="shared" si="3"/>
        <v>386</v>
      </c>
      <c r="M94" s="108"/>
      <c r="N94" s="109">
        <v>1837</v>
      </c>
      <c r="O94" s="110">
        <v>1895</v>
      </c>
      <c r="P94" s="110">
        <v>671</v>
      </c>
      <c r="Q94" s="110">
        <v>698</v>
      </c>
      <c r="R94" s="110" t="s">
        <v>601</v>
      </c>
      <c r="S94" s="111">
        <f t="shared" si="4"/>
        <v>27</v>
      </c>
      <c r="T94" s="108"/>
      <c r="U94" s="109">
        <v>15164</v>
      </c>
      <c r="V94" s="110">
        <v>14484</v>
      </c>
      <c r="W94" s="110">
        <v>14511</v>
      </c>
      <c r="X94" s="111">
        <f t="shared" si="5"/>
        <v>27</v>
      </c>
      <c r="Z94" s="112">
        <f>VLOOKUP(F94,'24q3 abv'!1:1048576,46,FALSE)</f>
        <v>0.21523703644975001</v>
      </c>
      <c r="AA94" s="113">
        <f>VLOOKUP(F94,'24q3 abv'!1:1048576,48,FALSE)</f>
        <v>12.812842175833739</v>
      </c>
      <c r="AB94" s="113">
        <f>VLOOKUP(F94,'24q3 abv'!1:1048576,49,FALSE)</f>
        <v>3.0478431574059721</v>
      </c>
      <c r="AC94" s="114">
        <f>VLOOKUP(F94,'24q3 abv'!1:1048576,50,FALSE)</f>
        <v>-9.7649990184277655</v>
      </c>
      <c r="AF94" s="257"/>
      <c r="AI94" s="257"/>
    </row>
    <row r="95" spans="1:35" x14ac:dyDescent="0.2">
      <c r="A95" s="105">
        <v>418</v>
      </c>
      <c r="B95" s="105">
        <v>418100198</v>
      </c>
      <c r="C95" s="106" t="s">
        <v>99</v>
      </c>
      <c r="D95" s="105">
        <v>100</v>
      </c>
      <c r="E95" s="106" t="s">
        <v>98</v>
      </c>
      <c r="F95" s="105">
        <v>198</v>
      </c>
      <c r="G95" s="106" t="s">
        <v>103</v>
      </c>
      <c r="H95" s="107">
        <v>7</v>
      </c>
      <c r="I95" s="108"/>
      <c r="J95" s="109">
        <v>10197</v>
      </c>
      <c r="K95" s="110">
        <v>10413</v>
      </c>
      <c r="L95" s="111">
        <f t="shared" si="3"/>
        <v>216</v>
      </c>
      <c r="M95" s="108"/>
      <c r="N95" s="109">
        <v>5293</v>
      </c>
      <c r="O95" s="110">
        <v>5405</v>
      </c>
      <c r="P95" s="110">
        <v>5405</v>
      </c>
      <c r="Q95" s="110">
        <v>5430</v>
      </c>
      <c r="R95" s="110" t="s">
        <v>601</v>
      </c>
      <c r="S95" s="111">
        <f t="shared" si="4"/>
        <v>25</v>
      </c>
      <c r="T95" s="108"/>
      <c r="U95" s="109">
        <v>16578</v>
      </c>
      <c r="V95" s="110">
        <v>17006</v>
      </c>
      <c r="W95" s="110">
        <v>17031</v>
      </c>
      <c r="X95" s="111">
        <f t="shared" si="5"/>
        <v>25</v>
      </c>
      <c r="Z95" s="112">
        <f>VLOOKUP(F95,'24q3 abv'!1:1048576,46,FALSE)</f>
        <v>0.23899095922897118</v>
      </c>
      <c r="AA95" s="113">
        <f>VLOOKUP(F95,'24q3 abv'!1:1048576,48,FALSE)</f>
        <v>6.3146140851784267</v>
      </c>
      <c r="AB95" s="113">
        <f>VLOOKUP(F95,'24q3 abv'!1:1048576,49,FALSE)</f>
        <v>5.0629197795104028</v>
      </c>
      <c r="AC95" s="114">
        <f>VLOOKUP(F95,'24q3 abv'!1:1048576,50,FALSE)</f>
        <v>-1.2516943056680239</v>
      </c>
      <c r="AF95" s="257"/>
      <c r="AI95" s="257"/>
    </row>
    <row r="96" spans="1:35" x14ac:dyDescent="0.2">
      <c r="A96" s="105">
        <v>418</v>
      </c>
      <c r="B96" s="105">
        <v>418100276</v>
      </c>
      <c r="C96" s="106" t="s">
        <v>99</v>
      </c>
      <c r="D96" s="105">
        <v>100</v>
      </c>
      <c r="E96" s="106" t="s">
        <v>98</v>
      </c>
      <c r="F96" s="105">
        <v>276</v>
      </c>
      <c r="G96" s="106" t="s">
        <v>104</v>
      </c>
      <c r="H96" s="107">
        <v>1</v>
      </c>
      <c r="I96" s="108"/>
      <c r="J96" s="109">
        <v>9870</v>
      </c>
      <c r="K96" s="110">
        <v>10413</v>
      </c>
      <c r="L96" s="111">
        <f t="shared" si="3"/>
        <v>543</v>
      </c>
      <c r="M96" s="108"/>
      <c r="N96" s="109">
        <v>9994</v>
      </c>
      <c r="O96" s="110">
        <v>10544</v>
      </c>
      <c r="P96" s="110">
        <v>9554</v>
      </c>
      <c r="Q96" s="110">
        <v>9559</v>
      </c>
      <c r="R96" s="110" t="s">
        <v>601</v>
      </c>
      <c r="S96" s="111">
        <f t="shared" si="4"/>
        <v>5</v>
      </c>
      <c r="T96" s="108"/>
      <c r="U96" s="109">
        <v>20952</v>
      </c>
      <c r="V96" s="110">
        <v>21155</v>
      </c>
      <c r="W96" s="110">
        <v>21160</v>
      </c>
      <c r="X96" s="111">
        <f t="shared" si="5"/>
        <v>5</v>
      </c>
      <c r="Z96" s="112">
        <f>VLOOKUP(F96,'24q3 abv'!1:1048576,46,FALSE)</f>
        <v>5.4138697969108307E-2</v>
      </c>
      <c r="AA96" s="113">
        <f>VLOOKUP(F96,'24q3 abv'!1:1048576,48,FALSE)</f>
        <v>8.0802923693467896</v>
      </c>
      <c r="AB96" s="113">
        <f>VLOOKUP(F96,'24q3 abv'!1:1048576,49,FALSE)</f>
        <v>2.9619313466341777</v>
      </c>
      <c r="AC96" s="114">
        <f>VLOOKUP(F96,'24q3 abv'!1:1048576,50,FALSE)</f>
        <v>-5.1183610227126124</v>
      </c>
      <c r="AF96" s="257"/>
      <c r="AI96" s="257"/>
    </row>
    <row r="97" spans="1:35" x14ac:dyDescent="0.2">
      <c r="A97" s="105">
        <v>418</v>
      </c>
      <c r="B97" s="105">
        <v>418100308</v>
      </c>
      <c r="C97" s="106" t="s">
        <v>99</v>
      </c>
      <c r="D97" s="105">
        <v>100</v>
      </c>
      <c r="E97" s="106" t="s">
        <v>98</v>
      </c>
      <c r="F97" s="105">
        <v>308</v>
      </c>
      <c r="G97" s="106" t="s">
        <v>105</v>
      </c>
      <c r="H97" s="107">
        <v>2</v>
      </c>
      <c r="I97" s="108"/>
      <c r="J97" s="109">
        <v>15940.913815493748</v>
      </c>
      <c r="K97" s="110">
        <v>10413</v>
      </c>
      <c r="L97" s="111">
        <f t="shared" si="3"/>
        <v>-5527.9138154937482</v>
      </c>
      <c r="M97" s="108"/>
      <c r="N97" s="109">
        <v>6576</v>
      </c>
      <c r="O97" s="110">
        <v>4296</v>
      </c>
      <c r="P97" s="110">
        <v>2802</v>
      </c>
      <c r="Q97" s="110">
        <v>2792</v>
      </c>
      <c r="R97" s="110" t="s">
        <v>601</v>
      </c>
      <c r="S97" s="111">
        <f t="shared" si="4"/>
        <v>-10</v>
      </c>
      <c r="T97" s="108"/>
      <c r="U97" s="109">
        <v>23604.913815493746</v>
      </c>
      <c r="V97" s="110">
        <v>14403</v>
      </c>
      <c r="W97" s="110">
        <v>14393</v>
      </c>
      <c r="X97" s="111">
        <f t="shared" si="5"/>
        <v>-10</v>
      </c>
      <c r="Z97" s="112">
        <f>VLOOKUP(F97,'24q3 abv'!1:1048576,46,FALSE)</f>
        <v>-9.1722481895274655E-2</v>
      </c>
      <c r="AA97" s="113">
        <f>VLOOKUP(F97,'24q3 abv'!1:1048576,48,FALSE)</f>
        <v>11.538564033538364</v>
      </c>
      <c r="AB97" s="113">
        <f>VLOOKUP(F97,'24q3 abv'!1:1048576,49,FALSE)</f>
        <v>-0.7814686681805979</v>
      </c>
      <c r="AC97" s="114">
        <f>VLOOKUP(F97,'24q3 abv'!1:1048576,50,FALSE)</f>
        <v>-12.320032701718961</v>
      </c>
      <c r="AF97" s="257"/>
      <c r="AI97" s="257"/>
    </row>
    <row r="98" spans="1:35" x14ac:dyDescent="0.2">
      <c r="A98" s="105">
        <v>418</v>
      </c>
      <c r="B98" s="105">
        <v>418100315</v>
      </c>
      <c r="C98" s="106" t="s">
        <v>99</v>
      </c>
      <c r="D98" s="105">
        <v>100</v>
      </c>
      <c r="E98" s="106" t="s">
        <v>98</v>
      </c>
      <c r="F98" s="105">
        <v>315</v>
      </c>
      <c r="G98" s="106" t="s">
        <v>106</v>
      </c>
      <c r="H98" s="107">
        <v>1</v>
      </c>
      <c r="I98" s="108"/>
      <c r="J98" s="109">
        <v>9870</v>
      </c>
      <c r="K98" s="110">
        <v>10413</v>
      </c>
      <c r="L98" s="111">
        <f t="shared" si="3"/>
        <v>543</v>
      </c>
      <c r="M98" s="108"/>
      <c r="N98" s="109">
        <v>7175</v>
      </c>
      <c r="O98" s="110">
        <v>7570</v>
      </c>
      <c r="P98" s="110">
        <v>6818</v>
      </c>
      <c r="Q98" s="110">
        <v>6824</v>
      </c>
      <c r="R98" s="110" t="s">
        <v>601</v>
      </c>
      <c r="S98" s="111">
        <f t="shared" si="4"/>
        <v>6</v>
      </c>
      <c r="T98" s="108"/>
      <c r="U98" s="109">
        <v>18133</v>
      </c>
      <c r="V98" s="110">
        <v>18419</v>
      </c>
      <c r="W98" s="110">
        <v>18425</v>
      </c>
      <c r="X98" s="111">
        <f t="shared" si="5"/>
        <v>6</v>
      </c>
      <c r="Z98" s="112">
        <f>VLOOKUP(F98,'24q3 abv'!1:1048576,46,FALSE)</f>
        <v>4.9575120963964991E-2</v>
      </c>
      <c r="AA98" s="113">
        <f>VLOOKUP(F98,'24q3 abv'!1:1048576,48,FALSE)</f>
        <v>6.9058579323712816</v>
      </c>
      <c r="AB98" s="113">
        <f>VLOOKUP(F98,'24q3 abv'!1:1048576,49,FALSE)</f>
        <v>3.1016290340423294</v>
      </c>
      <c r="AC98" s="114">
        <f>VLOOKUP(F98,'24q3 abv'!1:1048576,50,FALSE)</f>
        <v>-3.8042288983289523</v>
      </c>
      <c r="AF98" s="257"/>
      <c r="AI98" s="257"/>
    </row>
    <row r="99" spans="1:35" x14ac:dyDescent="0.2">
      <c r="A99" s="105">
        <v>418</v>
      </c>
      <c r="B99" s="105">
        <v>418100321</v>
      </c>
      <c r="C99" s="106" t="s">
        <v>99</v>
      </c>
      <c r="D99" s="105">
        <v>100</v>
      </c>
      <c r="E99" s="106" t="s">
        <v>98</v>
      </c>
      <c r="F99" s="105">
        <v>321</v>
      </c>
      <c r="G99" s="106" t="s">
        <v>107</v>
      </c>
      <c r="H99" s="107">
        <v>1</v>
      </c>
      <c r="I99" s="108"/>
      <c r="J99" s="109">
        <v>14118</v>
      </c>
      <c r="K99" s="110">
        <v>10413</v>
      </c>
      <c r="L99" s="111">
        <f t="shared" si="3"/>
        <v>-3705</v>
      </c>
      <c r="M99" s="108"/>
      <c r="N99" s="109">
        <v>7141</v>
      </c>
      <c r="O99" s="110">
        <v>5267</v>
      </c>
      <c r="P99" s="110">
        <v>5356</v>
      </c>
      <c r="Q99" s="110">
        <v>5357</v>
      </c>
      <c r="R99" s="110" t="s">
        <v>601</v>
      </c>
      <c r="S99" s="111">
        <f t="shared" si="4"/>
        <v>1</v>
      </c>
      <c r="T99" s="108"/>
      <c r="U99" s="109">
        <v>22347</v>
      </c>
      <c r="V99" s="110">
        <v>16957</v>
      </c>
      <c r="W99" s="110">
        <v>16958</v>
      </c>
      <c r="X99" s="111">
        <f t="shared" si="5"/>
        <v>1</v>
      </c>
      <c r="Z99" s="112">
        <f>VLOOKUP(F99,'24q3 abv'!1:1048576,46,FALSE)</f>
        <v>1.2085032716640853E-2</v>
      </c>
      <c r="AA99" s="113">
        <f>VLOOKUP(F99,'24q3 abv'!1:1048576,48,FALSE)</f>
        <v>4.8531483382749068</v>
      </c>
      <c r="AB99" s="113">
        <f>VLOOKUP(F99,'24q3 abv'!1:1048576,49,FALSE)</f>
        <v>5.795122810698432</v>
      </c>
      <c r="AC99" s="114">
        <f>VLOOKUP(F99,'24q3 abv'!1:1048576,50,FALSE)</f>
        <v>0.94197447242352528</v>
      </c>
      <c r="AF99" s="257"/>
      <c r="AI99" s="257"/>
    </row>
    <row r="100" spans="1:35" x14ac:dyDescent="0.2">
      <c r="A100" s="105">
        <v>418</v>
      </c>
      <c r="B100" s="105">
        <v>418100348</v>
      </c>
      <c r="C100" s="106" t="s">
        <v>99</v>
      </c>
      <c r="D100" s="105">
        <v>100</v>
      </c>
      <c r="E100" s="106" t="s">
        <v>98</v>
      </c>
      <c r="F100" s="105">
        <v>348</v>
      </c>
      <c r="G100" s="106" t="s">
        <v>108</v>
      </c>
      <c r="H100" s="107">
        <v>2</v>
      </c>
      <c r="I100" s="108"/>
      <c r="J100" s="109">
        <v>9870</v>
      </c>
      <c r="K100" s="110">
        <v>10413</v>
      </c>
      <c r="L100" s="111">
        <f t="shared" si="3"/>
        <v>543</v>
      </c>
      <c r="M100" s="108"/>
      <c r="N100" s="109">
        <v>0</v>
      </c>
      <c r="O100" s="110">
        <v>0</v>
      </c>
      <c r="P100" s="110">
        <v>54</v>
      </c>
      <c r="Q100" s="110">
        <v>40</v>
      </c>
      <c r="R100" s="110" t="s">
        <v>601</v>
      </c>
      <c r="S100" s="111">
        <f t="shared" si="4"/>
        <v>-14</v>
      </c>
      <c r="T100" s="108"/>
      <c r="U100" s="109">
        <v>10958</v>
      </c>
      <c r="V100" s="110">
        <v>11655</v>
      </c>
      <c r="W100" s="110">
        <v>11641</v>
      </c>
      <c r="X100" s="111">
        <f t="shared" si="5"/>
        <v>-14</v>
      </c>
      <c r="Z100" s="112">
        <f>VLOOKUP(F100,'24q3 abv'!1:1048576,46,FALSE)</f>
        <v>-0.13185899459953987</v>
      </c>
      <c r="AA100" s="113">
        <f>VLOOKUP(F100,'24q3 abv'!1:1048576,48,FALSE)</f>
        <v>11.013101418639465</v>
      </c>
      <c r="AB100" s="113">
        <f>VLOOKUP(F100,'24q3 abv'!1:1048576,49,FALSE)</f>
        <v>11.5861359280713</v>
      </c>
      <c r="AC100" s="114">
        <f>VLOOKUP(F100,'24q3 abv'!1:1048576,50,FALSE)</f>
        <v>0.5730345094318352</v>
      </c>
      <c r="AF100" s="257"/>
      <c r="AI100" s="257"/>
    </row>
    <row r="101" spans="1:35" x14ac:dyDescent="0.2">
      <c r="A101" s="105">
        <v>418</v>
      </c>
      <c r="B101" s="105">
        <v>418100690</v>
      </c>
      <c r="C101" s="106" t="s">
        <v>99</v>
      </c>
      <c r="D101" s="105">
        <v>100</v>
      </c>
      <c r="E101" s="106" t="s">
        <v>98</v>
      </c>
      <c r="F101" s="105">
        <v>690</v>
      </c>
      <c r="G101" s="106" t="s">
        <v>109</v>
      </c>
      <c r="H101" s="107">
        <v>2</v>
      </c>
      <c r="I101" s="108"/>
      <c r="J101" s="109" t="s">
        <v>601</v>
      </c>
      <c r="K101" s="110">
        <v>13117</v>
      </c>
      <c r="L101" s="111" t="str">
        <f t="shared" si="3"/>
        <v/>
      </c>
      <c r="M101" s="108"/>
      <c r="N101" s="109" t="s">
        <v>601</v>
      </c>
      <c r="O101" s="110">
        <v>6247</v>
      </c>
      <c r="P101" s="110">
        <v>6581</v>
      </c>
      <c r="Q101" s="110">
        <v>6637</v>
      </c>
      <c r="R101" s="110" t="s">
        <v>601</v>
      </c>
      <c r="S101" s="111">
        <f t="shared" si="4"/>
        <v>56</v>
      </c>
      <c r="T101" s="108"/>
      <c r="U101" s="109" t="s">
        <v>601</v>
      </c>
      <c r="V101" s="110">
        <v>20886</v>
      </c>
      <c r="W101" s="110">
        <v>20942</v>
      </c>
      <c r="X101" s="111">
        <f t="shared" si="5"/>
        <v>56</v>
      </c>
      <c r="Z101" s="112">
        <f>VLOOKUP(F101,'24q3 abv'!1:1048576,46,FALSE)</f>
        <v>0.42232773273158841</v>
      </c>
      <c r="AA101" s="113">
        <f>VLOOKUP(F101,'24q3 abv'!1:1048576,48,FALSE)</f>
        <v>3.5003018350724764</v>
      </c>
      <c r="AB101" s="113">
        <f>VLOOKUP(F101,'24q3 abv'!1:1048576,49,FALSE)</f>
        <v>5.3503974806886747</v>
      </c>
      <c r="AC101" s="114">
        <f>VLOOKUP(F101,'24q3 abv'!1:1048576,50,FALSE)</f>
        <v>1.8500956456161983</v>
      </c>
      <c r="AF101" s="257"/>
      <c r="AI101" s="257"/>
    </row>
    <row r="102" spans="1:35" x14ac:dyDescent="0.2">
      <c r="A102" s="105">
        <v>419</v>
      </c>
      <c r="B102" s="105">
        <v>419035035</v>
      </c>
      <c r="C102" s="106" t="s">
        <v>110</v>
      </c>
      <c r="D102" s="105">
        <v>35</v>
      </c>
      <c r="E102" s="106" t="s">
        <v>42</v>
      </c>
      <c r="F102" s="105">
        <v>35</v>
      </c>
      <c r="G102" s="106" t="s">
        <v>42</v>
      </c>
      <c r="H102" s="107">
        <v>90</v>
      </c>
      <c r="I102" s="108"/>
      <c r="J102" s="109">
        <v>15617</v>
      </c>
      <c r="K102" s="110">
        <v>17874</v>
      </c>
      <c r="L102" s="111">
        <f t="shared" si="3"/>
        <v>2257</v>
      </c>
      <c r="M102" s="108"/>
      <c r="N102" s="109">
        <v>6482</v>
      </c>
      <c r="O102" s="110">
        <v>7419</v>
      </c>
      <c r="P102" s="110">
        <v>7419</v>
      </c>
      <c r="Q102" s="110">
        <v>6768</v>
      </c>
      <c r="R102" s="110" t="s">
        <v>601</v>
      </c>
      <c r="S102" s="111">
        <f t="shared" si="4"/>
        <v>-651</v>
      </c>
      <c r="T102" s="108"/>
      <c r="U102" s="109">
        <v>23187</v>
      </c>
      <c r="V102" s="110">
        <v>26481</v>
      </c>
      <c r="W102" s="110">
        <v>25830</v>
      </c>
      <c r="X102" s="111">
        <f t="shared" si="5"/>
        <v>-651</v>
      </c>
      <c r="Z102" s="112">
        <f>VLOOKUP(F102,'24q3 abv'!1:1048576,46,FALSE)</f>
        <v>-3.6419865273042262</v>
      </c>
      <c r="AA102" s="113">
        <f>VLOOKUP(F102,'24q3 abv'!1:1048576,48,FALSE)</f>
        <v>8.1977373866931007</v>
      </c>
      <c r="AB102" s="113">
        <f>VLOOKUP(F102,'24q3 abv'!1:1048576,49,FALSE)</f>
        <v>5.1093170533210595</v>
      </c>
      <c r="AC102" s="114">
        <f>VLOOKUP(F102,'24q3 abv'!1:1048576,50,FALSE)</f>
        <v>-3.0884203333720412</v>
      </c>
      <c r="AF102" s="257"/>
      <c r="AI102" s="257"/>
    </row>
    <row r="103" spans="1:35" x14ac:dyDescent="0.2">
      <c r="A103" s="105">
        <v>419</v>
      </c>
      <c r="B103" s="105">
        <v>419035044</v>
      </c>
      <c r="C103" s="106" t="s">
        <v>110</v>
      </c>
      <c r="D103" s="105">
        <v>35</v>
      </c>
      <c r="E103" s="106" t="s">
        <v>42</v>
      </c>
      <c r="F103" s="105">
        <v>44</v>
      </c>
      <c r="G103" s="106" t="s">
        <v>43</v>
      </c>
      <c r="H103" s="107">
        <v>1</v>
      </c>
      <c r="I103" s="108"/>
      <c r="J103" s="109">
        <v>14420</v>
      </c>
      <c r="K103" s="110">
        <v>14883</v>
      </c>
      <c r="L103" s="111">
        <f t="shared" si="3"/>
        <v>463</v>
      </c>
      <c r="M103" s="108"/>
      <c r="N103" s="109">
        <v>503</v>
      </c>
      <c r="O103" s="110">
        <v>519</v>
      </c>
      <c r="P103" s="110">
        <v>519</v>
      </c>
      <c r="Q103" s="110">
        <v>519</v>
      </c>
      <c r="R103" s="110" t="s">
        <v>601</v>
      </c>
      <c r="S103" s="111">
        <f t="shared" si="4"/>
        <v>0</v>
      </c>
      <c r="T103" s="108"/>
      <c r="U103" s="109">
        <v>16011</v>
      </c>
      <c r="V103" s="110">
        <v>16590</v>
      </c>
      <c r="W103" s="110">
        <v>16590</v>
      </c>
      <c r="X103" s="111">
        <f t="shared" si="5"/>
        <v>0</v>
      </c>
      <c r="Z103" s="112">
        <f>VLOOKUP(F103,'24q3 abv'!1:1048576,46,FALSE)</f>
        <v>0</v>
      </c>
      <c r="AA103" s="113">
        <f>VLOOKUP(F103,'24q3 abv'!1:1048576,48,FALSE)</f>
        <v>7.0211140846889624</v>
      </c>
      <c r="AB103" s="113">
        <f>VLOOKUP(F103,'24q3 abv'!1:1048576,49,FALSE)</f>
        <v>8.022463184796722</v>
      </c>
      <c r="AC103" s="114">
        <f>VLOOKUP(F103,'24q3 abv'!1:1048576,50,FALSE)</f>
        <v>1.0013491001077597</v>
      </c>
      <c r="AF103" s="257"/>
      <c r="AI103" s="257"/>
    </row>
    <row r="104" spans="1:35" x14ac:dyDescent="0.2">
      <c r="A104" s="105">
        <v>419</v>
      </c>
      <c r="B104" s="105">
        <v>419035189</v>
      </c>
      <c r="C104" s="106" t="s">
        <v>110</v>
      </c>
      <c r="D104" s="105">
        <v>35</v>
      </c>
      <c r="E104" s="106" t="s">
        <v>42</v>
      </c>
      <c r="F104" s="105">
        <v>189</v>
      </c>
      <c r="G104" s="106" t="s">
        <v>59</v>
      </c>
      <c r="H104" s="107">
        <v>2</v>
      </c>
      <c r="I104" s="108"/>
      <c r="J104" s="109">
        <v>11876.535469617698</v>
      </c>
      <c r="K104" s="110">
        <v>15826</v>
      </c>
      <c r="L104" s="111">
        <f t="shared" si="3"/>
        <v>3949.4645303823017</v>
      </c>
      <c r="M104" s="108"/>
      <c r="N104" s="109">
        <v>4100</v>
      </c>
      <c r="O104" s="110">
        <v>5463</v>
      </c>
      <c r="P104" s="110">
        <v>5382</v>
      </c>
      <c r="Q104" s="110">
        <v>5405</v>
      </c>
      <c r="R104" s="110" t="s">
        <v>601</v>
      </c>
      <c r="S104" s="111">
        <f t="shared" si="4"/>
        <v>23</v>
      </c>
      <c r="T104" s="108"/>
      <c r="U104" s="109">
        <v>17064.535469617698</v>
      </c>
      <c r="V104" s="110">
        <v>22396</v>
      </c>
      <c r="W104" s="110">
        <v>22419</v>
      </c>
      <c r="X104" s="111">
        <f t="shared" si="5"/>
        <v>23</v>
      </c>
      <c r="Z104" s="112">
        <f>VLOOKUP(F104,'24q3 abv'!1:1048576,46,FALSE)</f>
        <v>0.14898881764085559</v>
      </c>
      <c r="AA104" s="113">
        <f>VLOOKUP(F104,'24q3 abv'!1:1048576,48,FALSE)</f>
        <v>5.2641326180156458</v>
      </c>
      <c r="AB104" s="113">
        <f>VLOOKUP(F104,'24q3 abv'!1:1048576,49,FALSE)</f>
        <v>4.8058190231262792</v>
      </c>
      <c r="AC104" s="114">
        <f>VLOOKUP(F104,'24q3 abv'!1:1048576,50,FALSE)</f>
        <v>-0.45831359488936663</v>
      </c>
      <c r="AF104" s="257"/>
      <c r="AI104" s="257"/>
    </row>
    <row r="105" spans="1:35" x14ac:dyDescent="0.2">
      <c r="A105" s="105">
        <v>419</v>
      </c>
      <c r="B105" s="105">
        <v>419035244</v>
      </c>
      <c r="C105" s="106" t="s">
        <v>110</v>
      </c>
      <c r="D105" s="105">
        <v>35</v>
      </c>
      <c r="E105" s="106" t="s">
        <v>42</v>
      </c>
      <c r="F105" s="105">
        <v>244</v>
      </c>
      <c r="G105" s="106" t="s">
        <v>52</v>
      </c>
      <c r="H105" s="107">
        <v>2</v>
      </c>
      <c r="I105" s="108"/>
      <c r="J105" s="109">
        <v>13585</v>
      </c>
      <c r="K105" s="110">
        <v>14614</v>
      </c>
      <c r="L105" s="111">
        <f t="shared" si="3"/>
        <v>1029</v>
      </c>
      <c r="M105" s="108"/>
      <c r="N105" s="109">
        <v>3867</v>
      </c>
      <c r="O105" s="110">
        <v>4160</v>
      </c>
      <c r="P105" s="110">
        <v>4204</v>
      </c>
      <c r="Q105" s="110">
        <v>4182</v>
      </c>
      <c r="R105" s="110" t="s">
        <v>601</v>
      </c>
      <c r="S105" s="111">
        <f t="shared" si="4"/>
        <v>-22</v>
      </c>
      <c r="T105" s="108"/>
      <c r="U105" s="109">
        <v>18540</v>
      </c>
      <c r="V105" s="110">
        <v>20006</v>
      </c>
      <c r="W105" s="110">
        <v>19984</v>
      </c>
      <c r="X105" s="111">
        <f t="shared" si="5"/>
        <v>-22</v>
      </c>
      <c r="Z105" s="112">
        <f>VLOOKUP(F105,'24q3 abv'!1:1048576,46,FALSE)</f>
        <v>-0.1488089004262747</v>
      </c>
      <c r="AA105" s="113">
        <f>VLOOKUP(F105,'24q3 abv'!1:1048576,48,FALSE)</f>
        <v>6.4858268964292893</v>
      </c>
      <c r="AB105" s="113">
        <f>VLOOKUP(F105,'24q3 abv'!1:1048576,49,FALSE)</f>
        <v>7.0576880427834432</v>
      </c>
      <c r="AC105" s="114">
        <f>VLOOKUP(F105,'24q3 abv'!1:1048576,50,FALSE)</f>
        <v>0.57186114635415386</v>
      </c>
      <c r="AF105" s="257"/>
      <c r="AI105" s="257"/>
    </row>
    <row r="106" spans="1:35" x14ac:dyDescent="0.2">
      <c r="A106" s="105">
        <v>420</v>
      </c>
      <c r="B106" s="105">
        <v>420049010</v>
      </c>
      <c r="C106" s="106" t="s">
        <v>111</v>
      </c>
      <c r="D106" s="105">
        <v>49</v>
      </c>
      <c r="E106" s="106" t="s">
        <v>112</v>
      </c>
      <c r="F106" s="105">
        <v>10</v>
      </c>
      <c r="G106" s="106" t="s">
        <v>113</v>
      </c>
      <c r="H106" s="107">
        <v>7</v>
      </c>
      <c r="I106" s="108"/>
      <c r="J106" s="109">
        <v>14427</v>
      </c>
      <c r="K106" s="110">
        <v>14919</v>
      </c>
      <c r="L106" s="111">
        <f t="shared" si="3"/>
        <v>492</v>
      </c>
      <c r="M106" s="108"/>
      <c r="N106" s="109">
        <v>6237</v>
      </c>
      <c r="O106" s="110">
        <v>6449</v>
      </c>
      <c r="P106" s="110">
        <v>6449</v>
      </c>
      <c r="Q106" s="110">
        <v>6262</v>
      </c>
      <c r="R106" s="110" t="s">
        <v>601</v>
      </c>
      <c r="S106" s="111">
        <f t="shared" si="4"/>
        <v>-187</v>
      </c>
      <c r="T106" s="108"/>
      <c r="U106" s="109">
        <v>21752</v>
      </c>
      <c r="V106" s="110">
        <v>22556</v>
      </c>
      <c r="W106" s="110">
        <v>22369</v>
      </c>
      <c r="X106" s="111">
        <f t="shared" si="5"/>
        <v>-187</v>
      </c>
      <c r="Z106" s="112">
        <f>VLOOKUP(F106,'24q3 abv'!1:1048576,46,FALSE)</f>
        <v>-1.2543288526395884</v>
      </c>
      <c r="AA106" s="113">
        <f>VLOOKUP(F106,'24q3 abv'!1:1048576,48,FALSE)</f>
        <v>7.7699136152797426</v>
      </c>
      <c r="AB106" s="113">
        <f>VLOOKUP(F106,'24q3 abv'!1:1048576,49,FALSE)</f>
        <v>6.6765888067675432</v>
      </c>
      <c r="AC106" s="114">
        <f>VLOOKUP(F106,'24q3 abv'!1:1048576,50,FALSE)</f>
        <v>-1.0933248085121994</v>
      </c>
      <c r="AF106" s="257"/>
      <c r="AI106" s="257"/>
    </row>
    <row r="107" spans="1:35" x14ac:dyDescent="0.2">
      <c r="A107" s="105">
        <v>420</v>
      </c>
      <c r="B107" s="105">
        <v>420049016</v>
      </c>
      <c r="C107" s="106" t="s">
        <v>111</v>
      </c>
      <c r="D107" s="105">
        <v>49</v>
      </c>
      <c r="E107" s="106" t="s">
        <v>112</v>
      </c>
      <c r="F107" s="105">
        <v>16</v>
      </c>
      <c r="G107" s="106" t="s">
        <v>114</v>
      </c>
      <c r="H107" s="107">
        <v>2</v>
      </c>
      <c r="I107" s="108"/>
      <c r="J107" s="109" t="s">
        <v>601</v>
      </c>
      <c r="K107" s="110">
        <v>15567</v>
      </c>
      <c r="L107" s="111" t="str">
        <f t="shared" si="3"/>
        <v/>
      </c>
      <c r="M107" s="108"/>
      <c r="N107" s="109" t="s">
        <v>601</v>
      </c>
      <c r="O107" s="110" t="s">
        <v>601</v>
      </c>
      <c r="P107" s="110">
        <v>228</v>
      </c>
      <c r="Q107" s="110">
        <v>171</v>
      </c>
      <c r="R107" s="110" t="s">
        <v>601</v>
      </c>
      <c r="S107" s="111">
        <f t="shared" si="4"/>
        <v>-57</v>
      </c>
      <c r="T107" s="108"/>
      <c r="U107" s="109" t="s">
        <v>601</v>
      </c>
      <c r="V107" s="110">
        <v>16983</v>
      </c>
      <c r="W107" s="110">
        <v>16926</v>
      </c>
      <c r="X107" s="111">
        <f t="shared" si="5"/>
        <v>-57</v>
      </c>
      <c r="Z107" s="112">
        <f>VLOOKUP(F107,'24q3 abv'!1:1048576,46,FALSE)</f>
        <v>-0.3699405579906454</v>
      </c>
      <c r="AA107" s="113">
        <f>VLOOKUP(F107,'24q3 abv'!1:1048576,48,FALSE)</f>
        <v>8.7270294285765626</v>
      </c>
      <c r="AB107" s="113">
        <f>VLOOKUP(F107,'24q3 abv'!1:1048576,49,FALSE)</f>
        <v>7.5613458163057796</v>
      </c>
      <c r="AC107" s="114">
        <f>VLOOKUP(F107,'24q3 abv'!1:1048576,50,FALSE)</f>
        <v>-1.165683612270783</v>
      </c>
      <c r="AF107" s="257"/>
      <c r="AI107" s="257"/>
    </row>
    <row r="108" spans="1:35" x14ac:dyDescent="0.2">
      <c r="A108" s="105">
        <v>420</v>
      </c>
      <c r="B108" s="105">
        <v>420049026</v>
      </c>
      <c r="C108" s="106" t="s">
        <v>111</v>
      </c>
      <c r="D108" s="105">
        <v>49</v>
      </c>
      <c r="E108" s="106" t="s">
        <v>112</v>
      </c>
      <c r="F108" s="105">
        <v>26</v>
      </c>
      <c r="G108" s="106" t="s">
        <v>115</v>
      </c>
      <c r="H108" s="107">
        <v>4</v>
      </c>
      <c r="I108" s="108"/>
      <c r="J108" s="109">
        <v>12083</v>
      </c>
      <c r="K108" s="110">
        <v>13646</v>
      </c>
      <c r="L108" s="111">
        <f t="shared" si="3"/>
        <v>1563</v>
      </c>
      <c r="M108" s="108"/>
      <c r="N108" s="109">
        <v>4303</v>
      </c>
      <c r="O108" s="110">
        <v>4860</v>
      </c>
      <c r="P108" s="110">
        <v>4383</v>
      </c>
      <c r="Q108" s="110">
        <v>4389</v>
      </c>
      <c r="R108" s="110" t="s">
        <v>601</v>
      </c>
      <c r="S108" s="111">
        <f t="shared" si="4"/>
        <v>6</v>
      </c>
      <c r="T108" s="108"/>
      <c r="U108" s="109">
        <v>17474</v>
      </c>
      <c r="V108" s="110">
        <v>19217</v>
      </c>
      <c r="W108" s="110">
        <v>19223</v>
      </c>
      <c r="X108" s="111">
        <f t="shared" si="5"/>
        <v>6</v>
      </c>
      <c r="Z108" s="112">
        <f>VLOOKUP(F108,'24q3 abv'!1:1048576,46,FALSE)</f>
        <v>4.6176515272776442E-2</v>
      </c>
      <c r="AA108" s="113">
        <f>VLOOKUP(F108,'24q3 abv'!1:1048576,48,FALSE)</f>
        <v>7.8261341031584521</v>
      </c>
      <c r="AB108" s="113">
        <f>VLOOKUP(F108,'24q3 abv'!1:1048576,49,FALSE)</f>
        <v>6.2930444009597633</v>
      </c>
      <c r="AC108" s="114">
        <f>VLOOKUP(F108,'24q3 abv'!1:1048576,50,FALSE)</f>
        <v>-1.5330897021986889</v>
      </c>
      <c r="AF108" s="257"/>
      <c r="AI108" s="257"/>
    </row>
    <row r="109" spans="1:35" x14ac:dyDescent="0.2">
      <c r="A109" s="105">
        <v>420</v>
      </c>
      <c r="B109" s="105">
        <v>420049031</v>
      </c>
      <c r="C109" s="106" t="s">
        <v>111</v>
      </c>
      <c r="D109" s="105">
        <v>49</v>
      </c>
      <c r="E109" s="106" t="s">
        <v>112</v>
      </c>
      <c r="F109" s="105">
        <v>31</v>
      </c>
      <c r="G109" s="106" t="s">
        <v>116</v>
      </c>
      <c r="H109" s="107">
        <v>1</v>
      </c>
      <c r="I109" s="108"/>
      <c r="J109" s="109">
        <v>11003</v>
      </c>
      <c r="K109" s="110">
        <v>11791</v>
      </c>
      <c r="L109" s="111">
        <f t="shared" si="3"/>
        <v>788</v>
      </c>
      <c r="M109" s="108"/>
      <c r="N109" s="109">
        <v>4939</v>
      </c>
      <c r="O109" s="110">
        <v>5292</v>
      </c>
      <c r="P109" s="110">
        <v>5292</v>
      </c>
      <c r="Q109" s="110">
        <v>5292</v>
      </c>
      <c r="R109" s="110" t="s">
        <v>601</v>
      </c>
      <c r="S109" s="111">
        <f t="shared" si="4"/>
        <v>0</v>
      </c>
      <c r="T109" s="108"/>
      <c r="U109" s="109">
        <v>17030</v>
      </c>
      <c r="V109" s="110">
        <v>18271</v>
      </c>
      <c r="W109" s="110">
        <v>18271</v>
      </c>
      <c r="X109" s="111">
        <f t="shared" si="5"/>
        <v>0</v>
      </c>
      <c r="Z109" s="112">
        <f>VLOOKUP(F109,'24q3 abv'!1:1048576,46,FALSE)</f>
        <v>0</v>
      </c>
      <c r="AA109" s="113">
        <f>VLOOKUP(F109,'24q3 abv'!1:1048576,48,FALSE)</f>
        <v>10.198307875911542</v>
      </c>
      <c r="AB109" s="113">
        <f>VLOOKUP(F109,'24q3 abv'!1:1048576,49,FALSE)</f>
        <v>2.4851537338024827</v>
      </c>
      <c r="AC109" s="114">
        <f>VLOOKUP(F109,'24q3 abv'!1:1048576,50,FALSE)</f>
        <v>-7.7131541421090599</v>
      </c>
      <c r="AF109" s="257"/>
      <c r="AI109" s="257"/>
    </row>
    <row r="110" spans="1:35" x14ac:dyDescent="0.2">
      <c r="A110" s="105">
        <v>420</v>
      </c>
      <c r="B110" s="105">
        <v>420049035</v>
      </c>
      <c r="C110" s="106" t="s">
        <v>111</v>
      </c>
      <c r="D110" s="105">
        <v>49</v>
      </c>
      <c r="E110" s="106" t="s">
        <v>112</v>
      </c>
      <c r="F110" s="105">
        <v>35</v>
      </c>
      <c r="G110" s="106" t="s">
        <v>42</v>
      </c>
      <c r="H110" s="107">
        <v>29</v>
      </c>
      <c r="I110" s="108"/>
      <c r="J110" s="109">
        <v>15103</v>
      </c>
      <c r="K110" s="110">
        <v>16253</v>
      </c>
      <c r="L110" s="111">
        <f t="shared" si="3"/>
        <v>1150</v>
      </c>
      <c r="M110" s="108"/>
      <c r="N110" s="109">
        <v>6269</v>
      </c>
      <c r="O110" s="110">
        <v>6746</v>
      </c>
      <c r="P110" s="110">
        <v>6746</v>
      </c>
      <c r="Q110" s="110">
        <v>6154</v>
      </c>
      <c r="R110" s="110" t="s">
        <v>601</v>
      </c>
      <c r="S110" s="111">
        <f t="shared" si="4"/>
        <v>-592</v>
      </c>
      <c r="T110" s="108"/>
      <c r="U110" s="109">
        <v>22460</v>
      </c>
      <c r="V110" s="110">
        <v>24187</v>
      </c>
      <c r="W110" s="110">
        <v>23595</v>
      </c>
      <c r="X110" s="111">
        <f t="shared" si="5"/>
        <v>-592</v>
      </c>
      <c r="Z110" s="112">
        <f>VLOOKUP(F110,'24q3 abv'!1:1048576,46,FALSE)</f>
        <v>-3.6419865273042262</v>
      </c>
      <c r="AA110" s="113">
        <f>VLOOKUP(F110,'24q3 abv'!1:1048576,48,FALSE)</f>
        <v>8.1977373866931007</v>
      </c>
      <c r="AB110" s="113">
        <f>VLOOKUP(F110,'24q3 abv'!1:1048576,49,FALSE)</f>
        <v>5.1093170533210595</v>
      </c>
      <c r="AC110" s="114">
        <f>VLOOKUP(F110,'24q3 abv'!1:1048576,50,FALSE)</f>
        <v>-3.0884203333720412</v>
      </c>
      <c r="AF110" s="257"/>
      <c r="AI110" s="257"/>
    </row>
    <row r="111" spans="1:35" x14ac:dyDescent="0.2">
      <c r="A111" s="105">
        <v>420</v>
      </c>
      <c r="B111" s="105">
        <v>420049044</v>
      </c>
      <c r="C111" s="106" t="s">
        <v>111</v>
      </c>
      <c r="D111" s="105">
        <v>49</v>
      </c>
      <c r="E111" s="106" t="s">
        <v>112</v>
      </c>
      <c r="F111" s="105">
        <v>44</v>
      </c>
      <c r="G111" s="106" t="s">
        <v>43</v>
      </c>
      <c r="H111" s="107">
        <v>8</v>
      </c>
      <c r="I111" s="108"/>
      <c r="J111" s="109">
        <v>14561</v>
      </c>
      <c r="K111" s="110">
        <v>16962</v>
      </c>
      <c r="L111" s="111">
        <f t="shared" si="3"/>
        <v>2401</v>
      </c>
      <c r="M111" s="108"/>
      <c r="N111" s="109">
        <v>508</v>
      </c>
      <c r="O111" s="110">
        <v>592</v>
      </c>
      <c r="P111" s="110">
        <v>592</v>
      </c>
      <c r="Q111" s="110">
        <v>592</v>
      </c>
      <c r="R111" s="110" t="s">
        <v>601</v>
      </c>
      <c r="S111" s="111">
        <f t="shared" si="4"/>
        <v>0</v>
      </c>
      <c r="T111" s="108"/>
      <c r="U111" s="109">
        <v>16157</v>
      </c>
      <c r="V111" s="110">
        <v>18742</v>
      </c>
      <c r="W111" s="110">
        <v>18742</v>
      </c>
      <c r="X111" s="111">
        <f t="shared" si="5"/>
        <v>0</v>
      </c>
      <c r="Z111" s="112">
        <f>VLOOKUP(F111,'24q3 abv'!1:1048576,46,FALSE)</f>
        <v>0</v>
      </c>
      <c r="AA111" s="113">
        <f>VLOOKUP(F111,'24q3 abv'!1:1048576,48,FALSE)</f>
        <v>7.0211140846889624</v>
      </c>
      <c r="AB111" s="113">
        <f>VLOOKUP(F111,'24q3 abv'!1:1048576,49,FALSE)</f>
        <v>8.022463184796722</v>
      </c>
      <c r="AC111" s="114">
        <f>VLOOKUP(F111,'24q3 abv'!1:1048576,50,FALSE)</f>
        <v>1.0013491001077597</v>
      </c>
      <c r="AF111" s="257"/>
      <c r="AI111" s="257"/>
    </row>
    <row r="112" spans="1:35" x14ac:dyDescent="0.2">
      <c r="A112" s="105">
        <v>420</v>
      </c>
      <c r="B112" s="105">
        <v>420049049</v>
      </c>
      <c r="C112" s="106" t="s">
        <v>111</v>
      </c>
      <c r="D112" s="105">
        <v>49</v>
      </c>
      <c r="E112" s="106" t="s">
        <v>112</v>
      </c>
      <c r="F112" s="105">
        <v>49</v>
      </c>
      <c r="G112" s="106" t="s">
        <v>112</v>
      </c>
      <c r="H112" s="107">
        <v>219</v>
      </c>
      <c r="I112" s="108"/>
      <c r="J112" s="109">
        <v>16041</v>
      </c>
      <c r="K112" s="110">
        <v>17366</v>
      </c>
      <c r="L112" s="111">
        <f t="shared" si="3"/>
        <v>1325</v>
      </c>
      <c r="M112" s="108"/>
      <c r="N112" s="109">
        <v>20265</v>
      </c>
      <c r="O112" s="110">
        <v>21939</v>
      </c>
      <c r="P112" s="110">
        <v>21791</v>
      </c>
      <c r="Q112" s="110">
        <v>21744</v>
      </c>
      <c r="R112" s="110" t="s">
        <v>601</v>
      </c>
      <c r="S112" s="111">
        <f t="shared" si="4"/>
        <v>-47</v>
      </c>
      <c r="T112" s="108"/>
      <c r="U112" s="109">
        <v>37394</v>
      </c>
      <c r="V112" s="110">
        <v>40345</v>
      </c>
      <c r="W112" s="110">
        <v>40298</v>
      </c>
      <c r="X112" s="111">
        <f t="shared" si="5"/>
        <v>-47</v>
      </c>
      <c r="Z112" s="112">
        <f>VLOOKUP(F112,'24q3 abv'!1:1048576,46,FALSE)</f>
        <v>-0.27051090117149101</v>
      </c>
      <c r="AA112" s="113">
        <f>VLOOKUP(F112,'24q3 abv'!1:1048576,48,FALSE)</f>
        <v>6.4153480264197231</v>
      </c>
      <c r="AB112" s="113">
        <f>VLOOKUP(F112,'24q3 abv'!1:1048576,49,FALSE)</f>
        <v>5.4044043925644356</v>
      </c>
      <c r="AC112" s="114">
        <f>VLOOKUP(F112,'24q3 abv'!1:1048576,50,FALSE)</f>
        <v>-1.0109436338552875</v>
      </c>
      <c r="AF112" s="257"/>
      <c r="AI112" s="257"/>
    </row>
    <row r="113" spans="1:35" x14ac:dyDescent="0.2">
      <c r="A113" s="105">
        <v>420</v>
      </c>
      <c r="B113" s="105">
        <v>420049057</v>
      </c>
      <c r="C113" s="106" t="s">
        <v>111</v>
      </c>
      <c r="D113" s="105">
        <v>49</v>
      </c>
      <c r="E113" s="106" t="s">
        <v>112</v>
      </c>
      <c r="F113" s="105">
        <v>57</v>
      </c>
      <c r="G113" s="106" t="s">
        <v>44</v>
      </c>
      <c r="H113" s="107">
        <v>3</v>
      </c>
      <c r="I113" s="108"/>
      <c r="J113" s="109">
        <v>12396</v>
      </c>
      <c r="K113" s="110">
        <v>11791</v>
      </c>
      <c r="L113" s="111">
        <f t="shared" si="3"/>
        <v>-605</v>
      </c>
      <c r="M113" s="108"/>
      <c r="N113" s="109">
        <v>269</v>
      </c>
      <c r="O113" s="110">
        <v>256</v>
      </c>
      <c r="P113" s="110">
        <v>256</v>
      </c>
      <c r="Q113" s="110">
        <v>205</v>
      </c>
      <c r="R113" s="110" t="s">
        <v>601</v>
      </c>
      <c r="S113" s="111">
        <f t="shared" si="4"/>
        <v>-51</v>
      </c>
      <c r="T113" s="108"/>
      <c r="U113" s="109">
        <v>13753</v>
      </c>
      <c r="V113" s="110">
        <v>13235</v>
      </c>
      <c r="W113" s="110">
        <v>13184</v>
      </c>
      <c r="X113" s="111">
        <f t="shared" si="5"/>
        <v>-51</v>
      </c>
      <c r="Z113" s="112">
        <f>VLOOKUP(F113,'24q3 abv'!1:1048576,46,FALSE)</f>
        <v>-0.4269988875434052</v>
      </c>
      <c r="AA113" s="113">
        <f>VLOOKUP(F113,'24q3 abv'!1:1048576,48,FALSE)</f>
        <v>11.007344258306667</v>
      </c>
      <c r="AB113" s="113">
        <f>VLOOKUP(F113,'24q3 abv'!1:1048576,49,FALSE)</f>
        <v>10.453313457514286</v>
      </c>
      <c r="AC113" s="114">
        <f>VLOOKUP(F113,'24q3 abv'!1:1048576,50,FALSE)</f>
        <v>-0.55403080079238087</v>
      </c>
      <c r="AF113" s="257"/>
      <c r="AI113" s="257"/>
    </row>
    <row r="114" spans="1:35" x14ac:dyDescent="0.2">
      <c r="A114" s="105">
        <v>420</v>
      </c>
      <c r="B114" s="105">
        <v>420049093</v>
      </c>
      <c r="C114" s="106" t="s">
        <v>111</v>
      </c>
      <c r="D114" s="105">
        <v>49</v>
      </c>
      <c r="E114" s="106" t="s">
        <v>112</v>
      </c>
      <c r="F114" s="105">
        <v>93</v>
      </c>
      <c r="G114" s="106" t="s">
        <v>45</v>
      </c>
      <c r="H114" s="107">
        <v>12</v>
      </c>
      <c r="I114" s="108"/>
      <c r="J114" s="109">
        <v>14617</v>
      </c>
      <c r="K114" s="110">
        <v>16473</v>
      </c>
      <c r="L114" s="111">
        <f t="shared" si="3"/>
        <v>1856</v>
      </c>
      <c r="M114" s="108"/>
      <c r="N114" s="109">
        <v>188</v>
      </c>
      <c r="O114" s="110">
        <v>212</v>
      </c>
      <c r="P114" s="110">
        <v>46</v>
      </c>
      <c r="Q114" s="110">
        <v>0</v>
      </c>
      <c r="R114" s="110" t="s">
        <v>601</v>
      </c>
      <c r="S114" s="111">
        <f t="shared" si="4"/>
        <v>-46</v>
      </c>
      <c r="T114" s="108"/>
      <c r="U114" s="109">
        <v>15893</v>
      </c>
      <c r="V114" s="110">
        <v>17707</v>
      </c>
      <c r="W114" s="110">
        <v>17661</v>
      </c>
      <c r="X114" s="111">
        <f t="shared" si="5"/>
        <v>-46</v>
      </c>
      <c r="Z114" s="112">
        <f>VLOOKUP(F114,'24q3 abv'!1:1048576,46,FALSE)</f>
        <v>-0.29623913782315014</v>
      </c>
      <c r="AA114" s="113">
        <f>VLOOKUP(F114,'24q3 abv'!1:1048576,48,FALSE)</f>
        <v>16.450773736991518</v>
      </c>
      <c r="AB114" s="113">
        <f>VLOOKUP(F114,'24q3 abv'!1:1048576,49,FALSE)</f>
        <v>14.856653552425286</v>
      </c>
      <c r="AC114" s="114">
        <f>VLOOKUP(F114,'24q3 abv'!1:1048576,50,FALSE)</f>
        <v>-1.5941201845662327</v>
      </c>
      <c r="AF114" s="257"/>
      <c r="AI114" s="257"/>
    </row>
    <row r="115" spans="1:35" x14ac:dyDescent="0.2">
      <c r="A115" s="105">
        <v>420</v>
      </c>
      <c r="B115" s="105">
        <v>420049097</v>
      </c>
      <c r="C115" s="106" t="s">
        <v>111</v>
      </c>
      <c r="D115" s="105">
        <v>49</v>
      </c>
      <c r="E115" s="106" t="s">
        <v>112</v>
      </c>
      <c r="F115" s="105">
        <v>97</v>
      </c>
      <c r="G115" s="106" t="s">
        <v>117</v>
      </c>
      <c r="H115" s="107">
        <v>1</v>
      </c>
      <c r="I115" s="108"/>
      <c r="J115" s="109">
        <v>15701.485072463767</v>
      </c>
      <c r="K115" s="110">
        <v>16375</v>
      </c>
      <c r="L115" s="111">
        <f t="shared" si="3"/>
        <v>673.51492753623279</v>
      </c>
      <c r="M115" s="108"/>
      <c r="N115" s="109">
        <v>0</v>
      </c>
      <c r="O115" s="110">
        <v>0</v>
      </c>
      <c r="P115" s="110">
        <v>0</v>
      </c>
      <c r="Q115" s="110">
        <v>0</v>
      </c>
      <c r="R115" s="110" t="s">
        <v>601</v>
      </c>
      <c r="S115" s="111">
        <f t="shared" si="4"/>
        <v>0</v>
      </c>
      <c r="T115" s="108"/>
      <c r="U115" s="109">
        <v>16789.485072463765</v>
      </c>
      <c r="V115" s="110">
        <v>17563</v>
      </c>
      <c r="W115" s="110">
        <v>17563</v>
      </c>
      <c r="X115" s="111">
        <f t="shared" si="5"/>
        <v>0</v>
      </c>
      <c r="Z115" s="112">
        <f>VLOOKUP(F115,'24q3 abv'!1:1048576,46,FALSE)</f>
        <v>-0.18134728891058671</v>
      </c>
      <c r="AA115" s="113">
        <f>VLOOKUP(F115,'24q3 abv'!1:1048576,48,FALSE)</f>
        <v>8.8243087673910772</v>
      </c>
      <c r="AB115" s="113">
        <f>VLOOKUP(F115,'24q3 abv'!1:1048576,49,FALSE)</f>
        <v>8.0999601386083011</v>
      </c>
      <c r="AC115" s="114">
        <f>VLOOKUP(F115,'24q3 abv'!1:1048576,50,FALSE)</f>
        <v>-0.72434862878277606</v>
      </c>
      <c r="AF115" s="257"/>
      <c r="AI115" s="257"/>
    </row>
    <row r="116" spans="1:35" x14ac:dyDescent="0.2">
      <c r="A116" s="105">
        <v>420</v>
      </c>
      <c r="B116" s="105">
        <v>420049128</v>
      </c>
      <c r="C116" s="106" t="s">
        <v>111</v>
      </c>
      <c r="D116" s="105">
        <v>49</v>
      </c>
      <c r="E116" s="106" t="s">
        <v>112</v>
      </c>
      <c r="F116" s="105">
        <v>128</v>
      </c>
      <c r="G116" s="106" t="s">
        <v>118</v>
      </c>
      <c r="H116" s="107">
        <v>1</v>
      </c>
      <c r="I116" s="108"/>
      <c r="J116" s="109">
        <v>17451</v>
      </c>
      <c r="K116" s="110">
        <v>19116</v>
      </c>
      <c r="L116" s="111">
        <f t="shared" si="3"/>
        <v>1665</v>
      </c>
      <c r="M116" s="108"/>
      <c r="N116" s="109">
        <v>1813</v>
      </c>
      <c r="O116" s="110">
        <v>1986</v>
      </c>
      <c r="P116" s="110">
        <v>712</v>
      </c>
      <c r="Q116" s="110">
        <v>690</v>
      </c>
      <c r="R116" s="110" t="s">
        <v>601</v>
      </c>
      <c r="S116" s="111">
        <f t="shared" si="4"/>
        <v>-22</v>
      </c>
      <c r="T116" s="108"/>
      <c r="U116" s="109">
        <v>20352</v>
      </c>
      <c r="V116" s="110">
        <v>21016</v>
      </c>
      <c r="W116" s="110">
        <v>20994</v>
      </c>
      <c r="X116" s="111">
        <f t="shared" si="5"/>
        <v>-22</v>
      </c>
      <c r="Z116" s="112">
        <f>VLOOKUP(F116,'24q3 abv'!1:1048576,46,FALSE)</f>
        <v>-0.1192385055144598</v>
      </c>
      <c r="AA116" s="113">
        <f>VLOOKUP(F116,'24q3 abv'!1:1048576,48,FALSE)</f>
        <v>9.2474032575979539</v>
      </c>
      <c r="AB116" s="113">
        <f>VLOOKUP(F116,'24q3 abv'!1:1048576,49,FALSE)</f>
        <v>1.9503170816559821</v>
      </c>
      <c r="AC116" s="114">
        <f>VLOOKUP(F116,'24q3 abv'!1:1048576,50,FALSE)</f>
        <v>-7.2970861759419723</v>
      </c>
      <c r="AF116" s="257"/>
      <c r="AI116" s="257"/>
    </row>
    <row r="117" spans="1:35" x14ac:dyDescent="0.2">
      <c r="A117" s="105">
        <v>420</v>
      </c>
      <c r="B117" s="105">
        <v>420049153</v>
      </c>
      <c r="C117" s="106" t="s">
        <v>111</v>
      </c>
      <c r="D117" s="105">
        <v>49</v>
      </c>
      <c r="E117" s="106" t="s">
        <v>112</v>
      </c>
      <c r="F117" s="105">
        <v>153</v>
      </c>
      <c r="G117" s="106" t="s">
        <v>46</v>
      </c>
      <c r="H117" s="107">
        <v>3</v>
      </c>
      <c r="I117" s="108"/>
      <c r="J117" s="109">
        <v>15254.340083668003</v>
      </c>
      <c r="K117" s="110">
        <v>16545</v>
      </c>
      <c r="L117" s="111">
        <f t="shared" si="3"/>
        <v>1290.659916331997</v>
      </c>
      <c r="M117" s="108"/>
      <c r="N117" s="109">
        <v>0</v>
      </c>
      <c r="O117" s="110">
        <v>0</v>
      </c>
      <c r="P117" s="110">
        <v>46</v>
      </c>
      <c r="Q117" s="110">
        <v>21</v>
      </c>
      <c r="R117" s="110" t="s">
        <v>601</v>
      </c>
      <c r="S117" s="111">
        <f t="shared" si="4"/>
        <v>-25</v>
      </c>
      <c r="T117" s="108"/>
      <c r="U117" s="109">
        <v>16342.340083668003</v>
      </c>
      <c r="V117" s="110">
        <v>17779</v>
      </c>
      <c r="W117" s="110">
        <v>17754</v>
      </c>
      <c r="X117" s="111">
        <f t="shared" si="5"/>
        <v>-25</v>
      </c>
      <c r="Z117" s="112">
        <f>VLOOKUP(F117,'24q3 abv'!1:1048576,46,FALSE)</f>
        <v>-0.14803788415341046</v>
      </c>
      <c r="AA117" s="113">
        <f>VLOOKUP(F117,'24q3 abv'!1:1048576,48,FALSE)</f>
        <v>9.2574266490542065</v>
      </c>
      <c r="AB117" s="113">
        <f>VLOOKUP(F117,'24q3 abv'!1:1048576,49,FALSE)</f>
        <v>9.4144724309003021</v>
      </c>
      <c r="AC117" s="114">
        <f>VLOOKUP(F117,'24q3 abv'!1:1048576,50,FALSE)</f>
        <v>0.15704578184609552</v>
      </c>
      <c r="AF117" s="257"/>
      <c r="AI117" s="257"/>
    </row>
    <row r="118" spans="1:35" x14ac:dyDescent="0.2">
      <c r="A118" s="105">
        <v>420</v>
      </c>
      <c r="B118" s="105">
        <v>420049155</v>
      </c>
      <c r="C118" s="106" t="s">
        <v>111</v>
      </c>
      <c r="D118" s="105">
        <v>49</v>
      </c>
      <c r="E118" s="106" t="s">
        <v>112</v>
      </c>
      <c r="F118" s="105">
        <v>155</v>
      </c>
      <c r="G118" s="106" t="s">
        <v>119</v>
      </c>
      <c r="H118" s="107">
        <v>1</v>
      </c>
      <c r="I118" s="108"/>
      <c r="J118" s="109" t="s">
        <v>601</v>
      </c>
      <c r="K118" s="110">
        <v>13151</v>
      </c>
      <c r="L118" s="111" t="str">
        <f t="shared" si="3"/>
        <v/>
      </c>
      <c r="M118" s="108"/>
      <c r="N118" s="109" t="s">
        <v>601</v>
      </c>
      <c r="O118" s="110">
        <v>10486</v>
      </c>
      <c r="P118" s="110">
        <v>10486</v>
      </c>
      <c r="Q118" s="110">
        <v>10486</v>
      </c>
      <c r="R118" s="110" t="s">
        <v>601</v>
      </c>
      <c r="S118" s="111">
        <f t="shared" si="4"/>
        <v>0</v>
      </c>
      <c r="T118" s="108"/>
      <c r="U118" s="109" t="s">
        <v>601</v>
      </c>
      <c r="V118" s="110">
        <v>24825</v>
      </c>
      <c r="W118" s="110">
        <v>24825</v>
      </c>
      <c r="X118" s="111">
        <f t="shared" si="5"/>
        <v>0</v>
      </c>
      <c r="Z118" s="112">
        <f>VLOOKUP(F118,'24q3 abv'!1:1048576,46,FALSE)</f>
        <v>0</v>
      </c>
      <c r="AA118" s="113">
        <f>VLOOKUP(F118,'24q3 abv'!1:1048576,48,FALSE)</f>
        <v>7.7597875824193423</v>
      </c>
      <c r="AB118" s="113">
        <f>VLOOKUP(F118,'24q3 abv'!1:1048576,49,FALSE)</f>
        <v>4.3438215342530313</v>
      </c>
      <c r="AC118" s="114">
        <f>VLOOKUP(F118,'24q3 abv'!1:1048576,50,FALSE)</f>
        <v>-3.415966048166311</v>
      </c>
      <c r="AF118" s="257"/>
      <c r="AI118" s="257"/>
    </row>
    <row r="119" spans="1:35" x14ac:dyDescent="0.2">
      <c r="A119" s="105">
        <v>420</v>
      </c>
      <c r="B119" s="105">
        <v>420049163</v>
      </c>
      <c r="C119" s="106" t="s">
        <v>111</v>
      </c>
      <c r="D119" s="105">
        <v>49</v>
      </c>
      <c r="E119" s="106" t="s">
        <v>112</v>
      </c>
      <c r="F119" s="105">
        <v>163</v>
      </c>
      <c r="G119" s="106" t="s">
        <v>48</v>
      </c>
      <c r="H119" s="107">
        <v>1</v>
      </c>
      <c r="I119" s="108"/>
      <c r="J119" s="109">
        <v>14254</v>
      </c>
      <c r="K119" s="110">
        <v>19238</v>
      </c>
      <c r="L119" s="111">
        <f t="shared" si="3"/>
        <v>4984</v>
      </c>
      <c r="M119" s="108"/>
      <c r="N119" s="109">
        <v>94</v>
      </c>
      <c r="O119" s="110" t="s">
        <v>601</v>
      </c>
      <c r="P119" s="110">
        <v>0</v>
      </c>
      <c r="Q119" s="110">
        <v>0</v>
      </c>
      <c r="R119" s="110" t="s">
        <v>601</v>
      </c>
      <c r="S119" s="111">
        <f t="shared" si="4"/>
        <v>0</v>
      </c>
      <c r="T119" s="108"/>
      <c r="U119" s="109">
        <v>15436</v>
      </c>
      <c r="V119" s="110">
        <v>20426</v>
      </c>
      <c r="W119" s="110">
        <v>20426</v>
      </c>
      <c r="X119" s="111">
        <f t="shared" si="5"/>
        <v>0</v>
      </c>
      <c r="Z119" s="112">
        <f>VLOOKUP(F119,'24q3 abv'!1:1048576,46,FALSE)</f>
        <v>-0.22828370213737514</v>
      </c>
      <c r="AA119" s="113">
        <f>VLOOKUP(F119,'24q3 abv'!1:1048576,48,FALSE)</f>
        <v>10.076345998506774</v>
      </c>
      <c r="AB119" s="113">
        <f>VLOOKUP(F119,'24q3 abv'!1:1048576,49,FALSE)</f>
        <v>8.2294977780381959</v>
      </c>
      <c r="AC119" s="114">
        <f>VLOOKUP(F119,'24q3 abv'!1:1048576,50,FALSE)</f>
        <v>-1.8468482204685781</v>
      </c>
      <c r="AF119" s="257"/>
      <c r="AI119" s="257"/>
    </row>
    <row r="120" spans="1:35" x14ac:dyDescent="0.2">
      <c r="A120" s="105">
        <v>420</v>
      </c>
      <c r="B120" s="105">
        <v>420049165</v>
      </c>
      <c r="C120" s="106" t="s">
        <v>111</v>
      </c>
      <c r="D120" s="105">
        <v>49</v>
      </c>
      <c r="E120" s="106" t="s">
        <v>112</v>
      </c>
      <c r="F120" s="105">
        <v>165</v>
      </c>
      <c r="G120" s="106" t="s">
        <v>49</v>
      </c>
      <c r="H120" s="107">
        <v>11</v>
      </c>
      <c r="I120" s="108"/>
      <c r="J120" s="109">
        <v>15699</v>
      </c>
      <c r="K120" s="110">
        <v>17553</v>
      </c>
      <c r="L120" s="111">
        <f t="shared" si="3"/>
        <v>1854</v>
      </c>
      <c r="M120" s="108"/>
      <c r="N120" s="109">
        <v>0</v>
      </c>
      <c r="O120" s="110">
        <v>0</v>
      </c>
      <c r="P120" s="110">
        <v>0</v>
      </c>
      <c r="Q120" s="110">
        <v>0</v>
      </c>
      <c r="R120" s="110" t="s">
        <v>601</v>
      </c>
      <c r="S120" s="111">
        <f t="shared" si="4"/>
        <v>0</v>
      </c>
      <c r="T120" s="108"/>
      <c r="U120" s="109">
        <v>16787</v>
      </c>
      <c r="V120" s="110">
        <v>18741</v>
      </c>
      <c r="W120" s="110">
        <v>18741</v>
      </c>
      <c r="X120" s="111">
        <f t="shared" si="5"/>
        <v>0</v>
      </c>
      <c r="Z120" s="112">
        <f>VLOOKUP(F120,'24q3 abv'!1:1048576,46,FALSE)</f>
        <v>-7.0003688766163918E-2</v>
      </c>
      <c r="AA120" s="113">
        <f>VLOOKUP(F120,'24q3 abv'!1:1048576,48,FALSE)</f>
        <v>11.535578507539256</v>
      </c>
      <c r="AB120" s="113">
        <f>VLOOKUP(F120,'24q3 abv'!1:1048576,49,FALSE)</f>
        <v>13.347082656981465</v>
      </c>
      <c r="AC120" s="114">
        <f>VLOOKUP(F120,'24q3 abv'!1:1048576,50,FALSE)</f>
        <v>1.8115041494422091</v>
      </c>
      <c r="AF120" s="257"/>
      <c r="AI120" s="257"/>
    </row>
    <row r="121" spans="1:35" x14ac:dyDescent="0.2">
      <c r="A121" s="105">
        <v>420</v>
      </c>
      <c r="B121" s="105">
        <v>420049174</v>
      </c>
      <c r="C121" s="106" t="s">
        <v>111</v>
      </c>
      <c r="D121" s="105">
        <v>49</v>
      </c>
      <c r="E121" s="106" t="s">
        <v>112</v>
      </c>
      <c r="F121" s="105">
        <v>174</v>
      </c>
      <c r="G121" s="106" t="s">
        <v>120</v>
      </c>
      <c r="H121" s="107">
        <v>2</v>
      </c>
      <c r="I121" s="108"/>
      <c r="J121" s="109">
        <v>13014.052479418884</v>
      </c>
      <c r="K121" s="110">
        <v>11791</v>
      </c>
      <c r="L121" s="111">
        <f t="shared" si="3"/>
        <v>-1223.0524794188841</v>
      </c>
      <c r="M121" s="108"/>
      <c r="N121" s="109">
        <v>8542</v>
      </c>
      <c r="O121" s="110">
        <v>7739</v>
      </c>
      <c r="P121" s="110">
        <v>6925</v>
      </c>
      <c r="Q121" s="110">
        <v>6968</v>
      </c>
      <c r="R121" s="110" t="s">
        <v>601</v>
      </c>
      <c r="S121" s="111">
        <f t="shared" si="4"/>
        <v>43</v>
      </c>
      <c r="T121" s="108"/>
      <c r="U121" s="109">
        <v>22644.052479418882</v>
      </c>
      <c r="V121" s="110">
        <v>19904</v>
      </c>
      <c r="W121" s="110">
        <v>19947</v>
      </c>
      <c r="X121" s="111">
        <f t="shared" si="5"/>
        <v>43</v>
      </c>
      <c r="Z121" s="112">
        <f>VLOOKUP(F121,'24q3 abv'!1:1048576,46,FALSE)</f>
        <v>0.36834483320595268</v>
      </c>
      <c r="AA121" s="113">
        <f>VLOOKUP(F121,'24q3 abv'!1:1048576,48,FALSE)</f>
        <v>10.19858033112844</v>
      </c>
      <c r="AB121" s="113">
        <f>VLOOKUP(F121,'24q3 abv'!1:1048576,49,FALSE)</f>
        <v>5.3189620730776221</v>
      </c>
      <c r="AC121" s="114">
        <f>VLOOKUP(F121,'24q3 abv'!1:1048576,50,FALSE)</f>
        <v>-4.8796182580508178</v>
      </c>
      <c r="AF121" s="257"/>
      <c r="AI121" s="257"/>
    </row>
    <row r="122" spans="1:35" x14ac:dyDescent="0.2">
      <c r="A122" s="105">
        <v>420</v>
      </c>
      <c r="B122" s="105">
        <v>420049176</v>
      </c>
      <c r="C122" s="106" t="s">
        <v>111</v>
      </c>
      <c r="D122" s="105">
        <v>49</v>
      </c>
      <c r="E122" s="106" t="s">
        <v>112</v>
      </c>
      <c r="F122" s="105">
        <v>176</v>
      </c>
      <c r="G122" s="106" t="s">
        <v>50</v>
      </c>
      <c r="H122" s="107">
        <v>13</v>
      </c>
      <c r="I122" s="108"/>
      <c r="J122" s="109">
        <v>14258</v>
      </c>
      <c r="K122" s="110">
        <v>13985</v>
      </c>
      <c r="L122" s="111">
        <f t="shared" si="3"/>
        <v>-273</v>
      </c>
      <c r="M122" s="108"/>
      <c r="N122" s="109">
        <v>4849</v>
      </c>
      <c r="O122" s="110">
        <v>4756</v>
      </c>
      <c r="P122" s="110">
        <v>4756</v>
      </c>
      <c r="Q122" s="110">
        <v>3525</v>
      </c>
      <c r="R122" s="110" t="s">
        <v>601</v>
      </c>
      <c r="S122" s="111">
        <f t="shared" si="4"/>
        <v>-1231</v>
      </c>
      <c r="T122" s="108"/>
      <c r="U122" s="109">
        <v>20195</v>
      </c>
      <c r="V122" s="110">
        <v>19929</v>
      </c>
      <c r="W122" s="110">
        <v>18698</v>
      </c>
      <c r="X122" s="111">
        <f t="shared" si="5"/>
        <v>-1231</v>
      </c>
      <c r="Z122" s="112">
        <f>VLOOKUP(F122,'24q3 abv'!1:1048576,46,FALSE)</f>
        <v>-8.7981300551999482</v>
      </c>
      <c r="AA122" s="113">
        <f>VLOOKUP(F122,'24q3 abv'!1:1048576,48,FALSE)</f>
        <v>10.681823200416861</v>
      </c>
      <c r="AB122" s="113">
        <f>VLOOKUP(F122,'24q3 abv'!1:1048576,49,FALSE)</f>
        <v>4.139499251950669</v>
      </c>
      <c r="AC122" s="114">
        <f>VLOOKUP(F122,'24q3 abv'!1:1048576,50,FALSE)</f>
        <v>-6.5423239484661924</v>
      </c>
      <c r="AF122" s="257"/>
      <c r="AI122" s="257"/>
    </row>
    <row r="123" spans="1:35" x14ac:dyDescent="0.2">
      <c r="A123" s="105">
        <v>420</v>
      </c>
      <c r="B123" s="105">
        <v>420049181</v>
      </c>
      <c r="C123" s="106" t="s">
        <v>111</v>
      </c>
      <c r="D123" s="105">
        <v>49</v>
      </c>
      <c r="E123" s="106" t="s">
        <v>112</v>
      </c>
      <c r="F123" s="105">
        <v>181</v>
      </c>
      <c r="G123" s="106" t="s">
        <v>121</v>
      </c>
      <c r="H123" s="107">
        <v>1</v>
      </c>
      <c r="I123" s="108"/>
      <c r="J123" s="109">
        <v>20311</v>
      </c>
      <c r="K123" s="110">
        <v>16133</v>
      </c>
      <c r="L123" s="111">
        <f t="shared" si="3"/>
        <v>-4178</v>
      </c>
      <c r="M123" s="108"/>
      <c r="N123" s="109">
        <v>287</v>
      </c>
      <c r="O123" s="110" t="s">
        <v>601</v>
      </c>
      <c r="P123" s="110">
        <v>242</v>
      </c>
      <c r="Q123" s="110">
        <v>164</v>
      </c>
      <c r="R123" s="110" t="s">
        <v>601</v>
      </c>
      <c r="S123" s="111">
        <f t="shared" si="4"/>
        <v>-78</v>
      </c>
      <c r="T123" s="108"/>
      <c r="U123" s="109">
        <v>21686</v>
      </c>
      <c r="V123" s="110">
        <v>17563</v>
      </c>
      <c r="W123" s="110">
        <v>17485</v>
      </c>
      <c r="X123" s="111">
        <f t="shared" si="5"/>
        <v>-78</v>
      </c>
      <c r="Z123" s="112">
        <f>VLOOKUP(F123,'24q3 abv'!1:1048576,46,FALSE)</f>
        <v>-0.48334719077513455</v>
      </c>
      <c r="AA123" s="113">
        <f>VLOOKUP(F123,'24q3 abv'!1:1048576,48,FALSE)</f>
        <v>10.063037309385781</v>
      </c>
      <c r="AB123" s="113">
        <f>VLOOKUP(F123,'24q3 abv'!1:1048576,49,FALSE)</f>
        <v>9.6133097603403517</v>
      </c>
      <c r="AC123" s="114">
        <f>VLOOKUP(F123,'24q3 abv'!1:1048576,50,FALSE)</f>
        <v>-0.44972754904542889</v>
      </c>
      <c r="AF123" s="257"/>
      <c r="AI123" s="257"/>
    </row>
    <row r="124" spans="1:35" x14ac:dyDescent="0.2">
      <c r="A124" s="105">
        <v>420</v>
      </c>
      <c r="B124" s="105">
        <v>420049199</v>
      </c>
      <c r="C124" s="106" t="s">
        <v>111</v>
      </c>
      <c r="D124" s="105">
        <v>49</v>
      </c>
      <c r="E124" s="106" t="s">
        <v>112</v>
      </c>
      <c r="F124" s="105">
        <v>199</v>
      </c>
      <c r="G124" s="106" t="s">
        <v>122</v>
      </c>
      <c r="H124" s="107">
        <v>1</v>
      </c>
      <c r="I124" s="108"/>
      <c r="J124" s="109">
        <v>14303</v>
      </c>
      <c r="K124" s="110">
        <v>17890</v>
      </c>
      <c r="L124" s="111">
        <f t="shared" si="3"/>
        <v>3587</v>
      </c>
      <c r="M124" s="108"/>
      <c r="N124" s="109">
        <v>10446</v>
      </c>
      <c r="O124" s="110">
        <v>13066</v>
      </c>
      <c r="P124" s="110">
        <v>13156</v>
      </c>
      <c r="Q124" s="110">
        <v>13153</v>
      </c>
      <c r="R124" s="110" t="s">
        <v>601</v>
      </c>
      <c r="S124" s="111">
        <f t="shared" si="4"/>
        <v>-3</v>
      </c>
      <c r="T124" s="108"/>
      <c r="U124" s="109">
        <v>25837</v>
      </c>
      <c r="V124" s="110">
        <v>32234</v>
      </c>
      <c r="W124" s="110">
        <v>32231</v>
      </c>
      <c r="X124" s="111">
        <f t="shared" si="5"/>
        <v>-3</v>
      </c>
      <c r="Z124" s="112">
        <f>VLOOKUP(F124,'24q3 abv'!1:1048576,46,FALSE)</f>
        <v>-2.2273215130411472E-2</v>
      </c>
      <c r="AA124" s="113">
        <f>VLOOKUP(F124,'24q3 abv'!1:1048576,48,FALSE)</f>
        <v>6.1366903119810354</v>
      </c>
      <c r="AB124" s="113">
        <f>VLOOKUP(F124,'24q3 abv'!1:1048576,49,FALSE)</f>
        <v>6.3011363162645324</v>
      </c>
      <c r="AC124" s="114">
        <f>VLOOKUP(F124,'24q3 abv'!1:1048576,50,FALSE)</f>
        <v>0.16444600428349698</v>
      </c>
      <c r="AF124" s="257"/>
      <c r="AI124" s="257"/>
    </row>
    <row r="125" spans="1:35" x14ac:dyDescent="0.2">
      <c r="A125" s="105">
        <v>420</v>
      </c>
      <c r="B125" s="105">
        <v>420049207</v>
      </c>
      <c r="C125" s="106" t="s">
        <v>111</v>
      </c>
      <c r="D125" s="105">
        <v>49</v>
      </c>
      <c r="E125" s="106" t="s">
        <v>112</v>
      </c>
      <c r="F125" s="105">
        <v>207</v>
      </c>
      <c r="G125" s="106" t="s">
        <v>60</v>
      </c>
      <c r="H125" s="107">
        <v>1</v>
      </c>
      <c r="I125" s="108"/>
      <c r="J125" s="109">
        <v>12360.556939418671</v>
      </c>
      <c r="K125" s="110">
        <v>13190</v>
      </c>
      <c r="L125" s="111">
        <f t="shared" si="3"/>
        <v>829.44306058132861</v>
      </c>
      <c r="M125" s="108"/>
      <c r="N125" s="109">
        <v>9277</v>
      </c>
      <c r="O125" s="110" t="s">
        <v>601</v>
      </c>
      <c r="P125" s="110">
        <v>9537</v>
      </c>
      <c r="Q125" s="110">
        <v>9543</v>
      </c>
      <c r="R125" s="110" t="s">
        <v>601</v>
      </c>
      <c r="S125" s="111">
        <f t="shared" si="4"/>
        <v>6</v>
      </c>
      <c r="T125" s="108"/>
      <c r="U125" s="109">
        <v>22725.556939418671</v>
      </c>
      <c r="V125" s="110">
        <v>23915</v>
      </c>
      <c r="W125" s="110">
        <v>23921</v>
      </c>
      <c r="X125" s="111">
        <f t="shared" si="5"/>
        <v>6</v>
      </c>
      <c r="Z125" s="112">
        <f>VLOOKUP(F125,'24q3 abv'!1:1048576,46,FALSE)</f>
        <v>4.8825752451847393E-2</v>
      </c>
      <c r="AA125" s="113">
        <f>VLOOKUP(F125,'24q3 abv'!1:1048576,48,FALSE)</f>
        <v>5.627124838542084</v>
      </c>
      <c r="AB125" s="113">
        <f>VLOOKUP(F125,'24q3 abv'!1:1048576,49,FALSE)</f>
        <v>4.5106837577908658</v>
      </c>
      <c r="AC125" s="114">
        <f>VLOOKUP(F125,'24q3 abv'!1:1048576,50,FALSE)</f>
        <v>-1.1164410807512182</v>
      </c>
      <c r="AF125" s="257"/>
      <c r="AI125" s="257"/>
    </row>
    <row r="126" spans="1:35" x14ac:dyDescent="0.2">
      <c r="A126" s="105">
        <v>420</v>
      </c>
      <c r="B126" s="105">
        <v>420049243</v>
      </c>
      <c r="C126" s="106" t="s">
        <v>111</v>
      </c>
      <c r="D126" s="105">
        <v>49</v>
      </c>
      <c r="E126" s="106" t="s">
        <v>112</v>
      </c>
      <c r="F126" s="105">
        <v>243</v>
      </c>
      <c r="G126" s="106" t="s">
        <v>62</v>
      </c>
      <c r="H126" s="107">
        <v>1</v>
      </c>
      <c r="I126" s="108"/>
      <c r="J126" s="109">
        <v>15518.332806854127</v>
      </c>
      <c r="K126" s="110">
        <v>5200</v>
      </c>
      <c r="L126" s="111">
        <f t="shared" si="3"/>
        <v>-10318.332806854127</v>
      </c>
      <c r="M126" s="108"/>
      <c r="N126" s="109">
        <v>2211</v>
      </c>
      <c r="O126" s="110" t="s">
        <v>601</v>
      </c>
      <c r="P126" s="110">
        <v>556</v>
      </c>
      <c r="Q126" s="110">
        <v>558</v>
      </c>
      <c r="R126" s="110" t="s">
        <v>601</v>
      </c>
      <c r="S126" s="111">
        <f t="shared" si="4"/>
        <v>2</v>
      </c>
      <c r="T126" s="108"/>
      <c r="U126" s="109">
        <v>18817.332806854127</v>
      </c>
      <c r="V126" s="110">
        <v>6944</v>
      </c>
      <c r="W126" s="110">
        <v>6946</v>
      </c>
      <c r="X126" s="111">
        <f t="shared" si="5"/>
        <v>2</v>
      </c>
      <c r="Z126" s="112">
        <f>VLOOKUP(F126,'24q3 abv'!1:1048576,46,FALSE)</f>
        <v>3.834364684767877E-2</v>
      </c>
      <c r="AA126" s="113">
        <f>VLOOKUP(F126,'24q3 abv'!1:1048576,48,FALSE)</f>
        <v>11.760665710220056</v>
      </c>
      <c r="AB126" s="113">
        <f>VLOOKUP(F126,'24q3 abv'!1:1048576,49,FALSE)</f>
        <v>7.6975667561751724</v>
      </c>
      <c r="AC126" s="114">
        <f>VLOOKUP(F126,'24q3 abv'!1:1048576,50,FALSE)</f>
        <v>-4.0630989540448841</v>
      </c>
      <c r="AF126" s="257"/>
      <c r="AI126" s="257"/>
    </row>
    <row r="127" spans="1:35" x14ac:dyDescent="0.2">
      <c r="A127" s="105">
        <v>420</v>
      </c>
      <c r="B127" s="105">
        <v>420049248</v>
      </c>
      <c r="C127" s="106" t="s">
        <v>111</v>
      </c>
      <c r="D127" s="105">
        <v>49</v>
      </c>
      <c r="E127" s="106" t="s">
        <v>112</v>
      </c>
      <c r="F127" s="105">
        <v>248</v>
      </c>
      <c r="G127" s="106" t="s">
        <v>53</v>
      </c>
      <c r="H127" s="107">
        <v>7</v>
      </c>
      <c r="I127" s="108"/>
      <c r="J127" s="109">
        <v>11786</v>
      </c>
      <c r="K127" s="110">
        <v>14218</v>
      </c>
      <c r="L127" s="111">
        <f t="shared" si="3"/>
        <v>2432</v>
      </c>
      <c r="M127" s="108"/>
      <c r="N127" s="109">
        <v>777</v>
      </c>
      <c r="O127" s="110">
        <v>937</v>
      </c>
      <c r="P127" s="110">
        <v>449</v>
      </c>
      <c r="Q127" s="110">
        <v>459</v>
      </c>
      <c r="R127" s="110" t="s">
        <v>601</v>
      </c>
      <c r="S127" s="111">
        <f t="shared" si="4"/>
        <v>10</v>
      </c>
      <c r="T127" s="108"/>
      <c r="U127" s="109">
        <v>13651</v>
      </c>
      <c r="V127" s="110">
        <v>15855</v>
      </c>
      <c r="W127" s="110">
        <v>15865</v>
      </c>
      <c r="X127" s="111">
        <f t="shared" si="5"/>
        <v>10</v>
      </c>
      <c r="Z127" s="112">
        <f>VLOOKUP(F127,'24q3 abv'!1:1048576,46,FALSE)</f>
        <v>7.0278757644658185E-2</v>
      </c>
      <c r="AA127" s="113">
        <f>VLOOKUP(F127,'24q3 abv'!1:1048576,48,FALSE)</f>
        <v>13.952277793700604</v>
      </c>
      <c r="AB127" s="113">
        <f>VLOOKUP(F127,'24q3 abv'!1:1048576,49,FALSE)</f>
        <v>9.8352635981680656</v>
      </c>
      <c r="AC127" s="114">
        <f>VLOOKUP(F127,'24q3 abv'!1:1048576,50,FALSE)</f>
        <v>-4.1170141955325388</v>
      </c>
      <c r="AF127" s="257"/>
      <c r="AI127" s="257"/>
    </row>
    <row r="128" spans="1:35" x14ac:dyDescent="0.2">
      <c r="A128" s="105">
        <v>420</v>
      </c>
      <c r="B128" s="105">
        <v>420049262</v>
      </c>
      <c r="C128" s="106" t="s">
        <v>111</v>
      </c>
      <c r="D128" s="105">
        <v>49</v>
      </c>
      <c r="E128" s="106" t="s">
        <v>112</v>
      </c>
      <c r="F128" s="105">
        <v>262</v>
      </c>
      <c r="G128" s="106" t="s">
        <v>54</v>
      </c>
      <c r="H128" s="107">
        <v>4</v>
      </c>
      <c r="I128" s="108"/>
      <c r="J128" s="109">
        <v>17219</v>
      </c>
      <c r="K128" s="110">
        <v>15226</v>
      </c>
      <c r="L128" s="111">
        <f t="shared" si="3"/>
        <v>-1993</v>
      </c>
      <c r="M128" s="108"/>
      <c r="N128" s="109">
        <v>3434</v>
      </c>
      <c r="O128" s="110">
        <v>3037</v>
      </c>
      <c r="P128" s="110">
        <v>1971</v>
      </c>
      <c r="Q128" s="110">
        <v>1909</v>
      </c>
      <c r="R128" s="110" t="s">
        <v>601</v>
      </c>
      <c r="S128" s="111">
        <f t="shared" si="4"/>
        <v>-62</v>
      </c>
      <c r="T128" s="108"/>
      <c r="U128" s="109">
        <v>21741</v>
      </c>
      <c r="V128" s="110">
        <v>18385</v>
      </c>
      <c r="W128" s="110">
        <v>18323</v>
      </c>
      <c r="X128" s="111">
        <f t="shared" si="5"/>
        <v>-62</v>
      </c>
      <c r="Z128" s="112">
        <f>VLOOKUP(F128,'24q3 abv'!1:1048576,46,FALSE)</f>
        <v>-0.40802191869867954</v>
      </c>
      <c r="AA128" s="113">
        <f>VLOOKUP(F128,'24q3 abv'!1:1048576,48,FALSE)</f>
        <v>12.046713265731245</v>
      </c>
      <c r="AB128" s="113">
        <f>VLOOKUP(F128,'24q3 abv'!1:1048576,49,FALSE)</f>
        <v>4.312485183556074</v>
      </c>
      <c r="AC128" s="114">
        <f>VLOOKUP(F128,'24q3 abv'!1:1048576,50,FALSE)</f>
        <v>-7.7342280821751714</v>
      </c>
      <c r="AF128" s="257"/>
      <c r="AI128" s="257"/>
    </row>
    <row r="129" spans="1:35" x14ac:dyDescent="0.2">
      <c r="A129" s="105">
        <v>420</v>
      </c>
      <c r="B129" s="105">
        <v>420049284</v>
      </c>
      <c r="C129" s="106" t="s">
        <v>111</v>
      </c>
      <c r="D129" s="105">
        <v>49</v>
      </c>
      <c r="E129" s="106" t="s">
        <v>112</v>
      </c>
      <c r="F129" s="105">
        <v>284</v>
      </c>
      <c r="G129" s="106" t="s">
        <v>123</v>
      </c>
      <c r="H129" s="107">
        <v>2</v>
      </c>
      <c r="I129" s="108"/>
      <c r="J129" s="109">
        <v>11003</v>
      </c>
      <c r="K129" s="110">
        <v>11761</v>
      </c>
      <c r="L129" s="111">
        <f t="shared" si="3"/>
        <v>758</v>
      </c>
      <c r="M129" s="108"/>
      <c r="N129" s="109">
        <v>4463</v>
      </c>
      <c r="O129" s="110">
        <v>4770</v>
      </c>
      <c r="P129" s="110">
        <v>4944</v>
      </c>
      <c r="Q129" s="110">
        <v>4956</v>
      </c>
      <c r="R129" s="110" t="s">
        <v>601</v>
      </c>
      <c r="S129" s="111">
        <f t="shared" si="4"/>
        <v>12</v>
      </c>
      <c r="T129" s="108"/>
      <c r="U129" s="109">
        <v>16554</v>
      </c>
      <c r="V129" s="110">
        <v>17893</v>
      </c>
      <c r="W129" s="110">
        <v>17905</v>
      </c>
      <c r="X129" s="111">
        <f t="shared" si="5"/>
        <v>12</v>
      </c>
      <c r="Z129" s="112">
        <f>VLOOKUP(F129,'24q3 abv'!1:1048576,46,FALSE)</f>
        <v>9.973661454191074E-2</v>
      </c>
      <c r="AA129" s="113">
        <f>VLOOKUP(F129,'24q3 abv'!1:1048576,48,FALSE)</f>
        <v>9.6087151862403939</v>
      </c>
      <c r="AB129" s="113">
        <f>VLOOKUP(F129,'24q3 abv'!1:1048576,49,FALSE)</f>
        <v>7.8756073980082109</v>
      </c>
      <c r="AC129" s="114">
        <f>VLOOKUP(F129,'24q3 abv'!1:1048576,50,FALSE)</f>
        <v>-1.733107788232183</v>
      </c>
      <c r="AF129" s="257"/>
      <c r="AI129" s="257"/>
    </row>
    <row r="130" spans="1:35" x14ac:dyDescent="0.2">
      <c r="A130" s="105">
        <v>420</v>
      </c>
      <c r="B130" s="105">
        <v>420049295</v>
      </c>
      <c r="C130" s="106" t="s">
        <v>111</v>
      </c>
      <c r="D130" s="105">
        <v>49</v>
      </c>
      <c r="E130" s="106" t="s">
        <v>112</v>
      </c>
      <c r="F130" s="105">
        <v>295</v>
      </c>
      <c r="G130" s="106" t="s">
        <v>124</v>
      </c>
      <c r="H130" s="107">
        <v>2</v>
      </c>
      <c r="I130" s="108"/>
      <c r="J130" s="109">
        <v>11060</v>
      </c>
      <c r="K130" s="110">
        <v>17033</v>
      </c>
      <c r="L130" s="111">
        <f t="shared" si="3"/>
        <v>5973</v>
      </c>
      <c r="M130" s="108"/>
      <c r="N130" s="109">
        <v>5868</v>
      </c>
      <c r="O130" s="110">
        <v>9037</v>
      </c>
      <c r="P130" s="110">
        <v>8444</v>
      </c>
      <c r="Q130" s="110">
        <v>8413</v>
      </c>
      <c r="R130" s="110" t="s">
        <v>601</v>
      </c>
      <c r="S130" s="111">
        <f t="shared" si="4"/>
        <v>-31</v>
      </c>
      <c r="T130" s="108"/>
      <c r="U130" s="109">
        <v>18016</v>
      </c>
      <c r="V130" s="110">
        <v>26665</v>
      </c>
      <c r="W130" s="110">
        <v>26634</v>
      </c>
      <c r="X130" s="111">
        <f t="shared" si="5"/>
        <v>-31</v>
      </c>
      <c r="Z130" s="112">
        <f>VLOOKUP(F130,'24q3 abv'!1:1048576,46,FALSE)</f>
        <v>-0.17953285579176281</v>
      </c>
      <c r="AA130" s="113">
        <f>VLOOKUP(F130,'24q3 abv'!1:1048576,48,FALSE)</f>
        <v>6.8609636562553522</v>
      </c>
      <c r="AB130" s="113">
        <f>VLOOKUP(F130,'24q3 abv'!1:1048576,49,FALSE)</f>
        <v>4.2880426728941705</v>
      </c>
      <c r="AC130" s="114">
        <f>VLOOKUP(F130,'24q3 abv'!1:1048576,50,FALSE)</f>
        <v>-2.5729209833611817</v>
      </c>
      <c r="AF130" s="257"/>
      <c r="AI130" s="257"/>
    </row>
    <row r="131" spans="1:35" x14ac:dyDescent="0.2">
      <c r="A131" s="105">
        <v>420</v>
      </c>
      <c r="B131" s="105">
        <v>420049305</v>
      </c>
      <c r="C131" s="106" t="s">
        <v>111</v>
      </c>
      <c r="D131" s="105">
        <v>49</v>
      </c>
      <c r="E131" s="106" t="s">
        <v>112</v>
      </c>
      <c r="F131" s="105">
        <v>305</v>
      </c>
      <c r="G131" s="106" t="s">
        <v>125</v>
      </c>
      <c r="H131" s="107">
        <v>1</v>
      </c>
      <c r="I131" s="108"/>
      <c r="J131" s="109">
        <v>12188.46260643962</v>
      </c>
      <c r="K131" s="110">
        <v>11731</v>
      </c>
      <c r="L131" s="111">
        <f t="shared" si="3"/>
        <v>-457.46260643961978</v>
      </c>
      <c r="M131" s="108"/>
      <c r="N131" s="109">
        <v>5115</v>
      </c>
      <c r="O131" s="110">
        <v>4923</v>
      </c>
      <c r="P131" s="110">
        <v>4847</v>
      </c>
      <c r="Q131" s="110">
        <v>4829</v>
      </c>
      <c r="R131" s="110" t="s">
        <v>601</v>
      </c>
      <c r="S131" s="111">
        <f t="shared" si="4"/>
        <v>-18</v>
      </c>
      <c r="T131" s="108"/>
      <c r="U131" s="109">
        <v>18391.462606439622</v>
      </c>
      <c r="V131" s="110">
        <v>17766</v>
      </c>
      <c r="W131" s="110">
        <v>17748</v>
      </c>
      <c r="X131" s="111">
        <f t="shared" si="5"/>
        <v>-18</v>
      </c>
      <c r="Z131" s="112">
        <f>VLOOKUP(F131,'24q3 abv'!1:1048576,46,FALSE)</f>
        <v>-0.15632118680812823</v>
      </c>
      <c r="AA131" s="113">
        <f>VLOOKUP(F131,'24q3 abv'!1:1048576,48,FALSE)</f>
        <v>5.0855167065879243</v>
      </c>
      <c r="AB131" s="113">
        <f>VLOOKUP(F131,'24q3 abv'!1:1048576,49,FALSE)</f>
        <v>4.1253738085132277</v>
      </c>
      <c r="AC131" s="114">
        <f>VLOOKUP(F131,'24q3 abv'!1:1048576,50,FALSE)</f>
        <v>-0.96014289807469666</v>
      </c>
      <c r="AF131" s="257"/>
      <c r="AI131" s="257"/>
    </row>
    <row r="132" spans="1:35" x14ac:dyDescent="0.2">
      <c r="A132" s="105">
        <v>420</v>
      </c>
      <c r="B132" s="105">
        <v>420049344</v>
      </c>
      <c r="C132" s="106" t="s">
        <v>111</v>
      </c>
      <c r="D132" s="105">
        <v>49</v>
      </c>
      <c r="E132" s="106" t="s">
        <v>112</v>
      </c>
      <c r="F132" s="105">
        <v>344</v>
      </c>
      <c r="G132" s="106" t="s">
        <v>126</v>
      </c>
      <c r="H132" s="107">
        <v>1</v>
      </c>
      <c r="I132" s="108"/>
      <c r="J132" s="109">
        <v>11664.974948618958</v>
      </c>
      <c r="K132" s="110">
        <v>16539</v>
      </c>
      <c r="L132" s="111">
        <f t="shared" si="3"/>
        <v>4874.0250513810424</v>
      </c>
      <c r="M132" s="108"/>
      <c r="N132" s="109">
        <v>5203</v>
      </c>
      <c r="O132" s="110">
        <v>7377</v>
      </c>
      <c r="P132" s="110">
        <v>6257</v>
      </c>
      <c r="Q132" s="110">
        <v>6282</v>
      </c>
      <c r="R132" s="110" t="s">
        <v>601</v>
      </c>
      <c r="S132" s="111">
        <f t="shared" si="4"/>
        <v>25</v>
      </c>
      <c r="T132" s="108"/>
      <c r="U132" s="109">
        <v>17955.974948618958</v>
      </c>
      <c r="V132" s="110">
        <v>23984</v>
      </c>
      <c r="W132" s="110">
        <v>24009</v>
      </c>
      <c r="X132" s="111">
        <f t="shared" si="5"/>
        <v>25</v>
      </c>
      <c r="Z132" s="112">
        <f>VLOOKUP(F132,'24q3 abv'!1:1048576,46,FALSE)</f>
        <v>0.14843732150896471</v>
      </c>
      <c r="AA132" s="113">
        <f>VLOOKUP(F132,'24q3 abv'!1:1048576,48,FALSE)</f>
        <v>5.2261871007752205</v>
      </c>
      <c r="AB132" s="113">
        <f>VLOOKUP(F132,'24q3 abv'!1:1048576,49,FALSE)</f>
        <v>0.18540435619601039</v>
      </c>
      <c r="AC132" s="114">
        <f>VLOOKUP(F132,'24q3 abv'!1:1048576,50,FALSE)</f>
        <v>-5.0407827445792099</v>
      </c>
      <c r="AF132" s="257"/>
      <c r="AI132" s="257"/>
    </row>
    <row r="133" spans="1:35" x14ac:dyDescent="0.2">
      <c r="A133" s="105">
        <v>420</v>
      </c>
      <c r="B133" s="105">
        <v>420049346</v>
      </c>
      <c r="C133" s="106" t="s">
        <v>111</v>
      </c>
      <c r="D133" s="105">
        <v>49</v>
      </c>
      <c r="E133" s="106" t="s">
        <v>112</v>
      </c>
      <c r="F133" s="105">
        <v>346</v>
      </c>
      <c r="G133" s="106" t="s">
        <v>55</v>
      </c>
      <c r="H133" s="107">
        <v>1</v>
      </c>
      <c r="I133" s="108"/>
      <c r="J133" s="109" t="s">
        <v>601</v>
      </c>
      <c r="K133" s="110">
        <v>14675</v>
      </c>
      <c r="L133" s="111" t="str">
        <f t="shared" si="3"/>
        <v/>
      </c>
      <c r="M133" s="108"/>
      <c r="N133" s="109" t="s">
        <v>601</v>
      </c>
      <c r="O133" s="110" t="s">
        <v>601</v>
      </c>
      <c r="P133" s="110">
        <v>1760</v>
      </c>
      <c r="Q133" s="110">
        <v>1592</v>
      </c>
      <c r="R133" s="110" t="s">
        <v>601</v>
      </c>
      <c r="S133" s="111">
        <f t="shared" si="4"/>
        <v>-168</v>
      </c>
      <c r="T133" s="108"/>
      <c r="U133" s="109" t="s">
        <v>601</v>
      </c>
      <c r="V133" s="110">
        <v>17623</v>
      </c>
      <c r="W133" s="110">
        <v>17455</v>
      </c>
      <c r="X133" s="111">
        <f t="shared" si="5"/>
        <v>-168</v>
      </c>
      <c r="Z133" s="112">
        <f>VLOOKUP(F133,'24q3 abv'!1:1048576,46,FALSE)</f>
        <v>-1.1413087072460257</v>
      </c>
      <c r="AA133" s="113">
        <f>VLOOKUP(F133,'24q3 abv'!1:1048576,48,FALSE)</f>
        <v>10.458193760267722</v>
      </c>
      <c r="AB133" s="113">
        <f>VLOOKUP(F133,'24q3 abv'!1:1048576,49,FALSE)</f>
        <v>11.744998023737338</v>
      </c>
      <c r="AC133" s="114">
        <f>VLOOKUP(F133,'24q3 abv'!1:1048576,50,FALSE)</f>
        <v>1.286804263469616</v>
      </c>
      <c r="AF133" s="257"/>
      <c r="AI133" s="257"/>
    </row>
    <row r="134" spans="1:35" x14ac:dyDescent="0.2">
      <c r="A134" s="105">
        <v>420</v>
      </c>
      <c r="B134" s="105">
        <v>420049347</v>
      </c>
      <c r="C134" s="106" t="s">
        <v>111</v>
      </c>
      <c r="D134" s="105">
        <v>49</v>
      </c>
      <c r="E134" s="106" t="s">
        <v>112</v>
      </c>
      <c r="F134" s="105">
        <v>347</v>
      </c>
      <c r="G134" s="106" t="s">
        <v>127</v>
      </c>
      <c r="H134" s="107">
        <v>3</v>
      </c>
      <c r="I134" s="108"/>
      <c r="J134" s="109" t="s">
        <v>601</v>
      </c>
      <c r="K134" s="110">
        <v>14925</v>
      </c>
      <c r="L134" s="111" t="str">
        <f t="shared" si="3"/>
        <v/>
      </c>
      <c r="M134" s="108"/>
      <c r="N134" s="109" t="s">
        <v>601</v>
      </c>
      <c r="O134" s="110">
        <v>6671</v>
      </c>
      <c r="P134" s="110">
        <v>6301</v>
      </c>
      <c r="Q134" s="110">
        <v>6306</v>
      </c>
      <c r="R134" s="110" t="s">
        <v>601</v>
      </c>
      <c r="S134" s="111">
        <f t="shared" si="4"/>
        <v>5</v>
      </c>
      <c r="T134" s="108"/>
      <c r="U134" s="109" t="s">
        <v>601</v>
      </c>
      <c r="V134" s="110">
        <v>22414</v>
      </c>
      <c r="W134" s="110">
        <v>22419</v>
      </c>
      <c r="X134" s="111">
        <f t="shared" si="5"/>
        <v>5</v>
      </c>
      <c r="Z134" s="112">
        <f>VLOOKUP(F134,'24q3 abv'!1:1048576,46,FALSE)</f>
        <v>3.4462395688734659E-2</v>
      </c>
      <c r="AA134" s="113">
        <f>VLOOKUP(F134,'24q3 abv'!1:1048576,48,FALSE)</f>
        <v>7.3734963698448421</v>
      </c>
      <c r="AB134" s="113">
        <f>VLOOKUP(F134,'24q3 abv'!1:1048576,49,FALSE)</f>
        <v>5.2265994503235369</v>
      </c>
      <c r="AC134" s="114">
        <f>VLOOKUP(F134,'24q3 abv'!1:1048576,50,FALSE)</f>
        <v>-2.1468969195213052</v>
      </c>
      <c r="AF134" s="257"/>
      <c r="AI134" s="257"/>
    </row>
    <row r="135" spans="1:35" x14ac:dyDescent="0.2">
      <c r="A135" s="105">
        <v>420</v>
      </c>
      <c r="B135" s="105">
        <v>420049616</v>
      </c>
      <c r="C135" s="106" t="s">
        <v>111</v>
      </c>
      <c r="D135" s="105">
        <v>49</v>
      </c>
      <c r="E135" s="106" t="s">
        <v>112</v>
      </c>
      <c r="F135" s="105">
        <v>616</v>
      </c>
      <c r="G135" s="106" t="s">
        <v>128</v>
      </c>
      <c r="H135" s="107">
        <v>2</v>
      </c>
      <c r="I135" s="108"/>
      <c r="J135" s="109">
        <v>16323</v>
      </c>
      <c r="K135" s="110">
        <v>16174</v>
      </c>
      <c r="L135" s="111">
        <f t="shared" si="3"/>
        <v>-149</v>
      </c>
      <c r="M135" s="108"/>
      <c r="N135" s="109">
        <v>4801</v>
      </c>
      <c r="O135" s="110">
        <v>4757</v>
      </c>
      <c r="P135" s="110">
        <v>3259</v>
      </c>
      <c r="Q135" s="110">
        <v>3076</v>
      </c>
      <c r="R135" s="110" t="s">
        <v>601</v>
      </c>
      <c r="S135" s="111">
        <f t="shared" si="4"/>
        <v>-183</v>
      </c>
      <c r="T135" s="108"/>
      <c r="U135" s="109">
        <v>22212</v>
      </c>
      <c r="V135" s="110">
        <v>20621</v>
      </c>
      <c r="W135" s="110">
        <v>20438</v>
      </c>
      <c r="X135" s="111">
        <f t="shared" si="5"/>
        <v>-183</v>
      </c>
      <c r="Z135" s="112">
        <f>VLOOKUP(F135,'24q3 abv'!1:1048576,46,FALSE)</f>
        <v>-1.1293710576411939</v>
      </c>
      <c r="AA135" s="113">
        <f>VLOOKUP(F135,'24q3 abv'!1:1048576,48,FALSE)</f>
        <v>11.247406436705555</v>
      </c>
      <c r="AB135" s="113">
        <f>VLOOKUP(F135,'24q3 abv'!1:1048576,49,FALSE)</f>
        <v>1.5788855922674685</v>
      </c>
      <c r="AC135" s="114">
        <f>VLOOKUP(F135,'24q3 abv'!1:1048576,50,FALSE)</f>
        <v>-9.6685208444380866</v>
      </c>
      <c r="AF135" s="257"/>
      <c r="AI135" s="257"/>
    </row>
    <row r="136" spans="1:35" x14ac:dyDescent="0.2">
      <c r="A136" s="105">
        <v>420</v>
      </c>
      <c r="B136" s="105">
        <v>420049625</v>
      </c>
      <c r="C136" s="106" t="s">
        <v>111</v>
      </c>
      <c r="D136" s="105">
        <v>49</v>
      </c>
      <c r="E136" s="106" t="s">
        <v>112</v>
      </c>
      <c r="F136" s="105">
        <v>625</v>
      </c>
      <c r="G136" s="106" t="s">
        <v>66</v>
      </c>
      <c r="H136" s="107">
        <v>1</v>
      </c>
      <c r="I136" s="108"/>
      <c r="J136" s="109">
        <v>12210.405158946414</v>
      </c>
      <c r="K136" s="110">
        <v>13059</v>
      </c>
      <c r="L136" s="111">
        <f t="shared" si="3"/>
        <v>848.5948410535857</v>
      </c>
      <c r="M136" s="108"/>
      <c r="N136" s="109">
        <v>1544</v>
      </c>
      <c r="O136" s="110">
        <v>1652</v>
      </c>
      <c r="P136" s="110">
        <v>1160</v>
      </c>
      <c r="Q136" s="110">
        <v>1129</v>
      </c>
      <c r="R136" s="110" t="s">
        <v>601</v>
      </c>
      <c r="S136" s="111">
        <f t="shared" si="4"/>
        <v>-31</v>
      </c>
      <c r="T136" s="108"/>
      <c r="U136" s="109">
        <v>14842.405158946414</v>
      </c>
      <c r="V136" s="110">
        <v>15407</v>
      </c>
      <c r="W136" s="110">
        <v>15376</v>
      </c>
      <c r="X136" s="111">
        <f t="shared" si="5"/>
        <v>-31</v>
      </c>
      <c r="Z136" s="112">
        <f>VLOOKUP(F136,'24q3 abv'!1:1048576,46,FALSE)</f>
        <v>-0.23343648931783889</v>
      </c>
      <c r="AA136" s="113">
        <f>VLOOKUP(F136,'24q3 abv'!1:1048576,48,FALSE)</f>
        <v>8.9697956480303169</v>
      </c>
      <c r="AB136" s="113">
        <f>VLOOKUP(F136,'24q3 abv'!1:1048576,49,FALSE)</f>
        <v>4.9047798442036523</v>
      </c>
      <c r="AC136" s="114">
        <f>VLOOKUP(F136,'24q3 abv'!1:1048576,50,FALSE)</f>
        <v>-4.0650158038266646</v>
      </c>
      <c r="AF136" s="257"/>
      <c r="AI136" s="257"/>
    </row>
    <row r="137" spans="1:35" x14ac:dyDescent="0.2">
      <c r="A137" s="105">
        <v>428</v>
      </c>
      <c r="B137" s="105">
        <v>428035016</v>
      </c>
      <c r="C137" s="106" t="s">
        <v>129</v>
      </c>
      <c r="D137" s="105">
        <v>35</v>
      </c>
      <c r="E137" s="106" t="s">
        <v>42</v>
      </c>
      <c r="F137" s="105">
        <v>16</v>
      </c>
      <c r="G137" s="106" t="s">
        <v>114</v>
      </c>
      <c r="H137" s="107">
        <v>3</v>
      </c>
      <c r="I137" s="108"/>
      <c r="J137" s="109">
        <v>11717</v>
      </c>
      <c r="K137" s="110">
        <v>13652</v>
      </c>
      <c r="L137" s="111">
        <f t="shared" si="3"/>
        <v>1935</v>
      </c>
      <c r="M137" s="108"/>
      <c r="N137" s="109">
        <v>251</v>
      </c>
      <c r="O137" s="110">
        <v>292</v>
      </c>
      <c r="P137" s="110">
        <v>200</v>
      </c>
      <c r="Q137" s="110">
        <v>150</v>
      </c>
      <c r="R137" s="110" t="s">
        <v>601</v>
      </c>
      <c r="S137" s="111">
        <f t="shared" si="4"/>
        <v>-50</v>
      </c>
      <c r="T137" s="108"/>
      <c r="U137" s="109">
        <v>13056</v>
      </c>
      <c r="V137" s="110">
        <v>15040</v>
      </c>
      <c r="W137" s="110">
        <v>14990</v>
      </c>
      <c r="X137" s="111">
        <f t="shared" si="5"/>
        <v>-50</v>
      </c>
      <c r="Z137" s="112">
        <f>VLOOKUP(F137,'24q3 abv'!1:1048576,46,FALSE)</f>
        <v>-0.3699405579906454</v>
      </c>
      <c r="AA137" s="113">
        <f>VLOOKUP(F137,'24q3 abv'!1:1048576,48,FALSE)</f>
        <v>8.7270294285765626</v>
      </c>
      <c r="AB137" s="113">
        <f>VLOOKUP(F137,'24q3 abv'!1:1048576,49,FALSE)</f>
        <v>7.5613458163057796</v>
      </c>
      <c r="AC137" s="114">
        <f>VLOOKUP(F137,'24q3 abv'!1:1048576,50,FALSE)</f>
        <v>-1.165683612270783</v>
      </c>
      <c r="AF137" s="257"/>
      <c r="AI137" s="257"/>
    </row>
    <row r="138" spans="1:35" x14ac:dyDescent="0.2">
      <c r="A138" s="105">
        <v>428</v>
      </c>
      <c r="B138" s="105">
        <v>428035018</v>
      </c>
      <c r="C138" s="106" t="s">
        <v>129</v>
      </c>
      <c r="D138" s="105">
        <v>35</v>
      </c>
      <c r="E138" s="106" t="s">
        <v>42</v>
      </c>
      <c r="F138" s="105">
        <v>18</v>
      </c>
      <c r="G138" s="106" t="s">
        <v>93</v>
      </c>
      <c r="H138" s="107">
        <v>1</v>
      </c>
      <c r="I138" s="108"/>
      <c r="J138" s="109">
        <v>14723.34220248668</v>
      </c>
      <c r="K138" s="110">
        <v>18525</v>
      </c>
      <c r="L138" s="111">
        <f t="shared" si="3"/>
        <v>3801.6577975133205</v>
      </c>
      <c r="M138" s="108"/>
      <c r="N138" s="109">
        <v>7128</v>
      </c>
      <c r="O138" s="110">
        <v>8968</v>
      </c>
      <c r="P138" s="110">
        <v>6472</v>
      </c>
      <c r="Q138" s="110">
        <v>6106</v>
      </c>
      <c r="R138" s="110" t="s">
        <v>601</v>
      </c>
      <c r="S138" s="111">
        <f t="shared" si="4"/>
        <v>-366</v>
      </c>
      <c r="T138" s="108"/>
      <c r="U138" s="109">
        <v>22939.342202486681</v>
      </c>
      <c r="V138" s="110">
        <v>26185</v>
      </c>
      <c r="W138" s="110">
        <v>25819</v>
      </c>
      <c r="X138" s="111">
        <f t="shared" si="5"/>
        <v>-366</v>
      </c>
      <c r="Z138" s="112">
        <f>VLOOKUP(F138,'24q3 abv'!1:1048576,46,FALSE)</f>
        <v>-1.9772095737950508</v>
      </c>
      <c r="AA138" s="113">
        <f>VLOOKUP(F138,'24q3 abv'!1:1048576,48,FALSE)</f>
        <v>15.050197728220191</v>
      </c>
      <c r="AB138" s="113">
        <f>VLOOKUP(F138,'24q3 abv'!1:1048576,49,FALSE)</f>
        <v>2.241510006238951</v>
      </c>
      <c r="AC138" s="114">
        <f>VLOOKUP(F138,'24q3 abv'!1:1048576,50,FALSE)</f>
        <v>-12.80868772198124</v>
      </c>
      <c r="AF138" s="257"/>
      <c r="AI138" s="257"/>
    </row>
    <row r="139" spans="1:35" x14ac:dyDescent="0.2">
      <c r="A139" s="105">
        <v>428</v>
      </c>
      <c r="B139" s="105">
        <v>428035035</v>
      </c>
      <c r="C139" s="106" t="s">
        <v>129</v>
      </c>
      <c r="D139" s="105">
        <v>35</v>
      </c>
      <c r="E139" s="106" t="s">
        <v>42</v>
      </c>
      <c r="F139" s="105">
        <v>35</v>
      </c>
      <c r="G139" s="106" t="s">
        <v>42</v>
      </c>
      <c r="H139" s="107">
        <v>1865</v>
      </c>
      <c r="I139" s="108"/>
      <c r="J139" s="109">
        <v>16004</v>
      </c>
      <c r="K139" s="110">
        <v>17523</v>
      </c>
      <c r="L139" s="111">
        <f t="shared" ref="L139:L202" si="6">IFERROR(IF(J139="","",K139-J139),"")</f>
        <v>1519</v>
      </c>
      <c r="M139" s="108"/>
      <c r="N139" s="109">
        <v>6643</v>
      </c>
      <c r="O139" s="110">
        <v>7273</v>
      </c>
      <c r="P139" s="110">
        <v>7273</v>
      </c>
      <c r="Q139" s="110">
        <v>6635</v>
      </c>
      <c r="R139" s="110" t="s">
        <v>601</v>
      </c>
      <c r="S139" s="111">
        <f t="shared" ref="S139:S202" si="7">IFERROR(IF(Q139="","",Q139-P139),"")</f>
        <v>-638</v>
      </c>
      <c r="T139" s="108"/>
      <c r="U139" s="109">
        <v>23735</v>
      </c>
      <c r="V139" s="110">
        <v>25984</v>
      </c>
      <c r="W139" s="110">
        <v>25346</v>
      </c>
      <c r="X139" s="111">
        <f t="shared" ref="X139:X202" si="8">IFERROR(IF(V139="","",W139-V139),"")</f>
        <v>-638</v>
      </c>
      <c r="Z139" s="112">
        <f>VLOOKUP(F139,'24q3 abv'!1:1048576,46,FALSE)</f>
        <v>-3.6419865273042262</v>
      </c>
      <c r="AA139" s="113">
        <f>VLOOKUP(F139,'24q3 abv'!1:1048576,48,FALSE)</f>
        <v>8.1977373866931007</v>
      </c>
      <c r="AB139" s="113">
        <f>VLOOKUP(F139,'24q3 abv'!1:1048576,49,FALSE)</f>
        <v>5.1093170533210595</v>
      </c>
      <c r="AC139" s="114">
        <f>VLOOKUP(F139,'24q3 abv'!1:1048576,50,FALSE)</f>
        <v>-3.0884203333720412</v>
      </c>
      <c r="AF139" s="257"/>
      <c r="AI139" s="257"/>
    </row>
    <row r="140" spans="1:35" x14ac:dyDescent="0.2">
      <c r="A140" s="105">
        <v>428</v>
      </c>
      <c r="B140" s="105">
        <v>428035044</v>
      </c>
      <c r="C140" s="106" t="s">
        <v>129</v>
      </c>
      <c r="D140" s="105">
        <v>35</v>
      </c>
      <c r="E140" s="106" t="s">
        <v>42</v>
      </c>
      <c r="F140" s="105">
        <v>44</v>
      </c>
      <c r="G140" s="106" t="s">
        <v>43</v>
      </c>
      <c r="H140" s="107">
        <v>31</v>
      </c>
      <c r="I140" s="108"/>
      <c r="J140" s="109">
        <v>16407</v>
      </c>
      <c r="K140" s="110">
        <v>16881</v>
      </c>
      <c r="L140" s="111">
        <f t="shared" si="6"/>
        <v>474</v>
      </c>
      <c r="M140" s="108"/>
      <c r="N140" s="109">
        <v>572</v>
      </c>
      <c r="O140" s="110">
        <v>589</v>
      </c>
      <c r="P140" s="110">
        <v>589</v>
      </c>
      <c r="Q140" s="110">
        <v>589</v>
      </c>
      <c r="R140" s="110" t="s">
        <v>601</v>
      </c>
      <c r="S140" s="111">
        <f t="shared" si="7"/>
        <v>0</v>
      </c>
      <c r="T140" s="108"/>
      <c r="U140" s="109">
        <v>18067</v>
      </c>
      <c r="V140" s="110">
        <v>18658</v>
      </c>
      <c r="W140" s="110">
        <v>18658</v>
      </c>
      <c r="X140" s="111">
        <f t="shared" si="8"/>
        <v>0</v>
      </c>
      <c r="Z140" s="112">
        <f>VLOOKUP(F140,'24q3 abv'!1:1048576,46,FALSE)</f>
        <v>0</v>
      </c>
      <c r="AA140" s="113">
        <f>VLOOKUP(F140,'24q3 abv'!1:1048576,48,FALSE)</f>
        <v>7.0211140846889624</v>
      </c>
      <c r="AB140" s="113">
        <f>VLOOKUP(F140,'24q3 abv'!1:1048576,49,FALSE)</f>
        <v>8.022463184796722</v>
      </c>
      <c r="AC140" s="114">
        <f>VLOOKUP(F140,'24q3 abv'!1:1048576,50,FALSE)</f>
        <v>1.0013491001077597</v>
      </c>
      <c r="AF140" s="257"/>
      <c r="AI140" s="257"/>
    </row>
    <row r="141" spans="1:35" x14ac:dyDescent="0.2">
      <c r="A141" s="105">
        <v>428</v>
      </c>
      <c r="B141" s="105">
        <v>428035057</v>
      </c>
      <c r="C141" s="106" t="s">
        <v>129</v>
      </c>
      <c r="D141" s="105">
        <v>35</v>
      </c>
      <c r="E141" s="106" t="s">
        <v>42</v>
      </c>
      <c r="F141" s="105">
        <v>57</v>
      </c>
      <c r="G141" s="106" t="s">
        <v>44</v>
      </c>
      <c r="H141" s="107">
        <v>179</v>
      </c>
      <c r="I141" s="108"/>
      <c r="J141" s="109">
        <v>16701</v>
      </c>
      <c r="K141" s="110">
        <v>18405</v>
      </c>
      <c r="L141" s="111">
        <f t="shared" si="6"/>
        <v>1704</v>
      </c>
      <c r="M141" s="108"/>
      <c r="N141" s="109">
        <v>362</v>
      </c>
      <c r="O141" s="110">
        <v>399</v>
      </c>
      <c r="P141" s="110">
        <v>399</v>
      </c>
      <c r="Q141" s="110">
        <v>320</v>
      </c>
      <c r="R141" s="110" t="s">
        <v>601</v>
      </c>
      <c r="S141" s="111">
        <f t="shared" si="7"/>
        <v>-79</v>
      </c>
      <c r="T141" s="108"/>
      <c r="U141" s="109">
        <v>18151</v>
      </c>
      <c r="V141" s="110">
        <v>19992</v>
      </c>
      <c r="W141" s="110">
        <v>19913</v>
      </c>
      <c r="X141" s="111">
        <f t="shared" si="8"/>
        <v>-79</v>
      </c>
      <c r="Z141" s="112">
        <f>VLOOKUP(F141,'24q3 abv'!1:1048576,46,FALSE)</f>
        <v>-0.4269988875434052</v>
      </c>
      <c r="AA141" s="113">
        <f>VLOOKUP(F141,'24q3 abv'!1:1048576,48,FALSE)</f>
        <v>11.007344258306667</v>
      </c>
      <c r="AB141" s="113">
        <f>VLOOKUP(F141,'24q3 abv'!1:1048576,49,FALSE)</f>
        <v>10.453313457514286</v>
      </c>
      <c r="AC141" s="114">
        <f>VLOOKUP(F141,'24q3 abv'!1:1048576,50,FALSE)</f>
        <v>-0.55403080079238087</v>
      </c>
      <c r="AF141" s="257"/>
      <c r="AI141" s="257"/>
    </row>
    <row r="142" spans="1:35" x14ac:dyDescent="0.2">
      <c r="A142" s="105">
        <v>428</v>
      </c>
      <c r="B142" s="105">
        <v>428035073</v>
      </c>
      <c r="C142" s="106" t="s">
        <v>129</v>
      </c>
      <c r="D142" s="105">
        <v>35</v>
      </c>
      <c r="E142" s="106" t="s">
        <v>42</v>
      </c>
      <c r="F142" s="105">
        <v>73</v>
      </c>
      <c r="G142" s="106" t="s">
        <v>58</v>
      </c>
      <c r="H142" s="107">
        <v>17</v>
      </c>
      <c r="I142" s="108"/>
      <c r="J142" s="109">
        <v>13937</v>
      </c>
      <c r="K142" s="110">
        <v>14038</v>
      </c>
      <c r="L142" s="111">
        <f t="shared" si="6"/>
        <v>101</v>
      </c>
      <c r="M142" s="108"/>
      <c r="N142" s="109">
        <v>10239</v>
      </c>
      <c r="O142" s="110">
        <v>10313</v>
      </c>
      <c r="P142" s="110">
        <v>10646</v>
      </c>
      <c r="Q142" s="110">
        <v>10687</v>
      </c>
      <c r="R142" s="110" t="s">
        <v>601</v>
      </c>
      <c r="S142" s="111">
        <f t="shared" si="7"/>
        <v>41</v>
      </c>
      <c r="T142" s="108"/>
      <c r="U142" s="109">
        <v>25264</v>
      </c>
      <c r="V142" s="110">
        <v>25872</v>
      </c>
      <c r="W142" s="110">
        <v>25913</v>
      </c>
      <c r="X142" s="111">
        <f t="shared" si="8"/>
        <v>41</v>
      </c>
      <c r="Z142" s="112">
        <f>VLOOKUP(F142,'24q3 abv'!1:1048576,46,FALSE)</f>
        <v>0.29089079095234638</v>
      </c>
      <c r="AA142" s="113">
        <f>VLOOKUP(F142,'24q3 abv'!1:1048576,48,FALSE)</f>
        <v>4.8357972454230245</v>
      </c>
      <c r="AB142" s="113">
        <f>VLOOKUP(F142,'24q3 abv'!1:1048576,49,FALSE)</f>
        <v>6.6684235008664814</v>
      </c>
      <c r="AC142" s="114">
        <f>VLOOKUP(F142,'24q3 abv'!1:1048576,50,FALSE)</f>
        <v>1.8326262554434569</v>
      </c>
      <c r="AF142" s="257"/>
      <c r="AI142" s="257"/>
    </row>
    <row r="143" spans="1:35" x14ac:dyDescent="0.2">
      <c r="A143" s="105">
        <v>428</v>
      </c>
      <c r="B143" s="105">
        <v>428035093</v>
      </c>
      <c r="C143" s="106" t="s">
        <v>129</v>
      </c>
      <c r="D143" s="105">
        <v>35</v>
      </c>
      <c r="E143" s="106" t="s">
        <v>42</v>
      </c>
      <c r="F143" s="105">
        <v>93</v>
      </c>
      <c r="G143" s="106" t="s">
        <v>45</v>
      </c>
      <c r="H143" s="107">
        <v>7</v>
      </c>
      <c r="I143" s="108"/>
      <c r="J143" s="109">
        <v>17419</v>
      </c>
      <c r="K143" s="110">
        <v>18860</v>
      </c>
      <c r="L143" s="111">
        <f t="shared" si="6"/>
        <v>1441</v>
      </c>
      <c r="M143" s="108"/>
      <c r="N143" s="109">
        <v>225</v>
      </c>
      <c r="O143" s="110">
        <v>243</v>
      </c>
      <c r="P143" s="110">
        <v>53</v>
      </c>
      <c r="Q143" s="110">
        <v>0</v>
      </c>
      <c r="R143" s="110" t="s">
        <v>601</v>
      </c>
      <c r="S143" s="111">
        <f t="shared" si="7"/>
        <v>-53</v>
      </c>
      <c r="T143" s="108"/>
      <c r="U143" s="109">
        <v>18732</v>
      </c>
      <c r="V143" s="110">
        <v>20101</v>
      </c>
      <c r="W143" s="110">
        <v>20048</v>
      </c>
      <c r="X143" s="111">
        <f t="shared" si="8"/>
        <v>-53</v>
      </c>
      <c r="Z143" s="112">
        <f>VLOOKUP(F143,'24q3 abv'!1:1048576,46,FALSE)</f>
        <v>-0.29623913782315014</v>
      </c>
      <c r="AA143" s="113">
        <f>VLOOKUP(F143,'24q3 abv'!1:1048576,48,FALSE)</f>
        <v>16.450773736991518</v>
      </c>
      <c r="AB143" s="113">
        <f>VLOOKUP(F143,'24q3 abv'!1:1048576,49,FALSE)</f>
        <v>14.856653552425286</v>
      </c>
      <c r="AC143" s="114">
        <f>VLOOKUP(F143,'24q3 abv'!1:1048576,50,FALSE)</f>
        <v>-1.5941201845662327</v>
      </c>
      <c r="AF143" s="257"/>
      <c r="AI143" s="257"/>
    </row>
    <row r="144" spans="1:35" x14ac:dyDescent="0.2">
      <c r="A144" s="105">
        <v>428</v>
      </c>
      <c r="B144" s="105">
        <v>428035128</v>
      </c>
      <c r="C144" s="106" t="s">
        <v>129</v>
      </c>
      <c r="D144" s="105">
        <v>35</v>
      </c>
      <c r="E144" s="106" t="s">
        <v>42</v>
      </c>
      <c r="F144" s="105">
        <v>128</v>
      </c>
      <c r="G144" s="106" t="s">
        <v>118</v>
      </c>
      <c r="H144" s="107">
        <v>1</v>
      </c>
      <c r="I144" s="108"/>
      <c r="J144" s="109">
        <v>17134</v>
      </c>
      <c r="K144" s="110">
        <v>18583</v>
      </c>
      <c r="L144" s="111">
        <f t="shared" si="6"/>
        <v>1449</v>
      </c>
      <c r="M144" s="108"/>
      <c r="N144" s="109">
        <v>1780</v>
      </c>
      <c r="O144" s="110">
        <v>1930</v>
      </c>
      <c r="P144" s="110">
        <v>692</v>
      </c>
      <c r="Q144" s="110">
        <v>670</v>
      </c>
      <c r="R144" s="110" t="s">
        <v>601</v>
      </c>
      <c r="S144" s="111">
        <f t="shared" si="7"/>
        <v>-22</v>
      </c>
      <c r="T144" s="108"/>
      <c r="U144" s="109">
        <v>20002</v>
      </c>
      <c r="V144" s="110">
        <v>20463</v>
      </c>
      <c r="W144" s="110">
        <v>20441</v>
      </c>
      <c r="X144" s="111">
        <f t="shared" si="8"/>
        <v>-22</v>
      </c>
      <c r="Z144" s="112">
        <f>VLOOKUP(F144,'24q3 abv'!1:1048576,46,FALSE)</f>
        <v>-0.1192385055144598</v>
      </c>
      <c r="AA144" s="113">
        <f>VLOOKUP(F144,'24q3 abv'!1:1048576,48,FALSE)</f>
        <v>9.2474032575979539</v>
      </c>
      <c r="AB144" s="113">
        <f>VLOOKUP(F144,'24q3 abv'!1:1048576,49,FALSE)</f>
        <v>1.9503170816559821</v>
      </c>
      <c r="AC144" s="114">
        <f>VLOOKUP(F144,'24q3 abv'!1:1048576,50,FALSE)</f>
        <v>-7.2970861759419723</v>
      </c>
      <c r="AF144" s="257"/>
      <c r="AI144" s="257"/>
    </row>
    <row r="145" spans="1:35" x14ac:dyDescent="0.2">
      <c r="A145" s="105">
        <v>428</v>
      </c>
      <c r="B145" s="105">
        <v>428035133</v>
      </c>
      <c r="C145" s="106" t="s">
        <v>129</v>
      </c>
      <c r="D145" s="105">
        <v>35</v>
      </c>
      <c r="E145" s="106" t="s">
        <v>42</v>
      </c>
      <c r="F145" s="105">
        <v>133</v>
      </c>
      <c r="G145" s="106" t="s">
        <v>95</v>
      </c>
      <c r="H145" s="107">
        <v>2</v>
      </c>
      <c r="I145" s="108"/>
      <c r="J145" s="109">
        <v>13109</v>
      </c>
      <c r="K145" s="110">
        <v>15457</v>
      </c>
      <c r="L145" s="111">
        <f t="shared" si="6"/>
        <v>2348</v>
      </c>
      <c r="M145" s="108"/>
      <c r="N145" s="109">
        <v>1750</v>
      </c>
      <c r="O145" s="110">
        <v>2063</v>
      </c>
      <c r="P145" s="110">
        <v>677</v>
      </c>
      <c r="Q145" s="110">
        <v>666</v>
      </c>
      <c r="R145" s="110" t="s">
        <v>601</v>
      </c>
      <c r="S145" s="111">
        <f t="shared" si="7"/>
        <v>-11</v>
      </c>
      <c r="T145" s="108"/>
      <c r="U145" s="109">
        <v>15947</v>
      </c>
      <c r="V145" s="110">
        <v>17322</v>
      </c>
      <c r="W145" s="110">
        <v>17311</v>
      </c>
      <c r="X145" s="111">
        <f t="shared" si="8"/>
        <v>-11</v>
      </c>
      <c r="Z145" s="112">
        <f>VLOOKUP(F145,'24q3 abv'!1:1048576,46,FALSE)</f>
        <v>-6.9750506684158609E-2</v>
      </c>
      <c r="AA145" s="113">
        <f>VLOOKUP(F145,'24q3 abv'!1:1048576,48,FALSE)</f>
        <v>9.6820674485145464</v>
      </c>
      <c r="AB145" s="113">
        <f>VLOOKUP(F145,'24q3 abv'!1:1048576,49,FALSE)</f>
        <v>-0.16007483005100742</v>
      </c>
      <c r="AC145" s="114">
        <f>VLOOKUP(F145,'24q3 abv'!1:1048576,50,FALSE)</f>
        <v>-9.8421422785655537</v>
      </c>
      <c r="AF145" s="257"/>
      <c r="AI145" s="257"/>
    </row>
    <row r="146" spans="1:35" x14ac:dyDescent="0.2">
      <c r="A146" s="105">
        <v>428</v>
      </c>
      <c r="B146" s="105">
        <v>428035163</v>
      </c>
      <c r="C146" s="106" t="s">
        <v>129</v>
      </c>
      <c r="D146" s="105">
        <v>35</v>
      </c>
      <c r="E146" s="106" t="s">
        <v>42</v>
      </c>
      <c r="F146" s="105">
        <v>163</v>
      </c>
      <c r="G146" s="106" t="s">
        <v>48</v>
      </c>
      <c r="H146" s="107">
        <v>14</v>
      </c>
      <c r="I146" s="108"/>
      <c r="J146" s="109">
        <v>13795</v>
      </c>
      <c r="K146" s="110">
        <v>16460</v>
      </c>
      <c r="L146" s="111">
        <f t="shared" si="6"/>
        <v>2665</v>
      </c>
      <c r="M146" s="108"/>
      <c r="N146" s="109">
        <v>91</v>
      </c>
      <c r="O146" s="110">
        <v>109</v>
      </c>
      <c r="P146" s="110">
        <v>0</v>
      </c>
      <c r="Q146" s="110">
        <v>0</v>
      </c>
      <c r="R146" s="110" t="s">
        <v>601</v>
      </c>
      <c r="S146" s="111">
        <f t="shared" si="7"/>
        <v>0</v>
      </c>
      <c r="T146" s="108"/>
      <c r="U146" s="109">
        <v>14974</v>
      </c>
      <c r="V146" s="110">
        <v>17648</v>
      </c>
      <c r="W146" s="110">
        <v>17648</v>
      </c>
      <c r="X146" s="111">
        <f t="shared" si="8"/>
        <v>0</v>
      </c>
      <c r="Z146" s="112">
        <f>VLOOKUP(F146,'24q3 abv'!1:1048576,46,FALSE)</f>
        <v>-0.22828370213737514</v>
      </c>
      <c r="AA146" s="113">
        <f>VLOOKUP(F146,'24q3 abv'!1:1048576,48,FALSE)</f>
        <v>10.076345998506774</v>
      </c>
      <c r="AB146" s="113">
        <f>VLOOKUP(F146,'24q3 abv'!1:1048576,49,FALSE)</f>
        <v>8.2294977780381959</v>
      </c>
      <c r="AC146" s="114">
        <f>VLOOKUP(F146,'24q3 abv'!1:1048576,50,FALSE)</f>
        <v>-1.8468482204685781</v>
      </c>
      <c r="AF146" s="257"/>
      <c r="AI146" s="257"/>
    </row>
    <row r="147" spans="1:35" x14ac:dyDescent="0.2">
      <c r="A147" s="105">
        <v>428</v>
      </c>
      <c r="B147" s="105">
        <v>428035165</v>
      </c>
      <c r="C147" s="106" t="s">
        <v>129</v>
      </c>
      <c r="D147" s="105">
        <v>35</v>
      </c>
      <c r="E147" s="106" t="s">
        <v>42</v>
      </c>
      <c r="F147" s="105">
        <v>165</v>
      </c>
      <c r="G147" s="106" t="s">
        <v>49</v>
      </c>
      <c r="H147" s="107">
        <v>8</v>
      </c>
      <c r="I147" s="108"/>
      <c r="J147" s="109">
        <v>17352</v>
      </c>
      <c r="K147" s="110">
        <v>17531</v>
      </c>
      <c r="L147" s="111">
        <f t="shared" si="6"/>
        <v>179</v>
      </c>
      <c r="M147" s="108"/>
      <c r="N147" s="109">
        <v>0</v>
      </c>
      <c r="O147" s="110">
        <v>0</v>
      </c>
      <c r="P147" s="110">
        <v>0</v>
      </c>
      <c r="Q147" s="110">
        <v>0</v>
      </c>
      <c r="R147" s="110" t="s">
        <v>601</v>
      </c>
      <c r="S147" s="111">
        <f t="shared" si="7"/>
        <v>0</v>
      </c>
      <c r="T147" s="108"/>
      <c r="U147" s="109">
        <v>18440</v>
      </c>
      <c r="V147" s="110">
        <v>18719</v>
      </c>
      <c r="W147" s="110">
        <v>18719</v>
      </c>
      <c r="X147" s="111">
        <f t="shared" si="8"/>
        <v>0</v>
      </c>
      <c r="Z147" s="112">
        <f>VLOOKUP(F147,'24q3 abv'!1:1048576,46,FALSE)</f>
        <v>-7.0003688766163918E-2</v>
      </c>
      <c r="AA147" s="113">
        <f>VLOOKUP(F147,'24q3 abv'!1:1048576,48,FALSE)</f>
        <v>11.535578507539256</v>
      </c>
      <c r="AB147" s="113">
        <f>VLOOKUP(F147,'24q3 abv'!1:1048576,49,FALSE)</f>
        <v>13.347082656981465</v>
      </c>
      <c r="AC147" s="114">
        <f>VLOOKUP(F147,'24q3 abv'!1:1048576,50,FALSE)</f>
        <v>1.8115041494422091</v>
      </c>
      <c r="AF147" s="257"/>
      <c r="AI147" s="257"/>
    </row>
    <row r="148" spans="1:35" x14ac:dyDescent="0.2">
      <c r="A148" s="105">
        <v>428</v>
      </c>
      <c r="B148" s="105">
        <v>428035220</v>
      </c>
      <c r="C148" s="106" t="s">
        <v>129</v>
      </c>
      <c r="D148" s="105">
        <v>35</v>
      </c>
      <c r="E148" s="106" t="s">
        <v>42</v>
      </c>
      <c r="F148" s="105">
        <v>220</v>
      </c>
      <c r="G148" s="106" t="s">
        <v>61</v>
      </c>
      <c r="H148" s="107">
        <v>9</v>
      </c>
      <c r="I148" s="108"/>
      <c r="J148" s="109">
        <v>15065</v>
      </c>
      <c r="K148" s="110">
        <v>15925</v>
      </c>
      <c r="L148" s="111">
        <f t="shared" si="6"/>
        <v>860</v>
      </c>
      <c r="M148" s="108"/>
      <c r="N148" s="109">
        <v>5693</v>
      </c>
      <c r="O148" s="110">
        <v>6018</v>
      </c>
      <c r="P148" s="110">
        <v>5288</v>
      </c>
      <c r="Q148" s="110">
        <v>5250</v>
      </c>
      <c r="R148" s="110" t="s">
        <v>601</v>
      </c>
      <c r="S148" s="111">
        <f t="shared" si="7"/>
        <v>-38</v>
      </c>
      <c r="T148" s="108"/>
      <c r="U148" s="109">
        <v>21846</v>
      </c>
      <c r="V148" s="110">
        <v>22401</v>
      </c>
      <c r="W148" s="110">
        <v>22363</v>
      </c>
      <c r="X148" s="111">
        <f t="shared" si="8"/>
        <v>-38</v>
      </c>
      <c r="Z148" s="112">
        <f>VLOOKUP(F148,'24q3 abv'!1:1048576,46,FALSE)</f>
        <v>-0.2353927878211266</v>
      </c>
      <c r="AA148" s="113">
        <f>VLOOKUP(F148,'24q3 abv'!1:1048576,48,FALSE)</f>
        <v>9.8734021413268014</v>
      </c>
      <c r="AB148" s="113">
        <f>VLOOKUP(F148,'24q3 abv'!1:1048576,49,FALSE)</f>
        <v>5.8322436980293819</v>
      </c>
      <c r="AC148" s="114">
        <f>VLOOKUP(F148,'24q3 abv'!1:1048576,50,FALSE)</f>
        <v>-4.0411584432974195</v>
      </c>
      <c r="AF148" s="257"/>
      <c r="AI148" s="257"/>
    </row>
    <row r="149" spans="1:35" x14ac:dyDescent="0.2">
      <c r="A149" s="105">
        <v>428</v>
      </c>
      <c r="B149" s="105">
        <v>428035243</v>
      </c>
      <c r="C149" s="106" t="s">
        <v>129</v>
      </c>
      <c r="D149" s="105">
        <v>35</v>
      </c>
      <c r="E149" s="106" t="s">
        <v>42</v>
      </c>
      <c r="F149" s="105">
        <v>243</v>
      </c>
      <c r="G149" s="106" t="s">
        <v>62</v>
      </c>
      <c r="H149" s="107">
        <v>3</v>
      </c>
      <c r="I149" s="108"/>
      <c r="J149" s="109">
        <v>11636</v>
      </c>
      <c r="K149" s="110">
        <v>18893</v>
      </c>
      <c r="L149" s="111">
        <f t="shared" si="6"/>
        <v>7257</v>
      </c>
      <c r="M149" s="108"/>
      <c r="N149" s="109">
        <v>1658</v>
      </c>
      <c r="O149" s="110">
        <v>2692</v>
      </c>
      <c r="P149" s="110">
        <v>2022</v>
      </c>
      <c r="Q149" s="110">
        <v>2029</v>
      </c>
      <c r="R149" s="110" t="s">
        <v>601</v>
      </c>
      <c r="S149" s="111">
        <f t="shared" si="7"/>
        <v>7</v>
      </c>
      <c r="T149" s="108"/>
      <c r="U149" s="109">
        <v>14382</v>
      </c>
      <c r="V149" s="110">
        <v>22103</v>
      </c>
      <c r="W149" s="110">
        <v>22110</v>
      </c>
      <c r="X149" s="111">
        <f t="shared" si="8"/>
        <v>7</v>
      </c>
      <c r="Z149" s="112">
        <f>VLOOKUP(F149,'24q3 abv'!1:1048576,46,FALSE)</f>
        <v>3.834364684767877E-2</v>
      </c>
      <c r="AA149" s="113">
        <f>VLOOKUP(F149,'24q3 abv'!1:1048576,48,FALSE)</f>
        <v>11.760665710220056</v>
      </c>
      <c r="AB149" s="113">
        <f>VLOOKUP(F149,'24q3 abv'!1:1048576,49,FALSE)</f>
        <v>7.6975667561751724</v>
      </c>
      <c r="AC149" s="114">
        <f>VLOOKUP(F149,'24q3 abv'!1:1048576,50,FALSE)</f>
        <v>-4.0630989540448841</v>
      </c>
      <c r="AF149" s="257"/>
      <c r="AI149" s="257"/>
    </row>
    <row r="150" spans="1:35" x14ac:dyDescent="0.2">
      <c r="A150" s="105">
        <v>428</v>
      </c>
      <c r="B150" s="105">
        <v>428035244</v>
      </c>
      <c r="C150" s="106" t="s">
        <v>129</v>
      </c>
      <c r="D150" s="105">
        <v>35</v>
      </c>
      <c r="E150" s="106" t="s">
        <v>42</v>
      </c>
      <c r="F150" s="105">
        <v>244</v>
      </c>
      <c r="G150" s="106" t="s">
        <v>52</v>
      </c>
      <c r="H150" s="107">
        <v>24</v>
      </c>
      <c r="I150" s="108"/>
      <c r="J150" s="109">
        <v>13586</v>
      </c>
      <c r="K150" s="110">
        <v>14601</v>
      </c>
      <c r="L150" s="111">
        <f t="shared" si="6"/>
        <v>1015</v>
      </c>
      <c r="M150" s="108"/>
      <c r="N150" s="109">
        <v>3867</v>
      </c>
      <c r="O150" s="110">
        <v>4156</v>
      </c>
      <c r="P150" s="110">
        <v>4200</v>
      </c>
      <c r="Q150" s="110">
        <v>4178</v>
      </c>
      <c r="R150" s="110" t="s">
        <v>601</v>
      </c>
      <c r="S150" s="111">
        <f t="shared" si="7"/>
        <v>-22</v>
      </c>
      <c r="T150" s="108"/>
      <c r="U150" s="109">
        <v>18541</v>
      </c>
      <c r="V150" s="110">
        <v>19989</v>
      </c>
      <c r="W150" s="110">
        <v>19967</v>
      </c>
      <c r="X150" s="111">
        <f t="shared" si="8"/>
        <v>-22</v>
      </c>
      <c r="Z150" s="112">
        <f>VLOOKUP(F150,'24q3 abv'!1:1048576,46,FALSE)</f>
        <v>-0.1488089004262747</v>
      </c>
      <c r="AA150" s="113">
        <f>VLOOKUP(F150,'24q3 abv'!1:1048576,48,FALSE)</f>
        <v>6.4858268964292893</v>
      </c>
      <c r="AB150" s="113">
        <f>VLOOKUP(F150,'24q3 abv'!1:1048576,49,FALSE)</f>
        <v>7.0576880427834432</v>
      </c>
      <c r="AC150" s="114">
        <f>VLOOKUP(F150,'24q3 abv'!1:1048576,50,FALSE)</f>
        <v>0.57186114635415386</v>
      </c>
      <c r="AF150" s="257"/>
      <c r="AI150" s="257"/>
    </row>
    <row r="151" spans="1:35" x14ac:dyDescent="0.2">
      <c r="A151" s="105">
        <v>428</v>
      </c>
      <c r="B151" s="105">
        <v>428035248</v>
      </c>
      <c r="C151" s="106" t="s">
        <v>129</v>
      </c>
      <c r="D151" s="105">
        <v>35</v>
      </c>
      <c r="E151" s="106" t="s">
        <v>42</v>
      </c>
      <c r="F151" s="105">
        <v>248</v>
      </c>
      <c r="G151" s="106" t="s">
        <v>53</v>
      </c>
      <c r="H151" s="107">
        <v>21</v>
      </c>
      <c r="I151" s="108"/>
      <c r="J151" s="109">
        <v>15204</v>
      </c>
      <c r="K151" s="110">
        <v>16469</v>
      </c>
      <c r="L151" s="111">
        <f t="shared" si="6"/>
        <v>1265</v>
      </c>
      <c r="M151" s="108"/>
      <c r="N151" s="109">
        <v>1002</v>
      </c>
      <c r="O151" s="110">
        <v>1086</v>
      </c>
      <c r="P151" s="110">
        <v>520</v>
      </c>
      <c r="Q151" s="110">
        <v>531</v>
      </c>
      <c r="R151" s="110" t="s">
        <v>601</v>
      </c>
      <c r="S151" s="111">
        <f t="shared" si="7"/>
        <v>11</v>
      </c>
      <c r="T151" s="108"/>
      <c r="U151" s="109">
        <v>17294</v>
      </c>
      <c r="V151" s="110">
        <v>18177</v>
      </c>
      <c r="W151" s="110">
        <v>18188</v>
      </c>
      <c r="X151" s="111">
        <f t="shared" si="8"/>
        <v>11</v>
      </c>
      <c r="Z151" s="112">
        <f>VLOOKUP(F151,'24q3 abv'!1:1048576,46,FALSE)</f>
        <v>7.0278757644658185E-2</v>
      </c>
      <c r="AA151" s="113">
        <f>VLOOKUP(F151,'24q3 abv'!1:1048576,48,FALSE)</f>
        <v>13.952277793700604</v>
      </c>
      <c r="AB151" s="113">
        <f>VLOOKUP(F151,'24q3 abv'!1:1048576,49,FALSE)</f>
        <v>9.8352635981680656</v>
      </c>
      <c r="AC151" s="114">
        <f>VLOOKUP(F151,'24q3 abv'!1:1048576,50,FALSE)</f>
        <v>-4.1170141955325388</v>
      </c>
      <c r="AF151" s="257"/>
      <c r="AI151" s="257"/>
    </row>
    <row r="152" spans="1:35" x14ac:dyDescent="0.2">
      <c r="A152" s="105">
        <v>428</v>
      </c>
      <c r="B152" s="105">
        <v>428035258</v>
      </c>
      <c r="C152" s="106" t="s">
        <v>129</v>
      </c>
      <c r="D152" s="105">
        <v>35</v>
      </c>
      <c r="E152" s="106" t="s">
        <v>42</v>
      </c>
      <c r="F152" s="105">
        <v>258</v>
      </c>
      <c r="G152" s="106" t="s">
        <v>130</v>
      </c>
      <c r="H152" s="107">
        <v>2</v>
      </c>
      <c r="I152" s="108"/>
      <c r="J152" s="109">
        <v>15157.483749697996</v>
      </c>
      <c r="K152" s="110">
        <v>18375</v>
      </c>
      <c r="L152" s="111">
        <f t="shared" si="6"/>
        <v>3217.5162503020038</v>
      </c>
      <c r="M152" s="108"/>
      <c r="N152" s="109">
        <v>5068</v>
      </c>
      <c r="O152" s="110">
        <v>6144</v>
      </c>
      <c r="P152" s="110">
        <v>4465</v>
      </c>
      <c r="Q152" s="110">
        <v>4514</v>
      </c>
      <c r="R152" s="110" t="s">
        <v>601</v>
      </c>
      <c r="S152" s="111">
        <f t="shared" si="7"/>
        <v>49</v>
      </c>
      <c r="T152" s="108"/>
      <c r="U152" s="109">
        <v>21313.483749697996</v>
      </c>
      <c r="V152" s="110">
        <v>24028</v>
      </c>
      <c r="W152" s="110">
        <v>24077</v>
      </c>
      <c r="X152" s="111">
        <f t="shared" si="8"/>
        <v>49</v>
      </c>
      <c r="Z152" s="112">
        <f>VLOOKUP(F152,'24q3 abv'!1:1048576,46,FALSE)</f>
        <v>0.26418657756349262</v>
      </c>
      <c r="AA152" s="113">
        <f>VLOOKUP(F152,'24q3 abv'!1:1048576,48,FALSE)</f>
        <v>11.474627353967769</v>
      </c>
      <c r="AB152" s="113">
        <f>VLOOKUP(F152,'24q3 abv'!1:1048576,49,FALSE)</f>
        <v>3.5006722769323968</v>
      </c>
      <c r="AC152" s="114">
        <f>VLOOKUP(F152,'24q3 abv'!1:1048576,50,FALSE)</f>
        <v>-7.973955077035372</v>
      </c>
      <c r="AF152" s="257"/>
      <c r="AI152" s="257"/>
    </row>
    <row r="153" spans="1:35" x14ac:dyDescent="0.2">
      <c r="A153" s="105">
        <v>428</v>
      </c>
      <c r="B153" s="105">
        <v>428035262</v>
      </c>
      <c r="C153" s="106" t="s">
        <v>129</v>
      </c>
      <c r="D153" s="105">
        <v>35</v>
      </c>
      <c r="E153" s="106" t="s">
        <v>42</v>
      </c>
      <c r="F153" s="105">
        <v>262</v>
      </c>
      <c r="G153" s="106" t="s">
        <v>54</v>
      </c>
      <c r="H153" s="107">
        <v>3</v>
      </c>
      <c r="I153" s="108"/>
      <c r="J153" s="109">
        <v>16718</v>
      </c>
      <c r="K153" s="110">
        <v>18612</v>
      </c>
      <c r="L153" s="111">
        <f t="shared" si="6"/>
        <v>1894</v>
      </c>
      <c r="M153" s="108"/>
      <c r="N153" s="109">
        <v>3335</v>
      </c>
      <c r="O153" s="110">
        <v>3712</v>
      </c>
      <c r="P153" s="110">
        <v>2409</v>
      </c>
      <c r="Q153" s="110">
        <v>2333</v>
      </c>
      <c r="R153" s="110" t="s">
        <v>601</v>
      </c>
      <c r="S153" s="111">
        <f t="shared" si="7"/>
        <v>-76</v>
      </c>
      <c r="T153" s="108"/>
      <c r="U153" s="109">
        <v>21141</v>
      </c>
      <c r="V153" s="110">
        <v>22209</v>
      </c>
      <c r="W153" s="110">
        <v>22133</v>
      </c>
      <c r="X153" s="111">
        <f t="shared" si="8"/>
        <v>-76</v>
      </c>
      <c r="Z153" s="112">
        <f>VLOOKUP(F153,'24q3 abv'!1:1048576,46,FALSE)</f>
        <v>-0.40802191869867954</v>
      </c>
      <c r="AA153" s="113">
        <f>VLOOKUP(F153,'24q3 abv'!1:1048576,48,FALSE)</f>
        <v>12.046713265731245</v>
      </c>
      <c r="AB153" s="113">
        <f>VLOOKUP(F153,'24q3 abv'!1:1048576,49,FALSE)</f>
        <v>4.312485183556074</v>
      </c>
      <c r="AC153" s="114">
        <f>VLOOKUP(F153,'24q3 abv'!1:1048576,50,FALSE)</f>
        <v>-7.7342280821751714</v>
      </c>
      <c r="AF153" s="257"/>
      <c r="AI153" s="257"/>
    </row>
    <row r="154" spans="1:35" x14ac:dyDescent="0.2">
      <c r="A154" s="105">
        <v>428</v>
      </c>
      <c r="B154" s="105">
        <v>428035285</v>
      </c>
      <c r="C154" s="106" t="s">
        <v>129</v>
      </c>
      <c r="D154" s="105">
        <v>35</v>
      </c>
      <c r="E154" s="106" t="s">
        <v>42</v>
      </c>
      <c r="F154" s="105">
        <v>285</v>
      </c>
      <c r="G154" s="106" t="s">
        <v>64</v>
      </c>
      <c r="H154" s="107">
        <v>2</v>
      </c>
      <c r="I154" s="108"/>
      <c r="J154" s="109">
        <v>12440</v>
      </c>
      <c r="K154" s="110">
        <v>16922</v>
      </c>
      <c r="L154" s="111">
        <f t="shared" si="6"/>
        <v>4482</v>
      </c>
      <c r="M154" s="108"/>
      <c r="N154" s="109">
        <v>2998</v>
      </c>
      <c r="O154" s="110">
        <v>4078</v>
      </c>
      <c r="P154" s="110">
        <v>4078</v>
      </c>
      <c r="Q154" s="110">
        <v>2870</v>
      </c>
      <c r="R154" s="110" t="s">
        <v>601</v>
      </c>
      <c r="S154" s="111">
        <f t="shared" si="7"/>
        <v>-1208</v>
      </c>
      <c r="T154" s="108"/>
      <c r="U154" s="109">
        <v>16526</v>
      </c>
      <c r="V154" s="110">
        <v>22188</v>
      </c>
      <c r="W154" s="110">
        <v>20980</v>
      </c>
      <c r="X154" s="111">
        <f t="shared" si="8"/>
        <v>-1208</v>
      </c>
      <c r="Z154" s="112">
        <f>VLOOKUP(F154,'24q3 abv'!1:1048576,46,FALSE)</f>
        <v>-7.1403336146237422</v>
      </c>
      <c r="AA154" s="113">
        <f>VLOOKUP(F154,'24q3 abv'!1:1048576,48,FALSE)</f>
        <v>12.599654036443464</v>
      </c>
      <c r="AB154" s="113">
        <f>VLOOKUP(F154,'24q3 abv'!1:1048576,49,FALSE)</f>
        <v>6.0000398874237453</v>
      </c>
      <c r="AC154" s="114">
        <f>VLOOKUP(F154,'24q3 abv'!1:1048576,50,FALSE)</f>
        <v>-6.5996141490197191</v>
      </c>
      <c r="AF154" s="257"/>
      <c r="AI154" s="257"/>
    </row>
    <row r="155" spans="1:35" x14ac:dyDescent="0.2">
      <c r="A155" s="105">
        <v>428</v>
      </c>
      <c r="B155" s="105">
        <v>428035293</v>
      </c>
      <c r="C155" s="106" t="s">
        <v>129</v>
      </c>
      <c r="D155" s="105">
        <v>35</v>
      </c>
      <c r="E155" s="106" t="s">
        <v>42</v>
      </c>
      <c r="F155" s="105">
        <v>293</v>
      </c>
      <c r="G155" s="106" t="s">
        <v>65</v>
      </c>
      <c r="H155" s="107">
        <v>2</v>
      </c>
      <c r="I155" s="108"/>
      <c r="J155" s="109">
        <v>17436</v>
      </c>
      <c r="K155" s="110">
        <v>19161</v>
      </c>
      <c r="L155" s="111">
        <f t="shared" si="6"/>
        <v>1725</v>
      </c>
      <c r="M155" s="108"/>
      <c r="N155" s="109">
        <v>471</v>
      </c>
      <c r="O155" s="110">
        <v>517</v>
      </c>
      <c r="P155" s="110">
        <v>551</v>
      </c>
      <c r="Q155" s="110">
        <v>664</v>
      </c>
      <c r="R155" s="110" t="s">
        <v>601</v>
      </c>
      <c r="S155" s="111">
        <f t="shared" si="7"/>
        <v>113</v>
      </c>
      <c r="T155" s="108"/>
      <c r="U155" s="109">
        <v>18995</v>
      </c>
      <c r="V155" s="110">
        <v>20900</v>
      </c>
      <c r="W155" s="110">
        <v>21013</v>
      </c>
      <c r="X155" s="111">
        <f t="shared" si="8"/>
        <v>113</v>
      </c>
      <c r="Z155" s="112">
        <f>VLOOKUP(F155,'24q3 abv'!1:1048576,46,FALSE)</f>
        <v>0.59280032246729775</v>
      </c>
      <c r="AA155" s="113">
        <f>VLOOKUP(F155,'24q3 abv'!1:1048576,48,FALSE)</f>
        <v>10.669097540232126</v>
      </c>
      <c r="AB155" s="113">
        <f>VLOOKUP(F155,'24q3 abv'!1:1048576,49,FALSE)</f>
        <v>11.558525803307015</v>
      </c>
      <c r="AC155" s="114">
        <f>VLOOKUP(F155,'24q3 abv'!1:1048576,50,FALSE)</f>
        <v>0.88942826307488865</v>
      </c>
      <c r="AF155" s="257"/>
      <c r="AI155" s="257"/>
    </row>
    <row r="156" spans="1:35" x14ac:dyDescent="0.2">
      <c r="A156" s="105">
        <v>428</v>
      </c>
      <c r="B156" s="105">
        <v>428035314</v>
      </c>
      <c r="C156" s="106" t="s">
        <v>129</v>
      </c>
      <c r="D156" s="105">
        <v>35</v>
      </c>
      <c r="E156" s="106" t="s">
        <v>42</v>
      </c>
      <c r="F156" s="105">
        <v>314</v>
      </c>
      <c r="G156" s="106" t="s">
        <v>131</v>
      </c>
      <c r="H156" s="107">
        <v>2</v>
      </c>
      <c r="I156" s="108"/>
      <c r="J156" s="109">
        <v>13847</v>
      </c>
      <c r="K156" s="110">
        <v>11475</v>
      </c>
      <c r="L156" s="111">
        <f t="shared" si="6"/>
        <v>-2372</v>
      </c>
      <c r="M156" s="108"/>
      <c r="N156" s="109">
        <v>10448</v>
      </c>
      <c r="O156" s="110">
        <v>8659</v>
      </c>
      <c r="P156" s="110">
        <v>6762</v>
      </c>
      <c r="Q156" s="110">
        <v>6786</v>
      </c>
      <c r="R156" s="110" t="s">
        <v>601</v>
      </c>
      <c r="S156" s="111">
        <f t="shared" si="7"/>
        <v>24</v>
      </c>
      <c r="T156" s="108"/>
      <c r="U156" s="109">
        <v>25383</v>
      </c>
      <c r="V156" s="110">
        <v>19425</v>
      </c>
      <c r="W156" s="110">
        <v>19449</v>
      </c>
      <c r="X156" s="111">
        <f t="shared" si="8"/>
        <v>24</v>
      </c>
      <c r="Z156" s="112">
        <f>VLOOKUP(F156,'24q3 abv'!1:1048576,46,FALSE)</f>
        <v>0.21545468293865611</v>
      </c>
      <c r="AA156" s="113">
        <f>VLOOKUP(F156,'24q3 abv'!1:1048576,48,FALSE)</f>
        <v>9.7307176945995284</v>
      </c>
      <c r="AB156" s="113">
        <f>VLOOKUP(F156,'24q3 abv'!1:1048576,49,FALSE)</f>
        <v>-0.46873415768337234</v>
      </c>
      <c r="AC156" s="114">
        <f>VLOOKUP(F156,'24q3 abv'!1:1048576,50,FALSE)</f>
        <v>-10.1994518522829</v>
      </c>
      <c r="AF156" s="257"/>
      <c r="AI156" s="257"/>
    </row>
    <row r="157" spans="1:35" x14ac:dyDescent="0.2">
      <c r="A157" s="105">
        <v>428</v>
      </c>
      <c r="B157" s="105">
        <v>428035336</v>
      </c>
      <c r="C157" s="106" t="s">
        <v>129</v>
      </c>
      <c r="D157" s="105">
        <v>35</v>
      </c>
      <c r="E157" s="106" t="s">
        <v>42</v>
      </c>
      <c r="F157" s="105">
        <v>336</v>
      </c>
      <c r="G157" s="106" t="s">
        <v>132</v>
      </c>
      <c r="H157" s="107">
        <v>2</v>
      </c>
      <c r="I157" s="108"/>
      <c r="J157" s="109">
        <v>10699</v>
      </c>
      <c r="K157" s="110">
        <v>11336</v>
      </c>
      <c r="L157" s="111">
        <f t="shared" si="6"/>
        <v>637</v>
      </c>
      <c r="M157" s="108"/>
      <c r="N157" s="109">
        <v>1432</v>
      </c>
      <c r="O157" s="110">
        <v>1518</v>
      </c>
      <c r="P157" s="110">
        <v>1038</v>
      </c>
      <c r="Q157" s="110">
        <v>1518</v>
      </c>
      <c r="R157" s="110" t="s">
        <v>601</v>
      </c>
      <c r="S157" s="111">
        <f t="shared" si="7"/>
        <v>480</v>
      </c>
      <c r="T157" s="108"/>
      <c r="U157" s="109">
        <v>13219</v>
      </c>
      <c r="V157" s="110">
        <v>13562</v>
      </c>
      <c r="W157" s="110">
        <v>14042</v>
      </c>
      <c r="X157" s="111">
        <f t="shared" si="8"/>
        <v>480</v>
      </c>
      <c r="Z157" s="112">
        <f>VLOOKUP(F157,'24q3 abv'!1:1048576,46,FALSE)</f>
        <v>4.234453997041868</v>
      </c>
      <c r="AA157" s="113">
        <f>VLOOKUP(F157,'24q3 abv'!1:1048576,48,FALSE)</f>
        <v>7.9391485715069559</v>
      </c>
      <c r="AB157" s="113">
        <f>VLOOKUP(F157,'24q3 abv'!1:1048576,49,FALSE)</f>
        <v>2.8888334321655695</v>
      </c>
      <c r="AC157" s="114">
        <f>VLOOKUP(F157,'24q3 abv'!1:1048576,50,FALSE)</f>
        <v>-5.0503151393413859</v>
      </c>
      <c r="AF157" s="257"/>
      <c r="AI157" s="257"/>
    </row>
    <row r="158" spans="1:35" x14ac:dyDescent="0.2">
      <c r="A158" s="105">
        <v>428</v>
      </c>
      <c r="B158" s="105">
        <v>428035346</v>
      </c>
      <c r="C158" s="106" t="s">
        <v>129</v>
      </c>
      <c r="D158" s="105">
        <v>35</v>
      </c>
      <c r="E158" s="106" t="s">
        <v>42</v>
      </c>
      <c r="F158" s="105">
        <v>346</v>
      </c>
      <c r="G158" s="106" t="s">
        <v>55</v>
      </c>
      <c r="H158" s="107">
        <v>9</v>
      </c>
      <c r="I158" s="108"/>
      <c r="J158" s="109">
        <v>14480</v>
      </c>
      <c r="K158" s="110">
        <v>15739</v>
      </c>
      <c r="L158" s="111">
        <f t="shared" si="6"/>
        <v>1259</v>
      </c>
      <c r="M158" s="108"/>
      <c r="N158" s="109">
        <v>1422</v>
      </c>
      <c r="O158" s="110">
        <v>1545</v>
      </c>
      <c r="P158" s="110">
        <v>1887</v>
      </c>
      <c r="Q158" s="110">
        <v>1708</v>
      </c>
      <c r="R158" s="110" t="s">
        <v>601</v>
      </c>
      <c r="S158" s="111">
        <f t="shared" si="7"/>
        <v>-179</v>
      </c>
      <c r="T158" s="108"/>
      <c r="U158" s="109">
        <v>16990</v>
      </c>
      <c r="V158" s="110">
        <v>18814</v>
      </c>
      <c r="W158" s="110">
        <v>18635</v>
      </c>
      <c r="X158" s="111">
        <f t="shared" si="8"/>
        <v>-179</v>
      </c>
      <c r="Z158" s="112">
        <f>VLOOKUP(F158,'24q3 abv'!1:1048576,46,FALSE)</f>
        <v>-1.1413087072460257</v>
      </c>
      <c r="AA158" s="113">
        <f>VLOOKUP(F158,'24q3 abv'!1:1048576,48,FALSE)</f>
        <v>10.458193760267722</v>
      </c>
      <c r="AB158" s="113">
        <f>VLOOKUP(F158,'24q3 abv'!1:1048576,49,FALSE)</f>
        <v>11.744998023737338</v>
      </c>
      <c r="AC158" s="114">
        <f>VLOOKUP(F158,'24q3 abv'!1:1048576,50,FALSE)</f>
        <v>1.286804263469616</v>
      </c>
      <c r="AF158" s="257"/>
      <c r="AI158" s="257"/>
    </row>
    <row r="159" spans="1:35" x14ac:dyDescent="0.2">
      <c r="A159" s="105">
        <v>428</v>
      </c>
      <c r="B159" s="105">
        <v>428035350</v>
      </c>
      <c r="C159" s="106" t="s">
        <v>129</v>
      </c>
      <c r="D159" s="105">
        <v>35</v>
      </c>
      <c r="E159" s="106" t="s">
        <v>42</v>
      </c>
      <c r="F159" s="105">
        <v>350</v>
      </c>
      <c r="G159" s="106" t="s">
        <v>133</v>
      </c>
      <c r="H159" s="107">
        <v>1</v>
      </c>
      <c r="I159" s="108"/>
      <c r="J159" s="109">
        <v>15353</v>
      </c>
      <c r="K159" s="110">
        <v>16241</v>
      </c>
      <c r="L159" s="111">
        <f t="shared" si="6"/>
        <v>888</v>
      </c>
      <c r="M159" s="108"/>
      <c r="N159" s="109">
        <v>10963</v>
      </c>
      <c r="O159" s="110">
        <v>11597</v>
      </c>
      <c r="P159" s="110">
        <v>11597</v>
      </c>
      <c r="Q159" s="110">
        <v>8725</v>
      </c>
      <c r="R159" s="110" t="s">
        <v>601</v>
      </c>
      <c r="S159" s="111">
        <f t="shared" si="7"/>
        <v>-2872</v>
      </c>
      <c r="T159" s="108"/>
      <c r="U159" s="109">
        <v>27404</v>
      </c>
      <c r="V159" s="110">
        <v>29026</v>
      </c>
      <c r="W159" s="110">
        <v>26154</v>
      </c>
      <c r="X159" s="111">
        <f t="shared" si="8"/>
        <v>-2872</v>
      </c>
      <c r="Z159" s="112">
        <f>VLOOKUP(F159,'24q3 abv'!1:1048576,46,FALSE)</f>
        <v>-17.687047139876626</v>
      </c>
      <c r="AA159" s="113">
        <f>VLOOKUP(F159,'24q3 abv'!1:1048576,48,FALSE)</f>
        <v>16.373947319181976</v>
      </c>
      <c r="AB159" s="113">
        <f>VLOOKUP(F159,'24q3 abv'!1:1048576,49,FALSE)</f>
        <v>4.2714321929988666</v>
      </c>
      <c r="AC159" s="114">
        <f>VLOOKUP(F159,'24q3 abv'!1:1048576,50,FALSE)</f>
        <v>-12.102515126183111</v>
      </c>
      <c r="AF159" s="257"/>
      <c r="AI159" s="257"/>
    </row>
    <row r="160" spans="1:35" x14ac:dyDescent="0.2">
      <c r="A160" s="105">
        <v>429</v>
      </c>
      <c r="B160" s="105">
        <v>429163030</v>
      </c>
      <c r="C160" s="106" t="s">
        <v>134</v>
      </c>
      <c r="D160" s="105">
        <v>163</v>
      </c>
      <c r="E160" s="106" t="s">
        <v>48</v>
      </c>
      <c r="F160" s="105">
        <v>30</v>
      </c>
      <c r="G160" s="106" t="s">
        <v>94</v>
      </c>
      <c r="H160" s="107">
        <v>2</v>
      </c>
      <c r="I160" s="108"/>
      <c r="J160" s="109">
        <v>16668</v>
      </c>
      <c r="K160" s="110">
        <v>17757</v>
      </c>
      <c r="L160" s="111">
        <f t="shared" si="6"/>
        <v>1089</v>
      </c>
      <c r="M160" s="108"/>
      <c r="N160" s="109">
        <v>3695</v>
      </c>
      <c r="O160" s="110">
        <v>3936</v>
      </c>
      <c r="P160" s="110">
        <v>3299</v>
      </c>
      <c r="Q160" s="110">
        <v>3609</v>
      </c>
      <c r="R160" s="110" t="s">
        <v>601</v>
      </c>
      <c r="S160" s="111">
        <f t="shared" si="7"/>
        <v>310</v>
      </c>
      <c r="T160" s="108"/>
      <c r="U160" s="109">
        <v>21451</v>
      </c>
      <c r="V160" s="110">
        <v>22244</v>
      </c>
      <c r="W160" s="110">
        <v>22554</v>
      </c>
      <c r="X160" s="111">
        <f t="shared" si="8"/>
        <v>310</v>
      </c>
      <c r="Z160" s="112">
        <f>VLOOKUP(F160,'24q3 abv'!1:1048576,46,FALSE)</f>
        <v>1.7452428054131275</v>
      </c>
      <c r="AA160" s="113">
        <f>VLOOKUP(F160,'24q3 abv'!1:1048576,48,FALSE)</f>
        <v>5.4397043892558008</v>
      </c>
      <c r="AB160" s="113">
        <f>VLOOKUP(F160,'24q3 abv'!1:1048576,49,FALSE)</f>
        <v>3.3254402693654539</v>
      </c>
      <c r="AC160" s="114">
        <f>VLOOKUP(F160,'24q3 abv'!1:1048576,50,FALSE)</f>
        <v>-2.1142641198903469</v>
      </c>
      <c r="AF160" s="257"/>
      <c r="AI160" s="257"/>
    </row>
    <row r="161" spans="1:35" x14ac:dyDescent="0.2">
      <c r="A161" s="105">
        <v>429</v>
      </c>
      <c r="B161" s="105">
        <v>429163035</v>
      </c>
      <c r="C161" s="106" t="s">
        <v>134</v>
      </c>
      <c r="D161" s="105">
        <v>163</v>
      </c>
      <c r="E161" s="106" t="s">
        <v>48</v>
      </c>
      <c r="F161" s="105">
        <v>35</v>
      </c>
      <c r="G161" s="106" t="s">
        <v>42</v>
      </c>
      <c r="H161" s="107">
        <v>1</v>
      </c>
      <c r="I161" s="108"/>
      <c r="J161" s="109">
        <v>10683</v>
      </c>
      <c r="K161" s="110">
        <v>11287</v>
      </c>
      <c r="L161" s="111">
        <f t="shared" si="6"/>
        <v>604</v>
      </c>
      <c r="M161" s="108"/>
      <c r="N161" s="109">
        <v>4434</v>
      </c>
      <c r="O161" s="110">
        <v>4685</v>
      </c>
      <c r="P161" s="110">
        <v>4685</v>
      </c>
      <c r="Q161" s="110">
        <v>4274</v>
      </c>
      <c r="R161" s="110" t="s">
        <v>601</v>
      </c>
      <c r="S161" s="111">
        <f t="shared" si="7"/>
        <v>-411</v>
      </c>
      <c r="T161" s="108"/>
      <c r="U161" s="109">
        <v>16205</v>
      </c>
      <c r="V161" s="110">
        <v>17160</v>
      </c>
      <c r="W161" s="110">
        <v>16749</v>
      </c>
      <c r="X161" s="111">
        <f t="shared" si="8"/>
        <v>-411</v>
      </c>
      <c r="Z161" s="112">
        <f>VLOOKUP(F161,'24q3 abv'!1:1048576,46,FALSE)</f>
        <v>-3.6419865273042262</v>
      </c>
      <c r="AA161" s="113">
        <f>VLOOKUP(F161,'24q3 abv'!1:1048576,48,FALSE)</f>
        <v>8.1977373866931007</v>
      </c>
      <c r="AB161" s="113">
        <f>VLOOKUP(F161,'24q3 abv'!1:1048576,49,FALSE)</f>
        <v>5.1093170533210595</v>
      </c>
      <c r="AC161" s="114">
        <f>VLOOKUP(F161,'24q3 abv'!1:1048576,50,FALSE)</f>
        <v>-3.0884203333720412</v>
      </c>
      <c r="AF161" s="257"/>
      <c r="AI161" s="257"/>
    </row>
    <row r="162" spans="1:35" x14ac:dyDescent="0.2">
      <c r="A162" s="105">
        <v>429</v>
      </c>
      <c r="B162" s="105">
        <v>429163057</v>
      </c>
      <c r="C162" s="106" t="s">
        <v>134</v>
      </c>
      <c r="D162" s="105">
        <v>163</v>
      </c>
      <c r="E162" s="106" t="s">
        <v>48</v>
      </c>
      <c r="F162" s="105">
        <v>57</v>
      </c>
      <c r="G162" s="106" t="s">
        <v>44</v>
      </c>
      <c r="H162" s="107">
        <v>1</v>
      </c>
      <c r="I162" s="108"/>
      <c r="J162" s="109">
        <v>19346</v>
      </c>
      <c r="K162" s="110">
        <v>21268</v>
      </c>
      <c r="L162" s="111">
        <f t="shared" si="6"/>
        <v>1922</v>
      </c>
      <c r="M162" s="108"/>
      <c r="N162" s="109">
        <v>419</v>
      </c>
      <c r="O162" s="110">
        <v>461</v>
      </c>
      <c r="P162" s="110">
        <v>461</v>
      </c>
      <c r="Q162" s="110">
        <v>370</v>
      </c>
      <c r="R162" s="110" t="s">
        <v>601</v>
      </c>
      <c r="S162" s="111">
        <f t="shared" si="7"/>
        <v>-91</v>
      </c>
      <c r="T162" s="108"/>
      <c r="U162" s="109">
        <v>20853</v>
      </c>
      <c r="V162" s="110">
        <v>22917</v>
      </c>
      <c r="W162" s="110">
        <v>22826</v>
      </c>
      <c r="X162" s="111">
        <f t="shared" si="8"/>
        <v>-91</v>
      </c>
      <c r="Z162" s="112">
        <f>VLOOKUP(F162,'24q3 abv'!1:1048576,46,FALSE)</f>
        <v>-0.4269988875434052</v>
      </c>
      <c r="AA162" s="113">
        <f>VLOOKUP(F162,'24q3 abv'!1:1048576,48,FALSE)</f>
        <v>11.007344258306667</v>
      </c>
      <c r="AB162" s="113">
        <f>VLOOKUP(F162,'24q3 abv'!1:1048576,49,FALSE)</f>
        <v>10.453313457514286</v>
      </c>
      <c r="AC162" s="114">
        <f>VLOOKUP(F162,'24q3 abv'!1:1048576,50,FALSE)</f>
        <v>-0.55403080079238087</v>
      </c>
      <c r="AF162" s="257"/>
      <c r="AI162" s="257"/>
    </row>
    <row r="163" spans="1:35" x14ac:dyDescent="0.2">
      <c r="A163" s="105">
        <v>429</v>
      </c>
      <c r="B163" s="105">
        <v>429163071</v>
      </c>
      <c r="C163" s="106" t="s">
        <v>134</v>
      </c>
      <c r="D163" s="105">
        <v>163</v>
      </c>
      <c r="E163" s="106" t="s">
        <v>48</v>
      </c>
      <c r="F163" s="105">
        <v>71</v>
      </c>
      <c r="G163" s="106" t="s">
        <v>135</v>
      </c>
      <c r="H163" s="107">
        <v>4</v>
      </c>
      <c r="I163" s="108"/>
      <c r="J163" s="109">
        <v>16022</v>
      </c>
      <c r="K163" s="110">
        <v>14760</v>
      </c>
      <c r="L163" s="111">
        <f t="shared" si="6"/>
        <v>-1262</v>
      </c>
      <c r="M163" s="108"/>
      <c r="N163" s="109">
        <v>6986</v>
      </c>
      <c r="O163" s="110">
        <v>6436</v>
      </c>
      <c r="P163" s="110">
        <v>6120</v>
      </c>
      <c r="Q163" s="110">
        <v>6129</v>
      </c>
      <c r="R163" s="110" t="s">
        <v>601</v>
      </c>
      <c r="S163" s="111">
        <f t="shared" si="7"/>
        <v>9</v>
      </c>
      <c r="T163" s="108"/>
      <c r="U163" s="109">
        <v>24096</v>
      </c>
      <c r="V163" s="110">
        <v>22068</v>
      </c>
      <c r="W163" s="110">
        <v>22077</v>
      </c>
      <c r="X163" s="111">
        <f t="shared" si="8"/>
        <v>9</v>
      </c>
      <c r="Z163" s="112">
        <f>VLOOKUP(F163,'24q3 abv'!1:1048576,46,FALSE)</f>
        <v>6.0766782528986596E-2</v>
      </c>
      <c r="AA163" s="113">
        <f>VLOOKUP(F163,'24q3 abv'!1:1048576,48,FALSE)</f>
        <v>6.934514110046516</v>
      </c>
      <c r="AB163" s="113">
        <f>VLOOKUP(F163,'24q3 abv'!1:1048576,49,FALSE)</f>
        <v>5.2355855756967751</v>
      </c>
      <c r="AC163" s="114">
        <f>VLOOKUP(F163,'24q3 abv'!1:1048576,50,FALSE)</f>
        <v>-1.6989285343497409</v>
      </c>
      <c r="AF163" s="257"/>
      <c r="AI163" s="257"/>
    </row>
    <row r="164" spans="1:35" x14ac:dyDescent="0.2">
      <c r="A164" s="105">
        <v>429</v>
      </c>
      <c r="B164" s="105">
        <v>429163128</v>
      </c>
      <c r="C164" s="106" t="s">
        <v>134</v>
      </c>
      <c r="D164" s="105">
        <v>163</v>
      </c>
      <c r="E164" s="106" t="s">
        <v>48</v>
      </c>
      <c r="F164" s="105">
        <v>128</v>
      </c>
      <c r="G164" s="106" t="s">
        <v>118</v>
      </c>
      <c r="H164" s="107">
        <v>1</v>
      </c>
      <c r="I164" s="108"/>
      <c r="J164" s="109" t="s">
        <v>601</v>
      </c>
      <c r="K164" s="110">
        <v>15995</v>
      </c>
      <c r="L164" s="111" t="str">
        <f t="shared" si="6"/>
        <v/>
      </c>
      <c r="M164" s="108"/>
      <c r="N164" s="109" t="s">
        <v>601</v>
      </c>
      <c r="O164" s="110" t="s">
        <v>601</v>
      </c>
      <c r="P164" s="110">
        <v>596</v>
      </c>
      <c r="Q164" s="110">
        <v>577</v>
      </c>
      <c r="R164" s="110" t="s">
        <v>601</v>
      </c>
      <c r="S164" s="111">
        <f t="shared" si="7"/>
        <v>-19</v>
      </c>
      <c r="T164" s="108"/>
      <c r="U164" s="109" t="s">
        <v>601</v>
      </c>
      <c r="V164" s="110">
        <v>17779</v>
      </c>
      <c r="W164" s="110">
        <v>17760</v>
      </c>
      <c r="X164" s="111">
        <f t="shared" si="8"/>
        <v>-19</v>
      </c>
      <c r="Z164" s="112">
        <f>VLOOKUP(F164,'24q3 abv'!1:1048576,46,FALSE)</f>
        <v>-0.1192385055144598</v>
      </c>
      <c r="AA164" s="113">
        <f>VLOOKUP(F164,'24q3 abv'!1:1048576,48,FALSE)</f>
        <v>9.2474032575979539</v>
      </c>
      <c r="AB164" s="113">
        <f>VLOOKUP(F164,'24q3 abv'!1:1048576,49,FALSE)</f>
        <v>1.9503170816559821</v>
      </c>
      <c r="AC164" s="114">
        <f>VLOOKUP(F164,'24q3 abv'!1:1048576,50,FALSE)</f>
        <v>-7.2970861759419723</v>
      </c>
      <c r="AF164" s="257"/>
      <c r="AI164" s="257"/>
    </row>
    <row r="165" spans="1:35" x14ac:dyDescent="0.2">
      <c r="A165" s="105">
        <v>429</v>
      </c>
      <c r="B165" s="105">
        <v>429163160</v>
      </c>
      <c r="C165" s="106" t="s">
        <v>134</v>
      </c>
      <c r="D165" s="105">
        <v>163</v>
      </c>
      <c r="E165" s="106" t="s">
        <v>48</v>
      </c>
      <c r="F165" s="105">
        <v>160</v>
      </c>
      <c r="G165" s="106" t="s">
        <v>47</v>
      </c>
      <c r="H165" s="107">
        <v>2</v>
      </c>
      <c r="I165" s="108"/>
      <c r="J165" s="109">
        <v>16013.193512137581</v>
      </c>
      <c r="K165" s="110">
        <v>12243</v>
      </c>
      <c r="L165" s="111">
        <f t="shared" si="6"/>
        <v>-3770.1935121375809</v>
      </c>
      <c r="M165" s="108"/>
      <c r="N165" s="109">
        <v>33</v>
      </c>
      <c r="O165" s="110" t="s">
        <v>601</v>
      </c>
      <c r="P165" s="110">
        <v>25</v>
      </c>
      <c r="Q165" s="110">
        <v>191</v>
      </c>
      <c r="R165" s="110" t="s">
        <v>601</v>
      </c>
      <c r="S165" s="111">
        <f t="shared" si="7"/>
        <v>166</v>
      </c>
      <c r="T165" s="108"/>
      <c r="U165" s="109">
        <v>17134.193512137579</v>
      </c>
      <c r="V165" s="110">
        <v>13456</v>
      </c>
      <c r="W165" s="110">
        <v>13622</v>
      </c>
      <c r="X165" s="111">
        <f t="shared" si="8"/>
        <v>166</v>
      </c>
      <c r="Z165" s="112">
        <f>VLOOKUP(F165,'24q3 abv'!1:1048576,46,FALSE)</f>
        <v>1.352777362338486</v>
      </c>
      <c r="AA165" s="113">
        <f>VLOOKUP(F165,'24q3 abv'!1:1048576,48,FALSE)</f>
        <v>11.988370942050203</v>
      </c>
      <c r="AB165" s="113">
        <f>VLOOKUP(F165,'24q3 abv'!1:1048576,49,FALSE)</f>
        <v>13.605059775129922</v>
      </c>
      <c r="AC165" s="114">
        <f>VLOOKUP(F165,'24q3 abv'!1:1048576,50,FALSE)</f>
        <v>1.6166888330797189</v>
      </c>
      <c r="AF165" s="257"/>
      <c r="AI165" s="257"/>
    </row>
    <row r="166" spans="1:35" x14ac:dyDescent="0.2">
      <c r="A166" s="105">
        <v>429</v>
      </c>
      <c r="B166" s="105">
        <v>429163163</v>
      </c>
      <c r="C166" s="106" t="s">
        <v>134</v>
      </c>
      <c r="D166" s="105">
        <v>163</v>
      </c>
      <c r="E166" s="106" t="s">
        <v>48</v>
      </c>
      <c r="F166" s="105">
        <v>163</v>
      </c>
      <c r="G166" s="106" t="s">
        <v>48</v>
      </c>
      <c r="H166" s="107">
        <v>1541</v>
      </c>
      <c r="I166" s="108"/>
      <c r="J166" s="109">
        <v>15458</v>
      </c>
      <c r="K166" s="110">
        <v>16914</v>
      </c>
      <c r="L166" s="111">
        <f t="shared" si="6"/>
        <v>1456</v>
      </c>
      <c r="M166" s="108"/>
      <c r="N166" s="109">
        <v>102</v>
      </c>
      <c r="O166" s="110">
        <v>112</v>
      </c>
      <c r="P166" s="110">
        <v>0</v>
      </c>
      <c r="Q166" s="110">
        <v>0</v>
      </c>
      <c r="R166" s="110" t="s">
        <v>601</v>
      </c>
      <c r="S166" s="111">
        <f t="shared" si="7"/>
        <v>0</v>
      </c>
      <c r="T166" s="108"/>
      <c r="U166" s="109">
        <v>16648</v>
      </c>
      <c r="V166" s="110">
        <v>18102</v>
      </c>
      <c r="W166" s="110">
        <v>18102</v>
      </c>
      <c r="X166" s="111">
        <f t="shared" si="8"/>
        <v>0</v>
      </c>
      <c r="Z166" s="112">
        <f>VLOOKUP(F166,'24q3 abv'!1:1048576,46,FALSE)</f>
        <v>-0.22828370213737514</v>
      </c>
      <c r="AA166" s="113">
        <f>VLOOKUP(F166,'24q3 abv'!1:1048576,48,FALSE)</f>
        <v>10.076345998506774</v>
      </c>
      <c r="AB166" s="113">
        <f>VLOOKUP(F166,'24q3 abv'!1:1048576,49,FALSE)</f>
        <v>8.2294977780381959</v>
      </c>
      <c r="AC166" s="114">
        <f>VLOOKUP(F166,'24q3 abv'!1:1048576,50,FALSE)</f>
        <v>-1.8468482204685781</v>
      </c>
      <c r="AF166" s="257"/>
      <c r="AI166" s="257"/>
    </row>
    <row r="167" spans="1:35" x14ac:dyDescent="0.2">
      <c r="A167" s="105">
        <v>429</v>
      </c>
      <c r="B167" s="105">
        <v>429163165</v>
      </c>
      <c r="C167" s="106" t="s">
        <v>134</v>
      </c>
      <c r="D167" s="105">
        <v>163</v>
      </c>
      <c r="E167" s="106" t="s">
        <v>48</v>
      </c>
      <c r="F167" s="105">
        <v>165</v>
      </c>
      <c r="G167" s="106" t="s">
        <v>49</v>
      </c>
      <c r="H167" s="107">
        <v>1</v>
      </c>
      <c r="I167" s="108"/>
      <c r="J167" s="109">
        <v>15957</v>
      </c>
      <c r="K167" s="110">
        <v>16912</v>
      </c>
      <c r="L167" s="111">
        <f t="shared" si="6"/>
        <v>955</v>
      </c>
      <c r="M167" s="108"/>
      <c r="N167" s="109">
        <v>0</v>
      </c>
      <c r="O167" s="110">
        <v>0</v>
      </c>
      <c r="P167" s="110">
        <v>0</v>
      </c>
      <c r="Q167" s="110">
        <v>0</v>
      </c>
      <c r="R167" s="110" t="s">
        <v>601</v>
      </c>
      <c r="S167" s="111">
        <f t="shared" si="7"/>
        <v>0</v>
      </c>
      <c r="T167" s="108"/>
      <c r="U167" s="109">
        <v>17045</v>
      </c>
      <c r="V167" s="110">
        <v>18100</v>
      </c>
      <c r="W167" s="110">
        <v>18100</v>
      </c>
      <c r="X167" s="111">
        <f t="shared" si="8"/>
        <v>0</v>
      </c>
      <c r="Z167" s="112">
        <f>VLOOKUP(F167,'24q3 abv'!1:1048576,46,FALSE)</f>
        <v>-7.0003688766163918E-2</v>
      </c>
      <c r="AA167" s="113">
        <f>VLOOKUP(F167,'24q3 abv'!1:1048576,48,FALSE)</f>
        <v>11.535578507539256</v>
      </c>
      <c r="AB167" s="113">
        <f>VLOOKUP(F167,'24q3 abv'!1:1048576,49,FALSE)</f>
        <v>13.347082656981465</v>
      </c>
      <c r="AC167" s="114">
        <f>VLOOKUP(F167,'24q3 abv'!1:1048576,50,FALSE)</f>
        <v>1.8115041494422091</v>
      </c>
      <c r="AF167" s="257"/>
      <c r="AI167" s="257"/>
    </row>
    <row r="168" spans="1:35" x14ac:dyDescent="0.2">
      <c r="A168" s="105">
        <v>429</v>
      </c>
      <c r="B168" s="105">
        <v>429163168</v>
      </c>
      <c r="C168" s="106" t="s">
        <v>134</v>
      </c>
      <c r="D168" s="105">
        <v>163</v>
      </c>
      <c r="E168" s="106" t="s">
        <v>48</v>
      </c>
      <c r="F168" s="105">
        <v>168</v>
      </c>
      <c r="G168" s="106" t="s">
        <v>136</v>
      </c>
      <c r="H168" s="107">
        <v>3</v>
      </c>
      <c r="I168" s="108"/>
      <c r="J168" s="109">
        <v>12959</v>
      </c>
      <c r="K168" s="110">
        <v>15883</v>
      </c>
      <c r="L168" s="111">
        <f t="shared" si="6"/>
        <v>2924</v>
      </c>
      <c r="M168" s="108"/>
      <c r="N168" s="109">
        <v>9456</v>
      </c>
      <c r="O168" s="110">
        <v>11590</v>
      </c>
      <c r="P168" s="110">
        <v>10744</v>
      </c>
      <c r="Q168" s="110">
        <v>10420</v>
      </c>
      <c r="R168" s="110" t="s">
        <v>601</v>
      </c>
      <c r="S168" s="111">
        <f t="shared" si="7"/>
        <v>-324</v>
      </c>
      <c r="T168" s="108"/>
      <c r="U168" s="109">
        <v>23503</v>
      </c>
      <c r="V168" s="110">
        <v>27815</v>
      </c>
      <c r="W168" s="110">
        <v>27491</v>
      </c>
      <c r="X168" s="111">
        <f t="shared" si="8"/>
        <v>-324</v>
      </c>
      <c r="Z168" s="112">
        <f>VLOOKUP(F168,'24q3 abv'!1:1048576,46,FALSE)</f>
        <v>-2.0457375996395228</v>
      </c>
      <c r="AA168" s="113">
        <f>VLOOKUP(F168,'24q3 abv'!1:1048576,48,FALSE)</f>
        <v>5.724497191067849</v>
      </c>
      <c r="AB168" s="113">
        <f>VLOOKUP(F168,'24q3 abv'!1:1048576,49,FALSE)</f>
        <v>1.1008867075595132</v>
      </c>
      <c r="AC168" s="114">
        <f>VLOOKUP(F168,'24q3 abv'!1:1048576,50,FALSE)</f>
        <v>-4.6236104835083358</v>
      </c>
      <c r="AF168" s="257"/>
      <c r="AI168" s="257"/>
    </row>
    <row r="169" spans="1:35" x14ac:dyDescent="0.2">
      <c r="A169" s="105">
        <v>429</v>
      </c>
      <c r="B169" s="105">
        <v>429163181</v>
      </c>
      <c r="C169" s="106" t="s">
        <v>134</v>
      </c>
      <c r="D169" s="105">
        <v>163</v>
      </c>
      <c r="E169" s="106" t="s">
        <v>48</v>
      </c>
      <c r="F169" s="105">
        <v>181</v>
      </c>
      <c r="G169" s="106" t="s">
        <v>121</v>
      </c>
      <c r="H169" s="107">
        <v>2</v>
      </c>
      <c r="I169" s="108"/>
      <c r="J169" s="109" t="s">
        <v>601</v>
      </c>
      <c r="K169" s="110">
        <v>16133</v>
      </c>
      <c r="L169" s="111" t="str">
        <f t="shared" si="6"/>
        <v/>
      </c>
      <c r="M169" s="108"/>
      <c r="N169" s="109" t="s">
        <v>601</v>
      </c>
      <c r="O169" s="110" t="s">
        <v>601</v>
      </c>
      <c r="P169" s="110">
        <v>242</v>
      </c>
      <c r="Q169" s="110">
        <v>164</v>
      </c>
      <c r="R169" s="110" t="s">
        <v>601</v>
      </c>
      <c r="S169" s="111">
        <f t="shared" si="7"/>
        <v>-78</v>
      </c>
      <c r="T169" s="108"/>
      <c r="U169" s="109" t="s">
        <v>601</v>
      </c>
      <c r="V169" s="110">
        <v>17563</v>
      </c>
      <c r="W169" s="110">
        <v>17485</v>
      </c>
      <c r="X169" s="111">
        <f t="shared" si="8"/>
        <v>-78</v>
      </c>
      <c r="Z169" s="112">
        <f>VLOOKUP(F169,'24q3 abv'!1:1048576,46,FALSE)</f>
        <v>-0.48334719077513455</v>
      </c>
      <c r="AA169" s="113">
        <f>VLOOKUP(F169,'24q3 abv'!1:1048576,48,FALSE)</f>
        <v>10.063037309385781</v>
      </c>
      <c r="AB169" s="113">
        <f>VLOOKUP(F169,'24q3 abv'!1:1048576,49,FALSE)</f>
        <v>9.6133097603403517</v>
      </c>
      <c r="AC169" s="114">
        <f>VLOOKUP(F169,'24q3 abv'!1:1048576,50,FALSE)</f>
        <v>-0.44972754904542889</v>
      </c>
      <c r="AF169" s="257"/>
      <c r="AI169" s="257"/>
    </row>
    <row r="170" spans="1:35" x14ac:dyDescent="0.2">
      <c r="A170" s="105">
        <v>429</v>
      </c>
      <c r="B170" s="105">
        <v>429163229</v>
      </c>
      <c r="C170" s="106" t="s">
        <v>134</v>
      </c>
      <c r="D170" s="105">
        <v>163</v>
      </c>
      <c r="E170" s="106" t="s">
        <v>48</v>
      </c>
      <c r="F170" s="105">
        <v>229</v>
      </c>
      <c r="G170" s="106" t="s">
        <v>51</v>
      </c>
      <c r="H170" s="107">
        <v>9</v>
      </c>
      <c r="I170" s="108"/>
      <c r="J170" s="109">
        <v>15540</v>
      </c>
      <c r="K170" s="110">
        <v>16588</v>
      </c>
      <c r="L170" s="111">
        <f t="shared" si="6"/>
        <v>1048</v>
      </c>
      <c r="M170" s="108"/>
      <c r="N170" s="109">
        <v>1170</v>
      </c>
      <c r="O170" s="110">
        <v>1249</v>
      </c>
      <c r="P170" s="110">
        <v>1249</v>
      </c>
      <c r="Q170" s="110">
        <v>1428</v>
      </c>
      <c r="R170" s="110" t="s">
        <v>601</v>
      </c>
      <c r="S170" s="111">
        <f t="shared" si="7"/>
        <v>179</v>
      </c>
      <c r="T170" s="108"/>
      <c r="U170" s="109">
        <v>17798</v>
      </c>
      <c r="V170" s="110">
        <v>19025</v>
      </c>
      <c r="W170" s="110">
        <v>19204</v>
      </c>
      <c r="X170" s="111">
        <f t="shared" si="8"/>
        <v>179</v>
      </c>
      <c r="Z170" s="112">
        <f>VLOOKUP(F170,'24q3 abv'!1:1048576,46,FALSE)</f>
        <v>1.0804157794700444</v>
      </c>
      <c r="AA170" s="113">
        <f>VLOOKUP(F170,'24q3 abv'!1:1048576,48,FALSE)</f>
        <v>9.163770661615338</v>
      </c>
      <c r="AB170" s="113">
        <f>VLOOKUP(F170,'24q3 abv'!1:1048576,49,FALSE)</f>
        <v>10.302219917358716</v>
      </c>
      <c r="AC170" s="114">
        <f>VLOOKUP(F170,'24q3 abv'!1:1048576,50,FALSE)</f>
        <v>1.1384492557433781</v>
      </c>
      <c r="AF170" s="257"/>
      <c r="AI170" s="257"/>
    </row>
    <row r="171" spans="1:35" x14ac:dyDescent="0.2">
      <c r="A171" s="105">
        <v>429</v>
      </c>
      <c r="B171" s="105">
        <v>429163246</v>
      </c>
      <c r="C171" s="106" t="s">
        <v>134</v>
      </c>
      <c r="D171" s="105">
        <v>163</v>
      </c>
      <c r="E171" s="106" t="s">
        <v>48</v>
      </c>
      <c r="F171" s="105">
        <v>246</v>
      </c>
      <c r="G171" s="106" t="s">
        <v>137</v>
      </c>
      <c r="H171" s="107">
        <v>1</v>
      </c>
      <c r="I171" s="108"/>
      <c r="J171" s="109">
        <v>11611</v>
      </c>
      <c r="K171" s="110">
        <v>12243</v>
      </c>
      <c r="L171" s="111">
        <f t="shared" si="6"/>
        <v>632</v>
      </c>
      <c r="M171" s="108"/>
      <c r="N171" s="109">
        <v>4502</v>
      </c>
      <c r="O171" s="110">
        <v>4747</v>
      </c>
      <c r="P171" s="110">
        <v>4452</v>
      </c>
      <c r="Q171" s="110">
        <v>4455</v>
      </c>
      <c r="R171" s="110" t="s">
        <v>601</v>
      </c>
      <c r="S171" s="111">
        <f t="shared" si="7"/>
        <v>3</v>
      </c>
      <c r="T171" s="108"/>
      <c r="U171" s="109">
        <v>17201</v>
      </c>
      <c r="V171" s="110">
        <v>17883</v>
      </c>
      <c r="W171" s="110">
        <v>17886</v>
      </c>
      <c r="X171" s="111">
        <f t="shared" si="8"/>
        <v>3</v>
      </c>
      <c r="Z171" s="112">
        <f>VLOOKUP(F171,'24q3 abv'!1:1048576,46,FALSE)</f>
        <v>2.4752991937333491E-2</v>
      </c>
      <c r="AA171" s="113">
        <f>VLOOKUP(F171,'24q3 abv'!1:1048576,48,FALSE)</f>
        <v>6.6280855951775948</v>
      </c>
      <c r="AB171" s="113">
        <f>VLOOKUP(F171,'24q3 abv'!1:1048576,49,FALSE)</f>
        <v>4.089291642168055</v>
      </c>
      <c r="AC171" s="114">
        <f>VLOOKUP(F171,'24q3 abv'!1:1048576,50,FALSE)</f>
        <v>-2.5387939530095398</v>
      </c>
      <c r="AF171" s="257"/>
      <c r="AI171" s="257"/>
    </row>
    <row r="172" spans="1:35" x14ac:dyDescent="0.2">
      <c r="A172" s="105">
        <v>429</v>
      </c>
      <c r="B172" s="105">
        <v>429163248</v>
      </c>
      <c r="C172" s="106" t="s">
        <v>134</v>
      </c>
      <c r="D172" s="105">
        <v>163</v>
      </c>
      <c r="E172" s="106" t="s">
        <v>48</v>
      </c>
      <c r="F172" s="105">
        <v>248</v>
      </c>
      <c r="G172" s="106" t="s">
        <v>53</v>
      </c>
      <c r="H172" s="107">
        <v>3</v>
      </c>
      <c r="I172" s="108"/>
      <c r="J172" s="109">
        <v>17272</v>
      </c>
      <c r="K172" s="110">
        <v>17596</v>
      </c>
      <c r="L172" s="111">
        <f t="shared" si="6"/>
        <v>324</v>
      </c>
      <c r="M172" s="108"/>
      <c r="N172" s="109">
        <v>1138</v>
      </c>
      <c r="O172" s="110">
        <v>1160</v>
      </c>
      <c r="P172" s="110">
        <v>555</v>
      </c>
      <c r="Q172" s="110">
        <v>568</v>
      </c>
      <c r="R172" s="110" t="s">
        <v>601</v>
      </c>
      <c r="S172" s="111">
        <f t="shared" si="7"/>
        <v>13</v>
      </c>
      <c r="T172" s="108"/>
      <c r="U172" s="109">
        <v>19498</v>
      </c>
      <c r="V172" s="110">
        <v>19339</v>
      </c>
      <c r="W172" s="110">
        <v>19352</v>
      </c>
      <c r="X172" s="111">
        <f t="shared" si="8"/>
        <v>13</v>
      </c>
      <c r="Z172" s="112">
        <f>VLOOKUP(F172,'24q3 abv'!1:1048576,46,FALSE)</f>
        <v>7.0278757644658185E-2</v>
      </c>
      <c r="AA172" s="113">
        <f>VLOOKUP(F172,'24q3 abv'!1:1048576,48,FALSE)</f>
        <v>13.952277793700604</v>
      </c>
      <c r="AB172" s="113">
        <f>VLOOKUP(F172,'24q3 abv'!1:1048576,49,FALSE)</f>
        <v>9.8352635981680656</v>
      </c>
      <c r="AC172" s="114">
        <f>VLOOKUP(F172,'24q3 abv'!1:1048576,50,FALSE)</f>
        <v>-4.1170141955325388</v>
      </c>
      <c r="AF172" s="257"/>
      <c r="AI172" s="257"/>
    </row>
    <row r="173" spans="1:35" x14ac:dyDescent="0.2">
      <c r="A173" s="105">
        <v>429</v>
      </c>
      <c r="B173" s="105">
        <v>429163258</v>
      </c>
      <c r="C173" s="106" t="s">
        <v>134</v>
      </c>
      <c r="D173" s="105">
        <v>163</v>
      </c>
      <c r="E173" s="106" t="s">
        <v>48</v>
      </c>
      <c r="F173" s="105">
        <v>258</v>
      </c>
      <c r="G173" s="106" t="s">
        <v>130</v>
      </c>
      <c r="H173" s="107">
        <v>24</v>
      </c>
      <c r="I173" s="108"/>
      <c r="J173" s="109">
        <v>14457</v>
      </c>
      <c r="K173" s="110">
        <v>16466</v>
      </c>
      <c r="L173" s="111">
        <f t="shared" si="6"/>
        <v>2009</v>
      </c>
      <c r="M173" s="108"/>
      <c r="N173" s="109">
        <v>4834</v>
      </c>
      <c r="O173" s="110">
        <v>5506</v>
      </c>
      <c r="P173" s="110">
        <v>4002</v>
      </c>
      <c r="Q173" s="110">
        <v>4045</v>
      </c>
      <c r="R173" s="110" t="s">
        <v>601</v>
      </c>
      <c r="S173" s="111">
        <f t="shared" si="7"/>
        <v>43</v>
      </c>
      <c r="T173" s="108"/>
      <c r="U173" s="109">
        <v>20379</v>
      </c>
      <c r="V173" s="110">
        <v>21656</v>
      </c>
      <c r="W173" s="110">
        <v>21699</v>
      </c>
      <c r="X173" s="111">
        <f t="shared" si="8"/>
        <v>43</v>
      </c>
      <c r="Z173" s="112">
        <f>VLOOKUP(F173,'24q3 abv'!1:1048576,46,FALSE)</f>
        <v>0.26418657756349262</v>
      </c>
      <c r="AA173" s="113">
        <f>VLOOKUP(F173,'24q3 abv'!1:1048576,48,FALSE)</f>
        <v>11.474627353967769</v>
      </c>
      <c r="AB173" s="113">
        <f>VLOOKUP(F173,'24q3 abv'!1:1048576,49,FALSE)</f>
        <v>3.5006722769323968</v>
      </c>
      <c r="AC173" s="114">
        <f>VLOOKUP(F173,'24q3 abv'!1:1048576,50,FALSE)</f>
        <v>-7.973955077035372</v>
      </c>
      <c r="AF173" s="257"/>
      <c r="AI173" s="257"/>
    </row>
    <row r="174" spans="1:35" x14ac:dyDescent="0.2">
      <c r="A174" s="105">
        <v>429</v>
      </c>
      <c r="B174" s="105">
        <v>429163262</v>
      </c>
      <c r="C174" s="106" t="s">
        <v>134</v>
      </c>
      <c r="D174" s="105">
        <v>163</v>
      </c>
      <c r="E174" s="106" t="s">
        <v>48</v>
      </c>
      <c r="F174" s="105">
        <v>262</v>
      </c>
      <c r="G174" s="106" t="s">
        <v>54</v>
      </c>
      <c r="H174" s="107">
        <v>14</v>
      </c>
      <c r="I174" s="108"/>
      <c r="J174" s="109">
        <v>16227</v>
      </c>
      <c r="K174" s="110">
        <v>17863</v>
      </c>
      <c r="L174" s="111">
        <f t="shared" si="6"/>
        <v>1636</v>
      </c>
      <c r="M174" s="108"/>
      <c r="N174" s="109">
        <v>3237</v>
      </c>
      <c r="O174" s="110">
        <v>3563</v>
      </c>
      <c r="P174" s="110">
        <v>2312</v>
      </c>
      <c r="Q174" s="110">
        <v>2239</v>
      </c>
      <c r="R174" s="110" t="s">
        <v>601</v>
      </c>
      <c r="S174" s="111">
        <f t="shared" si="7"/>
        <v>-73</v>
      </c>
      <c r="T174" s="108"/>
      <c r="U174" s="109">
        <v>20552</v>
      </c>
      <c r="V174" s="110">
        <v>21363</v>
      </c>
      <c r="W174" s="110">
        <v>21290</v>
      </c>
      <c r="X174" s="111">
        <f t="shared" si="8"/>
        <v>-73</v>
      </c>
      <c r="Z174" s="112">
        <f>VLOOKUP(F174,'24q3 abv'!1:1048576,46,FALSE)</f>
        <v>-0.40802191869867954</v>
      </c>
      <c r="AA174" s="113">
        <f>VLOOKUP(F174,'24q3 abv'!1:1048576,48,FALSE)</f>
        <v>12.046713265731245</v>
      </c>
      <c r="AB174" s="113">
        <f>VLOOKUP(F174,'24q3 abv'!1:1048576,49,FALSE)</f>
        <v>4.312485183556074</v>
      </c>
      <c r="AC174" s="114">
        <f>VLOOKUP(F174,'24q3 abv'!1:1048576,50,FALSE)</f>
        <v>-7.7342280821751714</v>
      </c>
      <c r="AF174" s="257"/>
      <c r="AI174" s="257"/>
    </row>
    <row r="175" spans="1:35" x14ac:dyDescent="0.2">
      <c r="A175" s="105">
        <v>429</v>
      </c>
      <c r="B175" s="105">
        <v>429163291</v>
      </c>
      <c r="C175" s="106" t="s">
        <v>134</v>
      </c>
      <c r="D175" s="105">
        <v>163</v>
      </c>
      <c r="E175" s="106" t="s">
        <v>48</v>
      </c>
      <c r="F175" s="105">
        <v>291</v>
      </c>
      <c r="G175" s="106" t="s">
        <v>138</v>
      </c>
      <c r="H175" s="107">
        <v>4</v>
      </c>
      <c r="I175" s="108"/>
      <c r="J175" s="109">
        <v>14809</v>
      </c>
      <c r="K175" s="110">
        <v>16082</v>
      </c>
      <c r="L175" s="111">
        <f t="shared" si="6"/>
        <v>1273</v>
      </c>
      <c r="M175" s="108"/>
      <c r="N175" s="109">
        <v>5824</v>
      </c>
      <c r="O175" s="110">
        <v>6325</v>
      </c>
      <c r="P175" s="110">
        <v>5603</v>
      </c>
      <c r="Q175" s="110">
        <v>5550</v>
      </c>
      <c r="R175" s="110" t="s">
        <v>601</v>
      </c>
      <c r="S175" s="111">
        <f t="shared" si="7"/>
        <v>-53</v>
      </c>
      <c r="T175" s="108"/>
      <c r="U175" s="109">
        <v>21721</v>
      </c>
      <c r="V175" s="110">
        <v>22873</v>
      </c>
      <c r="W175" s="110">
        <v>22820</v>
      </c>
      <c r="X175" s="111">
        <f t="shared" si="8"/>
        <v>-53</v>
      </c>
      <c r="Z175" s="112">
        <f>VLOOKUP(F175,'24q3 abv'!1:1048576,46,FALSE)</f>
        <v>-0.3291364964601371</v>
      </c>
      <c r="AA175" s="113">
        <f>VLOOKUP(F175,'24q3 abv'!1:1048576,48,FALSE)</f>
        <v>5.8381031326832051</v>
      </c>
      <c r="AB175" s="113">
        <f>VLOOKUP(F175,'24q3 abv'!1:1048576,49,FALSE)</f>
        <v>1.6225893496952526</v>
      </c>
      <c r="AC175" s="114">
        <f>VLOOKUP(F175,'24q3 abv'!1:1048576,50,FALSE)</f>
        <v>-4.2155137829879523</v>
      </c>
      <c r="AF175" s="257"/>
      <c r="AI175" s="257"/>
    </row>
    <row r="176" spans="1:35" x14ac:dyDescent="0.2">
      <c r="A176" s="105">
        <v>429</v>
      </c>
      <c r="B176" s="105">
        <v>429163305</v>
      </c>
      <c r="C176" s="106" t="s">
        <v>134</v>
      </c>
      <c r="D176" s="105">
        <v>163</v>
      </c>
      <c r="E176" s="106" t="s">
        <v>48</v>
      </c>
      <c r="F176" s="105">
        <v>305</v>
      </c>
      <c r="G176" s="106" t="s">
        <v>125</v>
      </c>
      <c r="H176" s="107">
        <v>1</v>
      </c>
      <c r="I176" s="108"/>
      <c r="J176" s="109">
        <v>12188.46260643962</v>
      </c>
      <c r="K176" s="110">
        <v>12982</v>
      </c>
      <c r="L176" s="111">
        <f t="shared" si="6"/>
        <v>793.53739356038022</v>
      </c>
      <c r="M176" s="108"/>
      <c r="N176" s="109">
        <v>5115</v>
      </c>
      <c r="O176" s="110">
        <v>5448</v>
      </c>
      <c r="P176" s="110">
        <v>5364</v>
      </c>
      <c r="Q176" s="110">
        <v>5344</v>
      </c>
      <c r="R176" s="110" t="s">
        <v>601</v>
      </c>
      <c r="S176" s="111">
        <f t="shared" si="7"/>
        <v>-20</v>
      </c>
      <c r="T176" s="108"/>
      <c r="U176" s="109">
        <v>18391.462606439622</v>
      </c>
      <c r="V176" s="110">
        <v>19534</v>
      </c>
      <c r="W176" s="110">
        <v>19514</v>
      </c>
      <c r="X176" s="111">
        <f t="shared" si="8"/>
        <v>-20</v>
      </c>
      <c r="Z176" s="112">
        <f>VLOOKUP(F176,'24q3 abv'!1:1048576,46,FALSE)</f>
        <v>-0.15632118680812823</v>
      </c>
      <c r="AA176" s="113">
        <f>VLOOKUP(F176,'24q3 abv'!1:1048576,48,FALSE)</f>
        <v>5.0855167065879243</v>
      </c>
      <c r="AB176" s="113">
        <f>VLOOKUP(F176,'24q3 abv'!1:1048576,49,FALSE)</f>
        <v>4.1253738085132277</v>
      </c>
      <c r="AC176" s="114">
        <f>VLOOKUP(F176,'24q3 abv'!1:1048576,50,FALSE)</f>
        <v>-0.96014289807469666</v>
      </c>
      <c r="AF176" s="257"/>
      <c r="AI176" s="257"/>
    </row>
    <row r="177" spans="1:35" x14ac:dyDescent="0.2">
      <c r="A177" s="105">
        <v>429</v>
      </c>
      <c r="B177" s="105">
        <v>429163347</v>
      </c>
      <c r="C177" s="106" t="s">
        <v>134</v>
      </c>
      <c r="D177" s="105">
        <v>163</v>
      </c>
      <c r="E177" s="106" t="s">
        <v>48</v>
      </c>
      <c r="F177" s="105">
        <v>347</v>
      </c>
      <c r="G177" s="106" t="s">
        <v>127</v>
      </c>
      <c r="H177" s="107">
        <v>1</v>
      </c>
      <c r="I177" s="108"/>
      <c r="J177" s="109">
        <v>10683</v>
      </c>
      <c r="K177" s="110">
        <v>14925</v>
      </c>
      <c r="L177" s="111">
        <f t="shared" si="6"/>
        <v>4242</v>
      </c>
      <c r="M177" s="108"/>
      <c r="N177" s="109">
        <v>4775</v>
      </c>
      <c r="O177" s="110">
        <v>6671</v>
      </c>
      <c r="P177" s="110">
        <v>6301</v>
      </c>
      <c r="Q177" s="110">
        <v>6306</v>
      </c>
      <c r="R177" s="110" t="s">
        <v>601</v>
      </c>
      <c r="S177" s="111">
        <f t="shared" si="7"/>
        <v>5</v>
      </c>
      <c r="T177" s="108"/>
      <c r="U177" s="109">
        <v>16546</v>
      </c>
      <c r="V177" s="110">
        <v>22414</v>
      </c>
      <c r="W177" s="110">
        <v>22419</v>
      </c>
      <c r="X177" s="111">
        <f t="shared" si="8"/>
        <v>5</v>
      </c>
      <c r="Z177" s="112">
        <f>VLOOKUP(F177,'24q3 abv'!1:1048576,46,FALSE)</f>
        <v>3.4462395688734659E-2</v>
      </c>
      <c r="AA177" s="113">
        <f>VLOOKUP(F177,'24q3 abv'!1:1048576,48,FALSE)</f>
        <v>7.3734963698448421</v>
      </c>
      <c r="AB177" s="113">
        <f>VLOOKUP(F177,'24q3 abv'!1:1048576,49,FALSE)</f>
        <v>5.2265994503235369</v>
      </c>
      <c r="AC177" s="114">
        <f>VLOOKUP(F177,'24q3 abv'!1:1048576,50,FALSE)</f>
        <v>-2.1468969195213052</v>
      </c>
      <c r="AF177" s="257"/>
      <c r="AI177" s="257"/>
    </row>
    <row r="178" spans="1:35" x14ac:dyDescent="0.2">
      <c r="A178" s="105">
        <v>430</v>
      </c>
      <c r="B178" s="105">
        <v>430170025</v>
      </c>
      <c r="C178" s="106" t="s">
        <v>139</v>
      </c>
      <c r="D178" s="105">
        <v>170</v>
      </c>
      <c r="E178" s="106" t="s">
        <v>102</v>
      </c>
      <c r="F178" s="105">
        <v>25</v>
      </c>
      <c r="G178" s="106" t="s">
        <v>140</v>
      </c>
      <c r="H178" s="107">
        <v>1</v>
      </c>
      <c r="I178" s="108"/>
      <c r="J178" s="109">
        <v>11363</v>
      </c>
      <c r="K178" s="110">
        <v>11458</v>
      </c>
      <c r="L178" s="111">
        <f t="shared" si="6"/>
        <v>95</v>
      </c>
      <c r="M178" s="108"/>
      <c r="N178" s="109">
        <v>4830</v>
      </c>
      <c r="O178" s="110">
        <v>4871</v>
      </c>
      <c r="P178" s="110">
        <v>4871</v>
      </c>
      <c r="Q178" s="110">
        <v>4402</v>
      </c>
      <c r="R178" s="110" t="s">
        <v>601</v>
      </c>
      <c r="S178" s="111">
        <f t="shared" si="7"/>
        <v>-469</v>
      </c>
      <c r="T178" s="108"/>
      <c r="U178" s="109">
        <v>17281</v>
      </c>
      <c r="V178" s="110">
        <v>17517</v>
      </c>
      <c r="W178" s="110">
        <v>17048</v>
      </c>
      <c r="X178" s="111">
        <f t="shared" si="8"/>
        <v>-469</v>
      </c>
      <c r="Z178" s="112">
        <f>VLOOKUP(F178,'24q3 abv'!1:1048576,46,FALSE)</f>
        <v>-4.090999734001656</v>
      </c>
      <c r="AA178" s="113">
        <f>VLOOKUP(F178,'24q3 abv'!1:1048576,48,FALSE)</f>
        <v>9.7887240257963377</v>
      </c>
      <c r="AB178" s="113">
        <f>VLOOKUP(F178,'24q3 abv'!1:1048576,49,FALSE)</f>
        <v>6.4959834684627848</v>
      </c>
      <c r="AC178" s="114">
        <f>VLOOKUP(F178,'24q3 abv'!1:1048576,50,FALSE)</f>
        <v>-3.2927405573335529</v>
      </c>
      <c r="AF178" s="257"/>
      <c r="AI178" s="257"/>
    </row>
    <row r="179" spans="1:35" x14ac:dyDescent="0.2">
      <c r="A179" s="105">
        <v>430</v>
      </c>
      <c r="B179" s="105">
        <v>430170064</v>
      </c>
      <c r="C179" s="106" t="s">
        <v>139</v>
      </c>
      <c r="D179" s="105">
        <v>170</v>
      </c>
      <c r="E179" s="106" t="s">
        <v>102</v>
      </c>
      <c r="F179" s="105">
        <v>64</v>
      </c>
      <c r="G179" s="106" t="s">
        <v>141</v>
      </c>
      <c r="H179" s="107">
        <v>75</v>
      </c>
      <c r="I179" s="108"/>
      <c r="J179" s="109">
        <v>12712</v>
      </c>
      <c r="K179" s="110">
        <v>13273</v>
      </c>
      <c r="L179" s="111">
        <f t="shared" si="6"/>
        <v>561</v>
      </c>
      <c r="M179" s="108"/>
      <c r="N179" s="109">
        <v>1213</v>
      </c>
      <c r="O179" s="110">
        <v>1267</v>
      </c>
      <c r="P179" s="110">
        <v>1308</v>
      </c>
      <c r="Q179" s="110">
        <v>1326</v>
      </c>
      <c r="R179" s="110" t="s">
        <v>601</v>
      </c>
      <c r="S179" s="111">
        <f t="shared" si="7"/>
        <v>18</v>
      </c>
      <c r="T179" s="108"/>
      <c r="U179" s="109">
        <v>15013</v>
      </c>
      <c r="V179" s="110">
        <v>15769</v>
      </c>
      <c r="W179" s="110">
        <v>15787</v>
      </c>
      <c r="X179" s="111">
        <f t="shared" si="8"/>
        <v>18</v>
      </c>
      <c r="Z179" s="112">
        <f>VLOOKUP(F179,'24q3 abv'!1:1048576,46,FALSE)</f>
        <v>0.13148298450333584</v>
      </c>
      <c r="AA179" s="113">
        <f>VLOOKUP(F179,'24q3 abv'!1:1048576,48,FALSE)</f>
        <v>8.7421224472443058</v>
      </c>
      <c r="AB179" s="113">
        <f>VLOOKUP(F179,'24q3 abv'!1:1048576,49,FALSE)</f>
        <v>9.2497059730437492</v>
      </c>
      <c r="AC179" s="114">
        <f>VLOOKUP(F179,'24q3 abv'!1:1048576,50,FALSE)</f>
        <v>0.50758352579944344</v>
      </c>
      <c r="AF179" s="257"/>
      <c r="AI179" s="257"/>
    </row>
    <row r="180" spans="1:35" x14ac:dyDescent="0.2">
      <c r="A180" s="105">
        <v>430</v>
      </c>
      <c r="B180" s="105">
        <v>430170100</v>
      </c>
      <c r="C180" s="106" t="s">
        <v>139</v>
      </c>
      <c r="D180" s="105">
        <v>170</v>
      </c>
      <c r="E180" s="106" t="s">
        <v>102</v>
      </c>
      <c r="F180" s="105">
        <v>100</v>
      </c>
      <c r="G180" s="106" t="s">
        <v>98</v>
      </c>
      <c r="H180" s="107">
        <v>9</v>
      </c>
      <c r="I180" s="108"/>
      <c r="J180" s="109">
        <v>11205</v>
      </c>
      <c r="K180" s="110">
        <v>12041</v>
      </c>
      <c r="L180" s="111">
        <f t="shared" si="6"/>
        <v>836</v>
      </c>
      <c r="M180" s="108"/>
      <c r="N180" s="109">
        <v>3703</v>
      </c>
      <c r="O180" s="110">
        <v>3979</v>
      </c>
      <c r="P180" s="110">
        <v>3979</v>
      </c>
      <c r="Q180" s="110">
        <v>3048</v>
      </c>
      <c r="R180" s="110" t="s">
        <v>601</v>
      </c>
      <c r="S180" s="111">
        <f t="shared" si="7"/>
        <v>-931</v>
      </c>
      <c r="T180" s="108"/>
      <c r="U180" s="109">
        <v>15996</v>
      </c>
      <c r="V180" s="110">
        <v>17208</v>
      </c>
      <c r="W180" s="110">
        <v>16277</v>
      </c>
      <c r="X180" s="111">
        <f t="shared" si="8"/>
        <v>-931</v>
      </c>
      <c r="Z180" s="112">
        <f>VLOOKUP(F180,'24q3 abv'!1:1048576,46,FALSE)</f>
        <v>-7.7348290543766183</v>
      </c>
      <c r="AA180" s="113">
        <f>VLOOKUP(F180,'24q3 abv'!1:1048576,48,FALSE)</f>
        <v>14.379802532330238</v>
      </c>
      <c r="AB180" s="113">
        <f>VLOOKUP(F180,'24q3 abv'!1:1048576,49,FALSE)</f>
        <v>6.891325014944635</v>
      </c>
      <c r="AC180" s="114">
        <f>VLOOKUP(F180,'24q3 abv'!1:1048576,50,FALSE)</f>
        <v>-7.4884775173856033</v>
      </c>
      <c r="AF180" s="257"/>
      <c r="AI180" s="257"/>
    </row>
    <row r="181" spans="1:35" x14ac:dyDescent="0.2">
      <c r="A181" s="105">
        <v>430</v>
      </c>
      <c r="B181" s="105">
        <v>430170101</v>
      </c>
      <c r="C181" s="106" t="s">
        <v>139</v>
      </c>
      <c r="D181" s="105">
        <v>170</v>
      </c>
      <c r="E181" s="106" t="s">
        <v>102</v>
      </c>
      <c r="F181" s="105">
        <v>101</v>
      </c>
      <c r="G181" s="106" t="s">
        <v>142</v>
      </c>
      <c r="H181" s="107">
        <v>2</v>
      </c>
      <c r="I181" s="108"/>
      <c r="J181" s="109">
        <v>10889</v>
      </c>
      <c r="K181" s="110">
        <v>11133</v>
      </c>
      <c r="L181" s="111">
        <f t="shared" si="6"/>
        <v>244</v>
      </c>
      <c r="M181" s="108"/>
      <c r="N181" s="109">
        <v>3447</v>
      </c>
      <c r="O181" s="110">
        <v>3524</v>
      </c>
      <c r="P181" s="110">
        <v>4291</v>
      </c>
      <c r="Q181" s="110">
        <v>4330</v>
      </c>
      <c r="R181" s="110" t="s">
        <v>601</v>
      </c>
      <c r="S181" s="111">
        <f t="shared" si="7"/>
        <v>39</v>
      </c>
      <c r="T181" s="108"/>
      <c r="U181" s="109">
        <v>15424</v>
      </c>
      <c r="V181" s="110">
        <v>16612</v>
      </c>
      <c r="W181" s="110">
        <v>16651</v>
      </c>
      <c r="X181" s="111">
        <f t="shared" si="8"/>
        <v>39</v>
      </c>
      <c r="Z181" s="112">
        <f>VLOOKUP(F181,'24q3 abv'!1:1048576,46,FALSE)</f>
        <v>0.35381389067831037</v>
      </c>
      <c r="AA181" s="113">
        <f>VLOOKUP(F181,'24q3 abv'!1:1048576,48,FALSE)</f>
        <v>4.5106014917393296</v>
      </c>
      <c r="AB181" s="113">
        <f>VLOOKUP(F181,'24q3 abv'!1:1048576,49,FALSE)</f>
        <v>11.871378887036519</v>
      </c>
      <c r="AC181" s="114">
        <f>VLOOKUP(F181,'24q3 abv'!1:1048576,50,FALSE)</f>
        <v>7.3607773952971893</v>
      </c>
      <c r="AF181" s="257"/>
      <c r="AI181" s="257"/>
    </row>
    <row r="182" spans="1:35" x14ac:dyDescent="0.2">
      <c r="A182" s="105">
        <v>430</v>
      </c>
      <c r="B182" s="105">
        <v>430170110</v>
      </c>
      <c r="C182" s="106" t="s">
        <v>139</v>
      </c>
      <c r="D182" s="105">
        <v>170</v>
      </c>
      <c r="E182" s="106" t="s">
        <v>102</v>
      </c>
      <c r="F182" s="105">
        <v>110</v>
      </c>
      <c r="G182" s="106" t="s">
        <v>143</v>
      </c>
      <c r="H182" s="107">
        <v>8</v>
      </c>
      <c r="I182" s="108"/>
      <c r="J182" s="109">
        <v>11918</v>
      </c>
      <c r="K182" s="110">
        <v>12513</v>
      </c>
      <c r="L182" s="111">
        <f t="shared" si="6"/>
        <v>595</v>
      </c>
      <c r="M182" s="108"/>
      <c r="N182" s="109">
        <v>3729</v>
      </c>
      <c r="O182" s="110">
        <v>3915</v>
      </c>
      <c r="P182" s="110">
        <v>3915</v>
      </c>
      <c r="Q182" s="110">
        <v>3568</v>
      </c>
      <c r="R182" s="110" t="s">
        <v>601</v>
      </c>
      <c r="S182" s="111">
        <f t="shared" si="7"/>
        <v>-347</v>
      </c>
      <c r="T182" s="108"/>
      <c r="U182" s="109">
        <v>16735</v>
      </c>
      <c r="V182" s="110">
        <v>17616</v>
      </c>
      <c r="W182" s="110">
        <v>17269</v>
      </c>
      <c r="X182" s="111">
        <f t="shared" si="8"/>
        <v>-347</v>
      </c>
      <c r="Z182" s="112">
        <f>VLOOKUP(F182,'24q3 abv'!1:1048576,46,FALSE)</f>
        <v>-2.7709848313860164</v>
      </c>
      <c r="AA182" s="113">
        <f>VLOOKUP(F182,'24q3 abv'!1:1048576,48,FALSE)</f>
        <v>2.3788062967036248</v>
      </c>
      <c r="AB182" s="113">
        <f>VLOOKUP(F182,'24q3 abv'!1:1048576,49,FALSE)</f>
        <v>0.12921431332763825</v>
      </c>
      <c r="AC182" s="114">
        <f>VLOOKUP(F182,'24q3 abv'!1:1048576,50,FALSE)</f>
        <v>-2.2495919833759865</v>
      </c>
      <c r="AF182" s="257"/>
      <c r="AI182" s="257"/>
    </row>
    <row r="183" spans="1:35" x14ac:dyDescent="0.2">
      <c r="A183" s="105">
        <v>430</v>
      </c>
      <c r="B183" s="105">
        <v>430170136</v>
      </c>
      <c r="C183" s="106" t="s">
        <v>139</v>
      </c>
      <c r="D183" s="105">
        <v>170</v>
      </c>
      <c r="E183" s="106" t="s">
        <v>102</v>
      </c>
      <c r="F183" s="105">
        <v>136</v>
      </c>
      <c r="G183" s="106" t="s">
        <v>101</v>
      </c>
      <c r="H183" s="107">
        <v>2</v>
      </c>
      <c r="I183" s="108"/>
      <c r="J183" s="109">
        <v>9940</v>
      </c>
      <c r="K183" s="110">
        <v>11458</v>
      </c>
      <c r="L183" s="111">
        <f t="shared" si="6"/>
        <v>1518</v>
      </c>
      <c r="M183" s="108"/>
      <c r="N183" s="109">
        <v>3176</v>
      </c>
      <c r="O183" s="110">
        <v>3661</v>
      </c>
      <c r="P183" s="110">
        <v>3665</v>
      </c>
      <c r="Q183" s="110">
        <v>3700</v>
      </c>
      <c r="R183" s="110" t="s">
        <v>601</v>
      </c>
      <c r="S183" s="111">
        <f t="shared" si="7"/>
        <v>35</v>
      </c>
      <c r="T183" s="108"/>
      <c r="U183" s="109">
        <v>14204</v>
      </c>
      <c r="V183" s="110">
        <v>16311</v>
      </c>
      <c r="W183" s="110">
        <v>16346</v>
      </c>
      <c r="X183" s="111">
        <f t="shared" si="8"/>
        <v>35</v>
      </c>
      <c r="Z183" s="112">
        <f>VLOOKUP(F183,'24q3 abv'!1:1048576,46,FALSE)</f>
        <v>0.30246180688584445</v>
      </c>
      <c r="AA183" s="113">
        <f>VLOOKUP(F183,'24q3 abv'!1:1048576,48,FALSE)</f>
        <v>4.5326076796594394</v>
      </c>
      <c r="AB183" s="113">
        <f>VLOOKUP(F183,'24q3 abv'!1:1048576,49,FALSE)</f>
        <v>4.9169157021020569</v>
      </c>
      <c r="AC183" s="114">
        <f>VLOOKUP(F183,'24q3 abv'!1:1048576,50,FALSE)</f>
        <v>0.38430802244261741</v>
      </c>
      <c r="AF183" s="257"/>
      <c r="AI183" s="257"/>
    </row>
    <row r="184" spans="1:35" x14ac:dyDescent="0.2">
      <c r="A184" s="105">
        <v>430</v>
      </c>
      <c r="B184" s="105">
        <v>430170139</v>
      </c>
      <c r="C184" s="106" t="s">
        <v>139</v>
      </c>
      <c r="D184" s="105">
        <v>170</v>
      </c>
      <c r="E184" s="106" t="s">
        <v>102</v>
      </c>
      <c r="F184" s="105">
        <v>139</v>
      </c>
      <c r="G184" s="106" t="s">
        <v>144</v>
      </c>
      <c r="H184" s="107">
        <v>3</v>
      </c>
      <c r="I184" s="108"/>
      <c r="J184" s="109">
        <v>11205</v>
      </c>
      <c r="K184" s="110">
        <v>12430</v>
      </c>
      <c r="L184" s="111">
        <f t="shared" si="6"/>
        <v>1225</v>
      </c>
      <c r="M184" s="108"/>
      <c r="N184" s="109">
        <v>3622</v>
      </c>
      <c r="O184" s="110">
        <v>4018</v>
      </c>
      <c r="P184" s="110">
        <v>3878</v>
      </c>
      <c r="Q184" s="110">
        <v>3874</v>
      </c>
      <c r="R184" s="110" t="s">
        <v>601</v>
      </c>
      <c r="S184" s="111">
        <f t="shared" si="7"/>
        <v>-4</v>
      </c>
      <c r="T184" s="108"/>
      <c r="U184" s="109">
        <v>15915</v>
      </c>
      <c r="V184" s="110">
        <v>17496</v>
      </c>
      <c r="W184" s="110">
        <v>17492</v>
      </c>
      <c r="X184" s="111">
        <f t="shared" si="8"/>
        <v>-4</v>
      </c>
      <c r="Z184" s="112">
        <f>VLOOKUP(F184,'24q3 abv'!1:1048576,46,FALSE)</f>
        <v>-3.0938231712525521E-2</v>
      </c>
      <c r="AA184" s="113">
        <f>VLOOKUP(F184,'24q3 abv'!1:1048576,48,FALSE)</f>
        <v>8.8836330293840255</v>
      </c>
      <c r="AB184" s="113">
        <f>VLOOKUP(F184,'24q3 abv'!1:1048576,49,FALSE)</f>
        <v>7.8682944464763889</v>
      </c>
      <c r="AC184" s="114">
        <f>VLOOKUP(F184,'24q3 abv'!1:1048576,50,FALSE)</f>
        <v>-1.0153385829076367</v>
      </c>
      <c r="AF184" s="257"/>
      <c r="AI184" s="257"/>
    </row>
    <row r="185" spans="1:35" x14ac:dyDescent="0.2">
      <c r="A185" s="105">
        <v>430</v>
      </c>
      <c r="B185" s="105">
        <v>430170141</v>
      </c>
      <c r="C185" s="106" t="s">
        <v>139</v>
      </c>
      <c r="D185" s="105">
        <v>170</v>
      </c>
      <c r="E185" s="106" t="s">
        <v>102</v>
      </c>
      <c r="F185" s="105">
        <v>141</v>
      </c>
      <c r="G185" s="106" t="s">
        <v>145</v>
      </c>
      <c r="H185" s="107">
        <v>201</v>
      </c>
      <c r="I185" s="108"/>
      <c r="J185" s="109">
        <v>11685</v>
      </c>
      <c r="K185" s="110">
        <v>12307</v>
      </c>
      <c r="L185" s="111">
        <f t="shared" si="6"/>
        <v>622</v>
      </c>
      <c r="M185" s="108"/>
      <c r="N185" s="109">
        <v>5738</v>
      </c>
      <c r="O185" s="110">
        <v>6043</v>
      </c>
      <c r="P185" s="110">
        <v>6043</v>
      </c>
      <c r="Q185" s="110">
        <v>6780</v>
      </c>
      <c r="R185" s="110" t="s">
        <v>601</v>
      </c>
      <c r="S185" s="111">
        <f t="shared" si="7"/>
        <v>737</v>
      </c>
      <c r="T185" s="108"/>
      <c r="U185" s="109">
        <v>18511</v>
      </c>
      <c r="V185" s="110">
        <v>19538</v>
      </c>
      <c r="W185" s="110">
        <v>20275</v>
      </c>
      <c r="X185" s="111">
        <f t="shared" si="8"/>
        <v>737</v>
      </c>
      <c r="Z185" s="112">
        <f>VLOOKUP(F185,'24q3 abv'!1:1048576,46,FALSE)</f>
        <v>5.9828971122591668</v>
      </c>
      <c r="AA185" s="113">
        <f>VLOOKUP(F185,'24q3 abv'!1:1048576,48,FALSE)</f>
        <v>7.1598015874020344</v>
      </c>
      <c r="AB185" s="113">
        <f>VLOOKUP(F185,'24q3 abv'!1:1048576,49,FALSE)</f>
        <v>11.342899959370408</v>
      </c>
      <c r="AC185" s="114">
        <f>VLOOKUP(F185,'24q3 abv'!1:1048576,50,FALSE)</f>
        <v>4.1830983719683736</v>
      </c>
      <c r="AF185" s="257"/>
      <c r="AI185" s="257"/>
    </row>
    <row r="186" spans="1:35" x14ac:dyDescent="0.2">
      <c r="A186" s="105">
        <v>430</v>
      </c>
      <c r="B186" s="105">
        <v>430170153</v>
      </c>
      <c r="C186" s="106" t="s">
        <v>139</v>
      </c>
      <c r="D186" s="105">
        <v>170</v>
      </c>
      <c r="E186" s="106" t="s">
        <v>102</v>
      </c>
      <c r="F186" s="105">
        <v>153</v>
      </c>
      <c r="G186" s="106" t="s">
        <v>46</v>
      </c>
      <c r="H186" s="107">
        <v>3</v>
      </c>
      <c r="I186" s="108"/>
      <c r="J186" s="109">
        <v>9940</v>
      </c>
      <c r="K186" s="110">
        <v>15594</v>
      </c>
      <c r="L186" s="111">
        <f t="shared" si="6"/>
        <v>5654</v>
      </c>
      <c r="M186" s="108"/>
      <c r="N186" s="109">
        <v>0</v>
      </c>
      <c r="O186" s="110">
        <v>0</v>
      </c>
      <c r="P186" s="110">
        <v>43</v>
      </c>
      <c r="Q186" s="110">
        <v>20</v>
      </c>
      <c r="R186" s="110" t="s">
        <v>601</v>
      </c>
      <c r="S186" s="111">
        <f t="shared" si="7"/>
        <v>-23</v>
      </c>
      <c r="T186" s="108"/>
      <c r="U186" s="109">
        <v>11028</v>
      </c>
      <c r="V186" s="110">
        <v>16825</v>
      </c>
      <c r="W186" s="110">
        <v>16802</v>
      </c>
      <c r="X186" s="111">
        <f t="shared" si="8"/>
        <v>-23</v>
      </c>
      <c r="Z186" s="112">
        <f>VLOOKUP(F186,'24q3 abv'!1:1048576,46,FALSE)</f>
        <v>-0.14803788415341046</v>
      </c>
      <c r="AA186" s="113">
        <f>VLOOKUP(F186,'24q3 abv'!1:1048576,48,FALSE)</f>
        <v>9.2574266490542065</v>
      </c>
      <c r="AB186" s="113">
        <f>VLOOKUP(F186,'24q3 abv'!1:1048576,49,FALSE)</f>
        <v>9.4144724309003021</v>
      </c>
      <c r="AC186" s="114">
        <f>VLOOKUP(F186,'24q3 abv'!1:1048576,50,FALSE)</f>
        <v>0.15704578184609552</v>
      </c>
      <c r="AF186" s="257"/>
      <c r="AI186" s="257"/>
    </row>
    <row r="187" spans="1:35" x14ac:dyDescent="0.2">
      <c r="A187" s="105">
        <v>430</v>
      </c>
      <c r="B187" s="105">
        <v>430170162</v>
      </c>
      <c r="C187" s="106" t="s">
        <v>139</v>
      </c>
      <c r="D187" s="105">
        <v>170</v>
      </c>
      <c r="E187" s="106" t="s">
        <v>102</v>
      </c>
      <c r="F187" s="105">
        <v>162</v>
      </c>
      <c r="G187" s="106" t="s">
        <v>146</v>
      </c>
      <c r="H187" s="107">
        <v>1</v>
      </c>
      <c r="I187" s="108"/>
      <c r="J187" s="109">
        <v>11837</v>
      </c>
      <c r="K187" s="110">
        <v>12430</v>
      </c>
      <c r="L187" s="111">
        <f t="shared" si="6"/>
        <v>593</v>
      </c>
      <c r="M187" s="108"/>
      <c r="N187" s="109">
        <v>2456</v>
      </c>
      <c r="O187" s="110">
        <v>2579</v>
      </c>
      <c r="P187" s="110">
        <v>2579</v>
      </c>
      <c r="Q187" s="110">
        <v>2498</v>
      </c>
      <c r="R187" s="110" t="s">
        <v>601</v>
      </c>
      <c r="S187" s="111">
        <f t="shared" si="7"/>
        <v>-81</v>
      </c>
      <c r="T187" s="108"/>
      <c r="U187" s="109">
        <v>15381</v>
      </c>
      <c r="V187" s="110">
        <v>16197</v>
      </c>
      <c r="W187" s="110">
        <v>16116</v>
      </c>
      <c r="X187" s="111">
        <f t="shared" si="8"/>
        <v>-81</v>
      </c>
      <c r="Z187" s="112">
        <f>VLOOKUP(F187,'24q3 abv'!1:1048576,46,FALSE)</f>
        <v>-0.65362229063747179</v>
      </c>
      <c r="AA187" s="113">
        <f>VLOOKUP(F187,'24q3 abv'!1:1048576,48,FALSE)</f>
        <v>3.0068086082826588</v>
      </c>
      <c r="AB187" s="113">
        <f>VLOOKUP(F187,'24q3 abv'!1:1048576,49,FALSE)</f>
        <v>2.4004478963541431</v>
      </c>
      <c r="AC187" s="114">
        <f>VLOOKUP(F187,'24q3 abv'!1:1048576,50,FALSE)</f>
        <v>-0.60636071192851571</v>
      </c>
      <c r="AF187" s="257"/>
      <c r="AI187" s="257"/>
    </row>
    <row r="188" spans="1:35" x14ac:dyDescent="0.2">
      <c r="A188" s="105">
        <v>430</v>
      </c>
      <c r="B188" s="105">
        <v>430170170</v>
      </c>
      <c r="C188" s="106" t="s">
        <v>139</v>
      </c>
      <c r="D188" s="105">
        <v>170</v>
      </c>
      <c r="E188" s="106" t="s">
        <v>102</v>
      </c>
      <c r="F188" s="105">
        <v>170</v>
      </c>
      <c r="G188" s="106" t="s">
        <v>102</v>
      </c>
      <c r="H188" s="107">
        <v>524</v>
      </c>
      <c r="I188" s="108"/>
      <c r="J188" s="109">
        <v>12302</v>
      </c>
      <c r="K188" s="110">
        <v>13309</v>
      </c>
      <c r="L188" s="111">
        <f t="shared" si="6"/>
        <v>1007</v>
      </c>
      <c r="M188" s="108"/>
      <c r="N188" s="109">
        <v>1847</v>
      </c>
      <c r="O188" s="110">
        <v>1998</v>
      </c>
      <c r="P188" s="110">
        <v>708</v>
      </c>
      <c r="Q188" s="110">
        <v>736</v>
      </c>
      <c r="R188" s="110" t="s">
        <v>601</v>
      </c>
      <c r="S188" s="111">
        <f t="shared" si="7"/>
        <v>28</v>
      </c>
      <c r="T188" s="108"/>
      <c r="U188" s="109">
        <v>15237</v>
      </c>
      <c r="V188" s="110">
        <v>15205</v>
      </c>
      <c r="W188" s="110">
        <v>15233</v>
      </c>
      <c r="X188" s="111">
        <f t="shared" si="8"/>
        <v>28</v>
      </c>
      <c r="Z188" s="112">
        <f>VLOOKUP(F188,'24q3 abv'!1:1048576,46,FALSE)</f>
        <v>0.21523703644975001</v>
      </c>
      <c r="AA188" s="113">
        <f>VLOOKUP(F188,'24q3 abv'!1:1048576,48,FALSE)</f>
        <v>12.812842175833739</v>
      </c>
      <c r="AB188" s="113">
        <f>VLOOKUP(F188,'24q3 abv'!1:1048576,49,FALSE)</f>
        <v>3.0478431574059721</v>
      </c>
      <c r="AC188" s="114">
        <f>VLOOKUP(F188,'24q3 abv'!1:1048576,50,FALSE)</f>
        <v>-9.7649990184277655</v>
      </c>
      <c r="AF188" s="257"/>
      <c r="AI188" s="257"/>
    </row>
    <row r="189" spans="1:35" x14ac:dyDescent="0.2">
      <c r="A189" s="105">
        <v>430</v>
      </c>
      <c r="B189" s="105">
        <v>430170174</v>
      </c>
      <c r="C189" s="106" t="s">
        <v>139</v>
      </c>
      <c r="D189" s="105">
        <v>170</v>
      </c>
      <c r="E189" s="106" t="s">
        <v>102</v>
      </c>
      <c r="F189" s="105">
        <v>174</v>
      </c>
      <c r="G189" s="106" t="s">
        <v>120</v>
      </c>
      <c r="H189" s="107">
        <v>62</v>
      </c>
      <c r="I189" s="108"/>
      <c r="J189" s="109">
        <v>11129</v>
      </c>
      <c r="K189" s="110">
        <v>11553</v>
      </c>
      <c r="L189" s="111">
        <f t="shared" si="6"/>
        <v>424</v>
      </c>
      <c r="M189" s="108"/>
      <c r="N189" s="109">
        <v>7305</v>
      </c>
      <c r="O189" s="110">
        <v>7583</v>
      </c>
      <c r="P189" s="110">
        <v>6785</v>
      </c>
      <c r="Q189" s="110">
        <v>6828</v>
      </c>
      <c r="R189" s="110" t="s">
        <v>601</v>
      </c>
      <c r="S189" s="111">
        <f t="shared" si="7"/>
        <v>43</v>
      </c>
      <c r="T189" s="108"/>
      <c r="U189" s="109">
        <v>19522</v>
      </c>
      <c r="V189" s="110">
        <v>19526</v>
      </c>
      <c r="W189" s="110">
        <v>19569</v>
      </c>
      <c r="X189" s="111">
        <f t="shared" si="8"/>
        <v>43</v>
      </c>
      <c r="Z189" s="112">
        <f>VLOOKUP(F189,'24q3 abv'!1:1048576,46,FALSE)</f>
        <v>0.36834483320595268</v>
      </c>
      <c r="AA189" s="113">
        <f>VLOOKUP(F189,'24q3 abv'!1:1048576,48,FALSE)</f>
        <v>10.19858033112844</v>
      </c>
      <c r="AB189" s="113">
        <f>VLOOKUP(F189,'24q3 abv'!1:1048576,49,FALSE)</f>
        <v>5.3189620730776221</v>
      </c>
      <c r="AC189" s="114">
        <f>VLOOKUP(F189,'24q3 abv'!1:1048576,50,FALSE)</f>
        <v>-4.8796182580508178</v>
      </c>
      <c r="AF189" s="257"/>
      <c r="AI189" s="257"/>
    </row>
    <row r="190" spans="1:35" x14ac:dyDescent="0.2">
      <c r="A190" s="105">
        <v>430</v>
      </c>
      <c r="B190" s="105">
        <v>430170185</v>
      </c>
      <c r="C190" s="106" t="s">
        <v>139</v>
      </c>
      <c r="D190" s="105">
        <v>170</v>
      </c>
      <c r="E190" s="106" t="s">
        <v>102</v>
      </c>
      <c r="F190" s="105">
        <v>185</v>
      </c>
      <c r="G190" s="106" t="s">
        <v>147</v>
      </c>
      <c r="H190" s="107">
        <v>2</v>
      </c>
      <c r="I190" s="108"/>
      <c r="J190" s="109" t="s">
        <v>601</v>
      </c>
      <c r="K190" s="110">
        <v>16037</v>
      </c>
      <c r="L190" s="111" t="str">
        <f t="shared" si="6"/>
        <v/>
      </c>
      <c r="M190" s="108"/>
      <c r="N190" s="109" t="s">
        <v>601</v>
      </c>
      <c r="O190" s="110" t="s">
        <v>601</v>
      </c>
      <c r="P190" s="110">
        <v>1986</v>
      </c>
      <c r="Q190" s="110">
        <v>2013</v>
      </c>
      <c r="R190" s="110" t="s">
        <v>601</v>
      </c>
      <c r="S190" s="111">
        <f t="shared" si="7"/>
        <v>27</v>
      </c>
      <c r="T190" s="108"/>
      <c r="U190" s="109" t="s">
        <v>601</v>
      </c>
      <c r="V190" s="110">
        <v>19211</v>
      </c>
      <c r="W190" s="110">
        <v>19238</v>
      </c>
      <c r="X190" s="111">
        <f t="shared" si="8"/>
        <v>27</v>
      </c>
      <c r="Z190" s="112">
        <f>VLOOKUP(F190,'24q3 abv'!1:1048576,46,FALSE)</f>
        <v>0.16848911925384868</v>
      </c>
      <c r="AA190" s="113">
        <f>VLOOKUP(F190,'24q3 abv'!1:1048576,48,FALSE)</f>
        <v>13.398616696652887</v>
      </c>
      <c r="AB190" s="113">
        <f>VLOOKUP(F190,'24q3 abv'!1:1048576,49,FALSE)</f>
        <v>13.258502676520589</v>
      </c>
      <c r="AC190" s="114">
        <f>VLOOKUP(F190,'24q3 abv'!1:1048576,50,FALSE)</f>
        <v>-0.14011402013229812</v>
      </c>
      <c r="AF190" s="257"/>
      <c r="AI190" s="257"/>
    </row>
    <row r="191" spans="1:35" x14ac:dyDescent="0.2">
      <c r="A191" s="105">
        <v>430</v>
      </c>
      <c r="B191" s="105">
        <v>430170186</v>
      </c>
      <c r="C191" s="106" t="s">
        <v>139</v>
      </c>
      <c r="D191" s="105">
        <v>170</v>
      </c>
      <c r="E191" s="106" t="s">
        <v>102</v>
      </c>
      <c r="F191" s="105">
        <v>186</v>
      </c>
      <c r="G191" s="106" t="s">
        <v>148</v>
      </c>
      <c r="H191" s="107">
        <v>1</v>
      </c>
      <c r="I191" s="108"/>
      <c r="J191" s="109" t="s">
        <v>601</v>
      </c>
      <c r="K191" s="110">
        <v>13696</v>
      </c>
      <c r="L191" s="111" t="str">
        <f t="shared" si="6"/>
        <v/>
      </c>
      <c r="M191" s="108"/>
      <c r="N191" s="109" t="s">
        <v>601</v>
      </c>
      <c r="O191" s="110" t="s">
        <v>601</v>
      </c>
      <c r="P191" s="110">
        <v>4233</v>
      </c>
      <c r="Q191" s="110">
        <v>4279</v>
      </c>
      <c r="R191" s="110" t="s">
        <v>601</v>
      </c>
      <c r="S191" s="111">
        <f t="shared" si="7"/>
        <v>46</v>
      </c>
      <c r="T191" s="108"/>
      <c r="U191" s="109" t="s">
        <v>601</v>
      </c>
      <c r="V191" s="110">
        <v>19117</v>
      </c>
      <c r="W191" s="110">
        <v>19163</v>
      </c>
      <c r="X191" s="111">
        <f t="shared" si="8"/>
        <v>46</v>
      </c>
      <c r="Z191" s="112">
        <f>VLOOKUP(F191,'24q3 abv'!1:1048576,46,FALSE)</f>
        <v>0.33984379217875471</v>
      </c>
      <c r="AA191" s="113">
        <f>VLOOKUP(F191,'24q3 abv'!1:1048576,48,FALSE)</f>
        <v>8.5319868653060773</v>
      </c>
      <c r="AB191" s="113">
        <f>VLOOKUP(F191,'24q3 abv'!1:1048576,49,FALSE)</f>
        <v>4.2694315772405629</v>
      </c>
      <c r="AC191" s="114">
        <f>VLOOKUP(F191,'24q3 abv'!1:1048576,50,FALSE)</f>
        <v>-4.2625552880655144</v>
      </c>
      <c r="AF191" s="257"/>
      <c r="AI191" s="257"/>
    </row>
    <row r="192" spans="1:35" x14ac:dyDescent="0.2">
      <c r="A192" s="105">
        <v>430</v>
      </c>
      <c r="B192" s="105">
        <v>430170198</v>
      </c>
      <c r="C192" s="106" t="s">
        <v>139</v>
      </c>
      <c r="D192" s="105">
        <v>170</v>
      </c>
      <c r="E192" s="106" t="s">
        <v>102</v>
      </c>
      <c r="F192" s="105">
        <v>198</v>
      </c>
      <c r="G192" s="106" t="s">
        <v>103</v>
      </c>
      <c r="H192" s="107">
        <v>3</v>
      </c>
      <c r="I192" s="108"/>
      <c r="J192" s="109">
        <v>10889</v>
      </c>
      <c r="K192" s="110">
        <v>11133</v>
      </c>
      <c r="L192" s="111">
        <f t="shared" si="6"/>
        <v>244</v>
      </c>
      <c r="M192" s="108"/>
      <c r="N192" s="109">
        <v>5652</v>
      </c>
      <c r="O192" s="110">
        <v>5779</v>
      </c>
      <c r="P192" s="110">
        <v>5779</v>
      </c>
      <c r="Q192" s="110">
        <v>5806</v>
      </c>
      <c r="R192" s="110" t="s">
        <v>601</v>
      </c>
      <c r="S192" s="111">
        <f t="shared" si="7"/>
        <v>27</v>
      </c>
      <c r="T192" s="108"/>
      <c r="U192" s="109">
        <v>17629</v>
      </c>
      <c r="V192" s="110">
        <v>18100</v>
      </c>
      <c r="W192" s="110">
        <v>18127</v>
      </c>
      <c r="X192" s="111">
        <f t="shared" si="8"/>
        <v>27</v>
      </c>
      <c r="Z192" s="112">
        <f>VLOOKUP(F192,'24q3 abv'!1:1048576,46,FALSE)</f>
        <v>0.23899095922897118</v>
      </c>
      <c r="AA192" s="113">
        <f>VLOOKUP(F192,'24q3 abv'!1:1048576,48,FALSE)</f>
        <v>6.3146140851784267</v>
      </c>
      <c r="AB192" s="113">
        <f>VLOOKUP(F192,'24q3 abv'!1:1048576,49,FALSE)</f>
        <v>5.0629197795104028</v>
      </c>
      <c r="AC192" s="114">
        <f>VLOOKUP(F192,'24q3 abv'!1:1048576,50,FALSE)</f>
        <v>-1.2516943056680239</v>
      </c>
      <c r="AF192" s="257"/>
      <c r="AI192" s="257"/>
    </row>
    <row r="193" spans="1:35" x14ac:dyDescent="0.2">
      <c r="A193" s="105">
        <v>430</v>
      </c>
      <c r="B193" s="105">
        <v>430170271</v>
      </c>
      <c r="C193" s="106" t="s">
        <v>139</v>
      </c>
      <c r="D193" s="105">
        <v>170</v>
      </c>
      <c r="E193" s="106" t="s">
        <v>102</v>
      </c>
      <c r="F193" s="105">
        <v>271</v>
      </c>
      <c r="G193" s="106" t="s">
        <v>149</v>
      </c>
      <c r="H193" s="107">
        <v>15</v>
      </c>
      <c r="I193" s="108"/>
      <c r="J193" s="109">
        <v>11012</v>
      </c>
      <c r="K193" s="110">
        <v>11336</v>
      </c>
      <c r="L193" s="111">
        <f t="shared" si="6"/>
        <v>324</v>
      </c>
      <c r="M193" s="108"/>
      <c r="N193" s="109">
        <v>3164</v>
      </c>
      <c r="O193" s="110">
        <v>3257</v>
      </c>
      <c r="P193" s="110">
        <v>3373</v>
      </c>
      <c r="Q193" s="110">
        <v>3374</v>
      </c>
      <c r="R193" s="110" t="s">
        <v>601</v>
      </c>
      <c r="S193" s="111">
        <f t="shared" si="7"/>
        <v>1</v>
      </c>
      <c r="T193" s="108"/>
      <c r="U193" s="109">
        <v>15264</v>
      </c>
      <c r="V193" s="110">
        <v>15897</v>
      </c>
      <c r="W193" s="110">
        <v>15898</v>
      </c>
      <c r="X193" s="111">
        <f t="shared" si="8"/>
        <v>1</v>
      </c>
      <c r="Z193" s="112">
        <f>VLOOKUP(F193,'24q3 abv'!1:1048576,46,FALSE)</f>
        <v>6.5486923519131324E-3</v>
      </c>
      <c r="AA193" s="113">
        <f>VLOOKUP(F193,'24q3 abv'!1:1048576,48,FALSE)</f>
        <v>5.2383877586306218</v>
      </c>
      <c r="AB193" s="113">
        <f>VLOOKUP(F193,'24q3 abv'!1:1048576,49,FALSE)</f>
        <v>5.8320389688193117</v>
      </c>
      <c r="AC193" s="114">
        <f>VLOOKUP(F193,'24q3 abv'!1:1048576,50,FALSE)</f>
        <v>0.59365121018868994</v>
      </c>
      <c r="AF193" s="257"/>
      <c r="AI193" s="257"/>
    </row>
    <row r="194" spans="1:35" x14ac:dyDescent="0.2">
      <c r="A194" s="105">
        <v>430</v>
      </c>
      <c r="B194" s="105">
        <v>430170314</v>
      </c>
      <c r="C194" s="106" t="s">
        <v>139</v>
      </c>
      <c r="D194" s="105">
        <v>170</v>
      </c>
      <c r="E194" s="106" t="s">
        <v>102</v>
      </c>
      <c r="F194" s="105">
        <v>314</v>
      </c>
      <c r="G194" s="106" t="s">
        <v>131</v>
      </c>
      <c r="H194" s="107">
        <v>1</v>
      </c>
      <c r="I194" s="108"/>
      <c r="J194" s="109">
        <v>13996.621915360309</v>
      </c>
      <c r="K194" s="110">
        <v>10485</v>
      </c>
      <c r="L194" s="111">
        <f t="shared" si="6"/>
        <v>-3511.6219153603088</v>
      </c>
      <c r="M194" s="108"/>
      <c r="N194" s="109">
        <v>10561</v>
      </c>
      <c r="O194" s="110">
        <v>7912</v>
      </c>
      <c r="P194" s="110">
        <v>6178</v>
      </c>
      <c r="Q194" s="110">
        <v>6201</v>
      </c>
      <c r="R194" s="110" t="s">
        <v>601</v>
      </c>
      <c r="S194" s="111">
        <f t="shared" si="7"/>
        <v>23</v>
      </c>
      <c r="T194" s="108"/>
      <c r="U194" s="109">
        <v>25645.621915360309</v>
      </c>
      <c r="V194" s="110">
        <v>17851</v>
      </c>
      <c r="W194" s="110">
        <v>17874</v>
      </c>
      <c r="X194" s="111">
        <f t="shared" si="8"/>
        <v>23</v>
      </c>
      <c r="Z194" s="112">
        <f>VLOOKUP(F194,'24q3 abv'!1:1048576,46,FALSE)</f>
        <v>0.21545468293865611</v>
      </c>
      <c r="AA194" s="113">
        <f>VLOOKUP(F194,'24q3 abv'!1:1048576,48,FALSE)</f>
        <v>9.7307176945995284</v>
      </c>
      <c r="AB194" s="113">
        <f>VLOOKUP(F194,'24q3 abv'!1:1048576,49,FALSE)</f>
        <v>-0.46873415768337234</v>
      </c>
      <c r="AC194" s="114">
        <f>VLOOKUP(F194,'24q3 abv'!1:1048576,50,FALSE)</f>
        <v>-10.1994518522829</v>
      </c>
      <c r="AF194" s="257"/>
      <c r="AI194" s="257"/>
    </row>
    <row r="195" spans="1:35" x14ac:dyDescent="0.2">
      <c r="A195" s="105">
        <v>430</v>
      </c>
      <c r="B195" s="105">
        <v>430170321</v>
      </c>
      <c r="C195" s="106" t="s">
        <v>139</v>
      </c>
      <c r="D195" s="105">
        <v>170</v>
      </c>
      <c r="E195" s="106" t="s">
        <v>102</v>
      </c>
      <c r="F195" s="105">
        <v>321</v>
      </c>
      <c r="G195" s="106" t="s">
        <v>107</v>
      </c>
      <c r="H195" s="107">
        <v>8</v>
      </c>
      <c r="I195" s="108"/>
      <c r="J195" s="109">
        <v>13130</v>
      </c>
      <c r="K195" s="110">
        <v>14823</v>
      </c>
      <c r="L195" s="111">
        <f t="shared" si="6"/>
        <v>1693</v>
      </c>
      <c r="M195" s="108"/>
      <c r="N195" s="109">
        <v>6641</v>
      </c>
      <c r="O195" s="110">
        <v>7497</v>
      </c>
      <c r="P195" s="110">
        <v>7624</v>
      </c>
      <c r="Q195" s="110">
        <v>7626</v>
      </c>
      <c r="R195" s="110" t="s">
        <v>601</v>
      </c>
      <c r="S195" s="111">
        <f t="shared" si="7"/>
        <v>2</v>
      </c>
      <c r="T195" s="108"/>
      <c r="U195" s="109">
        <v>20859</v>
      </c>
      <c r="V195" s="110">
        <v>23635</v>
      </c>
      <c r="W195" s="110">
        <v>23637</v>
      </c>
      <c r="X195" s="111">
        <f t="shared" si="8"/>
        <v>2</v>
      </c>
      <c r="Z195" s="112">
        <f>VLOOKUP(F195,'24q3 abv'!1:1048576,46,FALSE)</f>
        <v>1.2085032716640853E-2</v>
      </c>
      <c r="AA195" s="113">
        <f>VLOOKUP(F195,'24q3 abv'!1:1048576,48,FALSE)</f>
        <v>4.8531483382749068</v>
      </c>
      <c r="AB195" s="113">
        <f>VLOOKUP(F195,'24q3 abv'!1:1048576,49,FALSE)</f>
        <v>5.795122810698432</v>
      </c>
      <c r="AC195" s="114">
        <f>VLOOKUP(F195,'24q3 abv'!1:1048576,50,FALSE)</f>
        <v>0.94197447242352528</v>
      </c>
      <c r="AF195" s="257"/>
      <c r="AI195" s="257"/>
    </row>
    <row r="196" spans="1:35" x14ac:dyDescent="0.2">
      <c r="A196" s="105">
        <v>430</v>
      </c>
      <c r="B196" s="105">
        <v>430170348</v>
      </c>
      <c r="C196" s="106" t="s">
        <v>139</v>
      </c>
      <c r="D196" s="105">
        <v>170</v>
      </c>
      <c r="E196" s="106" t="s">
        <v>102</v>
      </c>
      <c r="F196" s="105">
        <v>348</v>
      </c>
      <c r="G196" s="106" t="s">
        <v>108</v>
      </c>
      <c r="H196" s="107">
        <v>6</v>
      </c>
      <c r="I196" s="108"/>
      <c r="J196" s="109">
        <v>13364</v>
      </c>
      <c r="K196" s="110">
        <v>14829</v>
      </c>
      <c r="L196" s="111">
        <f t="shared" si="6"/>
        <v>1465</v>
      </c>
      <c r="M196" s="108"/>
      <c r="N196" s="109">
        <v>0</v>
      </c>
      <c r="O196" s="110">
        <v>0</v>
      </c>
      <c r="P196" s="110">
        <v>76</v>
      </c>
      <c r="Q196" s="110">
        <v>57</v>
      </c>
      <c r="R196" s="110" t="s">
        <v>601</v>
      </c>
      <c r="S196" s="111">
        <f t="shared" si="7"/>
        <v>-19</v>
      </c>
      <c r="T196" s="108"/>
      <c r="U196" s="109">
        <v>14452</v>
      </c>
      <c r="V196" s="110">
        <v>16093</v>
      </c>
      <c r="W196" s="110">
        <v>16074</v>
      </c>
      <c r="X196" s="111">
        <f t="shared" si="8"/>
        <v>-19</v>
      </c>
      <c r="Z196" s="112">
        <f>VLOOKUP(F196,'24q3 abv'!1:1048576,46,FALSE)</f>
        <v>-0.13185899459953987</v>
      </c>
      <c r="AA196" s="113">
        <f>VLOOKUP(F196,'24q3 abv'!1:1048576,48,FALSE)</f>
        <v>11.013101418639465</v>
      </c>
      <c r="AB196" s="113">
        <f>VLOOKUP(F196,'24q3 abv'!1:1048576,49,FALSE)</f>
        <v>11.5861359280713</v>
      </c>
      <c r="AC196" s="114">
        <f>VLOOKUP(F196,'24q3 abv'!1:1048576,50,FALSE)</f>
        <v>0.5730345094318352</v>
      </c>
      <c r="AF196" s="257"/>
      <c r="AI196" s="257"/>
    </row>
    <row r="197" spans="1:35" x14ac:dyDescent="0.2">
      <c r="A197" s="105">
        <v>430</v>
      </c>
      <c r="B197" s="105">
        <v>430170600</v>
      </c>
      <c r="C197" s="106" t="s">
        <v>139</v>
      </c>
      <c r="D197" s="105">
        <v>170</v>
      </c>
      <c r="E197" s="106" t="s">
        <v>102</v>
      </c>
      <c r="F197" s="105">
        <v>600</v>
      </c>
      <c r="G197" s="106" t="s">
        <v>150</v>
      </c>
      <c r="H197" s="107">
        <v>1</v>
      </c>
      <c r="I197" s="108"/>
      <c r="J197" s="109">
        <v>14110</v>
      </c>
      <c r="K197" s="110">
        <v>14972</v>
      </c>
      <c r="L197" s="111">
        <f t="shared" si="6"/>
        <v>862</v>
      </c>
      <c r="M197" s="108"/>
      <c r="N197" s="109">
        <v>6170</v>
      </c>
      <c r="O197" s="110">
        <v>6547</v>
      </c>
      <c r="P197" s="110">
        <v>6456</v>
      </c>
      <c r="Q197" s="110">
        <v>6446</v>
      </c>
      <c r="R197" s="110" t="s">
        <v>601</v>
      </c>
      <c r="S197" s="111">
        <f t="shared" si="7"/>
        <v>-10</v>
      </c>
      <c r="T197" s="108"/>
      <c r="U197" s="109">
        <v>21368</v>
      </c>
      <c r="V197" s="110">
        <v>22616</v>
      </c>
      <c r="W197" s="110">
        <v>22606</v>
      </c>
      <c r="X197" s="111">
        <f t="shared" si="8"/>
        <v>-10</v>
      </c>
      <c r="Z197" s="112">
        <f>VLOOKUP(F197,'24q3 abv'!1:1048576,46,FALSE)</f>
        <v>-6.1909711851399152E-2</v>
      </c>
      <c r="AA197" s="113">
        <f>VLOOKUP(F197,'24q3 abv'!1:1048576,48,FALSE)</f>
        <v>5.3072728700823086</v>
      </c>
      <c r="AB197" s="113">
        <f>VLOOKUP(F197,'24q3 abv'!1:1048576,49,FALSE)</f>
        <v>4.7241841996992839</v>
      </c>
      <c r="AC197" s="114">
        <f>VLOOKUP(F197,'24q3 abv'!1:1048576,50,FALSE)</f>
        <v>-0.5830886703830247</v>
      </c>
      <c r="AF197" s="257"/>
      <c r="AI197" s="257"/>
    </row>
    <row r="198" spans="1:35" x14ac:dyDescent="0.2">
      <c r="A198" s="105">
        <v>430</v>
      </c>
      <c r="B198" s="105">
        <v>430170616</v>
      </c>
      <c r="C198" s="106" t="s">
        <v>139</v>
      </c>
      <c r="D198" s="105">
        <v>170</v>
      </c>
      <c r="E198" s="106" t="s">
        <v>102</v>
      </c>
      <c r="F198" s="105">
        <v>616</v>
      </c>
      <c r="G198" s="106" t="s">
        <v>128</v>
      </c>
      <c r="H198" s="107">
        <v>2</v>
      </c>
      <c r="I198" s="108"/>
      <c r="J198" s="109">
        <v>9940</v>
      </c>
      <c r="K198" s="110">
        <v>12430</v>
      </c>
      <c r="L198" s="111">
        <f t="shared" si="6"/>
        <v>2490</v>
      </c>
      <c r="M198" s="108"/>
      <c r="N198" s="109">
        <v>2923</v>
      </c>
      <c r="O198" s="110">
        <v>3656</v>
      </c>
      <c r="P198" s="110">
        <v>2504</v>
      </c>
      <c r="Q198" s="110">
        <v>2364</v>
      </c>
      <c r="R198" s="110" t="s">
        <v>601</v>
      </c>
      <c r="S198" s="111">
        <f t="shared" si="7"/>
        <v>-140</v>
      </c>
      <c r="T198" s="108"/>
      <c r="U198" s="109">
        <v>13951</v>
      </c>
      <c r="V198" s="110">
        <v>16122</v>
      </c>
      <c r="W198" s="110">
        <v>15982</v>
      </c>
      <c r="X198" s="111">
        <f t="shared" si="8"/>
        <v>-140</v>
      </c>
      <c r="Z198" s="112">
        <f>VLOOKUP(F198,'24q3 abv'!1:1048576,46,FALSE)</f>
        <v>-1.1293710576411939</v>
      </c>
      <c r="AA198" s="113">
        <f>VLOOKUP(F198,'24q3 abv'!1:1048576,48,FALSE)</f>
        <v>11.247406436705555</v>
      </c>
      <c r="AB198" s="113">
        <f>VLOOKUP(F198,'24q3 abv'!1:1048576,49,FALSE)</f>
        <v>1.5788855922674685</v>
      </c>
      <c r="AC198" s="114">
        <f>VLOOKUP(F198,'24q3 abv'!1:1048576,50,FALSE)</f>
        <v>-9.6685208444380866</v>
      </c>
      <c r="AF198" s="257"/>
      <c r="AI198" s="257"/>
    </row>
    <row r="199" spans="1:35" x14ac:dyDescent="0.2">
      <c r="A199" s="105">
        <v>430</v>
      </c>
      <c r="B199" s="105">
        <v>430170620</v>
      </c>
      <c r="C199" s="106" t="s">
        <v>139</v>
      </c>
      <c r="D199" s="105">
        <v>170</v>
      </c>
      <c r="E199" s="106" t="s">
        <v>102</v>
      </c>
      <c r="F199" s="105">
        <v>620</v>
      </c>
      <c r="G199" s="106" t="s">
        <v>151</v>
      </c>
      <c r="H199" s="107">
        <v>10</v>
      </c>
      <c r="I199" s="108"/>
      <c r="J199" s="109">
        <v>12337</v>
      </c>
      <c r="K199" s="110">
        <v>13760</v>
      </c>
      <c r="L199" s="111">
        <f t="shared" si="6"/>
        <v>1423</v>
      </c>
      <c r="M199" s="108"/>
      <c r="N199" s="109">
        <v>6417</v>
      </c>
      <c r="O199" s="110">
        <v>7157</v>
      </c>
      <c r="P199" s="110">
        <v>7157</v>
      </c>
      <c r="Q199" s="110">
        <v>8829</v>
      </c>
      <c r="R199" s="110" t="s">
        <v>601</v>
      </c>
      <c r="S199" s="111">
        <f t="shared" si="7"/>
        <v>1672</v>
      </c>
      <c r="T199" s="108"/>
      <c r="U199" s="109">
        <v>19842</v>
      </c>
      <c r="V199" s="110">
        <v>22105</v>
      </c>
      <c r="W199" s="110">
        <v>23777</v>
      </c>
      <c r="X199" s="111">
        <f t="shared" si="8"/>
        <v>1672</v>
      </c>
      <c r="Z199" s="112">
        <f>VLOOKUP(F199,'24q3 abv'!1:1048576,46,FALSE)</f>
        <v>12.153736771129445</v>
      </c>
      <c r="AA199" s="113">
        <f>VLOOKUP(F199,'24q3 abv'!1:1048576,48,FALSE)</f>
        <v>9.2304415517209666</v>
      </c>
      <c r="AB199" s="113">
        <f>VLOOKUP(F199,'24q3 abv'!1:1048576,49,FALSE)</f>
        <v>19.896226856751912</v>
      </c>
      <c r="AC199" s="114">
        <f>VLOOKUP(F199,'24q3 abv'!1:1048576,50,FALSE)</f>
        <v>10.665785305030946</v>
      </c>
      <c r="AF199" s="257"/>
      <c r="AI199" s="257"/>
    </row>
    <row r="200" spans="1:35" x14ac:dyDescent="0.2">
      <c r="A200" s="105">
        <v>430</v>
      </c>
      <c r="B200" s="105">
        <v>430170673</v>
      </c>
      <c r="C200" s="106" t="s">
        <v>139</v>
      </c>
      <c r="D200" s="105">
        <v>170</v>
      </c>
      <c r="E200" s="106" t="s">
        <v>102</v>
      </c>
      <c r="F200" s="105">
        <v>673</v>
      </c>
      <c r="G200" s="106" t="s">
        <v>152</v>
      </c>
      <c r="H200" s="107">
        <v>1</v>
      </c>
      <c r="I200" s="108"/>
      <c r="J200" s="109">
        <v>9940</v>
      </c>
      <c r="K200" s="110">
        <v>12430</v>
      </c>
      <c r="L200" s="111">
        <f t="shared" si="6"/>
        <v>2490</v>
      </c>
      <c r="M200" s="108"/>
      <c r="N200" s="109">
        <v>5659</v>
      </c>
      <c r="O200" s="110">
        <v>7076</v>
      </c>
      <c r="P200" s="110">
        <v>7123</v>
      </c>
      <c r="Q200" s="110">
        <v>7090</v>
      </c>
      <c r="R200" s="110" t="s">
        <v>601</v>
      </c>
      <c r="S200" s="111">
        <f t="shared" si="7"/>
        <v>-33</v>
      </c>
      <c r="T200" s="108"/>
      <c r="U200" s="109">
        <v>16687</v>
      </c>
      <c r="V200" s="110">
        <v>20741</v>
      </c>
      <c r="W200" s="110">
        <v>20708</v>
      </c>
      <c r="X200" s="111">
        <f t="shared" si="8"/>
        <v>-33</v>
      </c>
      <c r="Z200" s="112">
        <f>VLOOKUP(F200,'24q3 abv'!1:1048576,46,FALSE)</f>
        <v>-0.26242529168609963</v>
      </c>
      <c r="AA200" s="113">
        <f>VLOOKUP(F200,'24q3 abv'!1:1048576,48,FALSE)</f>
        <v>5.4722977090933105</v>
      </c>
      <c r="AB200" s="113">
        <f>VLOOKUP(F200,'24q3 abv'!1:1048576,49,FALSE)</f>
        <v>5.5417175698358756</v>
      </c>
      <c r="AC200" s="114">
        <f>VLOOKUP(F200,'24q3 abv'!1:1048576,50,FALSE)</f>
        <v>6.941986074256512E-2</v>
      </c>
      <c r="AF200" s="257"/>
      <c r="AI200" s="257"/>
    </row>
    <row r="201" spans="1:35" x14ac:dyDescent="0.2">
      <c r="A201" s="105">
        <v>430</v>
      </c>
      <c r="B201" s="105">
        <v>430170690</v>
      </c>
      <c r="C201" s="106" t="s">
        <v>139</v>
      </c>
      <c r="D201" s="105">
        <v>170</v>
      </c>
      <c r="E201" s="106" t="s">
        <v>102</v>
      </c>
      <c r="F201" s="105">
        <v>690</v>
      </c>
      <c r="G201" s="106" t="s">
        <v>109</v>
      </c>
      <c r="H201" s="107">
        <v>2</v>
      </c>
      <c r="I201" s="108"/>
      <c r="J201" s="109">
        <v>11837</v>
      </c>
      <c r="K201" s="110">
        <v>11458</v>
      </c>
      <c r="L201" s="111">
        <f t="shared" si="6"/>
        <v>-379</v>
      </c>
      <c r="M201" s="108"/>
      <c r="N201" s="109">
        <v>5638</v>
      </c>
      <c r="O201" s="110">
        <v>5457</v>
      </c>
      <c r="P201" s="110">
        <v>5749</v>
      </c>
      <c r="Q201" s="110">
        <v>5797</v>
      </c>
      <c r="R201" s="110" t="s">
        <v>601</v>
      </c>
      <c r="S201" s="111">
        <f t="shared" si="7"/>
        <v>48</v>
      </c>
      <c r="T201" s="108"/>
      <c r="U201" s="109">
        <v>18563</v>
      </c>
      <c r="V201" s="110">
        <v>18395</v>
      </c>
      <c r="W201" s="110">
        <v>18443</v>
      </c>
      <c r="X201" s="111">
        <f t="shared" si="8"/>
        <v>48</v>
      </c>
      <c r="Z201" s="112">
        <f>VLOOKUP(F201,'24q3 abv'!1:1048576,46,FALSE)</f>
        <v>0.42232773273158841</v>
      </c>
      <c r="AA201" s="113">
        <f>VLOOKUP(F201,'24q3 abv'!1:1048576,48,FALSE)</f>
        <v>3.5003018350724764</v>
      </c>
      <c r="AB201" s="113">
        <f>VLOOKUP(F201,'24q3 abv'!1:1048576,49,FALSE)</f>
        <v>5.3503974806886747</v>
      </c>
      <c r="AC201" s="114">
        <f>VLOOKUP(F201,'24q3 abv'!1:1048576,50,FALSE)</f>
        <v>1.8500956456161983</v>
      </c>
      <c r="AF201" s="257"/>
      <c r="AI201" s="257"/>
    </row>
    <row r="202" spans="1:35" x14ac:dyDescent="0.2">
      <c r="A202" s="105">
        <v>430</v>
      </c>
      <c r="B202" s="105">
        <v>430170710</v>
      </c>
      <c r="C202" s="106" t="s">
        <v>139</v>
      </c>
      <c r="D202" s="105">
        <v>170</v>
      </c>
      <c r="E202" s="106" t="s">
        <v>102</v>
      </c>
      <c r="F202" s="105">
        <v>710</v>
      </c>
      <c r="G202" s="106" t="s">
        <v>153</v>
      </c>
      <c r="H202" s="107">
        <v>2</v>
      </c>
      <c r="I202" s="108"/>
      <c r="J202" s="109">
        <v>11363</v>
      </c>
      <c r="K202" s="110">
        <v>11944</v>
      </c>
      <c r="L202" s="111">
        <f t="shared" si="6"/>
        <v>581</v>
      </c>
      <c r="M202" s="108"/>
      <c r="N202" s="109">
        <v>5231</v>
      </c>
      <c r="O202" s="110">
        <v>5498</v>
      </c>
      <c r="P202" s="110">
        <v>5214</v>
      </c>
      <c r="Q202" s="110">
        <v>5252</v>
      </c>
      <c r="R202" s="110" t="s">
        <v>601</v>
      </c>
      <c r="S202" s="111">
        <f t="shared" si="7"/>
        <v>38</v>
      </c>
      <c r="T202" s="108"/>
      <c r="U202" s="109">
        <v>17682</v>
      </c>
      <c r="V202" s="110">
        <v>18346</v>
      </c>
      <c r="W202" s="110">
        <v>18384</v>
      </c>
      <c r="X202" s="111">
        <f t="shared" si="8"/>
        <v>38</v>
      </c>
      <c r="Z202" s="112">
        <f>VLOOKUP(F202,'24q3 abv'!1:1048576,46,FALSE)</f>
        <v>0.3121050852738847</v>
      </c>
      <c r="AA202" s="113">
        <f>VLOOKUP(F202,'24q3 abv'!1:1048576,48,FALSE)</f>
        <v>4.1651971209621967</v>
      </c>
      <c r="AB202" s="113">
        <f>VLOOKUP(F202,'24q3 abv'!1:1048576,49,FALSE)</f>
        <v>2.0576218629061676</v>
      </c>
      <c r="AC202" s="114">
        <f>VLOOKUP(F202,'24q3 abv'!1:1048576,50,FALSE)</f>
        <v>-2.1075752580560292</v>
      </c>
      <c r="AF202" s="257"/>
      <c r="AI202" s="257"/>
    </row>
    <row r="203" spans="1:35" x14ac:dyDescent="0.2">
      <c r="A203" s="105">
        <v>430</v>
      </c>
      <c r="B203" s="105">
        <v>430170725</v>
      </c>
      <c r="C203" s="106" t="s">
        <v>139</v>
      </c>
      <c r="D203" s="105">
        <v>170</v>
      </c>
      <c r="E203" s="106" t="s">
        <v>102</v>
      </c>
      <c r="F203" s="105">
        <v>725</v>
      </c>
      <c r="G203" s="106" t="s">
        <v>154</v>
      </c>
      <c r="H203" s="107">
        <v>9</v>
      </c>
      <c r="I203" s="108"/>
      <c r="J203" s="109">
        <v>11364</v>
      </c>
      <c r="K203" s="110">
        <v>11951</v>
      </c>
      <c r="L203" s="111">
        <f t="shared" ref="L203:L266" si="9">IFERROR(IF(J203="","",K203-J203),"")</f>
        <v>587</v>
      </c>
      <c r="M203" s="108"/>
      <c r="N203" s="109">
        <v>3287</v>
      </c>
      <c r="O203" s="110">
        <v>3456</v>
      </c>
      <c r="P203" s="110">
        <v>3277</v>
      </c>
      <c r="Q203" s="110">
        <v>3248</v>
      </c>
      <c r="R203" s="110" t="s">
        <v>601</v>
      </c>
      <c r="S203" s="111">
        <f t="shared" ref="S203:S266" si="10">IFERROR(IF(Q203="","",Q203-P203),"")</f>
        <v>-29</v>
      </c>
      <c r="T203" s="108"/>
      <c r="U203" s="109">
        <v>15739</v>
      </c>
      <c r="V203" s="110">
        <v>16416</v>
      </c>
      <c r="W203" s="110">
        <v>16387</v>
      </c>
      <c r="X203" s="111">
        <f t="shared" ref="X203:X266" si="11">IFERROR(IF(V203="","",W203-V203),"")</f>
        <v>-29</v>
      </c>
      <c r="Z203" s="112">
        <f>VLOOKUP(F203,'24q3 abv'!1:1048576,46,FALSE)</f>
        <v>-0.24220398190661285</v>
      </c>
      <c r="AA203" s="113">
        <f>VLOOKUP(F203,'24q3 abv'!1:1048576,48,FALSE)</f>
        <v>4.4705780779029816</v>
      </c>
      <c r="AB203" s="113">
        <f>VLOOKUP(F203,'24q3 abv'!1:1048576,49,FALSE)</f>
        <v>3.2692881948451582</v>
      </c>
      <c r="AC203" s="114">
        <f>VLOOKUP(F203,'24q3 abv'!1:1048576,50,FALSE)</f>
        <v>-1.2012898830578234</v>
      </c>
      <c r="AF203" s="257"/>
      <c r="AI203" s="257"/>
    </row>
    <row r="204" spans="1:35" x14ac:dyDescent="0.2">
      <c r="A204" s="105">
        <v>430</v>
      </c>
      <c r="B204" s="105">
        <v>430170730</v>
      </c>
      <c r="C204" s="106" t="s">
        <v>139</v>
      </c>
      <c r="D204" s="105">
        <v>170</v>
      </c>
      <c r="E204" s="106" t="s">
        <v>102</v>
      </c>
      <c r="F204" s="105">
        <v>730</v>
      </c>
      <c r="G204" s="106" t="s">
        <v>155</v>
      </c>
      <c r="H204" s="107">
        <v>5</v>
      </c>
      <c r="I204" s="108"/>
      <c r="J204" s="109">
        <v>12551</v>
      </c>
      <c r="K204" s="110">
        <v>12430</v>
      </c>
      <c r="L204" s="111">
        <f t="shared" si="9"/>
        <v>-121</v>
      </c>
      <c r="M204" s="108"/>
      <c r="N204" s="109">
        <v>5670</v>
      </c>
      <c r="O204" s="110">
        <v>5616</v>
      </c>
      <c r="P204" s="110">
        <v>5885</v>
      </c>
      <c r="Q204" s="110">
        <v>5855</v>
      </c>
      <c r="R204" s="110" t="s">
        <v>601</v>
      </c>
      <c r="S204" s="111">
        <f t="shared" si="10"/>
        <v>-30</v>
      </c>
      <c r="T204" s="108"/>
      <c r="U204" s="109">
        <v>19309</v>
      </c>
      <c r="V204" s="110">
        <v>19503</v>
      </c>
      <c r="W204" s="110">
        <v>19473</v>
      </c>
      <c r="X204" s="111">
        <f t="shared" si="11"/>
        <v>-30</v>
      </c>
      <c r="Z204" s="112">
        <f>VLOOKUP(F204,'24q3 abv'!1:1048576,46,FALSE)</f>
        <v>-0.24209305458583685</v>
      </c>
      <c r="AA204" s="113">
        <f>VLOOKUP(F204,'24q3 abv'!1:1048576,48,FALSE)</f>
        <v>1.5621718647750733</v>
      </c>
      <c r="AB204" s="113">
        <f>VLOOKUP(F204,'24q3 abv'!1:1048576,49,FALSE)</f>
        <v>2.4054033146099831</v>
      </c>
      <c r="AC204" s="114">
        <f>VLOOKUP(F204,'24q3 abv'!1:1048576,50,FALSE)</f>
        <v>0.84323144983490983</v>
      </c>
      <c r="AF204" s="257"/>
      <c r="AI204" s="257"/>
    </row>
    <row r="205" spans="1:35" x14ac:dyDescent="0.2">
      <c r="A205" s="105">
        <v>430</v>
      </c>
      <c r="B205" s="105">
        <v>430170735</v>
      </c>
      <c r="C205" s="106" t="s">
        <v>139</v>
      </c>
      <c r="D205" s="105">
        <v>170</v>
      </c>
      <c r="E205" s="106" t="s">
        <v>102</v>
      </c>
      <c r="F205" s="105">
        <v>735</v>
      </c>
      <c r="G205" s="106" t="s">
        <v>156</v>
      </c>
      <c r="H205" s="107">
        <v>2</v>
      </c>
      <c r="I205" s="108"/>
      <c r="J205" s="109">
        <v>10889</v>
      </c>
      <c r="K205" s="110">
        <v>11458</v>
      </c>
      <c r="L205" s="111">
        <f t="shared" si="9"/>
        <v>569</v>
      </c>
      <c r="M205" s="108"/>
      <c r="N205" s="109">
        <v>3812</v>
      </c>
      <c r="O205" s="110">
        <v>4011</v>
      </c>
      <c r="P205" s="110">
        <v>3458</v>
      </c>
      <c r="Q205" s="110">
        <v>3434</v>
      </c>
      <c r="R205" s="110" t="s">
        <v>601</v>
      </c>
      <c r="S205" s="111">
        <f t="shared" si="10"/>
        <v>-24</v>
      </c>
      <c r="T205" s="108"/>
      <c r="U205" s="109">
        <v>15789</v>
      </c>
      <c r="V205" s="110">
        <v>16104</v>
      </c>
      <c r="W205" s="110">
        <v>16080</v>
      </c>
      <c r="X205" s="111">
        <f t="shared" si="11"/>
        <v>-24</v>
      </c>
      <c r="Z205" s="112">
        <f>VLOOKUP(F205,'24q3 abv'!1:1048576,46,FALSE)</f>
        <v>-0.20763020970062485</v>
      </c>
      <c r="AA205" s="113">
        <f>VLOOKUP(F205,'24q3 abv'!1:1048576,48,FALSE)</f>
        <v>7.8155039769438011</v>
      </c>
      <c r="AB205" s="113">
        <f>VLOOKUP(F205,'24q3 abv'!1:1048576,49,FALSE)</f>
        <v>3.7901389240544723</v>
      </c>
      <c r="AC205" s="114">
        <f>VLOOKUP(F205,'24q3 abv'!1:1048576,50,FALSE)</f>
        <v>-4.0253650528893292</v>
      </c>
      <c r="AF205" s="257"/>
      <c r="AI205" s="257"/>
    </row>
    <row r="206" spans="1:35" x14ac:dyDescent="0.2">
      <c r="A206" s="105">
        <v>430</v>
      </c>
      <c r="B206" s="105">
        <v>430170775</v>
      </c>
      <c r="C206" s="106" t="s">
        <v>139</v>
      </c>
      <c r="D206" s="105">
        <v>170</v>
      </c>
      <c r="E206" s="106" t="s">
        <v>102</v>
      </c>
      <c r="F206" s="105">
        <v>775</v>
      </c>
      <c r="G206" s="106" t="s">
        <v>157</v>
      </c>
      <c r="H206" s="107">
        <v>5</v>
      </c>
      <c r="I206" s="108"/>
      <c r="J206" s="109">
        <v>13085</v>
      </c>
      <c r="K206" s="110">
        <v>12679</v>
      </c>
      <c r="L206" s="111">
        <f t="shared" si="9"/>
        <v>-406</v>
      </c>
      <c r="M206" s="108"/>
      <c r="N206" s="109">
        <v>3049</v>
      </c>
      <c r="O206" s="110">
        <v>2954</v>
      </c>
      <c r="P206" s="110">
        <v>2954</v>
      </c>
      <c r="Q206" s="110">
        <v>1423</v>
      </c>
      <c r="R206" s="110" t="s">
        <v>601</v>
      </c>
      <c r="S206" s="111">
        <f t="shared" si="10"/>
        <v>-1531</v>
      </c>
      <c r="T206" s="108"/>
      <c r="U206" s="109">
        <v>17222</v>
      </c>
      <c r="V206" s="110">
        <v>16821</v>
      </c>
      <c r="W206" s="110">
        <v>15290</v>
      </c>
      <c r="X206" s="111">
        <f t="shared" si="11"/>
        <v>-1531</v>
      </c>
      <c r="Z206" s="112">
        <f>VLOOKUP(F206,'24q3 abv'!1:1048576,46,FALSE)</f>
        <v>-12.075113934285696</v>
      </c>
      <c r="AA206" s="113">
        <f>VLOOKUP(F206,'24q3 abv'!1:1048576,48,FALSE)</f>
        <v>6.8993424697728569</v>
      </c>
      <c r="AB206" s="113">
        <f>VLOOKUP(F206,'24q3 abv'!1:1048576,49,FALSE)</f>
        <v>-4.097815022477187</v>
      </c>
      <c r="AC206" s="114">
        <f>VLOOKUP(F206,'24q3 abv'!1:1048576,50,FALSE)</f>
        <v>-10.997157492250043</v>
      </c>
      <c r="AF206" s="257"/>
      <c r="AI206" s="257"/>
    </row>
    <row r="207" spans="1:35" x14ac:dyDescent="0.2">
      <c r="A207" s="105">
        <v>432</v>
      </c>
      <c r="B207" s="105">
        <v>432712020</v>
      </c>
      <c r="C207" s="106" t="s">
        <v>158</v>
      </c>
      <c r="D207" s="105">
        <v>712</v>
      </c>
      <c r="E207" s="106" t="s">
        <v>159</v>
      </c>
      <c r="F207" s="105">
        <v>20</v>
      </c>
      <c r="G207" s="106" t="s">
        <v>160</v>
      </c>
      <c r="H207" s="107">
        <v>93</v>
      </c>
      <c r="I207" s="108"/>
      <c r="J207" s="109">
        <v>10785</v>
      </c>
      <c r="K207" s="110">
        <v>11556</v>
      </c>
      <c r="L207" s="111">
        <f t="shared" si="9"/>
        <v>771</v>
      </c>
      <c r="M207" s="108"/>
      <c r="N207" s="109">
        <v>2488</v>
      </c>
      <c r="O207" s="110">
        <v>2666</v>
      </c>
      <c r="P207" s="110">
        <v>1876</v>
      </c>
      <c r="Q207" s="110">
        <v>1907</v>
      </c>
      <c r="R207" s="110" t="s">
        <v>601</v>
      </c>
      <c r="S207" s="111">
        <f t="shared" si="10"/>
        <v>31</v>
      </c>
      <c r="T207" s="108"/>
      <c r="U207" s="109">
        <v>14361</v>
      </c>
      <c r="V207" s="110">
        <v>14620</v>
      </c>
      <c r="W207" s="110">
        <v>14651</v>
      </c>
      <c r="X207" s="111">
        <f t="shared" si="11"/>
        <v>31</v>
      </c>
      <c r="Z207" s="112">
        <f>VLOOKUP(F207,'24q3 abv'!1:1048576,46,FALSE)</f>
        <v>0.27281643406715261</v>
      </c>
      <c r="AA207" s="113">
        <f>VLOOKUP(F207,'24q3 abv'!1:1048576,48,FALSE)</f>
        <v>11.835910255889962</v>
      </c>
      <c r="AB207" s="113">
        <f>VLOOKUP(F207,'24q3 abv'!1:1048576,49,FALSE)</f>
        <v>5.1346521255988886</v>
      </c>
      <c r="AC207" s="114">
        <f>VLOOKUP(F207,'24q3 abv'!1:1048576,50,FALSE)</f>
        <v>-6.7012581302910732</v>
      </c>
      <c r="AF207" s="257"/>
      <c r="AI207" s="257"/>
    </row>
    <row r="208" spans="1:35" x14ac:dyDescent="0.2">
      <c r="A208" s="105">
        <v>432</v>
      </c>
      <c r="B208" s="105">
        <v>432712172</v>
      </c>
      <c r="C208" s="106" t="s">
        <v>158</v>
      </c>
      <c r="D208" s="105">
        <v>712</v>
      </c>
      <c r="E208" s="106" t="s">
        <v>159</v>
      </c>
      <c r="F208" s="105">
        <v>172</v>
      </c>
      <c r="G208" s="106" t="s">
        <v>161</v>
      </c>
      <c r="H208" s="107">
        <v>1</v>
      </c>
      <c r="I208" s="108"/>
      <c r="J208" s="109">
        <v>9754</v>
      </c>
      <c r="K208" s="110">
        <v>10332</v>
      </c>
      <c r="L208" s="111">
        <f t="shared" si="9"/>
        <v>578</v>
      </c>
      <c r="M208" s="108"/>
      <c r="N208" s="109">
        <v>8273</v>
      </c>
      <c r="O208" s="110">
        <v>8763</v>
      </c>
      <c r="P208" s="110">
        <v>8763</v>
      </c>
      <c r="Q208" s="110">
        <v>6760</v>
      </c>
      <c r="R208" s="110" t="s">
        <v>601</v>
      </c>
      <c r="S208" s="111">
        <f t="shared" si="10"/>
        <v>-2003</v>
      </c>
      <c r="T208" s="108"/>
      <c r="U208" s="109">
        <v>19115</v>
      </c>
      <c r="V208" s="110">
        <v>20283</v>
      </c>
      <c r="W208" s="110">
        <v>18280</v>
      </c>
      <c r="X208" s="111">
        <f t="shared" si="11"/>
        <v>-2003</v>
      </c>
      <c r="Z208" s="112">
        <f>VLOOKUP(F208,'24q3 abv'!1:1048576,46,FALSE)</f>
        <v>-19.38637163068833</v>
      </c>
      <c r="AA208" s="113">
        <f>VLOOKUP(F208,'24q3 abv'!1:1048576,48,FALSE)</f>
        <v>4.5009720849036619</v>
      </c>
      <c r="AB208" s="113">
        <f>VLOOKUP(F208,'24q3 abv'!1:1048576,49,FALSE)</f>
        <v>-6.4616671592302364</v>
      </c>
      <c r="AC208" s="114">
        <f>VLOOKUP(F208,'24q3 abv'!1:1048576,50,FALSE)</f>
        <v>-10.962639244133898</v>
      </c>
      <c r="AF208" s="257"/>
      <c r="AI208" s="257"/>
    </row>
    <row r="209" spans="1:35" x14ac:dyDescent="0.2">
      <c r="A209" s="105">
        <v>432</v>
      </c>
      <c r="B209" s="105">
        <v>432712201</v>
      </c>
      <c r="C209" s="106" t="s">
        <v>158</v>
      </c>
      <c r="D209" s="105">
        <v>712</v>
      </c>
      <c r="E209" s="106" t="s">
        <v>159</v>
      </c>
      <c r="F209" s="105">
        <v>201</v>
      </c>
      <c r="G209" s="106" t="s">
        <v>36</v>
      </c>
      <c r="H209" s="107">
        <v>1</v>
      </c>
      <c r="I209" s="108"/>
      <c r="J209" s="109" t="s">
        <v>601</v>
      </c>
      <c r="K209" s="110">
        <v>18371</v>
      </c>
      <c r="L209" s="111" t="str">
        <f t="shared" si="9"/>
        <v/>
      </c>
      <c r="M209" s="108"/>
      <c r="N209" s="109" t="s">
        <v>601</v>
      </c>
      <c r="O209" s="110" t="s">
        <v>601</v>
      </c>
      <c r="P209" s="110">
        <v>153</v>
      </c>
      <c r="Q209" s="110">
        <v>96</v>
      </c>
      <c r="R209" s="110" t="s">
        <v>601</v>
      </c>
      <c r="S209" s="111">
        <f t="shared" si="10"/>
        <v>-57</v>
      </c>
      <c r="T209" s="108"/>
      <c r="U209" s="109" t="s">
        <v>601</v>
      </c>
      <c r="V209" s="110">
        <v>19712</v>
      </c>
      <c r="W209" s="110">
        <v>19655</v>
      </c>
      <c r="X209" s="111">
        <f t="shared" si="11"/>
        <v>-57</v>
      </c>
      <c r="Z209" s="112">
        <f>VLOOKUP(F209,'24q3 abv'!1:1048576,46,FALSE)</f>
        <v>-0.3106533941193419</v>
      </c>
      <c r="AA209" s="113">
        <f>VLOOKUP(F209,'24q3 abv'!1:1048576,48,FALSE)</f>
        <v>11.362483798408906</v>
      </c>
      <c r="AB209" s="113">
        <f>VLOOKUP(F209,'24q3 abv'!1:1048576,49,FALSE)</f>
        <v>11.408756853429635</v>
      </c>
      <c r="AC209" s="114">
        <f>VLOOKUP(F209,'24q3 abv'!1:1048576,50,FALSE)</f>
        <v>4.6273055020728648E-2</v>
      </c>
      <c r="AF209" s="257"/>
      <c r="AI209" s="257"/>
    </row>
    <row r="210" spans="1:35" x14ac:dyDescent="0.2">
      <c r="A210" s="105">
        <v>432</v>
      </c>
      <c r="B210" s="105">
        <v>432712242</v>
      </c>
      <c r="C210" s="106" t="s">
        <v>158</v>
      </c>
      <c r="D210" s="105">
        <v>712</v>
      </c>
      <c r="E210" s="106" t="s">
        <v>159</v>
      </c>
      <c r="F210" s="105">
        <v>242</v>
      </c>
      <c r="G210" s="106" t="s">
        <v>162</v>
      </c>
      <c r="H210" s="107">
        <v>1</v>
      </c>
      <c r="I210" s="108"/>
      <c r="J210" s="109" t="s">
        <v>601</v>
      </c>
      <c r="K210" s="110">
        <v>17437</v>
      </c>
      <c r="L210" s="111" t="str">
        <f t="shared" si="9"/>
        <v/>
      </c>
      <c r="M210" s="108"/>
      <c r="N210" s="109" t="s">
        <v>601</v>
      </c>
      <c r="O210" s="110">
        <v>53042</v>
      </c>
      <c r="P210" s="110">
        <v>46595</v>
      </c>
      <c r="Q210" s="110">
        <v>46899</v>
      </c>
      <c r="R210" s="110" t="s">
        <v>601</v>
      </c>
      <c r="S210" s="111">
        <f t="shared" si="10"/>
        <v>304</v>
      </c>
      <c r="T210" s="108"/>
      <c r="U210" s="109" t="s">
        <v>601</v>
      </c>
      <c r="V210" s="110">
        <v>65220</v>
      </c>
      <c r="W210" s="110">
        <v>65524</v>
      </c>
      <c r="X210" s="111">
        <f t="shared" si="11"/>
        <v>304</v>
      </c>
      <c r="Z210" s="112">
        <f>VLOOKUP(F210,'24q3 abv'!1:1048576,46,FALSE)</f>
        <v>1.7474457465496585</v>
      </c>
      <c r="AA210" s="113">
        <f>VLOOKUP(F210,'24q3 abv'!1:1048576,48,FALSE)</f>
        <v>11.317347505126808</v>
      </c>
      <c r="AB210" s="113">
        <f>VLOOKUP(F210,'24q3 abv'!1:1048576,49,FALSE)</f>
        <v>-1.6368737794805588</v>
      </c>
      <c r="AC210" s="114">
        <f>VLOOKUP(F210,'24q3 abv'!1:1048576,50,FALSE)</f>
        <v>-12.954221284607367</v>
      </c>
      <c r="AF210" s="257"/>
      <c r="AI210" s="257"/>
    </row>
    <row r="211" spans="1:35" x14ac:dyDescent="0.2">
      <c r="A211" s="105">
        <v>432</v>
      </c>
      <c r="B211" s="105">
        <v>432712261</v>
      </c>
      <c r="C211" s="106" t="s">
        <v>158</v>
      </c>
      <c r="D211" s="105">
        <v>712</v>
      </c>
      <c r="E211" s="106" t="s">
        <v>159</v>
      </c>
      <c r="F211" s="105">
        <v>261</v>
      </c>
      <c r="G211" s="106" t="s">
        <v>163</v>
      </c>
      <c r="H211" s="107">
        <v>15</v>
      </c>
      <c r="I211" s="108"/>
      <c r="J211" s="109">
        <v>10195</v>
      </c>
      <c r="K211" s="110">
        <v>11075</v>
      </c>
      <c r="L211" s="111">
        <f t="shared" si="9"/>
        <v>880</v>
      </c>
      <c r="M211" s="108"/>
      <c r="N211" s="109">
        <v>7142</v>
      </c>
      <c r="O211" s="110">
        <v>7758</v>
      </c>
      <c r="P211" s="110">
        <v>8488</v>
      </c>
      <c r="Q211" s="110">
        <v>8473</v>
      </c>
      <c r="R211" s="110" t="s">
        <v>601</v>
      </c>
      <c r="S211" s="111">
        <f t="shared" si="10"/>
        <v>-15</v>
      </c>
      <c r="T211" s="108"/>
      <c r="U211" s="109">
        <v>18425</v>
      </c>
      <c r="V211" s="110">
        <v>20751</v>
      </c>
      <c r="W211" s="110">
        <v>20736</v>
      </c>
      <c r="X211" s="111">
        <f t="shared" si="11"/>
        <v>-15</v>
      </c>
      <c r="Z211" s="112">
        <f>VLOOKUP(F211,'24q3 abv'!1:1048576,46,FALSE)</f>
        <v>-0.13700022107528298</v>
      </c>
      <c r="AA211" s="113">
        <f>VLOOKUP(F211,'24q3 abv'!1:1048576,48,FALSE)</f>
        <v>-9.4824319345853739E-2</v>
      </c>
      <c r="AB211" s="113">
        <f>VLOOKUP(F211,'24q3 abv'!1:1048576,49,FALSE)</f>
        <v>4.4212582534003682</v>
      </c>
      <c r="AC211" s="114">
        <f>VLOOKUP(F211,'24q3 abv'!1:1048576,50,FALSE)</f>
        <v>4.5160825727462219</v>
      </c>
      <c r="AF211" s="257"/>
      <c r="AI211" s="257"/>
    </row>
    <row r="212" spans="1:35" x14ac:dyDescent="0.2">
      <c r="A212" s="105">
        <v>432</v>
      </c>
      <c r="B212" s="105">
        <v>432712300</v>
      </c>
      <c r="C212" s="106" t="s">
        <v>158</v>
      </c>
      <c r="D212" s="105">
        <v>712</v>
      </c>
      <c r="E212" s="106" t="s">
        <v>159</v>
      </c>
      <c r="F212" s="105">
        <v>300</v>
      </c>
      <c r="G212" s="106" t="s">
        <v>164</v>
      </c>
      <c r="H212" s="107">
        <v>1</v>
      </c>
      <c r="I212" s="108"/>
      <c r="J212" s="109">
        <v>9754</v>
      </c>
      <c r="K212" s="110">
        <v>16912</v>
      </c>
      <c r="L212" s="111">
        <f t="shared" si="9"/>
        <v>7158</v>
      </c>
      <c r="M212" s="108"/>
      <c r="N212" s="109">
        <v>17630</v>
      </c>
      <c r="O212" s="110">
        <v>30567</v>
      </c>
      <c r="P212" s="110">
        <v>30386</v>
      </c>
      <c r="Q212" s="110">
        <v>31008</v>
      </c>
      <c r="R212" s="110" t="s">
        <v>601</v>
      </c>
      <c r="S212" s="111">
        <f t="shared" si="10"/>
        <v>622</v>
      </c>
      <c r="T212" s="108"/>
      <c r="U212" s="109">
        <v>28472</v>
      </c>
      <c r="V212" s="110">
        <v>48486</v>
      </c>
      <c r="W212" s="110">
        <v>49108</v>
      </c>
      <c r="X212" s="111">
        <f t="shared" si="11"/>
        <v>622</v>
      </c>
      <c r="Z212" s="112">
        <f>VLOOKUP(F212,'24q3 abv'!1:1048576,46,FALSE)</f>
        <v>3.6778801916796056</v>
      </c>
      <c r="AA212" s="113">
        <f>VLOOKUP(F212,'24q3 abv'!1:1048576,48,FALSE)</f>
        <v>-0.74986568470976567</v>
      </c>
      <c r="AB212" s="113">
        <f>VLOOKUP(F212,'24q3 abv'!1:1048576,49,FALSE)</f>
        <v>2.3039163814429391</v>
      </c>
      <c r="AC212" s="114">
        <f>VLOOKUP(F212,'24q3 abv'!1:1048576,50,FALSE)</f>
        <v>3.0537820661527046</v>
      </c>
      <c r="AF212" s="257"/>
      <c r="AI212" s="257"/>
    </row>
    <row r="213" spans="1:35" x14ac:dyDescent="0.2">
      <c r="A213" s="105">
        <v>432</v>
      </c>
      <c r="B213" s="105">
        <v>432712645</v>
      </c>
      <c r="C213" s="106" t="s">
        <v>158</v>
      </c>
      <c r="D213" s="105">
        <v>712</v>
      </c>
      <c r="E213" s="106" t="s">
        <v>159</v>
      </c>
      <c r="F213" s="105">
        <v>645</v>
      </c>
      <c r="G213" s="106" t="s">
        <v>165</v>
      </c>
      <c r="H213" s="107">
        <v>42</v>
      </c>
      <c r="I213" s="108"/>
      <c r="J213" s="109">
        <v>11702</v>
      </c>
      <c r="K213" s="110">
        <v>12525</v>
      </c>
      <c r="L213" s="111">
        <f t="shared" si="9"/>
        <v>823</v>
      </c>
      <c r="M213" s="108"/>
      <c r="N213" s="109">
        <v>4584</v>
      </c>
      <c r="O213" s="110">
        <v>4906</v>
      </c>
      <c r="P213" s="110">
        <v>3981</v>
      </c>
      <c r="Q213" s="110">
        <v>3815</v>
      </c>
      <c r="R213" s="110" t="s">
        <v>601</v>
      </c>
      <c r="S213" s="111">
        <f t="shared" si="10"/>
        <v>-166</v>
      </c>
      <c r="T213" s="108"/>
      <c r="U213" s="109">
        <v>17374</v>
      </c>
      <c r="V213" s="110">
        <v>17694</v>
      </c>
      <c r="W213" s="110">
        <v>17528</v>
      </c>
      <c r="X213" s="111">
        <f t="shared" si="11"/>
        <v>-166</v>
      </c>
      <c r="Z213" s="112">
        <f>VLOOKUP(F213,'24q3 abv'!1:1048576,46,FALSE)</f>
        <v>-1.320941102361644</v>
      </c>
      <c r="AA213" s="113">
        <f>VLOOKUP(F213,'24q3 abv'!1:1048576,48,FALSE)</f>
        <v>9.0692495315958581</v>
      </c>
      <c r="AB213" s="113">
        <f>VLOOKUP(F213,'24q3 abv'!1:1048576,49,FALSE)</f>
        <v>0.94235094230750294</v>
      </c>
      <c r="AC213" s="114">
        <f>VLOOKUP(F213,'24q3 abv'!1:1048576,50,FALSE)</f>
        <v>-8.1268985892883556</v>
      </c>
      <c r="AF213" s="257"/>
      <c r="AI213" s="257"/>
    </row>
    <row r="214" spans="1:35" x14ac:dyDescent="0.2">
      <c r="A214" s="105">
        <v>432</v>
      </c>
      <c r="B214" s="105">
        <v>432712660</v>
      </c>
      <c r="C214" s="106" t="s">
        <v>158</v>
      </c>
      <c r="D214" s="105">
        <v>712</v>
      </c>
      <c r="E214" s="106" t="s">
        <v>159</v>
      </c>
      <c r="F214" s="105">
        <v>660</v>
      </c>
      <c r="G214" s="106" t="s">
        <v>166</v>
      </c>
      <c r="H214" s="107">
        <v>76</v>
      </c>
      <c r="I214" s="108"/>
      <c r="J214" s="109">
        <v>11440</v>
      </c>
      <c r="K214" s="110">
        <v>11973</v>
      </c>
      <c r="L214" s="111">
        <f t="shared" si="9"/>
        <v>533</v>
      </c>
      <c r="M214" s="108"/>
      <c r="N214" s="109">
        <v>9032</v>
      </c>
      <c r="O214" s="110">
        <v>9453</v>
      </c>
      <c r="P214" s="110">
        <v>11245</v>
      </c>
      <c r="Q214" s="110">
        <v>11340</v>
      </c>
      <c r="R214" s="110" t="s">
        <v>601</v>
      </c>
      <c r="S214" s="111">
        <f t="shared" si="10"/>
        <v>95</v>
      </c>
      <c r="T214" s="108"/>
      <c r="U214" s="109">
        <v>21560</v>
      </c>
      <c r="V214" s="110">
        <v>24406</v>
      </c>
      <c r="W214" s="110">
        <v>24501</v>
      </c>
      <c r="X214" s="111">
        <f t="shared" si="11"/>
        <v>95</v>
      </c>
      <c r="Z214" s="112">
        <f>VLOOKUP(F214,'24q3 abv'!1:1048576,46,FALSE)</f>
        <v>0.7963657882262396</v>
      </c>
      <c r="AA214" s="113">
        <f>VLOOKUP(F214,'24q3 abv'!1:1048576,48,FALSE)</f>
        <v>5.6033889672671098</v>
      </c>
      <c r="AB214" s="113">
        <f>VLOOKUP(F214,'24q3 abv'!1:1048576,49,FALSE)</f>
        <v>15.158092570605758</v>
      </c>
      <c r="AC214" s="114">
        <f>VLOOKUP(F214,'24q3 abv'!1:1048576,50,FALSE)</f>
        <v>9.5547036033386483</v>
      </c>
      <c r="AF214" s="257"/>
      <c r="AI214" s="257"/>
    </row>
    <row r="215" spans="1:35" x14ac:dyDescent="0.2">
      <c r="A215" s="105">
        <v>432</v>
      </c>
      <c r="B215" s="105">
        <v>432712712</v>
      </c>
      <c r="C215" s="106" t="s">
        <v>158</v>
      </c>
      <c r="D215" s="105">
        <v>712</v>
      </c>
      <c r="E215" s="106" t="s">
        <v>159</v>
      </c>
      <c r="F215" s="105">
        <v>712</v>
      </c>
      <c r="G215" s="106" t="s">
        <v>159</v>
      </c>
      <c r="H215" s="107">
        <v>21</v>
      </c>
      <c r="I215" s="108"/>
      <c r="J215" s="109">
        <v>11651</v>
      </c>
      <c r="K215" s="110">
        <v>12589</v>
      </c>
      <c r="L215" s="111">
        <f t="shared" si="9"/>
        <v>938</v>
      </c>
      <c r="M215" s="108"/>
      <c r="N215" s="109">
        <v>8458</v>
      </c>
      <c r="O215" s="110">
        <v>9139</v>
      </c>
      <c r="P215" s="110">
        <v>8533</v>
      </c>
      <c r="Q215" s="110">
        <v>8251</v>
      </c>
      <c r="R215" s="110" t="s">
        <v>601</v>
      </c>
      <c r="S215" s="111">
        <f t="shared" si="10"/>
        <v>-282</v>
      </c>
      <c r="T215" s="108"/>
      <c r="U215" s="109">
        <v>21197</v>
      </c>
      <c r="V215" s="110">
        <v>22310</v>
      </c>
      <c r="W215" s="110">
        <v>22028</v>
      </c>
      <c r="X215" s="111">
        <f t="shared" si="11"/>
        <v>-282</v>
      </c>
      <c r="Z215" s="112">
        <f>VLOOKUP(F215,'24q3 abv'!1:1048576,46,FALSE)</f>
        <v>-2.2358307059425897</v>
      </c>
      <c r="AA215" s="113">
        <f>VLOOKUP(F215,'24q3 abv'!1:1048576,48,FALSE)</f>
        <v>7.5945696888168071</v>
      </c>
      <c r="AB215" s="113">
        <f>VLOOKUP(F215,'24q3 abv'!1:1048576,49,FALSE)</f>
        <v>4.3617764224418734</v>
      </c>
      <c r="AC215" s="114">
        <f>VLOOKUP(F215,'24q3 abv'!1:1048576,50,FALSE)</f>
        <v>-3.2327932663749337</v>
      </c>
      <c r="AF215" s="257"/>
      <c r="AI215" s="257"/>
    </row>
    <row r="216" spans="1:35" x14ac:dyDescent="0.2">
      <c r="A216" s="105">
        <v>435</v>
      </c>
      <c r="B216" s="105">
        <v>435301009</v>
      </c>
      <c r="C216" s="106" t="s">
        <v>167</v>
      </c>
      <c r="D216" s="105">
        <v>301</v>
      </c>
      <c r="E216" s="106" t="s">
        <v>168</v>
      </c>
      <c r="F216" s="105">
        <v>9</v>
      </c>
      <c r="G216" s="106" t="s">
        <v>169</v>
      </c>
      <c r="H216" s="107">
        <v>2</v>
      </c>
      <c r="I216" s="108"/>
      <c r="J216" s="109">
        <v>11611</v>
      </c>
      <c r="K216" s="110">
        <v>12243</v>
      </c>
      <c r="L216" s="111">
        <f t="shared" si="9"/>
        <v>632</v>
      </c>
      <c r="M216" s="108"/>
      <c r="N216" s="109">
        <v>8138</v>
      </c>
      <c r="O216" s="110">
        <v>8581</v>
      </c>
      <c r="P216" s="110">
        <v>7902</v>
      </c>
      <c r="Q216" s="110">
        <v>7929</v>
      </c>
      <c r="R216" s="110" t="s">
        <v>601</v>
      </c>
      <c r="S216" s="111">
        <f t="shared" si="10"/>
        <v>27</v>
      </c>
      <c r="T216" s="108"/>
      <c r="U216" s="109">
        <v>20837</v>
      </c>
      <c r="V216" s="110">
        <v>21333</v>
      </c>
      <c r="W216" s="110">
        <v>21360</v>
      </c>
      <c r="X216" s="111">
        <f t="shared" si="11"/>
        <v>27</v>
      </c>
      <c r="Z216" s="112">
        <f>VLOOKUP(F216,'24q3 abv'!1:1048576,46,FALSE)</f>
        <v>0.22170989032613875</v>
      </c>
      <c r="AA216" s="113">
        <f>VLOOKUP(F216,'24q3 abv'!1:1048576,48,FALSE)</f>
        <v>7.2551870932220988</v>
      </c>
      <c r="AB216" s="113">
        <f>VLOOKUP(F216,'24q3 abv'!1:1048576,49,FALSE)</f>
        <v>4.0842780893933623</v>
      </c>
      <c r="AC216" s="114">
        <f>VLOOKUP(F216,'24q3 abv'!1:1048576,50,FALSE)</f>
        <v>-3.1709090038287364</v>
      </c>
      <c r="AF216" s="257"/>
      <c r="AI216" s="257"/>
    </row>
    <row r="217" spans="1:35" x14ac:dyDescent="0.2">
      <c r="A217" s="105">
        <v>435</v>
      </c>
      <c r="B217" s="105">
        <v>435301031</v>
      </c>
      <c r="C217" s="106" t="s">
        <v>167</v>
      </c>
      <c r="D217" s="105">
        <v>301</v>
      </c>
      <c r="E217" s="106" t="s">
        <v>168</v>
      </c>
      <c r="F217" s="105">
        <v>31</v>
      </c>
      <c r="G217" s="106" t="s">
        <v>116</v>
      </c>
      <c r="H217" s="107">
        <v>65</v>
      </c>
      <c r="I217" s="108"/>
      <c r="J217" s="109">
        <v>11717</v>
      </c>
      <c r="K217" s="110">
        <v>12566</v>
      </c>
      <c r="L217" s="111">
        <f t="shared" si="9"/>
        <v>849</v>
      </c>
      <c r="M217" s="108"/>
      <c r="N217" s="109">
        <v>5259</v>
      </c>
      <c r="O217" s="110">
        <v>5640</v>
      </c>
      <c r="P217" s="110">
        <v>5640</v>
      </c>
      <c r="Q217" s="110">
        <v>5640</v>
      </c>
      <c r="R217" s="110" t="s">
        <v>601</v>
      </c>
      <c r="S217" s="111">
        <f t="shared" si="10"/>
        <v>0</v>
      </c>
      <c r="T217" s="108"/>
      <c r="U217" s="109">
        <v>18064</v>
      </c>
      <c r="V217" s="110">
        <v>19394</v>
      </c>
      <c r="W217" s="110">
        <v>19394</v>
      </c>
      <c r="X217" s="111">
        <f t="shared" si="11"/>
        <v>0</v>
      </c>
      <c r="Z217" s="112">
        <f>VLOOKUP(F217,'24q3 abv'!1:1048576,46,FALSE)</f>
        <v>0</v>
      </c>
      <c r="AA217" s="113">
        <f>VLOOKUP(F217,'24q3 abv'!1:1048576,48,FALSE)</f>
        <v>10.198307875911542</v>
      </c>
      <c r="AB217" s="113">
        <f>VLOOKUP(F217,'24q3 abv'!1:1048576,49,FALSE)</f>
        <v>2.4851537338024827</v>
      </c>
      <c r="AC217" s="114">
        <f>VLOOKUP(F217,'24q3 abv'!1:1048576,50,FALSE)</f>
        <v>-7.7131541421090599</v>
      </c>
      <c r="AF217" s="257"/>
      <c r="AI217" s="257"/>
    </row>
    <row r="218" spans="1:35" x14ac:dyDescent="0.2">
      <c r="A218" s="105">
        <v>435</v>
      </c>
      <c r="B218" s="105">
        <v>435301056</v>
      </c>
      <c r="C218" s="106" t="s">
        <v>167</v>
      </c>
      <c r="D218" s="105">
        <v>301</v>
      </c>
      <c r="E218" s="106" t="s">
        <v>168</v>
      </c>
      <c r="F218" s="105">
        <v>56</v>
      </c>
      <c r="G218" s="106" t="s">
        <v>170</v>
      </c>
      <c r="H218" s="107">
        <v>79</v>
      </c>
      <c r="I218" s="108"/>
      <c r="J218" s="109">
        <v>11316</v>
      </c>
      <c r="K218" s="110">
        <v>11958</v>
      </c>
      <c r="L218" s="111">
        <f t="shared" si="9"/>
        <v>642</v>
      </c>
      <c r="M218" s="108"/>
      <c r="N218" s="109">
        <v>3716</v>
      </c>
      <c r="O218" s="110">
        <v>3927</v>
      </c>
      <c r="P218" s="110">
        <v>3527</v>
      </c>
      <c r="Q218" s="110">
        <v>3510</v>
      </c>
      <c r="R218" s="110" t="s">
        <v>601</v>
      </c>
      <c r="S218" s="111">
        <f t="shared" si="10"/>
        <v>-17</v>
      </c>
      <c r="T218" s="108"/>
      <c r="U218" s="109">
        <v>16120</v>
      </c>
      <c r="V218" s="110">
        <v>16673</v>
      </c>
      <c r="W218" s="110">
        <v>16656</v>
      </c>
      <c r="X218" s="111">
        <f t="shared" si="11"/>
        <v>-17</v>
      </c>
      <c r="Z218" s="112">
        <f>VLOOKUP(F218,'24q3 abv'!1:1048576,46,FALSE)</f>
        <v>-0.14818295234300649</v>
      </c>
      <c r="AA218" s="113">
        <f>VLOOKUP(F218,'24q3 abv'!1:1048576,48,FALSE)</f>
        <v>7.5411017325278991</v>
      </c>
      <c r="AB218" s="113">
        <f>VLOOKUP(F218,'24q3 abv'!1:1048576,49,FALSE)</f>
        <v>4.9344054282907006</v>
      </c>
      <c r="AC218" s="114">
        <f>VLOOKUP(F218,'24q3 abv'!1:1048576,50,FALSE)</f>
        <v>-2.6066963042371984</v>
      </c>
      <c r="AF218" s="257"/>
      <c r="AI218" s="257"/>
    </row>
    <row r="219" spans="1:35" x14ac:dyDescent="0.2">
      <c r="A219" s="105">
        <v>435</v>
      </c>
      <c r="B219" s="105">
        <v>435301079</v>
      </c>
      <c r="C219" s="106" t="s">
        <v>167</v>
      </c>
      <c r="D219" s="105">
        <v>301</v>
      </c>
      <c r="E219" s="106" t="s">
        <v>168</v>
      </c>
      <c r="F219" s="105">
        <v>79</v>
      </c>
      <c r="G219" s="106" t="s">
        <v>171</v>
      </c>
      <c r="H219" s="107">
        <v>147</v>
      </c>
      <c r="I219" s="108"/>
      <c r="J219" s="109">
        <v>12081</v>
      </c>
      <c r="K219" s="110">
        <v>13136</v>
      </c>
      <c r="L219" s="111">
        <f t="shared" si="9"/>
        <v>1055</v>
      </c>
      <c r="M219" s="108"/>
      <c r="N219" s="109">
        <v>181</v>
      </c>
      <c r="O219" s="110">
        <v>197</v>
      </c>
      <c r="P219" s="110">
        <v>0</v>
      </c>
      <c r="Q219" s="110">
        <v>135</v>
      </c>
      <c r="R219" s="110" t="s">
        <v>601</v>
      </c>
      <c r="S219" s="111">
        <f t="shared" si="10"/>
        <v>135</v>
      </c>
      <c r="T219" s="108"/>
      <c r="U219" s="109">
        <v>13350</v>
      </c>
      <c r="V219" s="110">
        <v>14324</v>
      </c>
      <c r="W219" s="110">
        <v>14459</v>
      </c>
      <c r="X219" s="111">
        <f t="shared" si="11"/>
        <v>135</v>
      </c>
      <c r="Z219" s="112">
        <f>VLOOKUP(F219,'24q3 abv'!1:1048576,46,FALSE)</f>
        <v>1.4326979637161514</v>
      </c>
      <c r="AA219" s="113">
        <f>VLOOKUP(F219,'24q3 abv'!1:1048576,48,FALSE)</f>
        <v>8.1726951482382422</v>
      </c>
      <c r="AB219" s="113">
        <f>VLOOKUP(F219,'24q3 abv'!1:1048576,49,FALSE)</f>
        <v>7.6258155738598674</v>
      </c>
      <c r="AC219" s="114">
        <f>VLOOKUP(F219,'24q3 abv'!1:1048576,50,FALSE)</f>
        <v>-0.54687957437837476</v>
      </c>
      <c r="AF219" s="257"/>
      <c r="AI219" s="257"/>
    </row>
    <row r="220" spans="1:35" x14ac:dyDescent="0.2">
      <c r="A220" s="105">
        <v>435</v>
      </c>
      <c r="B220" s="105">
        <v>435301149</v>
      </c>
      <c r="C220" s="106" t="s">
        <v>167</v>
      </c>
      <c r="D220" s="105">
        <v>301</v>
      </c>
      <c r="E220" s="106" t="s">
        <v>168</v>
      </c>
      <c r="F220" s="105">
        <v>149</v>
      </c>
      <c r="G220" s="106" t="s">
        <v>172</v>
      </c>
      <c r="H220" s="107">
        <v>7</v>
      </c>
      <c r="I220" s="108"/>
      <c r="J220" s="109">
        <v>18088</v>
      </c>
      <c r="K220" s="110">
        <v>18237</v>
      </c>
      <c r="L220" s="111">
        <f t="shared" si="9"/>
        <v>149</v>
      </c>
      <c r="M220" s="108"/>
      <c r="N220" s="109">
        <v>135</v>
      </c>
      <c r="O220" s="110">
        <v>136</v>
      </c>
      <c r="P220" s="110">
        <v>219</v>
      </c>
      <c r="Q220" s="110">
        <v>204</v>
      </c>
      <c r="R220" s="110" t="s">
        <v>601</v>
      </c>
      <c r="S220" s="111">
        <f t="shared" si="10"/>
        <v>-15</v>
      </c>
      <c r="T220" s="108"/>
      <c r="U220" s="109">
        <v>19311</v>
      </c>
      <c r="V220" s="110">
        <v>19644</v>
      </c>
      <c r="W220" s="110">
        <v>19629</v>
      </c>
      <c r="X220" s="111">
        <f t="shared" si="11"/>
        <v>-15</v>
      </c>
      <c r="Z220" s="112">
        <f>VLOOKUP(F220,'24q3 abv'!1:1048576,46,FALSE)</f>
        <v>-7.9912871329256063E-2</v>
      </c>
      <c r="AA220" s="113">
        <f>VLOOKUP(F220,'24q3 abv'!1:1048576,48,FALSE)</f>
        <v>10.310309463457349</v>
      </c>
      <c r="AB220" s="113">
        <f>VLOOKUP(F220,'24q3 abv'!1:1048576,49,FALSE)</f>
        <v>10.715541999041346</v>
      </c>
      <c r="AC220" s="114">
        <f>VLOOKUP(F220,'24q3 abv'!1:1048576,50,FALSE)</f>
        <v>0.40523253558399652</v>
      </c>
      <c r="AF220" s="257"/>
      <c r="AI220" s="257"/>
    </row>
    <row r="221" spans="1:35" x14ac:dyDescent="0.2">
      <c r="A221" s="105">
        <v>435</v>
      </c>
      <c r="B221" s="105">
        <v>435301160</v>
      </c>
      <c r="C221" s="106" t="s">
        <v>167</v>
      </c>
      <c r="D221" s="105">
        <v>301</v>
      </c>
      <c r="E221" s="106" t="s">
        <v>168</v>
      </c>
      <c r="F221" s="105">
        <v>160</v>
      </c>
      <c r="G221" s="106" t="s">
        <v>47</v>
      </c>
      <c r="H221" s="107">
        <v>340</v>
      </c>
      <c r="I221" s="108"/>
      <c r="J221" s="109">
        <v>13129</v>
      </c>
      <c r="K221" s="110">
        <v>14588</v>
      </c>
      <c r="L221" s="111">
        <f t="shared" si="9"/>
        <v>1459</v>
      </c>
      <c r="M221" s="108"/>
      <c r="N221" s="109">
        <v>27</v>
      </c>
      <c r="O221" s="110">
        <v>30</v>
      </c>
      <c r="P221" s="110">
        <v>30</v>
      </c>
      <c r="Q221" s="110">
        <v>228</v>
      </c>
      <c r="R221" s="110" t="s">
        <v>601</v>
      </c>
      <c r="S221" s="111">
        <f t="shared" si="10"/>
        <v>198</v>
      </c>
      <c r="T221" s="108"/>
      <c r="U221" s="109">
        <v>14244</v>
      </c>
      <c r="V221" s="110">
        <v>15806</v>
      </c>
      <c r="W221" s="110">
        <v>16004</v>
      </c>
      <c r="X221" s="111">
        <f t="shared" si="11"/>
        <v>198</v>
      </c>
      <c r="Z221" s="112">
        <f>VLOOKUP(F221,'24q3 abv'!1:1048576,46,FALSE)</f>
        <v>1.352777362338486</v>
      </c>
      <c r="AA221" s="113">
        <f>VLOOKUP(F221,'24q3 abv'!1:1048576,48,FALSE)</f>
        <v>11.988370942050203</v>
      </c>
      <c r="AB221" s="113">
        <f>VLOOKUP(F221,'24q3 abv'!1:1048576,49,FALSE)</f>
        <v>13.605059775129922</v>
      </c>
      <c r="AC221" s="114">
        <f>VLOOKUP(F221,'24q3 abv'!1:1048576,50,FALSE)</f>
        <v>1.6166888330797189</v>
      </c>
      <c r="AF221" s="257"/>
      <c r="AI221" s="257"/>
    </row>
    <row r="222" spans="1:35" x14ac:dyDescent="0.2">
      <c r="A222" s="105">
        <v>435</v>
      </c>
      <c r="B222" s="105">
        <v>435301181</v>
      </c>
      <c r="C222" s="106" t="s">
        <v>167</v>
      </c>
      <c r="D222" s="105">
        <v>301</v>
      </c>
      <c r="E222" s="106" t="s">
        <v>168</v>
      </c>
      <c r="F222" s="105">
        <v>181</v>
      </c>
      <c r="G222" s="106" t="s">
        <v>121</v>
      </c>
      <c r="H222" s="107">
        <v>1</v>
      </c>
      <c r="I222" s="108"/>
      <c r="J222" s="109" t="s">
        <v>601</v>
      </c>
      <c r="K222" s="110">
        <v>16133</v>
      </c>
      <c r="L222" s="111" t="str">
        <f t="shared" si="9"/>
        <v/>
      </c>
      <c r="M222" s="108"/>
      <c r="N222" s="109" t="s">
        <v>601</v>
      </c>
      <c r="O222" s="110" t="s">
        <v>601</v>
      </c>
      <c r="P222" s="110">
        <v>242</v>
      </c>
      <c r="Q222" s="110">
        <v>164</v>
      </c>
      <c r="R222" s="110" t="s">
        <v>601</v>
      </c>
      <c r="S222" s="111">
        <f t="shared" si="10"/>
        <v>-78</v>
      </c>
      <c r="T222" s="108"/>
      <c r="U222" s="109" t="s">
        <v>601</v>
      </c>
      <c r="V222" s="110">
        <v>17563</v>
      </c>
      <c r="W222" s="110">
        <v>17485</v>
      </c>
      <c r="X222" s="111">
        <f t="shared" si="11"/>
        <v>-78</v>
      </c>
      <c r="Z222" s="112">
        <f>VLOOKUP(F222,'24q3 abv'!1:1048576,46,FALSE)</f>
        <v>-0.48334719077513455</v>
      </c>
      <c r="AA222" s="113">
        <f>VLOOKUP(F222,'24q3 abv'!1:1048576,48,FALSE)</f>
        <v>10.063037309385781</v>
      </c>
      <c r="AB222" s="113">
        <f>VLOOKUP(F222,'24q3 abv'!1:1048576,49,FALSE)</f>
        <v>9.6133097603403517</v>
      </c>
      <c r="AC222" s="114">
        <f>VLOOKUP(F222,'24q3 abv'!1:1048576,50,FALSE)</f>
        <v>-0.44972754904542889</v>
      </c>
      <c r="AF222" s="257"/>
      <c r="AI222" s="257"/>
    </row>
    <row r="223" spans="1:35" x14ac:dyDescent="0.2">
      <c r="A223" s="105">
        <v>435</v>
      </c>
      <c r="B223" s="105">
        <v>435301211</v>
      </c>
      <c r="C223" s="106" t="s">
        <v>167</v>
      </c>
      <c r="D223" s="105">
        <v>301</v>
      </c>
      <c r="E223" s="106" t="s">
        <v>168</v>
      </c>
      <c r="F223" s="105">
        <v>211</v>
      </c>
      <c r="G223" s="106" t="s">
        <v>173</v>
      </c>
      <c r="H223" s="107">
        <v>2</v>
      </c>
      <c r="I223" s="108"/>
      <c r="J223" s="109">
        <v>11611</v>
      </c>
      <c r="K223" s="110">
        <v>15995</v>
      </c>
      <c r="L223" s="111">
        <f t="shared" si="9"/>
        <v>4384</v>
      </c>
      <c r="M223" s="108"/>
      <c r="N223" s="109">
        <v>2865</v>
      </c>
      <c r="O223" s="110">
        <v>3947</v>
      </c>
      <c r="P223" s="110">
        <v>3837</v>
      </c>
      <c r="Q223" s="110">
        <v>3823</v>
      </c>
      <c r="R223" s="110" t="s">
        <v>601</v>
      </c>
      <c r="S223" s="111">
        <f t="shared" si="10"/>
        <v>-14</v>
      </c>
      <c r="T223" s="108"/>
      <c r="U223" s="109">
        <v>15564</v>
      </c>
      <c r="V223" s="110">
        <v>21020</v>
      </c>
      <c r="W223" s="110">
        <v>21006</v>
      </c>
      <c r="X223" s="111">
        <f t="shared" si="11"/>
        <v>-14</v>
      </c>
      <c r="Z223" s="112">
        <f>VLOOKUP(F223,'24q3 abv'!1:1048576,46,FALSE)</f>
        <v>-9.3049447101847704E-2</v>
      </c>
      <c r="AA223" s="113">
        <f>VLOOKUP(F223,'24q3 abv'!1:1048576,48,FALSE)</f>
        <v>5.8738446812603948</v>
      </c>
      <c r="AB223" s="113">
        <f>VLOOKUP(F223,'24q3 abv'!1:1048576,49,FALSE)</f>
        <v>5.1154319043219267</v>
      </c>
      <c r="AC223" s="114">
        <f>VLOOKUP(F223,'24q3 abv'!1:1048576,50,FALSE)</f>
        <v>-0.75841277693846809</v>
      </c>
      <c r="AF223" s="257"/>
      <c r="AI223" s="257"/>
    </row>
    <row r="224" spans="1:35" x14ac:dyDescent="0.2">
      <c r="A224" s="105">
        <v>435</v>
      </c>
      <c r="B224" s="105">
        <v>435301295</v>
      </c>
      <c r="C224" s="106" t="s">
        <v>167</v>
      </c>
      <c r="D224" s="105">
        <v>301</v>
      </c>
      <c r="E224" s="106" t="s">
        <v>168</v>
      </c>
      <c r="F224" s="105">
        <v>295</v>
      </c>
      <c r="G224" s="106" t="s">
        <v>124</v>
      </c>
      <c r="H224" s="107">
        <v>33</v>
      </c>
      <c r="I224" s="108"/>
      <c r="J224" s="109">
        <v>11154</v>
      </c>
      <c r="K224" s="110">
        <v>12322</v>
      </c>
      <c r="L224" s="111">
        <f t="shared" si="9"/>
        <v>1168</v>
      </c>
      <c r="M224" s="108"/>
      <c r="N224" s="109">
        <v>5918</v>
      </c>
      <c r="O224" s="110">
        <v>6538</v>
      </c>
      <c r="P224" s="110">
        <v>6108</v>
      </c>
      <c r="Q224" s="110">
        <v>6086</v>
      </c>
      <c r="R224" s="110" t="s">
        <v>601</v>
      </c>
      <c r="S224" s="111">
        <f t="shared" si="10"/>
        <v>-22</v>
      </c>
      <c r="T224" s="108"/>
      <c r="U224" s="109">
        <v>18160</v>
      </c>
      <c r="V224" s="110">
        <v>19618</v>
      </c>
      <c r="W224" s="110">
        <v>19596</v>
      </c>
      <c r="X224" s="111">
        <f t="shared" si="11"/>
        <v>-22</v>
      </c>
      <c r="Z224" s="112">
        <f>VLOOKUP(F224,'24q3 abv'!1:1048576,46,FALSE)</f>
        <v>-0.17953285579176281</v>
      </c>
      <c r="AA224" s="113">
        <f>VLOOKUP(F224,'24q3 abv'!1:1048576,48,FALSE)</f>
        <v>6.8609636562553522</v>
      </c>
      <c r="AB224" s="113">
        <f>VLOOKUP(F224,'24q3 abv'!1:1048576,49,FALSE)</f>
        <v>4.2880426728941705</v>
      </c>
      <c r="AC224" s="114">
        <f>VLOOKUP(F224,'24q3 abv'!1:1048576,50,FALSE)</f>
        <v>-2.5729209833611817</v>
      </c>
      <c r="AF224" s="257"/>
      <c r="AI224" s="257"/>
    </row>
    <row r="225" spans="1:35" x14ac:dyDescent="0.2">
      <c r="A225" s="105">
        <v>435</v>
      </c>
      <c r="B225" s="105">
        <v>435301301</v>
      </c>
      <c r="C225" s="106" t="s">
        <v>167</v>
      </c>
      <c r="D225" s="105">
        <v>301</v>
      </c>
      <c r="E225" s="106" t="s">
        <v>168</v>
      </c>
      <c r="F225" s="105">
        <v>301</v>
      </c>
      <c r="G225" s="106" t="s">
        <v>168</v>
      </c>
      <c r="H225" s="107">
        <v>80</v>
      </c>
      <c r="I225" s="108"/>
      <c r="J225" s="109">
        <v>12543</v>
      </c>
      <c r="K225" s="110">
        <v>13492</v>
      </c>
      <c r="L225" s="111">
        <f t="shared" si="9"/>
        <v>949</v>
      </c>
      <c r="M225" s="108"/>
      <c r="N225" s="109">
        <v>4346</v>
      </c>
      <c r="O225" s="110">
        <v>4675</v>
      </c>
      <c r="P225" s="110">
        <v>3809</v>
      </c>
      <c r="Q225" s="110">
        <v>3806</v>
      </c>
      <c r="R225" s="110" t="s">
        <v>601</v>
      </c>
      <c r="S225" s="111">
        <f t="shared" si="10"/>
        <v>-3</v>
      </c>
      <c r="T225" s="108"/>
      <c r="U225" s="109">
        <v>17977</v>
      </c>
      <c r="V225" s="110">
        <v>18489</v>
      </c>
      <c r="W225" s="110">
        <v>18486</v>
      </c>
      <c r="X225" s="111">
        <f t="shared" si="11"/>
        <v>-3</v>
      </c>
      <c r="Z225" s="112">
        <f>VLOOKUP(F225,'24q3 abv'!1:1048576,46,FALSE)</f>
        <v>-2.1922662548462313E-2</v>
      </c>
      <c r="AA225" s="113">
        <f>VLOOKUP(F225,'24q3 abv'!1:1048576,48,FALSE)</f>
        <v>5.5778335633287979</v>
      </c>
      <c r="AB225" s="113">
        <f>VLOOKUP(F225,'24q3 abv'!1:1048576,49,FALSE)</f>
        <v>0.60040638441051331</v>
      </c>
      <c r="AC225" s="114">
        <f>VLOOKUP(F225,'24q3 abv'!1:1048576,50,FALSE)</f>
        <v>-4.9774271789182842</v>
      </c>
      <c r="AF225" s="257"/>
      <c r="AI225" s="257"/>
    </row>
    <row r="226" spans="1:35" x14ac:dyDescent="0.2">
      <c r="A226" s="105">
        <v>435</v>
      </c>
      <c r="B226" s="105">
        <v>435301308</v>
      </c>
      <c r="C226" s="106" t="s">
        <v>167</v>
      </c>
      <c r="D226" s="105">
        <v>301</v>
      </c>
      <c r="E226" s="106" t="s">
        <v>168</v>
      </c>
      <c r="F226" s="105">
        <v>308</v>
      </c>
      <c r="G226" s="106" t="s">
        <v>105</v>
      </c>
      <c r="H226" s="107">
        <v>1</v>
      </c>
      <c r="I226" s="108"/>
      <c r="J226" s="109">
        <v>15940.913815493748</v>
      </c>
      <c r="K226" s="110">
        <v>12243</v>
      </c>
      <c r="L226" s="111">
        <f t="shared" si="9"/>
        <v>-3697.9138154937482</v>
      </c>
      <c r="M226" s="108"/>
      <c r="N226" s="109">
        <v>6576</v>
      </c>
      <c r="O226" s="110">
        <v>5051</v>
      </c>
      <c r="P226" s="110">
        <v>3294</v>
      </c>
      <c r="Q226" s="110">
        <v>3283</v>
      </c>
      <c r="R226" s="110" t="s">
        <v>601</v>
      </c>
      <c r="S226" s="111">
        <f t="shared" si="10"/>
        <v>-11</v>
      </c>
      <c r="T226" s="108"/>
      <c r="U226" s="109">
        <v>23604.913815493746</v>
      </c>
      <c r="V226" s="110">
        <v>16725</v>
      </c>
      <c r="W226" s="110">
        <v>16714</v>
      </c>
      <c r="X226" s="111">
        <f t="shared" si="11"/>
        <v>-11</v>
      </c>
      <c r="Z226" s="112">
        <f>VLOOKUP(F226,'24q3 abv'!1:1048576,46,FALSE)</f>
        <v>-9.1722481895274655E-2</v>
      </c>
      <c r="AA226" s="113">
        <f>VLOOKUP(F226,'24q3 abv'!1:1048576,48,FALSE)</f>
        <v>11.538564033538364</v>
      </c>
      <c r="AB226" s="113">
        <f>VLOOKUP(F226,'24q3 abv'!1:1048576,49,FALSE)</f>
        <v>-0.7814686681805979</v>
      </c>
      <c r="AC226" s="114">
        <f>VLOOKUP(F226,'24q3 abv'!1:1048576,50,FALSE)</f>
        <v>-12.320032701718961</v>
      </c>
      <c r="AF226" s="257"/>
      <c r="AI226" s="257"/>
    </row>
    <row r="227" spans="1:35" x14ac:dyDescent="0.2">
      <c r="A227" s="105">
        <v>435</v>
      </c>
      <c r="B227" s="105">
        <v>435301326</v>
      </c>
      <c r="C227" s="106" t="s">
        <v>167</v>
      </c>
      <c r="D227" s="105">
        <v>301</v>
      </c>
      <c r="E227" s="106" t="s">
        <v>168</v>
      </c>
      <c r="F227" s="105">
        <v>326</v>
      </c>
      <c r="G227" s="106" t="s">
        <v>174</v>
      </c>
      <c r="H227" s="107">
        <v>7</v>
      </c>
      <c r="I227" s="108"/>
      <c r="J227" s="109">
        <v>10869</v>
      </c>
      <c r="K227" s="110">
        <v>11530</v>
      </c>
      <c r="L227" s="111">
        <f t="shared" si="9"/>
        <v>661</v>
      </c>
      <c r="M227" s="108"/>
      <c r="N227" s="109">
        <v>4467</v>
      </c>
      <c r="O227" s="110">
        <v>4738</v>
      </c>
      <c r="P227" s="110">
        <v>3691</v>
      </c>
      <c r="Q227" s="110">
        <v>3706</v>
      </c>
      <c r="R227" s="110" t="s">
        <v>601</v>
      </c>
      <c r="S227" s="111">
        <f t="shared" si="10"/>
        <v>15</v>
      </c>
      <c r="T227" s="108"/>
      <c r="U227" s="109">
        <v>16424</v>
      </c>
      <c r="V227" s="110">
        <v>16409</v>
      </c>
      <c r="W227" s="110">
        <v>16424</v>
      </c>
      <c r="X227" s="111">
        <f t="shared" si="11"/>
        <v>15</v>
      </c>
      <c r="Z227" s="112">
        <f>VLOOKUP(F227,'24q3 abv'!1:1048576,46,FALSE)</f>
        <v>0.12642980502980095</v>
      </c>
      <c r="AA227" s="113">
        <f>VLOOKUP(F227,'24q3 abv'!1:1048576,48,FALSE)</f>
        <v>10.325907893076941</v>
      </c>
      <c r="AB227" s="113">
        <f>VLOOKUP(F227,'24q3 abv'!1:1048576,49,FALSE)</f>
        <v>3.0580332435020994</v>
      </c>
      <c r="AC227" s="114">
        <f>VLOOKUP(F227,'24q3 abv'!1:1048576,50,FALSE)</f>
        <v>-7.2678746495748419</v>
      </c>
      <c r="AF227" s="257"/>
      <c r="AI227" s="257"/>
    </row>
    <row r="228" spans="1:35" x14ac:dyDescent="0.2">
      <c r="A228" s="105">
        <v>435</v>
      </c>
      <c r="B228" s="105">
        <v>435301342</v>
      </c>
      <c r="C228" s="106" t="s">
        <v>167</v>
      </c>
      <c r="D228" s="105">
        <v>301</v>
      </c>
      <c r="E228" s="106" t="s">
        <v>168</v>
      </c>
      <c r="F228" s="105">
        <v>342</v>
      </c>
      <c r="G228" s="106" t="s">
        <v>175</v>
      </c>
      <c r="H228" s="107">
        <v>1</v>
      </c>
      <c r="I228" s="108"/>
      <c r="J228" s="109">
        <v>12109.665687255454</v>
      </c>
      <c r="K228" s="110">
        <v>10332</v>
      </c>
      <c r="L228" s="111">
        <f t="shared" si="9"/>
        <v>-1777.665687255454</v>
      </c>
      <c r="M228" s="108"/>
      <c r="N228" s="109">
        <v>8863</v>
      </c>
      <c r="O228" s="110">
        <v>7562</v>
      </c>
      <c r="P228" s="110">
        <v>7460</v>
      </c>
      <c r="Q228" s="110">
        <v>7473</v>
      </c>
      <c r="R228" s="110" t="s">
        <v>601</v>
      </c>
      <c r="S228" s="111">
        <f t="shared" si="10"/>
        <v>13</v>
      </c>
      <c r="T228" s="108"/>
      <c r="U228" s="109">
        <v>22060.665687255452</v>
      </c>
      <c r="V228" s="110">
        <v>18980</v>
      </c>
      <c r="W228" s="110">
        <v>18993</v>
      </c>
      <c r="X228" s="111">
        <f t="shared" si="11"/>
        <v>13</v>
      </c>
      <c r="Z228" s="112">
        <f>VLOOKUP(F228,'24q3 abv'!1:1048576,46,FALSE)</f>
        <v>0.11975528576681427</v>
      </c>
      <c r="AA228" s="113">
        <f>VLOOKUP(F228,'24q3 abv'!1:1048576,48,FALSE)</f>
        <v>5.052745728915399</v>
      </c>
      <c r="AB228" s="113">
        <f>VLOOKUP(F228,'24q3 abv'!1:1048576,49,FALSE)</f>
        <v>4.6096122070328871</v>
      </c>
      <c r="AC228" s="114">
        <f>VLOOKUP(F228,'24q3 abv'!1:1048576,50,FALSE)</f>
        <v>-0.44313352188251187</v>
      </c>
      <c r="AF228" s="257"/>
      <c r="AI228" s="257"/>
    </row>
    <row r="229" spans="1:35" x14ac:dyDescent="0.2">
      <c r="A229" s="105">
        <v>435</v>
      </c>
      <c r="B229" s="105">
        <v>435301616</v>
      </c>
      <c r="C229" s="106" t="s">
        <v>167</v>
      </c>
      <c r="D229" s="105">
        <v>301</v>
      </c>
      <c r="E229" s="106" t="s">
        <v>168</v>
      </c>
      <c r="F229" s="105">
        <v>616</v>
      </c>
      <c r="G229" s="106" t="s">
        <v>128</v>
      </c>
      <c r="H229" s="107">
        <v>1</v>
      </c>
      <c r="I229" s="108"/>
      <c r="J229" s="109">
        <v>12534.397400482509</v>
      </c>
      <c r="K229" s="110">
        <v>15846</v>
      </c>
      <c r="L229" s="111">
        <f t="shared" si="9"/>
        <v>3311.6025995174914</v>
      </c>
      <c r="M229" s="108"/>
      <c r="N229" s="109">
        <v>3686</v>
      </c>
      <c r="O229" s="110">
        <v>4660</v>
      </c>
      <c r="P229" s="110">
        <v>3192</v>
      </c>
      <c r="Q229" s="110">
        <v>3014</v>
      </c>
      <c r="R229" s="110" t="s">
        <v>601</v>
      </c>
      <c r="S229" s="111">
        <f t="shared" si="10"/>
        <v>-178</v>
      </c>
      <c r="T229" s="108"/>
      <c r="U229" s="109">
        <v>17308.397400482507</v>
      </c>
      <c r="V229" s="110">
        <v>20226</v>
      </c>
      <c r="W229" s="110">
        <v>20048</v>
      </c>
      <c r="X229" s="111">
        <f t="shared" si="11"/>
        <v>-178</v>
      </c>
      <c r="Z229" s="112">
        <f>VLOOKUP(F229,'24q3 abv'!1:1048576,46,FALSE)</f>
        <v>-1.1293710576411939</v>
      </c>
      <c r="AA229" s="113">
        <f>VLOOKUP(F229,'24q3 abv'!1:1048576,48,FALSE)</f>
        <v>11.247406436705555</v>
      </c>
      <c r="AB229" s="113">
        <f>VLOOKUP(F229,'24q3 abv'!1:1048576,49,FALSE)</f>
        <v>1.5788855922674685</v>
      </c>
      <c r="AC229" s="114">
        <f>VLOOKUP(F229,'24q3 abv'!1:1048576,50,FALSE)</f>
        <v>-9.6685208444380866</v>
      </c>
      <c r="AF229" s="257"/>
      <c r="AI229" s="257"/>
    </row>
    <row r="230" spans="1:35" x14ac:dyDescent="0.2">
      <c r="A230" s="105">
        <v>435</v>
      </c>
      <c r="B230" s="105">
        <v>435301673</v>
      </c>
      <c r="C230" s="106" t="s">
        <v>167</v>
      </c>
      <c r="D230" s="105">
        <v>301</v>
      </c>
      <c r="E230" s="106" t="s">
        <v>168</v>
      </c>
      <c r="F230" s="105">
        <v>673</v>
      </c>
      <c r="G230" s="106" t="s">
        <v>152</v>
      </c>
      <c r="H230" s="107">
        <v>14</v>
      </c>
      <c r="I230" s="108"/>
      <c r="J230" s="109">
        <v>11799</v>
      </c>
      <c r="K230" s="110">
        <v>12382</v>
      </c>
      <c r="L230" s="111">
        <f t="shared" si="9"/>
        <v>583</v>
      </c>
      <c r="M230" s="108"/>
      <c r="N230" s="109">
        <v>6717</v>
      </c>
      <c r="O230" s="110">
        <v>7049</v>
      </c>
      <c r="P230" s="110">
        <v>7096</v>
      </c>
      <c r="Q230" s="110">
        <v>7063</v>
      </c>
      <c r="R230" s="110" t="s">
        <v>601</v>
      </c>
      <c r="S230" s="111">
        <f t="shared" si="10"/>
        <v>-33</v>
      </c>
      <c r="T230" s="108"/>
      <c r="U230" s="109">
        <v>19604</v>
      </c>
      <c r="V230" s="110">
        <v>20666</v>
      </c>
      <c r="W230" s="110">
        <v>20633</v>
      </c>
      <c r="X230" s="111">
        <f t="shared" si="11"/>
        <v>-33</v>
      </c>
      <c r="Z230" s="112">
        <f>VLOOKUP(F230,'24q3 abv'!1:1048576,46,FALSE)</f>
        <v>-0.26242529168609963</v>
      </c>
      <c r="AA230" s="113">
        <f>VLOOKUP(F230,'24q3 abv'!1:1048576,48,FALSE)</f>
        <v>5.4722977090933105</v>
      </c>
      <c r="AB230" s="113">
        <f>VLOOKUP(F230,'24q3 abv'!1:1048576,49,FALSE)</f>
        <v>5.5417175698358756</v>
      </c>
      <c r="AC230" s="114">
        <f>VLOOKUP(F230,'24q3 abv'!1:1048576,50,FALSE)</f>
        <v>6.941986074256512E-2</v>
      </c>
      <c r="AF230" s="257"/>
      <c r="AI230" s="257"/>
    </row>
    <row r="231" spans="1:35" x14ac:dyDescent="0.2">
      <c r="A231" s="105">
        <v>435</v>
      </c>
      <c r="B231" s="105">
        <v>435301725</v>
      </c>
      <c r="C231" s="106" t="s">
        <v>167</v>
      </c>
      <c r="D231" s="105">
        <v>301</v>
      </c>
      <c r="E231" s="106" t="s">
        <v>168</v>
      </c>
      <c r="F231" s="105">
        <v>725</v>
      </c>
      <c r="G231" s="106" t="s">
        <v>154</v>
      </c>
      <c r="H231" s="107">
        <v>1</v>
      </c>
      <c r="I231" s="108"/>
      <c r="J231" s="109">
        <v>11611</v>
      </c>
      <c r="K231" s="110">
        <v>16655</v>
      </c>
      <c r="L231" s="111">
        <f t="shared" si="9"/>
        <v>5044</v>
      </c>
      <c r="M231" s="108"/>
      <c r="N231" s="109">
        <v>3358</v>
      </c>
      <c r="O231" s="110">
        <v>4817</v>
      </c>
      <c r="P231" s="110">
        <v>4567</v>
      </c>
      <c r="Q231" s="110">
        <v>4526</v>
      </c>
      <c r="R231" s="110" t="s">
        <v>601</v>
      </c>
      <c r="S231" s="111">
        <f t="shared" si="10"/>
        <v>-41</v>
      </c>
      <c r="T231" s="108"/>
      <c r="U231" s="109">
        <v>16057</v>
      </c>
      <c r="V231" s="110">
        <v>22410</v>
      </c>
      <c r="W231" s="110">
        <v>22369</v>
      </c>
      <c r="X231" s="111">
        <f t="shared" si="11"/>
        <v>-41</v>
      </c>
      <c r="Z231" s="112">
        <f>VLOOKUP(F231,'24q3 abv'!1:1048576,46,FALSE)</f>
        <v>-0.24220398190661285</v>
      </c>
      <c r="AA231" s="113">
        <f>VLOOKUP(F231,'24q3 abv'!1:1048576,48,FALSE)</f>
        <v>4.4705780779029816</v>
      </c>
      <c r="AB231" s="113">
        <f>VLOOKUP(F231,'24q3 abv'!1:1048576,49,FALSE)</f>
        <v>3.2692881948451582</v>
      </c>
      <c r="AC231" s="114">
        <f>VLOOKUP(F231,'24q3 abv'!1:1048576,50,FALSE)</f>
        <v>-1.2012898830578234</v>
      </c>
      <c r="AF231" s="257"/>
      <c r="AI231" s="257"/>
    </row>
    <row r="232" spans="1:35" x14ac:dyDescent="0.2">
      <c r="A232" s="105">
        <v>435</v>
      </c>
      <c r="B232" s="105">
        <v>435301735</v>
      </c>
      <c r="C232" s="106" t="s">
        <v>167</v>
      </c>
      <c r="D232" s="105">
        <v>301</v>
      </c>
      <c r="E232" s="106" t="s">
        <v>168</v>
      </c>
      <c r="F232" s="105">
        <v>735</v>
      </c>
      <c r="G232" s="106" t="s">
        <v>156</v>
      </c>
      <c r="H232" s="107">
        <v>7</v>
      </c>
      <c r="I232" s="108"/>
      <c r="J232" s="109">
        <v>12116</v>
      </c>
      <c r="K232" s="110">
        <v>12494</v>
      </c>
      <c r="L232" s="111">
        <f t="shared" si="9"/>
        <v>378</v>
      </c>
      <c r="M232" s="108"/>
      <c r="N232" s="109">
        <v>4242</v>
      </c>
      <c r="O232" s="110">
        <v>4374</v>
      </c>
      <c r="P232" s="110">
        <v>3771</v>
      </c>
      <c r="Q232" s="110">
        <v>3745</v>
      </c>
      <c r="R232" s="110" t="s">
        <v>601</v>
      </c>
      <c r="S232" s="111">
        <f t="shared" si="10"/>
        <v>-26</v>
      </c>
      <c r="T232" s="108"/>
      <c r="U232" s="109">
        <v>17446</v>
      </c>
      <c r="V232" s="110">
        <v>17453</v>
      </c>
      <c r="W232" s="110">
        <v>17427</v>
      </c>
      <c r="X232" s="111">
        <f t="shared" si="11"/>
        <v>-26</v>
      </c>
      <c r="Z232" s="112">
        <f>VLOOKUP(F232,'24q3 abv'!1:1048576,46,FALSE)</f>
        <v>-0.20763020970062485</v>
      </c>
      <c r="AA232" s="113">
        <f>VLOOKUP(F232,'24q3 abv'!1:1048576,48,FALSE)</f>
        <v>7.8155039769438011</v>
      </c>
      <c r="AB232" s="113">
        <f>VLOOKUP(F232,'24q3 abv'!1:1048576,49,FALSE)</f>
        <v>3.7901389240544723</v>
      </c>
      <c r="AC232" s="114">
        <f>VLOOKUP(F232,'24q3 abv'!1:1048576,50,FALSE)</f>
        <v>-4.0253650528893292</v>
      </c>
      <c r="AF232" s="257"/>
      <c r="AI232" s="257"/>
    </row>
    <row r="233" spans="1:35" x14ac:dyDescent="0.2">
      <c r="A233" s="105">
        <v>436</v>
      </c>
      <c r="B233" s="105">
        <v>436049010</v>
      </c>
      <c r="C233" s="106" t="s">
        <v>176</v>
      </c>
      <c r="D233" s="105">
        <v>49</v>
      </c>
      <c r="E233" s="106" t="s">
        <v>112</v>
      </c>
      <c r="F233" s="105">
        <v>10</v>
      </c>
      <c r="G233" s="106" t="s">
        <v>113</v>
      </c>
      <c r="H233" s="107">
        <v>2</v>
      </c>
      <c r="I233" s="108"/>
      <c r="J233" s="109">
        <v>17330</v>
      </c>
      <c r="K233" s="110">
        <v>17338</v>
      </c>
      <c r="L233" s="111">
        <f t="shared" si="9"/>
        <v>8</v>
      </c>
      <c r="M233" s="108"/>
      <c r="N233" s="109">
        <v>7492</v>
      </c>
      <c r="O233" s="110">
        <v>7495</v>
      </c>
      <c r="P233" s="110">
        <v>7495</v>
      </c>
      <c r="Q233" s="110">
        <v>7278</v>
      </c>
      <c r="R233" s="110" t="s">
        <v>601</v>
      </c>
      <c r="S233" s="111">
        <f t="shared" si="10"/>
        <v>-217</v>
      </c>
      <c r="T233" s="108"/>
      <c r="U233" s="109">
        <v>25910</v>
      </c>
      <c r="V233" s="110">
        <v>26021</v>
      </c>
      <c r="W233" s="110">
        <v>25804</v>
      </c>
      <c r="X233" s="111">
        <f t="shared" si="11"/>
        <v>-217</v>
      </c>
      <c r="Z233" s="112">
        <f>VLOOKUP(F233,'24q3 abv'!1:1048576,46,FALSE)</f>
        <v>-1.2543288526395884</v>
      </c>
      <c r="AA233" s="113">
        <f>VLOOKUP(F233,'24q3 abv'!1:1048576,48,FALSE)</f>
        <v>7.7699136152797426</v>
      </c>
      <c r="AB233" s="113">
        <f>VLOOKUP(F233,'24q3 abv'!1:1048576,49,FALSE)</f>
        <v>6.6765888067675432</v>
      </c>
      <c r="AC233" s="114">
        <f>VLOOKUP(F233,'24q3 abv'!1:1048576,50,FALSE)</f>
        <v>-1.0933248085121994</v>
      </c>
      <c r="AF233" s="257"/>
      <c r="AI233" s="257"/>
    </row>
    <row r="234" spans="1:35" x14ac:dyDescent="0.2">
      <c r="A234" s="105">
        <v>436</v>
      </c>
      <c r="B234" s="105">
        <v>436049026</v>
      </c>
      <c r="C234" s="106" t="s">
        <v>176</v>
      </c>
      <c r="D234" s="105">
        <v>49</v>
      </c>
      <c r="E234" s="106" t="s">
        <v>112</v>
      </c>
      <c r="F234" s="105">
        <v>26</v>
      </c>
      <c r="G234" s="106" t="s">
        <v>115</v>
      </c>
      <c r="H234" s="107">
        <v>1</v>
      </c>
      <c r="I234" s="108"/>
      <c r="J234" s="109">
        <v>11970.349152708473</v>
      </c>
      <c r="K234" s="110">
        <v>16271</v>
      </c>
      <c r="L234" s="111">
        <f t="shared" si="9"/>
        <v>4300.6508472915266</v>
      </c>
      <c r="M234" s="108"/>
      <c r="N234" s="109">
        <v>4263</v>
      </c>
      <c r="O234" s="110">
        <v>5795</v>
      </c>
      <c r="P234" s="110">
        <v>5226</v>
      </c>
      <c r="Q234" s="110">
        <v>5234</v>
      </c>
      <c r="R234" s="110" t="s">
        <v>601</v>
      </c>
      <c r="S234" s="111">
        <f t="shared" si="10"/>
        <v>8</v>
      </c>
      <c r="T234" s="108"/>
      <c r="U234" s="109">
        <v>17321.349152708473</v>
      </c>
      <c r="V234" s="110">
        <v>22685</v>
      </c>
      <c r="W234" s="110">
        <v>22693</v>
      </c>
      <c r="X234" s="111">
        <f t="shared" si="11"/>
        <v>8</v>
      </c>
      <c r="Z234" s="112">
        <f>VLOOKUP(F234,'24q3 abv'!1:1048576,46,FALSE)</f>
        <v>4.6176515272776442E-2</v>
      </c>
      <c r="AA234" s="113">
        <f>VLOOKUP(F234,'24q3 abv'!1:1048576,48,FALSE)</f>
        <v>7.8261341031584521</v>
      </c>
      <c r="AB234" s="113">
        <f>VLOOKUP(F234,'24q3 abv'!1:1048576,49,FALSE)</f>
        <v>6.2930444009597633</v>
      </c>
      <c r="AC234" s="114">
        <f>VLOOKUP(F234,'24q3 abv'!1:1048576,50,FALSE)</f>
        <v>-1.5330897021986889</v>
      </c>
      <c r="AF234" s="257"/>
      <c r="AI234" s="257"/>
    </row>
    <row r="235" spans="1:35" x14ac:dyDescent="0.2">
      <c r="A235" s="105">
        <v>436</v>
      </c>
      <c r="B235" s="105">
        <v>436049035</v>
      </c>
      <c r="C235" s="106" t="s">
        <v>176</v>
      </c>
      <c r="D235" s="105">
        <v>49</v>
      </c>
      <c r="E235" s="106" t="s">
        <v>112</v>
      </c>
      <c r="F235" s="105">
        <v>35</v>
      </c>
      <c r="G235" s="106" t="s">
        <v>42</v>
      </c>
      <c r="H235" s="107">
        <v>17</v>
      </c>
      <c r="I235" s="108"/>
      <c r="J235" s="109">
        <v>15920</v>
      </c>
      <c r="K235" s="110">
        <v>16762</v>
      </c>
      <c r="L235" s="111">
        <f t="shared" si="9"/>
        <v>842</v>
      </c>
      <c r="M235" s="108"/>
      <c r="N235" s="109">
        <v>6608</v>
      </c>
      <c r="O235" s="110">
        <v>6957</v>
      </c>
      <c r="P235" s="110">
        <v>6957</v>
      </c>
      <c r="Q235" s="110">
        <v>6347</v>
      </c>
      <c r="R235" s="110" t="s">
        <v>601</v>
      </c>
      <c r="S235" s="111">
        <f t="shared" si="10"/>
        <v>-610</v>
      </c>
      <c r="T235" s="108"/>
      <c r="U235" s="109">
        <v>23616</v>
      </c>
      <c r="V235" s="110">
        <v>24907</v>
      </c>
      <c r="W235" s="110">
        <v>24297</v>
      </c>
      <c r="X235" s="111">
        <f t="shared" si="11"/>
        <v>-610</v>
      </c>
      <c r="Z235" s="112">
        <f>VLOOKUP(F235,'24q3 abv'!1:1048576,46,FALSE)</f>
        <v>-3.6419865273042262</v>
      </c>
      <c r="AA235" s="113">
        <f>VLOOKUP(F235,'24q3 abv'!1:1048576,48,FALSE)</f>
        <v>8.1977373866931007</v>
      </c>
      <c r="AB235" s="113">
        <f>VLOOKUP(F235,'24q3 abv'!1:1048576,49,FALSE)</f>
        <v>5.1093170533210595</v>
      </c>
      <c r="AC235" s="114">
        <f>VLOOKUP(F235,'24q3 abv'!1:1048576,50,FALSE)</f>
        <v>-3.0884203333720412</v>
      </c>
      <c r="AF235" s="257"/>
      <c r="AI235" s="257"/>
    </row>
    <row r="236" spans="1:35" x14ac:dyDescent="0.2">
      <c r="A236" s="105">
        <v>436</v>
      </c>
      <c r="B236" s="105">
        <v>436049049</v>
      </c>
      <c r="C236" s="106" t="s">
        <v>176</v>
      </c>
      <c r="D236" s="105">
        <v>49</v>
      </c>
      <c r="E236" s="106" t="s">
        <v>112</v>
      </c>
      <c r="F236" s="105">
        <v>49</v>
      </c>
      <c r="G236" s="106" t="s">
        <v>112</v>
      </c>
      <c r="H236" s="107">
        <v>178</v>
      </c>
      <c r="I236" s="108"/>
      <c r="J236" s="109">
        <v>16184</v>
      </c>
      <c r="K236" s="110">
        <v>17946</v>
      </c>
      <c r="L236" s="111">
        <f t="shared" si="9"/>
        <v>1762</v>
      </c>
      <c r="M236" s="108"/>
      <c r="N236" s="109">
        <v>20446</v>
      </c>
      <c r="O236" s="110">
        <v>22672</v>
      </c>
      <c r="P236" s="110">
        <v>22519</v>
      </c>
      <c r="Q236" s="110">
        <v>22470</v>
      </c>
      <c r="R236" s="110" t="s">
        <v>601</v>
      </c>
      <c r="S236" s="111">
        <f t="shared" si="10"/>
        <v>-49</v>
      </c>
      <c r="T236" s="108"/>
      <c r="U236" s="109">
        <v>37718</v>
      </c>
      <c r="V236" s="110">
        <v>41653</v>
      </c>
      <c r="W236" s="110">
        <v>41604</v>
      </c>
      <c r="X236" s="111">
        <f t="shared" si="11"/>
        <v>-49</v>
      </c>
      <c r="Z236" s="112">
        <f>VLOOKUP(F236,'24q3 abv'!1:1048576,46,FALSE)</f>
        <v>-0.27051090117149101</v>
      </c>
      <c r="AA236" s="113">
        <f>VLOOKUP(F236,'24q3 abv'!1:1048576,48,FALSE)</f>
        <v>6.4153480264197231</v>
      </c>
      <c r="AB236" s="113">
        <f>VLOOKUP(F236,'24q3 abv'!1:1048576,49,FALSE)</f>
        <v>5.4044043925644356</v>
      </c>
      <c r="AC236" s="114">
        <f>VLOOKUP(F236,'24q3 abv'!1:1048576,50,FALSE)</f>
        <v>-1.0109436338552875</v>
      </c>
      <c r="AF236" s="257"/>
      <c r="AI236" s="257"/>
    </row>
    <row r="237" spans="1:35" x14ac:dyDescent="0.2">
      <c r="A237" s="105">
        <v>436</v>
      </c>
      <c r="B237" s="105">
        <v>436049057</v>
      </c>
      <c r="C237" s="106" t="s">
        <v>176</v>
      </c>
      <c r="D237" s="105">
        <v>49</v>
      </c>
      <c r="E237" s="106" t="s">
        <v>112</v>
      </c>
      <c r="F237" s="105">
        <v>57</v>
      </c>
      <c r="G237" s="106" t="s">
        <v>44</v>
      </c>
      <c r="H237" s="107">
        <v>5</v>
      </c>
      <c r="I237" s="108"/>
      <c r="J237" s="109">
        <v>18011</v>
      </c>
      <c r="K237" s="110">
        <v>19116</v>
      </c>
      <c r="L237" s="111">
        <f t="shared" si="9"/>
        <v>1105</v>
      </c>
      <c r="M237" s="108"/>
      <c r="N237" s="109">
        <v>390</v>
      </c>
      <c r="O237" s="110">
        <v>414</v>
      </c>
      <c r="P237" s="110">
        <v>414</v>
      </c>
      <c r="Q237" s="110">
        <v>333</v>
      </c>
      <c r="R237" s="110" t="s">
        <v>601</v>
      </c>
      <c r="S237" s="111">
        <f t="shared" si="10"/>
        <v>-81</v>
      </c>
      <c r="T237" s="108"/>
      <c r="U237" s="109">
        <v>19489</v>
      </c>
      <c r="V237" s="110">
        <v>20718</v>
      </c>
      <c r="W237" s="110">
        <v>20637</v>
      </c>
      <c r="X237" s="111">
        <f t="shared" si="11"/>
        <v>-81</v>
      </c>
      <c r="Z237" s="112">
        <f>VLOOKUP(F237,'24q3 abv'!1:1048576,46,FALSE)</f>
        <v>-0.4269988875434052</v>
      </c>
      <c r="AA237" s="113">
        <f>VLOOKUP(F237,'24q3 abv'!1:1048576,48,FALSE)</f>
        <v>11.007344258306667</v>
      </c>
      <c r="AB237" s="113">
        <f>VLOOKUP(F237,'24q3 abv'!1:1048576,49,FALSE)</f>
        <v>10.453313457514286</v>
      </c>
      <c r="AC237" s="114">
        <f>VLOOKUP(F237,'24q3 abv'!1:1048576,50,FALSE)</f>
        <v>-0.55403080079238087</v>
      </c>
      <c r="AF237" s="257"/>
      <c r="AI237" s="257"/>
    </row>
    <row r="238" spans="1:35" x14ac:dyDescent="0.2">
      <c r="A238" s="105">
        <v>436</v>
      </c>
      <c r="B238" s="105">
        <v>436049093</v>
      </c>
      <c r="C238" s="106" t="s">
        <v>176</v>
      </c>
      <c r="D238" s="105">
        <v>49</v>
      </c>
      <c r="E238" s="106" t="s">
        <v>112</v>
      </c>
      <c r="F238" s="105">
        <v>93</v>
      </c>
      <c r="G238" s="106" t="s">
        <v>45</v>
      </c>
      <c r="H238" s="107">
        <v>13</v>
      </c>
      <c r="I238" s="108"/>
      <c r="J238" s="109">
        <v>16893</v>
      </c>
      <c r="K238" s="110">
        <v>20252</v>
      </c>
      <c r="L238" s="111">
        <f t="shared" si="9"/>
        <v>3359</v>
      </c>
      <c r="M238" s="108"/>
      <c r="N238" s="109">
        <v>218</v>
      </c>
      <c r="O238" s="110">
        <v>261</v>
      </c>
      <c r="P238" s="110">
        <v>57</v>
      </c>
      <c r="Q238" s="110">
        <v>0</v>
      </c>
      <c r="R238" s="110" t="s">
        <v>601</v>
      </c>
      <c r="S238" s="111">
        <f t="shared" si="10"/>
        <v>-57</v>
      </c>
      <c r="T238" s="108"/>
      <c r="U238" s="109">
        <v>18199</v>
      </c>
      <c r="V238" s="110">
        <v>21497</v>
      </c>
      <c r="W238" s="110">
        <v>21440</v>
      </c>
      <c r="X238" s="111">
        <f t="shared" si="11"/>
        <v>-57</v>
      </c>
      <c r="Z238" s="112">
        <f>VLOOKUP(F238,'24q3 abv'!1:1048576,46,FALSE)</f>
        <v>-0.29623913782315014</v>
      </c>
      <c r="AA238" s="113">
        <f>VLOOKUP(F238,'24q3 abv'!1:1048576,48,FALSE)</f>
        <v>16.450773736991518</v>
      </c>
      <c r="AB238" s="113">
        <f>VLOOKUP(F238,'24q3 abv'!1:1048576,49,FALSE)</f>
        <v>14.856653552425286</v>
      </c>
      <c r="AC238" s="114">
        <f>VLOOKUP(F238,'24q3 abv'!1:1048576,50,FALSE)</f>
        <v>-1.5941201845662327</v>
      </c>
      <c r="AF238" s="257"/>
      <c r="AI238" s="257"/>
    </row>
    <row r="239" spans="1:35" x14ac:dyDescent="0.2">
      <c r="A239" s="105">
        <v>436</v>
      </c>
      <c r="B239" s="105">
        <v>436049095</v>
      </c>
      <c r="C239" s="106" t="s">
        <v>176</v>
      </c>
      <c r="D239" s="105">
        <v>49</v>
      </c>
      <c r="E239" s="106" t="s">
        <v>112</v>
      </c>
      <c r="F239" s="105">
        <v>95</v>
      </c>
      <c r="G239" s="106" t="s">
        <v>39</v>
      </c>
      <c r="H239" s="107">
        <v>1</v>
      </c>
      <c r="I239" s="108"/>
      <c r="J239" s="109">
        <v>16917.565073122369</v>
      </c>
      <c r="K239" s="110">
        <v>21927</v>
      </c>
      <c r="L239" s="111">
        <f t="shared" si="9"/>
        <v>5009.4349268776314</v>
      </c>
      <c r="M239" s="108"/>
      <c r="N239" s="109">
        <v>46</v>
      </c>
      <c r="O239" s="110">
        <v>59</v>
      </c>
      <c r="P239" s="110">
        <v>239</v>
      </c>
      <c r="Q239" s="110">
        <v>209</v>
      </c>
      <c r="R239" s="110" t="s">
        <v>601</v>
      </c>
      <c r="S239" s="111">
        <f t="shared" si="10"/>
        <v>-30</v>
      </c>
      <c r="T239" s="108"/>
      <c r="U239" s="109">
        <v>18051.565073122369</v>
      </c>
      <c r="V239" s="110">
        <v>23354</v>
      </c>
      <c r="W239" s="110">
        <v>23324</v>
      </c>
      <c r="X239" s="111">
        <f t="shared" si="11"/>
        <v>-30</v>
      </c>
      <c r="Z239" s="112">
        <f>VLOOKUP(F239,'24q3 abv'!1:1048576,46,FALSE)</f>
        <v>-0.13756321883191447</v>
      </c>
      <c r="AA239" s="113">
        <f>VLOOKUP(F239,'24q3 abv'!1:1048576,48,FALSE)</f>
        <v>10.642874418030464</v>
      </c>
      <c r="AB239" s="113">
        <f>VLOOKUP(F239,'24q3 abv'!1:1048576,49,FALSE)</f>
        <v>11.463668137205229</v>
      </c>
      <c r="AC239" s="114">
        <f>VLOOKUP(F239,'24q3 abv'!1:1048576,50,FALSE)</f>
        <v>0.82079371917476429</v>
      </c>
      <c r="AF239" s="257"/>
      <c r="AI239" s="257"/>
    </row>
    <row r="240" spans="1:35" x14ac:dyDescent="0.2">
      <c r="A240" s="105">
        <v>436</v>
      </c>
      <c r="B240" s="105">
        <v>436049133</v>
      </c>
      <c r="C240" s="106" t="s">
        <v>176</v>
      </c>
      <c r="D240" s="105">
        <v>49</v>
      </c>
      <c r="E240" s="106" t="s">
        <v>112</v>
      </c>
      <c r="F240" s="105">
        <v>133</v>
      </c>
      <c r="G240" s="106" t="s">
        <v>95</v>
      </c>
      <c r="H240" s="107">
        <v>1</v>
      </c>
      <c r="I240" s="108"/>
      <c r="J240" s="109">
        <v>12704</v>
      </c>
      <c r="K240" s="110">
        <v>11359</v>
      </c>
      <c r="L240" s="111">
        <f t="shared" si="9"/>
        <v>-1345</v>
      </c>
      <c r="M240" s="108"/>
      <c r="N240" s="109">
        <v>1696</v>
      </c>
      <c r="O240" s="110">
        <v>1516</v>
      </c>
      <c r="P240" s="110">
        <v>498</v>
      </c>
      <c r="Q240" s="110">
        <v>490</v>
      </c>
      <c r="R240" s="110" t="s">
        <v>601</v>
      </c>
      <c r="S240" s="111">
        <f t="shared" si="10"/>
        <v>-8</v>
      </c>
      <c r="T240" s="108"/>
      <c r="U240" s="109">
        <v>15488</v>
      </c>
      <c r="V240" s="110">
        <v>13045</v>
      </c>
      <c r="W240" s="110">
        <v>13037</v>
      </c>
      <c r="X240" s="111">
        <f t="shared" si="11"/>
        <v>-8</v>
      </c>
      <c r="Z240" s="112">
        <f>VLOOKUP(F240,'24q3 abv'!1:1048576,46,FALSE)</f>
        <v>-6.9750506684158609E-2</v>
      </c>
      <c r="AA240" s="113">
        <f>VLOOKUP(F240,'24q3 abv'!1:1048576,48,FALSE)</f>
        <v>9.6820674485145464</v>
      </c>
      <c r="AB240" s="113">
        <f>VLOOKUP(F240,'24q3 abv'!1:1048576,49,FALSE)</f>
        <v>-0.16007483005100742</v>
      </c>
      <c r="AC240" s="114">
        <f>VLOOKUP(F240,'24q3 abv'!1:1048576,50,FALSE)</f>
        <v>-9.8421422785655537</v>
      </c>
      <c r="AF240" s="257"/>
      <c r="AI240" s="257"/>
    </row>
    <row r="241" spans="1:35" x14ac:dyDescent="0.2">
      <c r="A241" s="105">
        <v>436</v>
      </c>
      <c r="B241" s="105">
        <v>436049149</v>
      </c>
      <c r="C241" s="106" t="s">
        <v>176</v>
      </c>
      <c r="D241" s="105">
        <v>49</v>
      </c>
      <c r="E241" s="106" t="s">
        <v>112</v>
      </c>
      <c r="F241" s="105">
        <v>149</v>
      </c>
      <c r="G241" s="106" t="s">
        <v>172</v>
      </c>
      <c r="H241" s="107">
        <v>2</v>
      </c>
      <c r="I241" s="108"/>
      <c r="J241" s="109">
        <v>12704</v>
      </c>
      <c r="K241" s="110">
        <v>20539</v>
      </c>
      <c r="L241" s="111">
        <f t="shared" si="9"/>
        <v>7835</v>
      </c>
      <c r="M241" s="108"/>
      <c r="N241" s="109">
        <v>95</v>
      </c>
      <c r="O241" s="110">
        <v>154</v>
      </c>
      <c r="P241" s="110">
        <v>246</v>
      </c>
      <c r="Q241" s="110">
        <v>230</v>
      </c>
      <c r="R241" s="110" t="s">
        <v>601</v>
      </c>
      <c r="S241" s="111">
        <f t="shared" si="10"/>
        <v>-16</v>
      </c>
      <c r="T241" s="108"/>
      <c r="U241" s="109">
        <v>13887</v>
      </c>
      <c r="V241" s="110">
        <v>21973</v>
      </c>
      <c r="W241" s="110">
        <v>21957</v>
      </c>
      <c r="X241" s="111">
        <f t="shared" si="11"/>
        <v>-16</v>
      </c>
      <c r="Z241" s="112">
        <f>VLOOKUP(F241,'24q3 abv'!1:1048576,46,FALSE)</f>
        <v>-7.9912871329256063E-2</v>
      </c>
      <c r="AA241" s="113">
        <f>VLOOKUP(F241,'24q3 abv'!1:1048576,48,FALSE)</f>
        <v>10.310309463457349</v>
      </c>
      <c r="AB241" s="113">
        <f>VLOOKUP(F241,'24q3 abv'!1:1048576,49,FALSE)</f>
        <v>10.715541999041346</v>
      </c>
      <c r="AC241" s="114">
        <f>VLOOKUP(F241,'24q3 abv'!1:1048576,50,FALSE)</f>
        <v>0.40523253558399652</v>
      </c>
      <c r="AF241" s="257"/>
      <c r="AI241" s="257"/>
    </row>
    <row r="242" spans="1:35" x14ac:dyDescent="0.2">
      <c r="A242" s="105">
        <v>436</v>
      </c>
      <c r="B242" s="105">
        <v>436049153</v>
      </c>
      <c r="C242" s="106" t="s">
        <v>176</v>
      </c>
      <c r="D242" s="105">
        <v>49</v>
      </c>
      <c r="E242" s="106" t="s">
        <v>112</v>
      </c>
      <c r="F242" s="105">
        <v>153</v>
      </c>
      <c r="G242" s="106" t="s">
        <v>46</v>
      </c>
      <c r="H242" s="107">
        <v>1</v>
      </c>
      <c r="I242" s="108"/>
      <c r="J242" s="109">
        <v>15254.340083668003</v>
      </c>
      <c r="K242" s="110">
        <v>20819</v>
      </c>
      <c r="L242" s="111">
        <f t="shared" si="9"/>
        <v>5564.659916331997</v>
      </c>
      <c r="M242" s="108"/>
      <c r="N242" s="109">
        <v>0</v>
      </c>
      <c r="O242" s="110">
        <v>0</v>
      </c>
      <c r="P242" s="110">
        <v>58</v>
      </c>
      <c r="Q242" s="110">
        <v>27</v>
      </c>
      <c r="R242" s="110" t="s">
        <v>601</v>
      </c>
      <c r="S242" s="111">
        <f t="shared" si="10"/>
        <v>-31</v>
      </c>
      <c r="T242" s="108"/>
      <c r="U242" s="109">
        <v>16342.340083668003</v>
      </c>
      <c r="V242" s="110">
        <v>22065</v>
      </c>
      <c r="W242" s="110">
        <v>22034</v>
      </c>
      <c r="X242" s="111">
        <f t="shared" si="11"/>
        <v>-31</v>
      </c>
      <c r="Z242" s="112">
        <f>VLOOKUP(F242,'24q3 abv'!1:1048576,46,FALSE)</f>
        <v>-0.14803788415341046</v>
      </c>
      <c r="AA242" s="113">
        <f>VLOOKUP(F242,'24q3 abv'!1:1048576,48,FALSE)</f>
        <v>9.2574266490542065</v>
      </c>
      <c r="AB242" s="113">
        <f>VLOOKUP(F242,'24q3 abv'!1:1048576,49,FALSE)</f>
        <v>9.4144724309003021</v>
      </c>
      <c r="AC242" s="114">
        <f>VLOOKUP(F242,'24q3 abv'!1:1048576,50,FALSE)</f>
        <v>0.15704578184609552</v>
      </c>
      <c r="AF242" s="257"/>
      <c r="AI242" s="257"/>
    </row>
    <row r="243" spans="1:35" x14ac:dyDescent="0.2">
      <c r="A243" s="105">
        <v>436</v>
      </c>
      <c r="B243" s="105">
        <v>436049155</v>
      </c>
      <c r="C243" s="106" t="s">
        <v>176</v>
      </c>
      <c r="D243" s="105">
        <v>49</v>
      </c>
      <c r="E243" s="106" t="s">
        <v>112</v>
      </c>
      <c r="F243" s="105">
        <v>155</v>
      </c>
      <c r="G243" s="106" t="s">
        <v>119</v>
      </c>
      <c r="H243" s="107">
        <v>1</v>
      </c>
      <c r="I243" s="108"/>
      <c r="J243" s="109">
        <v>11677</v>
      </c>
      <c r="K243" s="110">
        <v>13493</v>
      </c>
      <c r="L243" s="111">
        <f t="shared" si="9"/>
        <v>1816</v>
      </c>
      <c r="M243" s="108"/>
      <c r="N243" s="109">
        <v>9311</v>
      </c>
      <c r="O243" s="110">
        <v>10759</v>
      </c>
      <c r="P243" s="110">
        <v>10759</v>
      </c>
      <c r="Q243" s="110">
        <v>10759</v>
      </c>
      <c r="R243" s="110" t="s">
        <v>601</v>
      </c>
      <c r="S243" s="111">
        <f t="shared" si="10"/>
        <v>0</v>
      </c>
      <c r="T243" s="108"/>
      <c r="U243" s="109">
        <v>22076</v>
      </c>
      <c r="V243" s="110">
        <v>25440</v>
      </c>
      <c r="W243" s="110">
        <v>25440</v>
      </c>
      <c r="X243" s="111">
        <f t="shared" si="11"/>
        <v>0</v>
      </c>
      <c r="Z243" s="112">
        <f>VLOOKUP(F243,'24q3 abv'!1:1048576,46,FALSE)</f>
        <v>0</v>
      </c>
      <c r="AA243" s="113">
        <f>VLOOKUP(F243,'24q3 abv'!1:1048576,48,FALSE)</f>
        <v>7.7597875824193423</v>
      </c>
      <c r="AB243" s="113">
        <f>VLOOKUP(F243,'24q3 abv'!1:1048576,49,FALSE)</f>
        <v>4.3438215342530313</v>
      </c>
      <c r="AC243" s="114">
        <f>VLOOKUP(F243,'24q3 abv'!1:1048576,50,FALSE)</f>
        <v>-3.415966048166311</v>
      </c>
      <c r="AF243" s="257"/>
      <c r="AI243" s="257"/>
    </row>
    <row r="244" spans="1:35" x14ac:dyDescent="0.2">
      <c r="A244" s="105">
        <v>436</v>
      </c>
      <c r="B244" s="105">
        <v>436049163</v>
      </c>
      <c r="C244" s="106" t="s">
        <v>176</v>
      </c>
      <c r="D244" s="105">
        <v>49</v>
      </c>
      <c r="E244" s="106" t="s">
        <v>112</v>
      </c>
      <c r="F244" s="105">
        <v>163</v>
      </c>
      <c r="G244" s="106" t="s">
        <v>48</v>
      </c>
      <c r="H244" s="107">
        <v>1</v>
      </c>
      <c r="I244" s="108"/>
      <c r="J244" s="109">
        <v>12863</v>
      </c>
      <c r="K244" s="110">
        <v>16004</v>
      </c>
      <c r="L244" s="111">
        <f t="shared" si="9"/>
        <v>3141</v>
      </c>
      <c r="M244" s="108"/>
      <c r="N244" s="109">
        <v>85</v>
      </c>
      <c r="O244" s="110">
        <v>106</v>
      </c>
      <c r="P244" s="110">
        <v>0</v>
      </c>
      <c r="Q244" s="110">
        <v>0</v>
      </c>
      <c r="R244" s="110" t="s">
        <v>601</v>
      </c>
      <c r="S244" s="111">
        <f t="shared" si="10"/>
        <v>0</v>
      </c>
      <c r="T244" s="108"/>
      <c r="U244" s="109">
        <v>14036</v>
      </c>
      <c r="V244" s="110">
        <v>17192</v>
      </c>
      <c r="W244" s="110">
        <v>17192</v>
      </c>
      <c r="X244" s="111">
        <f t="shared" si="11"/>
        <v>0</v>
      </c>
      <c r="Z244" s="112">
        <f>VLOOKUP(F244,'24q3 abv'!1:1048576,46,FALSE)</f>
        <v>-0.22828370213737514</v>
      </c>
      <c r="AA244" s="113">
        <f>VLOOKUP(F244,'24q3 abv'!1:1048576,48,FALSE)</f>
        <v>10.076345998506774</v>
      </c>
      <c r="AB244" s="113">
        <f>VLOOKUP(F244,'24q3 abv'!1:1048576,49,FALSE)</f>
        <v>8.2294977780381959</v>
      </c>
      <c r="AC244" s="114">
        <f>VLOOKUP(F244,'24q3 abv'!1:1048576,50,FALSE)</f>
        <v>-1.8468482204685781</v>
      </c>
      <c r="AF244" s="257"/>
      <c r="AI244" s="257"/>
    </row>
    <row r="245" spans="1:35" x14ac:dyDescent="0.2">
      <c r="A245" s="105">
        <v>436</v>
      </c>
      <c r="B245" s="105">
        <v>436049165</v>
      </c>
      <c r="C245" s="106" t="s">
        <v>176</v>
      </c>
      <c r="D245" s="105">
        <v>49</v>
      </c>
      <c r="E245" s="106" t="s">
        <v>112</v>
      </c>
      <c r="F245" s="105">
        <v>165</v>
      </c>
      <c r="G245" s="106" t="s">
        <v>49</v>
      </c>
      <c r="H245" s="107">
        <v>7</v>
      </c>
      <c r="I245" s="108"/>
      <c r="J245" s="109">
        <v>15741</v>
      </c>
      <c r="K245" s="110">
        <v>17684</v>
      </c>
      <c r="L245" s="111">
        <f t="shared" si="9"/>
        <v>1943</v>
      </c>
      <c r="M245" s="108"/>
      <c r="N245" s="109">
        <v>0</v>
      </c>
      <c r="O245" s="110">
        <v>0</v>
      </c>
      <c r="P245" s="110">
        <v>0</v>
      </c>
      <c r="Q245" s="110">
        <v>0</v>
      </c>
      <c r="R245" s="110" t="s">
        <v>601</v>
      </c>
      <c r="S245" s="111">
        <f t="shared" si="10"/>
        <v>0</v>
      </c>
      <c r="T245" s="108"/>
      <c r="U245" s="109">
        <v>16829</v>
      </c>
      <c r="V245" s="110">
        <v>18872</v>
      </c>
      <c r="W245" s="110">
        <v>18872</v>
      </c>
      <c r="X245" s="111">
        <f t="shared" si="11"/>
        <v>0</v>
      </c>
      <c r="Z245" s="112">
        <f>VLOOKUP(F245,'24q3 abv'!1:1048576,46,FALSE)</f>
        <v>-7.0003688766163918E-2</v>
      </c>
      <c r="AA245" s="113">
        <f>VLOOKUP(F245,'24q3 abv'!1:1048576,48,FALSE)</f>
        <v>11.535578507539256</v>
      </c>
      <c r="AB245" s="113">
        <f>VLOOKUP(F245,'24q3 abv'!1:1048576,49,FALSE)</f>
        <v>13.347082656981465</v>
      </c>
      <c r="AC245" s="114">
        <f>VLOOKUP(F245,'24q3 abv'!1:1048576,50,FALSE)</f>
        <v>1.8115041494422091</v>
      </c>
      <c r="AF245" s="257"/>
      <c r="AI245" s="257"/>
    </row>
    <row r="246" spans="1:35" x14ac:dyDescent="0.2">
      <c r="A246" s="105">
        <v>436</v>
      </c>
      <c r="B246" s="105">
        <v>436049170</v>
      </c>
      <c r="C246" s="106" t="s">
        <v>176</v>
      </c>
      <c r="D246" s="105">
        <v>49</v>
      </c>
      <c r="E246" s="106" t="s">
        <v>112</v>
      </c>
      <c r="F246" s="105">
        <v>170</v>
      </c>
      <c r="G246" s="106" t="s">
        <v>102</v>
      </c>
      <c r="H246" s="107">
        <v>1</v>
      </c>
      <c r="I246" s="108"/>
      <c r="J246" s="109" t="s">
        <v>601</v>
      </c>
      <c r="K246" s="110">
        <v>16242</v>
      </c>
      <c r="L246" s="111" t="str">
        <f t="shared" si="9"/>
        <v/>
      </c>
      <c r="M246" s="108"/>
      <c r="N246" s="109" t="s">
        <v>601</v>
      </c>
      <c r="O246" s="110" t="s">
        <v>601</v>
      </c>
      <c r="P246" s="110">
        <v>864</v>
      </c>
      <c r="Q246" s="110">
        <v>898</v>
      </c>
      <c r="R246" s="110" t="s">
        <v>601</v>
      </c>
      <c r="S246" s="111">
        <f t="shared" si="10"/>
        <v>34</v>
      </c>
      <c r="T246" s="108"/>
      <c r="U246" s="109" t="s">
        <v>601</v>
      </c>
      <c r="V246" s="110">
        <v>18294</v>
      </c>
      <c r="W246" s="110">
        <v>18328</v>
      </c>
      <c r="X246" s="111">
        <f t="shared" si="11"/>
        <v>34</v>
      </c>
      <c r="Z246" s="112">
        <f>VLOOKUP(F246,'24q3 abv'!1:1048576,46,FALSE)</f>
        <v>0.21523703644975001</v>
      </c>
      <c r="AA246" s="113">
        <f>VLOOKUP(F246,'24q3 abv'!1:1048576,48,FALSE)</f>
        <v>12.812842175833739</v>
      </c>
      <c r="AB246" s="113">
        <f>VLOOKUP(F246,'24q3 abv'!1:1048576,49,FALSE)</f>
        <v>3.0478431574059721</v>
      </c>
      <c r="AC246" s="114">
        <f>VLOOKUP(F246,'24q3 abv'!1:1048576,50,FALSE)</f>
        <v>-9.7649990184277655</v>
      </c>
      <c r="AF246" s="257"/>
      <c r="AI246" s="257"/>
    </row>
    <row r="247" spans="1:35" x14ac:dyDescent="0.2">
      <c r="A247" s="105">
        <v>436</v>
      </c>
      <c r="B247" s="105">
        <v>436049176</v>
      </c>
      <c r="C247" s="106" t="s">
        <v>176</v>
      </c>
      <c r="D247" s="105">
        <v>49</v>
      </c>
      <c r="E247" s="106" t="s">
        <v>112</v>
      </c>
      <c r="F247" s="105">
        <v>176</v>
      </c>
      <c r="G247" s="106" t="s">
        <v>50</v>
      </c>
      <c r="H247" s="107">
        <v>8</v>
      </c>
      <c r="I247" s="108"/>
      <c r="J247" s="109">
        <v>13364</v>
      </c>
      <c r="K247" s="110">
        <v>16142</v>
      </c>
      <c r="L247" s="111">
        <f t="shared" si="9"/>
        <v>2778</v>
      </c>
      <c r="M247" s="108"/>
      <c r="N247" s="109">
        <v>4545</v>
      </c>
      <c r="O247" s="110">
        <v>5489</v>
      </c>
      <c r="P247" s="110">
        <v>5489</v>
      </c>
      <c r="Q247" s="110">
        <v>4069</v>
      </c>
      <c r="R247" s="110" t="s">
        <v>601</v>
      </c>
      <c r="S247" s="111">
        <f t="shared" si="10"/>
        <v>-1420</v>
      </c>
      <c r="T247" s="108"/>
      <c r="U247" s="109">
        <v>18997</v>
      </c>
      <c r="V247" s="110">
        <v>22819</v>
      </c>
      <c r="W247" s="110">
        <v>21399</v>
      </c>
      <c r="X247" s="111">
        <f t="shared" si="11"/>
        <v>-1420</v>
      </c>
      <c r="Z247" s="112">
        <f>VLOOKUP(F247,'24q3 abv'!1:1048576,46,FALSE)</f>
        <v>-8.7981300551999482</v>
      </c>
      <c r="AA247" s="113">
        <f>VLOOKUP(F247,'24q3 abv'!1:1048576,48,FALSE)</f>
        <v>10.681823200416861</v>
      </c>
      <c r="AB247" s="113">
        <f>VLOOKUP(F247,'24q3 abv'!1:1048576,49,FALSE)</f>
        <v>4.139499251950669</v>
      </c>
      <c r="AC247" s="114">
        <f>VLOOKUP(F247,'24q3 abv'!1:1048576,50,FALSE)</f>
        <v>-6.5423239484661924</v>
      </c>
      <c r="AF247" s="257"/>
      <c r="AI247" s="257"/>
    </row>
    <row r="248" spans="1:35" x14ac:dyDescent="0.2">
      <c r="A248" s="105">
        <v>436</v>
      </c>
      <c r="B248" s="105">
        <v>436049229</v>
      </c>
      <c r="C248" s="106" t="s">
        <v>176</v>
      </c>
      <c r="D248" s="105">
        <v>49</v>
      </c>
      <c r="E248" s="106" t="s">
        <v>112</v>
      </c>
      <c r="F248" s="105">
        <v>229</v>
      </c>
      <c r="G248" s="106" t="s">
        <v>51</v>
      </c>
      <c r="H248" s="107">
        <v>1</v>
      </c>
      <c r="I248" s="108"/>
      <c r="J248" s="109">
        <v>14061.217885521883</v>
      </c>
      <c r="K248" s="110">
        <v>15301</v>
      </c>
      <c r="L248" s="111">
        <f t="shared" si="9"/>
        <v>1239.7821144781174</v>
      </c>
      <c r="M248" s="108"/>
      <c r="N248" s="109">
        <v>1059</v>
      </c>
      <c r="O248" s="110">
        <v>1152</v>
      </c>
      <c r="P248" s="110">
        <v>1152</v>
      </c>
      <c r="Q248" s="110">
        <v>1318</v>
      </c>
      <c r="R248" s="110" t="s">
        <v>601</v>
      </c>
      <c r="S248" s="111">
        <f t="shared" si="10"/>
        <v>166</v>
      </c>
      <c r="T248" s="108"/>
      <c r="U248" s="109">
        <v>16208.217885521883</v>
      </c>
      <c r="V248" s="110">
        <v>17641</v>
      </c>
      <c r="W248" s="110">
        <v>17807</v>
      </c>
      <c r="X248" s="111">
        <f t="shared" si="11"/>
        <v>166</v>
      </c>
      <c r="Z248" s="112">
        <f>VLOOKUP(F248,'24q3 abv'!1:1048576,46,FALSE)</f>
        <v>1.0804157794700444</v>
      </c>
      <c r="AA248" s="113">
        <f>VLOOKUP(F248,'24q3 abv'!1:1048576,48,FALSE)</f>
        <v>9.163770661615338</v>
      </c>
      <c r="AB248" s="113">
        <f>VLOOKUP(F248,'24q3 abv'!1:1048576,49,FALSE)</f>
        <v>10.302219917358716</v>
      </c>
      <c r="AC248" s="114">
        <f>VLOOKUP(F248,'24q3 abv'!1:1048576,50,FALSE)</f>
        <v>1.1384492557433781</v>
      </c>
      <c r="AF248" s="257"/>
      <c r="AI248" s="257"/>
    </row>
    <row r="249" spans="1:35" x14ac:dyDescent="0.2">
      <c r="A249" s="105">
        <v>436</v>
      </c>
      <c r="B249" s="105">
        <v>436049243</v>
      </c>
      <c r="C249" s="106" t="s">
        <v>176</v>
      </c>
      <c r="D249" s="105">
        <v>49</v>
      </c>
      <c r="E249" s="106" t="s">
        <v>112</v>
      </c>
      <c r="F249" s="105">
        <v>243</v>
      </c>
      <c r="G249" s="106" t="s">
        <v>62</v>
      </c>
      <c r="H249" s="107">
        <v>1</v>
      </c>
      <c r="I249" s="108"/>
      <c r="J249" s="109">
        <v>15518.332806854127</v>
      </c>
      <c r="K249" s="110">
        <v>16888</v>
      </c>
      <c r="L249" s="111">
        <f t="shared" si="9"/>
        <v>1369.6671931458732</v>
      </c>
      <c r="M249" s="108"/>
      <c r="N249" s="109">
        <v>2211</v>
      </c>
      <c r="O249" s="110">
        <v>2407</v>
      </c>
      <c r="P249" s="110">
        <v>1807</v>
      </c>
      <c r="Q249" s="110">
        <v>1814</v>
      </c>
      <c r="R249" s="110" t="s">
        <v>601</v>
      </c>
      <c r="S249" s="111">
        <f t="shared" si="10"/>
        <v>7</v>
      </c>
      <c r="T249" s="108"/>
      <c r="U249" s="109">
        <v>18817.332806854127</v>
      </c>
      <c r="V249" s="110">
        <v>19883</v>
      </c>
      <c r="W249" s="110">
        <v>19890</v>
      </c>
      <c r="X249" s="111">
        <f t="shared" si="11"/>
        <v>7</v>
      </c>
      <c r="Z249" s="112">
        <f>VLOOKUP(F249,'24q3 abv'!1:1048576,46,FALSE)</f>
        <v>3.834364684767877E-2</v>
      </c>
      <c r="AA249" s="113">
        <f>VLOOKUP(F249,'24q3 abv'!1:1048576,48,FALSE)</f>
        <v>11.760665710220056</v>
      </c>
      <c r="AB249" s="113">
        <f>VLOOKUP(F249,'24q3 abv'!1:1048576,49,FALSE)</f>
        <v>7.6975667561751724</v>
      </c>
      <c r="AC249" s="114">
        <f>VLOOKUP(F249,'24q3 abv'!1:1048576,50,FALSE)</f>
        <v>-4.0630989540448841</v>
      </c>
      <c r="AF249" s="257"/>
      <c r="AI249" s="257"/>
    </row>
    <row r="250" spans="1:35" x14ac:dyDescent="0.2">
      <c r="A250" s="105">
        <v>436</v>
      </c>
      <c r="B250" s="105">
        <v>436049244</v>
      </c>
      <c r="C250" s="106" t="s">
        <v>176</v>
      </c>
      <c r="D250" s="105">
        <v>49</v>
      </c>
      <c r="E250" s="106" t="s">
        <v>112</v>
      </c>
      <c r="F250" s="105">
        <v>244</v>
      </c>
      <c r="G250" s="106" t="s">
        <v>52</v>
      </c>
      <c r="H250" s="107">
        <v>2</v>
      </c>
      <c r="I250" s="108"/>
      <c r="J250" s="109">
        <v>12704</v>
      </c>
      <c r="K250" s="110">
        <v>12426</v>
      </c>
      <c r="L250" s="111">
        <f t="shared" si="9"/>
        <v>-278</v>
      </c>
      <c r="M250" s="108"/>
      <c r="N250" s="109">
        <v>3616</v>
      </c>
      <c r="O250" s="110">
        <v>3537</v>
      </c>
      <c r="P250" s="110">
        <v>3574</v>
      </c>
      <c r="Q250" s="110">
        <v>3556</v>
      </c>
      <c r="R250" s="110" t="s">
        <v>601</v>
      </c>
      <c r="S250" s="111">
        <f t="shared" si="10"/>
        <v>-18</v>
      </c>
      <c r="T250" s="108"/>
      <c r="U250" s="109">
        <v>17408</v>
      </c>
      <c r="V250" s="110">
        <v>17188</v>
      </c>
      <c r="W250" s="110">
        <v>17170</v>
      </c>
      <c r="X250" s="111">
        <f t="shared" si="11"/>
        <v>-18</v>
      </c>
      <c r="Z250" s="112">
        <f>VLOOKUP(F250,'24q3 abv'!1:1048576,46,FALSE)</f>
        <v>-0.1488089004262747</v>
      </c>
      <c r="AA250" s="113">
        <f>VLOOKUP(F250,'24q3 abv'!1:1048576,48,FALSE)</f>
        <v>6.4858268964292893</v>
      </c>
      <c r="AB250" s="113">
        <f>VLOOKUP(F250,'24q3 abv'!1:1048576,49,FALSE)</f>
        <v>7.0576880427834432</v>
      </c>
      <c r="AC250" s="114">
        <f>VLOOKUP(F250,'24q3 abv'!1:1048576,50,FALSE)</f>
        <v>0.57186114635415386</v>
      </c>
      <c r="AF250" s="257"/>
      <c r="AI250" s="257"/>
    </row>
    <row r="251" spans="1:35" x14ac:dyDescent="0.2">
      <c r="A251" s="105">
        <v>436</v>
      </c>
      <c r="B251" s="105">
        <v>436049248</v>
      </c>
      <c r="C251" s="106" t="s">
        <v>176</v>
      </c>
      <c r="D251" s="105">
        <v>49</v>
      </c>
      <c r="E251" s="106" t="s">
        <v>112</v>
      </c>
      <c r="F251" s="105">
        <v>248</v>
      </c>
      <c r="G251" s="106" t="s">
        <v>53</v>
      </c>
      <c r="H251" s="107">
        <v>9</v>
      </c>
      <c r="I251" s="108"/>
      <c r="J251" s="109">
        <v>17289</v>
      </c>
      <c r="K251" s="110">
        <v>18943</v>
      </c>
      <c r="L251" s="111">
        <f t="shared" si="9"/>
        <v>1654</v>
      </c>
      <c r="M251" s="108"/>
      <c r="N251" s="109">
        <v>1140</v>
      </c>
      <c r="O251" s="110">
        <v>1249</v>
      </c>
      <c r="P251" s="110">
        <v>598</v>
      </c>
      <c r="Q251" s="110">
        <v>611</v>
      </c>
      <c r="R251" s="110" t="s">
        <v>601</v>
      </c>
      <c r="S251" s="111">
        <f t="shared" si="10"/>
        <v>13</v>
      </c>
      <c r="T251" s="108"/>
      <c r="U251" s="109">
        <v>19517</v>
      </c>
      <c r="V251" s="110">
        <v>20729</v>
      </c>
      <c r="W251" s="110">
        <v>20742</v>
      </c>
      <c r="X251" s="111">
        <f t="shared" si="11"/>
        <v>13</v>
      </c>
      <c r="Z251" s="112">
        <f>VLOOKUP(F251,'24q3 abv'!1:1048576,46,FALSE)</f>
        <v>7.0278757644658185E-2</v>
      </c>
      <c r="AA251" s="113">
        <f>VLOOKUP(F251,'24q3 abv'!1:1048576,48,FALSE)</f>
        <v>13.952277793700604</v>
      </c>
      <c r="AB251" s="113">
        <f>VLOOKUP(F251,'24q3 abv'!1:1048576,49,FALSE)</f>
        <v>9.8352635981680656</v>
      </c>
      <c r="AC251" s="114">
        <f>VLOOKUP(F251,'24q3 abv'!1:1048576,50,FALSE)</f>
        <v>-4.1170141955325388</v>
      </c>
      <c r="AF251" s="257"/>
      <c r="AI251" s="257"/>
    </row>
    <row r="252" spans="1:35" x14ac:dyDescent="0.2">
      <c r="A252" s="105">
        <v>436</v>
      </c>
      <c r="B252" s="105">
        <v>436049274</v>
      </c>
      <c r="C252" s="106" t="s">
        <v>176</v>
      </c>
      <c r="D252" s="105">
        <v>49</v>
      </c>
      <c r="E252" s="106" t="s">
        <v>112</v>
      </c>
      <c r="F252" s="105">
        <v>274</v>
      </c>
      <c r="G252" s="106" t="s">
        <v>63</v>
      </c>
      <c r="H252" s="107">
        <v>5</v>
      </c>
      <c r="I252" s="108"/>
      <c r="J252" s="109">
        <v>19842</v>
      </c>
      <c r="K252" s="110">
        <v>20819</v>
      </c>
      <c r="L252" s="111">
        <f t="shared" si="9"/>
        <v>977</v>
      </c>
      <c r="M252" s="108"/>
      <c r="N252" s="109">
        <v>9335</v>
      </c>
      <c r="O252" s="110">
        <v>9795</v>
      </c>
      <c r="P252" s="110">
        <v>9241</v>
      </c>
      <c r="Q252" s="110">
        <v>9223</v>
      </c>
      <c r="R252" s="110" t="s">
        <v>601</v>
      </c>
      <c r="S252" s="111">
        <f t="shared" si="10"/>
        <v>-18</v>
      </c>
      <c r="T252" s="108"/>
      <c r="U252" s="109">
        <v>30265</v>
      </c>
      <c r="V252" s="110">
        <v>31248</v>
      </c>
      <c r="W252" s="110">
        <v>31230</v>
      </c>
      <c r="X252" s="111">
        <f t="shared" si="11"/>
        <v>-18</v>
      </c>
      <c r="Z252" s="112">
        <f>VLOOKUP(F252,'24q3 abv'!1:1048576,46,FALSE)</f>
        <v>-8.6771016400803092E-2</v>
      </c>
      <c r="AA252" s="113">
        <f>VLOOKUP(F252,'24q3 abv'!1:1048576,48,FALSE)</f>
        <v>9.891291484672788</v>
      </c>
      <c r="AB252" s="113">
        <f>VLOOKUP(F252,'24q3 abv'!1:1048576,49,FALSE)</f>
        <v>7.7798902537394508</v>
      </c>
      <c r="AC252" s="114">
        <f>VLOOKUP(F252,'24q3 abv'!1:1048576,50,FALSE)</f>
        <v>-2.1114012309333372</v>
      </c>
      <c r="AF252" s="257"/>
      <c r="AI252" s="257"/>
    </row>
    <row r="253" spans="1:35" x14ac:dyDescent="0.2">
      <c r="A253" s="105">
        <v>436</v>
      </c>
      <c r="B253" s="105">
        <v>436049308</v>
      </c>
      <c r="C253" s="106" t="s">
        <v>176</v>
      </c>
      <c r="D253" s="105">
        <v>49</v>
      </c>
      <c r="E253" s="106" t="s">
        <v>112</v>
      </c>
      <c r="F253" s="105">
        <v>308</v>
      </c>
      <c r="G253" s="106" t="s">
        <v>105</v>
      </c>
      <c r="H253" s="107">
        <v>1</v>
      </c>
      <c r="I253" s="108"/>
      <c r="J253" s="109">
        <v>15783</v>
      </c>
      <c r="K253" s="110">
        <v>18373</v>
      </c>
      <c r="L253" s="111">
        <f t="shared" si="9"/>
        <v>2590</v>
      </c>
      <c r="M253" s="108"/>
      <c r="N253" s="109">
        <v>6511</v>
      </c>
      <c r="O253" s="110">
        <v>7580</v>
      </c>
      <c r="P253" s="110">
        <v>4943</v>
      </c>
      <c r="Q253" s="110">
        <v>4926</v>
      </c>
      <c r="R253" s="110" t="s">
        <v>601</v>
      </c>
      <c r="S253" s="111">
        <f t="shared" si="10"/>
        <v>-17</v>
      </c>
      <c r="T253" s="108"/>
      <c r="U253" s="109">
        <v>23382</v>
      </c>
      <c r="V253" s="110">
        <v>24504</v>
      </c>
      <c r="W253" s="110">
        <v>24487</v>
      </c>
      <c r="X253" s="111">
        <f t="shared" si="11"/>
        <v>-17</v>
      </c>
      <c r="Z253" s="112">
        <f>VLOOKUP(F253,'24q3 abv'!1:1048576,46,FALSE)</f>
        <v>-9.1722481895274655E-2</v>
      </c>
      <c r="AA253" s="113">
        <f>VLOOKUP(F253,'24q3 abv'!1:1048576,48,FALSE)</f>
        <v>11.538564033538364</v>
      </c>
      <c r="AB253" s="113">
        <f>VLOOKUP(F253,'24q3 abv'!1:1048576,49,FALSE)</f>
        <v>-0.7814686681805979</v>
      </c>
      <c r="AC253" s="114">
        <f>VLOOKUP(F253,'24q3 abv'!1:1048576,50,FALSE)</f>
        <v>-12.320032701718961</v>
      </c>
      <c r="AF253" s="257"/>
      <c r="AI253" s="257"/>
    </row>
    <row r="254" spans="1:35" x14ac:dyDescent="0.2">
      <c r="A254" s="105">
        <v>436</v>
      </c>
      <c r="B254" s="105">
        <v>436049314</v>
      </c>
      <c r="C254" s="106" t="s">
        <v>176</v>
      </c>
      <c r="D254" s="105">
        <v>49</v>
      </c>
      <c r="E254" s="106" t="s">
        <v>112</v>
      </c>
      <c r="F254" s="105">
        <v>314</v>
      </c>
      <c r="G254" s="106" t="s">
        <v>131</v>
      </c>
      <c r="H254" s="107">
        <v>1</v>
      </c>
      <c r="I254" s="108"/>
      <c r="J254" s="109">
        <v>13996.621915360309</v>
      </c>
      <c r="K254" s="110">
        <v>19632</v>
      </c>
      <c r="L254" s="111">
        <f t="shared" si="9"/>
        <v>5635.3780846396912</v>
      </c>
      <c r="M254" s="108"/>
      <c r="N254" s="109">
        <v>10561</v>
      </c>
      <c r="O254" s="110">
        <v>14814</v>
      </c>
      <c r="P254" s="110">
        <v>11568</v>
      </c>
      <c r="Q254" s="110">
        <v>11610</v>
      </c>
      <c r="R254" s="110" t="s">
        <v>601</v>
      </c>
      <c r="S254" s="111">
        <f t="shared" si="10"/>
        <v>42</v>
      </c>
      <c r="T254" s="108"/>
      <c r="U254" s="109">
        <v>25645.621915360309</v>
      </c>
      <c r="V254" s="110">
        <v>32388</v>
      </c>
      <c r="W254" s="110">
        <v>32430</v>
      </c>
      <c r="X254" s="111">
        <f t="shared" si="11"/>
        <v>42</v>
      </c>
      <c r="Z254" s="112">
        <f>VLOOKUP(F254,'24q3 abv'!1:1048576,46,FALSE)</f>
        <v>0.21545468293865611</v>
      </c>
      <c r="AA254" s="113">
        <f>VLOOKUP(F254,'24q3 abv'!1:1048576,48,FALSE)</f>
        <v>9.7307176945995284</v>
      </c>
      <c r="AB254" s="113">
        <f>VLOOKUP(F254,'24q3 abv'!1:1048576,49,FALSE)</f>
        <v>-0.46873415768337234</v>
      </c>
      <c r="AC254" s="114">
        <f>VLOOKUP(F254,'24q3 abv'!1:1048576,50,FALSE)</f>
        <v>-10.1994518522829</v>
      </c>
      <c r="AF254" s="257"/>
      <c r="AI254" s="257"/>
    </row>
    <row r="255" spans="1:35" x14ac:dyDescent="0.2">
      <c r="A255" s="105">
        <v>436</v>
      </c>
      <c r="B255" s="105">
        <v>436049347</v>
      </c>
      <c r="C255" s="106" t="s">
        <v>176</v>
      </c>
      <c r="D255" s="105">
        <v>49</v>
      </c>
      <c r="E255" s="106" t="s">
        <v>112</v>
      </c>
      <c r="F255" s="105">
        <v>347</v>
      </c>
      <c r="G255" s="106" t="s">
        <v>127</v>
      </c>
      <c r="H255" s="107">
        <v>1</v>
      </c>
      <c r="I255" s="108"/>
      <c r="J255" s="109" t="s">
        <v>601</v>
      </c>
      <c r="K255" s="110">
        <v>14925</v>
      </c>
      <c r="L255" s="111" t="str">
        <f t="shared" si="9"/>
        <v/>
      </c>
      <c r="M255" s="108"/>
      <c r="N255" s="109" t="s">
        <v>601</v>
      </c>
      <c r="O255" s="110">
        <v>6671</v>
      </c>
      <c r="P255" s="110">
        <v>6301</v>
      </c>
      <c r="Q255" s="110">
        <v>6306</v>
      </c>
      <c r="R255" s="110" t="s">
        <v>601</v>
      </c>
      <c r="S255" s="111">
        <f t="shared" si="10"/>
        <v>5</v>
      </c>
      <c r="T255" s="108"/>
      <c r="U255" s="109" t="s">
        <v>601</v>
      </c>
      <c r="V255" s="110">
        <v>22414</v>
      </c>
      <c r="W255" s="110">
        <v>22419</v>
      </c>
      <c r="X255" s="111">
        <f t="shared" si="11"/>
        <v>5</v>
      </c>
      <c r="Z255" s="112">
        <f>VLOOKUP(F255,'24q3 abv'!1:1048576,46,FALSE)</f>
        <v>3.4462395688734659E-2</v>
      </c>
      <c r="AA255" s="113">
        <f>VLOOKUP(F255,'24q3 abv'!1:1048576,48,FALSE)</f>
        <v>7.3734963698448421</v>
      </c>
      <c r="AB255" s="113">
        <f>VLOOKUP(F255,'24q3 abv'!1:1048576,49,FALSE)</f>
        <v>5.2265994503235369</v>
      </c>
      <c r="AC255" s="114">
        <f>VLOOKUP(F255,'24q3 abv'!1:1048576,50,FALSE)</f>
        <v>-2.1468969195213052</v>
      </c>
      <c r="AF255" s="257"/>
      <c r="AI255" s="257"/>
    </row>
    <row r="256" spans="1:35" x14ac:dyDescent="0.2">
      <c r="A256" s="105">
        <v>436</v>
      </c>
      <c r="B256" s="105">
        <v>436049616</v>
      </c>
      <c r="C256" s="106" t="s">
        <v>176</v>
      </c>
      <c r="D256" s="105">
        <v>49</v>
      </c>
      <c r="E256" s="106" t="s">
        <v>112</v>
      </c>
      <c r="F256" s="105">
        <v>616</v>
      </c>
      <c r="G256" s="106" t="s">
        <v>128</v>
      </c>
      <c r="H256" s="107">
        <v>1</v>
      </c>
      <c r="I256" s="108"/>
      <c r="J256" s="109" t="s">
        <v>601</v>
      </c>
      <c r="K256" s="110">
        <v>13504</v>
      </c>
      <c r="L256" s="111" t="str">
        <f t="shared" si="9"/>
        <v/>
      </c>
      <c r="M256" s="108"/>
      <c r="N256" s="109" t="s">
        <v>601</v>
      </c>
      <c r="O256" s="110">
        <v>3972</v>
      </c>
      <c r="P256" s="110">
        <v>2721</v>
      </c>
      <c r="Q256" s="110">
        <v>2568</v>
      </c>
      <c r="R256" s="110" t="s">
        <v>601</v>
      </c>
      <c r="S256" s="111">
        <f t="shared" si="10"/>
        <v>-153</v>
      </c>
      <c r="T256" s="108"/>
      <c r="U256" s="109" t="s">
        <v>601</v>
      </c>
      <c r="V256" s="110">
        <v>17413</v>
      </c>
      <c r="W256" s="110">
        <v>17260</v>
      </c>
      <c r="X256" s="111">
        <f t="shared" si="11"/>
        <v>-153</v>
      </c>
      <c r="Z256" s="112">
        <f>VLOOKUP(F256,'24q3 abv'!1:1048576,46,FALSE)</f>
        <v>-1.1293710576411939</v>
      </c>
      <c r="AA256" s="113">
        <f>VLOOKUP(F256,'24q3 abv'!1:1048576,48,FALSE)</f>
        <v>11.247406436705555</v>
      </c>
      <c r="AB256" s="113">
        <f>VLOOKUP(F256,'24q3 abv'!1:1048576,49,FALSE)</f>
        <v>1.5788855922674685</v>
      </c>
      <c r="AC256" s="114">
        <f>VLOOKUP(F256,'24q3 abv'!1:1048576,50,FALSE)</f>
        <v>-9.6685208444380866</v>
      </c>
      <c r="AF256" s="257"/>
      <c r="AI256" s="257"/>
    </row>
    <row r="257" spans="1:35" x14ac:dyDescent="0.2">
      <c r="A257" s="105">
        <v>437</v>
      </c>
      <c r="B257" s="105">
        <v>437035035</v>
      </c>
      <c r="C257" s="106" t="s">
        <v>177</v>
      </c>
      <c r="D257" s="105">
        <v>35</v>
      </c>
      <c r="E257" s="106" t="s">
        <v>42</v>
      </c>
      <c r="F257" s="105">
        <v>35</v>
      </c>
      <c r="G257" s="106" t="s">
        <v>42</v>
      </c>
      <c r="H257" s="107">
        <v>188</v>
      </c>
      <c r="I257" s="108"/>
      <c r="J257" s="109">
        <v>18499</v>
      </c>
      <c r="K257" s="110">
        <v>20287</v>
      </c>
      <c r="L257" s="111">
        <f t="shared" si="9"/>
        <v>1788</v>
      </c>
      <c r="M257" s="108"/>
      <c r="N257" s="109">
        <v>7678</v>
      </c>
      <c r="O257" s="110">
        <v>8420</v>
      </c>
      <c r="P257" s="110">
        <v>8420</v>
      </c>
      <c r="Q257" s="110">
        <v>7681</v>
      </c>
      <c r="R257" s="110" t="s">
        <v>601</v>
      </c>
      <c r="S257" s="111">
        <f t="shared" si="10"/>
        <v>-739</v>
      </c>
      <c r="T257" s="108"/>
      <c r="U257" s="109">
        <v>27265</v>
      </c>
      <c r="V257" s="110">
        <v>29895</v>
      </c>
      <c r="W257" s="110">
        <v>29156</v>
      </c>
      <c r="X257" s="111">
        <f t="shared" si="11"/>
        <v>-739</v>
      </c>
      <c r="Z257" s="112">
        <f>VLOOKUP(F257,'24q3 abv'!1:1048576,46,FALSE)</f>
        <v>-3.6419865273042262</v>
      </c>
      <c r="AA257" s="113">
        <f>VLOOKUP(F257,'24q3 abv'!1:1048576,48,FALSE)</f>
        <v>8.1977373866931007</v>
      </c>
      <c r="AB257" s="113">
        <f>VLOOKUP(F257,'24q3 abv'!1:1048576,49,FALSE)</f>
        <v>5.1093170533210595</v>
      </c>
      <c r="AC257" s="114">
        <f>VLOOKUP(F257,'24q3 abv'!1:1048576,50,FALSE)</f>
        <v>-3.0884203333720412</v>
      </c>
      <c r="AF257" s="257"/>
      <c r="AI257" s="257"/>
    </row>
    <row r="258" spans="1:35" x14ac:dyDescent="0.2">
      <c r="A258" s="105">
        <v>437</v>
      </c>
      <c r="B258" s="105">
        <v>437035044</v>
      </c>
      <c r="C258" s="106" t="s">
        <v>177</v>
      </c>
      <c r="D258" s="105">
        <v>35</v>
      </c>
      <c r="E258" s="106" t="s">
        <v>42</v>
      </c>
      <c r="F258" s="105">
        <v>44</v>
      </c>
      <c r="G258" s="106" t="s">
        <v>43</v>
      </c>
      <c r="H258" s="107">
        <v>1</v>
      </c>
      <c r="I258" s="108"/>
      <c r="J258" s="109">
        <v>12440</v>
      </c>
      <c r="K258" s="110">
        <v>13129</v>
      </c>
      <c r="L258" s="111">
        <f t="shared" si="9"/>
        <v>689</v>
      </c>
      <c r="M258" s="108"/>
      <c r="N258" s="109">
        <v>434</v>
      </c>
      <c r="O258" s="110" t="s">
        <v>601</v>
      </c>
      <c r="P258" s="110">
        <v>458</v>
      </c>
      <c r="Q258" s="110">
        <v>458</v>
      </c>
      <c r="R258" s="110" t="s">
        <v>601</v>
      </c>
      <c r="S258" s="111">
        <f t="shared" si="10"/>
        <v>0</v>
      </c>
      <c r="T258" s="108"/>
      <c r="U258" s="109">
        <v>13962</v>
      </c>
      <c r="V258" s="110">
        <v>14775</v>
      </c>
      <c r="W258" s="110">
        <v>14775</v>
      </c>
      <c r="X258" s="111">
        <f t="shared" si="11"/>
        <v>0</v>
      </c>
      <c r="Z258" s="112">
        <f>VLOOKUP(F258,'24q3 abv'!1:1048576,46,FALSE)</f>
        <v>0</v>
      </c>
      <c r="AA258" s="113">
        <f>VLOOKUP(F258,'24q3 abv'!1:1048576,48,FALSE)</f>
        <v>7.0211140846889624</v>
      </c>
      <c r="AB258" s="113">
        <f>VLOOKUP(F258,'24q3 abv'!1:1048576,49,FALSE)</f>
        <v>8.022463184796722</v>
      </c>
      <c r="AC258" s="114">
        <f>VLOOKUP(F258,'24q3 abv'!1:1048576,50,FALSE)</f>
        <v>1.0013491001077597</v>
      </c>
      <c r="AF258" s="257"/>
      <c r="AI258" s="257"/>
    </row>
    <row r="259" spans="1:35" x14ac:dyDescent="0.2">
      <c r="A259" s="105">
        <v>437</v>
      </c>
      <c r="B259" s="105">
        <v>437035088</v>
      </c>
      <c r="C259" s="106" t="s">
        <v>177</v>
      </c>
      <c r="D259" s="105">
        <v>35</v>
      </c>
      <c r="E259" s="106" t="s">
        <v>42</v>
      </c>
      <c r="F259" s="105">
        <v>88</v>
      </c>
      <c r="G259" s="106" t="s">
        <v>178</v>
      </c>
      <c r="H259" s="107">
        <v>1</v>
      </c>
      <c r="I259" s="108"/>
      <c r="J259" s="109">
        <v>11852.786472346788</v>
      </c>
      <c r="K259" s="110">
        <v>12637</v>
      </c>
      <c r="L259" s="111">
        <f t="shared" si="9"/>
        <v>784.21352765321171</v>
      </c>
      <c r="M259" s="108"/>
      <c r="N259" s="109">
        <v>3826</v>
      </c>
      <c r="O259" s="110" t="s">
        <v>601</v>
      </c>
      <c r="P259" s="110">
        <v>4079</v>
      </c>
      <c r="Q259" s="110">
        <v>4079</v>
      </c>
      <c r="R259" s="110" t="s">
        <v>601</v>
      </c>
      <c r="S259" s="111">
        <f t="shared" si="10"/>
        <v>0</v>
      </c>
      <c r="T259" s="108"/>
      <c r="U259" s="109">
        <v>16766.786472346786</v>
      </c>
      <c r="V259" s="110">
        <v>17904</v>
      </c>
      <c r="W259" s="110">
        <v>17904</v>
      </c>
      <c r="X259" s="111">
        <f t="shared" si="11"/>
        <v>0</v>
      </c>
      <c r="Z259" s="112">
        <f>VLOOKUP(F259,'24q3 abv'!1:1048576,46,FALSE)</f>
        <v>0</v>
      </c>
      <c r="AA259" s="113">
        <f>VLOOKUP(F259,'24q3 abv'!1:1048576,48,FALSE)</f>
        <v>8.9406000744698488</v>
      </c>
      <c r="AB259" s="113">
        <f>VLOOKUP(F259,'24q3 abv'!1:1048576,49,FALSE)</f>
        <v>2.5740777671632378</v>
      </c>
      <c r="AC259" s="114">
        <f>VLOOKUP(F259,'24q3 abv'!1:1048576,50,FALSE)</f>
        <v>-6.3665223073066111</v>
      </c>
      <c r="AF259" s="257"/>
      <c r="AI259" s="257"/>
    </row>
    <row r="260" spans="1:35" x14ac:dyDescent="0.2">
      <c r="A260" s="105">
        <v>437</v>
      </c>
      <c r="B260" s="105">
        <v>437035093</v>
      </c>
      <c r="C260" s="106" t="s">
        <v>177</v>
      </c>
      <c r="D260" s="105">
        <v>35</v>
      </c>
      <c r="E260" s="106" t="s">
        <v>42</v>
      </c>
      <c r="F260" s="105">
        <v>93</v>
      </c>
      <c r="G260" s="106" t="s">
        <v>45</v>
      </c>
      <c r="H260" s="107">
        <v>1</v>
      </c>
      <c r="I260" s="108"/>
      <c r="J260" s="109">
        <v>17625.341117535296</v>
      </c>
      <c r="K260" s="110">
        <v>20775</v>
      </c>
      <c r="L260" s="111">
        <f t="shared" si="9"/>
        <v>3149.6588824647042</v>
      </c>
      <c r="M260" s="108"/>
      <c r="N260" s="109">
        <v>227</v>
      </c>
      <c r="O260" s="110" t="s">
        <v>601</v>
      </c>
      <c r="P260" s="110">
        <v>58</v>
      </c>
      <c r="Q260" s="110">
        <v>0</v>
      </c>
      <c r="R260" s="110" t="s">
        <v>601</v>
      </c>
      <c r="S260" s="111">
        <f t="shared" si="10"/>
        <v>-58</v>
      </c>
      <c r="T260" s="108"/>
      <c r="U260" s="109">
        <v>18940.341117535296</v>
      </c>
      <c r="V260" s="110">
        <v>22021</v>
      </c>
      <c r="W260" s="110">
        <v>21963</v>
      </c>
      <c r="X260" s="111">
        <f t="shared" si="11"/>
        <v>-58</v>
      </c>
      <c r="Z260" s="112">
        <f>VLOOKUP(F260,'24q3 abv'!1:1048576,46,FALSE)</f>
        <v>-0.29623913782315014</v>
      </c>
      <c r="AA260" s="113">
        <f>VLOOKUP(F260,'24q3 abv'!1:1048576,48,FALSE)</f>
        <v>16.450773736991518</v>
      </c>
      <c r="AB260" s="113">
        <f>VLOOKUP(F260,'24q3 abv'!1:1048576,49,FALSE)</f>
        <v>14.856653552425286</v>
      </c>
      <c r="AC260" s="114">
        <f>VLOOKUP(F260,'24q3 abv'!1:1048576,50,FALSE)</f>
        <v>-1.5941201845662327</v>
      </c>
      <c r="AF260" s="257"/>
      <c r="AI260" s="257"/>
    </row>
    <row r="261" spans="1:35" x14ac:dyDescent="0.2">
      <c r="A261" s="105">
        <v>437</v>
      </c>
      <c r="B261" s="105">
        <v>437035100</v>
      </c>
      <c r="C261" s="106" t="s">
        <v>177</v>
      </c>
      <c r="D261" s="105">
        <v>35</v>
      </c>
      <c r="E261" s="106" t="s">
        <v>42</v>
      </c>
      <c r="F261" s="105">
        <v>100</v>
      </c>
      <c r="G261" s="106" t="s">
        <v>98</v>
      </c>
      <c r="H261" s="107">
        <v>1</v>
      </c>
      <c r="I261" s="108"/>
      <c r="J261" s="109" t="s">
        <v>601</v>
      </c>
      <c r="K261" s="110">
        <v>16329</v>
      </c>
      <c r="L261" s="111" t="str">
        <f t="shared" si="9"/>
        <v/>
      </c>
      <c r="M261" s="108"/>
      <c r="N261" s="109" t="s">
        <v>601</v>
      </c>
      <c r="O261" s="110" t="s">
        <v>601</v>
      </c>
      <c r="P261" s="110">
        <v>5396</v>
      </c>
      <c r="Q261" s="110">
        <v>4133</v>
      </c>
      <c r="R261" s="110" t="s">
        <v>601</v>
      </c>
      <c r="S261" s="111">
        <f t="shared" si="10"/>
        <v>-1263</v>
      </c>
      <c r="T261" s="108"/>
      <c r="U261" s="109" t="s">
        <v>601</v>
      </c>
      <c r="V261" s="110">
        <v>22913</v>
      </c>
      <c r="W261" s="110">
        <v>21650</v>
      </c>
      <c r="X261" s="111">
        <f t="shared" si="11"/>
        <v>-1263</v>
      </c>
      <c r="Z261" s="112">
        <f>VLOOKUP(F261,'24q3 abv'!1:1048576,46,FALSE)</f>
        <v>-7.7348290543766183</v>
      </c>
      <c r="AA261" s="113">
        <f>VLOOKUP(F261,'24q3 abv'!1:1048576,48,FALSE)</f>
        <v>14.379802532330238</v>
      </c>
      <c r="AB261" s="113">
        <f>VLOOKUP(F261,'24q3 abv'!1:1048576,49,FALSE)</f>
        <v>6.891325014944635</v>
      </c>
      <c r="AC261" s="114">
        <f>VLOOKUP(F261,'24q3 abv'!1:1048576,50,FALSE)</f>
        <v>-7.4884775173856033</v>
      </c>
      <c r="AF261" s="257"/>
      <c r="AI261" s="257"/>
    </row>
    <row r="262" spans="1:35" x14ac:dyDescent="0.2">
      <c r="A262" s="105">
        <v>437</v>
      </c>
      <c r="B262" s="105">
        <v>437035176</v>
      </c>
      <c r="C262" s="106" t="s">
        <v>177</v>
      </c>
      <c r="D262" s="105">
        <v>35</v>
      </c>
      <c r="E262" s="106" t="s">
        <v>42</v>
      </c>
      <c r="F262" s="105">
        <v>176</v>
      </c>
      <c r="G262" s="106" t="s">
        <v>50</v>
      </c>
      <c r="H262" s="107">
        <v>1</v>
      </c>
      <c r="I262" s="108"/>
      <c r="J262" s="109" t="s">
        <v>601</v>
      </c>
      <c r="K262" s="110">
        <v>15768</v>
      </c>
      <c r="L262" s="111" t="str">
        <f t="shared" si="9"/>
        <v/>
      </c>
      <c r="M262" s="108"/>
      <c r="N262" s="109" t="s">
        <v>601</v>
      </c>
      <c r="O262" s="110" t="s">
        <v>601</v>
      </c>
      <c r="P262" s="110">
        <v>5362</v>
      </c>
      <c r="Q262" s="110">
        <v>3975</v>
      </c>
      <c r="R262" s="110" t="s">
        <v>601</v>
      </c>
      <c r="S262" s="111">
        <f t="shared" si="10"/>
        <v>-1387</v>
      </c>
      <c r="T262" s="108"/>
      <c r="U262" s="109" t="s">
        <v>601</v>
      </c>
      <c r="V262" s="110">
        <v>22318</v>
      </c>
      <c r="W262" s="110">
        <v>20931</v>
      </c>
      <c r="X262" s="111">
        <f t="shared" si="11"/>
        <v>-1387</v>
      </c>
      <c r="Z262" s="112">
        <f>VLOOKUP(F262,'24q3 abv'!1:1048576,46,FALSE)</f>
        <v>-8.7981300551999482</v>
      </c>
      <c r="AA262" s="113">
        <f>VLOOKUP(F262,'24q3 abv'!1:1048576,48,FALSE)</f>
        <v>10.681823200416861</v>
      </c>
      <c r="AB262" s="113">
        <f>VLOOKUP(F262,'24q3 abv'!1:1048576,49,FALSE)</f>
        <v>4.139499251950669</v>
      </c>
      <c r="AC262" s="114">
        <f>VLOOKUP(F262,'24q3 abv'!1:1048576,50,FALSE)</f>
        <v>-6.5423239484661924</v>
      </c>
      <c r="AF262" s="257"/>
      <c r="AI262" s="257"/>
    </row>
    <row r="263" spans="1:35" x14ac:dyDescent="0.2">
      <c r="A263" s="105">
        <v>437</v>
      </c>
      <c r="B263" s="105">
        <v>437035243</v>
      </c>
      <c r="C263" s="106" t="s">
        <v>177</v>
      </c>
      <c r="D263" s="105">
        <v>35</v>
      </c>
      <c r="E263" s="106" t="s">
        <v>42</v>
      </c>
      <c r="F263" s="105">
        <v>243</v>
      </c>
      <c r="G263" s="106" t="s">
        <v>62</v>
      </c>
      <c r="H263" s="107">
        <v>1</v>
      </c>
      <c r="I263" s="108"/>
      <c r="J263" s="109">
        <v>15518.332806854127</v>
      </c>
      <c r="K263" s="110">
        <v>16888</v>
      </c>
      <c r="L263" s="111">
        <f t="shared" si="9"/>
        <v>1369.6671931458732</v>
      </c>
      <c r="M263" s="108"/>
      <c r="N263" s="109">
        <v>2211</v>
      </c>
      <c r="O263" s="110" t="s">
        <v>601</v>
      </c>
      <c r="P263" s="110">
        <v>1807</v>
      </c>
      <c r="Q263" s="110">
        <v>1814</v>
      </c>
      <c r="R263" s="110" t="s">
        <v>601</v>
      </c>
      <c r="S263" s="111">
        <f t="shared" si="10"/>
        <v>7</v>
      </c>
      <c r="T263" s="108"/>
      <c r="U263" s="109">
        <v>18817.332806854127</v>
      </c>
      <c r="V263" s="110">
        <v>19883</v>
      </c>
      <c r="W263" s="110">
        <v>19890</v>
      </c>
      <c r="X263" s="111">
        <f t="shared" si="11"/>
        <v>7</v>
      </c>
      <c r="Z263" s="112">
        <f>VLOOKUP(F263,'24q3 abv'!1:1048576,46,FALSE)</f>
        <v>3.834364684767877E-2</v>
      </c>
      <c r="AA263" s="113">
        <f>VLOOKUP(F263,'24q3 abv'!1:1048576,48,FALSE)</f>
        <v>11.760665710220056</v>
      </c>
      <c r="AB263" s="113">
        <f>VLOOKUP(F263,'24q3 abv'!1:1048576,49,FALSE)</f>
        <v>7.6975667561751724</v>
      </c>
      <c r="AC263" s="114">
        <f>VLOOKUP(F263,'24q3 abv'!1:1048576,50,FALSE)</f>
        <v>-4.0630989540448841</v>
      </c>
      <c r="AF263" s="257"/>
      <c r="AI263" s="257"/>
    </row>
    <row r="264" spans="1:35" x14ac:dyDescent="0.2">
      <c r="A264" s="105">
        <v>437</v>
      </c>
      <c r="B264" s="105">
        <v>437035244</v>
      </c>
      <c r="C264" s="106" t="s">
        <v>177</v>
      </c>
      <c r="D264" s="105">
        <v>35</v>
      </c>
      <c r="E264" s="106" t="s">
        <v>42</v>
      </c>
      <c r="F264" s="105">
        <v>244</v>
      </c>
      <c r="G264" s="106" t="s">
        <v>52</v>
      </c>
      <c r="H264" s="107">
        <v>3</v>
      </c>
      <c r="I264" s="108"/>
      <c r="J264" s="109">
        <v>15441</v>
      </c>
      <c r="K264" s="110">
        <v>20237</v>
      </c>
      <c r="L264" s="111">
        <f t="shared" si="9"/>
        <v>4796</v>
      </c>
      <c r="M264" s="108"/>
      <c r="N264" s="109">
        <v>4396</v>
      </c>
      <c r="O264" s="110" t="s">
        <v>601</v>
      </c>
      <c r="P264" s="110">
        <v>5821</v>
      </c>
      <c r="Q264" s="110">
        <v>5791</v>
      </c>
      <c r="R264" s="110" t="s">
        <v>601</v>
      </c>
      <c r="S264" s="111">
        <f t="shared" si="10"/>
        <v>-30</v>
      </c>
      <c r="T264" s="108"/>
      <c r="U264" s="109">
        <v>20925</v>
      </c>
      <c r="V264" s="110">
        <v>27246</v>
      </c>
      <c r="W264" s="110">
        <v>27216</v>
      </c>
      <c r="X264" s="111">
        <f t="shared" si="11"/>
        <v>-30</v>
      </c>
      <c r="Z264" s="112">
        <f>VLOOKUP(F264,'24q3 abv'!1:1048576,46,FALSE)</f>
        <v>-0.1488089004262747</v>
      </c>
      <c r="AA264" s="113">
        <f>VLOOKUP(F264,'24q3 abv'!1:1048576,48,FALSE)</f>
        <v>6.4858268964292893</v>
      </c>
      <c r="AB264" s="113">
        <f>VLOOKUP(F264,'24q3 abv'!1:1048576,49,FALSE)</f>
        <v>7.0576880427834432</v>
      </c>
      <c r="AC264" s="114">
        <f>VLOOKUP(F264,'24q3 abv'!1:1048576,50,FALSE)</f>
        <v>0.57186114635415386</v>
      </c>
      <c r="AF264" s="257"/>
      <c r="AI264" s="257"/>
    </row>
    <row r="265" spans="1:35" x14ac:dyDescent="0.2">
      <c r="A265" s="105">
        <v>437</v>
      </c>
      <c r="B265" s="105">
        <v>437035336</v>
      </c>
      <c r="C265" s="106" t="s">
        <v>177</v>
      </c>
      <c r="D265" s="105">
        <v>35</v>
      </c>
      <c r="E265" s="106" t="s">
        <v>42</v>
      </c>
      <c r="F265" s="105">
        <v>336</v>
      </c>
      <c r="G265" s="106" t="s">
        <v>132</v>
      </c>
      <c r="H265" s="107">
        <v>2</v>
      </c>
      <c r="I265" s="108"/>
      <c r="J265" s="109" t="s">
        <v>601</v>
      </c>
      <c r="K265" s="110">
        <v>19470</v>
      </c>
      <c r="L265" s="111" t="str">
        <f t="shared" si="9"/>
        <v/>
      </c>
      <c r="M265" s="108"/>
      <c r="N265" s="109" t="s">
        <v>601</v>
      </c>
      <c r="O265" s="110" t="s">
        <v>601</v>
      </c>
      <c r="P265" s="110">
        <v>1782</v>
      </c>
      <c r="Q265" s="110">
        <v>2607</v>
      </c>
      <c r="R265" s="110" t="s">
        <v>601</v>
      </c>
      <c r="S265" s="111">
        <f t="shared" si="10"/>
        <v>825</v>
      </c>
      <c r="T265" s="108"/>
      <c r="U265" s="109" t="s">
        <v>601</v>
      </c>
      <c r="V265" s="110">
        <v>22440</v>
      </c>
      <c r="W265" s="110">
        <v>23265</v>
      </c>
      <c r="X265" s="111">
        <f t="shared" si="11"/>
        <v>825</v>
      </c>
      <c r="Z265" s="112">
        <f>VLOOKUP(F265,'24q3 abv'!1:1048576,46,FALSE)</f>
        <v>4.234453997041868</v>
      </c>
      <c r="AA265" s="113">
        <f>VLOOKUP(F265,'24q3 abv'!1:1048576,48,FALSE)</f>
        <v>7.9391485715069559</v>
      </c>
      <c r="AB265" s="113">
        <f>VLOOKUP(F265,'24q3 abv'!1:1048576,49,FALSE)</f>
        <v>2.8888334321655695</v>
      </c>
      <c r="AC265" s="114">
        <f>VLOOKUP(F265,'24q3 abv'!1:1048576,50,FALSE)</f>
        <v>-5.0503151393413859</v>
      </c>
      <c r="AF265" s="257"/>
      <c r="AI265" s="257"/>
    </row>
    <row r="266" spans="1:35" x14ac:dyDescent="0.2">
      <c r="A266" s="105">
        <v>438</v>
      </c>
      <c r="B266" s="105">
        <v>438035035</v>
      </c>
      <c r="C266" s="106" t="s">
        <v>179</v>
      </c>
      <c r="D266" s="105">
        <v>35</v>
      </c>
      <c r="E266" s="106" t="s">
        <v>42</v>
      </c>
      <c r="F266" s="105">
        <v>35</v>
      </c>
      <c r="G266" s="106" t="s">
        <v>42</v>
      </c>
      <c r="H266" s="107">
        <v>319</v>
      </c>
      <c r="I266" s="108"/>
      <c r="J266" s="109">
        <v>17497</v>
      </c>
      <c r="K266" s="110">
        <v>19096</v>
      </c>
      <c r="L266" s="111">
        <f t="shared" si="9"/>
        <v>1599</v>
      </c>
      <c r="M266" s="108"/>
      <c r="N266" s="109">
        <v>7262</v>
      </c>
      <c r="O266" s="110">
        <v>7926</v>
      </c>
      <c r="P266" s="110">
        <v>7926</v>
      </c>
      <c r="Q266" s="110">
        <v>7230</v>
      </c>
      <c r="R266" s="110" t="s">
        <v>601</v>
      </c>
      <c r="S266" s="111">
        <f t="shared" si="10"/>
        <v>-696</v>
      </c>
      <c r="T266" s="108"/>
      <c r="U266" s="109">
        <v>25847</v>
      </c>
      <c r="V266" s="110">
        <v>28210</v>
      </c>
      <c r="W266" s="110">
        <v>27514</v>
      </c>
      <c r="X266" s="111">
        <f t="shared" si="11"/>
        <v>-696</v>
      </c>
      <c r="Z266" s="112">
        <f>VLOOKUP(F266,'24q3 abv'!1:1048576,46,FALSE)</f>
        <v>-3.6419865273042262</v>
      </c>
      <c r="AA266" s="113">
        <f>VLOOKUP(F266,'24q3 abv'!1:1048576,48,FALSE)</f>
        <v>8.1977373866931007</v>
      </c>
      <c r="AB266" s="113">
        <f>VLOOKUP(F266,'24q3 abv'!1:1048576,49,FALSE)</f>
        <v>5.1093170533210595</v>
      </c>
      <c r="AC266" s="114">
        <f>VLOOKUP(F266,'24q3 abv'!1:1048576,50,FALSE)</f>
        <v>-3.0884203333720412</v>
      </c>
      <c r="AF266" s="257"/>
      <c r="AI266" s="257"/>
    </row>
    <row r="267" spans="1:35" x14ac:dyDescent="0.2">
      <c r="A267" s="105">
        <v>438</v>
      </c>
      <c r="B267" s="105">
        <v>438035044</v>
      </c>
      <c r="C267" s="106" t="s">
        <v>179</v>
      </c>
      <c r="D267" s="105">
        <v>35</v>
      </c>
      <c r="E267" s="106" t="s">
        <v>42</v>
      </c>
      <c r="F267" s="105">
        <v>44</v>
      </c>
      <c r="G267" s="106" t="s">
        <v>43</v>
      </c>
      <c r="H267" s="107">
        <v>6</v>
      </c>
      <c r="I267" s="108"/>
      <c r="J267" s="109">
        <v>18109</v>
      </c>
      <c r="K267" s="110">
        <v>20113</v>
      </c>
      <c r="L267" s="111">
        <f t="shared" ref="L267:L330" si="12">IFERROR(IF(J267="","",K267-J267),"")</f>
        <v>2004</v>
      </c>
      <c r="M267" s="108"/>
      <c r="N267" s="109">
        <v>632</v>
      </c>
      <c r="O267" s="110">
        <v>701</v>
      </c>
      <c r="P267" s="110">
        <v>701</v>
      </c>
      <c r="Q267" s="110">
        <v>701</v>
      </c>
      <c r="R267" s="110" t="s">
        <v>601</v>
      </c>
      <c r="S267" s="111">
        <f t="shared" ref="S267:S330" si="13">IFERROR(IF(Q267="","",Q267-P267),"")</f>
        <v>0</v>
      </c>
      <c r="T267" s="108"/>
      <c r="U267" s="109">
        <v>19829</v>
      </c>
      <c r="V267" s="110">
        <v>22002</v>
      </c>
      <c r="W267" s="110">
        <v>22002</v>
      </c>
      <c r="X267" s="111">
        <f t="shared" ref="X267:X330" si="14">IFERROR(IF(V267="","",W267-V267),"")</f>
        <v>0</v>
      </c>
      <c r="Z267" s="112">
        <f>VLOOKUP(F267,'24q3 abv'!1:1048576,46,FALSE)</f>
        <v>0</v>
      </c>
      <c r="AA267" s="113">
        <f>VLOOKUP(F267,'24q3 abv'!1:1048576,48,FALSE)</f>
        <v>7.0211140846889624</v>
      </c>
      <c r="AB267" s="113">
        <f>VLOOKUP(F267,'24q3 abv'!1:1048576,49,FALSE)</f>
        <v>8.022463184796722</v>
      </c>
      <c r="AC267" s="114">
        <f>VLOOKUP(F267,'24q3 abv'!1:1048576,50,FALSE)</f>
        <v>1.0013491001077597</v>
      </c>
      <c r="AF267" s="257"/>
      <c r="AI267" s="257"/>
    </row>
    <row r="268" spans="1:35" x14ac:dyDescent="0.2">
      <c r="A268" s="105">
        <v>438</v>
      </c>
      <c r="B268" s="105">
        <v>438035220</v>
      </c>
      <c r="C268" s="106" t="s">
        <v>179</v>
      </c>
      <c r="D268" s="105">
        <v>35</v>
      </c>
      <c r="E268" s="106" t="s">
        <v>42</v>
      </c>
      <c r="F268" s="105">
        <v>220</v>
      </c>
      <c r="G268" s="106" t="s">
        <v>61</v>
      </c>
      <c r="H268" s="107">
        <v>1</v>
      </c>
      <c r="I268" s="108"/>
      <c r="J268" s="109">
        <v>13824.907319639307</v>
      </c>
      <c r="K268" s="110">
        <v>19470</v>
      </c>
      <c r="L268" s="111">
        <f t="shared" si="12"/>
        <v>5645.0926803606926</v>
      </c>
      <c r="M268" s="108"/>
      <c r="N268" s="109">
        <v>5224</v>
      </c>
      <c r="O268" s="110">
        <v>7357</v>
      </c>
      <c r="P268" s="110">
        <v>6465</v>
      </c>
      <c r="Q268" s="110">
        <v>6419</v>
      </c>
      <c r="R268" s="110" t="s">
        <v>601</v>
      </c>
      <c r="S268" s="111">
        <f t="shared" si="13"/>
        <v>-46</v>
      </c>
      <c r="T268" s="108"/>
      <c r="U268" s="109">
        <v>20136.907319639307</v>
      </c>
      <c r="V268" s="110">
        <v>27123</v>
      </c>
      <c r="W268" s="110">
        <v>27077</v>
      </c>
      <c r="X268" s="111">
        <f t="shared" si="14"/>
        <v>-46</v>
      </c>
      <c r="Z268" s="112">
        <f>VLOOKUP(F268,'24q3 abv'!1:1048576,46,FALSE)</f>
        <v>-0.2353927878211266</v>
      </c>
      <c r="AA268" s="113">
        <f>VLOOKUP(F268,'24q3 abv'!1:1048576,48,FALSE)</f>
        <v>9.8734021413268014</v>
      </c>
      <c r="AB268" s="113">
        <f>VLOOKUP(F268,'24q3 abv'!1:1048576,49,FALSE)</f>
        <v>5.8322436980293819</v>
      </c>
      <c r="AC268" s="114">
        <f>VLOOKUP(F268,'24q3 abv'!1:1048576,50,FALSE)</f>
        <v>-4.0411584432974195</v>
      </c>
      <c r="AF268" s="257"/>
      <c r="AI268" s="257"/>
    </row>
    <row r="269" spans="1:35" x14ac:dyDescent="0.2">
      <c r="A269" s="105">
        <v>438</v>
      </c>
      <c r="B269" s="105">
        <v>438035243</v>
      </c>
      <c r="C269" s="106" t="s">
        <v>179</v>
      </c>
      <c r="D269" s="105">
        <v>35</v>
      </c>
      <c r="E269" s="106" t="s">
        <v>42</v>
      </c>
      <c r="F269" s="105">
        <v>243</v>
      </c>
      <c r="G269" s="106" t="s">
        <v>62</v>
      </c>
      <c r="H269" s="107">
        <v>3</v>
      </c>
      <c r="I269" s="108"/>
      <c r="J269" s="109">
        <v>15518.332806854127</v>
      </c>
      <c r="K269" s="110">
        <v>18554</v>
      </c>
      <c r="L269" s="111">
        <f t="shared" si="12"/>
        <v>3035.6671931458732</v>
      </c>
      <c r="M269" s="108"/>
      <c r="N269" s="109">
        <v>2211</v>
      </c>
      <c r="O269" s="110">
        <v>2644</v>
      </c>
      <c r="P269" s="110">
        <v>1985</v>
      </c>
      <c r="Q269" s="110">
        <v>1993</v>
      </c>
      <c r="R269" s="110" t="s">
        <v>601</v>
      </c>
      <c r="S269" s="111">
        <f t="shared" si="13"/>
        <v>8</v>
      </c>
      <c r="T269" s="108"/>
      <c r="U269" s="109">
        <v>18817.332806854127</v>
      </c>
      <c r="V269" s="110">
        <v>21727</v>
      </c>
      <c r="W269" s="110">
        <v>21735</v>
      </c>
      <c r="X269" s="111">
        <f t="shared" si="14"/>
        <v>8</v>
      </c>
      <c r="Z269" s="112">
        <f>VLOOKUP(F269,'24q3 abv'!1:1048576,46,FALSE)</f>
        <v>3.834364684767877E-2</v>
      </c>
      <c r="AA269" s="113">
        <f>VLOOKUP(F269,'24q3 abv'!1:1048576,48,FALSE)</f>
        <v>11.760665710220056</v>
      </c>
      <c r="AB269" s="113">
        <f>VLOOKUP(F269,'24q3 abv'!1:1048576,49,FALSE)</f>
        <v>7.6975667561751724</v>
      </c>
      <c r="AC269" s="114">
        <f>VLOOKUP(F269,'24q3 abv'!1:1048576,50,FALSE)</f>
        <v>-4.0630989540448841</v>
      </c>
      <c r="AF269" s="257"/>
      <c r="AI269" s="257"/>
    </row>
    <row r="270" spans="1:35" x14ac:dyDescent="0.2">
      <c r="A270" s="105">
        <v>438</v>
      </c>
      <c r="B270" s="105">
        <v>438035244</v>
      </c>
      <c r="C270" s="106" t="s">
        <v>179</v>
      </c>
      <c r="D270" s="105">
        <v>35</v>
      </c>
      <c r="E270" s="106" t="s">
        <v>42</v>
      </c>
      <c r="F270" s="105">
        <v>244</v>
      </c>
      <c r="G270" s="106" t="s">
        <v>52</v>
      </c>
      <c r="H270" s="107">
        <v>5</v>
      </c>
      <c r="I270" s="108"/>
      <c r="J270" s="109">
        <v>18160</v>
      </c>
      <c r="K270" s="110">
        <v>20083</v>
      </c>
      <c r="L270" s="111">
        <f t="shared" si="12"/>
        <v>1923</v>
      </c>
      <c r="M270" s="108"/>
      <c r="N270" s="109">
        <v>5170</v>
      </c>
      <c r="O270" s="110">
        <v>5717</v>
      </c>
      <c r="P270" s="110">
        <v>5777</v>
      </c>
      <c r="Q270" s="110">
        <v>5747</v>
      </c>
      <c r="R270" s="110" t="s">
        <v>601</v>
      </c>
      <c r="S270" s="111">
        <f t="shared" si="13"/>
        <v>-30</v>
      </c>
      <c r="T270" s="108"/>
      <c r="U270" s="109">
        <v>24418</v>
      </c>
      <c r="V270" s="110">
        <v>27048</v>
      </c>
      <c r="W270" s="110">
        <v>27018</v>
      </c>
      <c r="X270" s="111">
        <f t="shared" si="14"/>
        <v>-30</v>
      </c>
      <c r="Z270" s="112">
        <f>VLOOKUP(F270,'24q3 abv'!1:1048576,46,FALSE)</f>
        <v>-0.1488089004262747</v>
      </c>
      <c r="AA270" s="113">
        <f>VLOOKUP(F270,'24q3 abv'!1:1048576,48,FALSE)</f>
        <v>6.4858268964292893</v>
      </c>
      <c r="AB270" s="113">
        <f>VLOOKUP(F270,'24q3 abv'!1:1048576,49,FALSE)</f>
        <v>7.0576880427834432</v>
      </c>
      <c r="AC270" s="114">
        <f>VLOOKUP(F270,'24q3 abv'!1:1048576,50,FALSE)</f>
        <v>0.57186114635415386</v>
      </c>
      <c r="AF270" s="257"/>
      <c r="AI270" s="257"/>
    </row>
    <row r="271" spans="1:35" x14ac:dyDescent="0.2">
      <c r="A271" s="105">
        <v>438</v>
      </c>
      <c r="B271" s="105">
        <v>438035293</v>
      </c>
      <c r="C271" s="106" t="s">
        <v>179</v>
      </c>
      <c r="D271" s="105">
        <v>35</v>
      </c>
      <c r="E271" s="106" t="s">
        <v>42</v>
      </c>
      <c r="F271" s="105">
        <v>293</v>
      </c>
      <c r="G271" s="106" t="s">
        <v>65</v>
      </c>
      <c r="H271" s="107">
        <v>1</v>
      </c>
      <c r="I271" s="108"/>
      <c r="J271" s="109">
        <v>14953.293164987406</v>
      </c>
      <c r="K271" s="110">
        <v>20237</v>
      </c>
      <c r="L271" s="111">
        <f t="shared" si="12"/>
        <v>5283.7068350125937</v>
      </c>
      <c r="M271" s="108"/>
      <c r="N271" s="109">
        <v>404</v>
      </c>
      <c r="O271" s="110">
        <v>546</v>
      </c>
      <c r="P271" s="110">
        <v>582</v>
      </c>
      <c r="Q271" s="110">
        <v>702</v>
      </c>
      <c r="R271" s="110" t="s">
        <v>601</v>
      </c>
      <c r="S271" s="111">
        <f t="shared" si="13"/>
        <v>120</v>
      </c>
      <c r="T271" s="108"/>
      <c r="U271" s="109">
        <v>16445.293164987408</v>
      </c>
      <c r="V271" s="110">
        <v>22007</v>
      </c>
      <c r="W271" s="110">
        <v>22127</v>
      </c>
      <c r="X271" s="111">
        <f t="shared" si="14"/>
        <v>120</v>
      </c>
      <c r="Z271" s="112">
        <f>VLOOKUP(F271,'24q3 abv'!1:1048576,46,FALSE)</f>
        <v>0.59280032246729775</v>
      </c>
      <c r="AA271" s="113">
        <f>VLOOKUP(F271,'24q3 abv'!1:1048576,48,FALSE)</f>
        <v>10.669097540232126</v>
      </c>
      <c r="AB271" s="113">
        <f>VLOOKUP(F271,'24q3 abv'!1:1048576,49,FALSE)</f>
        <v>11.558525803307015</v>
      </c>
      <c r="AC271" s="114">
        <f>VLOOKUP(F271,'24q3 abv'!1:1048576,50,FALSE)</f>
        <v>0.88942826307488865</v>
      </c>
      <c r="AF271" s="257"/>
      <c r="AI271" s="257"/>
    </row>
    <row r="272" spans="1:35" x14ac:dyDescent="0.2">
      <c r="A272" s="105">
        <v>438</v>
      </c>
      <c r="B272" s="105">
        <v>438035780</v>
      </c>
      <c r="C272" s="106" t="s">
        <v>179</v>
      </c>
      <c r="D272" s="105">
        <v>35</v>
      </c>
      <c r="E272" s="106" t="s">
        <v>42</v>
      </c>
      <c r="F272" s="105">
        <v>780</v>
      </c>
      <c r="G272" s="106" t="s">
        <v>180</v>
      </c>
      <c r="H272" s="107">
        <v>1</v>
      </c>
      <c r="I272" s="108"/>
      <c r="J272" s="109" t="s">
        <v>601</v>
      </c>
      <c r="K272" s="110">
        <v>13360</v>
      </c>
      <c r="L272" s="111" t="str">
        <f t="shared" si="12"/>
        <v/>
      </c>
      <c r="M272" s="108"/>
      <c r="N272" s="109" t="s">
        <v>601</v>
      </c>
      <c r="O272" s="110">
        <v>3307</v>
      </c>
      <c r="P272" s="110">
        <v>3307</v>
      </c>
      <c r="Q272" s="110">
        <v>2378</v>
      </c>
      <c r="R272" s="110" t="s">
        <v>601</v>
      </c>
      <c r="S272" s="111">
        <f t="shared" si="13"/>
        <v>-929</v>
      </c>
      <c r="T272" s="108"/>
      <c r="U272" s="109" t="s">
        <v>601</v>
      </c>
      <c r="V272" s="110">
        <v>17855</v>
      </c>
      <c r="W272" s="110">
        <v>16926</v>
      </c>
      <c r="X272" s="111">
        <f t="shared" si="14"/>
        <v>-929</v>
      </c>
      <c r="Z272" s="112">
        <f>VLOOKUP(F272,'24q3 abv'!1:1048576,46,FALSE)</f>
        <v>-6.9528231349296021</v>
      </c>
      <c r="AA272" s="113">
        <f>VLOOKUP(F272,'24q3 abv'!1:1048576,48,FALSE)</f>
        <v>11.751386044215199</v>
      </c>
      <c r="AB272" s="113">
        <f>VLOOKUP(F272,'24q3 abv'!1:1048576,49,FALSE)</f>
        <v>4.9745639647760731</v>
      </c>
      <c r="AC272" s="114">
        <f>VLOOKUP(F272,'24q3 abv'!1:1048576,50,FALSE)</f>
        <v>-6.7768220794391256</v>
      </c>
      <c r="AF272" s="257"/>
      <c r="AI272" s="257"/>
    </row>
    <row r="273" spans="1:35" x14ac:dyDescent="0.2">
      <c r="A273" s="105">
        <v>439</v>
      </c>
      <c r="B273" s="105">
        <v>439035035</v>
      </c>
      <c r="C273" s="106" t="s">
        <v>181</v>
      </c>
      <c r="D273" s="105">
        <v>35</v>
      </c>
      <c r="E273" s="106" t="s">
        <v>42</v>
      </c>
      <c r="F273" s="105">
        <v>35</v>
      </c>
      <c r="G273" s="106" t="s">
        <v>42</v>
      </c>
      <c r="H273" s="107">
        <v>430</v>
      </c>
      <c r="I273" s="108"/>
      <c r="J273" s="109">
        <v>16079</v>
      </c>
      <c r="K273" s="110">
        <v>17456</v>
      </c>
      <c r="L273" s="111">
        <f t="shared" si="12"/>
        <v>1377</v>
      </c>
      <c r="M273" s="108"/>
      <c r="N273" s="109">
        <v>6674</v>
      </c>
      <c r="O273" s="110">
        <v>7245</v>
      </c>
      <c r="P273" s="110">
        <v>7245</v>
      </c>
      <c r="Q273" s="110">
        <v>6610</v>
      </c>
      <c r="R273" s="110" t="s">
        <v>601</v>
      </c>
      <c r="S273" s="111">
        <f t="shared" si="13"/>
        <v>-635</v>
      </c>
      <c r="T273" s="108"/>
      <c r="U273" s="109">
        <v>23841</v>
      </c>
      <c r="V273" s="110">
        <v>25889</v>
      </c>
      <c r="W273" s="110">
        <v>25254</v>
      </c>
      <c r="X273" s="111">
        <f t="shared" si="14"/>
        <v>-635</v>
      </c>
      <c r="Z273" s="112">
        <f>VLOOKUP(F273,'24q3 abv'!1:1048576,46,FALSE)</f>
        <v>-3.6419865273042262</v>
      </c>
      <c r="AA273" s="113">
        <f>VLOOKUP(F273,'24q3 abv'!1:1048576,48,FALSE)</f>
        <v>8.1977373866931007</v>
      </c>
      <c r="AB273" s="113">
        <f>VLOOKUP(F273,'24q3 abv'!1:1048576,49,FALSE)</f>
        <v>5.1093170533210595</v>
      </c>
      <c r="AC273" s="114">
        <f>VLOOKUP(F273,'24q3 abv'!1:1048576,50,FALSE)</f>
        <v>-3.0884203333720412</v>
      </c>
      <c r="AF273" s="257"/>
      <c r="AI273" s="257"/>
    </row>
    <row r="274" spans="1:35" x14ac:dyDescent="0.2">
      <c r="A274" s="105">
        <v>439</v>
      </c>
      <c r="B274" s="105">
        <v>439035044</v>
      </c>
      <c r="C274" s="106" t="s">
        <v>181</v>
      </c>
      <c r="D274" s="105">
        <v>35</v>
      </c>
      <c r="E274" s="106" t="s">
        <v>42</v>
      </c>
      <c r="F274" s="105">
        <v>44</v>
      </c>
      <c r="G274" s="106" t="s">
        <v>43</v>
      </c>
      <c r="H274" s="107">
        <v>2</v>
      </c>
      <c r="I274" s="108"/>
      <c r="J274" s="109">
        <v>15961</v>
      </c>
      <c r="K274" s="110">
        <v>15090</v>
      </c>
      <c r="L274" s="111">
        <f t="shared" si="12"/>
        <v>-871</v>
      </c>
      <c r="M274" s="108"/>
      <c r="N274" s="109">
        <v>557</v>
      </c>
      <c r="O274" s="110" t="s">
        <v>601</v>
      </c>
      <c r="P274" s="110">
        <v>526</v>
      </c>
      <c r="Q274" s="110">
        <v>526</v>
      </c>
      <c r="R274" s="110" t="s">
        <v>601</v>
      </c>
      <c r="S274" s="111">
        <f t="shared" si="13"/>
        <v>0</v>
      </c>
      <c r="T274" s="108"/>
      <c r="U274" s="109">
        <v>17606</v>
      </c>
      <c r="V274" s="110">
        <v>16804</v>
      </c>
      <c r="W274" s="110">
        <v>16804</v>
      </c>
      <c r="X274" s="111">
        <f t="shared" si="14"/>
        <v>0</v>
      </c>
      <c r="Z274" s="112">
        <f>VLOOKUP(F274,'24q3 abv'!1:1048576,46,FALSE)</f>
        <v>0</v>
      </c>
      <c r="AA274" s="113">
        <f>VLOOKUP(F274,'24q3 abv'!1:1048576,48,FALSE)</f>
        <v>7.0211140846889624</v>
      </c>
      <c r="AB274" s="113">
        <f>VLOOKUP(F274,'24q3 abv'!1:1048576,49,FALSE)</f>
        <v>8.022463184796722</v>
      </c>
      <c r="AC274" s="114">
        <f>VLOOKUP(F274,'24q3 abv'!1:1048576,50,FALSE)</f>
        <v>1.0013491001077597</v>
      </c>
      <c r="AF274" s="257"/>
      <c r="AI274" s="257"/>
    </row>
    <row r="275" spans="1:35" x14ac:dyDescent="0.2">
      <c r="A275" s="105">
        <v>439</v>
      </c>
      <c r="B275" s="105">
        <v>439035073</v>
      </c>
      <c r="C275" s="106" t="s">
        <v>181</v>
      </c>
      <c r="D275" s="105">
        <v>35</v>
      </c>
      <c r="E275" s="106" t="s">
        <v>42</v>
      </c>
      <c r="F275" s="105">
        <v>73</v>
      </c>
      <c r="G275" s="106" t="s">
        <v>58</v>
      </c>
      <c r="H275" s="107">
        <v>2</v>
      </c>
      <c r="I275" s="108"/>
      <c r="J275" s="109">
        <v>13389</v>
      </c>
      <c r="K275" s="110">
        <v>14261</v>
      </c>
      <c r="L275" s="111">
        <f t="shared" si="12"/>
        <v>872</v>
      </c>
      <c r="M275" s="108"/>
      <c r="N275" s="109">
        <v>9836</v>
      </c>
      <c r="O275" s="110" t="s">
        <v>601</v>
      </c>
      <c r="P275" s="110">
        <v>10816</v>
      </c>
      <c r="Q275" s="110">
        <v>10857</v>
      </c>
      <c r="R275" s="110" t="s">
        <v>601</v>
      </c>
      <c r="S275" s="111">
        <f t="shared" si="13"/>
        <v>41</v>
      </c>
      <c r="T275" s="108"/>
      <c r="U275" s="109">
        <v>24313</v>
      </c>
      <c r="V275" s="110">
        <v>26265</v>
      </c>
      <c r="W275" s="110">
        <v>26306</v>
      </c>
      <c r="X275" s="111">
        <f t="shared" si="14"/>
        <v>41</v>
      </c>
      <c r="Z275" s="112">
        <f>VLOOKUP(F275,'24q3 abv'!1:1048576,46,FALSE)</f>
        <v>0.29089079095234638</v>
      </c>
      <c r="AA275" s="113">
        <f>VLOOKUP(F275,'24q3 abv'!1:1048576,48,FALSE)</f>
        <v>4.8357972454230245</v>
      </c>
      <c r="AB275" s="113">
        <f>VLOOKUP(F275,'24q3 abv'!1:1048576,49,FALSE)</f>
        <v>6.6684235008664814</v>
      </c>
      <c r="AC275" s="114">
        <f>VLOOKUP(F275,'24q3 abv'!1:1048576,50,FALSE)</f>
        <v>1.8326262554434569</v>
      </c>
      <c r="AF275" s="257"/>
      <c r="AI275" s="257"/>
    </row>
    <row r="276" spans="1:35" x14ac:dyDescent="0.2">
      <c r="A276" s="105">
        <v>439</v>
      </c>
      <c r="B276" s="105">
        <v>439035088</v>
      </c>
      <c r="C276" s="106" t="s">
        <v>181</v>
      </c>
      <c r="D276" s="105">
        <v>35</v>
      </c>
      <c r="E276" s="106" t="s">
        <v>42</v>
      </c>
      <c r="F276" s="105">
        <v>88</v>
      </c>
      <c r="G276" s="106" t="s">
        <v>178</v>
      </c>
      <c r="H276" s="107">
        <v>1</v>
      </c>
      <c r="I276" s="108"/>
      <c r="J276" s="109">
        <v>15471</v>
      </c>
      <c r="K276" s="110">
        <v>11475</v>
      </c>
      <c r="L276" s="111">
        <f t="shared" si="12"/>
        <v>-3996</v>
      </c>
      <c r="M276" s="108"/>
      <c r="N276" s="109">
        <v>4994</v>
      </c>
      <c r="O276" s="110" t="s">
        <v>601</v>
      </c>
      <c r="P276" s="110">
        <v>3704</v>
      </c>
      <c r="Q276" s="110">
        <v>3704</v>
      </c>
      <c r="R276" s="110" t="s">
        <v>601</v>
      </c>
      <c r="S276" s="111">
        <f t="shared" si="13"/>
        <v>0</v>
      </c>
      <c r="T276" s="108"/>
      <c r="U276" s="109">
        <v>21553</v>
      </c>
      <c r="V276" s="110">
        <v>16367</v>
      </c>
      <c r="W276" s="110">
        <v>16367</v>
      </c>
      <c r="X276" s="111">
        <f t="shared" si="14"/>
        <v>0</v>
      </c>
      <c r="Z276" s="112">
        <f>VLOOKUP(F276,'24q3 abv'!1:1048576,46,FALSE)</f>
        <v>0</v>
      </c>
      <c r="AA276" s="113">
        <f>VLOOKUP(F276,'24q3 abv'!1:1048576,48,FALSE)</f>
        <v>8.9406000744698488</v>
      </c>
      <c r="AB276" s="113">
        <f>VLOOKUP(F276,'24q3 abv'!1:1048576,49,FALSE)</f>
        <v>2.5740777671632378</v>
      </c>
      <c r="AC276" s="114">
        <f>VLOOKUP(F276,'24q3 abv'!1:1048576,50,FALSE)</f>
        <v>-6.3665223073066111</v>
      </c>
      <c r="AF276" s="257"/>
      <c r="AI276" s="257"/>
    </row>
    <row r="277" spans="1:35" x14ac:dyDescent="0.2">
      <c r="A277" s="105">
        <v>439</v>
      </c>
      <c r="B277" s="105">
        <v>439035220</v>
      </c>
      <c r="C277" s="106" t="s">
        <v>181</v>
      </c>
      <c r="D277" s="105">
        <v>35</v>
      </c>
      <c r="E277" s="106" t="s">
        <v>42</v>
      </c>
      <c r="F277" s="105">
        <v>220</v>
      </c>
      <c r="G277" s="106" t="s">
        <v>61</v>
      </c>
      <c r="H277" s="107">
        <v>2</v>
      </c>
      <c r="I277" s="108"/>
      <c r="J277" s="109" t="s">
        <v>601</v>
      </c>
      <c r="K277" s="110">
        <v>15079</v>
      </c>
      <c r="L277" s="111" t="str">
        <f t="shared" si="12"/>
        <v/>
      </c>
      <c r="M277" s="108"/>
      <c r="N277" s="109" t="s">
        <v>601</v>
      </c>
      <c r="O277" s="110" t="s">
        <v>601</v>
      </c>
      <c r="P277" s="110">
        <v>5007</v>
      </c>
      <c r="Q277" s="110">
        <v>4971</v>
      </c>
      <c r="R277" s="110" t="s">
        <v>601</v>
      </c>
      <c r="S277" s="111">
        <f t="shared" si="13"/>
        <v>-36</v>
      </c>
      <c r="T277" s="108"/>
      <c r="U277" s="109" t="s">
        <v>601</v>
      </c>
      <c r="V277" s="110">
        <v>21274</v>
      </c>
      <c r="W277" s="110">
        <v>21238</v>
      </c>
      <c r="X277" s="111">
        <f t="shared" si="14"/>
        <v>-36</v>
      </c>
      <c r="Z277" s="112">
        <f>VLOOKUP(F277,'24q3 abv'!1:1048576,46,FALSE)</f>
        <v>-0.2353927878211266</v>
      </c>
      <c r="AA277" s="113">
        <f>VLOOKUP(F277,'24q3 abv'!1:1048576,48,FALSE)</f>
        <v>9.8734021413268014</v>
      </c>
      <c r="AB277" s="113">
        <f>VLOOKUP(F277,'24q3 abv'!1:1048576,49,FALSE)</f>
        <v>5.8322436980293819</v>
      </c>
      <c r="AC277" s="114">
        <f>VLOOKUP(F277,'24q3 abv'!1:1048576,50,FALSE)</f>
        <v>-4.0411584432974195</v>
      </c>
      <c r="AF277" s="257"/>
      <c r="AI277" s="257"/>
    </row>
    <row r="278" spans="1:35" x14ac:dyDescent="0.2">
      <c r="A278" s="105">
        <v>439</v>
      </c>
      <c r="B278" s="105">
        <v>439035243</v>
      </c>
      <c r="C278" s="106" t="s">
        <v>181</v>
      </c>
      <c r="D278" s="105">
        <v>35</v>
      </c>
      <c r="E278" s="106" t="s">
        <v>42</v>
      </c>
      <c r="F278" s="105">
        <v>243</v>
      </c>
      <c r="G278" s="106" t="s">
        <v>62</v>
      </c>
      <c r="H278" s="107">
        <v>1</v>
      </c>
      <c r="I278" s="108"/>
      <c r="J278" s="109">
        <v>15518.332806854127</v>
      </c>
      <c r="K278" s="110">
        <v>12170</v>
      </c>
      <c r="L278" s="111">
        <f t="shared" si="12"/>
        <v>-3348.3328068541268</v>
      </c>
      <c r="M278" s="108"/>
      <c r="N278" s="109">
        <v>2211</v>
      </c>
      <c r="O278" s="110" t="s">
        <v>601</v>
      </c>
      <c r="P278" s="110">
        <v>1302</v>
      </c>
      <c r="Q278" s="110">
        <v>1307</v>
      </c>
      <c r="R278" s="110" t="s">
        <v>601</v>
      </c>
      <c r="S278" s="111">
        <f t="shared" si="13"/>
        <v>5</v>
      </c>
      <c r="T278" s="108"/>
      <c r="U278" s="109">
        <v>18817.332806854127</v>
      </c>
      <c r="V278" s="110">
        <v>14660</v>
      </c>
      <c r="W278" s="110">
        <v>14665</v>
      </c>
      <c r="X278" s="111">
        <f t="shared" si="14"/>
        <v>5</v>
      </c>
      <c r="Z278" s="112">
        <f>VLOOKUP(F278,'24q3 abv'!1:1048576,46,FALSE)</f>
        <v>3.834364684767877E-2</v>
      </c>
      <c r="AA278" s="113">
        <f>VLOOKUP(F278,'24q3 abv'!1:1048576,48,FALSE)</f>
        <v>11.760665710220056</v>
      </c>
      <c r="AB278" s="113">
        <f>VLOOKUP(F278,'24q3 abv'!1:1048576,49,FALSE)</f>
        <v>7.6975667561751724</v>
      </c>
      <c r="AC278" s="114">
        <f>VLOOKUP(F278,'24q3 abv'!1:1048576,50,FALSE)</f>
        <v>-4.0630989540448841</v>
      </c>
      <c r="AF278" s="257"/>
      <c r="AI278" s="257"/>
    </row>
    <row r="279" spans="1:35" x14ac:dyDescent="0.2">
      <c r="A279" s="105">
        <v>439</v>
      </c>
      <c r="B279" s="105">
        <v>439035244</v>
      </c>
      <c r="C279" s="106" t="s">
        <v>181</v>
      </c>
      <c r="D279" s="105">
        <v>35</v>
      </c>
      <c r="E279" s="106" t="s">
        <v>42</v>
      </c>
      <c r="F279" s="105">
        <v>244</v>
      </c>
      <c r="G279" s="106" t="s">
        <v>52</v>
      </c>
      <c r="H279" s="107">
        <v>4</v>
      </c>
      <c r="I279" s="108"/>
      <c r="J279" s="109">
        <v>13847</v>
      </c>
      <c r="K279" s="110">
        <v>15761</v>
      </c>
      <c r="L279" s="111">
        <f t="shared" si="12"/>
        <v>1914</v>
      </c>
      <c r="M279" s="108"/>
      <c r="N279" s="109">
        <v>3942</v>
      </c>
      <c r="O279" s="110" t="s">
        <v>601</v>
      </c>
      <c r="P279" s="110">
        <v>4534</v>
      </c>
      <c r="Q279" s="110">
        <v>4510</v>
      </c>
      <c r="R279" s="110" t="s">
        <v>601</v>
      </c>
      <c r="S279" s="111">
        <f t="shared" si="13"/>
        <v>-24</v>
      </c>
      <c r="T279" s="108"/>
      <c r="U279" s="109">
        <v>18877</v>
      </c>
      <c r="V279" s="110">
        <v>21483</v>
      </c>
      <c r="W279" s="110">
        <v>21459</v>
      </c>
      <c r="X279" s="111">
        <f t="shared" si="14"/>
        <v>-24</v>
      </c>
      <c r="Z279" s="112">
        <f>VLOOKUP(F279,'24q3 abv'!1:1048576,46,FALSE)</f>
        <v>-0.1488089004262747</v>
      </c>
      <c r="AA279" s="113">
        <f>VLOOKUP(F279,'24q3 abv'!1:1048576,48,FALSE)</f>
        <v>6.4858268964292893</v>
      </c>
      <c r="AB279" s="113">
        <f>VLOOKUP(F279,'24q3 abv'!1:1048576,49,FALSE)</f>
        <v>7.0576880427834432</v>
      </c>
      <c r="AC279" s="114">
        <f>VLOOKUP(F279,'24q3 abv'!1:1048576,50,FALSE)</f>
        <v>0.57186114635415386</v>
      </c>
      <c r="AF279" s="257"/>
      <c r="AI279" s="257"/>
    </row>
    <row r="280" spans="1:35" x14ac:dyDescent="0.2">
      <c r="A280" s="105">
        <v>439</v>
      </c>
      <c r="B280" s="105">
        <v>439035285</v>
      </c>
      <c r="C280" s="106" t="s">
        <v>181</v>
      </c>
      <c r="D280" s="105">
        <v>35</v>
      </c>
      <c r="E280" s="106" t="s">
        <v>42</v>
      </c>
      <c r="F280" s="105">
        <v>285</v>
      </c>
      <c r="G280" s="106" t="s">
        <v>64</v>
      </c>
      <c r="H280" s="107">
        <v>2</v>
      </c>
      <c r="I280" s="108"/>
      <c r="J280" s="109">
        <v>13672</v>
      </c>
      <c r="K280" s="110">
        <v>14837</v>
      </c>
      <c r="L280" s="111">
        <f t="shared" si="12"/>
        <v>1165</v>
      </c>
      <c r="M280" s="108"/>
      <c r="N280" s="109">
        <v>3295</v>
      </c>
      <c r="O280" s="110" t="s">
        <v>601</v>
      </c>
      <c r="P280" s="110">
        <v>3575</v>
      </c>
      <c r="Q280" s="110">
        <v>2516</v>
      </c>
      <c r="R280" s="110" t="s">
        <v>601</v>
      </c>
      <c r="S280" s="111">
        <f t="shared" si="13"/>
        <v>-1059</v>
      </c>
      <c r="T280" s="108"/>
      <c r="U280" s="109">
        <v>18055</v>
      </c>
      <c r="V280" s="110">
        <v>19600</v>
      </c>
      <c r="W280" s="110">
        <v>18541</v>
      </c>
      <c r="X280" s="111">
        <f t="shared" si="14"/>
        <v>-1059</v>
      </c>
      <c r="Z280" s="112">
        <f>VLOOKUP(F280,'24q3 abv'!1:1048576,46,FALSE)</f>
        <v>-7.1403336146237422</v>
      </c>
      <c r="AA280" s="113">
        <f>VLOOKUP(F280,'24q3 abv'!1:1048576,48,FALSE)</f>
        <v>12.599654036443464</v>
      </c>
      <c r="AB280" s="113">
        <f>VLOOKUP(F280,'24q3 abv'!1:1048576,49,FALSE)</f>
        <v>6.0000398874237453</v>
      </c>
      <c r="AC280" s="114">
        <f>VLOOKUP(F280,'24q3 abv'!1:1048576,50,FALSE)</f>
        <v>-6.5996141490197191</v>
      </c>
      <c r="AF280" s="257"/>
      <c r="AI280" s="257"/>
    </row>
    <row r="281" spans="1:35" x14ac:dyDescent="0.2">
      <c r="A281" s="105">
        <v>440</v>
      </c>
      <c r="B281" s="105">
        <v>440149009</v>
      </c>
      <c r="C281" s="106" t="s">
        <v>182</v>
      </c>
      <c r="D281" s="105">
        <v>149</v>
      </c>
      <c r="E281" s="106" t="s">
        <v>172</v>
      </c>
      <c r="F281" s="105">
        <v>9</v>
      </c>
      <c r="G281" s="106" t="s">
        <v>169</v>
      </c>
      <c r="H281" s="107">
        <v>2</v>
      </c>
      <c r="I281" s="108"/>
      <c r="J281" s="109">
        <v>11481</v>
      </c>
      <c r="K281" s="110">
        <v>15118</v>
      </c>
      <c r="L281" s="111">
        <f t="shared" si="12"/>
        <v>3637</v>
      </c>
      <c r="M281" s="108"/>
      <c r="N281" s="109">
        <v>8047</v>
      </c>
      <c r="O281" s="110">
        <v>10596</v>
      </c>
      <c r="P281" s="110">
        <v>9758</v>
      </c>
      <c r="Q281" s="110">
        <v>9791</v>
      </c>
      <c r="R281" s="110" t="s">
        <v>601</v>
      </c>
      <c r="S281" s="111">
        <f t="shared" si="13"/>
        <v>33</v>
      </c>
      <c r="T281" s="108"/>
      <c r="U281" s="109">
        <v>20616</v>
      </c>
      <c r="V281" s="110">
        <v>26064</v>
      </c>
      <c r="W281" s="110">
        <v>26097</v>
      </c>
      <c r="X281" s="111">
        <f t="shared" si="14"/>
        <v>33</v>
      </c>
      <c r="Z281" s="112">
        <f>VLOOKUP(F281,'24q3 abv'!1:1048576,46,FALSE)</f>
        <v>0.22170989032613875</v>
      </c>
      <c r="AA281" s="113">
        <f>VLOOKUP(F281,'24q3 abv'!1:1048576,48,FALSE)</f>
        <v>7.2551870932220988</v>
      </c>
      <c r="AB281" s="113">
        <f>VLOOKUP(F281,'24q3 abv'!1:1048576,49,FALSE)</f>
        <v>4.0842780893933623</v>
      </c>
      <c r="AC281" s="114">
        <f>VLOOKUP(F281,'24q3 abv'!1:1048576,50,FALSE)</f>
        <v>-3.1709090038287364</v>
      </c>
      <c r="AF281" s="257"/>
      <c r="AI281" s="257"/>
    </row>
    <row r="282" spans="1:35" x14ac:dyDescent="0.2">
      <c r="A282" s="105">
        <v>440</v>
      </c>
      <c r="B282" s="105">
        <v>440149079</v>
      </c>
      <c r="C282" s="106" t="s">
        <v>182</v>
      </c>
      <c r="D282" s="105">
        <v>149</v>
      </c>
      <c r="E282" s="106" t="s">
        <v>172</v>
      </c>
      <c r="F282" s="105">
        <v>79</v>
      </c>
      <c r="G282" s="106" t="s">
        <v>171</v>
      </c>
      <c r="H282" s="107">
        <v>4</v>
      </c>
      <c r="I282" s="108"/>
      <c r="J282" s="109">
        <v>17725</v>
      </c>
      <c r="K282" s="110">
        <v>17272</v>
      </c>
      <c r="L282" s="111">
        <f t="shared" si="12"/>
        <v>-453</v>
      </c>
      <c r="M282" s="108"/>
      <c r="N282" s="109">
        <v>266</v>
      </c>
      <c r="O282" s="110">
        <v>259</v>
      </c>
      <c r="P282" s="110">
        <v>0</v>
      </c>
      <c r="Q282" s="110">
        <v>177</v>
      </c>
      <c r="R282" s="110" t="s">
        <v>601</v>
      </c>
      <c r="S282" s="111">
        <f t="shared" si="13"/>
        <v>177</v>
      </c>
      <c r="T282" s="108"/>
      <c r="U282" s="109">
        <v>19079</v>
      </c>
      <c r="V282" s="110">
        <v>18460</v>
      </c>
      <c r="W282" s="110">
        <v>18637</v>
      </c>
      <c r="X282" s="111">
        <f t="shared" si="14"/>
        <v>177</v>
      </c>
      <c r="Z282" s="112">
        <f>VLOOKUP(F282,'24q3 abv'!1:1048576,46,FALSE)</f>
        <v>1.4326979637161514</v>
      </c>
      <c r="AA282" s="113">
        <f>VLOOKUP(F282,'24q3 abv'!1:1048576,48,FALSE)</f>
        <v>8.1726951482382422</v>
      </c>
      <c r="AB282" s="113">
        <f>VLOOKUP(F282,'24q3 abv'!1:1048576,49,FALSE)</f>
        <v>7.6258155738598674</v>
      </c>
      <c r="AC282" s="114">
        <f>VLOOKUP(F282,'24q3 abv'!1:1048576,50,FALSE)</f>
        <v>-0.54687957437837476</v>
      </c>
      <c r="AF282" s="257"/>
      <c r="AI282" s="257"/>
    </row>
    <row r="283" spans="1:35" x14ac:dyDescent="0.2">
      <c r="A283" s="105">
        <v>440</v>
      </c>
      <c r="B283" s="105">
        <v>440149128</v>
      </c>
      <c r="C283" s="106" t="s">
        <v>182</v>
      </c>
      <c r="D283" s="105">
        <v>149</v>
      </c>
      <c r="E283" s="106" t="s">
        <v>172</v>
      </c>
      <c r="F283" s="105">
        <v>128</v>
      </c>
      <c r="G283" s="106" t="s">
        <v>118</v>
      </c>
      <c r="H283" s="107">
        <v>38</v>
      </c>
      <c r="I283" s="108"/>
      <c r="J283" s="109">
        <v>14361</v>
      </c>
      <c r="K283" s="110">
        <v>16068</v>
      </c>
      <c r="L283" s="111">
        <f t="shared" si="12"/>
        <v>1707</v>
      </c>
      <c r="M283" s="108"/>
      <c r="N283" s="109">
        <v>1492</v>
      </c>
      <c r="O283" s="110">
        <v>1669</v>
      </c>
      <c r="P283" s="110">
        <v>599</v>
      </c>
      <c r="Q283" s="110">
        <v>580</v>
      </c>
      <c r="R283" s="110" t="s">
        <v>601</v>
      </c>
      <c r="S283" s="111">
        <f t="shared" si="13"/>
        <v>-19</v>
      </c>
      <c r="T283" s="108"/>
      <c r="U283" s="109">
        <v>16941</v>
      </c>
      <c r="V283" s="110">
        <v>17855</v>
      </c>
      <c r="W283" s="110">
        <v>17836</v>
      </c>
      <c r="X283" s="111">
        <f t="shared" si="14"/>
        <v>-19</v>
      </c>
      <c r="Z283" s="112">
        <f>VLOOKUP(F283,'24q3 abv'!1:1048576,46,FALSE)</f>
        <v>-0.1192385055144598</v>
      </c>
      <c r="AA283" s="113">
        <f>VLOOKUP(F283,'24q3 abv'!1:1048576,48,FALSE)</f>
        <v>9.2474032575979539</v>
      </c>
      <c r="AB283" s="113">
        <f>VLOOKUP(F283,'24q3 abv'!1:1048576,49,FALSE)</f>
        <v>1.9503170816559821</v>
      </c>
      <c r="AC283" s="114">
        <f>VLOOKUP(F283,'24q3 abv'!1:1048576,50,FALSE)</f>
        <v>-7.2970861759419723</v>
      </c>
      <c r="AF283" s="257"/>
      <c r="AI283" s="257"/>
    </row>
    <row r="284" spans="1:35" x14ac:dyDescent="0.2">
      <c r="A284" s="105">
        <v>440</v>
      </c>
      <c r="B284" s="105">
        <v>440149149</v>
      </c>
      <c r="C284" s="106" t="s">
        <v>182</v>
      </c>
      <c r="D284" s="105">
        <v>149</v>
      </c>
      <c r="E284" s="106" t="s">
        <v>172</v>
      </c>
      <c r="F284" s="105">
        <v>149</v>
      </c>
      <c r="G284" s="106" t="s">
        <v>172</v>
      </c>
      <c r="H284" s="107">
        <v>1110</v>
      </c>
      <c r="I284" s="108"/>
      <c r="J284" s="109">
        <v>15811</v>
      </c>
      <c r="K284" s="110">
        <v>17464</v>
      </c>
      <c r="L284" s="111">
        <f t="shared" si="12"/>
        <v>1653</v>
      </c>
      <c r="M284" s="108"/>
      <c r="N284" s="109">
        <v>118</v>
      </c>
      <c r="O284" s="110">
        <v>131</v>
      </c>
      <c r="P284" s="110">
        <v>209</v>
      </c>
      <c r="Q284" s="110">
        <v>195</v>
      </c>
      <c r="R284" s="110" t="s">
        <v>601</v>
      </c>
      <c r="S284" s="111">
        <f t="shared" si="13"/>
        <v>-14</v>
      </c>
      <c r="T284" s="108"/>
      <c r="U284" s="109">
        <v>17017</v>
      </c>
      <c r="V284" s="110">
        <v>18861</v>
      </c>
      <c r="W284" s="110">
        <v>18847</v>
      </c>
      <c r="X284" s="111">
        <f t="shared" si="14"/>
        <v>-14</v>
      </c>
      <c r="Z284" s="112">
        <f>VLOOKUP(F284,'24q3 abv'!1:1048576,46,FALSE)</f>
        <v>-7.9912871329256063E-2</v>
      </c>
      <c r="AA284" s="113">
        <f>VLOOKUP(F284,'24q3 abv'!1:1048576,48,FALSE)</f>
        <v>10.310309463457349</v>
      </c>
      <c r="AB284" s="113">
        <f>VLOOKUP(F284,'24q3 abv'!1:1048576,49,FALSE)</f>
        <v>10.715541999041346</v>
      </c>
      <c r="AC284" s="114">
        <f>VLOOKUP(F284,'24q3 abv'!1:1048576,50,FALSE)</f>
        <v>0.40523253558399652</v>
      </c>
      <c r="AF284" s="257"/>
      <c r="AI284" s="257"/>
    </row>
    <row r="285" spans="1:35" x14ac:dyDescent="0.2">
      <c r="A285" s="105">
        <v>440</v>
      </c>
      <c r="B285" s="105">
        <v>440149160</v>
      </c>
      <c r="C285" s="106" t="s">
        <v>182</v>
      </c>
      <c r="D285" s="105">
        <v>149</v>
      </c>
      <c r="E285" s="106" t="s">
        <v>172</v>
      </c>
      <c r="F285" s="105">
        <v>160</v>
      </c>
      <c r="G285" s="106" t="s">
        <v>47</v>
      </c>
      <c r="H285" s="107">
        <v>2</v>
      </c>
      <c r="I285" s="108"/>
      <c r="J285" s="109">
        <v>14249</v>
      </c>
      <c r="K285" s="110">
        <v>14031</v>
      </c>
      <c r="L285" s="111">
        <f t="shared" si="12"/>
        <v>-218</v>
      </c>
      <c r="M285" s="108"/>
      <c r="N285" s="109">
        <v>30</v>
      </c>
      <c r="O285" s="110">
        <v>29</v>
      </c>
      <c r="P285" s="110">
        <v>29</v>
      </c>
      <c r="Q285" s="110">
        <v>219</v>
      </c>
      <c r="R285" s="110" t="s">
        <v>601</v>
      </c>
      <c r="S285" s="111">
        <f t="shared" si="13"/>
        <v>190</v>
      </c>
      <c r="T285" s="108"/>
      <c r="U285" s="109">
        <v>15367</v>
      </c>
      <c r="V285" s="110">
        <v>15248</v>
      </c>
      <c r="W285" s="110">
        <v>15438</v>
      </c>
      <c r="X285" s="111">
        <f t="shared" si="14"/>
        <v>190</v>
      </c>
      <c r="Z285" s="112">
        <f>VLOOKUP(F285,'24q3 abv'!1:1048576,46,FALSE)</f>
        <v>1.352777362338486</v>
      </c>
      <c r="AA285" s="113">
        <f>VLOOKUP(F285,'24q3 abv'!1:1048576,48,FALSE)</f>
        <v>11.988370942050203</v>
      </c>
      <c r="AB285" s="113">
        <f>VLOOKUP(F285,'24q3 abv'!1:1048576,49,FALSE)</f>
        <v>13.605059775129922</v>
      </c>
      <c r="AC285" s="114">
        <f>VLOOKUP(F285,'24q3 abv'!1:1048576,50,FALSE)</f>
        <v>1.6166888330797189</v>
      </c>
      <c r="AF285" s="257"/>
      <c r="AI285" s="257"/>
    </row>
    <row r="286" spans="1:35" x14ac:dyDescent="0.2">
      <c r="A286" s="105">
        <v>440</v>
      </c>
      <c r="B286" s="105">
        <v>440149181</v>
      </c>
      <c r="C286" s="106" t="s">
        <v>182</v>
      </c>
      <c r="D286" s="105">
        <v>149</v>
      </c>
      <c r="E286" s="106" t="s">
        <v>172</v>
      </c>
      <c r="F286" s="105">
        <v>181</v>
      </c>
      <c r="G286" s="106" t="s">
        <v>121</v>
      </c>
      <c r="H286" s="107">
        <v>41</v>
      </c>
      <c r="I286" s="108"/>
      <c r="J286" s="109">
        <v>13485</v>
      </c>
      <c r="K286" s="110">
        <v>14907</v>
      </c>
      <c r="L286" s="111">
        <f t="shared" si="12"/>
        <v>1422</v>
      </c>
      <c r="M286" s="108"/>
      <c r="N286" s="109">
        <v>191</v>
      </c>
      <c r="O286" s="110">
        <v>211</v>
      </c>
      <c r="P286" s="110">
        <v>223</v>
      </c>
      <c r="Q286" s="110">
        <v>151</v>
      </c>
      <c r="R286" s="110" t="s">
        <v>601</v>
      </c>
      <c r="S286" s="111">
        <f t="shared" si="13"/>
        <v>-72</v>
      </c>
      <c r="T286" s="108"/>
      <c r="U286" s="109">
        <v>14764</v>
      </c>
      <c r="V286" s="110">
        <v>16318</v>
      </c>
      <c r="W286" s="110">
        <v>16246</v>
      </c>
      <c r="X286" s="111">
        <f t="shared" si="14"/>
        <v>-72</v>
      </c>
      <c r="Z286" s="112">
        <f>VLOOKUP(F286,'24q3 abv'!1:1048576,46,FALSE)</f>
        <v>-0.48334719077513455</v>
      </c>
      <c r="AA286" s="113">
        <f>VLOOKUP(F286,'24q3 abv'!1:1048576,48,FALSE)</f>
        <v>10.063037309385781</v>
      </c>
      <c r="AB286" s="113">
        <f>VLOOKUP(F286,'24q3 abv'!1:1048576,49,FALSE)</f>
        <v>9.6133097603403517</v>
      </c>
      <c r="AC286" s="114">
        <f>VLOOKUP(F286,'24q3 abv'!1:1048576,50,FALSE)</f>
        <v>-0.44972754904542889</v>
      </c>
      <c r="AF286" s="257"/>
      <c r="AI286" s="257"/>
    </row>
    <row r="287" spans="1:35" x14ac:dyDescent="0.2">
      <c r="A287" s="105">
        <v>440</v>
      </c>
      <c r="B287" s="105">
        <v>440149211</v>
      </c>
      <c r="C287" s="106" t="s">
        <v>182</v>
      </c>
      <c r="D287" s="105">
        <v>149</v>
      </c>
      <c r="E287" s="106" t="s">
        <v>172</v>
      </c>
      <c r="F287" s="105">
        <v>211</v>
      </c>
      <c r="G287" s="106" t="s">
        <v>173</v>
      </c>
      <c r="H287" s="107">
        <v>2</v>
      </c>
      <c r="I287" s="108"/>
      <c r="J287" s="109">
        <v>12617</v>
      </c>
      <c r="K287" s="110">
        <v>12026</v>
      </c>
      <c r="L287" s="111">
        <f t="shared" si="12"/>
        <v>-591</v>
      </c>
      <c r="M287" s="108"/>
      <c r="N287" s="109">
        <v>3113</v>
      </c>
      <c r="O287" s="110">
        <v>2968</v>
      </c>
      <c r="P287" s="110">
        <v>2885</v>
      </c>
      <c r="Q287" s="110">
        <v>2874</v>
      </c>
      <c r="R287" s="110" t="s">
        <v>601</v>
      </c>
      <c r="S287" s="111">
        <f t="shared" si="13"/>
        <v>-11</v>
      </c>
      <c r="T287" s="108"/>
      <c r="U287" s="109">
        <v>16818</v>
      </c>
      <c r="V287" s="110">
        <v>16099</v>
      </c>
      <c r="W287" s="110">
        <v>16088</v>
      </c>
      <c r="X287" s="111">
        <f t="shared" si="14"/>
        <v>-11</v>
      </c>
      <c r="Z287" s="112">
        <f>VLOOKUP(F287,'24q3 abv'!1:1048576,46,FALSE)</f>
        <v>-9.3049447101847704E-2</v>
      </c>
      <c r="AA287" s="113">
        <f>VLOOKUP(F287,'24q3 abv'!1:1048576,48,FALSE)</f>
        <v>5.8738446812603948</v>
      </c>
      <c r="AB287" s="113">
        <f>VLOOKUP(F287,'24q3 abv'!1:1048576,49,FALSE)</f>
        <v>5.1154319043219267</v>
      </c>
      <c r="AC287" s="114">
        <f>VLOOKUP(F287,'24q3 abv'!1:1048576,50,FALSE)</f>
        <v>-0.75841277693846809</v>
      </c>
      <c r="AF287" s="257"/>
      <c r="AI287" s="257"/>
    </row>
    <row r="288" spans="1:35" x14ac:dyDescent="0.2">
      <c r="A288" s="105">
        <v>440</v>
      </c>
      <c r="B288" s="105">
        <v>440149745</v>
      </c>
      <c r="C288" s="106" t="s">
        <v>182</v>
      </c>
      <c r="D288" s="105">
        <v>149</v>
      </c>
      <c r="E288" s="106" t="s">
        <v>172</v>
      </c>
      <c r="F288" s="105">
        <v>745</v>
      </c>
      <c r="G288" s="106" t="s">
        <v>183</v>
      </c>
      <c r="H288" s="107">
        <v>1</v>
      </c>
      <c r="I288" s="108"/>
      <c r="J288" s="109">
        <v>10115</v>
      </c>
      <c r="K288" s="110">
        <v>10705</v>
      </c>
      <c r="L288" s="111">
        <f t="shared" si="12"/>
        <v>590</v>
      </c>
      <c r="M288" s="108"/>
      <c r="N288" s="109">
        <v>4408</v>
      </c>
      <c r="O288" s="110">
        <v>4665</v>
      </c>
      <c r="P288" s="110">
        <v>4490</v>
      </c>
      <c r="Q288" s="110">
        <v>4577</v>
      </c>
      <c r="R288" s="110" t="s">
        <v>601</v>
      </c>
      <c r="S288" s="111">
        <f t="shared" si="13"/>
        <v>87</v>
      </c>
      <c r="T288" s="108"/>
      <c r="U288" s="109">
        <v>15611</v>
      </c>
      <c r="V288" s="110">
        <v>16383</v>
      </c>
      <c r="W288" s="110">
        <v>16470</v>
      </c>
      <c r="X288" s="111">
        <f t="shared" si="14"/>
        <v>87</v>
      </c>
      <c r="Z288" s="112">
        <f>VLOOKUP(F288,'24q3 abv'!1:1048576,46,FALSE)</f>
        <v>0.81446203102208869</v>
      </c>
      <c r="AA288" s="113">
        <f>VLOOKUP(F288,'24q3 abv'!1:1048576,48,FALSE)</f>
        <v>8.1913936357797557</v>
      </c>
      <c r="AB288" s="113">
        <f>VLOOKUP(F288,'24q3 abv'!1:1048576,49,FALSE)</f>
        <v>7.0967628409780463</v>
      </c>
      <c r="AC288" s="114">
        <f>VLOOKUP(F288,'24q3 abv'!1:1048576,50,FALSE)</f>
        <v>-1.0946307948017093</v>
      </c>
      <c r="AF288" s="257"/>
      <c r="AI288" s="257"/>
    </row>
    <row r="289" spans="1:35" x14ac:dyDescent="0.2">
      <c r="A289" s="105">
        <v>441</v>
      </c>
      <c r="B289" s="105">
        <v>441281005</v>
      </c>
      <c r="C289" s="106" t="s">
        <v>184</v>
      </c>
      <c r="D289" s="105">
        <v>281</v>
      </c>
      <c r="E289" s="106" t="s">
        <v>185</v>
      </c>
      <c r="F289" s="105">
        <v>5</v>
      </c>
      <c r="G289" s="106" t="s">
        <v>186</v>
      </c>
      <c r="H289" s="107">
        <v>1</v>
      </c>
      <c r="I289" s="108"/>
      <c r="J289" s="109">
        <v>15433</v>
      </c>
      <c r="K289" s="110">
        <v>16201</v>
      </c>
      <c r="L289" s="111">
        <f t="shared" si="12"/>
        <v>768</v>
      </c>
      <c r="M289" s="108"/>
      <c r="N289" s="109">
        <v>6591</v>
      </c>
      <c r="O289" s="110">
        <v>6919</v>
      </c>
      <c r="P289" s="110">
        <v>5705</v>
      </c>
      <c r="Q289" s="110">
        <v>6919</v>
      </c>
      <c r="R289" s="110" t="s">
        <v>601</v>
      </c>
      <c r="S289" s="111">
        <f t="shared" si="13"/>
        <v>1214</v>
      </c>
      <c r="T289" s="108"/>
      <c r="U289" s="109">
        <v>23112</v>
      </c>
      <c r="V289" s="110">
        <v>23094</v>
      </c>
      <c r="W289" s="110">
        <v>24308</v>
      </c>
      <c r="X289" s="111">
        <f t="shared" si="14"/>
        <v>1214</v>
      </c>
      <c r="Z289" s="112">
        <f>VLOOKUP(F289,'24q3 abv'!1:1048576,46,FALSE)</f>
        <v>7.4909821200908482</v>
      </c>
      <c r="AA289" s="113">
        <f>VLOOKUP(F289,'24q3 abv'!1:1048576,48,FALSE)</f>
        <v>8.4370747745265948</v>
      </c>
      <c r="AB289" s="113">
        <f>VLOOKUP(F289,'24q3 abv'!1:1048576,49,FALSE)</f>
        <v>6.6111434692590842</v>
      </c>
      <c r="AC289" s="114">
        <f>VLOOKUP(F289,'24q3 abv'!1:1048576,50,FALSE)</f>
        <v>-1.8259313052675106</v>
      </c>
      <c r="AF289" s="257"/>
      <c r="AI289" s="257"/>
    </row>
    <row r="290" spans="1:35" x14ac:dyDescent="0.2">
      <c r="A290" s="105">
        <v>441</v>
      </c>
      <c r="B290" s="105">
        <v>441281024</v>
      </c>
      <c r="C290" s="106" t="s">
        <v>184</v>
      </c>
      <c r="D290" s="105">
        <v>281</v>
      </c>
      <c r="E290" s="106" t="s">
        <v>185</v>
      </c>
      <c r="F290" s="105">
        <v>24</v>
      </c>
      <c r="G290" s="106" t="s">
        <v>187</v>
      </c>
      <c r="H290" s="107">
        <v>1</v>
      </c>
      <c r="I290" s="108"/>
      <c r="J290" s="109" t="s">
        <v>601</v>
      </c>
      <c r="K290" s="110">
        <v>12878</v>
      </c>
      <c r="L290" s="111" t="str">
        <f t="shared" si="12"/>
        <v/>
      </c>
      <c r="M290" s="108"/>
      <c r="N290" s="109" t="s">
        <v>601</v>
      </c>
      <c r="O290" s="110" t="s">
        <v>601</v>
      </c>
      <c r="P290" s="110">
        <v>2458</v>
      </c>
      <c r="Q290" s="110">
        <v>2487</v>
      </c>
      <c r="R290" s="110" t="s">
        <v>601</v>
      </c>
      <c r="S290" s="111">
        <f t="shared" si="13"/>
        <v>29</v>
      </c>
      <c r="T290" s="108"/>
      <c r="U290" s="109" t="s">
        <v>601</v>
      </c>
      <c r="V290" s="110">
        <v>16524</v>
      </c>
      <c r="W290" s="110">
        <v>16553</v>
      </c>
      <c r="X290" s="111">
        <f t="shared" si="14"/>
        <v>29</v>
      </c>
      <c r="Z290" s="112">
        <f>VLOOKUP(F290,'24q3 abv'!1:1048576,46,FALSE)</f>
        <v>0.22122968897076589</v>
      </c>
      <c r="AA290" s="113">
        <f>VLOOKUP(F290,'24q3 abv'!1:1048576,48,FALSE)</f>
        <v>5.0376215088131246</v>
      </c>
      <c r="AB290" s="113">
        <f>VLOOKUP(F290,'24q3 abv'!1:1048576,49,FALSE)</f>
        <v>-0.49888371645386581</v>
      </c>
      <c r="AC290" s="114">
        <f>VLOOKUP(F290,'24q3 abv'!1:1048576,50,FALSE)</f>
        <v>-5.5365052252669908</v>
      </c>
      <c r="AF290" s="257"/>
      <c r="AI290" s="257"/>
    </row>
    <row r="291" spans="1:35" x14ac:dyDescent="0.2">
      <c r="A291" s="105">
        <v>441</v>
      </c>
      <c r="B291" s="105">
        <v>441281061</v>
      </c>
      <c r="C291" s="106" t="s">
        <v>184</v>
      </c>
      <c r="D291" s="105">
        <v>281</v>
      </c>
      <c r="E291" s="106" t="s">
        <v>185</v>
      </c>
      <c r="F291" s="105">
        <v>61</v>
      </c>
      <c r="G291" s="106" t="s">
        <v>188</v>
      </c>
      <c r="H291" s="107">
        <v>2</v>
      </c>
      <c r="I291" s="108"/>
      <c r="J291" s="109">
        <v>16154</v>
      </c>
      <c r="K291" s="110">
        <v>17783</v>
      </c>
      <c r="L291" s="111">
        <f t="shared" si="12"/>
        <v>1629</v>
      </c>
      <c r="M291" s="108"/>
      <c r="N291" s="109">
        <v>684</v>
      </c>
      <c r="O291" s="110">
        <v>753</v>
      </c>
      <c r="P291" s="110">
        <v>0</v>
      </c>
      <c r="Q291" s="110">
        <v>506</v>
      </c>
      <c r="R291" s="110" t="s">
        <v>601</v>
      </c>
      <c r="S291" s="111">
        <f t="shared" si="13"/>
        <v>506</v>
      </c>
      <c r="T291" s="108"/>
      <c r="U291" s="109">
        <v>17926</v>
      </c>
      <c r="V291" s="110">
        <v>18971</v>
      </c>
      <c r="W291" s="110">
        <v>19477</v>
      </c>
      <c r="X291" s="111">
        <f t="shared" si="14"/>
        <v>506</v>
      </c>
      <c r="Z291" s="112">
        <f>VLOOKUP(F291,'24q3 abv'!1:1048576,46,FALSE)</f>
        <v>23.491529323890191</v>
      </c>
      <c r="AA291" s="113">
        <f>VLOOKUP(F291,'24q3 abv'!1:1048576,48,FALSE)</f>
        <v>8.6806839071718578</v>
      </c>
      <c r="AB291" s="113">
        <f>VLOOKUP(F291,'24q3 abv'!1:1048576,49,FALSE)</f>
        <v>7.1601836101013259</v>
      </c>
      <c r="AC291" s="114">
        <f>VLOOKUP(F291,'24q3 abv'!1:1048576,50,FALSE)</f>
        <v>-1.5205002970705319</v>
      </c>
      <c r="AF291" s="257"/>
      <c r="AI291" s="257"/>
    </row>
    <row r="292" spans="1:35" x14ac:dyDescent="0.2">
      <c r="A292" s="105">
        <v>441</v>
      </c>
      <c r="B292" s="105">
        <v>441281087</v>
      </c>
      <c r="C292" s="106" t="s">
        <v>184</v>
      </c>
      <c r="D292" s="105">
        <v>281</v>
      </c>
      <c r="E292" s="106" t="s">
        <v>185</v>
      </c>
      <c r="F292" s="105">
        <v>87</v>
      </c>
      <c r="G292" s="106" t="s">
        <v>189</v>
      </c>
      <c r="H292" s="107">
        <v>5</v>
      </c>
      <c r="I292" s="108"/>
      <c r="J292" s="109">
        <v>14904</v>
      </c>
      <c r="K292" s="110">
        <v>16446</v>
      </c>
      <c r="L292" s="111">
        <f t="shared" si="12"/>
        <v>1542</v>
      </c>
      <c r="M292" s="108"/>
      <c r="N292" s="109">
        <v>5726</v>
      </c>
      <c r="O292" s="110">
        <v>6318</v>
      </c>
      <c r="P292" s="110">
        <v>5449</v>
      </c>
      <c r="Q292" s="110">
        <v>5468</v>
      </c>
      <c r="R292" s="110" t="s">
        <v>601</v>
      </c>
      <c r="S292" s="111">
        <f t="shared" si="13"/>
        <v>19</v>
      </c>
      <c r="T292" s="108"/>
      <c r="U292" s="109">
        <v>21718</v>
      </c>
      <c r="V292" s="110">
        <v>23083</v>
      </c>
      <c r="W292" s="110">
        <v>23102</v>
      </c>
      <c r="X292" s="111">
        <f t="shared" si="14"/>
        <v>19</v>
      </c>
      <c r="Z292" s="112">
        <f>VLOOKUP(F292,'24q3 abv'!1:1048576,46,FALSE)</f>
        <v>0.11147434809237211</v>
      </c>
      <c r="AA292" s="113">
        <f>VLOOKUP(F292,'24q3 abv'!1:1048576,48,FALSE)</f>
        <v>9.2603797021836058</v>
      </c>
      <c r="AB292" s="113">
        <f>VLOOKUP(F292,'24q3 abv'!1:1048576,49,FALSE)</f>
        <v>4.3639079903236908</v>
      </c>
      <c r="AC292" s="114">
        <f>VLOOKUP(F292,'24q3 abv'!1:1048576,50,FALSE)</f>
        <v>-4.896471711859915</v>
      </c>
      <c r="AF292" s="257"/>
      <c r="AI292" s="257"/>
    </row>
    <row r="293" spans="1:35" x14ac:dyDescent="0.2">
      <c r="A293" s="105">
        <v>441</v>
      </c>
      <c r="B293" s="105">
        <v>441281111</v>
      </c>
      <c r="C293" s="106" t="s">
        <v>184</v>
      </c>
      <c r="D293" s="105">
        <v>281</v>
      </c>
      <c r="E293" s="106" t="s">
        <v>185</v>
      </c>
      <c r="F293" s="105">
        <v>111</v>
      </c>
      <c r="G293" s="106" t="s">
        <v>190</v>
      </c>
      <c r="H293" s="107">
        <v>2</v>
      </c>
      <c r="I293" s="108"/>
      <c r="J293" s="109" t="s">
        <v>601</v>
      </c>
      <c r="K293" s="110">
        <v>14269</v>
      </c>
      <c r="L293" s="111" t="str">
        <f t="shared" si="12"/>
        <v/>
      </c>
      <c r="M293" s="108"/>
      <c r="N293" s="109" t="s">
        <v>601</v>
      </c>
      <c r="O293" s="110" t="s">
        <v>601</v>
      </c>
      <c r="P293" s="110">
        <v>3424</v>
      </c>
      <c r="Q293" s="110">
        <v>2913</v>
      </c>
      <c r="R293" s="110" t="s">
        <v>601</v>
      </c>
      <c r="S293" s="111">
        <f t="shared" si="13"/>
        <v>-511</v>
      </c>
      <c r="T293" s="108"/>
      <c r="U293" s="109" t="s">
        <v>601</v>
      </c>
      <c r="V293" s="110">
        <v>18881</v>
      </c>
      <c r="W293" s="110">
        <v>18370</v>
      </c>
      <c r="X293" s="111">
        <f t="shared" si="14"/>
        <v>-511</v>
      </c>
      <c r="Z293" s="112">
        <f>VLOOKUP(F293,'24q3 abv'!1:1048576,46,FALSE)</f>
        <v>-3.5800748730206777</v>
      </c>
      <c r="AA293" s="113">
        <f>VLOOKUP(F293,'24q3 abv'!1:1048576,48,FALSE)</f>
        <v>11.087638987251685</v>
      </c>
      <c r="AB293" s="113">
        <f>VLOOKUP(F293,'24q3 abv'!1:1048576,49,FALSE)</f>
        <v>9.4898497680474918</v>
      </c>
      <c r="AC293" s="114">
        <f>VLOOKUP(F293,'24q3 abv'!1:1048576,50,FALSE)</f>
        <v>-1.5977892192041931</v>
      </c>
      <c r="AF293" s="257"/>
      <c r="AI293" s="257"/>
    </row>
    <row r="294" spans="1:35" x14ac:dyDescent="0.2">
      <c r="A294" s="105">
        <v>441</v>
      </c>
      <c r="B294" s="105">
        <v>441281161</v>
      </c>
      <c r="C294" s="106" t="s">
        <v>184</v>
      </c>
      <c r="D294" s="105">
        <v>281</v>
      </c>
      <c r="E294" s="106" t="s">
        <v>185</v>
      </c>
      <c r="F294" s="105">
        <v>161</v>
      </c>
      <c r="G294" s="106" t="s">
        <v>191</v>
      </c>
      <c r="H294" s="107">
        <v>1</v>
      </c>
      <c r="I294" s="108"/>
      <c r="J294" s="109">
        <v>13211</v>
      </c>
      <c r="K294" s="110">
        <v>16702</v>
      </c>
      <c r="L294" s="111">
        <f t="shared" si="12"/>
        <v>3491</v>
      </c>
      <c r="M294" s="108"/>
      <c r="N294" s="109">
        <v>5567</v>
      </c>
      <c r="O294" s="110">
        <v>7038</v>
      </c>
      <c r="P294" s="110">
        <v>5760</v>
      </c>
      <c r="Q294" s="110">
        <v>5830</v>
      </c>
      <c r="R294" s="110" t="s">
        <v>601</v>
      </c>
      <c r="S294" s="111">
        <f t="shared" si="13"/>
        <v>70</v>
      </c>
      <c r="T294" s="108"/>
      <c r="U294" s="109">
        <v>19866</v>
      </c>
      <c r="V294" s="110">
        <v>23650</v>
      </c>
      <c r="W294" s="110">
        <v>23720</v>
      </c>
      <c r="X294" s="111">
        <f t="shared" si="14"/>
        <v>70</v>
      </c>
      <c r="Z294" s="112">
        <f>VLOOKUP(F294,'24q3 abv'!1:1048576,46,FALSE)</f>
        <v>0.41941416051673741</v>
      </c>
      <c r="AA294" s="113">
        <f>VLOOKUP(F294,'24q3 abv'!1:1048576,48,FALSE)</f>
        <v>6.3103622832173096</v>
      </c>
      <c r="AB294" s="113">
        <f>VLOOKUP(F294,'24q3 abv'!1:1048576,49,FALSE)</f>
        <v>5.3255294417248082</v>
      </c>
      <c r="AC294" s="114">
        <f>VLOOKUP(F294,'24q3 abv'!1:1048576,50,FALSE)</f>
        <v>-0.98483284149250139</v>
      </c>
      <c r="AF294" s="257"/>
      <c r="AI294" s="257"/>
    </row>
    <row r="295" spans="1:35" x14ac:dyDescent="0.2">
      <c r="A295" s="105">
        <v>441</v>
      </c>
      <c r="B295" s="105">
        <v>441281191</v>
      </c>
      <c r="C295" s="106" t="s">
        <v>184</v>
      </c>
      <c r="D295" s="105">
        <v>281</v>
      </c>
      <c r="E295" s="106" t="s">
        <v>185</v>
      </c>
      <c r="F295" s="105">
        <v>191</v>
      </c>
      <c r="G295" s="106" t="s">
        <v>192</v>
      </c>
      <c r="H295" s="107">
        <v>1</v>
      </c>
      <c r="I295" s="108"/>
      <c r="J295" s="109">
        <v>10115</v>
      </c>
      <c r="K295" s="110">
        <v>10705</v>
      </c>
      <c r="L295" s="111">
        <f t="shared" si="12"/>
        <v>590</v>
      </c>
      <c r="M295" s="108"/>
      <c r="N295" s="109">
        <v>2919</v>
      </c>
      <c r="O295" s="110">
        <v>3090</v>
      </c>
      <c r="P295" s="110">
        <v>3090</v>
      </c>
      <c r="Q295" s="110">
        <v>2969</v>
      </c>
      <c r="R295" s="110" t="s">
        <v>601</v>
      </c>
      <c r="S295" s="111">
        <f t="shared" si="13"/>
        <v>-121</v>
      </c>
      <c r="T295" s="108"/>
      <c r="U295" s="109">
        <v>14122</v>
      </c>
      <c r="V295" s="110">
        <v>14983</v>
      </c>
      <c r="W295" s="110">
        <v>14862</v>
      </c>
      <c r="X295" s="111">
        <f t="shared" si="14"/>
        <v>-121</v>
      </c>
      <c r="Z295" s="112">
        <f>VLOOKUP(F295,'24q3 abv'!1:1048576,46,FALSE)</f>
        <v>-1.1286795284595144</v>
      </c>
      <c r="AA295" s="113">
        <f>VLOOKUP(F295,'24q3 abv'!1:1048576,48,FALSE)</f>
        <v>2.5568211580515205</v>
      </c>
      <c r="AB295" s="113">
        <f>VLOOKUP(F295,'24q3 abv'!1:1048576,49,FALSE)</f>
        <v>1.3038493307174188</v>
      </c>
      <c r="AC295" s="114">
        <f>VLOOKUP(F295,'24q3 abv'!1:1048576,50,FALSE)</f>
        <v>-1.2529718273341017</v>
      </c>
      <c r="AF295" s="257"/>
      <c r="AI295" s="257"/>
    </row>
    <row r="296" spans="1:35" x14ac:dyDescent="0.2">
      <c r="A296" s="105">
        <v>441</v>
      </c>
      <c r="B296" s="105">
        <v>441281210</v>
      </c>
      <c r="C296" s="106" t="s">
        <v>184</v>
      </c>
      <c r="D296" s="105">
        <v>281</v>
      </c>
      <c r="E296" s="106" t="s">
        <v>185</v>
      </c>
      <c r="F296" s="105">
        <v>210</v>
      </c>
      <c r="G296" s="106" t="s">
        <v>71</v>
      </c>
      <c r="H296" s="107">
        <v>1</v>
      </c>
      <c r="I296" s="108"/>
      <c r="J296" s="109">
        <v>12602.315463378176</v>
      </c>
      <c r="K296" s="110">
        <v>15865</v>
      </c>
      <c r="L296" s="111">
        <f t="shared" si="12"/>
        <v>3262.684536621824</v>
      </c>
      <c r="M296" s="108"/>
      <c r="N296" s="109">
        <v>4177</v>
      </c>
      <c r="O296" s="110">
        <v>5258</v>
      </c>
      <c r="P296" s="110">
        <v>4964</v>
      </c>
      <c r="Q296" s="110">
        <v>4944</v>
      </c>
      <c r="R296" s="110" t="s">
        <v>601</v>
      </c>
      <c r="S296" s="111">
        <f t="shared" si="13"/>
        <v>-20</v>
      </c>
      <c r="T296" s="108"/>
      <c r="U296" s="109">
        <v>17867.315463378174</v>
      </c>
      <c r="V296" s="110">
        <v>22017</v>
      </c>
      <c r="W296" s="110">
        <v>21997</v>
      </c>
      <c r="X296" s="111">
        <f t="shared" si="14"/>
        <v>-20</v>
      </c>
      <c r="Z296" s="112">
        <f>VLOOKUP(F296,'24q3 abv'!1:1048576,46,FALSE)</f>
        <v>-0.12867067564891954</v>
      </c>
      <c r="AA296" s="113">
        <f>VLOOKUP(F296,'24q3 abv'!1:1048576,48,FALSE)</f>
        <v>5.6187916386582897</v>
      </c>
      <c r="AB296" s="113">
        <f>VLOOKUP(F296,'24q3 abv'!1:1048576,49,FALSE)</f>
        <v>4.3781448284270299</v>
      </c>
      <c r="AC296" s="114">
        <f>VLOOKUP(F296,'24q3 abv'!1:1048576,50,FALSE)</f>
        <v>-1.2406468102312598</v>
      </c>
      <c r="AF296" s="257"/>
      <c r="AI296" s="257"/>
    </row>
    <row r="297" spans="1:35" x14ac:dyDescent="0.2">
      <c r="A297" s="105">
        <v>441</v>
      </c>
      <c r="B297" s="105">
        <v>441281227</v>
      </c>
      <c r="C297" s="106" t="s">
        <v>184</v>
      </c>
      <c r="D297" s="105">
        <v>281</v>
      </c>
      <c r="E297" s="106" t="s">
        <v>185</v>
      </c>
      <c r="F297" s="105">
        <v>227</v>
      </c>
      <c r="G297" s="106" t="s">
        <v>193</v>
      </c>
      <c r="H297" s="107">
        <v>2</v>
      </c>
      <c r="I297" s="108"/>
      <c r="J297" s="109">
        <v>14071.793831919813</v>
      </c>
      <c r="K297" s="110">
        <v>18054</v>
      </c>
      <c r="L297" s="111">
        <f t="shared" si="12"/>
        <v>3982.2061680801871</v>
      </c>
      <c r="M297" s="108"/>
      <c r="N297" s="109">
        <v>3688</v>
      </c>
      <c r="O297" s="110">
        <v>4732</v>
      </c>
      <c r="P297" s="110">
        <v>4732</v>
      </c>
      <c r="Q297" s="110">
        <v>4732</v>
      </c>
      <c r="R297" s="110" t="s">
        <v>601</v>
      </c>
      <c r="S297" s="111">
        <f t="shared" si="13"/>
        <v>0</v>
      </c>
      <c r="T297" s="108"/>
      <c r="U297" s="109">
        <v>18847.793831919815</v>
      </c>
      <c r="V297" s="110">
        <v>23974</v>
      </c>
      <c r="W297" s="110">
        <v>23974</v>
      </c>
      <c r="X297" s="111">
        <f t="shared" si="14"/>
        <v>0</v>
      </c>
      <c r="Z297" s="112">
        <f>VLOOKUP(F297,'24q3 abv'!1:1048576,46,FALSE)</f>
        <v>0</v>
      </c>
      <c r="AA297" s="113">
        <f>VLOOKUP(F297,'24q3 abv'!1:1048576,48,FALSE)</f>
        <v>4.1107780222060537</v>
      </c>
      <c r="AB297" s="113">
        <f>VLOOKUP(F297,'24q3 abv'!1:1048576,49,FALSE)</f>
        <v>4.1254470935487353</v>
      </c>
      <c r="AC297" s="114">
        <f>VLOOKUP(F297,'24q3 abv'!1:1048576,50,FALSE)</f>
        <v>1.4669071342681583E-2</v>
      </c>
      <c r="AF297" s="257"/>
      <c r="AI297" s="257"/>
    </row>
    <row r="298" spans="1:35" x14ac:dyDescent="0.2">
      <c r="A298" s="105">
        <v>441</v>
      </c>
      <c r="B298" s="105">
        <v>441281281</v>
      </c>
      <c r="C298" s="106" t="s">
        <v>184</v>
      </c>
      <c r="D298" s="105">
        <v>281</v>
      </c>
      <c r="E298" s="106" t="s">
        <v>185</v>
      </c>
      <c r="F298" s="105">
        <v>281</v>
      </c>
      <c r="G298" s="106" t="s">
        <v>185</v>
      </c>
      <c r="H298" s="107">
        <v>1447</v>
      </c>
      <c r="I298" s="108"/>
      <c r="J298" s="109">
        <v>14725</v>
      </c>
      <c r="K298" s="110">
        <v>16437</v>
      </c>
      <c r="L298" s="111">
        <f t="shared" si="12"/>
        <v>1712</v>
      </c>
      <c r="M298" s="108"/>
      <c r="N298" s="109">
        <v>7</v>
      </c>
      <c r="O298" s="110">
        <v>8</v>
      </c>
      <c r="P298" s="110">
        <v>0</v>
      </c>
      <c r="Q298" s="110">
        <v>0</v>
      </c>
      <c r="R298" s="110" t="s">
        <v>601</v>
      </c>
      <c r="S298" s="111">
        <f t="shared" si="13"/>
        <v>0</v>
      </c>
      <c r="T298" s="108"/>
      <c r="U298" s="109">
        <v>15820</v>
      </c>
      <c r="V298" s="110">
        <v>17625</v>
      </c>
      <c r="W298" s="110">
        <v>17625</v>
      </c>
      <c r="X298" s="111">
        <f t="shared" si="14"/>
        <v>0</v>
      </c>
      <c r="Z298" s="112">
        <f>VLOOKUP(F298,'24q3 abv'!1:1048576,46,FALSE)</f>
        <v>-6.4208873631173446E-2</v>
      </c>
      <c r="AA298" s="113">
        <f>VLOOKUP(F298,'24q3 abv'!1:1048576,48,FALSE)</f>
        <v>8.6551897611031485</v>
      </c>
      <c r="AB298" s="113">
        <f>VLOOKUP(F298,'24q3 abv'!1:1048576,49,FALSE)</f>
        <v>8.5153425341838158</v>
      </c>
      <c r="AC298" s="114">
        <f>VLOOKUP(F298,'24q3 abv'!1:1048576,50,FALSE)</f>
        <v>-0.13984722691933271</v>
      </c>
      <c r="AF298" s="257"/>
      <c r="AI298" s="257"/>
    </row>
    <row r="299" spans="1:35" x14ac:dyDescent="0.2">
      <c r="A299" s="105">
        <v>441</v>
      </c>
      <c r="B299" s="105">
        <v>441281325</v>
      </c>
      <c r="C299" s="106" t="s">
        <v>184</v>
      </c>
      <c r="D299" s="105">
        <v>281</v>
      </c>
      <c r="E299" s="106" t="s">
        <v>185</v>
      </c>
      <c r="F299" s="105">
        <v>325</v>
      </c>
      <c r="G299" s="106" t="s">
        <v>194</v>
      </c>
      <c r="H299" s="107">
        <v>2</v>
      </c>
      <c r="I299" s="108"/>
      <c r="J299" s="109" t="s">
        <v>601</v>
      </c>
      <c r="K299" s="110">
        <v>15469</v>
      </c>
      <c r="L299" s="111" t="str">
        <f t="shared" si="12"/>
        <v/>
      </c>
      <c r="M299" s="108"/>
      <c r="N299" s="109" t="s">
        <v>601</v>
      </c>
      <c r="O299" s="110" t="s">
        <v>601</v>
      </c>
      <c r="P299" s="110">
        <v>1127</v>
      </c>
      <c r="Q299" s="110">
        <v>1136</v>
      </c>
      <c r="R299" s="110" t="s">
        <v>601</v>
      </c>
      <c r="S299" s="111">
        <f t="shared" si="13"/>
        <v>9</v>
      </c>
      <c r="T299" s="108"/>
      <c r="U299" s="109" t="s">
        <v>601</v>
      </c>
      <c r="V299" s="110">
        <v>17784</v>
      </c>
      <c r="W299" s="110">
        <v>17793</v>
      </c>
      <c r="X299" s="111">
        <f t="shared" si="14"/>
        <v>9</v>
      </c>
      <c r="Z299" s="112">
        <f>VLOOKUP(F299,'24q3 abv'!1:1048576,46,FALSE)</f>
        <v>5.6776303805690986E-2</v>
      </c>
      <c r="AA299" s="113">
        <f>VLOOKUP(F299,'24q3 abv'!1:1048576,48,FALSE)</f>
        <v>8.292799922520123</v>
      </c>
      <c r="AB299" s="113">
        <f>VLOOKUP(F299,'24q3 abv'!1:1048576,49,FALSE)</f>
        <v>5.7618065598478587</v>
      </c>
      <c r="AC299" s="114">
        <f>VLOOKUP(F299,'24q3 abv'!1:1048576,50,FALSE)</f>
        <v>-2.5309933626722643</v>
      </c>
      <c r="AF299" s="257"/>
      <c r="AI299" s="257"/>
    </row>
    <row r="300" spans="1:35" x14ac:dyDescent="0.2">
      <c r="A300" s="105">
        <v>441</v>
      </c>
      <c r="B300" s="105">
        <v>441281332</v>
      </c>
      <c r="C300" s="106" t="s">
        <v>184</v>
      </c>
      <c r="D300" s="105">
        <v>281</v>
      </c>
      <c r="E300" s="106" t="s">
        <v>185</v>
      </c>
      <c r="F300" s="105">
        <v>332</v>
      </c>
      <c r="G300" s="106" t="s">
        <v>195</v>
      </c>
      <c r="H300" s="107">
        <v>1</v>
      </c>
      <c r="I300" s="108"/>
      <c r="J300" s="109">
        <v>14533</v>
      </c>
      <c r="K300" s="110">
        <v>18054</v>
      </c>
      <c r="L300" s="111">
        <f t="shared" si="12"/>
        <v>3521</v>
      </c>
      <c r="M300" s="108"/>
      <c r="N300" s="109">
        <v>1100</v>
      </c>
      <c r="O300" s="110">
        <v>1367</v>
      </c>
      <c r="P300" s="110">
        <v>611</v>
      </c>
      <c r="Q300" s="110">
        <v>665</v>
      </c>
      <c r="R300" s="110" t="s">
        <v>601</v>
      </c>
      <c r="S300" s="111">
        <f t="shared" si="13"/>
        <v>54</v>
      </c>
      <c r="T300" s="108"/>
      <c r="U300" s="109">
        <v>16721</v>
      </c>
      <c r="V300" s="110">
        <v>19853</v>
      </c>
      <c r="W300" s="110">
        <v>19907</v>
      </c>
      <c r="X300" s="111">
        <f t="shared" si="14"/>
        <v>54</v>
      </c>
      <c r="Z300" s="112">
        <f>VLOOKUP(F300,'24q3 abv'!1:1048576,46,FALSE)</f>
        <v>0.29565507347125219</v>
      </c>
      <c r="AA300" s="113">
        <f>VLOOKUP(F300,'24q3 abv'!1:1048576,48,FALSE)</f>
        <v>10.503968388456613</v>
      </c>
      <c r="AB300" s="113">
        <f>VLOOKUP(F300,'24q3 abv'!1:1048576,49,FALSE)</f>
        <v>6.3018962810603467</v>
      </c>
      <c r="AC300" s="114">
        <f>VLOOKUP(F300,'24q3 abv'!1:1048576,50,FALSE)</f>
        <v>-4.2020721073962664</v>
      </c>
      <c r="AF300" s="257"/>
      <c r="AI300" s="257"/>
    </row>
    <row r="301" spans="1:35" x14ac:dyDescent="0.2">
      <c r="A301" s="105">
        <v>441</v>
      </c>
      <c r="B301" s="105">
        <v>441281672</v>
      </c>
      <c r="C301" s="106" t="s">
        <v>184</v>
      </c>
      <c r="D301" s="105">
        <v>281</v>
      </c>
      <c r="E301" s="106" t="s">
        <v>185</v>
      </c>
      <c r="F301" s="105">
        <v>672</v>
      </c>
      <c r="G301" s="106" t="s">
        <v>196</v>
      </c>
      <c r="H301" s="107">
        <v>5</v>
      </c>
      <c r="I301" s="108"/>
      <c r="J301" s="109">
        <v>13560.675742705571</v>
      </c>
      <c r="K301" s="110">
        <v>17778</v>
      </c>
      <c r="L301" s="111">
        <f t="shared" si="12"/>
        <v>4217.3242572944291</v>
      </c>
      <c r="M301" s="108"/>
      <c r="N301" s="109">
        <v>4617</v>
      </c>
      <c r="O301" s="110">
        <v>6052</v>
      </c>
      <c r="P301" s="110">
        <v>3997</v>
      </c>
      <c r="Q301" s="110">
        <v>3934</v>
      </c>
      <c r="R301" s="110" t="s">
        <v>601</v>
      </c>
      <c r="S301" s="111">
        <f t="shared" si="13"/>
        <v>-63</v>
      </c>
      <c r="T301" s="108"/>
      <c r="U301" s="109">
        <v>19265.675742705571</v>
      </c>
      <c r="V301" s="110">
        <v>22963</v>
      </c>
      <c r="W301" s="110">
        <v>22900</v>
      </c>
      <c r="X301" s="111">
        <f t="shared" si="14"/>
        <v>-63</v>
      </c>
      <c r="Z301" s="112">
        <f>VLOOKUP(F301,'24q3 abv'!1:1048576,46,FALSE)</f>
        <v>-0.35202518619085765</v>
      </c>
      <c r="AA301" s="113">
        <f>VLOOKUP(F301,'24q3 abv'!1:1048576,48,FALSE)</f>
        <v>13.172799379414846</v>
      </c>
      <c r="AB301" s="113">
        <f>VLOOKUP(F301,'24q3 abv'!1:1048576,49,FALSE)</f>
        <v>2.8320335780096308</v>
      </c>
      <c r="AC301" s="114">
        <f>VLOOKUP(F301,'24q3 abv'!1:1048576,50,FALSE)</f>
        <v>-10.340765801405215</v>
      </c>
      <c r="AF301" s="257"/>
      <c r="AI301" s="257"/>
    </row>
    <row r="302" spans="1:35" x14ac:dyDescent="0.2">
      <c r="A302" s="105">
        <v>441</v>
      </c>
      <c r="B302" s="105">
        <v>441281680</v>
      </c>
      <c r="C302" s="106" t="s">
        <v>184</v>
      </c>
      <c r="D302" s="105">
        <v>281</v>
      </c>
      <c r="E302" s="106" t="s">
        <v>185</v>
      </c>
      <c r="F302" s="105">
        <v>680</v>
      </c>
      <c r="G302" s="106" t="s">
        <v>197</v>
      </c>
      <c r="H302" s="107">
        <v>7</v>
      </c>
      <c r="I302" s="108"/>
      <c r="J302" s="109">
        <v>11960</v>
      </c>
      <c r="K302" s="110">
        <v>14232</v>
      </c>
      <c r="L302" s="111">
        <f t="shared" si="12"/>
        <v>2272</v>
      </c>
      <c r="M302" s="108"/>
      <c r="N302" s="109">
        <v>3740</v>
      </c>
      <c r="O302" s="110">
        <v>4450</v>
      </c>
      <c r="P302" s="110">
        <v>4214</v>
      </c>
      <c r="Q302" s="110">
        <v>4208</v>
      </c>
      <c r="R302" s="110" t="s">
        <v>601</v>
      </c>
      <c r="S302" s="111">
        <f t="shared" si="13"/>
        <v>-6</v>
      </c>
      <c r="T302" s="108"/>
      <c r="U302" s="109">
        <v>16788</v>
      </c>
      <c r="V302" s="110">
        <v>19634</v>
      </c>
      <c r="W302" s="110">
        <v>19628</v>
      </c>
      <c r="X302" s="111">
        <f t="shared" si="14"/>
        <v>-6</v>
      </c>
      <c r="Z302" s="112">
        <f>VLOOKUP(F302,'24q3 abv'!1:1048576,46,FALSE)</f>
        <v>-4.2861543403859059E-2</v>
      </c>
      <c r="AA302" s="113">
        <f>VLOOKUP(F302,'24q3 abv'!1:1048576,48,FALSE)</f>
        <v>4.4429634599678751</v>
      </c>
      <c r="AB302" s="113">
        <f>VLOOKUP(F302,'24q3 abv'!1:1048576,49,FALSE)</f>
        <v>3.1201942967884531</v>
      </c>
      <c r="AC302" s="114">
        <f>VLOOKUP(F302,'24q3 abv'!1:1048576,50,FALSE)</f>
        <v>-1.3227691631794221</v>
      </c>
      <c r="AF302" s="257"/>
      <c r="AI302" s="257"/>
    </row>
    <row r="303" spans="1:35" x14ac:dyDescent="0.2">
      <c r="A303" s="105">
        <v>444</v>
      </c>
      <c r="B303" s="105">
        <v>444035016</v>
      </c>
      <c r="C303" s="106" t="s">
        <v>198</v>
      </c>
      <c r="D303" s="105">
        <v>35</v>
      </c>
      <c r="E303" s="106" t="s">
        <v>42</v>
      </c>
      <c r="F303" s="105">
        <v>16</v>
      </c>
      <c r="G303" s="106" t="s">
        <v>114</v>
      </c>
      <c r="H303" s="107">
        <v>1</v>
      </c>
      <c r="I303" s="108"/>
      <c r="J303" s="109">
        <v>14319.533367003367</v>
      </c>
      <c r="K303" s="110">
        <v>19470</v>
      </c>
      <c r="L303" s="111">
        <f t="shared" si="12"/>
        <v>5150.4666329966331</v>
      </c>
      <c r="M303" s="108"/>
      <c r="N303" s="109">
        <v>306</v>
      </c>
      <c r="O303" s="110">
        <v>417</v>
      </c>
      <c r="P303" s="110">
        <v>286</v>
      </c>
      <c r="Q303" s="110">
        <v>214</v>
      </c>
      <c r="R303" s="110" t="s">
        <v>601</v>
      </c>
      <c r="S303" s="111">
        <f t="shared" si="13"/>
        <v>-72</v>
      </c>
      <c r="T303" s="108"/>
      <c r="U303" s="109">
        <v>15713.533367003367</v>
      </c>
      <c r="V303" s="110">
        <v>20944</v>
      </c>
      <c r="W303" s="110">
        <v>20872</v>
      </c>
      <c r="X303" s="111">
        <f t="shared" si="14"/>
        <v>-72</v>
      </c>
      <c r="Z303" s="112">
        <f>VLOOKUP(F303,'24q3 abv'!1:1048576,46,FALSE)</f>
        <v>-0.3699405579906454</v>
      </c>
      <c r="AA303" s="113">
        <f>VLOOKUP(F303,'24q3 abv'!1:1048576,48,FALSE)</f>
        <v>8.7270294285765626</v>
      </c>
      <c r="AB303" s="113">
        <f>VLOOKUP(F303,'24q3 abv'!1:1048576,49,FALSE)</f>
        <v>7.5613458163057796</v>
      </c>
      <c r="AC303" s="114">
        <f>VLOOKUP(F303,'24q3 abv'!1:1048576,50,FALSE)</f>
        <v>-1.165683612270783</v>
      </c>
      <c r="AF303" s="257"/>
      <c r="AI303" s="257"/>
    </row>
    <row r="304" spans="1:35" x14ac:dyDescent="0.2">
      <c r="A304" s="105">
        <v>444</v>
      </c>
      <c r="B304" s="105">
        <v>444035035</v>
      </c>
      <c r="C304" s="106" t="s">
        <v>198</v>
      </c>
      <c r="D304" s="105">
        <v>35</v>
      </c>
      <c r="E304" s="106" t="s">
        <v>42</v>
      </c>
      <c r="F304" s="105">
        <v>35</v>
      </c>
      <c r="G304" s="106" t="s">
        <v>42</v>
      </c>
      <c r="H304" s="107">
        <v>816</v>
      </c>
      <c r="I304" s="108"/>
      <c r="J304" s="109">
        <v>15957</v>
      </c>
      <c r="K304" s="110">
        <v>17506</v>
      </c>
      <c r="L304" s="111">
        <f t="shared" si="12"/>
        <v>1549</v>
      </c>
      <c r="M304" s="108"/>
      <c r="N304" s="109">
        <v>6623</v>
      </c>
      <c r="O304" s="110">
        <v>7266</v>
      </c>
      <c r="P304" s="110">
        <v>7266</v>
      </c>
      <c r="Q304" s="110">
        <v>6628</v>
      </c>
      <c r="R304" s="110" t="s">
        <v>601</v>
      </c>
      <c r="S304" s="111">
        <f t="shared" si="13"/>
        <v>-638</v>
      </c>
      <c r="T304" s="108"/>
      <c r="U304" s="109">
        <v>23668</v>
      </c>
      <c r="V304" s="110">
        <v>25960</v>
      </c>
      <c r="W304" s="110">
        <v>25322</v>
      </c>
      <c r="X304" s="111">
        <f t="shared" si="14"/>
        <v>-638</v>
      </c>
      <c r="Z304" s="112">
        <f>VLOOKUP(F304,'24q3 abv'!1:1048576,46,FALSE)</f>
        <v>-3.6419865273042262</v>
      </c>
      <c r="AA304" s="113">
        <f>VLOOKUP(F304,'24q3 abv'!1:1048576,48,FALSE)</f>
        <v>8.1977373866931007</v>
      </c>
      <c r="AB304" s="113">
        <f>VLOOKUP(F304,'24q3 abv'!1:1048576,49,FALSE)</f>
        <v>5.1093170533210595</v>
      </c>
      <c r="AC304" s="114">
        <f>VLOOKUP(F304,'24q3 abv'!1:1048576,50,FALSE)</f>
        <v>-3.0884203333720412</v>
      </c>
      <c r="AF304" s="257"/>
      <c r="AI304" s="257"/>
    </row>
    <row r="305" spans="1:35" x14ac:dyDescent="0.2">
      <c r="A305" s="105">
        <v>444</v>
      </c>
      <c r="B305" s="105">
        <v>444035040</v>
      </c>
      <c r="C305" s="106" t="s">
        <v>198</v>
      </c>
      <c r="D305" s="105">
        <v>35</v>
      </c>
      <c r="E305" s="106" t="s">
        <v>42</v>
      </c>
      <c r="F305" s="105">
        <v>40</v>
      </c>
      <c r="G305" s="106" t="s">
        <v>97</v>
      </c>
      <c r="H305" s="107">
        <v>2</v>
      </c>
      <c r="I305" s="108"/>
      <c r="J305" s="109">
        <v>12954.484033485678</v>
      </c>
      <c r="K305" s="110">
        <v>13129</v>
      </c>
      <c r="L305" s="111">
        <f t="shared" si="12"/>
        <v>174.51596651432192</v>
      </c>
      <c r="M305" s="108"/>
      <c r="N305" s="109">
        <v>3094</v>
      </c>
      <c r="O305" s="110" t="s">
        <v>601</v>
      </c>
      <c r="P305" s="110">
        <v>3405</v>
      </c>
      <c r="Q305" s="110">
        <v>3471</v>
      </c>
      <c r="R305" s="110" t="s">
        <v>601</v>
      </c>
      <c r="S305" s="111">
        <f t="shared" si="13"/>
        <v>66</v>
      </c>
      <c r="T305" s="108"/>
      <c r="U305" s="109">
        <v>17136.484033485678</v>
      </c>
      <c r="V305" s="110">
        <v>17722</v>
      </c>
      <c r="W305" s="110">
        <v>17788</v>
      </c>
      <c r="X305" s="111">
        <f t="shared" si="14"/>
        <v>66</v>
      </c>
      <c r="Z305" s="112">
        <f>VLOOKUP(F305,'24q3 abv'!1:1048576,46,FALSE)</f>
        <v>0.50538577755759206</v>
      </c>
      <c r="AA305" s="113">
        <f>VLOOKUP(F305,'24q3 abv'!1:1048576,48,FALSE)</f>
        <v>6.1371922885330239</v>
      </c>
      <c r="AB305" s="113">
        <f>VLOOKUP(F305,'24q3 abv'!1:1048576,49,FALSE)</f>
        <v>8.5543560114592889</v>
      </c>
      <c r="AC305" s="114">
        <f>VLOOKUP(F305,'24q3 abv'!1:1048576,50,FALSE)</f>
        <v>2.417163722926265</v>
      </c>
      <c r="AF305" s="257"/>
      <c r="AI305" s="257"/>
    </row>
    <row r="306" spans="1:35" x14ac:dyDescent="0.2">
      <c r="A306" s="105">
        <v>444</v>
      </c>
      <c r="B306" s="105">
        <v>444035044</v>
      </c>
      <c r="C306" s="106" t="s">
        <v>198</v>
      </c>
      <c r="D306" s="105">
        <v>35</v>
      </c>
      <c r="E306" s="106" t="s">
        <v>42</v>
      </c>
      <c r="F306" s="105">
        <v>44</v>
      </c>
      <c r="G306" s="106" t="s">
        <v>43</v>
      </c>
      <c r="H306" s="107">
        <v>11</v>
      </c>
      <c r="I306" s="108"/>
      <c r="J306" s="109">
        <v>14091</v>
      </c>
      <c r="K306" s="110">
        <v>16894</v>
      </c>
      <c r="L306" s="111">
        <f t="shared" si="12"/>
        <v>2803</v>
      </c>
      <c r="M306" s="108"/>
      <c r="N306" s="109">
        <v>491</v>
      </c>
      <c r="O306" s="110">
        <v>589</v>
      </c>
      <c r="P306" s="110">
        <v>589</v>
      </c>
      <c r="Q306" s="110">
        <v>589</v>
      </c>
      <c r="R306" s="110" t="s">
        <v>601</v>
      </c>
      <c r="S306" s="111">
        <f t="shared" si="13"/>
        <v>0</v>
      </c>
      <c r="T306" s="108"/>
      <c r="U306" s="109">
        <v>15670</v>
      </c>
      <c r="V306" s="110">
        <v>18671</v>
      </c>
      <c r="W306" s="110">
        <v>18671</v>
      </c>
      <c r="X306" s="111">
        <f t="shared" si="14"/>
        <v>0</v>
      </c>
      <c r="Z306" s="112">
        <f>VLOOKUP(F306,'24q3 abv'!1:1048576,46,FALSE)</f>
        <v>0</v>
      </c>
      <c r="AA306" s="113">
        <f>VLOOKUP(F306,'24q3 abv'!1:1048576,48,FALSE)</f>
        <v>7.0211140846889624</v>
      </c>
      <c r="AB306" s="113">
        <f>VLOOKUP(F306,'24q3 abv'!1:1048576,49,FALSE)</f>
        <v>8.022463184796722</v>
      </c>
      <c r="AC306" s="114">
        <f>VLOOKUP(F306,'24q3 abv'!1:1048576,50,FALSE)</f>
        <v>1.0013491001077597</v>
      </c>
      <c r="AF306" s="257"/>
      <c r="AI306" s="257"/>
    </row>
    <row r="307" spans="1:35" x14ac:dyDescent="0.2">
      <c r="A307" s="105">
        <v>444</v>
      </c>
      <c r="B307" s="105">
        <v>444035073</v>
      </c>
      <c r="C307" s="106" t="s">
        <v>198</v>
      </c>
      <c r="D307" s="105">
        <v>35</v>
      </c>
      <c r="E307" s="106" t="s">
        <v>42</v>
      </c>
      <c r="F307" s="105">
        <v>73</v>
      </c>
      <c r="G307" s="106" t="s">
        <v>58</v>
      </c>
      <c r="H307" s="107">
        <v>2</v>
      </c>
      <c r="I307" s="108"/>
      <c r="J307" s="109" t="s">
        <v>601</v>
      </c>
      <c r="K307" s="110">
        <v>13700</v>
      </c>
      <c r="L307" s="111" t="str">
        <f t="shared" si="12"/>
        <v/>
      </c>
      <c r="M307" s="108"/>
      <c r="N307" s="109" t="s">
        <v>601</v>
      </c>
      <c r="O307" s="110" t="s">
        <v>601</v>
      </c>
      <c r="P307" s="110">
        <v>10390</v>
      </c>
      <c r="Q307" s="110">
        <v>10430</v>
      </c>
      <c r="R307" s="110" t="s">
        <v>601</v>
      </c>
      <c r="S307" s="111">
        <f t="shared" si="13"/>
        <v>40</v>
      </c>
      <c r="T307" s="108"/>
      <c r="U307" s="109" t="s">
        <v>601</v>
      </c>
      <c r="V307" s="110">
        <v>25278</v>
      </c>
      <c r="W307" s="110">
        <v>25318</v>
      </c>
      <c r="X307" s="111">
        <f t="shared" si="14"/>
        <v>40</v>
      </c>
      <c r="Z307" s="112">
        <f>VLOOKUP(F307,'24q3 abv'!1:1048576,46,FALSE)</f>
        <v>0.29089079095234638</v>
      </c>
      <c r="AA307" s="113">
        <f>VLOOKUP(F307,'24q3 abv'!1:1048576,48,FALSE)</f>
        <v>4.8357972454230245</v>
      </c>
      <c r="AB307" s="113">
        <f>VLOOKUP(F307,'24q3 abv'!1:1048576,49,FALSE)</f>
        <v>6.6684235008664814</v>
      </c>
      <c r="AC307" s="114">
        <f>VLOOKUP(F307,'24q3 abv'!1:1048576,50,FALSE)</f>
        <v>1.8326262554434569</v>
      </c>
      <c r="AF307" s="257"/>
      <c r="AI307" s="257"/>
    </row>
    <row r="308" spans="1:35" x14ac:dyDescent="0.2">
      <c r="A308" s="105">
        <v>444</v>
      </c>
      <c r="B308" s="105">
        <v>444035100</v>
      </c>
      <c r="C308" s="106" t="s">
        <v>198</v>
      </c>
      <c r="D308" s="105">
        <v>35</v>
      </c>
      <c r="E308" s="106" t="s">
        <v>42</v>
      </c>
      <c r="F308" s="105">
        <v>100</v>
      </c>
      <c r="G308" s="106" t="s">
        <v>98</v>
      </c>
      <c r="H308" s="107">
        <v>1</v>
      </c>
      <c r="I308" s="108"/>
      <c r="J308" s="109">
        <v>14909.916159198412</v>
      </c>
      <c r="K308" s="110">
        <v>16329</v>
      </c>
      <c r="L308" s="111">
        <f t="shared" si="12"/>
        <v>1419.0838408015879</v>
      </c>
      <c r="M308" s="108"/>
      <c r="N308" s="109">
        <v>4927</v>
      </c>
      <c r="O308" s="110">
        <v>5396</v>
      </c>
      <c r="P308" s="110">
        <v>5396</v>
      </c>
      <c r="Q308" s="110">
        <v>4133</v>
      </c>
      <c r="R308" s="110" t="s">
        <v>601</v>
      </c>
      <c r="S308" s="111">
        <f t="shared" si="13"/>
        <v>-1263</v>
      </c>
      <c r="T308" s="108"/>
      <c r="U308" s="109">
        <v>20924.916159198412</v>
      </c>
      <c r="V308" s="110">
        <v>22913</v>
      </c>
      <c r="W308" s="110">
        <v>21650</v>
      </c>
      <c r="X308" s="111">
        <f t="shared" si="14"/>
        <v>-1263</v>
      </c>
      <c r="Z308" s="112">
        <f>VLOOKUP(F308,'24q3 abv'!1:1048576,46,FALSE)</f>
        <v>-7.7348290543766183</v>
      </c>
      <c r="AA308" s="113">
        <f>VLOOKUP(F308,'24q3 abv'!1:1048576,48,FALSE)</f>
        <v>14.379802532330238</v>
      </c>
      <c r="AB308" s="113">
        <f>VLOOKUP(F308,'24q3 abv'!1:1048576,49,FALSE)</f>
        <v>6.891325014944635</v>
      </c>
      <c r="AC308" s="114">
        <f>VLOOKUP(F308,'24q3 abv'!1:1048576,50,FALSE)</f>
        <v>-7.4884775173856033</v>
      </c>
      <c r="AF308" s="257"/>
      <c r="AI308" s="257"/>
    </row>
    <row r="309" spans="1:35" x14ac:dyDescent="0.2">
      <c r="A309" s="105">
        <v>444</v>
      </c>
      <c r="B309" s="105">
        <v>444035133</v>
      </c>
      <c r="C309" s="106" t="s">
        <v>198</v>
      </c>
      <c r="D309" s="105">
        <v>35</v>
      </c>
      <c r="E309" s="106" t="s">
        <v>42</v>
      </c>
      <c r="F309" s="105">
        <v>133</v>
      </c>
      <c r="G309" s="106" t="s">
        <v>95</v>
      </c>
      <c r="H309" s="107">
        <v>1</v>
      </c>
      <c r="I309" s="108"/>
      <c r="J309" s="109">
        <v>17839</v>
      </c>
      <c r="K309" s="110">
        <v>18899</v>
      </c>
      <c r="L309" s="111">
        <f t="shared" si="12"/>
        <v>1060</v>
      </c>
      <c r="M309" s="108"/>
      <c r="N309" s="109">
        <v>2381</v>
      </c>
      <c r="O309" s="110">
        <v>2522</v>
      </c>
      <c r="P309" s="110">
        <v>828</v>
      </c>
      <c r="Q309" s="110">
        <v>815</v>
      </c>
      <c r="R309" s="110" t="s">
        <v>601</v>
      </c>
      <c r="S309" s="111">
        <f t="shared" si="13"/>
        <v>-13</v>
      </c>
      <c r="T309" s="108"/>
      <c r="U309" s="109">
        <v>21308</v>
      </c>
      <c r="V309" s="110">
        <v>20915</v>
      </c>
      <c r="W309" s="110">
        <v>20902</v>
      </c>
      <c r="X309" s="111">
        <f t="shared" si="14"/>
        <v>-13</v>
      </c>
      <c r="Z309" s="112">
        <f>VLOOKUP(F309,'24q3 abv'!1:1048576,46,FALSE)</f>
        <v>-6.9750506684158609E-2</v>
      </c>
      <c r="AA309" s="113">
        <f>VLOOKUP(F309,'24q3 abv'!1:1048576,48,FALSE)</f>
        <v>9.6820674485145464</v>
      </c>
      <c r="AB309" s="113">
        <f>VLOOKUP(F309,'24q3 abv'!1:1048576,49,FALSE)</f>
        <v>-0.16007483005100742</v>
      </c>
      <c r="AC309" s="114">
        <f>VLOOKUP(F309,'24q3 abv'!1:1048576,50,FALSE)</f>
        <v>-9.8421422785655537</v>
      </c>
      <c r="AF309" s="257"/>
      <c r="AI309" s="257"/>
    </row>
    <row r="310" spans="1:35" x14ac:dyDescent="0.2">
      <c r="A310" s="105">
        <v>444</v>
      </c>
      <c r="B310" s="105">
        <v>444035189</v>
      </c>
      <c r="C310" s="106" t="s">
        <v>198</v>
      </c>
      <c r="D310" s="105">
        <v>35</v>
      </c>
      <c r="E310" s="106" t="s">
        <v>42</v>
      </c>
      <c r="F310" s="105">
        <v>189</v>
      </c>
      <c r="G310" s="106" t="s">
        <v>59</v>
      </c>
      <c r="H310" s="107">
        <v>2</v>
      </c>
      <c r="I310" s="108"/>
      <c r="J310" s="109">
        <v>11876.535469617698</v>
      </c>
      <c r="K310" s="110">
        <v>17896</v>
      </c>
      <c r="L310" s="111">
        <f t="shared" si="12"/>
        <v>6019.4645303823017</v>
      </c>
      <c r="M310" s="108"/>
      <c r="N310" s="109">
        <v>4100</v>
      </c>
      <c r="O310" s="110">
        <v>6177</v>
      </c>
      <c r="P310" s="110">
        <v>6086</v>
      </c>
      <c r="Q310" s="110">
        <v>6112</v>
      </c>
      <c r="R310" s="110" t="s">
        <v>601</v>
      </c>
      <c r="S310" s="111">
        <f t="shared" si="13"/>
        <v>26</v>
      </c>
      <c r="T310" s="108"/>
      <c r="U310" s="109">
        <v>17064.535469617698</v>
      </c>
      <c r="V310" s="110">
        <v>25170</v>
      </c>
      <c r="W310" s="110">
        <v>25196</v>
      </c>
      <c r="X310" s="111">
        <f t="shared" si="14"/>
        <v>26</v>
      </c>
      <c r="Z310" s="112">
        <f>VLOOKUP(F310,'24q3 abv'!1:1048576,46,FALSE)</f>
        <v>0.14898881764085559</v>
      </c>
      <c r="AA310" s="113">
        <f>VLOOKUP(F310,'24q3 abv'!1:1048576,48,FALSE)</f>
        <v>5.2641326180156458</v>
      </c>
      <c r="AB310" s="113">
        <f>VLOOKUP(F310,'24q3 abv'!1:1048576,49,FALSE)</f>
        <v>4.8058190231262792</v>
      </c>
      <c r="AC310" s="114">
        <f>VLOOKUP(F310,'24q3 abv'!1:1048576,50,FALSE)</f>
        <v>-0.45831359488936663</v>
      </c>
      <c r="AF310" s="257"/>
      <c r="AI310" s="257"/>
    </row>
    <row r="311" spans="1:35" x14ac:dyDescent="0.2">
      <c r="A311" s="105">
        <v>444</v>
      </c>
      <c r="B311" s="105">
        <v>444035220</v>
      </c>
      <c r="C311" s="106" t="s">
        <v>198</v>
      </c>
      <c r="D311" s="105">
        <v>35</v>
      </c>
      <c r="E311" s="106" t="s">
        <v>42</v>
      </c>
      <c r="F311" s="105">
        <v>220</v>
      </c>
      <c r="G311" s="106" t="s">
        <v>61</v>
      </c>
      <c r="H311" s="107">
        <v>1</v>
      </c>
      <c r="I311" s="108"/>
      <c r="J311" s="109">
        <v>10831</v>
      </c>
      <c r="K311" s="110">
        <v>11475</v>
      </c>
      <c r="L311" s="111">
        <f t="shared" si="12"/>
        <v>644</v>
      </c>
      <c r="M311" s="108"/>
      <c r="N311" s="109">
        <v>4093</v>
      </c>
      <c r="O311" s="110">
        <v>4336</v>
      </c>
      <c r="P311" s="110">
        <v>3810</v>
      </c>
      <c r="Q311" s="110">
        <v>3783</v>
      </c>
      <c r="R311" s="110" t="s">
        <v>601</v>
      </c>
      <c r="S311" s="111">
        <f t="shared" si="13"/>
        <v>-27</v>
      </c>
      <c r="T311" s="108"/>
      <c r="U311" s="109">
        <v>16012</v>
      </c>
      <c r="V311" s="110">
        <v>16473</v>
      </c>
      <c r="W311" s="110">
        <v>16446</v>
      </c>
      <c r="X311" s="111">
        <f t="shared" si="14"/>
        <v>-27</v>
      </c>
      <c r="Z311" s="112">
        <f>VLOOKUP(F311,'24q3 abv'!1:1048576,46,FALSE)</f>
        <v>-0.2353927878211266</v>
      </c>
      <c r="AA311" s="113">
        <f>VLOOKUP(F311,'24q3 abv'!1:1048576,48,FALSE)</f>
        <v>9.8734021413268014</v>
      </c>
      <c r="AB311" s="113">
        <f>VLOOKUP(F311,'24q3 abv'!1:1048576,49,FALSE)</f>
        <v>5.8322436980293819</v>
      </c>
      <c r="AC311" s="114">
        <f>VLOOKUP(F311,'24q3 abv'!1:1048576,50,FALSE)</f>
        <v>-4.0411584432974195</v>
      </c>
      <c r="AF311" s="257"/>
      <c r="AI311" s="257"/>
    </row>
    <row r="312" spans="1:35" x14ac:dyDescent="0.2">
      <c r="A312" s="105">
        <v>444</v>
      </c>
      <c r="B312" s="105">
        <v>444035243</v>
      </c>
      <c r="C312" s="106" t="s">
        <v>198</v>
      </c>
      <c r="D312" s="105">
        <v>35</v>
      </c>
      <c r="E312" s="106" t="s">
        <v>42</v>
      </c>
      <c r="F312" s="105">
        <v>243</v>
      </c>
      <c r="G312" s="106" t="s">
        <v>62</v>
      </c>
      <c r="H312" s="107">
        <v>4</v>
      </c>
      <c r="I312" s="108"/>
      <c r="J312" s="109">
        <v>18459</v>
      </c>
      <c r="K312" s="110">
        <v>21068</v>
      </c>
      <c r="L312" s="111">
        <f t="shared" si="12"/>
        <v>2609</v>
      </c>
      <c r="M312" s="108"/>
      <c r="N312" s="109">
        <v>2630</v>
      </c>
      <c r="O312" s="110">
        <v>3002</v>
      </c>
      <c r="P312" s="110">
        <v>2254</v>
      </c>
      <c r="Q312" s="110">
        <v>2263</v>
      </c>
      <c r="R312" s="110" t="s">
        <v>601</v>
      </c>
      <c r="S312" s="111">
        <f t="shared" si="13"/>
        <v>9</v>
      </c>
      <c r="T312" s="108"/>
      <c r="U312" s="109">
        <v>22177</v>
      </c>
      <c r="V312" s="110">
        <v>24510</v>
      </c>
      <c r="W312" s="110">
        <v>24519</v>
      </c>
      <c r="X312" s="111">
        <f t="shared" si="14"/>
        <v>9</v>
      </c>
      <c r="Z312" s="112">
        <f>VLOOKUP(F312,'24q3 abv'!1:1048576,46,FALSE)</f>
        <v>3.834364684767877E-2</v>
      </c>
      <c r="AA312" s="113">
        <f>VLOOKUP(F312,'24q3 abv'!1:1048576,48,FALSE)</f>
        <v>11.760665710220056</v>
      </c>
      <c r="AB312" s="113">
        <f>VLOOKUP(F312,'24q3 abv'!1:1048576,49,FALSE)</f>
        <v>7.6975667561751724</v>
      </c>
      <c r="AC312" s="114">
        <f>VLOOKUP(F312,'24q3 abv'!1:1048576,50,FALSE)</f>
        <v>-4.0630989540448841</v>
      </c>
      <c r="AF312" s="257"/>
      <c r="AI312" s="257"/>
    </row>
    <row r="313" spans="1:35" x14ac:dyDescent="0.2">
      <c r="A313" s="105">
        <v>444</v>
      </c>
      <c r="B313" s="105">
        <v>444035244</v>
      </c>
      <c r="C313" s="106" t="s">
        <v>198</v>
      </c>
      <c r="D313" s="105">
        <v>35</v>
      </c>
      <c r="E313" s="106" t="s">
        <v>42</v>
      </c>
      <c r="F313" s="105">
        <v>244</v>
      </c>
      <c r="G313" s="106" t="s">
        <v>52</v>
      </c>
      <c r="H313" s="107">
        <v>11</v>
      </c>
      <c r="I313" s="108"/>
      <c r="J313" s="109">
        <v>17160</v>
      </c>
      <c r="K313" s="110">
        <v>16445</v>
      </c>
      <c r="L313" s="111">
        <f t="shared" si="12"/>
        <v>-715</v>
      </c>
      <c r="M313" s="108"/>
      <c r="N313" s="109">
        <v>4885</v>
      </c>
      <c r="O313" s="110">
        <v>4681</v>
      </c>
      <c r="P313" s="110">
        <v>4731</v>
      </c>
      <c r="Q313" s="110">
        <v>4706</v>
      </c>
      <c r="R313" s="110" t="s">
        <v>601</v>
      </c>
      <c r="S313" s="111">
        <f t="shared" si="13"/>
        <v>-25</v>
      </c>
      <c r="T313" s="108"/>
      <c r="U313" s="109">
        <v>23133</v>
      </c>
      <c r="V313" s="110">
        <v>22364</v>
      </c>
      <c r="W313" s="110">
        <v>22339</v>
      </c>
      <c r="X313" s="111">
        <f t="shared" si="14"/>
        <v>-25</v>
      </c>
      <c r="Z313" s="112">
        <f>VLOOKUP(F313,'24q3 abv'!1:1048576,46,FALSE)</f>
        <v>-0.1488089004262747</v>
      </c>
      <c r="AA313" s="113">
        <f>VLOOKUP(F313,'24q3 abv'!1:1048576,48,FALSE)</f>
        <v>6.4858268964292893</v>
      </c>
      <c r="AB313" s="113">
        <f>VLOOKUP(F313,'24q3 abv'!1:1048576,49,FALSE)</f>
        <v>7.0576880427834432</v>
      </c>
      <c r="AC313" s="114">
        <f>VLOOKUP(F313,'24q3 abv'!1:1048576,50,FALSE)</f>
        <v>0.57186114635415386</v>
      </c>
      <c r="AF313" s="257"/>
      <c r="AI313" s="257"/>
    </row>
    <row r="314" spans="1:35" x14ac:dyDescent="0.2">
      <c r="A314" s="105">
        <v>444</v>
      </c>
      <c r="B314" s="105">
        <v>444035285</v>
      </c>
      <c r="C314" s="106" t="s">
        <v>198</v>
      </c>
      <c r="D314" s="105">
        <v>35</v>
      </c>
      <c r="E314" s="106" t="s">
        <v>42</v>
      </c>
      <c r="F314" s="105">
        <v>285</v>
      </c>
      <c r="G314" s="106" t="s">
        <v>64</v>
      </c>
      <c r="H314" s="107">
        <v>2</v>
      </c>
      <c r="I314" s="108"/>
      <c r="J314" s="109" t="s">
        <v>601</v>
      </c>
      <c r="K314" s="110">
        <v>15431</v>
      </c>
      <c r="L314" s="111" t="str">
        <f t="shared" si="12"/>
        <v/>
      </c>
      <c r="M314" s="108"/>
      <c r="N314" s="109" t="s">
        <v>601</v>
      </c>
      <c r="O314" s="110">
        <v>3719</v>
      </c>
      <c r="P314" s="110">
        <v>3719</v>
      </c>
      <c r="Q314" s="110">
        <v>2617</v>
      </c>
      <c r="R314" s="110" t="s">
        <v>601</v>
      </c>
      <c r="S314" s="111">
        <f t="shared" si="13"/>
        <v>-1102</v>
      </c>
      <c r="T314" s="108"/>
      <c r="U314" s="109" t="s">
        <v>601</v>
      </c>
      <c r="V314" s="110">
        <v>20338</v>
      </c>
      <c r="W314" s="110">
        <v>19236</v>
      </c>
      <c r="X314" s="111">
        <f t="shared" si="14"/>
        <v>-1102</v>
      </c>
      <c r="Z314" s="112">
        <f>VLOOKUP(F314,'24q3 abv'!1:1048576,46,FALSE)</f>
        <v>-7.1403336146237422</v>
      </c>
      <c r="AA314" s="113">
        <f>VLOOKUP(F314,'24q3 abv'!1:1048576,48,FALSE)</f>
        <v>12.599654036443464</v>
      </c>
      <c r="AB314" s="113">
        <f>VLOOKUP(F314,'24q3 abv'!1:1048576,49,FALSE)</f>
        <v>6.0000398874237453</v>
      </c>
      <c r="AC314" s="114">
        <f>VLOOKUP(F314,'24q3 abv'!1:1048576,50,FALSE)</f>
        <v>-6.5996141490197191</v>
      </c>
      <c r="AF314" s="257"/>
      <c r="AI314" s="257"/>
    </row>
    <row r="315" spans="1:35" x14ac:dyDescent="0.2">
      <c r="A315" s="105">
        <v>444</v>
      </c>
      <c r="B315" s="105">
        <v>444035336</v>
      </c>
      <c r="C315" s="106" t="s">
        <v>198</v>
      </c>
      <c r="D315" s="105">
        <v>35</v>
      </c>
      <c r="E315" s="106" t="s">
        <v>42</v>
      </c>
      <c r="F315" s="105">
        <v>336</v>
      </c>
      <c r="G315" s="106" t="s">
        <v>132</v>
      </c>
      <c r="H315" s="107">
        <v>2</v>
      </c>
      <c r="I315" s="108"/>
      <c r="J315" s="109">
        <v>12312</v>
      </c>
      <c r="K315" s="110">
        <v>11681</v>
      </c>
      <c r="L315" s="111">
        <f t="shared" si="12"/>
        <v>-631</v>
      </c>
      <c r="M315" s="108"/>
      <c r="N315" s="109">
        <v>1648</v>
      </c>
      <c r="O315" s="110">
        <v>1564</v>
      </c>
      <c r="P315" s="110">
        <v>1069</v>
      </c>
      <c r="Q315" s="110">
        <v>1564</v>
      </c>
      <c r="R315" s="110" t="s">
        <v>601</v>
      </c>
      <c r="S315" s="111">
        <f t="shared" si="13"/>
        <v>495</v>
      </c>
      <c r="T315" s="108"/>
      <c r="U315" s="109">
        <v>15048</v>
      </c>
      <c r="V315" s="110">
        <v>13938</v>
      </c>
      <c r="W315" s="110">
        <v>14433</v>
      </c>
      <c r="X315" s="111">
        <f t="shared" si="14"/>
        <v>495</v>
      </c>
      <c r="Z315" s="112">
        <f>VLOOKUP(F315,'24q3 abv'!1:1048576,46,FALSE)</f>
        <v>4.234453997041868</v>
      </c>
      <c r="AA315" s="113">
        <f>VLOOKUP(F315,'24q3 abv'!1:1048576,48,FALSE)</f>
        <v>7.9391485715069559</v>
      </c>
      <c r="AB315" s="113">
        <f>VLOOKUP(F315,'24q3 abv'!1:1048576,49,FALSE)</f>
        <v>2.8888334321655695</v>
      </c>
      <c r="AC315" s="114">
        <f>VLOOKUP(F315,'24q3 abv'!1:1048576,50,FALSE)</f>
        <v>-5.0503151393413859</v>
      </c>
      <c r="AF315" s="257"/>
      <c r="AI315" s="257"/>
    </row>
    <row r="316" spans="1:35" x14ac:dyDescent="0.2">
      <c r="A316" s="105">
        <v>445</v>
      </c>
      <c r="B316" s="105">
        <v>445348017</v>
      </c>
      <c r="C316" s="106" t="s">
        <v>199</v>
      </c>
      <c r="D316" s="105">
        <v>348</v>
      </c>
      <c r="E316" s="106" t="s">
        <v>108</v>
      </c>
      <c r="F316" s="105">
        <v>17</v>
      </c>
      <c r="G316" s="106" t="s">
        <v>200</v>
      </c>
      <c r="H316" s="107">
        <v>5</v>
      </c>
      <c r="I316" s="108"/>
      <c r="J316" s="109">
        <v>16458</v>
      </c>
      <c r="K316" s="110">
        <v>17518</v>
      </c>
      <c r="L316" s="111">
        <f t="shared" si="12"/>
        <v>1060</v>
      </c>
      <c r="M316" s="108"/>
      <c r="N316" s="109">
        <v>3653</v>
      </c>
      <c r="O316" s="110">
        <v>3889</v>
      </c>
      <c r="P316" s="110">
        <v>3221</v>
      </c>
      <c r="Q316" s="110">
        <v>3211</v>
      </c>
      <c r="R316" s="110" t="s">
        <v>601</v>
      </c>
      <c r="S316" s="111">
        <f t="shared" si="13"/>
        <v>-10</v>
      </c>
      <c r="T316" s="108"/>
      <c r="U316" s="109">
        <v>21199</v>
      </c>
      <c r="V316" s="110">
        <v>21927</v>
      </c>
      <c r="W316" s="110">
        <v>21917</v>
      </c>
      <c r="X316" s="111">
        <f t="shared" si="14"/>
        <v>-10</v>
      </c>
      <c r="Z316" s="112">
        <f>VLOOKUP(F316,'24q3 abv'!1:1048576,46,FALSE)</f>
        <v>-5.7115054886594407E-2</v>
      </c>
      <c r="AA316" s="113">
        <f>VLOOKUP(F316,'24q3 abv'!1:1048576,48,FALSE)</f>
        <v>6.3577180154197288</v>
      </c>
      <c r="AB316" s="113">
        <f>VLOOKUP(F316,'24q3 abv'!1:1048576,49,FALSE)</f>
        <v>2.6786497910339873</v>
      </c>
      <c r="AC316" s="114">
        <f>VLOOKUP(F316,'24q3 abv'!1:1048576,50,FALSE)</f>
        <v>-3.6790682243857415</v>
      </c>
      <c r="AF316" s="257"/>
      <c r="AI316" s="257"/>
    </row>
    <row r="317" spans="1:35" x14ac:dyDescent="0.2">
      <c r="A317" s="105">
        <v>445</v>
      </c>
      <c r="B317" s="105">
        <v>445348097</v>
      </c>
      <c r="C317" s="106" t="s">
        <v>199</v>
      </c>
      <c r="D317" s="105">
        <v>348</v>
      </c>
      <c r="E317" s="106" t="s">
        <v>108</v>
      </c>
      <c r="F317" s="105">
        <v>97</v>
      </c>
      <c r="G317" s="106" t="s">
        <v>117</v>
      </c>
      <c r="H317" s="107">
        <v>2</v>
      </c>
      <c r="I317" s="108"/>
      <c r="J317" s="109">
        <v>18828</v>
      </c>
      <c r="K317" s="110">
        <v>20481</v>
      </c>
      <c r="L317" s="111">
        <f t="shared" si="12"/>
        <v>1653</v>
      </c>
      <c r="M317" s="108"/>
      <c r="N317" s="109">
        <v>0</v>
      </c>
      <c r="O317" s="110">
        <v>0</v>
      </c>
      <c r="P317" s="110">
        <v>0</v>
      </c>
      <c r="Q317" s="110">
        <v>0</v>
      </c>
      <c r="R317" s="110" t="s">
        <v>601</v>
      </c>
      <c r="S317" s="111">
        <f t="shared" si="13"/>
        <v>0</v>
      </c>
      <c r="T317" s="108"/>
      <c r="U317" s="109">
        <v>19916</v>
      </c>
      <c r="V317" s="110">
        <v>21669</v>
      </c>
      <c r="W317" s="110">
        <v>21669</v>
      </c>
      <c r="X317" s="111">
        <f t="shared" si="14"/>
        <v>0</v>
      </c>
      <c r="Z317" s="112">
        <f>VLOOKUP(F317,'24q3 abv'!1:1048576,46,FALSE)</f>
        <v>-0.18134728891058671</v>
      </c>
      <c r="AA317" s="113">
        <f>VLOOKUP(F317,'24q3 abv'!1:1048576,48,FALSE)</f>
        <v>8.8243087673910772</v>
      </c>
      <c r="AB317" s="113">
        <f>VLOOKUP(F317,'24q3 abv'!1:1048576,49,FALSE)</f>
        <v>8.0999601386083011</v>
      </c>
      <c r="AC317" s="114">
        <f>VLOOKUP(F317,'24q3 abv'!1:1048576,50,FALSE)</f>
        <v>-0.72434862878277606</v>
      </c>
      <c r="AF317" s="257"/>
      <c r="AI317" s="257"/>
    </row>
    <row r="318" spans="1:35" x14ac:dyDescent="0.2">
      <c r="A318" s="105">
        <v>445</v>
      </c>
      <c r="B318" s="105">
        <v>445348110</v>
      </c>
      <c r="C318" s="106" t="s">
        <v>199</v>
      </c>
      <c r="D318" s="105">
        <v>348</v>
      </c>
      <c r="E318" s="106" t="s">
        <v>108</v>
      </c>
      <c r="F318" s="105">
        <v>110</v>
      </c>
      <c r="G318" s="106" t="s">
        <v>143</v>
      </c>
      <c r="H318" s="107">
        <v>3</v>
      </c>
      <c r="I318" s="108"/>
      <c r="J318" s="109">
        <v>14984</v>
      </c>
      <c r="K318" s="110">
        <v>15847</v>
      </c>
      <c r="L318" s="111">
        <f t="shared" si="12"/>
        <v>863</v>
      </c>
      <c r="M318" s="108"/>
      <c r="N318" s="109">
        <v>4688</v>
      </c>
      <c r="O318" s="110">
        <v>4958</v>
      </c>
      <c r="P318" s="110">
        <v>4958</v>
      </c>
      <c r="Q318" s="110">
        <v>4519</v>
      </c>
      <c r="R318" s="110" t="s">
        <v>601</v>
      </c>
      <c r="S318" s="111">
        <f t="shared" si="13"/>
        <v>-439</v>
      </c>
      <c r="T318" s="108"/>
      <c r="U318" s="109">
        <v>20760</v>
      </c>
      <c r="V318" s="110">
        <v>21993</v>
      </c>
      <c r="W318" s="110">
        <v>21554</v>
      </c>
      <c r="X318" s="111">
        <f t="shared" si="14"/>
        <v>-439</v>
      </c>
      <c r="Z318" s="112">
        <f>VLOOKUP(F318,'24q3 abv'!1:1048576,46,FALSE)</f>
        <v>-2.7709848313860164</v>
      </c>
      <c r="AA318" s="113">
        <f>VLOOKUP(F318,'24q3 abv'!1:1048576,48,FALSE)</f>
        <v>2.3788062967036248</v>
      </c>
      <c r="AB318" s="113">
        <f>VLOOKUP(F318,'24q3 abv'!1:1048576,49,FALSE)</f>
        <v>0.12921431332763825</v>
      </c>
      <c r="AC318" s="114">
        <f>VLOOKUP(F318,'24q3 abv'!1:1048576,50,FALSE)</f>
        <v>-2.2495919833759865</v>
      </c>
      <c r="AF318" s="257"/>
      <c r="AI318" s="257"/>
    </row>
    <row r="319" spans="1:35" x14ac:dyDescent="0.2">
      <c r="A319" s="105">
        <v>445</v>
      </c>
      <c r="B319" s="105">
        <v>445348151</v>
      </c>
      <c r="C319" s="106" t="s">
        <v>199</v>
      </c>
      <c r="D319" s="105">
        <v>348</v>
      </c>
      <c r="E319" s="106" t="s">
        <v>108</v>
      </c>
      <c r="F319" s="105">
        <v>151</v>
      </c>
      <c r="G319" s="106" t="s">
        <v>201</v>
      </c>
      <c r="H319" s="107">
        <v>19</v>
      </c>
      <c r="I319" s="108"/>
      <c r="J319" s="109">
        <v>14536</v>
      </c>
      <c r="K319" s="110">
        <v>14873</v>
      </c>
      <c r="L319" s="111">
        <f t="shared" si="12"/>
        <v>337</v>
      </c>
      <c r="M319" s="108"/>
      <c r="N319" s="109">
        <v>1146</v>
      </c>
      <c r="O319" s="110">
        <v>1173</v>
      </c>
      <c r="P319" s="110">
        <v>2158</v>
      </c>
      <c r="Q319" s="110">
        <v>2306</v>
      </c>
      <c r="R319" s="110" t="s">
        <v>601</v>
      </c>
      <c r="S319" s="111">
        <f t="shared" si="13"/>
        <v>148</v>
      </c>
      <c r="T319" s="108"/>
      <c r="U319" s="109">
        <v>16770</v>
      </c>
      <c r="V319" s="110">
        <v>18219</v>
      </c>
      <c r="W319" s="110">
        <v>18367</v>
      </c>
      <c r="X319" s="111">
        <f t="shared" si="14"/>
        <v>148</v>
      </c>
      <c r="Z319" s="112">
        <f>VLOOKUP(F319,'24q3 abv'!1:1048576,46,FALSE)</f>
        <v>0.99549342802916385</v>
      </c>
      <c r="AA319" s="113">
        <f>VLOOKUP(F319,'24q3 abv'!1:1048576,48,FALSE)</f>
        <v>6.9949198864734772</v>
      </c>
      <c r="AB319" s="113">
        <f>VLOOKUP(F319,'24q3 abv'!1:1048576,49,FALSE)</f>
        <v>15.098857396833662</v>
      </c>
      <c r="AC319" s="114">
        <f>VLOOKUP(F319,'24q3 abv'!1:1048576,50,FALSE)</f>
        <v>8.1039375103601845</v>
      </c>
      <c r="AF319" s="257"/>
      <c r="AI319" s="257"/>
    </row>
    <row r="320" spans="1:35" x14ac:dyDescent="0.2">
      <c r="A320" s="105">
        <v>445</v>
      </c>
      <c r="B320" s="105">
        <v>445348153</v>
      </c>
      <c r="C320" s="106" t="s">
        <v>199</v>
      </c>
      <c r="D320" s="105">
        <v>348</v>
      </c>
      <c r="E320" s="106" t="s">
        <v>108</v>
      </c>
      <c r="F320" s="105">
        <v>153</v>
      </c>
      <c r="G320" s="106" t="s">
        <v>46</v>
      </c>
      <c r="H320" s="107">
        <v>3</v>
      </c>
      <c r="I320" s="108"/>
      <c r="J320" s="109">
        <v>15777</v>
      </c>
      <c r="K320" s="110">
        <v>17780</v>
      </c>
      <c r="L320" s="111">
        <f t="shared" si="12"/>
        <v>2003</v>
      </c>
      <c r="M320" s="108"/>
      <c r="N320" s="109">
        <v>0</v>
      </c>
      <c r="O320" s="110">
        <v>0</v>
      </c>
      <c r="P320" s="110">
        <v>49</v>
      </c>
      <c r="Q320" s="110">
        <v>23</v>
      </c>
      <c r="R320" s="110" t="s">
        <v>601</v>
      </c>
      <c r="S320" s="111">
        <f t="shared" si="13"/>
        <v>-26</v>
      </c>
      <c r="T320" s="108"/>
      <c r="U320" s="109">
        <v>16865</v>
      </c>
      <c r="V320" s="110">
        <v>19017</v>
      </c>
      <c r="W320" s="110">
        <v>18991</v>
      </c>
      <c r="X320" s="111">
        <f t="shared" si="14"/>
        <v>-26</v>
      </c>
      <c r="Z320" s="112">
        <f>VLOOKUP(F320,'24q3 abv'!1:1048576,46,FALSE)</f>
        <v>-0.14803788415341046</v>
      </c>
      <c r="AA320" s="113">
        <f>VLOOKUP(F320,'24q3 abv'!1:1048576,48,FALSE)</f>
        <v>9.2574266490542065</v>
      </c>
      <c r="AB320" s="113">
        <f>VLOOKUP(F320,'24q3 abv'!1:1048576,49,FALSE)</f>
        <v>9.4144724309003021</v>
      </c>
      <c r="AC320" s="114">
        <f>VLOOKUP(F320,'24q3 abv'!1:1048576,50,FALSE)</f>
        <v>0.15704578184609552</v>
      </c>
      <c r="AF320" s="257"/>
      <c r="AI320" s="257"/>
    </row>
    <row r="321" spans="1:35" x14ac:dyDescent="0.2">
      <c r="A321" s="105">
        <v>445</v>
      </c>
      <c r="B321" s="105">
        <v>445348170</v>
      </c>
      <c r="C321" s="106" t="s">
        <v>199</v>
      </c>
      <c r="D321" s="105">
        <v>348</v>
      </c>
      <c r="E321" s="106" t="s">
        <v>108</v>
      </c>
      <c r="F321" s="105">
        <v>170</v>
      </c>
      <c r="G321" s="106" t="s">
        <v>102</v>
      </c>
      <c r="H321" s="107">
        <v>1</v>
      </c>
      <c r="I321" s="108"/>
      <c r="J321" s="109">
        <v>10115</v>
      </c>
      <c r="K321" s="110">
        <v>10332</v>
      </c>
      <c r="L321" s="111">
        <f t="shared" si="12"/>
        <v>217</v>
      </c>
      <c r="M321" s="108"/>
      <c r="N321" s="109">
        <v>1519</v>
      </c>
      <c r="O321" s="110">
        <v>1551</v>
      </c>
      <c r="P321" s="110">
        <v>549</v>
      </c>
      <c r="Q321" s="110">
        <v>572</v>
      </c>
      <c r="R321" s="110" t="s">
        <v>601</v>
      </c>
      <c r="S321" s="111">
        <f t="shared" si="13"/>
        <v>23</v>
      </c>
      <c r="T321" s="108"/>
      <c r="U321" s="109">
        <v>12722</v>
      </c>
      <c r="V321" s="110">
        <v>12069</v>
      </c>
      <c r="W321" s="110">
        <v>12092</v>
      </c>
      <c r="X321" s="111">
        <f t="shared" si="14"/>
        <v>23</v>
      </c>
      <c r="Z321" s="112">
        <f>VLOOKUP(F321,'24q3 abv'!1:1048576,46,FALSE)</f>
        <v>0.21523703644975001</v>
      </c>
      <c r="AA321" s="113">
        <f>VLOOKUP(F321,'24q3 abv'!1:1048576,48,FALSE)</f>
        <v>12.812842175833739</v>
      </c>
      <c r="AB321" s="113">
        <f>VLOOKUP(F321,'24q3 abv'!1:1048576,49,FALSE)</f>
        <v>3.0478431574059721</v>
      </c>
      <c r="AC321" s="114">
        <f>VLOOKUP(F321,'24q3 abv'!1:1048576,50,FALSE)</f>
        <v>-9.7649990184277655</v>
      </c>
      <c r="AF321" s="257"/>
      <c r="AI321" s="257"/>
    </row>
    <row r="322" spans="1:35" x14ac:dyDescent="0.2">
      <c r="A322" s="105">
        <v>445</v>
      </c>
      <c r="B322" s="105">
        <v>445348186</v>
      </c>
      <c r="C322" s="106" t="s">
        <v>199</v>
      </c>
      <c r="D322" s="105">
        <v>348</v>
      </c>
      <c r="E322" s="106" t="s">
        <v>108</v>
      </c>
      <c r="F322" s="105">
        <v>186</v>
      </c>
      <c r="G322" s="106" t="s">
        <v>148</v>
      </c>
      <c r="H322" s="107">
        <v>9</v>
      </c>
      <c r="I322" s="108"/>
      <c r="J322" s="109">
        <v>14368</v>
      </c>
      <c r="K322" s="110">
        <v>14291</v>
      </c>
      <c r="L322" s="111">
        <f t="shared" si="12"/>
        <v>-77</v>
      </c>
      <c r="M322" s="108"/>
      <c r="N322" s="109">
        <v>5180</v>
      </c>
      <c r="O322" s="110">
        <v>5152</v>
      </c>
      <c r="P322" s="110">
        <v>4417</v>
      </c>
      <c r="Q322" s="110">
        <v>4465</v>
      </c>
      <c r="R322" s="110" t="s">
        <v>601</v>
      </c>
      <c r="S322" s="111">
        <f t="shared" si="13"/>
        <v>48</v>
      </c>
      <c r="T322" s="108"/>
      <c r="U322" s="109">
        <v>20636</v>
      </c>
      <c r="V322" s="110">
        <v>19896</v>
      </c>
      <c r="W322" s="110">
        <v>19944</v>
      </c>
      <c r="X322" s="111">
        <f t="shared" si="14"/>
        <v>48</v>
      </c>
      <c r="Z322" s="112">
        <f>VLOOKUP(F322,'24q3 abv'!1:1048576,46,FALSE)</f>
        <v>0.33984379217875471</v>
      </c>
      <c r="AA322" s="113">
        <f>VLOOKUP(F322,'24q3 abv'!1:1048576,48,FALSE)</f>
        <v>8.5319868653060773</v>
      </c>
      <c r="AB322" s="113">
        <f>VLOOKUP(F322,'24q3 abv'!1:1048576,49,FALSE)</f>
        <v>4.2694315772405629</v>
      </c>
      <c r="AC322" s="114">
        <f>VLOOKUP(F322,'24q3 abv'!1:1048576,50,FALSE)</f>
        <v>-4.2625552880655144</v>
      </c>
      <c r="AF322" s="257"/>
      <c r="AI322" s="257"/>
    </row>
    <row r="323" spans="1:35" x14ac:dyDescent="0.2">
      <c r="A323" s="105">
        <v>445</v>
      </c>
      <c r="B323" s="105">
        <v>445348226</v>
      </c>
      <c r="C323" s="106" t="s">
        <v>199</v>
      </c>
      <c r="D323" s="105">
        <v>348</v>
      </c>
      <c r="E323" s="106" t="s">
        <v>108</v>
      </c>
      <c r="F323" s="105">
        <v>226</v>
      </c>
      <c r="G323" s="106" t="s">
        <v>202</v>
      </c>
      <c r="H323" s="107">
        <v>25</v>
      </c>
      <c r="I323" s="108"/>
      <c r="J323" s="109">
        <v>13090</v>
      </c>
      <c r="K323" s="110">
        <v>13404</v>
      </c>
      <c r="L323" s="111">
        <f t="shared" si="12"/>
        <v>314</v>
      </c>
      <c r="M323" s="108"/>
      <c r="N323" s="109">
        <v>1213</v>
      </c>
      <c r="O323" s="110">
        <v>1242</v>
      </c>
      <c r="P323" s="110">
        <v>1156</v>
      </c>
      <c r="Q323" s="110">
        <v>1272</v>
      </c>
      <c r="R323" s="110" t="s">
        <v>601</v>
      </c>
      <c r="S323" s="111">
        <f t="shared" si="13"/>
        <v>116</v>
      </c>
      <c r="T323" s="108"/>
      <c r="U323" s="109">
        <v>15391</v>
      </c>
      <c r="V323" s="110">
        <v>15748</v>
      </c>
      <c r="W323" s="110">
        <v>15864</v>
      </c>
      <c r="X323" s="111">
        <f t="shared" si="14"/>
        <v>116</v>
      </c>
      <c r="Z323" s="112">
        <f>VLOOKUP(F323,'24q3 abv'!1:1048576,46,FALSE)</f>
        <v>0.86477097587709295</v>
      </c>
      <c r="AA323" s="113">
        <f>VLOOKUP(F323,'24q3 abv'!1:1048576,48,FALSE)</f>
        <v>4.3920636313653452</v>
      </c>
      <c r="AB323" s="113">
        <f>VLOOKUP(F323,'24q3 abv'!1:1048576,49,FALSE)</f>
        <v>4.4572496224179154</v>
      </c>
      <c r="AC323" s="114">
        <f>VLOOKUP(F323,'24q3 abv'!1:1048576,50,FALSE)</f>
        <v>6.518599105257028E-2</v>
      </c>
      <c r="AF323" s="257"/>
      <c r="AI323" s="257"/>
    </row>
    <row r="324" spans="1:35" x14ac:dyDescent="0.2">
      <c r="A324" s="105">
        <v>445</v>
      </c>
      <c r="B324" s="105">
        <v>445348227</v>
      </c>
      <c r="C324" s="106" t="s">
        <v>199</v>
      </c>
      <c r="D324" s="105">
        <v>348</v>
      </c>
      <c r="E324" s="106" t="s">
        <v>108</v>
      </c>
      <c r="F324" s="105">
        <v>227</v>
      </c>
      <c r="G324" s="106" t="s">
        <v>193</v>
      </c>
      <c r="H324" s="107">
        <v>1</v>
      </c>
      <c r="I324" s="108"/>
      <c r="J324" s="109">
        <v>14071.793831919813</v>
      </c>
      <c r="K324" s="110">
        <v>15274</v>
      </c>
      <c r="L324" s="111">
        <f t="shared" si="12"/>
        <v>1202.2061680801871</v>
      </c>
      <c r="M324" s="108"/>
      <c r="N324" s="109">
        <v>3688</v>
      </c>
      <c r="O324" s="110" t="s">
        <v>601</v>
      </c>
      <c r="P324" s="110">
        <v>4003</v>
      </c>
      <c r="Q324" s="110">
        <v>4003</v>
      </c>
      <c r="R324" s="110" t="s">
        <v>601</v>
      </c>
      <c r="S324" s="111">
        <f t="shared" si="13"/>
        <v>0</v>
      </c>
      <c r="T324" s="108"/>
      <c r="U324" s="109">
        <v>18847.793831919815</v>
      </c>
      <c r="V324" s="110">
        <v>20465</v>
      </c>
      <c r="W324" s="110">
        <v>20465</v>
      </c>
      <c r="X324" s="111">
        <f t="shared" si="14"/>
        <v>0</v>
      </c>
      <c r="Z324" s="112">
        <f>VLOOKUP(F324,'24q3 abv'!1:1048576,46,FALSE)</f>
        <v>0</v>
      </c>
      <c r="AA324" s="113">
        <f>VLOOKUP(F324,'24q3 abv'!1:1048576,48,FALSE)</f>
        <v>4.1107780222060537</v>
      </c>
      <c r="AB324" s="113">
        <f>VLOOKUP(F324,'24q3 abv'!1:1048576,49,FALSE)</f>
        <v>4.1254470935487353</v>
      </c>
      <c r="AC324" s="114">
        <f>VLOOKUP(F324,'24q3 abv'!1:1048576,50,FALSE)</f>
        <v>1.4669071342681583E-2</v>
      </c>
      <c r="AF324" s="257"/>
      <c r="AI324" s="257"/>
    </row>
    <row r="325" spans="1:35" x14ac:dyDescent="0.2">
      <c r="A325" s="105">
        <v>445</v>
      </c>
      <c r="B325" s="105">
        <v>445348271</v>
      </c>
      <c r="C325" s="106" t="s">
        <v>199</v>
      </c>
      <c r="D325" s="105">
        <v>348</v>
      </c>
      <c r="E325" s="106" t="s">
        <v>108</v>
      </c>
      <c r="F325" s="105">
        <v>271</v>
      </c>
      <c r="G325" s="106" t="s">
        <v>149</v>
      </c>
      <c r="H325" s="107">
        <v>5</v>
      </c>
      <c r="I325" s="108"/>
      <c r="J325" s="109">
        <v>13362</v>
      </c>
      <c r="K325" s="110">
        <v>15437</v>
      </c>
      <c r="L325" s="111">
        <f t="shared" si="12"/>
        <v>2075</v>
      </c>
      <c r="M325" s="108"/>
      <c r="N325" s="109">
        <v>3840</v>
      </c>
      <c r="O325" s="110">
        <v>4436</v>
      </c>
      <c r="P325" s="110">
        <v>4594</v>
      </c>
      <c r="Q325" s="110">
        <v>4595</v>
      </c>
      <c r="R325" s="110" t="s">
        <v>601</v>
      </c>
      <c r="S325" s="111">
        <f t="shared" si="13"/>
        <v>1</v>
      </c>
      <c r="T325" s="108"/>
      <c r="U325" s="109">
        <v>18290</v>
      </c>
      <c r="V325" s="110">
        <v>21219</v>
      </c>
      <c r="W325" s="110">
        <v>21220</v>
      </c>
      <c r="X325" s="111">
        <f t="shared" si="14"/>
        <v>1</v>
      </c>
      <c r="Z325" s="112">
        <f>VLOOKUP(F325,'24q3 abv'!1:1048576,46,FALSE)</f>
        <v>6.5486923519131324E-3</v>
      </c>
      <c r="AA325" s="113">
        <f>VLOOKUP(F325,'24q3 abv'!1:1048576,48,FALSE)</f>
        <v>5.2383877586306218</v>
      </c>
      <c r="AB325" s="113">
        <f>VLOOKUP(F325,'24q3 abv'!1:1048576,49,FALSE)</f>
        <v>5.8320389688193117</v>
      </c>
      <c r="AC325" s="114">
        <f>VLOOKUP(F325,'24q3 abv'!1:1048576,50,FALSE)</f>
        <v>0.59365121018868994</v>
      </c>
      <c r="AF325" s="257"/>
      <c r="AI325" s="257"/>
    </row>
    <row r="326" spans="1:35" x14ac:dyDescent="0.2">
      <c r="A326" s="105">
        <v>445</v>
      </c>
      <c r="B326" s="105">
        <v>445348316</v>
      </c>
      <c r="C326" s="106" t="s">
        <v>199</v>
      </c>
      <c r="D326" s="105">
        <v>348</v>
      </c>
      <c r="E326" s="106" t="s">
        <v>108</v>
      </c>
      <c r="F326" s="105">
        <v>316</v>
      </c>
      <c r="G326" s="106" t="s">
        <v>203</v>
      </c>
      <c r="H326" s="107">
        <v>10</v>
      </c>
      <c r="I326" s="108"/>
      <c r="J326" s="109">
        <v>15648</v>
      </c>
      <c r="K326" s="110">
        <v>18085</v>
      </c>
      <c r="L326" s="111">
        <f t="shared" si="12"/>
        <v>2437</v>
      </c>
      <c r="M326" s="108"/>
      <c r="N326" s="109">
        <v>1246</v>
      </c>
      <c r="O326" s="110">
        <v>1440</v>
      </c>
      <c r="P326" s="110">
        <v>992</v>
      </c>
      <c r="Q326" s="110">
        <v>1092</v>
      </c>
      <c r="R326" s="110" t="s">
        <v>601</v>
      </c>
      <c r="S326" s="111">
        <f t="shared" si="13"/>
        <v>100</v>
      </c>
      <c r="T326" s="108"/>
      <c r="U326" s="109">
        <v>17982</v>
      </c>
      <c r="V326" s="110">
        <v>20265</v>
      </c>
      <c r="W326" s="110">
        <v>20365</v>
      </c>
      <c r="X326" s="111">
        <f t="shared" si="14"/>
        <v>100</v>
      </c>
      <c r="Z326" s="112">
        <f>VLOOKUP(F326,'24q3 abv'!1:1048576,46,FALSE)</f>
        <v>0.55283375858296324</v>
      </c>
      <c r="AA326" s="113">
        <f>VLOOKUP(F326,'24q3 abv'!1:1048576,48,FALSE)</f>
        <v>10.063912982549301</v>
      </c>
      <c r="AB326" s="113">
        <f>VLOOKUP(F326,'24q3 abv'!1:1048576,49,FALSE)</f>
        <v>7.8392831403194698</v>
      </c>
      <c r="AC326" s="114">
        <f>VLOOKUP(F326,'24q3 abv'!1:1048576,50,FALSE)</f>
        <v>-2.224629842229831</v>
      </c>
      <c r="AF326" s="257"/>
      <c r="AI326" s="257"/>
    </row>
    <row r="327" spans="1:35" x14ac:dyDescent="0.2">
      <c r="A327" s="105">
        <v>445</v>
      </c>
      <c r="B327" s="105">
        <v>445348322</v>
      </c>
      <c r="C327" s="106" t="s">
        <v>199</v>
      </c>
      <c r="D327" s="105">
        <v>348</v>
      </c>
      <c r="E327" s="106" t="s">
        <v>108</v>
      </c>
      <c r="F327" s="105">
        <v>322</v>
      </c>
      <c r="G327" s="106" t="s">
        <v>204</v>
      </c>
      <c r="H327" s="107">
        <v>1</v>
      </c>
      <c r="I327" s="108"/>
      <c r="J327" s="109">
        <v>16825</v>
      </c>
      <c r="K327" s="110">
        <v>17402</v>
      </c>
      <c r="L327" s="111">
        <f t="shared" si="12"/>
        <v>577</v>
      </c>
      <c r="M327" s="108"/>
      <c r="N327" s="109">
        <v>8101</v>
      </c>
      <c r="O327" s="110">
        <v>8379</v>
      </c>
      <c r="P327" s="110">
        <v>8148</v>
      </c>
      <c r="Q327" s="110">
        <v>8183</v>
      </c>
      <c r="R327" s="110" t="s">
        <v>601</v>
      </c>
      <c r="S327" s="111">
        <f t="shared" si="13"/>
        <v>35</v>
      </c>
      <c r="T327" s="108"/>
      <c r="U327" s="109">
        <v>26014</v>
      </c>
      <c r="V327" s="110">
        <v>26738</v>
      </c>
      <c r="W327" s="110">
        <v>26773</v>
      </c>
      <c r="X327" s="111">
        <f t="shared" si="14"/>
        <v>35</v>
      </c>
      <c r="Z327" s="112">
        <f>VLOOKUP(F327,'24q3 abv'!1:1048576,46,FALSE)</f>
        <v>0.20239033771053982</v>
      </c>
      <c r="AA327" s="113">
        <f>VLOOKUP(F327,'24q3 abv'!1:1048576,48,FALSE)</f>
        <v>6.8038228330304822</v>
      </c>
      <c r="AB327" s="113">
        <f>VLOOKUP(F327,'24q3 abv'!1:1048576,49,FALSE)</f>
        <v>5.8627895405611206</v>
      </c>
      <c r="AC327" s="114">
        <f>VLOOKUP(F327,'24q3 abv'!1:1048576,50,FALSE)</f>
        <v>-0.94103329246936163</v>
      </c>
      <c r="AF327" s="257"/>
      <c r="AI327" s="257"/>
    </row>
    <row r="328" spans="1:35" x14ac:dyDescent="0.2">
      <c r="A328" s="105">
        <v>445</v>
      </c>
      <c r="B328" s="105">
        <v>445348348</v>
      </c>
      <c r="C328" s="106" t="s">
        <v>199</v>
      </c>
      <c r="D328" s="105">
        <v>348</v>
      </c>
      <c r="E328" s="106" t="s">
        <v>108</v>
      </c>
      <c r="F328" s="105">
        <v>348</v>
      </c>
      <c r="G328" s="106" t="s">
        <v>108</v>
      </c>
      <c r="H328" s="107">
        <v>1307</v>
      </c>
      <c r="I328" s="108"/>
      <c r="J328" s="109">
        <v>14848</v>
      </c>
      <c r="K328" s="110">
        <v>16329</v>
      </c>
      <c r="L328" s="111">
        <f t="shared" si="12"/>
        <v>1481</v>
      </c>
      <c r="M328" s="108"/>
      <c r="N328" s="109">
        <v>0</v>
      </c>
      <c r="O328" s="110">
        <v>0</v>
      </c>
      <c r="P328" s="110">
        <v>84</v>
      </c>
      <c r="Q328" s="110">
        <v>62</v>
      </c>
      <c r="R328" s="110" t="s">
        <v>601</v>
      </c>
      <c r="S328" s="111">
        <f t="shared" si="13"/>
        <v>-22</v>
      </c>
      <c r="T328" s="108"/>
      <c r="U328" s="109">
        <v>15936</v>
      </c>
      <c r="V328" s="110">
        <v>17601</v>
      </c>
      <c r="W328" s="110">
        <v>17579</v>
      </c>
      <c r="X328" s="111">
        <f t="shared" si="14"/>
        <v>-22</v>
      </c>
      <c r="Z328" s="112">
        <f>VLOOKUP(F328,'24q3 abv'!1:1048576,46,FALSE)</f>
        <v>-0.13185899459953987</v>
      </c>
      <c r="AA328" s="113">
        <f>VLOOKUP(F328,'24q3 abv'!1:1048576,48,FALSE)</f>
        <v>11.013101418639465</v>
      </c>
      <c r="AB328" s="113">
        <f>VLOOKUP(F328,'24q3 abv'!1:1048576,49,FALSE)</f>
        <v>11.5861359280713</v>
      </c>
      <c r="AC328" s="114">
        <f>VLOOKUP(F328,'24q3 abv'!1:1048576,50,FALSE)</f>
        <v>0.5730345094318352</v>
      </c>
      <c r="AF328" s="257"/>
      <c r="AI328" s="257"/>
    </row>
    <row r="329" spans="1:35" x14ac:dyDescent="0.2">
      <c r="A329" s="105">
        <v>445</v>
      </c>
      <c r="B329" s="105">
        <v>445348620</v>
      </c>
      <c r="C329" s="106" t="s">
        <v>199</v>
      </c>
      <c r="D329" s="105">
        <v>348</v>
      </c>
      <c r="E329" s="106" t="s">
        <v>108</v>
      </c>
      <c r="F329" s="105">
        <v>620</v>
      </c>
      <c r="G329" s="106" t="s">
        <v>151</v>
      </c>
      <c r="H329" s="107">
        <v>1</v>
      </c>
      <c r="I329" s="108"/>
      <c r="J329" s="109">
        <v>10115</v>
      </c>
      <c r="K329" s="110">
        <v>10705</v>
      </c>
      <c r="L329" s="111">
        <f t="shared" si="12"/>
        <v>590</v>
      </c>
      <c r="M329" s="108"/>
      <c r="N329" s="109">
        <v>5261</v>
      </c>
      <c r="O329" s="110">
        <v>5568</v>
      </c>
      <c r="P329" s="110">
        <v>5568</v>
      </c>
      <c r="Q329" s="110">
        <v>6869</v>
      </c>
      <c r="R329" s="110" t="s">
        <v>601</v>
      </c>
      <c r="S329" s="111">
        <f t="shared" si="13"/>
        <v>1301</v>
      </c>
      <c r="T329" s="108"/>
      <c r="U329" s="109">
        <v>16464</v>
      </c>
      <c r="V329" s="110">
        <v>17461</v>
      </c>
      <c r="W329" s="110">
        <v>18762</v>
      </c>
      <c r="X329" s="111">
        <f t="shared" si="14"/>
        <v>1301</v>
      </c>
      <c r="Z329" s="112">
        <f>VLOOKUP(F329,'24q3 abv'!1:1048576,46,FALSE)</f>
        <v>12.153736771129445</v>
      </c>
      <c r="AA329" s="113">
        <f>VLOOKUP(F329,'24q3 abv'!1:1048576,48,FALSE)</f>
        <v>9.2304415517209666</v>
      </c>
      <c r="AB329" s="113">
        <f>VLOOKUP(F329,'24q3 abv'!1:1048576,49,FALSE)</f>
        <v>19.896226856751912</v>
      </c>
      <c r="AC329" s="114">
        <f>VLOOKUP(F329,'24q3 abv'!1:1048576,50,FALSE)</f>
        <v>10.665785305030946</v>
      </c>
      <c r="AF329" s="257"/>
      <c r="AI329" s="257"/>
    </row>
    <row r="330" spans="1:35" x14ac:dyDescent="0.2">
      <c r="A330" s="105">
        <v>445</v>
      </c>
      <c r="B330" s="105">
        <v>445348658</v>
      </c>
      <c r="C330" s="106" t="s">
        <v>199</v>
      </c>
      <c r="D330" s="105">
        <v>348</v>
      </c>
      <c r="E330" s="106" t="s">
        <v>108</v>
      </c>
      <c r="F330" s="105">
        <v>658</v>
      </c>
      <c r="G330" s="106" t="s">
        <v>205</v>
      </c>
      <c r="H330" s="107">
        <v>6</v>
      </c>
      <c r="I330" s="108"/>
      <c r="J330" s="109">
        <v>15752</v>
      </c>
      <c r="K330" s="110">
        <v>17067</v>
      </c>
      <c r="L330" s="111">
        <f t="shared" si="12"/>
        <v>1315</v>
      </c>
      <c r="M330" s="108"/>
      <c r="N330" s="109">
        <v>2572</v>
      </c>
      <c r="O330" s="110">
        <v>2787</v>
      </c>
      <c r="P330" s="110">
        <v>2787</v>
      </c>
      <c r="Q330" s="110">
        <v>2704</v>
      </c>
      <c r="R330" s="110" t="s">
        <v>601</v>
      </c>
      <c r="S330" s="111">
        <f t="shared" si="13"/>
        <v>-83</v>
      </c>
      <c r="T330" s="108"/>
      <c r="U330" s="109">
        <v>19412</v>
      </c>
      <c r="V330" s="110">
        <v>21042</v>
      </c>
      <c r="W330" s="110">
        <v>20959</v>
      </c>
      <c r="X330" s="111">
        <f t="shared" si="14"/>
        <v>-83</v>
      </c>
      <c r="Z330" s="112">
        <f>VLOOKUP(F330,'24q3 abv'!1:1048576,46,FALSE)</f>
        <v>-0.48262770448572212</v>
      </c>
      <c r="AA330" s="113">
        <f>VLOOKUP(F330,'24q3 abv'!1:1048576,48,FALSE)</f>
        <v>5.9131300390756198</v>
      </c>
      <c r="AB330" s="113">
        <f>VLOOKUP(F330,'24q3 abv'!1:1048576,49,FALSE)</f>
        <v>5.6598104160959304</v>
      </c>
      <c r="AC330" s="114">
        <f>VLOOKUP(F330,'24q3 abv'!1:1048576,50,FALSE)</f>
        <v>-0.25331962297968946</v>
      </c>
      <c r="AF330" s="257"/>
      <c r="AI330" s="257"/>
    </row>
    <row r="331" spans="1:35" x14ac:dyDescent="0.2">
      <c r="A331" s="105">
        <v>445</v>
      </c>
      <c r="B331" s="105">
        <v>445348753</v>
      </c>
      <c r="C331" s="106" t="s">
        <v>199</v>
      </c>
      <c r="D331" s="105">
        <v>348</v>
      </c>
      <c r="E331" s="106" t="s">
        <v>108</v>
      </c>
      <c r="F331" s="105">
        <v>753</v>
      </c>
      <c r="G331" s="106" t="s">
        <v>206</v>
      </c>
      <c r="H331" s="107">
        <v>3</v>
      </c>
      <c r="I331" s="108"/>
      <c r="J331" s="109">
        <v>10477</v>
      </c>
      <c r="K331" s="110">
        <v>11461</v>
      </c>
      <c r="L331" s="111">
        <f t="shared" ref="L331:L394" si="15">IFERROR(IF(J331="","",K331-J331),"")</f>
        <v>984</v>
      </c>
      <c r="M331" s="108"/>
      <c r="N331" s="109">
        <v>2913</v>
      </c>
      <c r="O331" s="110">
        <v>3187</v>
      </c>
      <c r="P331" s="110">
        <v>3022</v>
      </c>
      <c r="Q331" s="110">
        <v>3062</v>
      </c>
      <c r="R331" s="110" t="s">
        <v>601</v>
      </c>
      <c r="S331" s="111">
        <f t="shared" ref="S331:S394" si="16">IFERROR(IF(Q331="","",Q331-P331),"")</f>
        <v>40</v>
      </c>
      <c r="T331" s="108"/>
      <c r="U331" s="109">
        <v>14478</v>
      </c>
      <c r="V331" s="110">
        <v>15671</v>
      </c>
      <c r="W331" s="110">
        <v>15711</v>
      </c>
      <c r="X331" s="111">
        <f t="shared" ref="X331:X394" si="17">IFERROR(IF(V331="","",W331-V331),"")</f>
        <v>40</v>
      </c>
      <c r="Z331" s="112">
        <f>VLOOKUP(F331,'24q3 abv'!1:1048576,46,FALSE)</f>
        <v>0.35274378346423418</v>
      </c>
      <c r="AA331" s="113">
        <f>VLOOKUP(F331,'24q3 abv'!1:1048576,48,FALSE)</f>
        <v>5.6218069031056794</v>
      </c>
      <c r="AB331" s="113">
        <f>VLOOKUP(F331,'24q3 abv'!1:1048576,49,FALSE)</f>
        <v>4.8998510945365874</v>
      </c>
      <c r="AC331" s="114">
        <f>VLOOKUP(F331,'24q3 abv'!1:1048576,50,FALSE)</f>
        <v>-0.72195580856909203</v>
      </c>
      <c r="AF331" s="257"/>
      <c r="AI331" s="257"/>
    </row>
    <row r="332" spans="1:35" x14ac:dyDescent="0.2">
      <c r="A332" s="105">
        <v>445</v>
      </c>
      <c r="B332" s="105">
        <v>445348767</v>
      </c>
      <c r="C332" s="106" t="s">
        <v>199</v>
      </c>
      <c r="D332" s="105">
        <v>348</v>
      </c>
      <c r="E332" s="106" t="s">
        <v>108</v>
      </c>
      <c r="F332" s="105">
        <v>767</v>
      </c>
      <c r="G332" s="106" t="s">
        <v>207</v>
      </c>
      <c r="H332" s="107">
        <v>2</v>
      </c>
      <c r="I332" s="108"/>
      <c r="J332" s="109">
        <v>11611</v>
      </c>
      <c r="K332" s="110">
        <v>14696</v>
      </c>
      <c r="L332" s="111">
        <f t="shared" si="15"/>
        <v>3085</v>
      </c>
      <c r="M332" s="108"/>
      <c r="N332" s="109">
        <v>1342</v>
      </c>
      <c r="O332" s="110" t="s">
        <v>601</v>
      </c>
      <c r="P332" s="110">
        <v>1426</v>
      </c>
      <c r="Q332" s="110">
        <v>1435</v>
      </c>
      <c r="R332" s="110" t="s">
        <v>601</v>
      </c>
      <c r="S332" s="111">
        <f t="shared" si="16"/>
        <v>9</v>
      </c>
      <c r="T332" s="108"/>
      <c r="U332" s="109">
        <v>14041</v>
      </c>
      <c r="V332" s="110">
        <v>17310</v>
      </c>
      <c r="W332" s="110">
        <v>17319</v>
      </c>
      <c r="X332" s="111">
        <f t="shared" si="17"/>
        <v>9</v>
      </c>
      <c r="Z332" s="112">
        <f>VLOOKUP(F332,'24q3 abv'!1:1048576,46,FALSE)</f>
        <v>6.0046149046712571E-2</v>
      </c>
      <c r="AA332" s="113">
        <f>VLOOKUP(F332,'24q3 abv'!1:1048576,48,FALSE)</f>
        <v>6.2409354244572723</v>
      </c>
      <c r="AB332" s="113">
        <f>VLOOKUP(F332,'24q3 abv'!1:1048576,49,FALSE)</f>
        <v>4.4405728720955686</v>
      </c>
      <c r="AC332" s="114">
        <f>VLOOKUP(F332,'24q3 abv'!1:1048576,50,FALSE)</f>
        <v>-1.8003625523617037</v>
      </c>
      <c r="AF332" s="257"/>
      <c r="AI332" s="257"/>
    </row>
    <row r="333" spans="1:35" x14ac:dyDescent="0.2">
      <c r="A333" s="105">
        <v>445</v>
      </c>
      <c r="B333" s="105">
        <v>445348775</v>
      </c>
      <c r="C333" s="106" t="s">
        <v>199</v>
      </c>
      <c r="D333" s="105">
        <v>348</v>
      </c>
      <c r="E333" s="106" t="s">
        <v>108</v>
      </c>
      <c r="F333" s="105">
        <v>775</v>
      </c>
      <c r="G333" s="106" t="s">
        <v>157</v>
      </c>
      <c r="H333" s="107">
        <v>18</v>
      </c>
      <c r="I333" s="108"/>
      <c r="J333" s="109">
        <v>11126</v>
      </c>
      <c r="K333" s="110">
        <v>12141</v>
      </c>
      <c r="L333" s="111">
        <f t="shared" si="15"/>
        <v>1015</v>
      </c>
      <c r="M333" s="108"/>
      <c r="N333" s="109">
        <v>2592</v>
      </c>
      <c r="O333" s="110">
        <v>2829</v>
      </c>
      <c r="P333" s="110">
        <v>2829</v>
      </c>
      <c r="Q333" s="110">
        <v>1363</v>
      </c>
      <c r="R333" s="110" t="s">
        <v>601</v>
      </c>
      <c r="S333" s="111">
        <f t="shared" si="16"/>
        <v>-1466</v>
      </c>
      <c r="T333" s="108"/>
      <c r="U333" s="109">
        <v>14806</v>
      </c>
      <c r="V333" s="110">
        <v>16158</v>
      </c>
      <c r="W333" s="110">
        <v>14692</v>
      </c>
      <c r="X333" s="111">
        <f t="shared" si="17"/>
        <v>-1466</v>
      </c>
      <c r="Z333" s="112">
        <f>VLOOKUP(F333,'24q3 abv'!1:1048576,46,FALSE)</f>
        <v>-12.075113934285696</v>
      </c>
      <c r="AA333" s="113">
        <f>VLOOKUP(F333,'24q3 abv'!1:1048576,48,FALSE)</f>
        <v>6.8993424697728569</v>
      </c>
      <c r="AB333" s="113">
        <f>VLOOKUP(F333,'24q3 abv'!1:1048576,49,FALSE)</f>
        <v>-4.097815022477187</v>
      </c>
      <c r="AC333" s="114">
        <f>VLOOKUP(F333,'24q3 abv'!1:1048576,50,FALSE)</f>
        <v>-10.997157492250043</v>
      </c>
      <c r="AF333" s="257"/>
      <c r="AI333" s="257"/>
    </row>
    <row r="334" spans="1:35" x14ac:dyDescent="0.2">
      <c r="A334" s="105">
        <v>446</v>
      </c>
      <c r="B334" s="105">
        <v>446099001</v>
      </c>
      <c r="C334" s="106" t="s">
        <v>208</v>
      </c>
      <c r="D334" s="105">
        <v>99</v>
      </c>
      <c r="E334" s="106" t="s">
        <v>209</v>
      </c>
      <c r="F334" s="105">
        <v>1</v>
      </c>
      <c r="G334" s="106" t="s">
        <v>210</v>
      </c>
      <c r="H334" s="107">
        <v>1</v>
      </c>
      <c r="I334" s="108"/>
      <c r="J334" s="109">
        <v>15606</v>
      </c>
      <c r="K334" s="110">
        <v>16652</v>
      </c>
      <c r="L334" s="111">
        <f t="shared" si="15"/>
        <v>1046</v>
      </c>
      <c r="M334" s="108"/>
      <c r="N334" s="109">
        <v>1565</v>
      </c>
      <c r="O334" s="110">
        <v>1670</v>
      </c>
      <c r="P334" s="110">
        <v>1670</v>
      </c>
      <c r="Q334" s="110">
        <v>1919</v>
      </c>
      <c r="R334" s="110" t="s">
        <v>601</v>
      </c>
      <c r="S334" s="111">
        <f t="shared" si="16"/>
        <v>249</v>
      </c>
      <c r="T334" s="108"/>
      <c r="U334" s="109">
        <v>18259</v>
      </c>
      <c r="V334" s="110">
        <v>19510</v>
      </c>
      <c r="W334" s="110">
        <v>19759</v>
      </c>
      <c r="X334" s="111">
        <f t="shared" si="17"/>
        <v>249</v>
      </c>
      <c r="Z334" s="112">
        <f>VLOOKUP(F334,'24q3 abv'!1:1048576,46,FALSE)</f>
        <v>1.4932321280843297</v>
      </c>
      <c r="AA334" s="113">
        <f>VLOOKUP(F334,'24q3 abv'!1:1048576,48,FALSE)</f>
        <v>5.8329607700471273</v>
      </c>
      <c r="AB334" s="113">
        <f>VLOOKUP(F334,'24q3 abv'!1:1048576,49,FALSE)</f>
        <v>7.5111564850973087</v>
      </c>
      <c r="AC334" s="114">
        <f>VLOOKUP(F334,'24q3 abv'!1:1048576,50,FALSE)</f>
        <v>1.6781957150501814</v>
      </c>
      <c r="AF334" s="257"/>
      <c r="AI334" s="257"/>
    </row>
    <row r="335" spans="1:35" x14ac:dyDescent="0.2">
      <c r="A335" s="105">
        <v>446</v>
      </c>
      <c r="B335" s="105">
        <v>446099016</v>
      </c>
      <c r="C335" s="106" t="s">
        <v>208</v>
      </c>
      <c r="D335" s="105">
        <v>99</v>
      </c>
      <c r="E335" s="106" t="s">
        <v>209</v>
      </c>
      <c r="F335" s="105">
        <v>16</v>
      </c>
      <c r="G335" s="106" t="s">
        <v>114</v>
      </c>
      <c r="H335" s="107">
        <v>200</v>
      </c>
      <c r="I335" s="108"/>
      <c r="J335" s="109">
        <v>12750</v>
      </c>
      <c r="K335" s="110">
        <v>13968</v>
      </c>
      <c r="L335" s="111">
        <f t="shared" si="15"/>
        <v>1218</v>
      </c>
      <c r="M335" s="108"/>
      <c r="N335" s="109">
        <v>273</v>
      </c>
      <c r="O335" s="110">
        <v>299</v>
      </c>
      <c r="P335" s="110">
        <v>205</v>
      </c>
      <c r="Q335" s="110">
        <v>153</v>
      </c>
      <c r="R335" s="110" t="s">
        <v>601</v>
      </c>
      <c r="S335" s="111">
        <f t="shared" si="16"/>
        <v>-52</v>
      </c>
      <c r="T335" s="108"/>
      <c r="U335" s="109">
        <v>14111</v>
      </c>
      <c r="V335" s="110">
        <v>15361</v>
      </c>
      <c r="W335" s="110">
        <v>15309</v>
      </c>
      <c r="X335" s="111">
        <f t="shared" si="17"/>
        <v>-52</v>
      </c>
      <c r="Z335" s="112">
        <f>VLOOKUP(F335,'24q3 abv'!1:1048576,46,FALSE)</f>
        <v>-0.3699405579906454</v>
      </c>
      <c r="AA335" s="113">
        <f>VLOOKUP(F335,'24q3 abv'!1:1048576,48,FALSE)</f>
        <v>8.7270294285765626</v>
      </c>
      <c r="AB335" s="113">
        <f>VLOOKUP(F335,'24q3 abv'!1:1048576,49,FALSE)</f>
        <v>7.5613458163057796</v>
      </c>
      <c r="AC335" s="114">
        <f>VLOOKUP(F335,'24q3 abv'!1:1048576,50,FALSE)</f>
        <v>-1.165683612270783</v>
      </c>
      <c r="AF335" s="257"/>
      <c r="AI335" s="257"/>
    </row>
    <row r="336" spans="1:35" x14ac:dyDescent="0.2">
      <c r="A336" s="105">
        <v>446</v>
      </c>
      <c r="B336" s="105">
        <v>446099018</v>
      </c>
      <c r="C336" s="106" t="s">
        <v>208</v>
      </c>
      <c r="D336" s="105">
        <v>99</v>
      </c>
      <c r="E336" s="106" t="s">
        <v>209</v>
      </c>
      <c r="F336" s="105">
        <v>18</v>
      </c>
      <c r="G336" s="106" t="s">
        <v>93</v>
      </c>
      <c r="H336" s="107">
        <v>5</v>
      </c>
      <c r="I336" s="108"/>
      <c r="J336" s="109">
        <v>13741</v>
      </c>
      <c r="K336" s="110">
        <v>15706</v>
      </c>
      <c r="L336" s="111">
        <f t="shared" si="15"/>
        <v>1965</v>
      </c>
      <c r="M336" s="108"/>
      <c r="N336" s="109">
        <v>6652</v>
      </c>
      <c r="O336" s="110">
        <v>7604</v>
      </c>
      <c r="P336" s="110">
        <v>5487</v>
      </c>
      <c r="Q336" s="110">
        <v>5177</v>
      </c>
      <c r="R336" s="110" t="s">
        <v>601</v>
      </c>
      <c r="S336" s="111">
        <f t="shared" si="16"/>
        <v>-310</v>
      </c>
      <c r="T336" s="108"/>
      <c r="U336" s="109">
        <v>21481</v>
      </c>
      <c r="V336" s="110">
        <v>22381</v>
      </c>
      <c r="W336" s="110">
        <v>22071</v>
      </c>
      <c r="X336" s="111">
        <f t="shared" si="17"/>
        <v>-310</v>
      </c>
      <c r="Z336" s="112">
        <f>VLOOKUP(F336,'24q3 abv'!1:1048576,46,FALSE)</f>
        <v>-1.9772095737950508</v>
      </c>
      <c r="AA336" s="113">
        <f>VLOOKUP(F336,'24q3 abv'!1:1048576,48,FALSE)</f>
        <v>15.050197728220191</v>
      </c>
      <c r="AB336" s="113">
        <f>VLOOKUP(F336,'24q3 abv'!1:1048576,49,FALSE)</f>
        <v>2.241510006238951</v>
      </c>
      <c r="AC336" s="114">
        <f>VLOOKUP(F336,'24q3 abv'!1:1048576,50,FALSE)</f>
        <v>-12.80868772198124</v>
      </c>
      <c r="AF336" s="257"/>
      <c r="AI336" s="257"/>
    </row>
    <row r="337" spans="1:35" x14ac:dyDescent="0.2">
      <c r="A337" s="105">
        <v>446</v>
      </c>
      <c r="B337" s="105">
        <v>446099025</v>
      </c>
      <c r="C337" s="106" t="s">
        <v>208</v>
      </c>
      <c r="D337" s="105">
        <v>99</v>
      </c>
      <c r="E337" s="106" t="s">
        <v>209</v>
      </c>
      <c r="F337" s="105">
        <v>25</v>
      </c>
      <c r="G337" s="106" t="s">
        <v>140</v>
      </c>
      <c r="H337" s="107">
        <v>4</v>
      </c>
      <c r="I337" s="108"/>
      <c r="J337" s="109">
        <v>12518.995083410566</v>
      </c>
      <c r="K337" s="110">
        <v>12530</v>
      </c>
      <c r="L337" s="111">
        <f t="shared" si="15"/>
        <v>11.004916589434288</v>
      </c>
      <c r="M337" s="108"/>
      <c r="N337" s="109">
        <v>5322</v>
      </c>
      <c r="O337" s="110">
        <v>5326</v>
      </c>
      <c r="P337" s="110">
        <v>5326</v>
      </c>
      <c r="Q337" s="110">
        <v>4814</v>
      </c>
      <c r="R337" s="110" t="s">
        <v>601</v>
      </c>
      <c r="S337" s="111">
        <f t="shared" si="16"/>
        <v>-512</v>
      </c>
      <c r="T337" s="108"/>
      <c r="U337" s="109">
        <v>18928.995083410566</v>
      </c>
      <c r="V337" s="110">
        <v>19044</v>
      </c>
      <c r="W337" s="110">
        <v>18532</v>
      </c>
      <c r="X337" s="111">
        <f t="shared" si="17"/>
        <v>-512</v>
      </c>
      <c r="Z337" s="112">
        <f>VLOOKUP(F337,'24q3 abv'!1:1048576,46,FALSE)</f>
        <v>-4.090999734001656</v>
      </c>
      <c r="AA337" s="113">
        <f>VLOOKUP(F337,'24q3 abv'!1:1048576,48,FALSE)</f>
        <v>9.7887240257963377</v>
      </c>
      <c r="AB337" s="113">
        <f>VLOOKUP(F337,'24q3 abv'!1:1048576,49,FALSE)</f>
        <v>6.4959834684627848</v>
      </c>
      <c r="AC337" s="114">
        <f>VLOOKUP(F337,'24q3 abv'!1:1048576,50,FALSE)</f>
        <v>-3.2927405573335529</v>
      </c>
      <c r="AF337" s="257"/>
      <c r="AI337" s="257"/>
    </row>
    <row r="338" spans="1:35" x14ac:dyDescent="0.2">
      <c r="A338" s="105">
        <v>446</v>
      </c>
      <c r="B338" s="105">
        <v>446099044</v>
      </c>
      <c r="C338" s="106" t="s">
        <v>208</v>
      </c>
      <c r="D338" s="105">
        <v>99</v>
      </c>
      <c r="E338" s="106" t="s">
        <v>209</v>
      </c>
      <c r="F338" s="105">
        <v>44</v>
      </c>
      <c r="G338" s="106" t="s">
        <v>43</v>
      </c>
      <c r="H338" s="107">
        <v>733</v>
      </c>
      <c r="I338" s="108"/>
      <c r="J338" s="109">
        <v>15088</v>
      </c>
      <c r="K338" s="110">
        <v>16797</v>
      </c>
      <c r="L338" s="111">
        <f t="shared" si="15"/>
        <v>1709</v>
      </c>
      <c r="M338" s="108"/>
      <c r="N338" s="109">
        <v>526</v>
      </c>
      <c r="O338" s="110">
        <v>586</v>
      </c>
      <c r="P338" s="110">
        <v>586</v>
      </c>
      <c r="Q338" s="110">
        <v>586</v>
      </c>
      <c r="R338" s="110" t="s">
        <v>601</v>
      </c>
      <c r="S338" s="111">
        <f t="shared" si="16"/>
        <v>0</v>
      </c>
      <c r="T338" s="108"/>
      <c r="U338" s="109">
        <v>16702</v>
      </c>
      <c r="V338" s="110">
        <v>18571</v>
      </c>
      <c r="W338" s="110">
        <v>18571</v>
      </c>
      <c r="X338" s="111">
        <f t="shared" si="17"/>
        <v>0</v>
      </c>
      <c r="Z338" s="112">
        <f>VLOOKUP(F338,'24q3 abv'!1:1048576,46,FALSE)</f>
        <v>0</v>
      </c>
      <c r="AA338" s="113">
        <f>VLOOKUP(F338,'24q3 abv'!1:1048576,48,FALSE)</f>
        <v>7.0211140846889624</v>
      </c>
      <c r="AB338" s="113">
        <f>VLOOKUP(F338,'24q3 abv'!1:1048576,49,FALSE)</f>
        <v>8.022463184796722</v>
      </c>
      <c r="AC338" s="114">
        <f>VLOOKUP(F338,'24q3 abv'!1:1048576,50,FALSE)</f>
        <v>1.0013491001077597</v>
      </c>
      <c r="AF338" s="257"/>
      <c r="AI338" s="257"/>
    </row>
    <row r="339" spans="1:35" x14ac:dyDescent="0.2">
      <c r="A339" s="105">
        <v>446</v>
      </c>
      <c r="B339" s="105">
        <v>446099050</v>
      </c>
      <c r="C339" s="106" t="s">
        <v>208</v>
      </c>
      <c r="D339" s="105">
        <v>99</v>
      </c>
      <c r="E339" s="106" t="s">
        <v>209</v>
      </c>
      <c r="F339" s="105">
        <v>50</v>
      </c>
      <c r="G339" s="106" t="s">
        <v>57</v>
      </c>
      <c r="H339" s="107">
        <v>9</v>
      </c>
      <c r="I339" s="108"/>
      <c r="J339" s="109">
        <v>15154</v>
      </c>
      <c r="K339" s="110">
        <v>16550</v>
      </c>
      <c r="L339" s="111">
        <f t="shared" si="15"/>
        <v>1396</v>
      </c>
      <c r="M339" s="108"/>
      <c r="N339" s="109">
        <v>6912</v>
      </c>
      <c r="O339" s="110">
        <v>7548</v>
      </c>
      <c r="P339" s="110">
        <v>6989</v>
      </c>
      <c r="Q339" s="110">
        <v>6977</v>
      </c>
      <c r="R339" s="110" t="s">
        <v>601</v>
      </c>
      <c r="S339" s="111">
        <f t="shared" si="16"/>
        <v>-12</v>
      </c>
      <c r="T339" s="108"/>
      <c r="U339" s="109">
        <v>23154</v>
      </c>
      <c r="V339" s="110">
        <v>24727</v>
      </c>
      <c r="W339" s="110">
        <v>24715</v>
      </c>
      <c r="X339" s="111">
        <f t="shared" si="17"/>
        <v>-12</v>
      </c>
      <c r="Z339" s="112">
        <f>VLOOKUP(F339,'24q3 abv'!1:1048576,46,FALSE)</f>
        <v>-6.8606820104236022E-2</v>
      </c>
      <c r="AA339" s="113">
        <f>VLOOKUP(F339,'24q3 abv'!1:1048576,48,FALSE)</f>
        <v>5.8321213174068953</v>
      </c>
      <c r="AB339" s="113">
        <f>VLOOKUP(F339,'24q3 abv'!1:1048576,49,FALSE)</f>
        <v>3.2422423531478999</v>
      </c>
      <c r="AC339" s="114">
        <f>VLOOKUP(F339,'24q3 abv'!1:1048576,50,FALSE)</f>
        <v>-2.5898789642589954</v>
      </c>
      <c r="AF339" s="257"/>
      <c r="AI339" s="257"/>
    </row>
    <row r="340" spans="1:35" x14ac:dyDescent="0.2">
      <c r="A340" s="105">
        <v>446</v>
      </c>
      <c r="B340" s="105">
        <v>446099083</v>
      </c>
      <c r="C340" s="106" t="s">
        <v>208</v>
      </c>
      <c r="D340" s="105">
        <v>99</v>
      </c>
      <c r="E340" s="106" t="s">
        <v>209</v>
      </c>
      <c r="F340" s="105">
        <v>83</v>
      </c>
      <c r="G340" s="106" t="s">
        <v>211</v>
      </c>
      <c r="H340" s="107">
        <v>2</v>
      </c>
      <c r="I340" s="108"/>
      <c r="J340" s="109">
        <v>12223</v>
      </c>
      <c r="K340" s="110">
        <v>12853</v>
      </c>
      <c r="L340" s="111">
        <f t="shared" si="15"/>
        <v>630</v>
      </c>
      <c r="M340" s="108"/>
      <c r="N340" s="109">
        <v>1977</v>
      </c>
      <c r="O340" s="110" t="s">
        <v>601</v>
      </c>
      <c r="P340" s="110">
        <v>1222</v>
      </c>
      <c r="Q340" s="110">
        <v>1233</v>
      </c>
      <c r="R340" s="110" t="s">
        <v>601</v>
      </c>
      <c r="S340" s="111">
        <f t="shared" si="16"/>
        <v>11</v>
      </c>
      <c r="T340" s="108"/>
      <c r="U340" s="109">
        <v>15288</v>
      </c>
      <c r="V340" s="110">
        <v>15263</v>
      </c>
      <c r="W340" s="110">
        <v>15274</v>
      </c>
      <c r="X340" s="111">
        <f t="shared" si="17"/>
        <v>11</v>
      </c>
      <c r="Z340" s="112">
        <f>VLOOKUP(F340,'24q3 abv'!1:1048576,46,FALSE)</f>
        <v>8.6498611573773587E-2</v>
      </c>
      <c r="AA340" s="113">
        <f>VLOOKUP(F340,'24q3 abv'!1:1048576,48,FALSE)</f>
        <v>4.6124117615894233</v>
      </c>
      <c r="AB340" s="113">
        <f>VLOOKUP(F340,'24q3 abv'!1:1048576,49,FALSE)</f>
        <v>-1.5444261057630733</v>
      </c>
      <c r="AC340" s="114">
        <f>VLOOKUP(F340,'24q3 abv'!1:1048576,50,FALSE)</f>
        <v>-6.1568378673524968</v>
      </c>
      <c r="AF340" s="257"/>
      <c r="AI340" s="257"/>
    </row>
    <row r="341" spans="1:35" x14ac:dyDescent="0.2">
      <c r="A341" s="105">
        <v>446</v>
      </c>
      <c r="B341" s="105">
        <v>446099088</v>
      </c>
      <c r="C341" s="106" t="s">
        <v>208</v>
      </c>
      <c r="D341" s="105">
        <v>99</v>
      </c>
      <c r="E341" s="106" t="s">
        <v>209</v>
      </c>
      <c r="F341" s="105">
        <v>88</v>
      </c>
      <c r="G341" s="106" t="s">
        <v>178</v>
      </c>
      <c r="H341" s="107">
        <v>23</v>
      </c>
      <c r="I341" s="108"/>
      <c r="J341" s="109">
        <v>12978</v>
      </c>
      <c r="K341" s="110">
        <v>13607</v>
      </c>
      <c r="L341" s="111">
        <f t="shared" si="15"/>
        <v>629</v>
      </c>
      <c r="M341" s="108"/>
      <c r="N341" s="109">
        <v>4189</v>
      </c>
      <c r="O341" s="110">
        <v>4392</v>
      </c>
      <c r="P341" s="110">
        <v>4392</v>
      </c>
      <c r="Q341" s="110">
        <v>4392</v>
      </c>
      <c r="R341" s="110" t="s">
        <v>601</v>
      </c>
      <c r="S341" s="111">
        <f t="shared" si="16"/>
        <v>0</v>
      </c>
      <c r="T341" s="108"/>
      <c r="U341" s="109">
        <v>18255</v>
      </c>
      <c r="V341" s="110">
        <v>19187</v>
      </c>
      <c r="W341" s="110">
        <v>19187</v>
      </c>
      <c r="X341" s="111">
        <f t="shared" si="17"/>
        <v>0</v>
      </c>
      <c r="Z341" s="112">
        <f>VLOOKUP(F341,'24q3 abv'!1:1048576,46,FALSE)</f>
        <v>0</v>
      </c>
      <c r="AA341" s="113">
        <f>VLOOKUP(F341,'24q3 abv'!1:1048576,48,FALSE)</f>
        <v>8.9406000744698488</v>
      </c>
      <c r="AB341" s="113">
        <f>VLOOKUP(F341,'24q3 abv'!1:1048576,49,FALSE)</f>
        <v>2.5740777671632378</v>
      </c>
      <c r="AC341" s="114">
        <f>VLOOKUP(F341,'24q3 abv'!1:1048576,50,FALSE)</f>
        <v>-6.3665223073066111</v>
      </c>
      <c r="AF341" s="257"/>
      <c r="AI341" s="257"/>
    </row>
    <row r="342" spans="1:35" x14ac:dyDescent="0.2">
      <c r="A342" s="105">
        <v>446</v>
      </c>
      <c r="B342" s="105">
        <v>446099095</v>
      </c>
      <c r="C342" s="106" t="s">
        <v>208</v>
      </c>
      <c r="D342" s="105">
        <v>99</v>
      </c>
      <c r="E342" s="106" t="s">
        <v>209</v>
      </c>
      <c r="F342" s="105">
        <v>95</v>
      </c>
      <c r="G342" s="106" t="s">
        <v>39</v>
      </c>
      <c r="H342" s="107">
        <v>3</v>
      </c>
      <c r="I342" s="108"/>
      <c r="J342" s="109">
        <v>12223</v>
      </c>
      <c r="K342" s="110">
        <v>18943</v>
      </c>
      <c r="L342" s="111">
        <f t="shared" si="15"/>
        <v>6720</v>
      </c>
      <c r="M342" s="108"/>
      <c r="N342" s="109">
        <v>33</v>
      </c>
      <c r="O342" s="110">
        <v>51</v>
      </c>
      <c r="P342" s="110">
        <v>207</v>
      </c>
      <c r="Q342" s="110">
        <v>181</v>
      </c>
      <c r="R342" s="110" t="s">
        <v>601</v>
      </c>
      <c r="S342" s="111">
        <f t="shared" si="16"/>
        <v>-26</v>
      </c>
      <c r="T342" s="108"/>
      <c r="U342" s="109">
        <v>13344</v>
      </c>
      <c r="V342" s="110">
        <v>20338</v>
      </c>
      <c r="W342" s="110">
        <v>20312</v>
      </c>
      <c r="X342" s="111">
        <f t="shared" si="17"/>
        <v>-26</v>
      </c>
      <c r="Z342" s="112">
        <f>VLOOKUP(F342,'24q3 abv'!1:1048576,46,FALSE)</f>
        <v>-0.13756321883191447</v>
      </c>
      <c r="AA342" s="113">
        <f>VLOOKUP(F342,'24q3 abv'!1:1048576,48,FALSE)</f>
        <v>10.642874418030464</v>
      </c>
      <c r="AB342" s="113">
        <f>VLOOKUP(F342,'24q3 abv'!1:1048576,49,FALSE)</f>
        <v>11.463668137205229</v>
      </c>
      <c r="AC342" s="114">
        <f>VLOOKUP(F342,'24q3 abv'!1:1048576,50,FALSE)</f>
        <v>0.82079371917476429</v>
      </c>
      <c r="AF342" s="257"/>
      <c r="AI342" s="257"/>
    </row>
    <row r="343" spans="1:35" x14ac:dyDescent="0.2">
      <c r="A343" s="105">
        <v>446</v>
      </c>
      <c r="B343" s="105">
        <v>446099099</v>
      </c>
      <c r="C343" s="106" t="s">
        <v>208</v>
      </c>
      <c r="D343" s="105">
        <v>99</v>
      </c>
      <c r="E343" s="106" t="s">
        <v>209</v>
      </c>
      <c r="F343" s="105">
        <v>99</v>
      </c>
      <c r="G343" s="106" t="s">
        <v>209</v>
      </c>
      <c r="H343" s="107">
        <v>90</v>
      </c>
      <c r="I343" s="108"/>
      <c r="J343" s="109">
        <v>13115</v>
      </c>
      <c r="K343" s="110">
        <v>13690</v>
      </c>
      <c r="L343" s="111">
        <f t="shared" si="15"/>
        <v>575</v>
      </c>
      <c r="M343" s="108"/>
      <c r="N343" s="109">
        <v>6464</v>
      </c>
      <c r="O343" s="110">
        <v>6748</v>
      </c>
      <c r="P343" s="110">
        <v>6224</v>
      </c>
      <c r="Q343" s="110">
        <v>6201</v>
      </c>
      <c r="R343" s="110" t="s">
        <v>601</v>
      </c>
      <c r="S343" s="111">
        <f t="shared" si="16"/>
        <v>-23</v>
      </c>
      <c r="T343" s="108"/>
      <c r="U343" s="109">
        <v>20667</v>
      </c>
      <c r="V343" s="110">
        <v>21102</v>
      </c>
      <c r="W343" s="110">
        <v>21079</v>
      </c>
      <c r="X343" s="111">
        <f t="shared" si="17"/>
        <v>-23</v>
      </c>
      <c r="Z343" s="112">
        <f>VLOOKUP(F343,'24q3 abv'!1:1048576,46,FALSE)</f>
        <v>-0.16216384265641182</v>
      </c>
      <c r="AA343" s="113">
        <f>VLOOKUP(F343,'24q3 abv'!1:1048576,48,FALSE)</f>
        <v>5.8814482072833272</v>
      </c>
      <c r="AB343" s="113">
        <f>VLOOKUP(F343,'24q3 abv'!1:1048576,49,FALSE)</f>
        <v>2.5816142012414578</v>
      </c>
      <c r="AC343" s="114">
        <f>VLOOKUP(F343,'24q3 abv'!1:1048576,50,FALSE)</f>
        <v>-3.2998340060418694</v>
      </c>
      <c r="AF343" s="257"/>
      <c r="AI343" s="257"/>
    </row>
    <row r="344" spans="1:35" x14ac:dyDescent="0.2">
      <c r="A344" s="105">
        <v>446</v>
      </c>
      <c r="B344" s="105">
        <v>446099101</v>
      </c>
      <c r="C344" s="106" t="s">
        <v>208</v>
      </c>
      <c r="D344" s="105">
        <v>99</v>
      </c>
      <c r="E344" s="106" t="s">
        <v>209</v>
      </c>
      <c r="F344" s="105">
        <v>101</v>
      </c>
      <c r="G344" s="106" t="s">
        <v>142</v>
      </c>
      <c r="H344" s="107">
        <v>4</v>
      </c>
      <c r="I344" s="108"/>
      <c r="J344" s="109">
        <v>16659</v>
      </c>
      <c r="K344" s="110">
        <v>17510</v>
      </c>
      <c r="L344" s="111">
        <f t="shared" si="15"/>
        <v>851</v>
      </c>
      <c r="M344" s="108"/>
      <c r="N344" s="109">
        <v>5273</v>
      </c>
      <c r="O344" s="110">
        <v>5542</v>
      </c>
      <c r="P344" s="110">
        <v>6748</v>
      </c>
      <c r="Q344" s="110">
        <v>6810</v>
      </c>
      <c r="R344" s="110" t="s">
        <v>601</v>
      </c>
      <c r="S344" s="111">
        <f t="shared" si="16"/>
        <v>62</v>
      </c>
      <c r="T344" s="108"/>
      <c r="U344" s="109">
        <v>23020</v>
      </c>
      <c r="V344" s="110">
        <v>25446</v>
      </c>
      <c r="W344" s="110">
        <v>25508</v>
      </c>
      <c r="X344" s="111">
        <f t="shared" si="17"/>
        <v>62</v>
      </c>
      <c r="Z344" s="112">
        <f>VLOOKUP(F344,'24q3 abv'!1:1048576,46,FALSE)</f>
        <v>0.35381389067831037</v>
      </c>
      <c r="AA344" s="113">
        <f>VLOOKUP(F344,'24q3 abv'!1:1048576,48,FALSE)</f>
        <v>4.5106014917393296</v>
      </c>
      <c r="AB344" s="113">
        <f>VLOOKUP(F344,'24q3 abv'!1:1048576,49,FALSE)</f>
        <v>11.871378887036519</v>
      </c>
      <c r="AC344" s="114">
        <f>VLOOKUP(F344,'24q3 abv'!1:1048576,50,FALSE)</f>
        <v>7.3607773952971893</v>
      </c>
      <c r="AF344" s="257"/>
      <c r="AI344" s="257"/>
    </row>
    <row r="345" spans="1:35" x14ac:dyDescent="0.2">
      <c r="A345" s="105">
        <v>446</v>
      </c>
      <c r="B345" s="105">
        <v>446099133</v>
      </c>
      <c r="C345" s="106" t="s">
        <v>208</v>
      </c>
      <c r="D345" s="105">
        <v>99</v>
      </c>
      <c r="E345" s="106" t="s">
        <v>209</v>
      </c>
      <c r="F345" s="105">
        <v>133</v>
      </c>
      <c r="G345" s="106" t="s">
        <v>95</v>
      </c>
      <c r="H345" s="107">
        <v>8</v>
      </c>
      <c r="I345" s="108"/>
      <c r="J345" s="109">
        <v>16946</v>
      </c>
      <c r="K345" s="110">
        <v>12749</v>
      </c>
      <c r="L345" s="111">
        <f t="shared" si="15"/>
        <v>-4197</v>
      </c>
      <c r="M345" s="108"/>
      <c r="N345" s="109">
        <v>2262</v>
      </c>
      <c r="O345" s="110">
        <v>1702</v>
      </c>
      <c r="P345" s="110">
        <v>559</v>
      </c>
      <c r="Q345" s="110">
        <v>550</v>
      </c>
      <c r="R345" s="110" t="s">
        <v>601</v>
      </c>
      <c r="S345" s="111">
        <f t="shared" si="16"/>
        <v>-9</v>
      </c>
      <c r="T345" s="108"/>
      <c r="U345" s="109">
        <v>20296</v>
      </c>
      <c r="V345" s="110">
        <v>14496</v>
      </c>
      <c r="W345" s="110">
        <v>14487</v>
      </c>
      <c r="X345" s="111">
        <f t="shared" si="17"/>
        <v>-9</v>
      </c>
      <c r="Z345" s="112">
        <f>VLOOKUP(F345,'24q3 abv'!1:1048576,46,FALSE)</f>
        <v>-6.9750506684158609E-2</v>
      </c>
      <c r="AA345" s="113">
        <f>VLOOKUP(F345,'24q3 abv'!1:1048576,48,FALSE)</f>
        <v>9.6820674485145464</v>
      </c>
      <c r="AB345" s="113">
        <f>VLOOKUP(F345,'24q3 abv'!1:1048576,49,FALSE)</f>
        <v>-0.16007483005100742</v>
      </c>
      <c r="AC345" s="114">
        <f>VLOOKUP(F345,'24q3 abv'!1:1048576,50,FALSE)</f>
        <v>-9.8421422785655537</v>
      </c>
      <c r="AF345" s="257"/>
      <c r="AI345" s="257"/>
    </row>
    <row r="346" spans="1:35" x14ac:dyDescent="0.2">
      <c r="A346" s="105">
        <v>446</v>
      </c>
      <c r="B346" s="105">
        <v>446099136</v>
      </c>
      <c r="C346" s="106" t="s">
        <v>208</v>
      </c>
      <c r="D346" s="105">
        <v>99</v>
      </c>
      <c r="E346" s="106" t="s">
        <v>209</v>
      </c>
      <c r="F346" s="105">
        <v>136</v>
      </c>
      <c r="G346" s="106" t="s">
        <v>101</v>
      </c>
      <c r="H346" s="107">
        <v>1</v>
      </c>
      <c r="I346" s="108"/>
      <c r="J346" s="109" t="s">
        <v>601</v>
      </c>
      <c r="K346" s="110">
        <v>12222</v>
      </c>
      <c r="L346" s="111" t="str">
        <f t="shared" si="15"/>
        <v/>
      </c>
      <c r="M346" s="108"/>
      <c r="N346" s="109" t="s">
        <v>601</v>
      </c>
      <c r="O346" s="110" t="s">
        <v>601</v>
      </c>
      <c r="P346" s="110">
        <v>3910</v>
      </c>
      <c r="Q346" s="110">
        <v>3947</v>
      </c>
      <c r="R346" s="110" t="s">
        <v>601</v>
      </c>
      <c r="S346" s="111">
        <f t="shared" si="16"/>
        <v>37</v>
      </c>
      <c r="T346" s="108"/>
      <c r="U346" s="109" t="s">
        <v>601</v>
      </c>
      <c r="V346" s="110">
        <v>17320</v>
      </c>
      <c r="W346" s="110">
        <v>17357</v>
      </c>
      <c r="X346" s="111">
        <f t="shared" si="17"/>
        <v>37</v>
      </c>
      <c r="Z346" s="112">
        <f>VLOOKUP(F346,'24q3 abv'!1:1048576,46,FALSE)</f>
        <v>0.30246180688584445</v>
      </c>
      <c r="AA346" s="113">
        <f>VLOOKUP(F346,'24q3 abv'!1:1048576,48,FALSE)</f>
        <v>4.5326076796594394</v>
      </c>
      <c r="AB346" s="113">
        <f>VLOOKUP(F346,'24q3 abv'!1:1048576,49,FALSE)</f>
        <v>4.9169157021020569</v>
      </c>
      <c r="AC346" s="114">
        <f>VLOOKUP(F346,'24q3 abv'!1:1048576,50,FALSE)</f>
        <v>0.38430802244261741</v>
      </c>
      <c r="AF346" s="257"/>
      <c r="AI346" s="257"/>
    </row>
    <row r="347" spans="1:35" x14ac:dyDescent="0.2">
      <c r="A347" s="105">
        <v>446</v>
      </c>
      <c r="B347" s="105">
        <v>446099167</v>
      </c>
      <c r="C347" s="106" t="s">
        <v>208</v>
      </c>
      <c r="D347" s="105">
        <v>99</v>
      </c>
      <c r="E347" s="106" t="s">
        <v>209</v>
      </c>
      <c r="F347" s="105">
        <v>167</v>
      </c>
      <c r="G347" s="106" t="s">
        <v>212</v>
      </c>
      <c r="H347" s="107">
        <v>44</v>
      </c>
      <c r="I347" s="108"/>
      <c r="J347" s="109">
        <v>13359</v>
      </c>
      <c r="K347" s="110">
        <v>14643</v>
      </c>
      <c r="L347" s="111">
        <f t="shared" si="15"/>
        <v>1284</v>
      </c>
      <c r="M347" s="108"/>
      <c r="N347" s="109">
        <v>6413</v>
      </c>
      <c r="O347" s="110">
        <v>7030</v>
      </c>
      <c r="P347" s="110">
        <v>6716</v>
      </c>
      <c r="Q347" s="110">
        <v>6779</v>
      </c>
      <c r="R347" s="110" t="s">
        <v>601</v>
      </c>
      <c r="S347" s="111">
        <f t="shared" si="16"/>
        <v>63</v>
      </c>
      <c r="T347" s="108"/>
      <c r="U347" s="109">
        <v>20860</v>
      </c>
      <c r="V347" s="110">
        <v>22547</v>
      </c>
      <c r="W347" s="110">
        <v>22610</v>
      </c>
      <c r="X347" s="111">
        <f t="shared" si="17"/>
        <v>63</v>
      </c>
      <c r="Z347" s="112">
        <f>VLOOKUP(F347,'24q3 abv'!1:1048576,46,FALSE)</f>
        <v>0.4366647910596555</v>
      </c>
      <c r="AA347" s="113">
        <f>VLOOKUP(F347,'24q3 abv'!1:1048576,48,FALSE)</f>
        <v>5.4018267762266143</v>
      </c>
      <c r="AB347" s="113">
        <f>VLOOKUP(F347,'24q3 abv'!1:1048576,49,FALSE)</f>
        <v>4.3807534115904181</v>
      </c>
      <c r="AC347" s="114">
        <f>VLOOKUP(F347,'24q3 abv'!1:1048576,50,FALSE)</f>
        <v>-1.0210733646361962</v>
      </c>
      <c r="AF347" s="257"/>
      <c r="AI347" s="257"/>
    </row>
    <row r="348" spans="1:35" x14ac:dyDescent="0.2">
      <c r="A348" s="105">
        <v>446</v>
      </c>
      <c r="B348" s="105">
        <v>446099182</v>
      </c>
      <c r="C348" s="106" t="s">
        <v>208</v>
      </c>
      <c r="D348" s="105">
        <v>99</v>
      </c>
      <c r="E348" s="106" t="s">
        <v>209</v>
      </c>
      <c r="F348" s="105">
        <v>182</v>
      </c>
      <c r="G348" s="106" t="s">
        <v>213</v>
      </c>
      <c r="H348" s="107">
        <v>3</v>
      </c>
      <c r="I348" s="108"/>
      <c r="J348" s="109">
        <v>13138</v>
      </c>
      <c r="K348" s="110">
        <v>14996</v>
      </c>
      <c r="L348" s="111">
        <f t="shared" si="15"/>
        <v>1858</v>
      </c>
      <c r="M348" s="108"/>
      <c r="N348" s="109">
        <v>2563</v>
      </c>
      <c r="O348" s="110">
        <v>2926</v>
      </c>
      <c r="P348" s="110">
        <v>2926</v>
      </c>
      <c r="Q348" s="110">
        <v>2491</v>
      </c>
      <c r="R348" s="110" t="s">
        <v>601</v>
      </c>
      <c r="S348" s="111">
        <f t="shared" si="16"/>
        <v>-435</v>
      </c>
      <c r="T348" s="108"/>
      <c r="U348" s="109">
        <v>16789</v>
      </c>
      <c r="V348" s="110">
        <v>19110</v>
      </c>
      <c r="W348" s="110">
        <v>18675</v>
      </c>
      <c r="X348" s="111">
        <f t="shared" si="17"/>
        <v>-435</v>
      </c>
      <c r="Z348" s="112">
        <f>VLOOKUP(F348,'24q3 abv'!1:1048576,46,FALSE)</f>
        <v>-2.9034958146262255</v>
      </c>
      <c r="AA348" s="113">
        <f>VLOOKUP(F348,'24q3 abv'!1:1048576,48,FALSE)</f>
        <v>8.3910412278742381</v>
      </c>
      <c r="AB348" s="113">
        <f>VLOOKUP(F348,'24q3 abv'!1:1048576,49,FALSE)</f>
        <v>5.3198674172592639</v>
      </c>
      <c r="AC348" s="114">
        <f>VLOOKUP(F348,'24q3 abv'!1:1048576,50,FALSE)</f>
        <v>-3.0711738106149742</v>
      </c>
      <c r="AF348" s="257"/>
      <c r="AI348" s="257"/>
    </row>
    <row r="349" spans="1:35" x14ac:dyDescent="0.2">
      <c r="A349" s="105">
        <v>446</v>
      </c>
      <c r="B349" s="105">
        <v>446099208</v>
      </c>
      <c r="C349" s="106" t="s">
        <v>208</v>
      </c>
      <c r="D349" s="105">
        <v>99</v>
      </c>
      <c r="E349" s="106" t="s">
        <v>209</v>
      </c>
      <c r="F349" s="105">
        <v>208</v>
      </c>
      <c r="G349" s="106" t="s">
        <v>214</v>
      </c>
      <c r="H349" s="107">
        <v>4</v>
      </c>
      <c r="I349" s="108"/>
      <c r="J349" s="109">
        <v>13506</v>
      </c>
      <c r="K349" s="110">
        <v>13049</v>
      </c>
      <c r="L349" s="111">
        <f t="shared" si="15"/>
        <v>-457</v>
      </c>
      <c r="M349" s="108"/>
      <c r="N349" s="109">
        <v>5940</v>
      </c>
      <c r="O349" s="110">
        <v>5739</v>
      </c>
      <c r="P349" s="110">
        <v>5794</v>
      </c>
      <c r="Q349" s="110">
        <v>5760</v>
      </c>
      <c r="R349" s="110" t="s">
        <v>601</v>
      </c>
      <c r="S349" s="111">
        <f t="shared" si="16"/>
        <v>-34</v>
      </c>
      <c r="T349" s="108"/>
      <c r="U349" s="109">
        <v>20534</v>
      </c>
      <c r="V349" s="110">
        <v>20031</v>
      </c>
      <c r="W349" s="110">
        <v>19997</v>
      </c>
      <c r="X349" s="111">
        <f t="shared" si="17"/>
        <v>-34</v>
      </c>
      <c r="Z349" s="112">
        <f>VLOOKUP(F349,'24q3 abv'!1:1048576,46,FALSE)</f>
        <v>-0.25808227437272535</v>
      </c>
      <c r="AA349" s="113">
        <f>VLOOKUP(F349,'24q3 abv'!1:1048576,48,FALSE)</f>
        <v>4.7103802978670357</v>
      </c>
      <c r="AB349" s="113">
        <f>VLOOKUP(F349,'24q3 abv'!1:1048576,49,FALSE)</f>
        <v>4.7112896983632924</v>
      </c>
      <c r="AC349" s="114">
        <f>VLOOKUP(F349,'24q3 abv'!1:1048576,50,FALSE)</f>
        <v>9.0940049625665154E-4</v>
      </c>
      <c r="AF349" s="257"/>
      <c r="AI349" s="257"/>
    </row>
    <row r="350" spans="1:35" x14ac:dyDescent="0.2">
      <c r="A350" s="105">
        <v>446</v>
      </c>
      <c r="B350" s="105">
        <v>446099212</v>
      </c>
      <c r="C350" s="106" t="s">
        <v>208</v>
      </c>
      <c r="D350" s="105">
        <v>99</v>
      </c>
      <c r="E350" s="106" t="s">
        <v>209</v>
      </c>
      <c r="F350" s="105">
        <v>212</v>
      </c>
      <c r="G350" s="106" t="s">
        <v>215</v>
      </c>
      <c r="H350" s="107">
        <v>84</v>
      </c>
      <c r="I350" s="108"/>
      <c r="J350" s="109">
        <v>12456</v>
      </c>
      <c r="K350" s="110">
        <v>13314</v>
      </c>
      <c r="L350" s="111">
        <f t="shared" si="15"/>
        <v>858</v>
      </c>
      <c r="M350" s="108"/>
      <c r="N350" s="109">
        <v>2960</v>
      </c>
      <c r="O350" s="110">
        <v>3163</v>
      </c>
      <c r="P350" s="110">
        <v>3163</v>
      </c>
      <c r="Q350" s="110">
        <v>2302</v>
      </c>
      <c r="R350" s="110" t="s">
        <v>601</v>
      </c>
      <c r="S350" s="111">
        <f t="shared" si="16"/>
        <v>-861</v>
      </c>
      <c r="T350" s="108"/>
      <c r="U350" s="109">
        <v>16504</v>
      </c>
      <c r="V350" s="110">
        <v>17665</v>
      </c>
      <c r="W350" s="110">
        <v>16804</v>
      </c>
      <c r="X350" s="111">
        <f t="shared" si="17"/>
        <v>-861</v>
      </c>
      <c r="Z350" s="112">
        <f>VLOOKUP(F350,'24q3 abv'!1:1048576,46,FALSE)</f>
        <v>-6.468652336692756</v>
      </c>
      <c r="AA350" s="113">
        <f>VLOOKUP(F350,'24q3 abv'!1:1048576,48,FALSE)</f>
        <v>4.5364779952347751</v>
      </c>
      <c r="AB350" s="113">
        <f>VLOOKUP(F350,'24q3 abv'!1:1048576,49,FALSE)</f>
        <v>-1.2143241767922357</v>
      </c>
      <c r="AC350" s="114">
        <f>VLOOKUP(F350,'24q3 abv'!1:1048576,50,FALSE)</f>
        <v>-5.7508021720270106</v>
      </c>
      <c r="AF350" s="257"/>
      <c r="AI350" s="257"/>
    </row>
    <row r="351" spans="1:35" x14ac:dyDescent="0.2">
      <c r="A351" s="105">
        <v>446</v>
      </c>
      <c r="B351" s="105">
        <v>446099218</v>
      </c>
      <c r="C351" s="106" t="s">
        <v>208</v>
      </c>
      <c r="D351" s="105">
        <v>99</v>
      </c>
      <c r="E351" s="106" t="s">
        <v>209</v>
      </c>
      <c r="F351" s="105">
        <v>218</v>
      </c>
      <c r="G351" s="106" t="s">
        <v>216</v>
      </c>
      <c r="H351" s="107">
        <v>50</v>
      </c>
      <c r="I351" s="108"/>
      <c r="J351" s="109">
        <v>12265</v>
      </c>
      <c r="K351" s="110">
        <v>13634</v>
      </c>
      <c r="L351" s="111">
        <f t="shared" si="15"/>
        <v>1369</v>
      </c>
      <c r="M351" s="108"/>
      <c r="N351" s="109">
        <v>5328</v>
      </c>
      <c r="O351" s="110">
        <v>5923</v>
      </c>
      <c r="P351" s="110">
        <v>5479</v>
      </c>
      <c r="Q351" s="110">
        <v>5475</v>
      </c>
      <c r="R351" s="110" t="s">
        <v>601</v>
      </c>
      <c r="S351" s="111">
        <f t="shared" si="16"/>
        <v>-4</v>
      </c>
      <c r="T351" s="108"/>
      <c r="U351" s="109">
        <v>18681</v>
      </c>
      <c r="V351" s="110">
        <v>20301</v>
      </c>
      <c r="W351" s="110">
        <v>20297</v>
      </c>
      <c r="X351" s="111">
        <f t="shared" si="17"/>
        <v>-4</v>
      </c>
      <c r="Z351" s="112">
        <f>VLOOKUP(F351,'24q3 abv'!1:1048576,46,FALSE)</f>
        <v>-2.3566702963364605E-2</v>
      </c>
      <c r="AA351" s="113">
        <f>VLOOKUP(F351,'24q3 abv'!1:1048576,48,FALSE)</f>
        <v>6.6783141453912673</v>
      </c>
      <c r="AB351" s="113">
        <f>VLOOKUP(F351,'24q3 abv'!1:1048576,49,FALSE)</f>
        <v>3.7394886406341499</v>
      </c>
      <c r="AC351" s="114">
        <f>VLOOKUP(F351,'24q3 abv'!1:1048576,50,FALSE)</f>
        <v>-2.9388255047571175</v>
      </c>
      <c r="AF351" s="257"/>
      <c r="AI351" s="257"/>
    </row>
    <row r="352" spans="1:35" x14ac:dyDescent="0.2">
      <c r="A352" s="105">
        <v>446</v>
      </c>
      <c r="B352" s="105">
        <v>446099220</v>
      </c>
      <c r="C352" s="106" t="s">
        <v>208</v>
      </c>
      <c r="D352" s="105">
        <v>99</v>
      </c>
      <c r="E352" s="106" t="s">
        <v>209</v>
      </c>
      <c r="F352" s="105">
        <v>220</v>
      </c>
      <c r="G352" s="106" t="s">
        <v>61</v>
      </c>
      <c r="H352" s="107">
        <v>31</v>
      </c>
      <c r="I352" s="108"/>
      <c r="J352" s="109">
        <v>13547</v>
      </c>
      <c r="K352" s="110">
        <v>15652</v>
      </c>
      <c r="L352" s="111">
        <f t="shared" si="15"/>
        <v>2105</v>
      </c>
      <c r="M352" s="108"/>
      <c r="N352" s="109">
        <v>5119</v>
      </c>
      <c r="O352" s="110">
        <v>5914</v>
      </c>
      <c r="P352" s="110">
        <v>5197</v>
      </c>
      <c r="Q352" s="110">
        <v>5160</v>
      </c>
      <c r="R352" s="110" t="s">
        <v>601</v>
      </c>
      <c r="S352" s="111">
        <f t="shared" si="16"/>
        <v>-37</v>
      </c>
      <c r="T352" s="108"/>
      <c r="U352" s="109">
        <v>19754</v>
      </c>
      <c r="V352" s="110">
        <v>22037</v>
      </c>
      <c r="W352" s="110">
        <v>22000</v>
      </c>
      <c r="X352" s="111">
        <f t="shared" si="17"/>
        <v>-37</v>
      </c>
      <c r="Z352" s="112">
        <f>VLOOKUP(F352,'24q3 abv'!1:1048576,46,FALSE)</f>
        <v>-0.2353927878211266</v>
      </c>
      <c r="AA352" s="113">
        <f>VLOOKUP(F352,'24q3 abv'!1:1048576,48,FALSE)</f>
        <v>9.8734021413268014</v>
      </c>
      <c r="AB352" s="113">
        <f>VLOOKUP(F352,'24q3 abv'!1:1048576,49,FALSE)</f>
        <v>5.8322436980293819</v>
      </c>
      <c r="AC352" s="114">
        <f>VLOOKUP(F352,'24q3 abv'!1:1048576,50,FALSE)</f>
        <v>-4.0411584432974195</v>
      </c>
      <c r="AF352" s="257"/>
      <c r="AI352" s="257"/>
    </row>
    <row r="353" spans="1:35" x14ac:dyDescent="0.2">
      <c r="A353" s="105">
        <v>446</v>
      </c>
      <c r="B353" s="105">
        <v>446099238</v>
      </c>
      <c r="C353" s="106" t="s">
        <v>208</v>
      </c>
      <c r="D353" s="105">
        <v>99</v>
      </c>
      <c r="E353" s="106" t="s">
        <v>209</v>
      </c>
      <c r="F353" s="105">
        <v>238</v>
      </c>
      <c r="G353" s="106" t="s">
        <v>217</v>
      </c>
      <c r="H353" s="107">
        <v>14</v>
      </c>
      <c r="I353" s="108"/>
      <c r="J353" s="109">
        <v>12572</v>
      </c>
      <c r="K353" s="110">
        <v>13214</v>
      </c>
      <c r="L353" s="111">
        <f t="shared" si="15"/>
        <v>642</v>
      </c>
      <c r="M353" s="108"/>
      <c r="N353" s="109">
        <v>4010</v>
      </c>
      <c r="O353" s="110">
        <v>4215</v>
      </c>
      <c r="P353" s="110">
        <v>5207</v>
      </c>
      <c r="Q353" s="110">
        <v>5026</v>
      </c>
      <c r="R353" s="110" t="s">
        <v>601</v>
      </c>
      <c r="S353" s="111">
        <f t="shared" si="16"/>
        <v>-181</v>
      </c>
      <c r="T353" s="108"/>
      <c r="U353" s="109">
        <v>17670</v>
      </c>
      <c r="V353" s="110">
        <v>19609</v>
      </c>
      <c r="W353" s="110">
        <v>19428</v>
      </c>
      <c r="X353" s="111">
        <f t="shared" si="17"/>
        <v>-181</v>
      </c>
      <c r="Z353" s="112">
        <f>VLOOKUP(F353,'24q3 abv'!1:1048576,46,FALSE)</f>
        <v>-1.3699822848382723</v>
      </c>
      <c r="AA353" s="113">
        <f>VLOOKUP(F353,'24q3 abv'!1:1048576,48,FALSE)</f>
        <v>3.7793442378438069</v>
      </c>
      <c r="AB353" s="113">
        <f>VLOOKUP(F353,'24q3 abv'!1:1048576,49,FALSE)</f>
        <v>8.404844688489538</v>
      </c>
      <c r="AC353" s="114">
        <f>VLOOKUP(F353,'24q3 abv'!1:1048576,50,FALSE)</f>
        <v>4.6255004506457311</v>
      </c>
      <c r="AF353" s="257"/>
      <c r="AI353" s="257"/>
    </row>
    <row r="354" spans="1:35" x14ac:dyDescent="0.2">
      <c r="A354" s="105">
        <v>446</v>
      </c>
      <c r="B354" s="105">
        <v>446099244</v>
      </c>
      <c r="C354" s="106" t="s">
        <v>208</v>
      </c>
      <c r="D354" s="105">
        <v>99</v>
      </c>
      <c r="E354" s="106" t="s">
        <v>209</v>
      </c>
      <c r="F354" s="105">
        <v>244</v>
      </c>
      <c r="G354" s="106" t="s">
        <v>52</v>
      </c>
      <c r="H354" s="107">
        <v>17</v>
      </c>
      <c r="I354" s="108"/>
      <c r="J354" s="109">
        <v>12433</v>
      </c>
      <c r="K354" s="110">
        <v>13704</v>
      </c>
      <c r="L354" s="111">
        <f t="shared" si="15"/>
        <v>1271</v>
      </c>
      <c r="M354" s="108"/>
      <c r="N354" s="109">
        <v>3539</v>
      </c>
      <c r="O354" s="110">
        <v>3901</v>
      </c>
      <c r="P354" s="110">
        <v>3942</v>
      </c>
      <c r="Q354" s="110">
        <v>3922</v>
      </c>
      <c r="R354" s="110" t="s">
        <v>601</v>
      </c>
      <c r="S354" s="111">
        <f t="shared" si="16"/>
        <v>-20</v>
      </c>
      <c r="T354" s="108"/>
      <c r="U354" s="109">
        <v>17060</v>
      </c>
      <c r="V354" s="110">
        <v>18834</v>
      </c>
      <c r="W354" s="110">
        <v>18814</v>
      </c>
      <c r="X354" s="111">
        <f t="shared" si="17"/>
        <v>-20</v>
      </c>
      <c r="Z354" s="112">
        <f>VLOOKUP(F354,'24q3 abv'!1:1048576,46,FALSE)</f>
        <v>-0.1488089004262747</v>
      </c>
      <c r="AA354" s="113">
        <f>VLOOKUP(F354,'24q3 abv'!1:1048576,48,FALSE)</f>
        <v>6.4858268964292893</v>
      </c>
      <c r="AB354" s="113">
        <f>VLOOKUP(F354,'24q3 abv'!1:1048576,49,FALSE)</f>
        <v>7.0576880427834432</v>
      </c>
      <c r="AC354" s="114">
        <f>VLOOKUP(F354,'24q3 abv'!1:1048576,50,FALSE)</f>
        <v>0.57186114635415386</v>
      </c>
      <c r="AF354" s="257"/>
      <c r="AI354" s="257"/>
    </row>
    <row r="355" spans="1:35" x14ac:dyDescent="0.2">
      <c r="A355" s="105">
        <v>446</v>
      </c>
      <c r="B355" s="105">
        <v>446099265</v>
      </c>
      <c r="C355" s="106" t="s">
        <v>208</v>
      </c>
      <c r="D355" s="105">
        <v>99</v>
      </c>
      <c r="E355" s="106" t="s">
        <v>209</v>
      </c>
      <c r="F355" s="105">
        <v>265</v>
      </c>
      <c r="G355" s="106" t="s">
        <v>218</v>
      </c>
      <c r="H355" s="107">
        <v>1</v>
      </c>
      <c r="I355" s="108"/>
      <c r="J355" s="109" t="s">
        <v>601</v>
      </c>
      <c r="K355" s="110">
        <v>12514</v>
      </c>
      <c r="L355" s="111" t="str">
        <f t="shared" si="15"/>
        <v/>
      </c>
      <c r="M355" s="108"/>
      <c r="N355" s="109" t="s">
        <v>601</v>
      </c>
      <c r="O355" s="110" t="s">
        <v>601</v>
      </c>
      <c r="P355" s="110">
        <v>4764</v>
      </c>
      <c r="Q355" s="110">
        <v>4781</v>
      </c>
      <c r="R355" s="110" t="s">
        <v>601</v>
      </c>
      <c r="S355" s="111">
        <f t="shared" si="16"/>
        <v>17</v>
      </c>
      <c r="T355" s="108"/>
      <c r="U355" s="109" t="s">
        <v>601</v>
      </c>
      <c r="V355" s="110">
        <v>18466</v>
      </c>
      <c r="W355" s="110">
        <v>18483</v>
      </c>
      <c r="X355" s="111">
        <f t="shared" si="17"/>
        <v>17</v>
      </c>
      <c r="Z355" s="112">
        <f>VLOOKUP(F355,'24q3 abv'!1:1048576,46,FALSE)</f>
        <v>0.13285655356546044</v>
      </c>
      <c r="AA355" s="113">
        <f>VLOOKUP(F355,'24q3 abv'!1:1048576,48,FALSE)</f>
        <v>5.4647015276854161</v>
      </c>
      <c r="AB355" s="113">
        <f>VLOOKUP(F355,'24q3 abv'!1:1048576,49,FALSE)</f>
        <v>2.5263087234599082</v>
      </c>
      <c r="AC355" s="114">
        <f>VLOOKUP(F355,'24q3 abv'!1:1048576,50,FALSE)</f>
        <v>-2.9383928042255079</v>
      </c>
      <c r="AF355" s="257"/>
      <c r="AI355" s="257"/>
    </row>
    <row r="356" spans="1:35" x14ac:dyDescent="0.2">
      <c r="A356" s="105">
        <v>446</v>
      </c>
      <c r="B356" s="105">
        <v>446099266</v>
      </c>
      <c r="C356" s="106" t="s">
        <v>208</v>
      </c>
      <c r="D356" s="105">
        <v>99</v>
      </c>
      <c r="E356" s="106" t="s">
        <v>209</v>
      </c>
      <c r="F356" s="105">
        <v>266</v>
      </c>
      <c r="G356" s="106" t="s">
        <v>219</v>
      </c>
      <c r="H356" s="107">
        <v>8</v>
      </c>
      <c r="I356" s="108"/>
      <c r="J356" s="109">
        <v>12150</v>
      </c>
      <c r="K356" s="110">
        <v>14675</v>
      </c>
      <c r="L356" s="111">
        <f t="shared" si="15"/>
        <v>2525</v>
      </c>
      <c r="M356" s="108"/>
      <c r="N356" s="109">
        <v>5836</v>
      </c>
      <c r="O356" s="110">
        <v>7049</v>
      </c>
      <c r="P356" s="110">
        <v>7329</v>
      </c>
      <c r="Q356" s="110">
        <v>7356</v>
      </c>
      <c r="R356" s="110" t="s">
        <v>601</v>
      </c>
      <c r="S356" s="111">
        <f t="shared" si="16"/>
        <v>27</v>
      </c>
      <c r="T356" s="108"/>
      <c r="U356" s="109">
        <v>19074</v>
      </c>
      <c r="V356" s="110">
        <v>23192</v>
      </c>
      <c r="W356" s="110">
        <v>23219</v>
      </c>
      <c r="X356" s="111">
        <f t="shared" si="17"/>
        <v>27</v>
      </c>
      <c r="Z356" s="112">
        <f>VLOOKUP(F356,'24q3 abv'!1:1048576,46,FALSE)</f>
        <v>0.18797702990897847</v>
      </c>
      <c r="AA356" s="113">
        <f>VLOOKUP(F356,'24q3 abv'!1:1048576,48,FALSE)</f>
        <v>5.1004899730981572</v>
      </c>
      <c r="AB356" s="113">
        <f>VLOOKUP(F356,'24q3 abv'!1:1048576,49,FALSE)</f>
        <v>6.793304636753704</v>
      </c>
      <c r="AC356" s="114">
        <f>VLOOKUP(F356,'24q3 abv'!1:1048576,50,FALSE)</f>
        <v>1.6928146636555468</v>
      </c>
      <c r="AF356" s="257"/>
      <c r="AI356" s="257"/>
    </row>
    <row r="357" spans="1:35" x14ac:dyDescent="0.2">
      <c r="A357" s="105">
        <v>446</v>
      </c>
      <c r="B357" s="105">
        <v>446099285</v>
      </c>
      <c r="C357" s="106" t="s">
        <v>208</v>
      </c>
      <c r="D357" s="105">
        <v>99</v>
      </c>
      <c r="E357" s="106" t="s">
        <v>209</v>
      </c>
      <c r="F357" s="105">
        <v>285</v>
      </c>
      <c r="G357" s="106" t="s">
        <v>64</v>
      </c>
      <c r="H357" s="107">
        <v>85</v>
      </c>
      <c r="I357" s="108"/>
      <c r="J357" s="109">
        <v>13311</v>
      </c>
      <c r="K357" s="110">
        <v>14567</v>
      </c>
      <c r="L357" s="111">
        <f t="shared" si="15"/>
        <v>1256</v>
      </c>
      <c r="M357" s="108"/>
      <c r="N357" s="109">
        <v>3208</v>
      </c>
      <c r="O357" s="110">
        <v>3510</v>
      </c>
      <c r="P357" s="110">
        <v>3510</v>
      </c>
      <c r="Q357" s="110">
        <v>2470</v>
      </c>
      <c r="R357" s="110" t="s">
        <v>601</v>
      </c>
      <c r="S357" s="111">
        <f t="shared" si="16"/>
        <v>-1040</v>
      </c>
      <c r="T357" s="108"/>
      <c r="U357" s="109">
        <v>17607</v>
      </c>
      <c r="V357" s="110">
        <v>19265</v>
      </c>
      <c r="W357" s="110">
        <v>18225</v>
      </c>
      <c r="X357" s="111">
        <f t="shared" si="17"/>
        <v>-1040</v>
      </c>
      <c r="Z357" s="112">
        <f>VLOOKUP(F357,'24q3 abv'!1:1048576,46,FALSE)</f>
        <v>-7.1403336146237422</v>
      </c>
      <c r="AA357" s="113">
        <f>VLOOKUP(F357,'24q3 abv'!1:1048576,48,FALSE)</f>
        <v>12.599654036443464</v>
      </c>
      <c r="AB357" s="113">
        <f>VLOOKUP(F357,'24q3 abv'!1:1048576,49,FALSE)</f>
        <v>6.0000398874237453</v>
      </c>
      <c r="AC357" s="114">
        <f>VLOOKUP(F357,'24q3 abv'!1:1048576,50,FALSE)</f>
        <v>-6.5996141490197191</v>
      </c>
      <c r="AF357" s="257"/>
      <c r="AI357" s="257"/>
    </row>
    <row r="358" spans="1:35" x14ac:dyDescent="0.2">
      <c r="A358" s="105">
        <v>446</v>
      </c>
      <c r="B358" s="105">
        <v>446099293</v>
      </c>
      <c r="C358" s="106" t="s">
        <v>208</v>
      </c>
      <c r="D358" s="105">
        <v>99</v>
      </c>
      <c r="E358" s="106" t="s">
        <v>209</v>
      </c>
      <c r="F358" s="105">
        <v>293</v>
      </c>
      <c r="G358" s="106" t="s">
        <v>65</v>
      </c>
      <c r="H358" s="107">
        <v>50</v>
      </c>
      <c r="I358" s="108"/>
      <c r="J358" s="109">
        <v>16323</v>
      </c>
      <c r="K358" s="110">
        <v>16726</v>
      </c>
      <c r="L358" s="111">
        <f t="shared" si="15"/>
        <v>403</v>
      </c>
      <c r="M358" s="108"/>
      <c r="N358" s="109">
        <v>441</v>
      </c>
      <c r="O358" s="110">
        <v>451</v>
      </c>
      <c r="P358" s="110">
        <v>481</v>
      </c>
      <c r="Q358" s="110">
        <v>580</v>
      </c>
      <c r="R358" s="110" t="s">
        <v>601</v>
      </c>
      <c r="S358" s="111">
        <f t="shared" si="16"/>
        <v>99</v>
      </c>
      <c r="T358" s="108"/>
      <c r="U358" s="109">
        <v>17852</v>
      </c>
      <c r="V358" s="110">
        <v>18395</v>
      </c>
      <c r="W358" s="110">
        <v>18494</v>
      </c>
      <c r="X358" s="111">
        <f t="shared" si="17"/>
        <v>99</v>
      </c>
      <c r="Z358" s="112">
        <f>VLOOKUP(F358,'24q3 abv'!1:1048576,46,FALSE)</f>
        <v>0.59280032246729775</v>
      </c>
      <c r="AA358" s="113">
        <f>VLOOKUP(F358,'24q3 abv'!1:1048576,48,FALSE)</f>
        <v>10.669097540232126</v>
      </c>
      <c r="AB358" s="113">
        <f>VLOOKUP(F358,'24q3 abv'!1:1048576,49,FALSE)</f>
        <v>11.558525803307015</v>
      </c>
      <c r="AC358" s="114">
        <f>VLOOKUP(F358,'24q3 abv'!1:1048576,50,FALSE)</f>
        <v>0.88942826307488865</v>
      </c>
      <c r="AF358" s="257"/>
      <c r="AI358" s="257"/>
    </row>
    <row r="359" spans="1:35" x14ac:dyDescent="0.2">
      <c r="A359" s="105">
        <v>446</v>
      </c>
      <c r="B359" s="105">
        <v>446099307</v>
      </c>
      <c r="C359" s="106" t="s">
        <v>208</v>
      </c>
      <c r="D359" s="105">
        <v>99</v>
      </c>
      <c r="E359" s="106" t="s">
        <v>209</v>
      </c>
      <c r="F359" s="105">
        <v>307</v>
      </c>
      <c r="G359" s="106" t="s">
        <v>220</v>
      </c>
      <c r="H359" s="107">
        <v>8</v>
      </c>
      <c r="I359" s="108"/>
      <c r="J359" s="109">
        <v>13840</v>
      </c>
      <c r="K359" s="110">
        <v>14559</v>
      </c>
      <c r="L359" s="111">
        <f t="shared" si="15"/>
        <v>719</v>
      </c>
      <c r="M359" s="108"/>
      <c r="N359" s="109">
        <v>5789</v>
      </c>
      <c r="O359" s="110">
        <v>6090</v>
      </c>
      <c r="P359" s="110">
        <v>4942</v>
      </c>
      <c r="Q359" s="110">
        <v>4900</v>
      </c>
      <c r="R359" s="110" t="s">
        <v>601</v>
      </c>
      <c r="S359" s="111">
        <f t="shared" si="16"/>
        <v>-42</v>
      </c>
      <c r="T359" s="108"/>
      <c r="U359" s="109">
        <v>20717</v>
      </c>
      <c r="V359" s="110">
        <v>20689</v>
      </c>
      <c r="W359" s="110">
        <v>20647</v>
      </c>
      <c r="X359" s="111">
        <f t="shared" si="17"/>
        <v>-42</v>
      </c>
      <c r="Z359" s="112">
        <f>VLOOKUP(F359,'24q3 abv'!1:1048576,46,FALSE)</f>
        <v>-0.29054576607327931</v>
      </c>
      <c r="AA359" s="113">
        <f>VLOOKUP(F359,'24q3 abv'!1:1048576,48,FALSE)</f>
        <v>9.1674053160465245</v>
      </c>
      <c r="AB359" s="113">
        <f>VLOOKUP(F359,'24q3 abv'!1:1048576,49,FALSE)</f>
        <v>2.7276815453090233</v>
      </c>
      <c r="AC359" s="114">
        <f>VLOOKUP(F359,'24q3 abv'!1:1048576,50,FALSE)</f>
        <v>-6.4397237707375012</v>
      </c>
      <c r="AF359" s="257"/>
      <c r="AI359" s="257"/>
    </row>
    <row r="360" spans="1:35" x14ac:dyDescent="0.2">
      <c r="A360" s="105">
        <v>446</v>
      </c>
      <c r="B360" s="105">
        <v>446099323</v>
      </c>
      <c r="C360" s="106" t="s">
        <v>208</v>
      </c>
      <c r="D360" s="105">
        <v>99</v>
      </c>
      <c r="E360" s="106" t="s">
        <v>209</v>
      </c>
      <c r="F360" s="105">
        <v>323</v>
      </c>
      <c r="G360" s="106" t="s">
        <v>221</v>
      </c>
      <c r="H360" s="107">
        <v>6</v>
      </c>
      <c r="I360" s="108"/>
      <c r="J360" s="109">
        <v>11187</v>
      </c>
      <c r="K360" s="110">
        <v>11574</v>
      </c>
      <c r="L360" s="111">
        <f t="shared" si="15"/>
        <v>387</v>
      </c>
      <c r="M360" s="108"/>
      <c r="N360" s="109">
        <v>3367</v>
      </c>
      <c r="O360" s="110">
        <v>3484</v>
      </c>
      <c r="P360" s="110">
        <v>2795</v>
      </c>
      <c r="Q360" s="110">
        <v>2788</v>
      </c>
      <c r="R360" s="110" t="s">
        <v>601</v>
      </c>
      <c r="S360" s="111">
        <f t="shared" si="16"/>
        <v>-7</v>
      </c>
      <c r="T360" s="108"/>
      <c r="U360" s="109">
        <v>15642</v>
      </c>
      <c r="V360" s="110">
        <v>15557</v>
      </c>
      <c r="W360" s="110">
        <v>15550</v>
      </c>
      <c r="X360" s="111">
        <f t="shared" si="17"/>
        <v>-7</v>
      </c>
      <c r="Z360" s="112">
        <f>VLOOKUP(F360,'24q3 abv'!1:1048576,46,FALSE)</f>
        <v>-6.336842552343569E-2</v>
      </c>
      <c r="AA360" s="113">
        <f>VLOOKUP(F360,'24q3 abv'!1:1048576,48,FALSE)</f>
        <v>12.254971253398553</v>
      </c>
      <c r="AB360" s="113">
        <f>VLOOKUP(F360,'24q3 abv'!1:1048576,49,FALSE)</f>
        <v>6.5565920358927459</v>
      </c>
      <c r="AC360" s="114">
        <f>VLOOKUP(F360,'24q3 abv'!1:1048576,50,FALSE)</f>
        <v>-5.6983792175058072</v>
      </c>
      <c r="AF360" s="257"/>
      <c r="AI360" s="257"/>
    </row>
    <row r="361" spans="1:35" x14ac:dyDescent="0.2">
      <c r="A361" s="105">
        <v>446</v>
      </c>
      <c r="B361" s="105">
        <v>446099350</v>
      </c>
      <c r="C361" s="106" t="s">
        <v>208</v>
      </c>
      <c r="D361" s="105">
        <v>99</v>
      </c>
      <c r="E361" s="106" t="s">
        <v>209</v>
      </c>
      <c r="F361" s="105">
        <v>350</v>
      </c>
      <c r="G361" s="106" t="s">
        <v>133</v>
      </c>
      <c r="H361" s="107">
        <v>4</v>
      </c>
      <c r="I361" s="108"/>
      <c r="J361" s="109">
        <v>12922</v>
      </c>
      <c r="K361" s="110">
        <v>13800</v>
      </c>
      <c r="L361" s="111">
        <f t="shared" si="15"/>
        <v>878</v>
      </c>
      <c r="M361" s="108"/>
      <c r="N361" s="109">
        <v>9227</v>
      </c>
      <c r="O361" s="110">
        <v>9854</v>
      </c>
      <c r="P361" s="110">
        <v>9854</v>
      </c>
      <c r="Q361" s="110">
        <v>7413</v>
      </c>
      <c r="R361" s="110" t="s">
        <v>601</v>
      </c>
      <c r="S361" s="111">
        <f t="shared" si="16"/>
        <v>-2441</v>
      </c>
      <c r="T361" s="108"/>
      <c r="U361" s="109">
        <v>23237</v>
      </c>
      <c r="V361" s="110">
        <v>24842</v>
      </c>
      <c r="W361" s="110">
        <v>22401</v>
      </c>
      <c r="X361" s="111">
        <f t="shared" si="17"/>
        <v>-2441</v>
      </c>
      <c r="Z361" s="112">
        <f>VLOOKUP(F361,'24q3 abv'!1:1048576,46,FALSE)</f>
        <v>-17.687047139876626</v>
      </c>
      <c r="AA361" s="113">
        <f>VLOOKUP(F361,'24q3 abv'!1:1048576,48,FALSE)</f>
        <v>16.373947319181976</v>
      </c>
      <c r="AB361" s="113">
        <f>VLOOKUP(F361,'24q3 abv'!1:1048576,49,FALSE)</f>
        <v>4.2714321929988666</v>
      </c>
      <c r="AC361" s="114">
        <f>VLOOKUP(F361,'24q3 abv'!1:1048576,50,FALSE)</f>
        <v>-12.102515126183111</v>
      </c>
      <c r="AF361" s="257"/>
      <c r="AI361" s="257"/>
    </row>
    <row r="362" spans="1:35" x14ac:dyDescent="0.2">
      <c r="A362" s="105">
        <v>446</v>
      </c>
      <c r="B362" s="105">
        <v>446099625</v>
      </c>
      <c r="C362" s="106" t="s">
        <v>208</v>
      </c>
      <c r="D362" s="105">
        <v>99</v>
      </c>
      <c r="E362" s="106" t="s">
        <v>209</v>
      </c>
      <c r="F362" s="105">
        <v>625</v>
      </c>
      <c r="G362" s="106" t="s">
        <v>66</v>
      </c>
      <c r="H362" s="107">
        <v>10</v>
      </c>
      <c r="I362" s="108"/>
      <c r="J362" s="109">
        <v>14881</v>
      </c>
      <c r="K362" s="110">
        <v>16657</v>
      </c>
      <c r="L362" s="111">
        <f t="shared" si="15"/>
        <v>1776</v>
      </c>
      <c r="M362" s="108"/>
      <c r="N362" s="109">
        <v>1882</v>
      </c>
      <c r="O362" s="110">
        <v>2107</v>
      </c>
      <c r="P362" s="110">
        <v>1479</v>
      </c>
      <c r="Q362" s="110">
        <v>1441</v>
      </c>
      <c r="R362" s="110" t="s">
        <v>601</v>
      </c>
      <c r="S362" s="111">
        <f t="shared" si="16"/>
        <v>-38</v>
      </c>
      <c r="T362" s="108"/>
      <c r="U362" s="109">
        <v>17851</v>
      </c>
      <c r="V362" s="110">
        <v>19324</v>
      </c>
      <c r="W362" s="110">
        <v>19286</v>
      </c>
      <c r="X362" s="111">
        <f t="shared" si="17"/>
        <v>-38</v>
      </c>
      <c r="Z362" s="112">
        <f>VLOOKUP(F362,'24q3 abv'!1:1048576,46,FALSE)</f>
        <v>-0.23343648931783889</v>
      </c>
      <c r="AA362" s="113">
        <f>VLOOKUP(F362,'24q3 abv'!1:1048576,48,FALSE)</f>
        <v>8.9697956480303169</v>
      </c>
      <c r="AB362" s="113">
        <f>VLOOKUP(F362,'24q3 abv'!1:1048576,49,FALSE)</f>
        <v>4.9047798442036523</v>
      </c>
      <c r="AC362" s="114">
        <f>VLOOKUP(F362,'24q3 abv'!1:1048576,50,FALSE)</f>
        <v>-4.0650158038266646</v>
      </c>
      <c r="AF362" s="257"/>
      <c r="AI362" s="257"/>
    </row>
    <row r="363" spans="1:35" x14ac:dyDescent="0.2">
      <c r="A363" s="105">
        <v>446</v>
      </c>
      <c r="B363" s="105">
        <v>446099650</v>
      </c>
      <c r="C363" s="106" t="s">
        <v>208</v>
      </c>
      <c r="D363" s="105">
        <v>99</v>
      </c>
      <c r="E363" s="106" t="s">
        <v>209</v>
      </c>
      <c r="F363" s="105">
        <v>650</v>
      </c>
      <c r="G363" s="106" t="s">
        <v>222</v>
      </c>
      <c r="H363" s="107">
        <v>1</v>
      </c>
      <c r="I363" s="108"/>
      <c r="J363" s="109" t="s">
        <v>601</v>
      </c>
      <c r="K363" s="110">
        <v>12923</v>
      </c>
      <c r="L363" s="111" t="str">
        <f t="shared" si="15"/>
        <v/>
      </c>
      <c r="M363" s="108"/>
      <c r="N363" s="109" t="s">
        <v>601</v>
      </c>
      <c r="O363" s="110" t="s">
        <v>601</v>
      </c>
      <c r="P363" s="110">
        <v>4042</v>
      </c>
      <c r="Q363" s="110">
        <v>4040</v>
      </c>
      <c r="R363" s="110" t="s">
        <v>601</v>
      </c>
      <c r="S363" s="111">
        <f t="shared" si="16"/>
        <v>-2</v>
      </c>
      <c r="T363" s="108"/>
      <c r="U363" s="109" t="s">
        <v>601</v>
      </c>
      <c r="V363" s="110">
        <v>18153</v>
      </c>
      <c r="W363" s="110">
        <v>18151</v>
      </c>
      <c r="X363" s="111">
        <f t="shared" si="17"/>
        <v>-2</v>
      </c>
      <c r="Z363" s="112">
        <f>VLOOKUP(F363,'24q3 abv'!1:1048576,46,FALSE)</f>
        <v>-1.8335406037550683E-2</v>
      </c>
      <c r="AA363" s="113">
        <f>VLOOKUP(F363,'24q3 abv'!1:1048576,48,FALSE)</f>
        <v>4.3697133232106067</v>
      </c>
      <c r="AB363" s="113">
        <f>VLOOKUP(F363,'24q3 abv'!1:1048576,49,FALSE)</f>
        <v>3.5097323957467905</v>
      </c>
      <c r="AC363" s="114">
        <f>VLOOKUP(F363,'24q3 abv'!1:1048576,50,FALSE)</f>
        <v>-0.85998092746381616</v>
      </c>
      <c r="AF363" s="257"/>
      <c r="AI363" s="257"/>
    </row>
    <row r="364" spans="1:35" x14ac:dyDescent="0.2">
      <c r="A364" s="105">
        <v>446</v>
      </c>
      <c r="B364" s="105">
        <v>446099665</v>
      </c>
      <c r="C364" s="106" t="s">
        <v>208</v>
      </c>
      <c r="D364" s="105">
        <v>99</v>
      </c>
      <c r="E364" s="106" t="s">
        <v>209</v>
      </c>
      <c r="F364" s="105">
        <v>665</v>
      </c>
      <c r="G364" s="106" t="s">
        <v>223</v>
      </c>
      <c r="H364" s="107">
        <v>2</v>
      </c>
      <c r="I364" s="108"/>
      <c r="J364" s="109">
        <v>13573</v>
      </c>
      <c r="K364" s="110">
        <v>14327</v>
      </c>
      <c r="L364" s="111">
        <f t="shared" si="15"/>
        <v>754</v>
      </c>
      <c r="M364" s="108"/>
      <c r="N364" s="109">
        <v>1666</v>
      </c>
      <c r="O364" s="110">
        <v>1759</v>
      </c>
      <c r="P364" s="110">
        <v>1759</v>
      </c>
      <c r="Q364" s="110">
        <v>1759</v>
      </c>
      <c r="R364" s="110" t="s">
        <v>601</v>
      </c>
      <c r="S364" s="111">
        <f t="shared" si="16"/>
        <v>0</v>
      </c>
      <c r="T364" s="108"/>
      <c r="U364" s="109">
        <v>16327</v>
      </c>
      <c r="V364" s="110">
        <v>17274</v>
      </c>
      <c r="W364" s="110">
        <v>17274</v>
      </c>
      <c r="X364" s="111">
        <f t="shared" si="17"/>
        <v>0</v>
      </c>
      <c r="Z364" s="112">
        <f>VLOOKUP(F364,'24q3 abv'!1:1048576,46,FALSE)</f>
        <v>0</v>
      </c>
      <c r="AA364" s="113">
        <f>VLOOKUP(F364,'24q3 abv'!1:1048576,48,FALSE)</f>
        <v>6.2522077716708129</v>
      </c>
      <c r="AB364" s="113">
        <f>VLOOKUP(F364,'24q3 abv'!1:1048576,49,FALSE)</f>
        <v>3.0593968387391044</v>
      </c>
      <c r="AC364" s="114">
        <f>VLOOKUP(F364,'24q3 abv'!1:1048576,50,FALSE)</f>
        <v>-3.1928109329317085</v>
      </c>
      <c r="AF364" s="257"/>
      <c r="AI364" s="257"/>
    </row>
    <row r="365" spans="1:35" x14ac:dyDescent="0.2">
      <c r="A365" s="105">
        <v>446</v>
      </c>
      <c r="B365" s="105">
        <v>446099690</v>
      </c>
      <c r="C365" s="106" t="s">
        <v>208</v>
      </c>
      <c r="D365" s="105">
        <v>99</v>
      </c>
      <c r="E365" s="106" t="s">
        <v>209</v>
      </c>
      <c r="F365" s="105">
        <v>690</v>
      </c>
      <c r="G365" s="106" t="s">
        <v>109</v>
      </c>
      <c r="H365" s="107">
        <v>12</v>
      </c>
      <c r="I365" s="108"/>
      <c r="J365" s="109">
        <v>12780</v>
      </c>
      <c r="K365" s="110">
        <v>13691</v>
      </c>
      <c r="L365" s="111">
        <f t="shared" si="15"/>
        <v>911</v>
      </c>
      <c r="M365" s="108"/>
      <c r="N365" s="109">
        <v>6087</v>
      </c>
      <c r="O365" s="110">
        <v>6521</v>
      </c>
      <c r="P365" s="110">
        <v>6869</v>
      </c>
      <c r="Q365" s="110">
        <v>6927</v>
      </c>
      <c r="R365" s="110" t="s">
        <v>601</v>
      </c>
      <c r="S365" s="111">
        <f t="shared" si="16"/>
        <v>58</v>
      </c>
      <c r="T365" s="108"/>
      <c r="U365" s="109">
        <v>19955</v>
      </c>
      <c r="V365" s="110">
        <v>21748</v>
      </c>
      <c r="W365" s="110">
        <v>21806</v>
      </c>
      <c r="X365" s="111">
        <f t="shared" si="17"/>
        <v>58</v>
      </c>
      <c r="Z365" s="112">
        <f>VLOOKUP(F365,'24q3 abv'!1:1048576,46,FALSE)</f>
        <v>0.42232773273158841</v>
      </c>
      <c r="AA365" s="113">
        <f>VLOOKUP(F365,'24q3 abv'!1:1048576,48,FALSE)</f>
        <v>3.5003018350724764</v>
      </c>
      <c r="AB365" s="113">
        <f>VLOOKUP(F365,'24q3 abv'!1:1048576,49,FALSE)</f>
        <v>5.3503974806886747</v>
      </c>
      <c r="AC365" s="114">
        <f>VLOOKUP(F365,'24q3 abv'!1:1048576,50,FALSE)</f>
        <v>1.8500956456161983</v>
      </c>
      <c r="AF365" s="257"/>
      <c r="AI365" s="257"/>
    </row>
    <row r="366" spans="1:35" x14ac:dyDescent="0.2">
      <c r="A366" s="105">
        <v>446</v>
      </c>
      <c r="B366" s="105">
        <v>446099780</v>
      </c>
      <c r="C366" s="106" t="s">
        <v>208</v>
      </c>
      <c r="D366" s="105">
        <v>99</v>
      </c>
      <c r="E366" s="106" t="s">
        <v>209</v>
      </c>
      <c r="F366" s="105">
        <v>780</v>
      </c>
      <c r="G366" s="106" t="s">
        <v>180</v>
      </c>
      <c r="H366" s="107">
        <v>3</v>
      </c>
      <c r="I366" s="108"/>
      <c r="J366" s="109">
        <v>12399.629317257408</v>
      </c>
      <c r="K366" s="110">
        <v>17489</v>
      </c>
      <c r="L366" s="111">
        <f t="shared" si="15"/>
        <v>5089.3706827425922</v>
      </c>
      <c r="M366" s="108"/>
      <c r="N366" s="109">
        <v>3070</v>
      </c>
      <c r="O366" s="110">
        <v>4329</v>
      </c>
      <c r="P366" s="110">
        <v>4329</v>
      </c>
      <c r="Q366" s="110">
        <v>3113</v>
      </c>
      <c r="R366" s="110" t="s">
        <v>601</v>
      </c>
      <c r="S366" s="111">
        <f t="shared" si="16"/>
        <v>-1216</v>
      </c>
      <c r="T366" s="108"/>
      <c r="U366" s="109">
        <v>16557.629317257408</v>
      </c>
      <c r="V366" s="110">
        <v>23006</v>
      </c>
      <c r="W366" s="110">
        <v>21790</v>
      </c>
      <c r="X366" s="111">
        <f t="shared" si="17"/>
        <v>-1216</v>
      </c>
      <c r="Z366" s="112">
        <f>VLOOKUP(F366,'24q3 abv'!1:1048576,46,FALSE)</f>
        <v>-6.9528231349296021</v>
      </c>
      <c r="AA366" s="113">
        <f>VLOOKUP(F366,'24q3 abv'!1:1048576,48,FALSE)</f>
        <v>11.751386044215199</v>
      </c>
      <c r="AB366" s="113">
        <f>VLOOKUP(F366,'24q3 abv'!1:1048576,49,FALSE)</f>
        <v>4.9745639647760731</v>
      </c>
      <c r="AC366" s="114">
        <f>VLOOKUP(F366,'24q3 abv'!1:1048576,50,FALSE)</f>
        <v>-6.7768220794391256</v>
      </c>
      <c r="AF366" s="257"/>
      <c r="AI366" s="257"/>
    </row>
    <row r="367" spans="1:35" x14ac:dyDescent="0.2">
      <c r="A367" s="105">
        <v>447</v>
      </c>
      <c r="B367" s="105">
        <v>447101025</v>
      </c>
      <c r="C367" s="106" t="s">
        <v>224</v>
      </c>
      <c r="D367" s="105">
        <v>101</v>
      </c>
      <c r="E367" s="106" t="s">
        <v>142</v>
      </c>
      <c r="F367" s="105">
        <v>25</v>
      </c>
      <c r="G367" s="106" t="s">
        <v>140</v>
      </c>
      <c r="H367" s="107">
        <v>175</v>
      </c>
      <c r="I367" s="108"/>
      <c r="J367" s="109">
        <v>12001</v>
      </c>
      <c r="K367" s="110">
        <v>12688</v>
      </c>
      <c r="L367" s="111">
        <f t="shared" si="15"/>
        <v>687</v>
      </c>
      <c r="M367" s="108"/>
      <c r="N367" s="109">
        <v>5102</v>
      </c>
      <c r="O367" s="110">
        <v>5394</v>
      </c>
      <c r="P367" s="110">
        <v>5394</v>
      </c>
      <c r="Q367" s="110">
        <v>4875</v>
      </c>
      <c r="R367" s="110" t="s">
        <v>601</v>
      </c>
      <c r="S367" s="111">
        <f t="shared" si="16"/>
        <v>-519</v>
      </c>
      <c r="T367" s="108"/>
      <c r="U367" s="109">
        <v>18191</v>
      </c>
      <c r="V367" s="110">
        <v>19270</v>
      </c>
      <c r="W367" s="110">
        <v>18751</v>
      </c>
      <c r="X367" s="111">
        <f t="shared" si="17"/>
        <v>-519</v>
      </c>
      <c r="Z367" s="112">
        <f>VLOOKUP(F367,'24q3 abv'!1:1048576,46,FALSE)</f>
        <v>-4.090999734001656</v>
      </c>
      <c r="AA367" s="113">
        <f>VLOOKUP(F367,'24q3 abv'!1:1048576,48,FALSE)</f>
        <v>9.7887240257963377</v>
      </c>
      <c r="AB367" s="113">
        <f>VLOOKUP(F367,'24q3 abv'!1:1048576,49,FALSE)</f>
        <v>6.4959834684627848</v>
      </c>
      <c r="AC367" s="114">
        <f>VLOOKUP(F367,'24q3 abv'!1:1048576,50,FALSE)</f>
        <v>-3.2927405573335529</v>
      </c>
      <c r="AF367" s="257"/>
      <c r="AI367" s="257"/>
    </row>
    <row r="368" spans="1:35" x14ac:dyDescent="0.2">
      <c r="A368" s="105">
        <v>447</v>
      </c>
      <c r="B368" s="105">
        <v>447101035</v>
      </c>
      <c r="C368" s="106" t="s">
        <v>224</v>
      </c>
      <c r="D368" s="105">
        <v>101</v>
      </c>
      <c r="E368" s="106" t="s">
        <v>142</v>
      </c>
      <c r="F368" s="105">
        <v>35</v>
      </c>
      <c r="G368" s="106" t="s">
        <v>42</v>
      </c>
      <c r="H368" s="107">
        <v>1</v>
      </c>
      <c r="I368" s="108"/>
      <c r="J368" s="109" t="s">
        <v>601</v>
      </c>
      <c r="K368" s="110">
        <v>18977</v>
      </c>
      <c r="L368" s="111" t="str">
        <f t="shared" si="15"/>
        <v/>
      </c>
      <c r="M368" s="108"/>
      <c r="N368" s="109" t="s">
        <v>601</v>
      </c>
      <c r="O368" s="110" t="s">
        <v>601</v>
      </c>
      <c r="P368" s="110">
        <v>7877</v>
      </c>
      <c r="Q368" s="110">
        <v>7185</v>
      </c>
      <c r="R368" s="110" t="s">
        <v>601</v>
      </c>
      <c r="S368" s="111">
        <f t="shared" si="16"/>
        <v>-692</v>
      </c>
      <c r="T368" s="108"/>
      <c r="U368" s="109" t="s">
        <v>601</v>
      </c>
      <c r="V368" s="110">
        <v>28042</v>
      </c>
      <c r="W368" s="110">
        <v>27350</v>
      </c>
      <c r="X368" s="111">
        <f t="shared" si="17"/>
        <v>-692</v>
      </c>
      <c r="Z368" s="112">
        <f>VLOOKUP(F368,'24q3 abv'!1:1048576,46,FALSE)</f>
        <v>-3.6419865273042262</v>
      </c>
      <c r="AA368" s="113">
        <f>VLOOKUP(F368,'24q3 abv'!1:1048576,48,FALSE)</f>
        <v>8.1977373866931007</v>
      </c>
      <c r="AB368" s="113">
        <f>VLOOKUP(F368,'24q3 abv'!1:1048576,49,FALSE)</f>
        <v>5.1093170533210595</v>
      </c>
      <c r="AC368" s="114">
        <f>VLOOKUP(F368,'24q3 abv'!1:1048576,50,FALSE)</f>
        <v>-3.0884203333720412</v>
      </c>
      <c r="AF368" s="257"/>
      <c r="AI368" s="257"/>
    </row>
    <row r="369" spans="1:35" x14ac:dyDescent="0.2">
      <c r="A369" s="105">
        <v>447</v>
      </c>
      <c r="B369" s="105">
        <v>447101100</v>
      </c>
      <c r="C369" s="106" t="s">
        <v>224</v>
      </c>
      <c r="D369" s="105">
        <v>101</v>
      </c>
      <c r="E369" s="106" t="s">
        <v>142</v>
      </c>
      <c r="F369" s="105">
        <v>100</v>
      </c>
      <c r="G369" s="106" t="s">
        <v>98</v>
      </c>
      <c r="H369" s="107">
        <v>2</v>
      </c>
      <c r="I369" s="108"/>
      <c r="J369" s="109">
        <v>16706</v>
      </c>
      <c r="K369" s="110">
        <v>18107</v>
      </c>
      <c r="L369" s="111">
        <f t="shared" si="15"/>
        <v>1401</v>
      </c>
      <c r="M369" s="108"/>
      <c r="N369" s="109">
        <v>5520</v>
      </c>
      <c r="O369" s="110">
        <v>5983</v>
      </c>
      <c r="P369" s="110">
        <v>5983</v>
      </c>
      <c r="Q369" s="110">
        <v>4583</v>
      </c>
      <c r="R369" s="110" t="s">
        <v>601</v>
      </c>
      <c r="S369" s="111">
        <f t="shared" si="16"/>
        <v>-1400</v>
      </c>
      <c r="T369" s="108"/>
      <c r="U369" s="109">
        <v>23314</v>
      </c>
      <c r="V369" s="110">
        <v>25278</v>
      </c>
      <c r="W369" s="110">
        <v>23878</v>
      </c>
      <c r="X369" s="111">
        <f t="shared" si="17"/>
        <v>-1400</v>
      </c>
      <c r="Z369" s="112">
        <f>VLOOKUP(F369,'24q3 abv'!1:1048576,46,FALSE)</f>
        <v>-7.7348290543766183</v>
      </c>
      <c r="AA369" s="113">
        <f>VLOOKUP(F369,'24q3 abv'!1:1048576,48,FALSE)</f>
        <v>14.379802532330238</v>
      </c>
      <c r="AB369" s="113">
        <f>VLOOKUP(F369,'24q3 abv'!1:1048576,49,FALSE)</f>
        <v>6.891325014944635</v>
      </c>
      <c r="AC369" s="114">
        <f>VLOOKUP(F369,'24q3 abv'!1:1048576,50,FALSE)</f>
        <v>-7.4884775173856033</v>
      </c>
      <c r="AF369" s="257"/>
      <c r="AI369" s="257"/>
    </row>
    <row r="370" spans="1:35" x14ac:dyDescent="0.2">
      <c r="A370" s="105">
        <v>447</v>
      </c>
      <c r="B370" s="105">
        <v>447101101</v>
      </c>
      <c r="C370" s="106" t="s">
        <v>224</v>
      </c>
      <c r="D370" s="105">
        <v>101</v>
      </c>
      <c r="E370" s="106" t="s">
        <v>142</v>
      </c>
      <c r="F370" s="105">
        <v>101</v>
      </c>
      <c r="G370" s="106" t="s">
        <v>142</v>
      </c>
      <c r="H370" s="107">
        <v>324</v>
      </c>
      <c r="I370" s="108"/>
      <c r="J370" s="109">
        <v>11116</v>
      </c>
      <c r="K370" s="110">
        <v>11947</v>
      </c>
      <c r="L370" s="111">
        <f t="shared" si="15"/>
        <v>831</v>
      </c>
      <c r="M370" s="108"/>
      <c r="N370" s="109">
        <v>3518</v>
      </c>
      <c r="O370" s="110">
        <v>3782</v>
      </c>
      <c r="P370" s="110">
        <v>4604</v>
      </c>
      <c r="Q370" s="110">
        <v>4646</v>
      </c>
      <c r="R370" s="110" t="s">
        <v>601</v>
      </c>
      <c r="S370" s="111">
        <f t="shared" si="16"/>
        <v>42</v>
      </c>
      <c r="T370" s="108"/>
      <c r="U370" s="109">
        <v>15722</v>
      </c>
      <c r="V370" s="110">
        <v>17739</v>
      </c>
      <c r="W370" s="110">
        <v>17781</v>
      </c>
      <c r="X370" s="111">
        <f t="shared" si="17"/>
        <v>42</v>
      </c>
      <c r="Z370" s="112">
        <f>VLOOKUP(F370,'24q3 abv'!1:1048576,46,FALSE)</f>
        <v>0.35381389067831037</v>
      </c>
      <c r="AA370" s="113">
        <f>VLOOKUP(F370,'24q3 abv'!1:1048576,48,FALSE)</f>
        <v>4.5106014917393296</v>
      </c>
      <c r="AB370" s="113">
        <f>VLOOKUP(F370,'24q3 abv'!1:1048576,49,FALSE)</f>
        <v>11.871378887036519</v>
      </c>
      <c r="AC370" s="114">
        <f>VLOOKUP(F370,'24q3 abv'!1:1048576,50,FALSE)</f>
        <v>7.3607773952971893</v>
      </c>
      <c r="AF370" s="257"/>
      <c r="AI370" s="257"/>
    </row>
    <row r="371" spans="1:35" x14ac:dyDescent="0.2">
      <c r="A371" s="105">
        <v>447</v>
      </c>
      <c r="B371" s="105">
        <v>447101136</v>
      </c>
      <c r="C371" s="106" t="s">
        <v>224</v>
      </c>
      <c r="D371" s="105">
        <v>101</v>
      </c>
      <c r="E371" s="106" t="s">
        <v>142</v>
      </c>
      <c r="F371" s="105">
        <v>136</v>
      </c>
      <c r="G371" s="106" t="s">
        <v>101</v>
      </c>
      <c r="H371" s="107">
        <v>6</v>
      </c>
      <c r="I371" s="108"/>
      <c r="J371" s="109">
        <v>11029</v>
      </c>
      <c r="K371" s="110">
        <v>11059</v>
      </c>
      <c r="L371" s="111">
        <f t="shared" si="15"/>
        <v>30</v>
      </c>
      <c r="M371" s="108"/>
      <c r="N371" s="109">
        <v>3524</v>
      </c>
      <c r="O371" s="110">
        <v>3533</v>
      </c>
      <c r="P371" s="110">
        <v>3538</v>
      </c>
      <c r="Q371" s="110">
        <v>3571</v>
      </c>
      <c r="R371" s="110" t="s">
        <v>601</v>
      </c>
      <c r="S371" s="111">
        <f t="shared" si="16"/>
        <v>33</v>
      </c>
      <c r="T371" s="108"/>
      <c r="U371" s="109">
        <v>15641</v>
      </c>
      <c r="V371" s="110">
        <v>15785</v>
      </c>
      <c r="W371" s="110">
        <v>15818</v>
      </c>
      <c r="X371" s="111">
        <f t="shared" si="17"/>
        <v>33</v>
      </c>
      <c r="Z371" s="112">
        <f>VLOOKUP(F371,'24q3 abv'!1:1048576,46,FALSE)</f>
        <v>0.30246180688584445</v>
      </c>
      <c r="AA371" s="113">
        <f>VLOOKUP(F371,'24q3 abv'!1:1048576,48,FALSE)</f>
        <v>4.5326076796594394</v>
      </c>
      <c r="AB371" s="113">
        <f>VLOOKUP(F371,'24q3 abv'!1:1048576,49,FALSE)</f>
        <v>4.9169157021020569</v>
      </c>
      <c r="AC371" s="114">
        <f>VLOOKUP(F371,'24q3 abv'!1:1048576,50,FALSE)</f>
        <v>0.38430802244261741</v>
      </c>
      <c r="AF371" s="257"/>
      <c r="AI371" s="257"/>
    </row>
    <row r="372" spans="1:35" x14ac:dyDescent="0.2">
      <c r="A372" s="105">
        <v>447</v>
      </c>
      <c r="B372" s="105">
        <v>447101138</v>
      </c>
      <c r="C372" s="106" t="s">
        <v>224</v>
      </c>
      <c r="D372" s="105">
        <v>101</v>
      </c>
      <c r="E372" s="106" t="s">
        <v>142</v>
      </c>
      <c r="F372" s="105">
        <v>138</v>
      </c>
      <c r="G372" s="106" t="s">
        <v>225</v>
      </c>
      <c r="H372" s="107">
        <v>8</v>
      </c>
      <c r="I372" s="108"/>
      <c r="J372" s="109">
        <v>12749</v>
      </c>
      <c r="K372" s="110">
        <v>14358</v>
      </c>
      <c r="L372" s="111">
        <f t="shared" si="15"/>
        <v>1609</v>
      </c>
      <c r="M372" s="108"/>
      <c r="N372" s="109">
        <v>6079</v>
      </c>
      <c r="O372" s="110">
        <v>6846</v>
      </c>
      <c r="P372" s="110">
        <v>7046</v>
      </c>
      <c r="Q372" s="110">
        <v>6984</v>
      </c>
      <c r="R372" s="110" t="s">
        <v>601</v>
      </c>
      <c r="S372" s="111">
        <f t="shared" si="16"/>
        <v>-62</v>
      </c>
      <c r="T372" s="108"/>
      <c r="U372" s="109">
        <v>19916</v>
      </c>
      <c r="V372" s="110">
        <v>22592</v>
      </c>
      <c r="W372" s="110">
        <v>22530</v>
      </c>
      <c r="X372" s="111">
        <f t="shared" si="17"/>
        <v>-62</v>
      </c>
      <c r="Z372" s="112">
        <f>VLOOKUP(F372,'24q3 abv'!1:1048576,46,FALSE)</f>
        <v>-0.43347985989072413</v>
      </c>
      <c r="AA372" s="113">
        <f>VLOOKUP(F372,'24q3 abv'!1:1048576,48,FALSE)</f>
        <v>4.3724424926779406</v>
      </c>
      <c r="AB372" s="113">
        <f>VLOOKUP(F372,'24q3 abv'!1:1048576,49,FALSE)</f>
        <v>4.9642613059060077</v>
      </c>
      <c r="AC372" s="114">
        <f>VLOOKUP(F372,'24q3 abv'!1:1048576,50,FALSE)</f>
        <v>0.59181881322806706</v>
      </c>
      <c r="AF372" s="257"/>
      <c r="AI372" s="257"/>
    </row>
    <row r="373" spans="1:35" x14ac:dyDescent="0.2">
      <c r="A373" s="105">
        <v>447</v>
      </c>
      <c r="B373" s="105">
        <v>447101170</v>
      </c>
      <c r="C373" s="106" t="s">
        <v>224</v>
      </c>
      <c r="D373" s="105">
        <v>101</v>
      </c>
      <c r="E373" s="106" t="s">
        <v>142</v>
      </c>
      <c r="F373" s="105">
        <v>170</v>
      </c>
      <c r="G373" s="106" t="s">
        <v>102</v>
      </c>
      <c r="H373" s="107">
        <v>1</v>
      </c>
      <c r="I373" s="108"/>
      <c r="J373" s="109" t="s">
        <v>601</v>
      </c>
      <c r="K373" s="110">
        <v>16242</v>
      </c>
      <c r="L373" s="111" t="str">
        <f t="shared" si="15"/>
        <v/>
      </c>
      <c r="M373" s="108"/>
      <c r="N373" s="109" t="s">
        <v>601</v>
      </c>
      <c r="O373" s="110" t="s">
        <v>601</v>
      </c>
      <c r="P373" s="110">
        <v>864</v>
      </c>
      <c r="Q373" s="110">
        <v>898</v>
      </c>
      <c r="R373" s="110" t="s">
        <v>601</v>
      </c>
      <c r="S373" s="111">
        <f t="shared" si="16"/>
        <v>34</v>
      </c>
      <c r="T373" s="108"/>
      <c r="U373" s="109" t="s">
        <v>601</v>
      </c>
      <c r="V373" s="110">
        <v>18294</v>
      </c>
      <c r="W373" s="110">
        <v>18328</v>
      </c>
      <c r="X373" s="111">
        <f t="shared" si="17"/>
        <v>34</v>
      </c>
      <c r="Z373" s="112">
        <f>VLOOKUP(F373,'24q3 abv'!1:1048576,46,FALSE)</f>
        <v>0.21523703644975001</v>
      </c>
      <c r="AA373" s="113">
        <f>VLOOKUP(F373,'24q3 abv'!1:1048576,48,FALSE)</f>
        <v>12.812842175833739</v>
      </c>
      <c r="AB373" s="113">
        <f>VLOOKUP(F373,'24q3 abv'!1:1048576,49,FALSE)</f>
        <v>3.0478431574059721</v>
      </c>
      <c r="AC373" s="114">
        <f>VLOOKUP(F373,'24q3 abv'!1:1048576,50,FALSE)</f>
        <v>-9.7649990184277655</v>
      </c>
      <c r="AF373" s="257"/>
      <c r="AI373" s="257"/>
    </row>
    <row r="374" spans="1:35" x14ac:dyDescent="0.2">
      <c r="A374" s="105">
        <v>447</v>
      </c>
      <c r="B374" s="105">
        <v>447101177</v>
      </c>
      <c r="C374" s="106" t="s">
        <v>224</v>
      </c>
      <c r="D374" s="105">
        <v>101</v>
      </c>
      <c r="E374" s="106" t="s">
        <v>142</v>
      </c>
      <c r="F374" s="105">
        <v>177</v>
      </c>
      <c r="G374" s="106" t="s">
        <v>226</v>
      </c>
      <c r="H374" s="107">
        <v>22</v>
      </c>
      <c r="I374" s="108"/>
      <c r="J374" s="109">
        <v>11779</v>
      </c>
      <c r="K374" s="110">
        <v>11997</v>
      </c>
      <c r="L374" s="111">
        <f t="shared" si="15"/>
        <v>218</v>
      </c>
      <c r="M374" s="108"/>
      <c r="N374" s="109">
        <v>5116</v>
      </c>
      <c r="O374" s="110">
        <v>5210</v>
      </c>
      <c r="P374" s="110">
        <v>4530</v>
      </c>
      <c r="Q374" s="110">
        <v>4555</v>
      </c>
      <c r="R374" s="110" t="s">
        <v>601</v>
      </c>
      <c r="S374" s="111">
        <f t="shared" si="16"/>
        <v>25</v>
      </c>
      <c r="T374" s="108"/>
      <c r="U374" s="109">
        <v>17983</v>
      </c>
      <c r="V374" s="110">
        <v>17715</v>
      </c>
      <c r="W374" s="110">
        <v>17740</v>
      </c>
      <c r="X374" s="111">
        <f t="shared" si="17"/>
        <v>25</v>
      </c>
      <c r="Z374" s="112">
        <f>VLOOKUP(F374,'24q3 abv'!1:1048576,46,FALSE)</f>
        <v>0.21009800018688907</v>
      </c>
      <c r="AA374" s="113">
        <f>VLOOKUP(F374,'24q3 abv'!1:1048576,48,FALSE)</f>
        <v>6.5764641057948214</v>
      </c>
      <c r="AB374" s="113">
        <f>VLOOKUP(F374,'24q3 abv'!1:1048576,49,FALSE)</f>
        <v>2.6560797986623768</v>
      </c>
      <c r="AC374" s="114">
        <f>VLOOKUP(F374,'24q3 abv'!1:1048576,50,FALSE)</f>
        <v>-3.9203843071324447</v>
      </c>
      <c r="AF374" s="257"/>
      <c r="AI374" s="257"/>
    </row>
    <row r="375" spans="1:35" x14ac:dyDescent="0.2">
      <c r="A375" s="105">
        <v>447</v>
      </c>
      <c r="B375" s="105">
        <v>447101185</v>
      </c>
      <c r="C375" s="106" t="s">
        <v>224</v>
      </c>
      <c r="D375" s="105">
        <v>101</v>
      </c>
      <c r="E375" s="106" t="s">
        <v>142</v>
      </c>
      <c r="F375" s="105">
        <v>185</v>
      </c>
      <c r="G375" s="106" t="s">
        <v>147</v>
      </c>
      <c r="H375" s="107">
        <v>145</v>
      </c>
      <c r="I375" s="108"/>
      <c r="J375" s="109">
        <v>13707</v>
      </c>
      <c r="K375" s="110">
        <v>14540</v>
      </c>
      <c r="L375" s="111">
        <f t="shared" si="15"/>
        <v>833</v>
      </c>
      <c r="M375" s="108"/>
      <c r="N375" s="109">
        <v>1745</v>
      </c>
      <c r="O375" s="110">
        <v>1851</v>
      </c>
      <c r="P375" s="110">
        <v>1801</v>
      </c>
      <c r="Q375" s="110">
        <v>1826</v>
      </c>
      <c r="R375" s="110" t="s">
        <v>601</v>
      </c>
      <c r="S375" s="111">
        <f t="shared" si="16"/>
        <v>25</v>
      </c>
      <c r="T375" s="108"/>
      <c r="U375" s="109">
        <v>16540</v>
      </c>
      <c r="V375" s="110">
        <v>17529</v>
      </c>
      <c r="W375" s="110">
        <v>17554</v>
      </c>
      <c r="X375" s="111">
        <f t="shared" si="17"/>
        <v>25</v>
      </c>
      <c r="Z375" s="112">
        <f>VLOOKUP(F375,'24q3 abv'!1:1048576,46,FALSE)</f>
        <v>0.16848911925384868</v>
      </c>
      <c r="AA375" s="113">
        <f>VLOOKUP(F375,'24q3 abv'!1:1048576,48,FALSE)</f>
        <v>13.398616696652887</v>
      </c>
      <c r="AB375" s="113">
        <f>VLOOKUP(F375,'24q3 abv'!1:1048576,49,FALSE)</f>
        <v>13.258502676520589</v>
      </c>
      <c r="AC375" s="114">
        <f>VLOOKUP(F375,'24q3 abv'!1:1048576,50,FALSE)</f>
        <v>-0.14011402013229812</v>
      </c>
      <c r="AF375" s="257"/>
      <c r="AI375" s="257"/>
    </row>
    <row r="376" spans="1:35" x14ac:dyDescent="0.2">
      <c r="A376" s="105">
        <v>447</v>
      </c>
      <c r="B376" s="105">
        <v>447101187</v>
      </c>
      <c r="C376" s="106" t="s">
        <v>224</v>
      </c>
      <c r="D376" s="105">
        <v>101</v>
      </c>
      <c r="E376" s="106" t="s">
        <v>142</v>
      </c>
      <c r="F376" s="105">
        <v>187</v>
      </c>
      <c r="G376" s="106" t="s">
        <v>227</v>
      </c>
      <c r="H376" s="107">
        <v>2</v>
      </c>
      <c r="I376" s="108"/>
      <c r="J376" s="109">
        <v>11820</v>
      </c>
      <c r="K376" s="110">
        <v>12390</v>
      </c>
      <c r="L376" s="111">
        <f t="shared" si="15"/>
        <v>570</v>
      </c>
      <c r="M376" s="108"/>
      <c r="N376" s="109">
        <v>7586</v>
      </c>
      <c r="O376" s="110">
        <v>7952</v>
      </c>
      <c r="P376" s="110">
        <v>6988</v>
      </c>
      <c r="Q376" s="110">
        <v>6885</v>
      </c>
      <c r="R376" s="110" t="s">
        <v>601</v>
      </c>
      <c r="S376" s="111">
        <f t="shared" si="16"/>
        <v>-103</v>
      </c>
      <c r="T376" s="108"/>
      <c r="U376" s="109">
        <v>20494</v>
      </c>
      <c r="V376" s="110">
        <v>20566</v>
      </c>
      <c r="W376" s="110">
        <v>20463</v>
      </c>
      <c r="X376" s="111">
        <f t="shared" si="17"/>
        <v>-103</v>
      </c>
      <c r="Z376" s="112">
        <f>VLOOKUP(F376,'24q3 abv'!1:1048576,46,FALSE)</f>
        <v>-0.82916660729810587</v>
      </c>
      <c r="AA376" s="113">
        <f>VLOOKUP(F376,'24q3 abv'!1:1048576,48,FALSE)</f>
        <v>8.4957099532448925</v>
      </c>
      <c r="AB376" s="113">
        <f>VLOOKUP(F376,'24q3 abv'!1:1048576,49,FALSE)</f>
        <v>1.7036905370599142</v>
      </c>
      <c r="AC376" s="114">
        <f>VLOOKUP(F376,'24q3 abv'!1:1048576,50,FALSE)</f>
        <v>-6.7920194161849778</v>
      </c>
      <c r="AF376" s="257"/>
      <c r="AI376" s="257"/>
    </row>
    <row r="377" spans="1:35" x14ac:dyDescent="0.2">
      <c r="A377" s="105">
        <v>447</v>
      </c>
      <c r="B377" s="105">
        <v>447101208</v>
      </c>
      <c r="C377" s="106" t="s">
        <v>224</v>
      </c>
      <c r="D377" s="105">
        <v>101</v>
      </c>
      <c r="E377" s="106" t="s">
        <v>142</v>
      </c>
      <c r="F377" s="105">
        <v>208</v>
      </c>
      <c r="G377" s="106" t="s">
        <v>214</v>
      </c>
      <c r="H377" s="107">
        <v>9</v>
      </c>
      <c r="I377" s="108"/>
      <c r="J377" s="109">
        <v>12070</v>
      </c>
      <c r="K377" s="110">
        <v>12609</v>
      </c>
      <c r="L377" s="111">
        <f t="shared" si="15"/>
        <v>539</v>
      </c>
      <c r="M377" s="108"/>
      <c r="N377" s="109">
        <v>5308</v>
      </c>
      <c r="O377" s="110">
        <v>5546</v>
      </c>
      <c r="P377" s="110">
        <v>5599</v>
      </c>
      <c r="Q377" s="110">
        <v>5566</v>
      </c>
      <c r="R377" s="110" t="s">
        <v>601</v>
      </c>
      <c r="S377" s="111">
        <f t="shared" si="16"/>
        <v>-33</v>
      </c>
      <c r="T377" s="108"/>
      <c r="U377" s="109">
        <v>18466</v>
      </c>
      <c r="V377" s="110">
        <v>19396</v>
      </c>
      <c r="W377" s="110">
        <v>19363</v>
      </c>
      <c r="X377" s="111">
        <f t="shared" si="17"/>
        <v>-33</v>
      </c>
      <c r="Z377" s="112">
        <f>VLOOKUP(F377,'24q3 abv'!1:1048576,46,FALSE)</f>
        <v>-0.25808227437272535</v>
      </c>
      <c r="AA377" s="113">
        <f>VLOOKUP(F377,'24q3 abv'!1:1048576,48,FALSE)</f>
        <v>4.7103802978670357</v>
      </c>
      <c r="AB377" s="113">
        <f>VLOOKUP(F377,'24q3 abv'!1:1048576,49,FALSE)</f>
        <v>4.7112896983632924</v>
      </c>
      <c r="AC377" s="114">
        <f>VLOOKUP(F377,'24q3 abv'!1:1048576,50,FALSE)</f>
        <v>9.0940049625665154E-4</v>
      </c>
      <c r="AF377" s="257"/>
      <c r="AI377" s="257"/>
    </row>
    <row r="378" spans="1:35" x14ac:dyDescent="0.2">
      <c r="A378" s="105">
        <v>447</v>
      </c>
      <c r="B378" s="105">
        <v>447101212</v>
      </c>
      <c r="C378" s="106" t="s">
        <v>224</v>
      </c>
      <c r="D378" s="105">
        <v>101</v>
      </c>
      <c r="E378" s="106" t="s">
        <v>142</v>
      </c>
      <c r="F378" s="105">
        <v>212</v>
      </c>
      <c r="G378" s="106" t="s">
        <v>215</v>
      </c>
      <c r="H378" s="107">
        <v>4</v>
      </c>
      <c r="I378" s="108"/>
      <c r="J378" s="109">
        <v>11334</v>
      </c>
      <c r="K378" s="110">
        <v>11706</v>
      </c>
      <c r="L378" s="111">
        <f t="shared" si="15"/>
        <v>372</v>
      </c>
      <c r="M378" s="108"/>
      <c r="N378" s="109">
        <v>2693</v>
      </c>
      <c r="O378" s="110">
        <v>2781</v>
      </c>
      <c r="P378" s="110">
        <v>2781</v>
      </c>
      <c r="Q378" s="110">
        <v>2024</v>
      </c>
      <c r="R378" s="110" t="s">
        <v>601</v>
      </c>
      <c r="S378" s="111">
        <f t="shared" si="16"/>
        <v>-757</v>
      </c>
      <c r="T378" s="108"/>
      <c r="U378" s="109">
        <v>15115</v>
      </c>
      <c r="V378" s="110">
        <v>15675</v>
      </c>
      <c r="W378" s="110">
        <v>14918</v>
      </c>
      <c r="X378" s="111">
        <f t="shared" si="17"/>
        <v>-757</v>
      </c>
      <c r="Z378" s="112">
        <f>VLOOKUP(F378,'24q3 abv'!1:1048576,46,FALSE)</f>
        <v>-6.468652336692756</v>
      </c>
      <c r="AA378" s="113">
        <f>VLOOKUP(F378,'24q3 abv'!1:1048576,48,FALSE)</f>
        <v>4.5364779952347751</v>
      </c>
      <c r="AB378" s="113">
        <f>VLOOKUP(F378,'24q3 abv'!1:1048576,49,FALSE)</f>
        <v>-1.2143241767922357</v>
      </c>
      <c r="AC378" s="114">
        <f>VLOOKUP(F378,'24q3 abv'!1:1048576,50,FALSE)</f>
        <v>-5.7508021720270106</v>
      </c>
      <c r="AF378" s="257"/>
      <c r="AI378" s="257"/>
    </row>
    <row r="379" spans="1:35" x14ac:dyDescent="0.2">
      <c r="A379" s="105">
        <v>447</v>
      </c>
      <c r="B379" s="105">
        <v>447101214</v>
      </c>
      <c r="C379" s="106" t="s">
        <v>224</v>
      </c>
      <c r="D379" s="105">
        <v>101</v>
      </c>
      <c r="E379" s="106" t="s">
        <v>142</v>
      </c>
      <c r="F379" s="105">
        <v>214</v>
      </c>
      <c r="G379" s="106" t="s">
        <v>228</v>
      </c>
      <c r="H379" s="107">
        <v>1</v>
      </c>
      <c r="I379" s="108"/>
      <c r="J379" s="109">
        <v>18830</v>
      </c>
      <c r="K379" s="110">
        <v>17103</v>
      </c>
      <c r="L379" s="111">
        <f t="shared" si="15"/>
        <v>-1727</v>
      </c>
      <c r="M379" s="108"/>
      <c r="N379" s="109">
        <v>3032</v>
      </c>
      <c r="O379" s="110">
        <v>2754</v>
      </c>
      <c r="P379" s="110">
        <v>1561</v>
      </c>
      <c r="Q379" s="110">
        <v>1570</v>
      </c>
      <c r="R379" s="110" t="s">
        <v>601</v>
      </c>
      <c r="S379" s="111">
        <f t="shared" si="16"/>
        <v>9</v>
      </c>
      <c r="T379" s="108"/>
      <c r="U379" s="109">
        <v>22950</v>
      </c>
      <c r="V379" s="110">
        <v>19852</v>
      </c>
      <c r="W379" s="110">
        <v>19861</v>
      </c>
      <c r="X379" s="111">
        <f t="shared" si="17"/>
        <v>9</v>
      </c>
      <c r="Z379" s="112">
        <f>VLOOKUP(F379,'24q3 abv'!1:1048576,46,FALSE)</f>
        <v>5.3023567183302589E-2</v>
      </c>
      <c r="AA379" s="113">
        <f>VLOOKUP(F379,'24q3 abv'!1:1048576,48,FALSE)</f>
        <v>6.4620065615036761</v>
      </c>
      <c r="AB379" s="113">
        <f>VLOOKUP(F379,'24q3 abv'!1:1048576,49,FALSE)</f>
        <v>-2.5183614810857083E-2</v>
      </c>
      <c r="AC379" s="114">
        <f>VLOOKUP(F379,'24q3 abv'!1:1048576,50,FALSE)</f>
        <v>-6.4871901763145337</v>
      </c>
      <c r="AF379" s="257"/>
      <c r="AI379" s="257"/>
    </row>
    <row r="380" spans="1:35" x14ac:dyDescent="0.2">
      <c r="A380" s="105">
        <v>447</v>
      </c>
      <c r="B380" s="105">
        <v>447101218</v>
      </c>
      <c r="C380" s="106" t="s">
        <v>224</v>
      </c>
      <c r="D380" s="105">
        <v>101</v>
      </c>
      <c r="E380" s="106" t="s">
        <v>142</v>
      </c>
      <c r="F380" s="105">
        <v>218</v>
      </c>
      <c r="G380" s="106" t="s">
        <v>216</v>
      </c>
      <c r="H380" s="107">
        <v>1</v>
      </c>
      <c r="I380" s="108"/>
      <c r="J380" s="109" t="s">
        <v>601</v>
      </c>
      <c r="K380" s="110">
        <v>13307</v>
      </c>
      <c r="L380" s="111" t="str">
        <f t="shared" si="15"/>
        <v/>
      </c>
      <c r="M380" s="108"/>
      <c r="N380" s="109" t="s">
        <v>601</v>
      </c>
      <c r="O380" s="110" t="s">
        <v>601</v>
      </c>
      <c r="P380" s="110">
        <v>5347</v>
      </c>
      <c r="Q380" s="110">
        <v>5344</v>
      </c>
      <c r="R380" s="110" t="s">
        <v>601</v>
      </c>
      <c r="S380" s="111">
        <f t="shared" si="16"/>
        <v>-3</v>
      </c>
      <c r="T380" s="108"/>
      <c r="U380" s="109" t="s">
        <v>601</v>
      </c>
      <c r="V380" s="110">
        <v>19842</v>
      </c>
      <c r="W380" s="110">
        <v>19839</v>
      </c>
      <c r="X380" s="111">
        <f t="shared" si="17"/>
        <v>-3</v>
      </c>
      <c r="Z380" s="112">
        <f>VLOOKUP(F380,'24q3 abv'!1:1048576,46,FALSE)</f>
        <v>-2.3566702963364605E-2</v>
      </c>
      <c r="AA380" s="113">
        <f>VLOOKUP(F380,'24q3 abv'!1:1048576,48,FALSE)</f>
        <v>6.6783141453912673</v>
      </c>
      <c r="AB380" s="113">
        <f>VLOOKUP(F380,'24q3 abv'!1:1048576,49,FALSE)</f>
        <v>3.7394886406341499</v>
      </c>
      <c r="AC380" s="114">
        <f>VLOOKUP(F380,'24q3 abv'!1:1048576,50,FALSE)</f>
        <v>-2.9388255047571175</v>
      </c>
      <c r="AF380" s="257"/>
      <c r="AI380" s="257"/>
    </row>
    <row r="381" spans="1:35" x14ac:dyDescent="0.2">
      <c r="A381" s="105">
        <v>447</v>
      </c>
      <c r="B381" s="105">
        <v>447101220</v>
      </c>
      <c r="C381" s="106" t="s">
        <v>224</v>
      </c>
      <c r="D381" s="105">
        <v>101</v>
      </c>
      <c r="E381" s="106" t="s">
        <v>142</v>
      </c>
      <c r="F381" s="105">
        <v>220</v>
      </c>
      <c r="G381" s="106" t="s">
        <v>61</v>
      </c>
      <c r="H381" s="107">
        <v>1</v>
      </c>
      <c r="I381" s="108"/>
      <c r="J381" s="109">
        <v>10187</v>
      </c>
      <c r="K381" s="110">
        <v>10793</v>
      </c>
      <c r="L381" s="111">
        <f t="shared" si="15"/>
        <v>606</v>
      </c>
      <c r="M381" s="108"/>
      <c r="N381" s="109">
        <v>3849</v>
      </c>
      <c r="O381" s="110">
        <v>4078</v>
      </c>
      <c r="P381" s="110">
        <v>3584</v>
      </c>
      <c r="Q381" s="110">
        <v>3558</v>
      </c>
      <c r="R381" s="110" t="s">
        <v>601</v>
      </c>
      <c r="S381" s="111">
        <f t="shared" si="16"/>
        <v>-26</v>
      </c>
      <c r="T381" s="108"/>
      <c r="U381" s="109">
        <v>15124</v>
      </c>
      <c r="V381" s="110">
        <v>15565</v>
      </c>
      <c r="W381" s="110">
        <v>15539</v>
      </c>
      <c r="X381" s="111">
        <f t="shared" si="17"/>
        <v>-26</v>
      </c>
      <c r="Z381" s="112">
        <f>VLOOKUP(F381,'24q3 abv'!1:1048576,46,FALSE)</f>
        <v>-0.2353927878211266</v>
      </c>
      <c r="AA381" s="113">
        <f>VLOOKUP(F381,'24q3 abv'!1:1048576,48,FALSE)</f>
        <v>9.8734021413268014</v>
      </c>
      <c r="AB381" s="113">
        <f>VLOOKUP(F381,'24q3 abv'!1:1048576,49,FALSE)</f>
        <v>5.8322436980293819</v>
      </c>
      <c r="AC381" s="114">
        <f>VLOOKUP(F381,'24q3 abv'!1:1048576,50,FALSE)</f>
        <v>-4.0411584432974195</v>
      </c>
      <c r="AF381" s="257"/>
      <c r="AI381" s="257"/>
    </row>
    <row r="382" spans="1:35" x14ac:dyDescent="0.2">
      <c r="A382" s="105">
        <v>447</v>
      </c>
      <c r="B382" s="105">
        <v>447101238</v>
      </c>
      <c r="C382" s="106" t="s">
        <v>224</v>
      </c>
      <c r="D382" s="105">
        <v>101</v>
      </c>
      <c r="E382" s="106" t="s">
        <v>142</v>
      </c>
      <c r="F382" s="105">
        <v>238</v>
      </c>
      <c r="G382" s="106" t="s">
        <v>217</v>
      </c>
      <c r="H382" s="107">
        <v>13</v>
      </c>
      <c r="I382" s="108"/>
      <c r="J382" s="109">
        <v>11328</v>
      </c>
      <c r="K382" s="110">
        <v>11938</v>
      </c>
      <c r="L382" s="111">
        <f t="shared" si="15"/>
        <v>610</v>
      </c>
      <c r="M382" s="108"/>
      <c r="N382" s="109">
        <v>3613</v>
      </c>
      <c r="O382" s="110">
        <v>3808</v>
      </c>
      <c r="P382" s="110">
        <v>4704</v>
      </c>
      <c r="Q382" s="110">
        <v>4540</v>
      </c>
      <c r="R382" s="110" t="s">
        <v>601</v>
      </c>
      <c r="S382" s="111">
        <f t="shared" si="16"/>
        <v>-164</v>
      </c>
      <c r="T382" s="108"/>
      <c r="U382" s="109">
        <v>16029</v>
      </c>
      <c r="V382" s="110">
        <v>17830</v>
      </c>
      <c r="W382" s="110">
        <v>17666</v>
      </c>
      <c r="X382" s="111">
        <f t="shared" si="17"/>
        <v>-164</v>
      </c>
      <c r="Z382" s="112">
        <f>VLOOKUP(F382,'24q3 abv'!1:1048576,46,FALSE)</f>
        <v>-1.3699822848382723</v>
      </c>
      <c r="AA382" s="113">
        <f>VLOOKUP(F382,'24q3 abv'!1:1048576,48,FALSE)</f>
        <v>3.7793442378438069</v>
      </c>
      <c r="AB382" s="113">
        <f>VLOOKUP(F382,'24q3 abv'!1:1048576,49,FALSE)</f>
        <v>8.404844688489538</v>
      </c>
      <c r="AC382" s="114">
        <f>VLOOKUP(F382,'24q3 abv'!1:1048576,50,FALSE)</f>
        <v>4.6255004506457311</v>
      </c>
      <c r="AF382" s="257"/>
      <c r="AI382" s="257"/>
    </row>
    <row r="383" spans="1:35" x14ac:dyDescent="0.2">
      <c r="A383" s="105">
        <v>447</v>
      </c>
      <c r="B383" s="105">
        <v>447101304</v>
      </c>
      <c r="C383" s="106" t="s">
        <v>224</v>
      </c>
      <c r="D383" s="105">
        <v>101</v>
      </c>
      <c r="E383" s="106" t="s">
        <v>142</v>
      </c>
      <c r="F383" s="105">
        <v>304</v>
      </c>
      <c r="G383" s="106" t="s">
        <v>229</v>
      </c>
      <c r="H383" s="107">
        <v>2</v>
      </c>
      <c r="I383" s="108"/>
      <c r="J383" s="109" t="s">
        <v>601</v>
      </c>
      <c r="K383" s="110">
        <v>13145</v>
      </c>
      <c r="L383" s="111" t="str">
        <f t="shared" si="15"/>
        <v/>
      </c>
      <c r="M383" s="108"/>
      <c r="N383" s="109" t="s">
        <v>601</v>
      </c>
      <c r="O383" s="110" t="s">
        <v>601</v>
      </c>
      <c r="P383" s="110">
        <v>3716</v>
      </c>
      <c r="Q383" s="110">
        <v>3721</v>
      </c>
      <c r="R383" s="110" t="s">
        <v>601</v>
      </c>
      <c r="S383" s="111">
        <f t="shared" si="16"/>
        <v>5</v>
      </c>
      <c r="T383" s="108"/>
      <c r="U383" s="109" t="s">
        <v>601</v>
      </c>
      <c r="V383" s="110">
        <v>18049</v>
      </c>
      <c r="W383" s="110">
        <v>18054</v>
      </c>
      <c r="X383" s="111">
        <f t="shared" si="17"/>
        <v>5</v>
      </c>
      <c r="Z383" s="112">
        <f>VLOOKUP(F383,'24q3 abv'!1:1048576,46,FALSE)</f>
        <v>3.1290235050249748E-2</v>
      </c>
      <c r="AA383" s="113">
        <f>VLOOKUP(F383,'24q3 abv'!1:1048576,48,FALSE)</f>
        <v>8.4460580965366887</v>
      </c>
      <c r="AB383" s="113">
        <f>VLOOKUP(F383,'24q3 abv'!1:1048576,49,FALSE)</f>
        <v>4.1842001753249392</v>
      </c>
      <c r="AC383" s="114">
        <f>VLOOKUP(F383,'24q3 abv'!1:1048576,50,FALSE)</f>
        <v>-4.2618579212117496</v>
      </c>
      <c r="AF383" s="257"/>
      <c r="AI383" s="257"/>
    </row>
    <row r="384" spans="1:35" x14ac:dyDescent="0.2">
      <c r="A384" s="105">
        <v>447</v>
      </c>
      <c r="B384" s="105">
        <v>447101307</v>
      </c>
      <c r="C384" s="106" t="s">
        <v>224</v>
      </c>
      <c r="D384" s="105">
        <v>101</v>
      </c>
      <c r="E384" s="106" t="s">
        <v>142</v>
      </c>
      <c r="F384" s="105">
        <v>307</v>
      </c>
      <c r="G384" s="106" t="s">
        <v>220</v>
      </c>
      <c r="H384" s="107">
        <v>6</v>
      </c>
      <c r="I384" s="108"/>
      <c r="J384" s="109">
        <v>10462</v>
      </c>
      <c r="K384" s="110">
        <v>11079</v>
      </c>
      <c r="L384" s="111">
        <f t="shared" si="15"/>
        <v>617</v>
      </c>
      <c r="M384" s="108"/>
      <c r="N384" s="109">
        <v>4376</v>
      </c>
      <c r="O384" s="110">
        <v>4634</v>
      </c>
      <c r="P384" s="110">
        <v>3761</v>
      </c>
      <c r="Q384" s="110">
        <v>3728</v>
      </c>
      <c r="R384" s="110" t="s">
        <v>601</v>
      </c>
      <c r="S384" s="111">
        <f t="shared" si="16"/>
        <v>-33</v>
      </c>
      <c r="T384" s="108"/>
      <c r="U384" s="109">
        <v>15926</v>
      </c>
      <c r="V384" s="110">
        <v>16028</v>
      </c>
      <c r="W384" s="110">
        <v>15995</v>
      </c>
      <c r="X384" s="111">
        <f t="shared" si="17"/>
        <v>-33</v>
      </c>
      <c r="Z384" s="112">
        <f>VLOOKUP(F384,'24q3 abv'!1:1048576,46,FALSE)</f>
        <v>-0.29054576607327931</v>
      </c>
      <c r="AA384" s="113">
        <f>VLOOKUP(F384,'24q3 abv'!1:1048576,48,FALSE)</f>
        <v>9.1674053160465245</v>
      </c>
      <c r="AB384" s="113">
        <f>VLOOKUP(F384,'24q3 abv'!1:1048576,49,FALSE)</f>
        <v>2.7276815453090233</v>
      </c>
      <c r="AC384" s="114">
        <f>VLOOKUP(F384,'24q3 abv'!1:1048576,50,FALSE)</f>
        <v>-6.4397237707375012</v>
      </c>
      <c r="AF384" s="257"/>
      <c r="AI384" s="257"/>
    </row>
    <row r="385" spans="1:35" x14ac:dyDescent="0.2">
      <c r="A385" s="105">
        <v>447</v>
      </c>
      <c r="B385" s="105">
        <v>447101350</v>
      </c>
      <c r="C385" s="106" t="s">
        <v>224</v>
      </c>
      <c r="D385" s="105">
        <v>101</v>
      </c>
      <c r="E385" s="106" t="s">
        <v>142</v>
      </c>
      <c r="F385" s="105">
        <v>350</v>
      </c>
      <c r="G385" s="106" t="s">
        <v>133</v>
      </c>
      <c r="H385" s="107">
        <v>47</v>
      </c>
      <c r="I385" s="108"/>
      <c r="J385" s="109">
        <v>11604</v>
      </c>
      <c r="K385" s="110">
        <v>12323</v>
      </c>
      <c r="L385" s="111">
        <f t="shared" si="15"/>
        <v>719</v>
      </c>
      <c r="M385" s="108"/>
      <c r="N385" s="109">
        <v>8286</v>
      </c>
      <c r="O385" s="110">
        <v>8799</v>
      </c>
      <c r="P385" s="110">
        <v>8799</v>
      </c>
      <c r="Q385" s="110">
        <v>6620</v>
      </c>
      <c r="R385" s="110" t="s">
        <v>601</v>
      </c>
      <c r="S385" s="111">
        <f t="shared" si="16"/>
        <v>-2179</v>
      </c>
      <c r="T385" s="108"/>
      <c r="U385" s="109">
        <v>20978</v>
      </c>
      <c r="V385" s="110">
        <v>22310</v>
      </c>
      <c r="W385" s="110">
        <v>20131</v>
      </c>
      <c r="X385" s="111">
        <f t="shared" si="17"/>
        <v>-2179</v>
      </c>
      <c r="Z385" s="112">
        <f>VLOOKUP(F385,'24q3 abv'!1:1048576,46,FALSE)</f>
        <v>-17.687047139876626</v>
      </c>
      <c r="AA385" s="113">
        <f>VLOOKUP(F385,'24q3 abv'!1:1048576,48,FALSE)</f>
        <v>16.373947319181976</v>
      </c>
      <c r="AB385" s="113">
        <f>VLOOKUP(F385,'24q3 abv'!1:1048576,49,FALSE)</f>
        <v>4.2714321929988666</v>
      </c>
      <c r="AC385" s="114">
        <f>VLOOKUP(F385,'24q3 abv'!1:1048576,50,FALSE)</f>
        <v>-12.102515126183111</v>
      </c>
      <c r="AF385" s="257"/>
      <c r="AI385" s="257"/>
    </row>
    <row r="386" spans="1:35" x14ac:dyDescent="0.2">
      <c r="A386" s="105">
        <v>447</v>
      </c>
      <c r="B386" s="105">
        <v>447101622</v>
      </c>
      <c r="C386" s="106" t="s">
        <v>224</v>
      </c>
      <c r="D386" s="105">
        <v>101</v>
      </c>
      <c r="E386" s="106" t="s">
        <v>142</v>
      </c>
      <c r="F386" s="105">
        <v>622</v>
      </c>
      <c r="G386" s="106" t="s">
        <v>230</v>
      </c>
      <c r="H386" s="107">
        <v>76</v>
      </c>
      <c r="I386" s="108"/>
      <c r="J386" s="109">
        <v>11477</v>
      </c>
      <c r="K386" s="110">
        <v>12296</v>
      </c>
      <c r="L386" s="111">
        <f t="shared" si="15"/>
        <v>819</v>
      </c>
      <c r="M386" s="108"/>
      <c r="N386" s="109">
        <v>1419</v>
      </c>
      <c r="O386" s="110">
        <v>1520</v>
      </c>
      <c r="P386" s="110">
        <v>1834</v>
      </c>
      <c r="Q386" s="110">
        <v>1871</v>
      </c>
      <c r="R386" s="110" t="s">
        <v>601</v>
      </c>
      <c r="S386" s="111">
        <f t="shared" si="16"/>
        <v>37</v>
      </c>
      <c r="T386" s="108"/>
      <c r="U386" s="109">
        <v>13984</v>
      </c>
      <c r="V386" s="110">
        <v>15318</v>
      </c>
      <c r="W386" s="110">
        <v>15355</v>
      </c>
      <c r="X386" s="111">
        <f t="shared" si="17"/>
        <v>37</v>
      </c>
      <c r="Z386" s="112">
        <f>VLOOKUP(F386,'24q3 abv'!1:1048576,46,FALSE)</f>
        <v>0.29827590519522573</v>
      </c>
      <c r="AA386" s="113">
        <f>VLOOKUP(F386,'24q3 abv'!1:1048576,48,FALSE)</f>
        <v>3.8058297706289346</v>
      </c>
      <c r="AB386" s="113">
        <f>VLOOKUP(F386,'24q3 abv'!1:1048576,49,FALSE)</f>
        <v>6.4815859832946199</v>
      </c>
      <c r="AC386" s="114">
        <f>VLOOKUP(F386,'24q3 abv'!1:1048576,50,FALSE)</f>
        <v>2.6757562126656853</v>
      </c>
      <c r="AF386" s="257"/>
      <c r="AI386" s="257"/>
    </row>
    <row r="387" spans="1:35" x14ac:dyDescent="0.2">
      <c r="A387" s="105">
        <v>447</v>
      </c>
      <c r="B387" s="105">
        <v>447101690</v>
      </c>
      <c r="C387" s="106" t="s">
        <v>224</v>
      </c>
      <c r="D387" s="105">
        <v>101</v>
      </c>
      <c r="E387" s="106" t="s">
        <v>142</v>
      </c>
      <c r="F387" s="105">
        <v>690</v>
      </c>
      <c r="G387" s="106" t="s">
        <v>109</v>
      </c>
      <c r="H387" s="107">
        <v>25</v>
      </c>
      <c r="I387" s="108"/>
      <c r="J387" s="109">
        <v>10627</v>
      </c>
      <c r="K387" s="110">
        <v>11392</v>
      </c>
      <c r="L387" s="111">
        <f t="shared" si="15"/>
        <v>765</v>
      </c>
      <c r="M387" s="108"/>
      <c r="N387" s="109">
        <v>5061</v>
      </c>
      <c r="O387" s="110">
        <v>5426</v>
      </c>
      <c r="P387" s="110">
        <v>5716</v>
      </c>
      <c r="Q387" s="110">
        <v>5764</v>
      </c>
      <c r="R387" s="110" t="s">
        <v>601</v>
      </c>
      <c r="S387" s="111">
        <f t="shared" si="16"/>
        <v>48</v>
      </c>
      <c r="T387" s="108"/>
      <c r="U387" s="109">
        <v>16776</v>
      </c>
      <c r="V387" s="110">
        <v>18296</v>
      </c>
      <c r="W387" s="110">
        <v>18344</v>
      </c>
      <c r="X387" s="111">
        <f t="shared" si="17"/>
        <v>48</v>
      </c>
      <c r="Z387" s="112">
        <f>VLOOKUP(F387,'24q3 abv'!1:1048576,46,FALSE)</f>
        <v>0.42232773273158841</v>
      </c>
      <c r="AA387" s="113">
        <f>VLOOKUP(F387,'24q3 abv'!1:1048576,48,FALSE)</f>
        <v>3.5003018350724764</v>
      </c>
      <c r="AB387" s="113">
        <f>VLOOKUP(F387,'24q3 abv'!1:1048576,49,FALSE)</f>
        <v>5.3503974806886747</v>
      </c>
      <c r="AC387" s="114">
        <f>VLOOKUP(F387,'24q3 abv'!1:1048576,50,FALSE)</f>
        <v>1.8500956456161983</v>
      </c>
      <c r="AF387" s="257"/>
      <c r="AI387" s="257"/>
    </row>
    <row r="388" spans="1:35" x14ac:dyDescent="0.2">
      <c r="A388" s="105">
        <v>447</v>
      </c>
      <c r="B388" s="105">
        <v>447101710</v>
      </c>
      <c r="C388" s="106" t="s">
        <v>224</v>
      </c>
      <c r="D388" s="105">
        <v>101</v>
      </c>
      <c r="E388" s="106" t="s">
        <v>142</v>
      </c>
      <c r="F388" s="105">
        <v>710</v>
      </c>
      <c r="G388" s="106" t="s">
        <v>153</v>
      </c>
      <c r="H388" s="107">
        <v>17</v>
      </c>
      <c r="I388" s="108"/>
      <c r="J388" s="109">
        <v>11415</v>
      </c>
      <c r="K388" s="110">
        <v>11809</v>
      </c>
      <c r="L388" s="111">
        <f t="shared" si="15"/>
        <v>394</v>
      </c>
      <c r="M388" s="108"/>
      <c r="N388" s="109">
        <v>5255</v>
      </c>
      <c r="O388" s="110">
        <v>5436</v>
      </c>
      <c r="P388" s="110">
        <v>5155</v>
      </c>
      <c r="Q388" s="110">
        <v>5192</v>
      </c>
      <c r="R388" s="110" t="s">
        <v>601</v>
      </c>
      <c r="S388" s="111">
        <f t="shared" si="16"/>
        <v>37</v>
      </c>
      <c r="T388" s="108"/>
      <c r="U388" s="109">
        <v>17758</v>
      </c>
      <c r="V388" s="110">
        <v>18152</v>
      </c>
      <c r="W388" s="110">
        <v>18189</v>
      </c>
      <c r="X388" s="111">
        <f t="shared" si="17"/>
        <v>37</v>
      </c>
      <c r="Z388" s="112">
        <f>VLOOKUP(F388,'24q3 abv'!1:1048576,46,FALSE)</f>
        <v>0.3121050852738847</v>
      </c>
      <c r="AA388" s="113">
        <f>VLOOKUP(F388,'24q3 abv'!1:1048576,48,FALSE)</f>
        <v>4.1651971209621967</v>
      </c>
      <c r="AB388" s="113">
        <f>VLOOKUP(F388,'24q3 abv'!1:1048576,49,FALSE)</f>
        <v>2.0576218629061676</v>
      </c>
      <c r="AC388" s="114">
        <f>VLOOKUP(F388,'24q3 abv'!1:1048576,50,FALSE)</f>
        <v>-2.1075752580560292</v>
      </c>
      <c r="AF388" s="257"/>
      <c r="AI388" s="257"/>
    </row>
    <row r="389" spans="1:35" x14ac:dyDescent="0.2">
      <c r="A389" s="105">
        <v>449</v>
      </c>
      <c r="B389" s="105">
        <v>449035001</v>
      </c>
      <c r="C389" s="106" t="s">
        <v>231</v>
      </c>
      <c r="D389" s="105">
        <v>35</v>
      </c>
      <c r="E389" s="106" t="s">
        <v>42</v>
      </c>
      <c r="F389" s="105">
        <v>1</v>
      </c>
      <c r="G389" s="106" t="s">
        <v>210</v>
      </c>
      <c r="H389" s="107">
        <v>1</v>
      </c>
      <c r="I389" s="108"/>
      <c r="J389" s="109">
        <v>13209.638479441464</v>
      </c>
      <c r="K389" s="110">
        <v>11060</v>
      </c>
      <c r="L389" s="111">
        <f t="shared" si="15"/>
        <v>-2149.6384794414644</v>
      </c>
      <c r="M389" s="108"/>
      <c r="N389" s="109">
        <v>1325</v>
      </c>
      <c r="O389" s="110">
        <v>1109</v>
      </c>
      <c r="P389" s="110">
        <v>1109</v>
      </c>
      <c r="Q389" s="110">
        <v>1274</v>
      </c>
      <c r="R389" s="110" t="s">
        <v>601</v>
      </c>
      <c r="S389" s="111">
        <f t="shared" si="16"/>
        <v>165</v>
      </c>
      <c r="T389" s="108"/>
      <c r="U389" s="109">
        <v>15622.638479441464</v>
      </c>
      <c r="V389" s="110">
        <v>13357</v>
      </c>
      <c r="W389" s="110">
        <v>13522</v>
      </c>
      <c r="X389" s="111">
        <f t="shared" si="17"/>
        <v>165</v>
      </c>
      <c r="Z389" s="112">
        <f>VLOOKUP(F389,'24q3 abv'!1:1048576,46,FALSE)</f>
        <v>1.4932321280843297</v>
      </c>
      <c r="AA389" s="113">
        <f>VLOOKUP(F389,'24q3 abv'!1:1048576,48,FALSE)</f>
        <v>5.8329607700471273</v>
      </c>
      <c r="AB389" s="113">
        <f>VLOOKUP(F389,'24q3 abv'!1:1048576,49,FALSE)</f>
        <v>7.5111564850973087</v>
      </c>
      <c r="AC389" s="114">
        <f>VLOOKUP(F389,'24q3 abv'!1:1048576,50,FALSE)</f>
        <v>1.6781957150501814</v>
      </c>
      <c r="AF389" s="257"/>
      <c r="AI389" s="257"/>
    </row>
    <row r="390" spans="1:35" x14ac:dyDescent="0.2">
      <c r="A390" s="105">
        <v>449</v>
      </c>
      <c r="B390" s="105">
        <v>449035018</v>
      </c>
      <c r="C390" s="106" t="s">
        <v>231</v>
      </c>
      <c r="D390" s="105">
        <v>35</v>
      </c>
      <c r="E390" s="106" t="s">
        <v>42</v>
      </c>
      <c r="F390" s="105">
        <v>18</v>
      </c>
      <c r="G390" s="106" t="s">
        <v>93</v>
      </c>
      <c r="H390" s="107">
        <v>2</v>
      </c>
      <c r="I390" s="108"/>
      <c r="J390" s="109">
        <v>14723.34220248668</v>
      </c>
      <c r="K390" s="110">
        <v>19202</v>
      </c>
      <c r="L390" s="111">
        <f t="shared" si="15"/>
        <v>4478.6577975133205</v>
      </c>
      <c r="M390" s="108"/>
      <c r="N390" s="109">
        <v>7128</v>
      </c>
      <c r="O390" s="110">
        <v>9296</v>
      </c>
      <c r="P390" s="110">
        <v>6709</v>
      </c>
      <c r="Q390" s="110">
        <v>6329</v>
      </c>
      <c r="R390" s="110" t="s">
        <v>601</v>
      </c>
      <c r="S390" s="111">
        <f t="shared" si="16"/>
        <v>-380</v>
      </c>
      <c r="T390" s="108"/>
      <c r="U390" s="109">
        <v>22939.342202486681</v>
      </c>
      <c r="V390" s="110">
        <v>27099</v>
      </c>
      <c r="W390" s="110">
        <v>26719</v>
      </c>
      <c r="X390" s="111">
        <f t="shared" si="17"/>
        <v>-380</v>
      </c>
      <c r="Z390" s="112">
        <f>VLOOKUP(F390,'24q3 abv'!1:1048576,46,FALSE)</f>
        <v>-1.9772095737950508</v>
      </c>
      <c r="AA390" s="113">
        <f>VLOOKUP(F390,'24q3 abv'!1:1048576,48,FALSE)</f>
        <v>15.050197728220191</v>
      </c>
      <c r="AB390" s="113">
        <f>VLOOKUP(F390,'24q3 abv'!1:1048576,49,FALSE)</f>
        <v>2.241510006238951</v>
      </c>
      <c r="AC390" s="114">
        <f>VLOOKUP(F390,'24q3 abv'!1:1048576,50,FALSE)</f>
        <v>-12.80868772198124</v>
      </c>
      <c r="AF390" s="257"/>
      <c r="AI390" s="257"/>
    </row>
    <row r="391" spans="1:35" x14ac:dyDescent="0.2">
      <c r="A391" s="105">
        <v>449</v>
      </c>
      <c r="B391" s="105">
        <v>449035035</v>
      </c>
      <c r="C391" s="106" t="s">
        <v>231</v>
      </c>
      <c r="D391" s="105">
        <v>35</v>
      </c>
      <c r="E391" s="106" t="s">
        <v>42</v>
      </c>
      <c r="F391" s="105">
        <v>35</v>
      </c>
      <c r="G391" s="106" t="s">
        <v>42</v>
      </c>
      <c r="H391" s="107">
        <v>673</v>
      </c>
      <c r="I391" s="108"/>
      <c r="J391" s="109">
        <v>14659</v>
      </c>
      <c r="K391" s="110">
        <v>16060</v>
      </c>
      <c r="L391" s="111">
        <f t="shared" si="15"/>
        <v>1401</v>
      </c>
      <c r="M391" s="108"/>
      <c r="N391" s="109">
        <v>6084</v>
      </c>
      <c r="O391" s="110">
        <v>6666</v>
      </c>
      <c r="P391" s="110">
        <v>6666</v>
      </c>
      <c r="Q391" s="110">
        <v>6081</v>
      </c>
      <c r="R391" s="110" t="s">
        <v>601</v>
      </c>
      <c r="S391" s="111">
        <f t="shared" si="16"/>
        <v>-585</v>
      </c>
      <c r="T391" s="108"/>
      <c r="U391" s="109">
        <v>21831</v>
      </c>
      <c r="V391" s="110">
        <v>23914</v>
      </c>
      <c r="W391" s="110">
        <v>23329</v>
      </c>
      <c r="X391" s="111">
        <f t="shared" si="17"/>
        <v>-585</v>
      </c>
      <c r="Z391" s="112">
        <f>VLOOKUP(F391,'24q3 abv'!1:1048576,46,FALSE)</f>
        <v>-3.6419865273042262</v>
      </c>
      <c r="AA391" s="113">
        <f>VLOOKUP(F391,'24q3 abv'!1:1048576,48,FALSE)</f>
        <v>8.1977373866931007</v>
      </c>
      <c r="AB391" s="113">
        <f>VLOOKUP(F391,'24q3 abv'!1:1048576,49,FALSE)</f>
        <v>5.1093170533210595</v>
      </c>
      <c r="AC391" s="114">
        <f>VLOOKUP(F391,'24q3 abv'!1:1048576,50,FALSE)</f>
        <v>-3.0884203333720412</v>
      </c>
      <c r="AF391" s="257"/>
      <c r="AI391" s="257"/>
    </row>
    <row r="392" spans="1:35" x14ac:dyDescent="0.2">
      <c r="A392" s="105">
        <v>449</v>
      </c>
      <c r="B392" s="105">
        <v>449035044</v>
      </c>
      <c r="C392" s="106" t="s">
        <v>231</v>
      </c>
      <c r="D392" s="105">
        <v>35</v>
      </c>
      <c r="E392" s="106" t="s">
        <v>42</v>
      </c>
      <c r="F392" s="105">
        <v>44</v>
      </c>
      <c r="G392" s="106" t="s">
        <v>43</v>
      </c>
      <c r="H392" s="107">
        <v>2</v>
      </c>
      <c r="I392" s="108"/>
      <c r="J392" s="109">
        <v>12440</v>
      </c>
      <c r="K392" s="110">
        <v>13129</v>
      </c>
      <c r="L392" s="111">
        <f t="shared" si="15"/>
        <v>689</v>
      </c>
      <c r="M392" s="108"/>
      <c r="N392" s="109">
        <v>434</v>
      </c>
      <c r="O392" s="110">
        <v>458</v>
      </c>
      <c r="P392" s="110">
        <v>458</v>
      </c>
      <c r="Q392" s="110">
        <v>458</v>
      </c>
      <c r="R392" s="110" t="s">
        <v>601</v>
      </c>
      <c r="S392" s="111">
        <f t="shared" si="16"/>
        <v>0</v>
      </c>
      <c r="T392" s="108"/>
      <c r="U392" s="109">
        <v>13962</v>
      </c>
      <c r="V392" s="110">
        <v>14775</v>
      </c>
      <c r="W392" s="110">
        <v>14775</v>
      </c>
      <c r="X392" s="111">
        <f t="shared" si="17"/>
        <v>0</v>
      </c>
      <c r="Z392" s="112">
        <f>VLOOKUP(F392,'24q3 abv'!1:1048576,46,FALSE)</f>
        <v>0</v>
      </c>
      <c r="AA392" s="113">
        <f>VLOOKUP(F392,'24q3 abv'!1:1048576,48,FALSE)</f>
        <v>7.0211140846889624</v>
      </c>
      <c r="AB392" s="113">
        <f>VLOOKUP(F392,'24q3 abv'!1:1048576,49,FALSE)</f>
        <v>8.022463184796722</v>
      </c>
      <c r="AC392" s="114">
        <f>VLOOKUP(F392,'24q3 abv'!1:1048576,50,FALSE)</f>
        <v>1.0013491001077597</v>
      </c>
      <c r="AF392" s="257"/>
      <c r="AI392" s="257"/>
    </row>
    <row r="393" spans="1:35" x14ac:dyDescent="0.2">
      <c r="A393" s="105">
        <v>449</v>
      </c>
      <c r="B393" s="105">
        <v>449035073</v>
      </c>
      <c r="C393" s="106" t="s">
        <v>231</v>
      </c>
      <c r="D393" s="105">
        <v>35</v>
      </c>
      <c r="E393" s="106" t="s">
        <v>42</v>
      </c>
      <c r="F393" s="105">
        <v>73</v>
      </c>
      <c r="G393" s="106" t="s">
        <v>58</v>
      </c>
      <c r="H393" s="107">
        <v>1</v>
      </c>
      <c r="I393" s="108"/>
      <c r="J393" s="109">
        <v>17611</v>
      </c>
      <c r="K393" s="110">
        <v>18702</v>
      </c>
      <c r="L393" s="111">
        <f t="shared" si="15"/>
        <v>1091</v>
      </c>
      <c r="M393" s="108"/>
      <c r="N393" s="109">
        <v>12938</v>
      </c>
      <c r="O393" s="110">
        <v>13740</v>
      </c>
      <c r="P393" s="110">
        <v>14184</v>
      </c>
      <c r="Q393" s="110">
        <v>14238</v>
      </c>
      <c r="R393" s="110" t="s">
        <v>601</v>
      </c>
      <c r="S393" s="111">
        <f t="shared" si="16"/>
        <v>54</v>
      </c>
      <c r="T393" s="108"/>
      <c r="U393" s="109">
        <v>31637</v>
      </c>
      <c r="V393" s="110">
        <v>34074</v>
      </c>
      <c r="W393" s="110">
        <v>34128</v>
      </c>
      <c r="X393" s="111">
        <f t="shared" si="17"/>
        <v>54</v>
      </c>
      <c r="Z393" s="112">
        <f>VLOOKUP(F393,'24q3 abv'!1:1048576,46,FALSE)</f>
        <v>0.29089079095234638</v>
      </c>
      <c r="AA393" s="113">
        <f>VLOOKUP(F393,'24q3 abv'!1:1048576,48,FALSE)</f>
        <v>4.8357972454230245</v>
      </c>
      <c r="AB393" s="113">
        <f>VLOOKUP(F393,'24q3 abv'!1:1048576,49,FALSE)</f>
        <v>6.6684235008664814</v>
      </c>
      <c r="AC393" s="114">
        <f>VLOOKUP(F393,'24q3 abv'!1:1048576,50,FALSE)</f>
        <v>1.8326262554434569</v>
      </c>
      <c r="AF393" s="257"/>
      <c r="AI393" s="257"/>
    </row>
    <row r="394" spans="1:35" x14ac:dyDescent="0.2">
      <c r="A394" s="105">
        <v>449</v>
      </c>
      <c r="B394" s="105">
        <v>449035217</v>
      </c>
      <c r="C394" s="106" t="s">
        <v>231</v>
      </c>
      <c r="D394" s="105">
        <v>35</v>
      </c>
      <c r="E394" s="106" t="s">
        <v>42</v>
      </c>
      <c r="F394" s="105">
        <v>217</v>
      </c>
      <c r="G394" s="106" t="s">
        <v>232</v>
      </c>
      <c r="H394" s="107">
        <v>1</v>
      </c>
      <c r="I394" s="108"/>
      <c r="J394" s="109" t="s">
        <v>601</v>
      </c>
      <c r="K394" s="110">
        <v>12808</v>
      </c>
      <c r="L394" s="111" t="str">
        <f t="shared" si="15"/>
        <v/>
      </c>
      <c r="M394" s="108"/>
      <c r="N394" s="109" t="s">
        <v>601</v>
      </c>
      <c r="O394" s="110" t="s">
        <v>601</v>
      </c>
      <c r="P394" s="110">
        <v>6873</v>
      </c>
      <c r="Q394" s="110">
        <v>6921</v>
      </c>
      <c r="R394" s="110" t="s">
        <v>601</v>
      </c>
      <c r="S394" s="111">
        <f t="shared" si="16"/>
        <v>48</v>
      </c>
      <c r="T394" s="108"/>
      <c r="U394" s="109" t="s">
        <v>601</v>
      </c>
      <c r="V394" s="110">
        <v>20869</v>
      </c>
      <c r="W394" s="110">
        <v>20917</v>
      </c>
      <c r="X394" s="111">
        <f t="shared" si="17"/>
        <v>48</v>
      </c>
      <c r="Z394" s="112">
        <f>VLOOKUP(F394,'24q3 abv'!1:1048576,46,FALSE)</f>
        <v>0.37331323175462217</v>
      </c>
      <c r="AA394" s="113">
        <f>VLOOKUP(F394,'24q3 abv'!1:1048576,48,FALSE)</f>
        <v>7.4144925702781084</v>
      </c>
      <c r="AB394" s="113">
        <f>VLOOKUP(F394,'24q3 abv'!1:1048576,49,FALSE)</f>
        <v>5.6013160599032465</v>
      </c>
      <c r="AC394" s="114">
        <f>VLOOKUP(F394,'24q3 abv'!1:1048576,50,FALSE)</f>
        <v>-1.8131765103748618</v>
      </c>
      <c r="AF394" s="257"/>
      <c r="AI394" s="257"/>
    </row>
    <row r="395" spans="1:35" x14ac:dyDescent="0.2">
      <c r="A395" s="105">
        <v>449</v>
      </c>
      <c r="B395" s="105">
        <v>449035243</v>
      </c>
      <c r="C395" s="106" t="s">
        <v>231</v>
      </c>
      <c r="D395" s="105">
        <v>35</v>
      </c>
      <c r="E395" s="106" t="s">
        <v>42</v>
      </c>
      <c r="F395" s="105">
        <v>243</v>
      </c>
      <c r="G395" s="106" t="s">
        <v>62</v>
      </c>
      <c r="H395" s="107">
        <v>2</v>
      </c>
      <c r="I395" s="108"/>
      <c r="J395" s="109">
        <v>12440</v>
      </c>
      <c r="K395" s="110">
        <v>12302</v>
      </c>
      <c r="L395" s="111">
        <f t="shared" ref="L395:L458" si="18">IFERROR(IF(J395="","",K395-J395),"")</f>
        <v>-138</v>
      </c>
      <c r="M395" s="108"/>
      <c r="N395" s="109">
        <v>1773</v>
      </c>
      <c r="O395" s="110">
        <v>1753</v>
      </c>
      <c r="P395" s="110">
        <v>1316</v>
      </c>
      <c r="Q395" s="110">
        <v>1321</v>
      </c>
      <c r="R395" s="110" t="s">
        <v>601</v>
      </c>
      <c r="S395" s="111">
        <f t="shared" ref="S395:S458" si="19">IFERROR(IF(Q395="","",Q395-P395),"")</f>
        <v>5</v>
      </c>
      <c r="T395" s="108"/>
      <c r="U395" s="109">
        <v>15301</v>
      </c>
      <c r="V395" s="110">
        <v>14806</v>
      </c>
      <c r="W395" s="110">
        <v>14811</v>
      </c>
      <c r="X395" s="111">
        <f t="shared" ref="X395:X458" si="20">IFERROR(IF(V395="","",W395-V395),"")</f>
        <v>5</v>
      </c>
      <c r="Z395" s="112">
        <f>VLOOKUP(F395,'24q3 abv'!1:1048576,46,FALSE)</f>
        <v>3.834364684767877E-2</v>
      </c>
      <c r="AA395" s="113">
        <f>VLOOKUP(F395,'24q3 abv'!1:1048576,48,FALSE)</f>
        <v>11.760665710220056</v>
      </c>
      <c r="AB395" s="113">
        <f>VLOOKUP(F395,'24q3 abv'!1:1048576,49,FALSE)</f>
        <v>7.6975667561751724</v>
      </c>
      <c r="AC395" s="114">
        <f>VLOOKUP(F395,'24q3 abv'!1:1048576,50,FALSE)</f>
        <v>-4.0630989540448841</v>
      </c>
      <c r="AF395" s="257"/>
      <c r="AI395" s="257"/>
    </row>
    <row r="396" spans="1:35" x14ac:dyDescent="0.2">
      <c r="A396" s="105">
        <v>449</v>
      </c>
      <c r="B396" s="105">
        <v>449035244</v>
      </c>
      <c r="C396" s="106" t="s">
        <v>231</v>
      </c>
      <c r="D396" s="105">
        <v>35</v>
      </c>
      <c r="E396" s="106" t="s">
        <v>42</v>
      </c>
      <c r="F396" s="105">
        <v>244</v>
      </c>
      <c r="G396" s="106" t="s">
        <v>52</v>
      </c>
      <c r="H396" s="107">
        <v>4</v>
      </c>
      <c r="I396" s="108"/>
      <c r="J396" s="109">
        <v>13606</v>
      </c>
      <c r="K396" s="110">
        <v>12978</v>
      </c>
      <c r="L396" s="111">
        <f t="shared" si="18"/>
        <v>-628</v>
      </c>
      <c r="M396" s="108"/>
      <c r="N396" s="109">
        <v>3873</v>
      </c>
      <c r="O396" s="110">
        <v>3694</v>
      </c>
      <c r="P396" s="110">
        <v>3733</v>
      </c>
      <c r="Q396" s="110">
        <v>3714</v>
      </c>
      <c r="R396" s="110" t="s">
        <v>601</v>
      </c>
      <c r="S396" s="111">
        <f t="shared" si="19"/>
        <v>-19</v>
      </c>
      <c r="T396" s="108"/>
      <c r="U396" s="109">
        <v>18567</v>
      </c>
      <c r="V396" s="110">
        <v>17899</v>
      </c>
      <c r="W396" s="110">
        <v>17880</v>
      </c>
      <c r="X396" s="111">
        <f t="shared" si="20"/>
        <v>-19</v>
      </c>
      <c r="Z396" s="112">
        <f>VLOOKUP(F396,'24q3 abv'!1:1048576,46,FALSE)</f>
        <v>-0.1488089004262747</v>
      </c>
      <c r="AA396" s="113">
        <f>VLOOKUP(F396,'24q3 abv'!1:1048576,48,FALSE)</f>
        <v>6.4858268964292893</v>
      </c>
      <c r="AB396" s="113">
        <f>VLOOKUP(F396,'24q3 abv'!1:1048576,49,FALSE)</f>
        <v>7.0576880427834432</v>
      </c>
      <c r="AC396" s="114">
        <f>VLOOKUP(F396,'24q3 abv'!1:1048576,50,FALSE)</f>
        <v>0.57186114635415386</v>
      </c>
      <c r="AF396" s="257"/>
      <c r="AI396" s="257"/>
    </row>
    <row r="397" spans="1:35" x14ac:dyDescent="0.2">
      <c r="A397" s="105">
        <v>449</v>
      </c>
      <c r="B397" s="105">
        <v>449035248</v>
      </c>
      <c r="C397" s="106" t="s">
        <v>231</v>
      </c>
      <c r="D397" s="105">
        <v>35</v>
      </c>
      <c r="E397" s="106" t="s">
        <v>42</v>
      </c>
      <c r="F397" s="105">
        <v>248</v>
      </c>
      <c r="G397" s="106" t="s">
        <v>53</v>
      </c>
      <c r="H397" s="107">
        <v>1</v>
      </c>
      <c r="I397" s="108"/>
      <c r="J397" s="109">
        <v>16220.126411195861</v>
      </c>
      <c r="K397" s="110">
        <v>11475</v>
      </c>
      <c r="L397" s="111">
        <f t="shared" si="18"/>
        <v>-4745.1264111958608</v>
      </c>
      <c r="M397" s="108"/>
      <c r="N397" s="109">
        <v>1069</v>
      </c>
      <c r="O397" s="110">
        <v>756</v>
      </c>
      <c r="P397" s="110">
        <v>362</v>
      </c>
      <c r="Q397" s="110">
        <v>370</v>
      </c>
      <c r="R397" s="110" t="s">
        <v>601</v>
      </c>
      <c r="S397" s="111">
        <f t="shared" si="19"/>
        <v>8</v>
      </c>
      <c r="T397" s="108"/>
      <c r="U397" s="109">
        <v>18377.126411195859</v>
      </c>
      <c r="V397" s="110">
        <v>13025</v>
      </c>
      <c r="W397" s="110">
        <v>13033</v>
      </c>
      <c r="X397" s="111">
        <f t="shared" si="20"/>
        <v>8</v>
      </c>
      <c r="Z397" s="112">
        <f>VLOOKUP(F397,'24q3 abv'!1:1048576,46,FALSE)</f>
        <v>7.0278757644658185E-2</v>
      </c>
      <c r="AA397" s="113">
        <f>VLOOKUP(F397,'24q3 abv'!1:1048576,48,FALSE)</f>
        <v>13.952277793700604</v>
      </c>
      <c r="AB397" s="113">
        <f>VLOOKUP(F397,'24q3 abv'!1:1048576,49,FALSE)</f>
        <v>9.8352635981680656</v>
      </c>
      <c r="AC397" s="114">
        <f>VLOOKUP(F397,'24q3 abv'!1:1048576,50,FALSE)</f>
        <v>-4.1170141955325388</v>
      </c>
      <c r="AF397" s="257"/>
      <c r="AI397" s="257"/>
    </row>
    <row r="398" spans="1:35" x14ac:dyDescent="0.2">
      <c r="A398" s="105">
        <v>449</v>
      </c>
      <c r="B398" s="105">
        <v>449035336</v>
      </c>
      <c r="C398" s="106" t="s">
        <v>231</v>
      </c>
      <c r="D398" s="105">
        <v>35</v>
      </c>
      <c r="E398" s="106" t="s">
        <v>42</v>
      </c>
      <c r="F398" s="105">
        <v>336</v>
      </c>
      <c r="G398" s="106" t="s">
        <v>132</v>
      </c>
      <c r="H398" s="107">
        <v>1</v>
      </c>
      <c r="I398" s="108"/>
      <c r="J398" s="109">
        <v>12440</v>
      </c>
      <c r="K398" s="110">
        <v>13129</v>
      </c>
      <c r="L398" s="111">
        <f t="shared" si="18"/>
        <v>689</v>
      </c>
      <c r="M398" s="108"/>
      <c r="N398" s="109">
        <v>1665</v>
      </c>
      <c r="O398" s="110">
        <v>1758</v>
      </c>
      <c r="P398" s="110">
        <v>1202</v>
      </c>
      <c r="Q398" s="110">
        <v>1758</v>
      </c>
      <c r="R398" s="110" t="s">
        <v>601</v>
      </c>
      <c r="S398" s="111">
        <f t="shared" si="19"/>
        <v>556</v>
      </c>
      <c r="T398" s="108"/>
      <c r="U398" s="109">
        <v>15193</v>
      </c>
      <c r="V398" s="110">
        <v>15519</v>
      </c>
      <c r="W398" s="110">
        <v>16075</v>
      </c>
      <c r="X398" s="111">
        <f t="shared" si="20"/>
        <v>556</v>
      </c>
      <c r="Z398" s="112">
        <f>VLOOKUP(F398,'24q3 abv'!1:1048576,46,FALSE)</f>
        <v>4.234453997041868</v>
      </c>
      <c r="AA398" s="113">
        <f>VLOOKUP(F398,'24q3 abv'!1:1048576,48,FALSE)</f>
        <v>7.9391485715069559</v>
      </c>
      <c r="AB398" s="113">
        <f>VLOOKUP(F398,'24q3 abv'!1:1048576,49,FALSE)</f>
        <v>2.8888334321655695</v>
      </c>
      <c r="AC398" s="114">
        <f>VLOOKUP(F398,'24q3 abv'!1:1048576,50,FALSE)</f>
        <v>-5.0503151393413859</v>
      </c>
      <c r="AF398" s="257"/>
      <c r="AI398" s="257"/>
    </row>
    <row r="399" spans="1:35" x14ac:dyDescent="0.2">
      <c r="A399" s="105">
        <v>450</v>
      </c>
      <c r="B399" s="105">
        <v>450086008</v>
      </c>
      <c r="C399" s="106" t="s">
        <v>233</v>
      </c>
      <c r="D399" s="105">
        <v>86</v>
      </c>
      <c r="E399" s="106" t="s">
        <v>234</v>
      </c>
      <c r="F399" s="105">
        <v>8</v>
      </c>
      <c r="G399" s="106" t="s">
        <v>235</v>
      </c>
      <c r="H399" s="107">
        <v>3</v>
      </c>
      <c r="I399" s="108"/>
      <c r="J399" s="109">
        <v>10025</v>
      </c>
      <c r="K399" s="110">
        <v>10705</v>
      </c>
      <c r="L399" s="111">
        <f t="shared" si="18"/>
        <v>680</v>
      </c>
      <c r="M399" s="108"/>
      <c r="N399" s="109">
        <v>10103</v>
      </c>
      <c r="O399" s="110">
        <v>10788</v>
      </c>
      <c r="P399" s="110">
        <v>10209</v>
      </c>
      <c r="Q399" s="110">
        <v>10214</v>
      </c>
      <c r="R399" s="110" t="s">
        <v>601</v>
      </c>
      <c r="S399" s="111">
        <f t="shared" si="19"/>
        <v>5</v>
      </c>
      <c r="T399" s="108"/>
      <c r="U399" s="109">
        <v>21216</v>
      </c>
      <c r="V399" s="110">
        <v>22102</v>
      </c>
      <c r="W399" s="110">
        <v>22107</v>
      </c>
      <c r="X399" s="111">
        <f t="shared" si="20"/>
        <v>5</v>
      </c>
      <c r="Z399" s="112">
        <f>VLOOKUP(F399,'24q3 abv'!1:1048576,46,FALSE)</f>
        <v>4.9524354643580182E-2</v>
      </c>
      <c r="AA399" s="113">
        <f>VLOOKUP(F399,'24q3 abv'!1:1048576,48,FALSE)</f>
        <v>5.7888946130846719</v>
      </c>
      <c r="AB399" s="113">
        <f>VLOOKUP(F399,'24q3 abv'!1:1048576,49,FALSE)</f>
        <v>2.6749239480708069</v>
      </c>
      <c r="AC399" s="114">
        <f>VLOOKUP(F399,'24q3 abv'!1:1048576,50,FALSE)</f>
        <v>-3.113970665013865</v>
      </c>
      <c r="AF399" s="257"/>
      <c r="AI399" s="257"/>
    </row>
    <row r="400" spans="1:35" x14ac:dyDescent="0.2">
      <c r="A400" s="105">
        <v>450</v>
      </c>
      <c r="B400" s="105">
        <v>450086086</v>
      </c>
      <c r="C400" s="106" t="s">
        <v>233</v>
      </c>
      <c r="D400" s="105">
        <v>86</v>
      </c>
      <c r="E400" s="106" t="s">
        <v>234</v>
      </c>
      <c r="F400" s="105">
        <v>86</v>
      </c>
      <c r="G400" s="106" t="s">
        <v>234</v>
      </c>
      <c r="H400" s="107">
        <v>77</v>
      </c>
      <c r="I400" s="108"/>
      <c r="J400" s="109">
        <v>11728</v>
      </c>
      <c r="K400" s="110">
        <v>12290</v>
      </c>
      <c r="L400" s="111">
        <f t="shared" si="18"/>
        <v>562</v>
      </c>
      <c r="M400" s="108"/>
      <c r="N400" s="109">
        <v>1194</v>
      </c>
      <c r="O400" s="110">
        <v>1251</v>
      </c>
      <c r="P400" s="110">
        <v>1273</v>
      </c>
      <c r="Q400" s="110">
        <v>1252</v>
      </c>
      <c r="R400" s="110" t="s">
        <v>601</v>
      </c>
      <c r="S400" s="111">
        <f t="shared" si="19"/>
        <v>-21</v>
      </c>
      <c r="T400" s="108"/>
      <c r="U400" s="109">
        <v>14010</v>
      </c>
      <c r="V400" s="110">
        <v>14751</v>
      </c>
      <c r="W400" s="110">
        <v>14730</v>
      </c>
      <c r="X400" s="111">
        <f t="shared" si="20"/>
        <v>-21</v>
      </c>
      <c r="Z400" s="112">
        <f>VLOOKUP(F400,'24q3 abv'!1:1048576,46,FALSE)</f>
        <v>-0.16871184399707317</v>
      </c>
      <c r="AA400" s="113">
        <f>VLOOKUP(F400,'24q3 abv'!1:1048576,48,FALSE)</f>
        <v>5.4560268789076396</v>
      </c>
      <c r="AB400" s="113">
        <f>VLOOKUP(F400,'24q3 abv'!1:1048576,49,FALSE)</f>
        <v>5.2945731287141546</v>
      </c>
      <c r="AC400" s="114">
        <f>VLOOKUP(F400,'24q3 abv'!1:1048576,50,FALSE)</f>
        <v>-0.16145375019348496</v>
      </c>
      <c r="AF400" s="257"/>
      <c r="AI400" s="257"/>
    </row>
    <row r="401" spans="1:35" x14ac:dyDescent="0.2">
      <c r="A401" s="105">
        <v>450</v>
      </c>
      <c r="B401" s="105">
        <v>450086114</v>
      </c>
      <c r="C401" s="106" t="s">
        <v>233</v>
      </c>
      <c r="D401" s="105">
        <v>86</v>
      </c>
      <c r="E401" s="106" t="s">
        <v>234</v>
      </c>
      <c r="F401" s="105">
        <v>114</v>
      </c>
      <c r="G401" s="106" t="s">
        <v>68</v>
      </c>
      <c r="H401" s="107">
        <v>1</v>
      </c>
      <c r="I401" s="108"/>
      <c r="J401" s="109">
        <v>14245.961293290045</v>
      </c>
      <c r="K401" s="110">
        <v>16912</v>
      </c>
      <c r="L401" s="111">
        <f t="shared" si="18"/>
        <v>2666.0387067099546</v>
      </c>
      <c r="M401" s="108"/>
      <c r="N401" s="109">
        <v>2324</v>
      </c>
      <c r="O401" s="110">
        <v>2758</v>
      </c>
      <c r="P401" s="110">
        <v>3483</v>
      </c>
      <c r="Q401" s="110">
        <v>3412</v>
      </c>
      <c r="R401" s="110" t="s">
        <v>601</v>
      </c>
      <c r="S401" s="111">
        <f t="shared" si="19"/>
        <v>-71</v>
      </c>
      <c r="T401" s="108"/>
      <c r="U401" s="109">
        <v>17657.961293290045</v>
      </c>
      <c r="V401" s="110">
        <v>21583</v>
      </c>
      <c r="W401" s="110">
        <v>21512</v>
      </c>
      <c r="X401" s="111">
        <f t="shared" si="20"/>
        <v>-71</v>
      </c>
      <c r="Z401" s="112">
        <f>VLOOKUP(F401,'24q3 abv'!1:1048576,46,FALSE)</f>
        <v>-0.41966986683934238</v>
      </c>
      <c r="AA401" s="113">
        <f>VLOOKUP(F401,'24q3 abv'!1:1048576,48,FALSE)</f>
        <v>3.6759648239440388</v>
      </c>
      <c r="AB401" s="113">
        <f>VLOOKUP(F401,'24q3 abv'!1:1048576,49,FALSE)</f>
        <v>7.257588985514138</v>
      </c>
      <c r="AC401" s="114">
        <f>VLOOKUP(F401,'24q3 abv'!1:1048576,50,FALSE)</f>
        <v>3.5816241615700992</v>
      </c>
      <c r="AF401" s="257"/>
      <c r="AI401" s="257"/>
    </row>
    <row r="402" spans="1:35" x14ac:dyDescent="0.2">
      <c r="A402" s="105">
        <v>450</v>
      </c>
      <c r="B402" s="105">
        <v>450086127</v>
      </c>
      <c r="C402" s="106" t="s">
        <v>233</v>
      </c>
      <c r="D402" s="105">
        <v>86</v>
      </c>
      <c r="E402" s="106" t="s">
        <v>234</v>
      </c>
      <c r="F402" s="105">
        <v>127</v>
      </c>
      <c r="G402" s="106" t="s">
        <v>70</v>
      </c>
      <c r="H402" s="107">
        <v>3</v>
      </c>
      <c r="I402" s="108"/>
      <c r="J402" s="109">
        <v>10115</v>
      </c>
      <c r="K402" s="110">
        <v>10705</v>
      </c>
      <c r="L402" s="111">
        <f t="shared" si="18"/>
        <v>590</v>
      </c>
      <c r="M402" s="108"/>
      <c r="N402" s="109">
        <v>5288</v>
      </c>
      <c r="O402" s="110">
        <v>5597</v>
      </c>
      <c r="P402" s="110">
        <v>5597</v>
      </c>
      <c r="Q402" s="110">
        <v>10441</v>
      </c>
      <c r="R402" s="110" t="s">
        <v>601</v>
      </c>
      <c r="S402" s="111">
        <f t="shared" si="19"/>
        <v>4844</v>
      </c>
      <c r="T402" s="108"/>
      <c r="U402" s="109">
        <v>16491</v>
      </c>
      <c r="V402" s="110">
        <v>17490</v>
      </c>
      <c r="W402" s="110">
        <v>22334</v>
      </c>
      <c r="X402" s="111">
        <f t="shared" si="20"/>
        <v>4844</v>
      </c>
      <c r="Z402" s="112">
        <f>VLOOKUP(F402,'24q3 abv'!1:1048576,46,FALSE)</f>
        <v>45.251870789942728</v>
      </c>
      <c r="AA402" s="113">
        <f>VLOOKUP(F402,'24q3 abv'!1:1048576,48,FALSE)</f>
        <v>2.1958391427043402</v>
      </c>
      <c r="AB402" s="113">
        <f>VLOOKUP(F402,'24q3 abv'!1:1048576,49,FALSE)</f>
        <v>33.052188635860155</v>
      </c>
      <c r="AC402" s="114">
        <f>VLOOKUP(F402,'24q3 abv'!1:1048576,50,FALSE)</f>
        <v>30.856349493155815</v>
      </c>
      <c r="AF402" s="257"/>
      <c r="AI402" s="257"/>
    </row>
    <row r="403" spans="1:35" x14ac:dyDescent="0.2">
      <c r="A403" s="105">
        <v>450</v>
      </c>
      <c r="B403" s="105">
        <v>450086137</v>
      </c>
      <c r="C403" s="106" t="s">
        <v>233</v>
      </c>
      <c r="D403" s="105">
        <v>86</v>
      </c>
      <c r="E403" s="106" t="s">
        <v>234</v>
      </c>
      <c r="F403" s="105">
        <v>137</v>
      </c>
      <c r="G403" s="106" t="s">
        <v>236</v>
      </c>
      <c r="H403" s="107">
        <v>4</v>
      </c>
      <c r="I403" s="108"/>
      <c r="J403" s="109">
        <v>16842.922068622574</v>
      </c>
      <c r="K403" s="110">
        <v>18254</v>
      </c>
      <c r="L403" s="111">
        <f t="shared" si="18"/>
        <v>1411.0779313774256</v>
      </c>
      <c r="M403" s="108"/>
      <c r="N403" s="109">
        <v>0</v>
      </c>
      <c r="O403" s="110">
        <v>0</v>
      </c>
      <c r="P403" s="110">
        <v>50</v>
      </c>
      <c r="Q403" s="110">
        <v>110</v>
      </c>
      <c r="R403" s="110" t="s">
        <v>601</v>
      </c>
      <c r="S403" s="111">
        <f t="shared" si="19"/>
        <v>60</v>
      </c>
      <c r="T403" s="108"/>
      <c r="U403" s="109">
        <v>17930.922068622574</v>
      </c>
      <c r="V403" s="110">
        <v>19492</v>
      </c>
      <c r="W403" s="110">
        <v>19552</v>
      </c>
      <c r="X403" s="111">
        <f t="shared" si="20"/>
        <v>60</v>
      </c>
      <c r="Z403" s="112">
        <f>VLOOKUP(F403,'24q3 abv'!1:1048576,46,FALSE)</f>
        <v>0.32882581326707339</v>
      </c>
      <c r="AA403" s="113">
        <f>VLOOKUP(F403,'24q3 abv'!1:1048576,48,FALSE)</f>
        <v>7.6749694198937926</v>
      </c>
      <c r="AB403" s="113">
        <f>VLOOKUP(F403,'24q3 abv'!1:1048576,49,FALSE)</f>
        <v>8.6072498043796397</v>
      </c>
      <c r="AC403" s="114">
        <f>VLOOKUP(F403,'24q3 abv'!1:1048576,50,FALSE)</f>
        <v>0.93228038448584716</v>
      </c>
      <c r="AF403" s="257"/>
      <c r="AI403" s="257"/>
    </row>
    <row r="404" spans="1:35" x14ac:dyDescent="0.2">
      <c r="A404" s="105">
        <v>450</v>
      </c>
      <c r="B404" s="105">
        <v>450086210</v>
      </c>
      <c r="C404" s="106" t="s">
        <v>233</v>
      </c>
      <c r="D404" s="105">
        <v>86</v>
      </c>
      <c r="E404" s="106" t="s">
        <v>234</v>
      </c>
      <c r="F404" s="105">
        <v>210</v>
      </c>
      <c r="G404" s="106" t="s">
        <v>71</v>
      </c>
      <c r="H404" s="107">
        <v>100</v>
      </c>
      <c r="I404" s="108"/>
      <c r="J404" s="109">
        <v>11025</v>
      </c>
      <c r="K404" s="110">
        <v>11536</v>
      </c>
      <c r="L404" s="111">
        <f t="shared" si="18"/>
        <v>511</v>
      </c>
      <c r="M404" s="108"/>
      <c r="N404" s="109">
        <v>3654</v>
      </c>
      <c r="O404" s="110">
        <v>3824</v>
      </c>
      <c r="P404" s="110">
        <v>3610</v>
      </c>
      <c r="Q404" s="110">
        <v>3595</v>
      </c>
      <c r="R404" s="110" t="s">
        <v>601</v>
      </c>
      <c r="S404" s="111">
        <f t="shared" si="19"/>
        <v>-15</v>
      </c>
      <c r="T404" s="108"/>
      <c r="U404" s="109">
        <v>15767</v>
      </c>
      <c r="V404" s="110">
        <v>16334</v>
      </c>
      <c r="W404" s="110">
        <v>16319</v>
      </c>
      <c r="X404" s="111">
        <f t="shared" si="20"/>
        <v>-15</v>
      </c>
      <c r="Z404" s="112">
        <f>VLOOKUP(F404,'24q3 abv'!1:1048576,46,FALSE)</f>
        <v>-0.12867067564891954</v>
      </c>
      <c r="AA404" s="113">
        <f>VLOOKUP(F404,'24q3 abv'!1:1048576,48,FALSE)</f>
        <v>5.6187916386582897</v>
      </c>
      <c r="AB404" s="113">
        <f>VLOOKUP(F404,'24q3 abv'!1:1048576,49,FALSE)</f>
        <v>4.3781448284270299</v>
      </c>
      <c r="AC404" s="114">
        <f>VLOOKUP(F404,'24q3 abv'!1:1048576,50,FALSE)</f>
        <v>-1.2406468102312598</v>
      </c>
      <c r="AF404" s="257"/>
      <c r="AI404" s="257"/>
    </row>
    <row r="405" spans="1:35" x14ac:dyDescent="0.2">
      <c r="A405" s="105">
        <v>450</v>
      </c>
      <c r="B405" s="105">
        <v>450086275</v>
      </c>
      <c r="C405" s="106" t="s">
        <v>233</v>
      </c>
      <c r="D405" s="105">
        <v>86</v>
      </c>
      <c r="E405" s="106" t="s">
        <v>234</v>
      </c>
      <c r="F405" s="105">
        <v>275</v>
      </c>
      <c r="G405" s="106" t="s">
        <v>237</v>
      </c>
      <c r="H405" s="107">
        <v>7</v>
      </c>
      <c r="I405" s="108"/>
      <c r="J405" s="109">
        <v>10032</v>
      </c>
      <c r="K405" s="110">
        <v>12225</v>
      </c>
      <c r="L405" s="111">
        <f t="shared" si="18"/>
        <v>2193</v>
      </c>
      <c r="M405" s="108"/>
      <c r="N405" s="109">
        <v>2924</v>
      </c>
      <c r="O405" s="110">
        <v>3564</v>
      </c>
      <c r="P405" s="110">
        <v>3564</v>
      </c>
      <c r="Q405" s="110">
        <v>3564</v>
      </c>
      <c r="R405" s="110" t="s">
        <v>601</v>
      </c>
      <c r="S405" s="111">
        <f t="shared" si="19"/>
        <v>0</v>
      </c>
      <c r="T405" s="108"/>
      <c r="U405" s="109">
        <v>14044</v>
      </c>
      <c r="V405" s="110">
        <v>16977</v>
      </c>
      <c r="W405" s="110">
        <v>16977</v>
      </c>
      <c r="X405" s="111">
        <f t="shared" si="20"/>
        <v>0</v>
      </c>
      <c r="Z405" s="112">
        <f>VLOOKUP(F405,'24q3 abv'!1:1048576,46,FALSE)</f>
        <v>0</v>
      </c>
      <c r="AA405" s="113">
        <f>VLOOKUP(F405,'24q3 abv'!1:1048576,48,FALSE)</f>
        <v>7.3998734670874668</v>
      </c>
      <c r="AB405" s="113">
        <f>VLOOKUP(F405,'24q3 abv'!1:1048576,49,FALSE)</f>
        <v>2.3893425259244085</v>
      </c>
      <c r="AC405" s="114">
        <f>VLOOKUP(F405,'24q3 abv'!1:1048576,50,FALSE)</f>
        <v>-5.0105309411630579</v>
      </c>
      <c r="AF405" s="257"/>
      <c r="AI405" s="257"/>
    </row>
    <row r="406" spans="1:35" x14ac:dyDescent="0.2">
      <c r="A406" s="105">
        <v>450</v>
      </c>
      <c r="B406" s="105">
        <v>450086278</v>
      </c>
      <c r="C406" s="106" t="s">
        <v>233</v>
      </c>
      <c r="D406" s="105">
        <v>86</v>
      </c>
      <c r="E406" s="106" t="s">
        <v>234</v>
      </c>
      <c r="F406" s="105">
        <v>278</v>
      </c>
      <c r="G406" s="106" t="s">
        <v>238</v>
      </c>
      <c r="H406" s="107">
        <v>10</v>
      </c>
      <c r="I406" s="108"/>
      <c r="J406" s="109">
        <v>11447</v>
      </c>
      <c r="K406" s="110">
        <v>12450</v>
      </c>
      <c r="L406" s="111">
        <f t="shared" si="18"/>
        <v>1003</v>
      </c>
      <c r="M406" s="108"/>
      <c r="N406" s="109">
        <v>2126</v>
      </c>
      <c r="O406" s="110">
        <v>2312</v>
      </c>
      <c r="P406" s="110">
        <v>2031</v>
      </c>
      <c r="Q406" s="110">
        <v>2058</v>
      </c>
      <c r="R406" s="110" t="s">
        <v>601</v>
      </c>
      <c r="S406" s="111">
        <f t="shared" si="19"/>
        <v>27</v>
      </c>
      <c r="T406" s="108"/>
      <c r="U406" s="109">
        <v>14661</v>
      </c>
      <c r="V406" s="110">
        <v>15669</v>
      </c>
      <c r="W406" s="110">
        <v>15696</v>
      </c>
      <c r="X406" s="111">
        <f t="shared" si="20"/>
        <v>27</v>
      </c>
      <c r="Z406" s="112">
        <f>VLOOKUP(F406,'24q3 abv'!1:1048576,46,FALSE)</f>
        <v>0.21891410507767262</v>
      </c>
      <c r="AA406" s="113">
        <f>VLOOKUP(F406,'24q3 abv'!1:1048576,48,FALSE)</f>
        <v>6.4743911722375858</v>
      </c>
      <c r="AB406" s="113">
        <f>VLOOKUP(F406,'24q3 abv'!1:1048576,49,FALSE)</f>
        <v>4.4994685180881921</v>
      </c>
      <c r="AC406" s="114">
        <f>VLOOKUP(F406,'24q3 abv'!1:1048576,50,FALSE)</f>
        <v>-1.9749226541493936</v>
      </c>
      <c r="AF406" s="257"/>
      <c r="AI406" s="257"/>
    </row>
    <row r="407" spans="1:35" x14ac:dyDescent="0.2">
      <c r="A407" s="105">
        <v>450</v>
      </c>
      <c r="B407" s="105">
        <v>450086327</v>
      </c>
      <c r="C407" s="106" t="s">
        <v>233</v>
      </c>
      <c r="D407" s="105">
        <v>86</v>
      </c>
      <c r="E407" s="106" t="s">
        <v>234</v>
      </c>
      <c r="F407" s="105">
        <v>327</v>
      </c>
      <c r="G407" s="106" t="s">
        <v>239</v>
      </c>
      <c r="H407" s="107">
        <v>1</v>
      </c>
      <c r="I407" s="108"/>
      <c r="J407" s="109">
        <v>9978</v>
      </c>
      <c r="K407" s="110">
        <v>10519</v>
      </c>
      <c r="L407" s="111">
        <f t="shared" si="18"/>
        <v>541</v>
      </c>
      <c r="M407" s="108"/>
      <c r="N407" s="109">
        <v>11118</v>
      </c>
      <c r="O407" s="110">
        <v>11721</v>
      </c>
      <c r="P407" s="110">
        <v>11721</v>
      </c>
      <c r="Q407" s="110">
        <v>11721</v>
      </c>
      <c r="R407" s="110" t="s">
        <v>601</v>
      </c>
      <c r="S407" s="111">
        <f t="shared" si="19"/>
        <v>0</v>
      </c>
      <c r="T407" s="108"/>
      <c r="U407" s="109">
        <v>22184</v>
      </c>
      <c r="V407" s="110">
        <v>23428</v>
      </c>
      <c r="W407" s="110">
        <v>23428</v>
      </c>
      <c r="X407" s="111">
        <f t="shared" si="20"/>
        <v>0</v>
      </c>
      <c r="Z407" s="112">
        <f>VLOOKUP(F407,'24q3 abv'!1:1048576,46,FALSE)</f>
        <v>0</v>
      </c>
      <c r="AA407" s="113">
        <f>VLOOKUP(F407,'24q3 abv'!1:1048576,48,FALSE)</f>
        <v>0.26383376187589785</v>
      </c>
      <c r="AB407" s="113">
        <f>VLOOKUP(F407,'24q3 abv'!1:1048576,49,FALSE)</f>
        <v>2.5684567544935919</v>
      </c>
      <c r="AC407" s="114">
        <f>VLOOKUP(F407,'24q3 abv'!1:1048576,50,FALSE)</f>
        <v>2.304622992617694</v>
      </c>
      <c r="AF407" s="257"/>
      <c r="AI407" s="257"/>
    </row>
    <row r="408" spans="1:35" x14ac:dyDescent="0.2">
      <c r="A408" s="105">
        <v>450</v>
      </c>
      <c r="B408" s="105">
        <v>450086337</v>
      </c>
      <c r="C408" s="106" t="s">
        <v>233</v>
      </c>
      <c r="D408" s="105">
        <v>86</v>
      </c>
      <c r="E408" s="106" t="s">
        <v>234</v>
      </c>
      <c r="F408" s="105">
        <v>337</v>
      </c>
      <c r="G408" s="106" t="s">
        <v>240</v>
      </c>
      <c r="H408" s="107">
        <v>1</v>
      </c>
      <c r="I408" s="108"/>
      <c r="J408" s="109">
        <v>14525</v>
      </c>
      <c r="K408" s="110">
        <v>15678</v>
      </c>
      <c r="L408" s="111">
        <f t="shared" si="18"/>
        <v>1153</v>
      </c>
      <c r="M408" s="108"/>
      <c r="N408" s="109">
        <v>19353</v>
      </c>
      <c r="O408" s="110">
        <v>20889</v>
      </c>
      <c r="P408" s="110">
        <v>15862</v>
      </c>
      <c r="Q408" s="110">
        <v>15892</v>
      </c>
      <c r="R408" s="110" t="s">
        <v>601</v>
      </c>
      <c r="S408" s="111">
        <f t="shared" si="19"/>
        <v>30</v>
      </c>
      <c r="T408" s="108"/>
      <c r="U408" s="109">
        <v>34966</v>
      </c>
      <c r="V408" s="110">
        <v>32728</v>
      </c>
      <c r="W408" s="110">
        <v>32758</v>
      </c>
      <c r="X408" s="111">
        <f t="shared" si="20"/>
        <v>30</v>
      </c>
      <c r="Z408" s="112">
        <f>VLOOKUP(F408,'24q3 abv'!1:1048576,46,FALSE)</f>
        <v>0.18943087237875034</v>
      </c>
      <c r="AA408" s="113">
        <f>VLOOKUP(F408,'24q3 abv'!1:1048576,48,FALSE)</f>
        <v>16.576149753155175</v>
      </c>
      <c r="AB408" s="113">
        <f>VLOOKUP(F408,'24q3 abv'!1:1048576,49,FALSE)</f>
        <v>0.41258867843533087</v>
      </c>
      <c r="AC408" s="114">
        <f>VLOOKUP(F408,'24q3 abv'!1:1048576,50,FALSE)</f>
        <v>-16.163561074719844</v>
      </c>
      <c r="AF408" s="257"/>
      <c r="AI408" s="257"/>
    </row>
    <row r="409" spans="1:35" x14ac:dyDescent="0.2">
      <c r="A409" s="105">
        <v>450</v>
      </c>
      <c r="B409" s="105">
        <v>450086340</v>
      </c>
      <c r="C409" s="106" t="s">
        <v>233</v>
      </c>
      <c r="D409" s="105">
        <v>86</v>
      </c>
      <c r="E409" s="106" t="s">
        <v>234</v>
      </c>
      <c r="F409" s="105">
        <v>340</v>
      </c>
      <c r="G409" s="106" t="s">
        <v>241</v>
      </c>
      <c r="H409" s="107">
        <v>6</v>
      </c>
      <c r="I409" s="108"/>
      <c r="J409" s="109">
        <v>10012</v>
      </c>
      <c r="K409" s="110">
        <v>10631</v>
      </c>
      <c r="L409" s="111">
        <f t="shared" si="18"/>
        <v>619</v>
      </c>
      <c r="M409" s="108"/>
      <c r="N409" s="109">
        <v>5831</v>
      </c>
      <c r="O409" s="110">
        <v>6191</v>
      </c>
      <c r="P409" s="110">
        <v>6191</v>
      </c>
      <c r="Q409" s="110">
        <v>6191</v>
      </c>
      <c r="R409" s="110" t="s">
        <v>601</v>
      </c>
      <c r="S409" s="111">
        <f t="shared" si="19"/>
        <v>0</v>
      </c>
      <c r="T409" s="108"/>
      <c r="U409" s="109">
        <v>16931</v>
      </c>
      <c r="V409" s="110">
        <v>18010</v>
      </c>
      <c r="W409" s="110">
        <v>18010</v>
      </c>
      <c r="X409" s="111">
        <f t="shared" si="20"/>
        <v>0</v>
      </c>
      <c r="Z409" s="112">
        <f>VLOOKUP(F409,'24q3 abv'!1:1048576,46,FALSE)</f>
        <v>0</v>
      </c>
      <c r="AA409" s="113">
        <f>VLOOKUP(F409,'24q3 abv'!1:1048576,48,FALSE)</f>
        <v>-2.2197359402174435</v>
      </c>
      <c r="AB409" s="113">
        <f>VLOOKUP(F409,'24q3 abv'!1:1048576,49,FALSE)</f>
        <v>2.5172669672883221</v>
      </c>
      <c r="AC409" s="114">
        <f>VLOOKUP(F409,'24q3 abv'!1:1048576,50,FALSE)</f>
        <v>4.7370029075057651</v>
      </c>
      <c r="AF409" s="257"/>
      <c r="AI409" s="257"/>
    </row>
    <row r="410" spans="1:35" x14ac:dyDescent="0.2">
      <c r="A410" s="105">
        <v>450</v>
      </c>
      <c r="B410" s="105">
        <v>450086670</v>
      </c>
      <c r="C410" s="106" t="s">
        <v>233</v>
      </c>
      <c r="D410" s="105">
        <v>86</v>
      </c>
      <c r="E410" s="106" t="s">
        <v>234</v>
      </c>
      <c r="F410" s="105">
        <v>670</v>
      </c>
      <c r="G410" s="106" t="s">
        <v>76</v>
      </c>
      <c r="H410" s="107">
        <v>1</v>
      </c>
      <c r="I410" s="108"/>
      <c r="J410" s="109" t="s">
        <v>601</v>
      </c>
      <c r="K410" s="110">
        <v>14056</v>
      </c>
      <c r="L410" s="111" t="str">
        <f t="shared" si="18"/>
        <v/>
      </c>
      <c r="M410" s="108"/>
      <c r="N410" s="109" t="s">
        <v>601</v>
      </c>
      <c r="O410" s="110">
        <v>10498</v>
      </c>
      <c r="P410" s="110">
        <v>10594</v>
      </c>
      <c r="Q410" s="110">
        <v>10654</v>
      </c>
      <c r="R410" s="110" t="s">
        <v>601</v>
      </c>
      <c r="S410" s="111">
        <f t="shared" si="19"/>
        <v>60</v>
      </c>
      <c r="T410" s="108"/>
      <c r="U410" s="109" t="s">
        <v>601</v>
      </c>
      <c r="V410" s="110">
        <v>25838</v>
      </c>
      <c r="W410" s="110">
        <v>25898</v>
      </c>
      <c r="X410" s="111">
        <f t="shared" si="20"/>
        <v>60</v>
      </c>
      <c r="Z410" s="112">
        <f>VLOOKUP(F410,'24q3 abv'!1:1048576,46,FALSE)</f>
        <v>0.42567063522108128</v>
      </c>
      <c r="AA410" s="113">
        <f>VLOOKUP(F410,'24q3 abv'!1:1048576,48,FALSE)</f>
        <v>1.2113441950493649</v>
      </c>
      <c r="AB410" s="113">
        <f>VLOOKUP(F410,'24q3 abv'!1:1048576,49,FALSE)</f>
        <v>1.9077084948239964</v>
      </c>
      <c r="AC410" s="114">
        <f>VLOOKUP(F410,'24q3 abv'!1:1048576,50,FALSE)</f>
        <v>0.69636429977463155</v>
      </c>
      <c r="AF410" s="257"/>
      <c r="AI410" s="257"/>
    </row>
    <row r="411" spans="1:35" x14ac:dyDescent="0.2">
      <c r="A411" s="105">
        <v>450</v>
      </c>
      <c r="B411" s="105">
        <v>450086674</v>
      </c>
      <c r="C411" s="106" t="s">
        <v>233</v>
      </c>
      <c r="D411" s="105">
        <v>86</v>
      </c>
      <c r="E411" s="106" t="s">
        <v>234</v>
      </c>
      <c r="F411" s="105">
        <v>674</v>
      </c>
      <c r="G411" s="106" t="s">
        <v>77</v>
      </c>
      <c r="H411" s="107">
        <v>1</v>
      </c>
      <c r="I411" s="108"/>
      <c r="J411" s="109">
        <v>13985.842794117649</v>
      </c>
      <c r="K411" s="110">
        <v>15339</v>
      </c>
      <c r="L411" s="111">
        <f t="shared" si="18"/>
        <v>1353.1572058823513</v>
      </c>
      <c r="M411" s="108"/>
      <c r="N411" s="109">
        <v>5044</v>
      </c>
      <c r="O411" s="110">
        <v>5532</v>
      </c>
      <c r="P411" s="110">
        <v>6190</v>
      </c>
      <c r="Q411" s="110">
        <v>5890</v>
      </c>
      <c r="R411" s="110" t="s">
        <v>601</v>
      </c>
      <c r="S411" s="111">
        <f t="shared" si="19"/>
        <v>-300</v>
      </c>
      <c r="T411" s="108"/>
      <c r="U411" s="109">
        <v>20117.842794117649</v>
      </c>
      <c r="V411" s="110">
        <v>22717</v>
      </c>
      <c r="W411" s="110">
        <v>22417</v>
      </c>
      <c r="X411" s="111">
        <f t="shared" si="20"/>
        <v>-300</v>
      </c>
      <c r="Z411" s="112">
        <f>VLOOKUP(F411,'24q3 abv'!1:1048576,46,FALSE)</f>
        <v>-1.9561665607065493</v>
      </c>
      <c r="AA411" s="113">
        <f>VLOOKUP(F411,'24q3 abv'!1:1048576,48,FALSE)</f>
        <v>1.8241808690624739</v>
      </c>
      <c r="AB411" s="113">
        <f>VLOOKUP(F411,'24q3 abv'!1:1048576,49,FALSE)</f>
        <v>3.5417277488473085</v>
      </c>
      <c r="AC411" s="114">
        <f>VLOOKUP(F411,'24q3 abv'!1:1048576,50,FALSE)</f>
        <v>1.7175468797848346</v>
      </c>
      <c r="AF411" s="257"/>
      <c r="AI411" s="257"/>
    </row>
    <row r="412" spans="1:35" x14ac:dyDescent="0.2">
      <c r="A412" s="105">
        <v>450</v>
      </c>
      <c r="B412" s="105">
        <v>450086683</v>
      </c>
      <c r="C412" s="106" t="s">
        <v>233</v>
      </c>
      <c r="D412" s="105">
        <v>86</v>
      </c>
      <c r="E412" s="106" t="s">
        <v>234</v>
      </c>
      <c r="F412" s="105">
        <v>683</v>
      </c>
      <c r="G412" s="106" t="s">
        <v>242</v>
      </c>
      <c r="H412" s="107">
        <v>2</v>
      </c>
      <c r="I412" s="108"/>
      <c r="J412" s="109">
        <v>9754</v>
      </c>
      <c r="K412" s="110">
        <v>10332</v>
      </c>
      <c r="L412" s="111">
        <f t="shared" si="18"/>
        <v>578</v>
      </c>
      <c r="M412" s="108"/>
      <c r="N412" s="109">
        <v>8027</v>
      </c>
      <c r="O412" s="110">
        <v>8503</v>
      </c>
      <c r="P412" s="110">
        <v>8503</v>
      </c>
      <c r="Q412" s="110">
        <v>8503</v>
      </c>
      <c r="R412" s="110" t="s">
        <v>601</v>
      </c>
      <c r="S412" s="111">
        <f t="shared" si="19"/>
        <v>0</v>
      </c>
      <c r="T412" s="108"/>
      <c r="U412" s="109">
        <v>18869</v>
      </c>
      <c r="V412" s="110">
        <v>20023</v>
      </c>
      <c r="W412" s="110">
        <v>20023</v>
      </c>
      <c r="X412" s="111">
        <f t="shared" si="20"/>
        <v>0</v>
      </c>
      <c r="Z412" s="112">
        <f>VLOOKUP(F412,'24q3 abv'!1:1048576,46,FALSE)</f>
        <v>0</v>
      </c>
      <c r="AA412" s="113">
        <f>VLOOKUP(F412,'24q3 abv'!1:1048576,48,FALSE)</f>
        <v>0.87888023833695605</v>
      </c>
      <c r="AB412" s="113">
        <f>VLOOKUP(F412,'24q3 abv'!1:1048576,49,FALSE)</f>
        <v>2.3818746554351775</v>
      </c>
      <c r="AC412" s="114">
        <f>VLOOKUP(F412,'24q3 abv'!1:1048576,50,FALSE)</f>
        <v>1.5029944170982215</v>
      </c>
      <c r="AF412" s="257"/>
      <c r="AI412" s="257"/>
    </row>
    <row r="413" spans="1:35" x14ac:dyDescent="0.2">
      <c r="A413" s="105">
        <v>453</v>
      </c>
      <c r="B413" s="105">
        <v>453137005</v>
      </c>
      <c r="C413" s="106" t="s">
        <v>243</v>
      </c>
      <c r="D413" s="105">
        <v>137</v>
      </c>
      <c r="E413" s="106" t="s">
        <v>236</v>
      </c>
      <c r="F413" s="105">
        <v>5</v>
      </c>
      <c r="G413" s="106" t="s">
        <v>186</v>
      </c>
      <c r="H413" s="107">
        <v>3</v>
      </c>
      <c r="I413" s="108"/>
      <c r="J413" s="109">
        <v>11854</v>
      </c>
      <c r="K413" s="110">
        <v>12662</v>
      </c>
      <c r="L413" s="111">
        <f t="shared" si="18"/>
        <v>808</v>
      </c>
      <c r="M413" s="108"/>
      <c r="N413" s="109">
        <v>5062</v>
      </c>
      <c r="O413" s="110">
        <v>5408</v>
      </c>
      <c r="P413" s="110">
        <v>4459</v>
      </c>
      <c r="Q413" s="110">
        <v>5408</v>
      </c>
      <c r="R413" s="110" t="s">
        <v>601</v>
      </c>
      <c r="S413" s="111">
        <f t="shared" si="19"/>
        <v>949</v>
      </c>
      <c r="T413" s="108"/>
      <c r="U413" s="109">
        <v>18004</v>
      </c>
      <c r="V413" s="110">
        <v>18309</v>
      </c>
      <c r="W413" s="110">
        <v>19258</v>
      </c>
      <c r="X413" s="111">
        <f t="shared" si="20"/>
        <v>949</v>
      </c>
      <c r="Z413" s="112">
        <f>VLOOKUP(F413,'24q3 abv'!1:1048576,46,FALSE)</f>
        <v>7.4909821200908482</v>
      </c>
      <c r="AA413" s="113">
        <f>VLOOKUP(F413,'24q3 abv'!1:1048576,48,FALSE)</f>
        <v>8.4370747745265948</v>
      </c>
      <c r="AB413" s="113">
        <f>VLOOKUP(F413,'24q3 abv'!1:1048576,49,FALSE)</f>
        <v>6.6111434692590842</v>
      </c>
      <c r="AC413" s="114">
        <f>VLOOKUP(F413,'24q3 abv'!1:1048576,50,FALSE)</f>
        <v>-1.8259313052675106</v>
      </c>
      <c r="AF413" s="257"/>
      <c r="AI413" s="257"/>
    </row>
    <row r="414" spans="1:35" x14ac:dyDescent="0.2">
      <c r="A414" s="105">
        <v>453</v>
      </c>
      <c r="B414" s="105">
        <v>453137061</v>
      </c>
      <c r="C414" s="106" t="s">
        <v>243</v>
      </c>
      <c r="D414" s="105">
        <v>137</v>
      </c>
      <c r="E414" s="106" t="s">
        <v>236</v>
      </c>
      <c r="F414" s="105">
        <v>61</v>
      </c>
      <c r="G414" s="106" t="s">
        <v>188</v>
      </c>
      <c r="H414" s="107">
        <v>74</v>
      </c>
      <c r="I414" s="108"/>
      <c r="J414" s="109">
        <v>14959</v>
      </c>
      <c r="K414" s="110">
        <v>16488</v>
      </c>
      <c r="L414" s="111">
        <f t="shared" si="18"/>
        <v>1529</v>
      </c>
      <c r="M414" s="108"/>
      <c r="N414" s="109">
        <v>634</v>
      </c>
      <c r="O414" s="110">
        <v>699</v>
      </c>
      <c r="P414" s="110">
        <v>0</v>
      </c>
      <c r="Q414" s="110">
        <v>470</v>
      </c>
      <c r="R414" s="110" t="s">
        <v>601</v>
      </c>
      <c r="S414" s="111">
        <f t="shared" si="19"/>
        <v>470</v>
      </c>
      <c r="T414" s="108"/>
      <c r="U414" s="109">
        <v>16681</v>
      </c>
      <c r="V414" s="110">
        <v>17676</v>
      </c>
      <c r="W414" s="110">
        <v>18146</v>
      </c>
      <c r="X414" s="111">
        <f t="shared" si="20"/>
        <v>470</v>
      </c>
      <c r="Z414" s="112">
        <f>VLOOKUP(F414,'24q3 abv'!1:1048576,46,FALSE)</f>
        <v>23.491529323890191</v>
      </c>
      <c r="AA414" s="113">
        <f>VLOOKUP(F414,'24q3 abv'!1:1048576,48,FALSE)</f>
        <v>8.6806839071718578</v>
      </c>
      <c r="AB414" s="113">
        <f>VLOOKUP(F414,'24q3 abv'!1:1048576,49,FALSE)</f>
        <v>7.1601836101013259</v>
      </c>
      <c r="AC414" s="114">
        <f>VLOOKUP(F414,'24q3 abv'!1:1048576,50,FALSE)</f>
        <v>-1.5205002970705319</v>
      </c>
      <c r="AF414" s="257"/>
      <c r="AI414" s="257"/>
    </row>
    <row r="415" spans="1:35" x14ac:dyDescent="0.2">
      <c r="A415" s="105">
        <v>453</v>
      </c>
      <c r="B415" s="105">
        <v>453137086</v>
      </c>
      <c r="C415" s="106" t="s">
        <v>243</v>
      </c>
      <c r="D415" s="105">
        <v>137</v>
      </c>
      <c r="E415" s="106" t="s">
        <v>236</v>
      </c>
      <c r="F415" s="105">
        <v>86</v>
      </c>
      <c r="G415" s="106" t="s">
        <v>234</v>
      </c>
      <c r="H415" s="107">
        <v>1</v>
      </c>
      <c r="I415" s="108"/>
      <c r="J415" s="109">
        <v>15193</v>
      </c>
      <c r="K415" s="110">
        <v>16201</v>
      </c>
      <c r="L415" s="111">
        <f t="shared" si="18"/>
        <v>1008</v>
      </c>
      <c r="M415" s="108"/>
      <c r="N415" s="109">
        <v>1546</v>
      </c>
      <c r="O415" s="110">
        <v>1649</v>
      </c>
      <c r="P415" s="110">
        <v>1677</v>
      </c>
      <c r="Q415" s="110">
        <v>1650</v>
      </c>
      <c r="R415" s="110" t="s">
        <v>601</v>
      </c>
      <c r="S415" s="111">
        <f t="shared" si="19"/>
        <v>-27</v>
      </c>
      <c r="T415" s="108"/>
      <c r="U415" s="109">
        <v>17827</v>
      </c>
      <c r="V415" s="110">
        <v>19066</v>
      </c>
      <c r="W415" s="110">
        <v>19039</v>
      </c>
      <c r="X415" s="111">
        <f t="shared" si="20"/>
        <v>-27</v>
      </c>
      <c r="Z415" s="112">
        <f>VLOOKUP(F415,'24q3 abv'!1:1048576,46,FALSE)</f>
        <v>-0.16871184399707317</v>
      </c>
      <c r="AA415" s="113">
        <f>VLOOKUP(F415,'24q3 abv'!1:1048576,48,FALSE)</f>
        <v>5.4560268789076396</v>
      </c>
      <c r="AB415" s="113">
        <f>VLOOKUP(F415,'24q3 abv'!1:1048576,49,FALSE)</f>
        <v>5.2945731287141546</v>
      </c>
      <c r="AC415" s="114">
        <f>VLOOKUP(F415,'24q3 abv'!1:1048576,50,FALSE)</f>
        <v>-0.16145375019348496</v>
      </c>
      <c r="AF415" s="257"/>
      <c r="AI415" s="257"/>
    </row>
    <row r="416" spans="1:35" x14ac:dyDescent="0.2">
      <c r="A416" s="105">
        <v>453</v>
      </c>
      <c r="B416" s="105">
        <v>453137114</v>
      </c>
      <c r="C416" s="106" t="s">
        <v>243</v>
      </c>
      <c r="D416" s="105">
        <v>137</v>
      </c>
      <c r="E416" s="106" t="s">
        <v>236</v>
      </c>
      <c r="F416" s="105">
        <v>114</v>
      </c>
      <c r="G416" s="106" t="s">
        <v>68</v>
      </c>
      <c r="H416" s="107">
        <v>2</v>
      </c>
      <c r="I416" s="108"/>
      <c r="J416" s="109">
        <v>15777</v>
      </c>
      <c r="K416" s="110">
        <v>17098</v>
      </c>
      <c r="L416" s="111">
        <f t="shared" si="18"/>
        <v>1321</v>
      </c>
      <c r="M416" s="108"/>
      <c r="N416" s="109">
        <v>2573</v>
      </c>
      <c r="O416" s="110">
        <v>2789</v>
      </c>
      <c r="P416" s="110">
        <v>3521</v>
      </c>
      <c r="Q416" s="110">
        <v>3449</v>
      </c>
      <c r="R416" s="110" t="s">
        <v>601</v>
      </c>
      <c r="S416" s="111">
        <f t="shared" si="19"/>
        <v>-72</v>
      </c>
      <c r="T416" s="108"/>
      <c r="U416" s="109">
        <v>19438</v>
      </c>
      <c r="V416" s="110">
        <v>21807</v>
      </c>
      <c r="W416" s="110">
        <v>21735</v>
      </c>
      <c r="X416" s="111">
        <f t="shared" si="20"/>
        <v>-72</v>
      </c>
      <c r="Z416" s="112">
        <f>VLOOKUP(F416,'24q3 abv'!1:1048576,46,FALSE)</f>
        <v>-0.41966986683934238</v>
      </c>
      <c r="AA416" s="113">
        <f>VLOOKUP(F416,'24q3 abv'!1:1048576,48,FALSE)</f>
        <v>3.6759648239440388</v>
      </c>
      <c r="AB416" s="113">
        <f>VLOOKUP(F416,'24q3 abv'!1:1048576,49,FALSE)</f>
        <v>7.257588985514138</v>
      </c>
      <c r="AC416" s="114">
        <f>VLOOKUP(F416,'24q3 abv'!1:1048576,50,FALSE)</f>
        <v>3.5816241615700992</v>
      </c>
      <c r="AF416" s="257"/>
      <c r="AI416" s="257"/>
    </row>
    <row r="417" spans="1:35" x14ac:dyDescent="0.2">
      <c r="A417" s="105">
        <v>453</v>
      </c>
      <c r="B417" s="105">
        <v>453137137</v>
      </c>
      <c r="C417" s="106" t="s">
        <v>243</v>
      </c>
      <c r="D417" s="105">
        <v>137</v>
      </c>
      <c r="E417" s="106" t="s">
        <v>236</v>
      </c>
      <c r="F417" s="105">
        <v>137</v>
      </c>
      <c r="G417" s="106" t="s">
        <v>236</v>
      </c>
      <c r="H417" s="107">
        <v>491</v>
      </c>
      <c r="I417" s="108"/>
      <c r="J417" s="109">
        <v>16116</v>
      </c>
      <c r="K417" s="110">
        <v>17958</v>
      </c>
      <c r="L417" s="111">
        <f t="shared" si="18"/>
        <v>1842</v>
      </c>
      <c r="M417" s="108"/>
      <c r="N417" s="109">
        <v>0</v>
      </c>
      <c r="O417" s="110">
        <v>0</v>
      </c>
      <c r="P417" s="110">
        <v>49</v>
      </c>
      <c r="Q417" s="110">
        <v>108</v>
      </c>
      <c r="R417" s="110" t="s">
        <v>601</v>
      </c>
      <c r="S417" s="111">
        <f t="shared" si="19"/>
        <v>59</v>
      </c>
      <c r="T417" s="108"/>
      <c r="U417" s="109">
        <v>17204</v>
      </c>
      <c r="V417" s="110">
        <v>19195</v>
      </c>
      <c r="W417" s="110">
        <v>19254</v>
      </c>
      <c r="X417" s="111">
        <f t="shared" si="20"/>
        <v>59</v>
      </c>
      <c r="Z417" s="112">
        <f>VLOOKUP(F417,'24q3 abv'!1:1048576,46,FALSE)</f>
        <v>0.32882581326707339</v>
      </c>
      <c r="AA417" s="113">
        <f>VLOOKUP(F417,'24q3 abv'!1:1048576,48,FALSE)</f>
        <v>7.6749694198937926</v>
      </c>
      <c r="AB417" s="113">
        <f>VLOOKUP(F417,'24q3 abv'!1:1048576,49,FALSE)</f>
        <v>8.6072498043796397</v>
      </c>
      <c r="AC417" s="114">
        <f>VLOOKUP(F417,'24q3 abv'!1:1048576,50,FALSE)</f>
        <v>0.93228038448584716</v>
      </c>
      <c r="AF417" s="257"/>
      <c r="AI417" s="257"/>
    </row>
    <row r="418" spans="1:35" x14ac:dyDescent="0.2">
      <c r="A418" s="105">
        <v>453</v>
      </c>
      <c r="B418" s="105">
        <v>453137161</v>
      </c>
      <c r="C418" s="106" t="s">
        <v>243</v>
      </c>
      <c r="D418" s="105">
        <v>137</v>
      </c>
      <c r="E418" s="106" t="s">
        <v>236</v>
      </c>
      <c r="F418" s="105">
        <v>161</v>
      </c>
      <c r="G418" s="106" t="s">
        <v>191</v>
      </c>
      <c r="H418" s="107">
        <v>1</v>
      </c>
      <c r="I418" s="108"/>
      <c r="J418" s="109">
        <v>15171</v>
      </c>
      <c r="K418" s="110">
        <v>16575</v>
      </c>
      <c r="L418" s="111">
        <f t="shared" si="18"/>
        <v>1404</v>
      </c>
      <c r="M418" s="108"/>
      <c r="N418" s="109">
        <v>6393</v>
      </c>
      <c r="O418" s="110">
        <v>6984</v>
      </c>
      <c r="P418" s="110">
        <v>5716</v>
      </c>
      <c r="Q418" s="110">
        <v>5786</v>
      </c>
      <c r="R418" s="110" t="s">
        <v>601</v>
      </c>
      <c r="S418" s="111">
        <f t="shared" si="19"/>
        <v>70</v>
      </c>
      <c r="T418" s="108"/>
      <c r="U418" s="109">
        <v>22652</v>
      </c>
      <c r="V418" s="110">
        <v>23479</v>
      </c>
      <c r="W418" s="110">
        <v>23549</v>
      </c>
      <c r="X418" s="111">
        <f t="shared" si="20"/>
        <v>70</v>
      </c>
      <c r="Z418" s="112">
        <f>VLOOKUP(F418,'24q3 abv'!1:1048576,46,FALSE)</f>
        <v>0.41941416051673741</v>
      </c>
      <c r="AA418" s="113">
        <f>VLOOKUP(F418,'24q3 abv'!1:1048576,48,FALSE)</f>
        <v>6.3103622832173096</v>
      </c>
      <c r="AB418" s="113">
        <f>VLOOKUP(F418,'24q3 abv'!1:1048576,49,FALSE)</f>
        <v>5.3255294417248082</v>
      </c>
      <c r="AC418" s="114">
        <f>VLOOKUP(F418,'24q3 abv'!1:1048576,50,FALSE)</f>
        <v>-0.98483284149250139</v>
      </c>
      <c r="AF418" s="257"/>
      <c r="AI418" s="257"/>
    </row>
    <row r="419" spans="1:35" x14ac:dyDescent="0.2">
      <c r="A419" s="105">
        <v>453</v>
      </c>
      <c r="B419" s="105">
        <v>453137210</v>
      </c>
      <c r="C419" s="106" t="s">
        <v>243</v>
      </c>
      <c r="D419" s="105">
        <v>137</v>
      </c>
      <c r="E419" s="106" t="s">
        <v>236</v>
      </c>
      <c r="F419" s="105">
        <v>210</v>
      </c>
      <c r="G419" s="106" t="s">
        <v>71</v>
      </c>
      <c r="H419" s="107">
        <v>4</v>
      </c>
      <c r="I419" s="108"/>
      <c r="J419" s="109">
        <v>14729</v>
      </c>
      <c r="K419" s="110">
        <v>15678</v>
      </c>
      <c r="L419" s="111">
        <f t="shared" si="18"/>
        <v>949</v>
      </c>
      <c r="M419" s="108"/>
      <c r="N419" s="109">
        <v>4882</v>
      </c>
      <c r="O419" s="110">
        <v>5196</v>
      </c>
      <c r="P419" s="110">
        <v>4906</v>
      </c>
      <c r="Q419" s="110">
        <v>4885</v>
      </c>
      <c r="R419" s="110" t="s">
        <v>601</v>
      </c>
      <c r="S419" s="111">
        <f t="shared" si="19"/>
        <v>-21</v>
      </c>
      <c r="T419" s="108"/>
      <c r="U419" s="109">
        <v>20699</v>
      </c>
      <c r="V419" s="110">
        <v>21772</v>
      </c>
      <c r="W419" s="110">
        <v>21751</v>
      </c>
      <c r="X419" s="111">
        <f t="shared" si="20"/>
        <v>-21</v>
      </c>
      <c r="Z419" s="112">
        <f>VLOOKUP(F419,'24q3 abv'!1:1048576,46,FALSE)</f>
        <v>-0.12867067564891954</v>
      </c>
      <c r="AA419" s="113">
        <f>VLOOKUP(F419,'24q3 abv'!1:1048576,48,FALSE)</f>
        <v>5.6187916386582897</v>
      </c>
      <c r="AB419" s="113">
        <f>VLOOKUP(F419,'24q3 abv'!1:1048576,49,FALSE)</f>
        <v>4.3781448284270299</v>
      </c>
      <c r="AC419" s="114">
        <f>VLOOKUP(F419,'24q3 abv'!1:1048576,50,FALSE)</f>
        <v>-1.2406468102312598</v>
      </c>
      <c r="AF419" s="257"/>
      <c r="AI419" s="257"/>
    </row>
    <row r="420" spans="1:35" x14ac:dyDescent="0.2">
      <c r="A420" s="105">
        <v>453</v>
      </c>
      <c r="B420" s="105">
        <v>453137278</v>
      </c>
      <c r="C420" s="106" t="s">
        <v>243</v>
      </c>
      <c r="D420" s="105">
        <v>137</v>
      </c>
      <c r="E420" s="106" t="s">
        <v>236</v>
      </c>
      <c r="F420" s="105">
        <v>278</v>
      </c>
      <c r="G420" s="106" t="s">
        <v>238</v>
      </c>
      <c r="H420" s="107">
        <v>6</v>
      </c>
      <c r="I420" s="108"/>
      <c r="J420" s="109">
        <v>12553</v>
      </c>
      <c r="K420" s="110">
        <v>15589</v>
      </c>
      <c r="L420" s="111">
        <f t="shared" si="18"/>
        <v>3036</v>
      </c>
      <c r="M420" s="108"/>
      <c r="N420" s="109">
        <v>2331</v>
      </c>
      <c r="O420" s="110">
        <v>2895</v>
      </c>
      <c r="P420" s="110">
        <v>2543</v>
      </c>
      <c r="Q420" s="110">
        <v>2578</v>
      </c>
      <c r="R420" s="110" t="s">
        <v>601</v>
      </c>
      <c r="S420" s="111">
        <f t="shared" si="19"/>
        <v>35</v>
      </c>
      <c r="T420" s="108"/>
      <c r="U420" s="109">
        <v>15972</v>
      </c>
      <c r="V420" s="110">
        <v>19320</v>
      </c>
      <c r="W420" s="110">
        <v>19355</v>
      </c>
      <c r="X420" s="111">
        <f t="shared" si="20"/>
        <v>35</v>
      </c>
      <c r="Z420" s="112">
        <f>VLOOKUP(F420,'24q3 abv'!1:1048576,46,FALSE)</f>
        <v>0.21891410507767262</v>
      </c>
      <c r="AA420" s="113">
        <f>VLOOKUP(F420,'24q3 abv'!1:1048576,48,FALSE)</f>
        <v>6.4743911722375858</v>
      </c>
      <c r="AB420" s="113">
        <f>VLOOKUP(F420,'24q3 abv'!1:1048576,49,FALSE)</f>
        <v>4.4994685180881921</v>
      </c>
      <c r="AC420" s="114">
        <f>VLOOKUP(F420,'24q3 abv'!1:1048576,50,FALSE)</f>
        <v>-1.9749226541493936</v>
      </c>
      <c r="AF420" s="257"/>
      <c r="AI420" s="257"/>
    </row>
    <row r="421" spans="1:35" x14ac:dyDescent="0.2">
      <c r="A421" s="105">
        <v>453</v>
      </c>
      <c r="B421" s="105">
        <v>453137281</v>
      </c>
      <c r="C421" s="106" t="s">
        <v>243</v>
      </c>
      <c r="D421" s="105">
        <v>137</v>
      </c>
      <c r="E421" s="106" t="s">
        <v>236</v>
      </c>
      <c r="F421" s="105">
        <v>281</v>
      </c>
      <c r="G421" s="106" t="s">
        <v>185</v>
      </c>
      <c r="H421" s="107">
        <v>96</v>
      </c>
      <c r="I421" s="108"/>
      <c r="J421" s="109">
        <v>15868</v>
      </c>
      <c r="K421" s="110">
        <v>17424</v>
      </c>
      <c r="L421" s="111">
        <f t="shared" si="18"/>
        <v>1556</v>
      </c>
      <c r="M421" s="108"/>
      <c r="N421" s="109">
        <v>8</v>
      </c>
      <c r="O421" s="110">
        <v>9</v>
      </c>
      <c r="P421" s="110">
        <v>0</v>
      </c>
      <c r="Q421" s="110">
        <v>0</v>
      </c>
      <c r="R421" s="110" t="s">
        <v>601</v>
      </c>
      <c r="S421" s="111">
        <f t="shared" si="19"/>
        <v>0</v>
      </c>
      <c r="T421" s="108"/>
      <c r="U421" s="109">
        <v>16964</v>
      </c>
      <c r="V421" s="110">
        <v>18612</v>
      </c>
      <c r="W421" s="110">
        <v>18612</v>
      </c>
      <c r="X421" s="111">
        <f t="shared" si="20"/>
        <v>0</v>
      </c>
      <c r="Z421" s="112">
        <f>VLOOKUP(F421,'24q3 abv'!1:1048576,46,FALSE)</f>
        <v>-6.4208873631173446E-2</v>
      </c>
      <c r="AA421" s="113">
        <f>VLOOKUP(F421,'24q3 abv'!1:1048576,48,FALSE)</f>
        <v>8.6551897611031485</v>
      </c>
      <c r="AB421" s="113">
        <f>VLOOKUP(F421,'24q3 abv'!1:1048576,49,FALSE)</f>
        <v>8.5153425341838158</v>
      </c>
      <c r="AC421" s="114">
        <f>VLOOKUP(F421,'24q3 abv'!1:1048576,50,FALSE)</f>
        <v>-0.13984722691933271</v>
      </c>
      <c r="AF421" s="257"/>
      <c r="AI421" s="257"/>
    </row>
    <row r="422" spans="1:35" x14ac:dyDescent="0.2">
      <c r="A422" s="105">
        <v>453</v>
      </c>
      <c r="B422" s="105">
        <v>453137309</v>
      </c>
      <c r="C422" s="106" t="s">
        <v>243</v>
      </c>
      <c r="D422" s="105">
        <v>137</v>
      </c>
      <c r="E422" s="106" t="s">
        <v>236</v>
      </c>
      <c r="F422" s="105">
        <v>309</v>
      </c>
      <c r="G422" s="106" t="s">
        <v>244</v>
      </c>
      <c r="H422" s="107">
        <v>1</v>
      </c>
      <c r="I422" s="108"/>
      <c r="J422" s="109">
        <v>14213.309549050633</v>
      </c>
      <c r="K422" s="110">
        <v>15348</v>
      </c>
      <c r="L422" s="111">
        <f t="shared" si="18"/>
        <v>1134.690450949367</v>
      </c>
      <c r="M422" s="108"/>
      <c r="N422" s="109">
        <v>829</v>
      </c>
      <c r="O422" s="110">
        <v>895</v>
      </c>
      <c r="P422" s="110">
        <v>0</v>
      </c>
      <c r="Q422" s="110">
        <v>1029</v>
      </c>
      <c r="R422" s="110" t="s">
        <v>601</v>
      </c>
      <c r="S422" s="111">
        <f t="shared" si="19"/>
        <v>1029</v>
      </c>
      <c r="T422" s="108"/>
      <c r="U422" s="109">
        <v>16130.309549050633</v>
      </c>
      <c r="V422" s="110">
        <v>16536</v>
      </c>
      <c r="W422" s="110">
        <v>17565</v>
      </c>
      <c r="X422" s="111">
        <f t="shared" si="20"/>
        <v>1029</v>
      </c>
      <c r="Z422" s="112">
        <f>VLOOKUP(F422,'24q3 abv'!1:1048576,46,FALSE)</f>
        <v>13.157654411940456</v>
      </c>
      <c r="AA422" s="113">
        <f>VLOOKUP(F422,'24q3 abv'!1:1048576,48,FALSE)</f>
        <v>7.9840479700763565</v>
      </c>
      <c r="AB422" s="113">
        <f>VLOOKUP(F422,'24q3 abv'!1:1048576,49,FALSE)</f>
        <v>8.9925117789626103</v>
      </c>
      <c r="AC422" s="114">
        <f>VLOOKUP(F422,'24q3 abv'!1:1048576,50,FALSE)</f>
        <v>1.0084638088862539</v>
      </c>
      <c r="AF422" s="257"/>
      <c r="AI422" s="257"/>
    </row>
    <row r="423" spans="1:35" x14ac:dyDescent="0.2">
      <c r="A423" s="105">
        <v>453</v>
      </c>
      <c r="B423" s="105">
        <v>453137325</v>
      </c>
      <c r="C423" s="106" t="s">
        <v>243</v>
      </c>
      <c r="D423" s="105">
        <v>137</v>
      </c>
      <c r="E423" s="106" t="s">
        <v>236</v>
      </c>
      <c r="F423" s="105">
        <v>325</v>
      </c>
      <c r="G423" s="106" t="s">
        <v>194</v>
      </c>
      <c r="H423" s="107">
        <v>2</v>
      </c>
      <c r="I423" s="108"/>
      <c r="J423" s="109">
        <v>16018</v>
      </c>
      <c r="K423" s="110">
        <v>12650</v>
      </c>
      <c r="L423" s="111">
        <f t="shared" si="18"/>
        <v>-3368</v>
      </c>
      <c r="M423" s="108"/>
      <c r="N423" s="109">
        <v>1593</v>
      </c>
      <c r="O423" s="110">
        <v>1258</v>
      </c>
      <c r="P423" s="110">
        <v>922</v>
      </c>
      <c r="Q423" s="110">
        <v>929</v>
      </c>
      <c r="R423" s="110" t="s">
        <v>601</v>
      </c>
      <c r="S423" s="111">
        <f t="shared" si="19"/>
        <v>7</v>
      </c>
      <c r="T423" s="108"/>
      <c r="U423" s="109">
        <v>18699</v>
      </c>
      <c r="V423" s="110">
        <v>14760</v>
      </c>
      <c r="W423" s="110">
        <v>14767</v>
      </c>
      <c r="X423" s="111">
        <f t="shared" si="20"/>
        <v>7</v>
      </c>
      <c r="Z423" s="112">
        <f>VLOOKUP(F423,'24q3 abv'!1:1048576,46,FALSE)</f>
        <v>5.6776303805690986E-2</v>
      </c>
      <c r="AA423" s="113">
        <f>VLOOKUP(F423,'24q3 abv'!1:1048576,48,FALSE)</f>
        <v>8.292799922520123</v>
      </c>
      <c r="AB423" s="113">
        <f>VLOOKUP(F423,'24q3 abv'!1:1048576,49,FALSE)</f>
        <v>5.7618065598478587</v>
      </c>
      <c r="AC423" s="114">
        <f>VLOOKUP(F423,'24q3 abv'!1:1048576,50,FALSE)</f>
        <v>-2.5309933626722643</v>
      </c>
      <c r="AF423" s="257"/>
      <c r="AI423" s="257"/>
    </row>
    <row r="424" spans="1:35" x14ac:dyDescent="0.2">
      <c r="A424" s="105">
        <v>453</v>
      </c>
      <c r="B424" s="105">
        <v>453137332</v>
      </c>
      <c r="C424" s="106" t="s">
        <v>243</v>
      </c>
      <c r="D424" s="105">
        <v>137</v>
      </c>
      <c r="E424" s="106" t="s">
        <v>236</v>
      </c>
      <c r="F424" s="105">
        <v>332</v>
      </c>
      <c r="G424" s="106" t="s">
        <v>195</v>
      </c>
      <c r="H424" s="107">
        <v>11</v>
      </c>
      <c r="I424" s="108"/>
      <c r="J424" s="109">
        <v>15079</v>
      </c>
      <c r="K424" s="110">
        <v>15428</v>
      </c>
      <c r="L424" s="111">
        <f t="shared" si="18"/>
        <v>349</v>
      </c>
      <c r="M424" s="108"/>
      <c r="N424" s="109">
        <v>1142</v>
      </c>
      <c r="O424" s="110">
        <v>1168</v>
      </c>
      <c r="P424" s="110">
        <v>523</v>
      </c>
      <c r="Q424" s="110">
        <v>568</v>
      </c>
      <c r="R424" s="110" t="s">
        <v>601</v>
      </c>
      <c r="S424" s="111">
        <f t="shared" si="19"/>
        <v>45</v>
      </c>
      <c r="T424" s="108"/>
      <c r="U424" s="109">
        <v>17309</v>
      </c>
      <c r="V424" s="110">
        <v>17139</v>
      </c>
      <c r="W424" s="110">
        <v>17184</v>
      </c>
      <c r="X424" s="111">
        <f t="shared" si="20"/>
        <v>45</v>
      </c>
      <c r="Z424" s="112">
        <f>VLOOKUP(F424,'24q3 abv'!1:1048576,46,FALSE)</f>
        <v>0.29565507347125219</v>
      </c>
      <c r="AA424" s="113">
        <f>VLOOKUP(F424,'24q3 abv'!1:1048576,48,FALSE)</f>
        <v>10.503968388456613</v>
      </c>
      <c r="AB424" s="113">
        <f>VLOOKUP(F424,'24q3 abv'!1:1048576,49,FALSE)</f>
        <v>6.3018962810603467</v>
      </c>
      <c r="AC424" s="114">
        <f>VLOOKUP(F424,'24q3 abv'!1:1048576,50,FALSE)</f>
        <v>-4.2020721073962664</v>
      </c>
      <c r="AF424" s="257"/>
      <c r="AI424" s="257"/>
    </row>
    <row r="425" spans="1:35" x14ac:dyDescent="0.2">
      <c r="A425" s="105">
        <v>454</v>
      </c>
      <c r="B425" s="105">
        <v>454149009</v>
      </c>
      <c r="C425" s="106" t="s">
        <v>245</v>
      </c>
      <c r="D425" s="105">
        <v>149</v>
      </c>
      <c r="E425" s="106" t="s">
        <v>172</v>
      </c>
      <c r="F425" s="105">
        <v>9</v>
      </c>
      <c r="G425" s="106" t="s">
        <v>169</v>
      </c>
      <c r="H425" s="107">
        <v>3</v>
      </c>
      <c r="I425" s="108"/>
      <c r="J425" s="109">
        <v>14225</v>
      </c>
      <c r="K425" s="110">
        <v>17824</v>
      </c>
      <c r="L425" s="111">
        <f t="shared" si="18"/>
        <v>3599</v>
      </c>
      <c r="M425" s="108"/>
      <c r="N425" s="109">
        <v>9970</v>
      </c>
      <c r="O425" s="110">
        <v>12493</v>
      </c>
      <c r="P425" s="110">
        <v>11504</v>
      </c>
      <c r="Q425" s="110">
        <v>11544</v>
      </c>
      <c r="R425" s="110" t="s">
        <v>601</v>
      </c>
      <c r="S425" s="111">
        <f t="shared" si="19"/>
        <v>40</v>
      </c>
      <c r="T425" s="108"/>
      <c r="U425" s="109">
        <v>25283</v>
      </c>
      <c r="V425" s="110">
        <v>30516</v>
      </c>
      <c r="W425" s="110">
        <v>30556</v>
      </c>
      <c r="X425" s="111">
        <f t="shared" si="20"/>
        <v>40</v>
      </c>
      <c r="Z425" s="112">
        <f>VLOOKUP(F425,'24q3 abv'!1:1048576,46,FALSE)</f>
        <v>0.22170989032613875</v>
      </c>
      <c r="AA425" s="113">
        <f>VLOOKUP(F425,'24q3 abv'!1:1048576,48,FALSE)</f>
        <v>7.2551870932220988</v>
      </c>
      <c r="AB425" s="113">
        <f>VLOOKUP(F425,'24q3 abv'!1:1048576,49,FALSE)</f>
        <v>4.0842780893933623</v>
      </c>
      <c r="AC425" s="114">
        <f>VLOOKUP(F425,'24q3 abv'!1:1048576,50,FALSE)</f>
        <v>-3.1709090038287364</v>
      </c>
      <c r="AF425" s="257"/>
      <c r="AI425" s="257"/>
    </row>
    <row r="426" spans="1:35" x14ac:dyDescent="0.2">
      <c r="A426" s="105">
        <v>454</v>
      </c>
      <c r="B426" s="105">
        <v>454149128</v>
      </c>
      <c r="C426" s="106" t="s">
        <v>245</v>
      </c>
      <c r="D426" s="105">
        <v>149</v>
      </c>
      <c r="E426" s="106" t="s">
        <v>172</v>
      </c>
      <c r="F426" s="105">
        <v>128</v>
      </c>
      <c r="G426" s="106" t="s">
        <v>118</v>
      </c>
      <c r="H426" s="107">
        <v>22</v>
      </c>
      <c r="I426" s="108"/>
      <c r="J426" s="109">
        <v>15552</v>
      </c>
      <c r="K426" s="110">
        <v>16551</v>
      </c>
      <c r="L426" s="111">
        <f t="shared" si="18"/>
        <v>999</v>
      </c>
      <c r="M426" s="108"/>
      <c r="N426" s="109">
        <v>1615</v>
      </c>
      <c r="O426" s="110">
        <v>1719</v>
      </c>
      <c r="P426" s="110">
        <v>617</v>
      </c>
      <c r="Q426" s="110">
        <v>597</v>
      </c>
      <c r="R426" s="110" t="s">
        <v>601</v>
      </c>
      <c r="S426" s="111">
        <f t="shared" si="19"/>
        <v>-20</v>
      </c>
      <c r="T426" s="108"/>
      <c r="U426" s="109">
        <v>18255</v>
      </c>
      <c r="V426" s="110">
        <v>18356</v>
      </c>
      <c r="W426" s="110">
        <v>18336</v>
      </c>
      <c r="X426" s="111">
        <f t="shared" si="20"/>
        <v>-20</v>
      </c>
      <c r="Z426" s="112">
        <f>VLOOKUP(F426,'24q3 abv'!1:1048576,46,FALSE)</f>
        <v>-0.1192385055144598</v>
      </c>
      <c r="AA426" s="113">
        <f>VLOOKUP(F426,'24q3 abv'!1:1048576,48,FALSE)</f>
        <v>9.2474032575979539</v>
      </c>
      <c r="AB426" s="113">
        <f>VLOOKUP(F426,'24q3 abv'!1:1048576,49,FALSE)</f>
        <v>1.9503170816559821</v>
      </c>
      <c r="AC426" s="114">
        <f>VLOOKUP(F426,'24q3 abv'!1:1048576,50,FALSE)</f>
        <v>-7.2970861759419723</v>
      </c>
      <c r="AF426" s="257"/>
      <c r="AI426" s="257"/>
    </row>
    <row r="427" spans="1:35" x14ac:dyDescent="0.2">
      <c r="A427" s="105">
        <v>454</v>
      </c>
      <c r="B427" s="105">
        <v>454149149</v>
      </c>
      <c r="C427" s="106" t="s">
        <v>245</v>
      </c>
      <c r="D427" s="105">
        <v>149</v>
      </c>
      <c r="E427" s="106" t="s">
        <v>172</v>
      </c>
      <c r="F427" s="105">
        <v>149</v>
      </c>
      <c r="G427" s="106" t="s">
        <v>172</v>
      </c>
      <c r="H427" s="107">
        <v>776</v>
      </c>
      <c r="I427" s="108"/>
      <c r="J427" s="109">
        <v>16132</v>
      </c>
      <c r="K427" s="110">
        <v>17944</v>
      </c>
      <c r="L427" s="111">
        <f t="shared" si="18"/>
        <v>1812</v>
      </c>
      <c r="M427" s="108"/>
      <c r="N427" s="109">
        <v>121</v>
      </c>
      <c r="O427" s="110">
        <v>134</v>
      </c>
      <c r="P427" s="110">
        <v>215</v>
      </c>
      <c r="Q427" s="110">
        <v>201</v>
      </c>
      <c r="R427" s="110" t="s">
        <v>601</v>
      </c>
      <c r="S427" s="111">
        <f t="shared" si="19"/>
        <v>-14</v>
      </c>
      <c r="T427" s="108"/>
      <c r="U427" s="109">
        <v>17341</v>
      </c>
      <c r="V427" s="110">
        <v>19347</v>
      </c>
      <c r="W427" s="110">
        <v>19333</v>
      </c>
      <c r="X427" s="111">
        <f t="shared" si="20"/>
        <v>-14</v>
      </c>
      <c r="Z427" s="112">
        <f>VLOOKUP(F427,'24q3 abv'!1:1048576,46,FALSE)</f>
        <v>-7.9912871329256063E-2</v>
      </c>
      <c r="AA427" s="113">
        <f>VLOOKUP(F427,'24q3 abv'!1:1048576,48,FALSE)</f>
        <v>10.310309463457349</v>
      </c>
      <c r="AB427" s="113">
        <f>VLOOKUP(F427,'24q3 abv'!1:1048576,49,FALSE)</f>
        <v>10.715541999041346</v>
      </c>
      <c r="AC427" s="114">
        <f>VLOOKUP(F427,'24q3 abv'!1:1048576,50,FALSE)</f>
        <v>0.40523253558399652</v>
      </c>
      <c r="AF427" s="257"/>
      <c r="AI427" s="257"/>
    </row>
    <row r="428" spans="1:35" x14ac:dyDescent="0.2">
      <c r="A428" s="105">
        <v>454</v>
      </c>
      <c r="B428" s="105">
        <v>454149181</v>
      </c>
      <c r="C428" s="106" t="s">
        <v>245</v>
      </c>
      <c r="D428" s="105">
        <v>149</v>
      </c>
      <c r="E428" s="106" t="s">
        <v>172</v>
      </c>
      <c r="F428" s="105">
        <v>181</v>
      </c>
      <c r="G428" s="106" t="s">
        <v>121</v>
      </c>
      <c r="H428" s="107">
        <v>76</v>
      </c>
      <c r="I428" s="108"/>
      <c r="J428" s="109">
        <v>15204</v>
      </c>
      <c r="K428" s="110">
        <v>16630</v>
      </c>
      <c r="L428" s="111">
        <f t="shared" si="18"/>
        <v>1426</v>
      </c>
      <c r="M428" s="108"/>
      <c r="N428" s="109">
        <v>215</v>
      </c>
      <c r="O428" s="110">
        <v>235</v>
      </c>
      <c r="P428" s="110">
        <v>249</v>
      </c>
      <c r="Q428" s="110">
        <v>169</v>
      </c>
      <c r="R428" s="110" t="s">
        <v>601</v>
      </c>
      <c r="S428" s="111">
        <f t="shared" si="19"/>
        <v>-80</v>
      </c>
      <c r="T428" s="108"/>
      <c r="U428" s="109">
        <v>16507</v>
      </c>
      <c r="V428" s="110">
        <v>18067</v>
      </c>
      <c r="W428" s="110">
        <v>17987</v>
      </c>
      <c r="X428" s="111">
        <f t="shared" si="20"/>
        <v>-80</v>
      </c>
      <c r="Z428" s="112">
        <f>VLOOKUP(F428,'24q3 abv'!1:1048576,46,FALSE)</f>
        <v>-0.48334719077513455</v>
      </c>
      <c r="AA428" s="113">
        <f>VLOOKUP(F428,'24q3 abv'!1:1048576,48,FALSE)</f>
        <v>10.063037309385781</v>
      </c>
      <c r="AB428" s="113">
        <f>VLOOKUP(F428,'24q3 abv'!1:1048576,49,FALSE)</f>
        <v>9.6133097603403517</v>
      </c>
      <c r="AC428" s="114">
        <f>VLOOKUP(F428,'24q3 abv'!1:1048576,50,FALSE)</f>
        <v>-0.44972754904542889</v>
      </c>
      <c r="AF428" s="257"/>
      <c r="AI428" s="257"/>
    </row>
    <row r="429" spans="1:35" x14ac:dyDescent="0.2">
      <c r="A429" s="105">
        <v>454</v>
      </c>
      <c r="B429" s="105">
        <v>454149211</v>
      </c>
      <c r="C429" s="106" t="s">
        <v>245</v>
      </c>
      <c r="D429" s="105">
        <v>149</v>
      </c>
      <c r="E429" s="106" t="s">
        <v>172</v>
      </c>
      <c r="F429" s="105">
        <v>211</v>
      </c>
      <c r="G429" s="106" t="s">
        <v>173</v>
      </c>
      <c r="H429" s="107">
        <v>2</v>
      </c>
      <c r="I429" s="108"/>
      <c r="J429" s="109">
        <v>12935</v>
      </c>
      <c r="K429" s="110">
        <v>15414</v>
      </c>
      <c r="L429" s="111">
        <f t="shared" si="18"/>
        <v>2479</v>
      </c>
      <c r="M429" s="108"/>
      <c r="N429" s="109">
        <v>3192</v>
      </c>
      <c r="O429" s="110">
        <v>3804</v>
      </c>
      <c r="P429" s="110">
        <v>3698</v>
      </c>
      <c r="Q429" s="110">
        <v>3684</v>
      </c>
      <c r="R429" s="110" t="s">
        <v>601</v>
      </c>
      <c r="S429" s="111">
        <f t="shared" si="19"/>
        <v>-14</v>
      </c>
      <c r="T429" s="108"/>
      <c r="U429" s="109">
        <v>17215</v>
      </c>
      <c r="V429" s="110">
        <v>20300</v>
      </c>
      <c r="W429" s="110">
        <v>20286</v>
      </c>
      <c r="X429" s="111">
        <f t="shared" si="20"/>
        <v>-14</v>
      </c>
      <c r="Z429" s="112">
        <f>VLOOKUP(F429,'24q3 abv'!1:1048576,46,FALSE)</f>
        <v>-9.3049447101847704E-2</v>
      </c>
      <c r="AA429" s="113">
        <f>VLOOKUP(F429,'24q3 abv'!1:1048576,48,FALSE)</f>
        <v>5.8738446812603948</v>
      </c>
      <c r="AB429" s="113">
        <f>VLOOKUP(F429,'24q3 abv'!1:1048576,49,FALSE)</f>
        <v>5.1154319043219267</v>
      </c>
      <c r="AC429" s="114">
        <f>VLOOKUP(F429,'24q3 abv'!1:1048576,50,FALSE)</f>
        <v>-0.75841277693846809</v>
      </c>
      <c r="AF429" s="257"/>
      <c r="AI429" s="257"/>
    </row>
    <row r="430" spans="1:35" x14ac:dyDescent="0.2">
      <c r="A430" s="105">
        <v>455</v>
      </c>
      <c r="B430" s="105">
        <v>455128128</v>
      </c>
      <c r="C430" s="106" t="s">
        <v>246</v>
      </c>
      <c r="D430" s="105">
        <v>128</v>
      </c>
      <c r="E430" s="106" t="s">
        <v>118</v>
      </c>
      <c r="F430" s="105">
        <v>128</v>
      </c>
      <c r="G430" s="106" t="s">
        <v>118</v>
      </c>
      <c r="H430" s="107">
        <v>292</v>
      </c>
      <c r="I430" s="108"/>
      <c r="J430" s="109">
        <v>12530</v>
      </c>
      <c r="K430" s="110">
        <v>13883</v>
      </c>
      <c r="L430" s="111">
        <f t="shared" si="18"/>
        <v>1353</v>
      </c>
      <c r="M430" s="108"/>
      <c r="N430" s="109">
        <v>1301</v>
      </c>
      <c r="O430" s="110">
        <v>1442</v>
      </c>
      <c r="P430" s="110">
        <v>517</v>
      </c>
      <c r="Q430" s="110">
        <v>501</v>
      </c>
      <c r="R430" s="110" t="s">
        <v>601</v>
      </c>
      <c r="S430" s="111">
        <f t="shared" si="19"/>
        <v>-16</v>
      </c>
      <c r="T430" s="108"/>
      <c r="U430" s="109">
        <v>14919</v>
      </c>
      <c r="V430" s="110">
        <v>15588</v>
      </c>
      <c r="W430" s="110">
        <v>15572</v>
      </c>
      <c r="X430" s="111">
        <f t="shared" si="20"/>
        <v>-16</v>
      </c>
      <c r="Z430" s="112">
        <f>VLOOKUP(F430,'24q3 abv'!1:1048576,46,FALSE)</f>
        <v>-0.1192385055144598</v>
      </c>
      <c r="AA430" s="113">
        <f>VLOOKUP(F430,'24q3 abv'!1:1048576,48,FALSE)</f>
        <v>9.2474032575979539</v>
      </c>
      <c r="AB430" s="113">
        <f>VLOOKUP(F430,'24q3 abv'!1:1048576,49,FALSE)</f>
        <v>1.9503170816559821</v>
      </c>
      <c r="AC430" s="114">
        <f>VLOOKUP(F430,'24q3 abv'!1:1048576,50,FALSE)</f>
        <v>-7.2970861759419723</v>
      </c>
      <c r="AF430" s="257"/>
      <c r="AI430" s="257"/>
    </row>
    <row r="431" spans="1:35" x14ac:dyDescent="0.2">
      <c r="A431" s="105">
        <v>455</v>
      </c>
      <c r="B431" s="105">
        <v>455128149</v>
      </c>
      <c r="C431" s="106" t="s">
        <v>246</v>
      </c>
      <c r="D431" s="105">
        <v>128</v>
      </c>
      <c r="E431" s="106" t="s">
        <v>118</v>
      </c>
      <c r="F431" s="105">
        <v>149</v>
      </c>
      <c r="G431" s="106" t="s">
        <v>172</v>
      </c>
      <c r="H431" s="107">
        <v>4</v>
      </c>
      <c r="I431" s="108"/>
      <c r="J431" s="109">
        <v>13263</v>
      </c>
      <c r="K431" s="110">
        <v>14306</v>
      </c>
      <c r="L431" s="111">
        <f t="shared" si="18"/>
        <v>1043</v>
      </c>
      <c r="M431" s="108"/>
      <c r="N431" s="109">
        <v>99</v>
      </c>
      <c r="O431" s="110">
        <v>107</v>
      </c>
      <c r="P431" s="110">
        <v>171</v>
      </c>
      <c r="Q431" s="110">
        <v>160</v>
      </c>
      <c r="R431" s="110" t="s">
        <v>601</v>
      </c>
      <c r="S431" s="111">
        <f t="shared" si="19"/>
        <v>-11</v>
      </c>
      <c r="T431" s="108"/>
      <c r="U431" s="109">
        <v>14450</v>
      </c>
      <c r="V431" s="110">
        <v>15665</v>
      </c>
      <c r="W431" s="110">
        <v>15654</v>
      </c>
      <c r="X431" s="111">
        <f t="shared" si="20"/>
        <v>-11</v>
      </c>
      <c r="Z431" s="112">
        <f>VLOOKUP(F431,'24q3 abv'!1:1048576,46,FALSE)</f>
        <v>-7.9912871329256063E-2</v>
      </c>
      <c r="AA431" s="113">
        <f>VLOOKUP(F431,'24q3 abv'!1:1048576,48,FALSE)</f>
        <v>10.310309463457349</v>
      </c>
      <c r="AB431" s="113">
        <f>VLOOKUP(F431,'24q3 abv'!1:1048576,49,FALSE)</f>
        <v>10.715541999041346</v>
      </c>
      <c r="AC431" s="114">
        <f>VLOOKUP(F431,'24q3 abv'!1:1048576,50,FALSE)</f>
        <v>0.40523253558399652</v>
      </c>
      <c r="AF431" s="257"/>
      <c r="AI431" s="257"/>
    </row>
    <row r="432" spans="1:35" x14ac:dyDescent="0.2">
      <c r="A432" s="105">
        <v>455</v>
      </c>
      <c r="B432" s="105">
        <v>455128181</v>
      </c>
      <c r="C432" s="106" t="s">
        <v>246</v>
      </c>
      <c r="D432" s="105">
        <v>128</v>
      </c>
      <c r="E432" s="106" t="s">
        <v>118</v>
      </c>
      <c r="F432" s="105">
        <v>181</v>
      </c>
      <c r="G432" s="106" t="s">
        <v>121</v>
      </c>
      <c r="H432" s="107">
        <v>5</v>
      </c>
      <c r="I432" s="108"/>
      <c r="J432" s="109">
        <v>9875</v>
      </c>
      <c r="K432" s="110">
        <v>10456</v>
      </c>
      <c r="L432" s="111">
        <f t="shared" si="18"/>
        <v>581</v>
      </c>
      <c r="M432" s="108"/>
      <c r="N432" s="109">
        <v>140</v>
      </c>
      <c r="O432" s="110">
        <v>148</v>
      </c>
      <c r="P432" s="110">
        <v>157</v>
      </c>
      <c r="Q432" s="110">
        <v>106</v>
      </c>
      <c r="R432" s="110" t="s">
        <v>601</v>
      </c>
      <c r="S432" s="111">
        <f t="shared" si="19"/>
        <v>-51</v>
      </c>
      <c r="T432" s="108"/>
      <c r="U432" s="109">
        <v>11103</v>
      </c>
      <c r="V432" s="110">
        <v>11801</v>
      </c>
      <c r="W432" s="110">
        <v>11750</v>
      </c>
      <c r="X432" s="111">
        <f t="shared" si="20"/>
        <v>-51</v>
      </c>
      <c r="Z432" s="112">
        <f>VLOOKUP(F432,'24q3 abv'!1:1048576,46,FALSE)</f>
        <v>-0.48334719077513455</v>
      </c>
      <c r="AA432" s="113">
        <f>VLOOKUP(F432,'24q3 abv'!1:1048576,48,FALSE)</f>
        <v>10.063037309385781</v>
      </c>
      <c r="AB432" s="113">
        <f>VLOOKUP(F432,'24q3 abv'!1:1048576,49,FALSE)</f>
        <v>9.6133097603403517</v>
      </c>
      <c r="AC432" s="114">
        <f>VLOOKUP(F432,'24q3 abv'!1:1048576,50,FALSE)</f>
        <v>-0.44972754904542889</v>
      </c>
      <c r="AF432" s="257"/>
      <c r="AI432" s="257"/>
    </row>
    <row r="433" spans="1:35" x14ac:dyDescent="0.2">
      <c r="A433" s="105">
        <v>455</v>
      </c>
      <c r="B433" s="105">
        <v>455128745</v>
      </c>
      <c r="C433" s="106" t="s">
        <v>246</v>
      </c>
      <c r="D433" s="105">
        <v>128</v>
      </c>
      <c r="E433" s="106" t="s">
        <v>118</v>
      </c>
      <c r="F433" s="105">
        <v>745</v>
      </c>
      <c r="G433" s="106" t="s">
        <v>183</v>
      </c>
      <c r="H433" s="107">
        <v>3</v>
      </c>
      <c r="I433" s="108"/>
      <c r="J433" s="109">
        <v>12789</v>
      </c>
      <c r="K433" s="110">
        <v>12519</v>
      </c>
      <c r="L433" s="111">
        <f t="shared" si="18"/>
        <v>-270</v>
      </c>
      <c r="M433" s="108"/>
      <c r="N433" s="109">
        <v>5573</v>
      </c>
      <c r="O433" s="110">
        <v>5455</v>
      </c>
      <c r="P433" s="110">
        <v>5251</v>
      </c>
      <c r="Q433" s="110">
        <v>5353</v>
      </c>
      <c r="R433" s="110" t="s">
        <v>601</v>
      </c>
      <c r="S433" s="111">
        <f t="shared" si="19"/>
        <v>102</v>
      </c>
      <c r="T433" s="108"/>
      <c r="U433" s="109">
        <v>19450</v>
      </c>
      <c r="V433" s="110">
        <v>18958</v>
      </c>
      <c r="W433" s="110">
        <v>19060</v>
      </c>
      <c r="X433" s="111">
        <f t="shared" si="20"/>
        <v>102</v>
      </c>
      <c r="Z433" s="112">
        <f>VLOOKUP(F433,'24q3 abv'!1:1048576,46,FALSE)</f>
        <v>0.81446203102208869</v>
      </c>
      <c r="AA433" s="113">
        <f>VLOOKUP(F433,'24q3 abv'!1:1048576,48,FALSE)</f>
        <v>8.1913936357797557</v>
      </c>
      <c r="AB433" s="113">
        <f>VLOOKUP(F433,'24q3 abv'!1:1048576,49,FALSE)</f>
        <v>7.0967628409780463</v>
      </c>
      <c r="AC433" s="114">
        <f>VLOOKUP(F433,'24q3 abv'!1:1048576,50,FALSE)</f>
        <v>-1.0946307948017093</v>
      </c>
      <c r="AF433" s="257"/>
      <c r="AI433" s="257"/>
    </row>
    <row r="434" spans="1:35" x14ac:dyDescent="0.2">
      <c r="A434" s="105">
        <v>456</v>
      </c>
      <c r="B434" s="105">
        <v>456160009</v>
      </c>
      <c r="C434" s="106" t="s">
        <v>247</v>
      </c>
      <c r="D434" s="105">
        <v>160</v>
      </c>
      <c r="E434" s="106" t="s">
        <v>47</v>
      </c>
      <c r="F434" s="105">
        <v>9</v>
      </c>
      <c r="G434" s="106" t="s">
        <v>169</v>
      </c>
      <c r="H434" s="107">
        <v>1</v>
      </c>
      <c r="I434" s="108"/>
      <c r="J434" s="109">
        <v>9935</v>
      </c>
      <c r="K434" s="110">
        <v>10705</v>
      </c>
      <c r="L434" s="111">
        <f t="shared" si="18"/>
        <v>770</v>
      </c>
      <c r="M434" s="108"/>
      <c r="N434" s="109">
        <v>6963</v>
      </c>
      <c r="O434" s="110">
        <v>7503</v>
      </c>
      <c r="P434" s="110">
        <v>6909</v>
      </c>
      <c r="Q434" s="110">
        <v>6933</v>
      </c>
      <c r="R434" s="110" t="s">
        <v>601</v>
      </c>
      <c r="S434" s="111">
        <f t="shared" si="19"/>
        <v>24</v>
      </c>
      <c r="T434" s="108"/>
      <c r="U434" s="109">
        <v>17986</v>
      </c>
      <c r="V434" s="110">
        <v>18802</v>
      </c>
      <c r="W434" s="110">
        <v>18826</v>
      </c>
      <c r="X434" s="111">
        <f t="shared" si="20"/>
        <v>24</v>
      </c>
      <c r="Z434" s="112">
        <f>VLOOKUP(F434,'24q3 abv'!1:1048576,46,FALSE)</f>
        <v>0.22170989032613875</v>
      </c>
      <c r="AA434" s="113">
        <f>VLOOKUP(F434,'24q3 abv'!1:1048576,48,FALSE)</f>
        <v>7.2551870932220988</v>
      </c>
      <c r="AB434" s="113">
        <f>VLOOKUP(F434,'24q3 abv'!1:1048576,49,FALSE)</f>
        <v>4.0842780893933623</v>
      </c>
      <c r="AC434" s="114">
        <f>VLOOKUP(F434,'24q3 abv'!1:1048576,50,FALSE)</f>
        <v>-3.1709090038287364</v>
      </c>
      <c r="AF434" s="257"/>
      <c r="AI434" s="257"/>
    </row>
    <row r="435" spans="1:35" x14ac:dyDescent="0.2">
      <c r="A435" s="105">
        <v>456</v>
      </c>
      <c r="B435" s="105">
        <v>456160031</v>
      </c>
      <c r="C435" s="106" t="s">
        <v>247</v>
      </c>
      <c r="D435" s="105">
        <v>160</v>
      </c>
      <c r="E435" s="106" t="s">
        <v>47</v>
      </c>
      <c r="F435" s="105">
        <v>31</v>
      </c>
      <c r="G435" s="106" t="s">
        <v>116</v>
      </c>
      <c r="H435" s="107">
        <v>6</v>
      </c>
      <c r="I435" s="108"/>
      <c r="J435" s="109">
        <v>13136</v>
      </c>
      <c r="K435" s="110">
        <v>14417</v>
      </c>
      <c r="L435" s="111">
        <f t="shared" si="18"/>
        <v>1281</v>
      </c>
      <c r="M435" s="108"/>
      <c r="N435" s="109">
        <v>5896</v>
      </c>
      <c r="O435" s="110">
        <v>6471</v>
      </c>
      <c r="P435" s="110">
        <v>6471</v>
      </c>
      <c r="Q435" s="110">
        <v>6471</v>
      </c>
      <c r="R435" s="110" t="s">
        <v>601</v>
      </c>
      <c r="S435" s="111">
        <f t="shared" si="19"/>
        <v>0</v>
      </c>
      <c r="T435" s="108"/>
      <c r="U435" s="109">
        <v>20120</v>
      </c>
      <c r="V435" s="110">
        <v>22076</v>
      </c>
      <c r="W435" s="110">
        <v>22076</v>
      </c>
      <c r="X435" s="111">
        <f t="shared" si="20"/>
        <v>0</v>
      </c>
      <c r="Z435" s="112">
        <f>VLOOKUP(F435,'24q3 abv'!1:1048576,46,FALSE)</f>
        <v>0</v>
      </c>
      <c r="AA435" s="113">
        <f>VLOOKUP(F435,'24q3 abv'!1:1048576,48,FALSE)</f>
        <v>10.198307875911542</v>
      </c>
      <c r="AB435" s="113">
        <f>VLOOKUP(F435,'24q3 abv'!1:1048576,49,FALSE)</f>
        <v>2.4851537338024827</v>
      </c>
      <c r="AC435" s="114">
        <f>VLOOKUP(F435,'24q3 abv'!1:1048576,50,FALSE)</f>
        <v>-7.7131541421090599</v>
      </c>
      <c r="AF435" s="257"/>
      <c r="AI435" s="257"/>
    </row>
    <row r="436" spans="1:35" x14ac:dyDescent="0.2">
      <c r="A436" s="105">
        <v>456</v>
      </c>
      <c r="B436" s="105">
        <v>456160056</v>
      </c>
      <c r="C436" s="106" t="s">
        <v>247</v>
      </c>
      <c r="D436" s="105">
        <v>160</v>
      </c>
      <c r="E436" s="106" t="s">
        <v>47</v>
      </c>
      <c r="F436" s="105">
        <v>56</v>
      </c>
      <c r="G436" s="106" t="s">
        <v>170</v>
      </c>
      <c r="H436" s="107">
        <v>6</v>
      </c>
      <c r="I436" s="108"/>
      <c r="J436" s="109">
        <v>15612</v>
      </c>
      <c r="K436" s="110">
        <v>15079</v>
      </c>
      <c r="L436" s="111">
        <f t="shared" si="18"/>
        <v>-533</v>
      </c>
      <c r="M436" s="108"/>
      <c r="N436" s="109">
        <v>5127</v>
      </c>
      <c r="O436" s="110">
        <v>4952</v>
      </c>
      <c r="P436" s="110">
        <v>4448</v>
      </c>
      <c r="Q436" s="110">
        <v>4426</v>
      </c>
      <c r="R436" s="110" t="s">
        <v>601</v>
      </c>
      <c r="S436" s="111">
        <f t="shared" si="19"/>
        <v>-22</v>
      </c>
      <c r="T436" s="108"/>
      <c r="U436" s="109">
        <v>21827</v>
      </c>
      <c r="V436" s="110">
        <v>20715</v>
      </c>
      <c r="W436" s="110">
        <v>20693</v>
      </c>
      <c r="X436" s="111">
        <f t="shared" si="20"/>
        <v>-22</v>
      </c>
      <c r="Z436" s="112">
        <f>VLOOKUP(F436,'24q3 abv'!1:1048576,46,FALSE)</f>
        <v>-0.14818295234300649</v>
      </c>
      <c r="AA436" s="113">
        <f>VLOOKUP(F436,'24q3 abv'!1:1048576,48,FALSE)</f>
        <v>7.5411017325278991</v>
      </c>
      <c r="AB436" s="113">
        <f>VLOOKUP(F436,'24q3 abv'!1:1048576,49,FALSE)</f>
        <v>4.9344054282907006</v>
      </c>
      <c r="AC436" s="114">
        <f>VLOOKUP(F436,'24q3 abv'!1:1048576,50,FALSE)</f>
        <v>-2.6066963042371984</v>
      </c>
      <c r="AF436" s="257"/>
      <c r="AI436" s="257"/>
    </row>
    <row r="437" spans="1:35" x14ac:dyDescent="0.2">
      <c r="A437" s="105">
        <v>456</v>
      </c>
      <c r="B437" s="105">
        <v>456160079</v>
      </c>
      <c r="C437" s="106" t="s">
        <v>247</v>
      </c>
      <c r="D437" s="105">
        <v>160</v>
      </c>
      <c r="E437" s="106" t="s">
        <v>47</v>
      </c>
      <c r="F437" s="105">
        <v>79</v>
      </c>
      <c r="G437" s="106" t="s">
        <v>171</v>
      </c>
      <c r="H437" s="107">
        <v>52</v>
      </c>
      <c r="I437" s="108"/>
      <c r="J437" s="109">
        <v>14611</v>
      </c>
      <c r="K437" s="110">
        <v>16478</v>
      </c>
      <c r="L437" s="111">
        <f t="shared" si="18"/>
        <v>1867</v>
      </c>
      <c r="M437" s="108"/>
      <c r="N437" s="109">
        <v>219</v>
      </c>
      <c r="O437" s="110">
        <v>247</v>
      </c>
      <c r="P437" s="110">
        <v>0</v>
      </c>
      <c r="Q437" s="110">
        <v>169</v>
      </c>
      <c r="R437" s="110" t="s">
        <v>601</v>
      </c>
      <c r="S437" s="111">
        <f t="shared" si="19"/>
        <v>169</v>
      </c>
      <c r="T437" s="108"/>
      <c r="U437" s="109">
        <v>15918</v>
      </c>
      <c r="V437" s="110">
        <v>17666</v>
      </c>
      <c r="W437" s="110">
        <v>17835</v>
      </c>
      <c r="X437" s="111">
        <f t="shared" si="20"/>
        <v>169</v>
      </c>
      <c r="Z437" s="112">
        <f>VLOOKUP(F437,'24q3 abv'!1:1048576,46,FALSE)</f>
        <v>1.4326979637161514</v>
      </c>
      <c r="AA437" s="113">
        <f>VLOOKUP(F437,'24q3 abv'!1:1048576,48,FALSE)</f>
        <v>8.1726951482382422</v>
      </c>
      <c r="AB437" s="113">
        <f>VLOOKUP(F437,'24q3 abv'!1:1048576,49,FALSE)</f>
        <v>7.6258155738598674</v>
      </c>
      <c r="AC437" s="114">
        <f>VLOOKUP(F437,'24q3 abv'!1:1048576,50,FALSE)</f>
        <v>-0.54687957437837476</v>
      </c>
      <c r="AF437" s="257"/>
      <c r="AI437" s="257"/>
    </row>
    <row r="438" spans="1:35" x14ac:dyDescent="0.2">
      <c r="A438" s="105">
        <v>456</v>
      </c>
      <c r="B438" s="105">
        <v>456160128</v>
      </c>
      <c r="C438" s="106" t="s">
        <v>247</v>
      </c>
      <c r="D438" s="105">
        <v>160</v>
      </c>
      <c r="E438" s="106" t="s">
        <v>47</v>
      </c>
      <c r="F438" s="105">
        <v>128</v>
      </c>
      <c r="G438" s="106" t="s">
        <v>118</v>
      </c>
      <c r="H438" s="107">
        <v>1</v>
      </c>
      <c r="I438" s="108"/>
      <c r="J438" s="109">
        <v>9754</v>
      </c>
      <c r="K438" s="110">
        <v>19799</v>
      </c>
      <c r="L438" s="111">
        <f t="shared" si="18"/>
        <v>10045</v>
      </c>
      <c r="M438" s="108"/>
      <c r="N438" s="109">
        <v>1013</v>
      </c>
      <c r="O438" s="110">
        <v>2057</v>
      </c>
      <c r="P438" s="110">
        <v>738</v>
      </c>
      <c r="Q438" s="110">
        <v>714</v>
      </c>
      <c r="R438" s="110" t="s">
        <v>601</v>
      </c>
      <c r="S438" s="111">
        <f t="shared" si="19"/>
        <v>-24</v>
      </c>
      <c r="T438" s="108"/>
      <c r="U438" s="109">
        <v>11855</v>
      </c>
      <c r="V438" s="110">
        <v>21725</v>
      </c>
      <c r="W438" s="110">
        <v>21701</v>
      </c>
      <c r="X438" s="111">
        <f t="shared" si="20"/>
        <v>-24</v>
      </c>
      <c r="Z438" s="112">
        <f>VLOOKUP(F438,'24q3 abv'!1:1048576,46,FALSE)</f>
        <v>-0.1192385055144598</v>
      </c>
      <c r="AA438" s="113">
        <f>VLOOKUP(F438,'24q3 abv'!1:1048576,48,FALSE)</f>
        <v>9.2474032575979539</v>
      </c>
      <c r="AB438" s="113">
        <f>VLOOKUP(F438,'24q3 abv'!1:1048576,49,FALSE)</f>
        <v>1.9503170816559821</v>
      </c>
      <c r="AC438" s="114">
        <f>VLOOKUP(F438,'24q3 abv'!1:1048576,50,FALSE)</f>
        <v>-7.2970861759419723</v>
      </c>
      <c r="AF438" s="257"/>
      <c r="AI438" s="257"/>
    </row>
    <row r="439" spans="1:35" x14ac:dyDescent="0.2">
      <c r="A439" s="105">
        <v>456</v>
      </c>
      <c r="B439" s="105">
        <v>456160149</v>
      </c>
      <c r="C439" s="106" t="s">
        <v>247</v>
      </c>
      <c r="D439" s="105">
        <v>160</v>
      </c>
      <c r="E439" s="106" t="s">
        <v>47</v>
      </c>
      <c r="F439" s="105">
        <v>149</v>
      </c>
      <c r="G439" s="106" t="s">
        <v>172</v>
      </c>
      <c r="H439" s="107">
        <v>3</v>
      </c>
      <c r="I439" s="108"/>
      <c r="J439" s="109">
        <v>16140</v>
      </c>
      <c r="K439" s="110">
        <v>20097</v>
      </c>
      <c r="L439" s="111">
        <f t="shared" si="18"/>
        <v>3957</v>
      </c>
      <c r="M439" s="108"/>
      <c r="N439" s="109">
        <v>121</v>
      </c>
      <c r="O439" s="110">
        <v>150</v>
      </c>
      <c r="P439" s="110">
        <v>241</v>
      </c>
      <c r="Q439" s="110">
        <v>225</v>
      </c>
      <c r="R439" s="110" t="s">
        <v>601</v>
      </c>
      <c r="S439" s="111">
        <f t="shared" si="19"/>
        <v>-16</v>
      </c>
      <c r="T439" s="108"/>
      <c r="U439" s="109">
        <v>17349</v>
      </c>
      <c r="V439" s="110">
        <v>21526</v>
      </c>
      <c r="W439" s="110">
        <v>21510</v>
      </c>
      <c r="X439" s="111">
        <f t="shared" si="20"/>
        <v>-16</v>
      </c>
      <c r="Z439" s="112">
        <f>VLOOKUP(F439,'24q3 abv'!1:1048576,46,FALSE)</f>
        <v>-7.9912871329256063E-2</v>
      </c>
      <c r="AA439" s="113">
        <f>VLOOKUP(F439,'24q3 abv'!1:1048576,48,FALSE)</f>
        <v>10.310309463457349</v>
      </c>
      <c r="AB439" s="113">
        <f>VLOOKUP(F439,'24q3 abv'!1:1048576,49,FALSE)</f>
        <v>10.715541999041346</v>
      </c>
      <c r="AC439" s="114">
        <f>VLOOKUP(F439,'24q3 abv'!1:1048576,50,FALSE)</f>
        <v>0.40523253558399652</v>
      </c>
      <c r="AF439" s="257"/>
      <c r="AI439" s="257"/>
    </row>
    <row r="440" spans="1:35" x14ac:dyDescent="0.2">
      <c r="A440" s="105">
        <v>456</v>
      </c>
      <c r="B440" s="105">
        <v>456160153</v>
      </c>
      <c r="C440" s="106" t="s">
        <v>247</v>
      </c>
      <c r="D440" s="105">
        <v>160</v>
      </c>
      <c r="E440" s="106" t="s">
        <v>47</v>
      </c>
      <c r="F440" s="105">
        <v>153</v>
      </c>
      <c r="G440" s="106" t="s">
        <v>46</v>
      </c>
      <c r="H440" s="107">
        <v>1</v>
      </c>
      <c r="I440" s="108"/>
      <c r="J440" s="109">
        <v>17054</v>
      </c>
      <c r="K440" s="110">
        <v>18460</v>
      </c>
      <c r="L440" s="111">
        <f t="shared" si="18"/>
        <v>1406</v>
      </c>
      <c r="M440" s="108"/>
      <c r="N440" s="109">
        <v>0</v>
      </c>
      <c r="O440" s="110">
        <v>0</v>
      </c>
      <c r="P440" s="110">
        <v>51</v>
      </c>
      <c r="Q440" s="110">
        <v>24</v>
      </c>
      <c r="R440" s="110" t="s">
        <v>601</v>
      </c>
      <c r="S440" s="111">
        <f t="shared" si="19"/>
        <v>-27</v>
      </c>
      <c r="T440" s="108"/>
      <c r="U440" s="109">
        <v>18142</v>
      </c>
      <c r="V440" s="110">
        <v>19699</v>
      </c>
      <c r="W440" s="110">
        <v>19672</v>
      </c>
      <c r="X440" s="111">
        <f t="shared" si="20"/>
        <v>-27</v>
      </c>
      <c r="Z440" s="112">
        <f>VLOOKUP(F440,'24q3 abv'!1:1048576,46,FALSE)</f>
        <v>-0.14803788415341046</v>
      </c>
      <c r="AA440" s="113">
        <f>VLOOKUP(F440,'24q3 abv'!1:1048576,48,FALSE)</f>
        <v>9.2574266490542065</v>
      </c>
      <c r="AB440" s="113">
        <f>VLOOKUP(F440,'24q3 abv'!1:1048576,49,FALSE)</f>
        <v>9.4144724309003021</v>
      </c>
      <c r="AC440" s="114">
        <f>VLOOKUP(F440,'24q3 abv'!1:1048576,50,FALSE)</f>
        <v>0.15704578184609552</v>
      </c>
      <c r="AF440" s="257"/>
      <c r="AI440" s="257"/>
    </row>
    <row r="441" spans="1:35" x14ac:dyDescent="0.2">
      <c r="A441" s="105">
        <v>456</v>
      </c>
      <c r="B441" s="105">
        <v>456160160</v>
      </c>
      <c r="C441" s="106" t="s">
        <v>247</v>
      </c>
      <c r="D441" s="105">
        <v>160</v>
      </c>
      <c r="E441" s="106" t="s">
        <v>47</v>
      </c>
      <c r="F441" s="105">
        <v>160</v>
      </c>
      <c r="G441" s="106" t="s">
        <v>47</v>
      </c>
      <c r="H441" s="107">
        <v>732</v>
      </c>
      <c r="I441" s="108"/>
      <c r="J441" s="109">
        <v>16180</v>
      </c>
      <c r="K441" s="110">
        <v>17637</v>
      </c>
      <c r="L441" s="111">
        <f t="shared" si="18"/>
        <v>1457</v>
      </c>
      <c r="M441" s="108"/>
      <c r="N441" s="109">
        <v>34</v>
      </c>
      <c r="O441" s="110">
        <v>37</v>
      </c>
      <c r="P441" s="110">
        <v>37</v>
      </c>
      <c r="Q441" s="110">
        <v>275</v>
      </c>
      <c r="R441" s="110" t="s">
        <v>601</v>
      </c>
      <c r="S441" s="111">
        <f t="shared" si="19"/>
        <v>238</v>
      </c>
      <c r="T441" s="108"/>
      <c r="U441" s="109">
        <v>17302</v>
      </c>
      <c r="V441" s="110">
        <v>18862</v>
      </c>
      <c r="W441" s="110">
        <v>19100</v>
      </c>
      <c r="X441" s="111">
        <f t="shared" si="20"/>
        <v>238</v>
      </c>
      <c r="Z441" s="112">
        <f>VLOOKUP(F441,'24q3 abv'!1:1048576,46,FALSE)</f>
        <v>1.352777362338486</v>
      </c>
      <c r="AA441" s="113">
        <f>VLOOKUP(F441,'24q3 abv'!1:1048576,48,FALSE)</f>
        <v>11.988370942050203</v>
      </c>
      <c r="AB441" s="113">
        <f>VLOOKUP(F441,'24q3 abv'!1:1048576,49,FALSE)</f>
        <v>13.605059775129922</v>
      </c>
      <c r="AC441" s="114">
        <f>VLOOKUP(F441,'24q3 abv'!1:1048576,50,FALSE)</f>
        <v>1.6166888330797189</v>
      </c>
      <c r="AF441" s="257"/>
      <c r="AI441" s="257"/>
    </row>
    <row r="442" spans="1:35" x14ac:dyDescent="0.2">
      <c r="A442" s="105">
        <v>456</v>
      </c>
      <c r="B442" s="105">
        <v>456160170</v>
      </c>
      <c r="C442" s="106" t="s">
        <v>247</v>
      </c>
      <c r="D442" s="105">
        <v>160</v>
      </c>
      <c r="E442" s="106" t="s">
        <v>47</v>
      </c>
      <c r="F442" s="105">
        <v>170</v>
      </c>
      <c r="G442" s="106" t="s">
        <v>102</v>
      </c>
      <c r="H442" s="107">
        <v>2</v>
      </c>
      <c r="I442" s="108"/>
      <c r="J442" s="109">
        <v>12669</v>
      </c>
      <c r="K442" s="110">
        <v>13324</v>
      </c>
      <c r="L442" s="111">
        <f t="shared" si="18"/>
        <v>655</v>
      </c>
      <c r="M442" s="108"/>
      <c r="N442" s="109">
        <v>1902</v>
      </c>
      <c r="O442" s="110">
        <v>2000</v>
      </c>
      <c r="P442" s="110">
        <v>708</v>
      </c>
      <c r="Q442" s="110">
        <v>737</v>
      </c>
      <c r="R442" s="110" t="s">
        <v>601</v>
      </c>
      <c r="S442" s="111">
        <f t="shared" si="19"/>
        <v>29</v>
      </c>
      <c r="T442" s="108"/>
      <c r="U442" s="109">
        <v>15659</v>
      </c>
      <c r="V442" s="110">
        <v>15220</v>
      </c>
      <c r="W442" s="110">
        <v>15249</v>
      </c>
      <c r="X442" s="111">
        <f t="shared" si="20"/>
        <v>29</v>
      </c>
      <c r="Z442" s="112">
        <f>VLOOKUP(F442,'24q3 abv'!1:1048576,46,FALSE)</f>
        <v>0.21523703644975001</v>
      </c>
      <c r="AA442" s="113">
        <f>VLOOKUP(F442,'24q3 abv'!1:1048576,48,FALSE)</f>
        <v>12.812842175833739</v>
      </c>
      <c r="AB442" s="113">
        <f>VLOOKUP(F442,'24q3 abv'!1:1048576,49,FALSE)</f>
        <v>3.0478431574059721</v>
      </c>
      <c r="AC442" s="114">
        <f>VLOOKUP(F442,'24q3 abv'!1:1048576,50,FALSE)</f>
        <v>-9.7649990184277655</v>
      </c>
      <c r="AF442" s="257"/>
      <c r="AI442" s="257"/>
    </row>
    <row r="443" spans="1:35" x14ac:dyDescent="0.2">
      <c r="A443" s="105">
        <v>456</v>
      </c>
      <c r="B443" s="105">
        <v>456160181</v>
      </c>
      <c r="C443" s="106" t="s">
        <v>247</v>
      </c>
      <c r="D443" s="105">
        <v>160</v>
      </c>
      <c r="E443" s="106" t="s">
        <v>47</v>
      </c>
      <c r="F443" s="105">
        <v>181</v>
      </c>
      <c r="G443" s="106" t="s">
        <v>121</v>
      </c>
      <c r="H443" s="107">
        <v>1</v>
      </c>
      <c r="I443" s="108"/>
      <c r="J443" s="109">
        <v>14740.341695116518</v>
      </c>
      <c r="K443" s="110">
        <v>16912</v>
      </c>
      <c r="L443" s="111">
        <f t="shared" si="18"/>
        <v>2171.6583048834818</v>
      </c>
      <c r="M443" s="108"/>
      <c r="N443" s="109">
        <v>208</v>
      </c>
      <c r="O443" s="110">
        <v>239</v>
      </c>
      <c r="P443" s="110">
        <v>254</v>
      </c>
      <c r="Q443" s="110">
        <v>172</v>
      </c>
      <c r="R443" s="110" t="s">
        <v>601</v>
      </c>
      <c r="S443" s="111">
        <f t="shared" si="19"/>
        <v>-82</v>
      </c>
      <c r="T443" s="108"/>
      <c r="U443" s="109">
        <v>16036.341695116518</v>
      </c>
      <c r="V443" s="110">
        <v>18354</v>
      </c>
      <c r="W443" s="110">
        <v>18272</v>
      </c>
      <c r="X443" s="111">
        <f t="shared" si="20"/>
        <v>-82</v>
      </c>
      <c r="Z443" s="112">
        <f>VLOOKUP(F443,'24q3 abv'!1:1048576,46,FALSE)</f>
        <v>-0.48334719077513455</v>
      </c>
      <c r="AA443" s="113">
        <f>VLOOKUP(F443,'24q3 abv'!1:1048576,48,FALSE)</f>
        <v>10.063037309385781</v>
      </c>
      <c r="AB443" s="113">
        <f>VLOOKUP(F443,'24q3 abv'!1:1048576,49,FALSE)</f>
        <v>9.6133097603403517</v>
      </c>
      <c r="AC443" s="114">
        <f>VLOOKUP(F443,'24q3 abv'!1:1048576,50,FALSE)</f>
        <v>-0.44972754904542889</v>
      </c>
      <c r="AF443" s="257"/>
      <c r="AI443" s="257"/>
    </row>
    <row r="444" spans="1:35" x14ac:dyDescent="0.2">
      <c r="A444" s="105">
        <v>456</v>
      </c>
      <c r="B444" s="105">
        <v>456160295</v>
      </c>
      <c r="C444" s="106" t="s">
        <v>247</v>
      </c>
      <c r="D444" s="105">
        <v>160</v>
      </c>
      <c r="E444" s="106" t="s">
        <v>47</v>
      </c>
      <c r="F444" s="105">
        <v>295</v>
      </c>
      <c r="G444" s="106" t="s">
        <v>124</v>
      </c>
      <c r="H444" s="107">
        <v>6</v>
      </c>
      <c r="I444" s="108"/>
      <c r="J444" s="109">
        <v>12810</v>
      </c>
      <c r="K444" s="110">
        <v>13586</v>
      </c>
      <c r="L444" s="111">
        <f t="shared" si="18"/>
        <v>776</v>
      </c>
      <c r="M444" s="108"/>
      <c r="N444" s="109">
        <v>6797</v>
      </c>
      <c r="O444" s="110">
        <v>7208</v>
      </c>
      <c r="P444" s="110">
        <v>6735</v>
      </c>
      <c r="Q444" s="110">
        <v>6711</v>
      </c>
      <c r="R444" s="110" t="s">
        <v>601</v>
      </c>
      <c r="S444" s="111">
        <f t="shared" si="19"/>
        <v>-24</v>
      </c>
      <c r="T444" s="108"/>
      <c r="U444" s="109">
        <v>20695</v>
      </c>
      <c r="V444" s="110">
        <v>21509</v>
      </c>
      <c r="W444" s="110">
        <v>21485</v>
      </c>
      <c r="X444" s="111">
        <f t="shared" si="20"/>
        <v>-24</v>
      </c>
      <c r="Z444" s="112">
        <f>VLOOKUP(F444,'24q3 abv'!1:1048576,46,FALSE)</f>
        <v>-0.17953285579176281</v>
      </c>
      <c r="AA444" s="113">
        <f>VLOOKUP(F444,'24q3 abv'!1:1048576,48,FALSE)</f>
        <v>6.8609636562553522</v>
      </c>
      <c r="AB444" s="113">
        <f>VLOOKUP(F444,'24q3 abv'!1:1048576,49,FALSE)</f>
        <v>4.2880426728941705</v>
      </c>
      <c r="AC444" s="114">
        <f>VLOOKUP(F444,'24q3 abv'!1:1048576,50,FALSE)</f>
        <v>-2.5729209833611817</v>
      </c>
      <c r="AF444" s="257"/>
      <c r="AI444" s="257"/>
    </row>
    <row r="445" spans="1:35" x14ac:dyDescent="0.2">
      <c r="A445" s="105">
        <v>456</v>
      </c>
      <c r="B445" s="105">
        <v>456160301</v>
      </c>
      <c r="C445" s="106" t="s">
        <v>247</v>
      </c>
      <c r="D445" s="105">
        <v>160</v>
      </c>
      <c r="E445" s="106" t="s">
        <v>47</v>
      </c>
      <c r="F445" s="105">
        <v>301</v>
      </c>
      <c r="G445" s="106" t="s">
        <v>168</v>
      </c>
      <c r="H445" s="107">
        <v>2</v>
      </c>
      <c r="I445" s="108"/>
      <c r="J445" s="109">
        <v>9935</v>
      </c>
      <c r="K445" s="110">
        <v>17120</v>
      </c>
      <c r="L445" s="111">
        <f t="shared" si="18"/>
        <v>7185</v>
      </c>
      <c r="M445" s="108"/>
      <c r="N445" s="109">
        <v>3443</v>
      </c>
      <c r="O445" s="110">
        <v>5933</v>
      </c>
      <c r="P445" s="110">
        <v>4833</v>
      </c>
      <c r="Q445" s="110">
        <v>4829</v>
      </c>
      <c r="R445" s="110" t="s">
        <v>601</v>
      </c>
      <c r="S445" s="111">
        <f t="shared" si="19"/>
        <v>-4</v>
      </c>
      <c r="T445" s="108"/>
      <c r="U445" s="109">
        <v>14466</v>
      </c>
      <c r="V445" s="110">
        <v>23141</v>
      </c>
      <c r="W445" s="110">
        <v>23137</v>
      </c>
      <c r="X445" s="111">
        <f t="shared" si="20"/>
        <v>-4</v>
      </c>
      <c r="Z445" s="112">
        <f>VLOOKUP(F445,'24q3 abv'!1:1048576,46,FALSE)</f>
        <v>-2.1922662548462313E-2</v>
      </c>
      <c r="AA445" s="113">
        <f>VLOOKUP(F445,'24q3 abv'!1:1048576,48,FALSE)</f>
        <v>5.5778335633287979</v>
      </c>
      <c r="AB445" s="113">
        <f>VLOOKUP(F445,'24q3 abv'!1:1048576,49,FALSE)</f>
        <v>0.60040638441051331</v>
      </c>
      <c r="AC445" s="114">
        <f>VLOOKUP(F445,'24q3 abv'!1:1048576,50,FALSE)</f>
        <v>-4.9774271789182842</v>
      </c>
      <c r="AF445" s="257"/>
      <c r="AI445" s="257"/>
    </row>
    <row r="446" spans="1:35" x14ac:dyDescent="0.2">
      <c r="A446" s="105">
        <v>456</v>
      </c>
      <c r="B446" s="105">
        <v>456160616</v>
      </c>
      <c r="C446" s="106" t="s">
        <v>247</v>
      </c>
      <c r="D446" s="105">
        <v>160</v>
      </c>
      <c r="E446" s="106" t="s">
        <v>47</v>
      </c>
      <c r="F446" s="105">
        <v>616</v>
      </c>
      <c r="G446" s="106" t="s">
        <v>128</v>
      </c>
      <c r="H446" s="107">
        <v>1</v>
      </c>
      <c r="I446" s="108"/>
      <c r="J446" s="109">
        <v>17463</v>
      </c>
      <c r="K446" s="110">
        <v>17290</v>
      </c>
      <c r="L446" s="111">
        <f t="shared" si="18"/>
        <v>-173</v>
      </c>
      <c r="M446" s="108"/>
      <c r="N446" s="109">
        <v>5136</v>
      </c>
      <c r="O446" s="110">
        <v>5085</v>
      </c>
      <c r="P446" s="110">
        <v>3483</v>
      </c>
      <c r="Q446" s="110">
        <v>3288</v>
      </c>
      <c r="R446" s="110" t="s">
        <v>601</v>
      </c>
      <c r="S446" s="111">
        <f t="shared" si="19"/>
        <v>-195</v>
      </c>
      <c r="T446" s="108"/>
      <c r="U446" s="109">
        <v>23687</v>
      </c>
      <c r="V446" s="110">
        <v>21961</v>
      </c>
      <c r="W446" s="110">
        <v>21766</v>
      </c>
      <c r="X446" s="111">
        <f t="shared" si="20"/>
        <v>-195</v>
      </c>
      <c r="Z446" s="112">
        <f>VLOOKUP(F446,'24q3 abv'!1:1048576,46,FALSE)</f>
        <v>-1.1293710576411939</v>
      </c>
      <c r="AA446" s="113">
        <f>VLOOKUP(F446,'24q3 abv'!1:1048576,48,FALSE)</f>
        <v>11.247406436705555</v>
      </c>
      <c r="AB446" s="113">
        <f>VLOOKUP(F446,'24q3 abv'!1:1048576,49,FALSE)</f>
        <v>1.5788855922674685</v>
      </c>
      <c r="AC446" s="114">
        <f>VLOOKUP(F446,'24q3 abv'!1:1048576,50,FALSE)</f>
        <v>-9.6685208444380866</v>
      </c>
      <c r="AF446" s="257"/>
      <c r="AI446" s="257"/>
    </row>
    <row r="447" spans="1:35" x14ac:dyDescent="0.2">
      <c r="A447" s="105">
        <v>456</v>
      </c>
      <c r="B447" s="105">
        <v>456160735</v>
      </c>
      <c r="C447" s="106" t="s">
        <v>247</v>
      </c>
      <c r="D447" s="105">
        <v>160</v>
      </c>
      <c r="E447" s="106" t="s">
        <v>47</v>
      </c>
      <c r="F447" s="105">
        <v>735</v>
      </c>
      <c r="G447" s="106" t="s">
        <v>156</v>
      </c>
      <c r="H447" s="107">
        <v>3</v>
      </c>
      <c r="I447" s="108"/>
      <c r="J447" s="109">
        <v>13295</v>
      </c>
      <c r="K447" s="110">
        <v>14554</v>
      </c>
      <c r="L447" s="111">
        <f t="shared" si="18"/>
        <v>1259</v>
      </c>
      <c r="M447" s="108"/>
      <c r="N447" s="109">
        <v>4655</v>
      </c>
      <c r="O447" s="110">
        <v>5095</v>
      </c>
      <c r="P447" s="110">
        <v>4393</v>
      </c>
      <c r="Q447" s="110">
        <v>4362</v>
      </c>
      <c r="R447" s="110" t="s">
        <v>601</v>
      </c>
      <c r="S447" s="111">
        <f t="shared" si="19"/>
        <v>-31</v>
      </c>
      <c r="T447" s="108"/>
      <c r="U447" s="109">
        <v>19038</v>
      </c>
      <c r="V447" s="110">
        <v>20135</v>
      </c>
      <c r="W447" s="110">
        <v>20104</v>
      </c>
      <c r="X447" s="111">
        <f t="shared" si="20"/>
        <v>-31</v>
      </c>
      <c r="Z447" s="112">
        <f>VLOOKUP(F447,'24q3 abv'!1:1048576,46,FALSE)</f>
        <v>-0.20763020970062485</v>
      </c>
      <c r="AA447" s="113">
        <f>VLOOKUP(F447,'24q3 abv'!1:1048576,48,FALSE)</f>
        <v>7.8155039769438011</v>
      </c>
      <c r="AB447" s="113">
        <f>VLOOKUP(F447,'24q3 abv'!1:1048576,49,FALSE)</f>
        <v>3.7901389240544723</v>
      </c>
      <c r="AC447" s="114">
        <f>VLOOKUP(F447,'24q3 abv'!1:1048576,50,FALSE)</f>
        <v>-4.0253650528893292</v>
      </c>
      <c r="AF447" s="257"/>
      <c r="AI447" s="257"/>
    </row>
    <row r="448" spans="1:35" x14ac:dyDescent="0.2">
      <c r="A448" s="105">
        <v>458</v>
      </c>
      <c r="B448" s="105">
        <v>458160056</v>
      </c>
      <c r="C448" s="106" t="s">
        <v>248</v>
      </c>
      <c r="D448" s="105">
        <v>160</v>
      </c>
      <c r="E448" s="106" t="s">
        <v>47</v>
      </c>
      <c r="F448" s="105">
        <v>56</v>
      </c>
      <c r="G448" s="106" t="s">
        <v>170</v>
      </c>
      <c r="H448" s="107">
        <v>2</v>
      </c>
      <c r="I448" s="108"/>
      <c r="J448" s="109">
        <v>13762</v>
      </c>
      <c r="K448" s="110">
        <v>12243</v>
      </c>
      <c r="L448" s="111">
        <f t="shared" si="18"/>
        <v>-1519</v>
      </c>
      <c r="M448" s="108"/>
      <c r="N448" s="109">
        <v>4520</v>
      </c>
      <c r="O448" s="110">
        <v>4021</v>
      </c>
      <c r="P448" s="110">
        <v>3612</v>
      </c>
      <c r="Q448" s="110">
        <v>3593</v>
      </c>
      <c r="R448" s="110" t="s">
        <v>601</v>
      </c>
      <c r="S448" s="111">
        <f t="shared" si="19"/>
        <v>-19</v>
      </c>
      <c r="T448" s="108"/>
      <c r="U448" s="109">
        <v>19370</v>
      </c>
      <c r="V448" s="110">
        <v>17043</v>
      </c>
      <c r="W448" s="110">
        <v>17024</v>
      </c>
      <c r="X448" s="111">
        <f t="shared" si="20"/>
        <v>-19</v>
      </c>
      <c r="Z448" s="112">
        <f>VLOOKUP(F448,'24q3 abv'!1:1048576,46,FALSE)</f>
        <v>-0.14818295234300649</v>
      </c>
      <c r="AA448" s="113">
        <f>VLOOKUP(F448,'24q3 abv'!1:1048576,48,FALSE)</f>
        <v>7.5411017325278991</v>
      </c>
      <c r="AB448" s="113">
        <f>VLOOKUP(F448,'24q3 abv'!1:1048576,49,FALSE)</f>
        <v>4.9344054282907006</v>
      </c>
      <c r="AC448" s="114">
        <f>VLOOKUP(F448,'24q3 abv'!1:1048576,50,FALSE)</f>
        <v>-2.6066963042371984</v>
      </c>
      <c r="AF448" s="257"/>
      <c r="AI448" s="257"/>
    </row>
    <row r="449" spans="1:35" x14ac:dyDescent="0.2">
      <c r="A449" s="105">
        <v>458</v>
      </c>
      <c r="B449" s="105">
        <v>458160079</v>
      </c>
      <c r="C449" s="106" t="s">
        <v>248</v>
      </c>
      <c r="D449" s="105">
        <v>160</v>
      </c>
      <c r="E449" s="106" t="s">
        <v>47</v>
      </c>
      <c r="F449" s="105">
        <v>79</v>
      </c>
      <c r="G449" s="106" t="s">
        <v>171</v>
      </c>
      <c r="H449" s="107">
        <v>9</v>
      </c>
      <c r="I449" s="108"/>
      <c r="J449" s="109">
        <v>12454</v>
      </c>
      <c r="K449" s="110">
        <v>15911</v>
      </c>
      <c r="L449" s="111">
        <f t="shared" si="18"/>
        <v>3457</v>
      </c>
      <c r="M449" s="108"/>
      <c r="N449" s="109">
        <v>187</v>
      </c>
      <c r="O449" s="110">
        <v>239</v>
      </c>
      <c r="P449" s="110">
        <v>0</v>
      </c>
      <c r="Q449" s="110">
        <v>163</v>
      </c>
      <c r="R449" s="110" t="s">
        <v>601</v>
      </c>
      <c r="S449" s="111">
        <f t="shared" si="19"/>
        <v>163</v>
      </c>
      <c r="T449" s="108"/>
      <c r="U449" s="109">
        <v>13729</v>
      </c>
      <c r="V449" s="110">
        <v>17099</v>
      </c>
      <c r="W449" s="110">
        <v>17262</v>
      </c>
      <c r="X449" s="111">
        <f t="shared" si="20"/>
        <v>163</v>
      </c>
      <c r="Z449" s="112">
        <f>VLOOKUP(F449,'24q3 abv'!1:1048576,46,FALSE)</f>
        <v>1.4326979637161514</v>
      </c>
      <c r="AA449" s="113">
        <f>VLOOKUP(F449,'24q3 abv'!1:1048576,48,FALSE)</f>
        <v>8.1726951482382422</v>
      </c>
      <c r="AB449" s="113">
        <f>VLOOKUP(F449,'24q3 abv'!1:1048576,49,FALSE)</f>
        <v>7.6258155738598674</v>
      </c>
      <c r="AC449" s="114">
        <f>VLOOKUP(F449,'24q3 abv'!1:1048576,50,FALSE)</f>
        <v>-0.54687957437837476</v>
      </c>
      <c r="AF449" s="257"/>
      <c r="AI449" s="257"/>
    </row>
    <row r="450" spans="1:35" x14ac:dyDescent="0.2">
      <c r="A450" s="105">
        <v>458</v>
      </c>
      <c r="B450" s="105">
        <v>458160160</v>
      </c>
      <c r="C450" s="106" t="s">
        <v>248</v>
      </c>
      <c r="D450" s="105">
        <v>160</v>
      </c>
      <c r="E450" s="106" t="s">
        <v>47</v>
      </c>
      <c r="F450" s="105">
        <v>160</v>
      </c>
      <c r="G450" s="106" t="s">
        <v>47</v>
      </c>
      <c r="H450" s="107">
        <v>90</v>
      </c>
      <c r="I450" s="108"/>
      <c r="J450" s="109">
        <v>17303</v>
      </c>
      <c r="K450" s="110">
        <v>18355</v>
      </c>
      <c r="L450" s="111">
        <f t="shared" si="18"/>
        <v>1052</v>
      </c>
      <c r="M450" s="108"/>
      <c r="N450" s="109">
        <v>36</v>
      </c>
      <c r="O450" s="110">
        <v>38</v>
      </c>
      <c r="P450" s="110">
        <v>38</v>
      </c>
      <c r="Q450" s="110">
        <v>286</v>
      </c>
      <c r="R450" s="110" t="s">
        <v>601</v>
      </c>
      <c r="S450" s="111">
        <f t="shared" si="19"/>
        <v>248</v>
      </c>
      <c r="T450" s="108"/>
      <c r="U450" s="109">
        <v>18427</v>
      </c>
      <c r="V450" s="110">
        <v>19581</v>
      </c>
      <c r="W450" s="110">
        <v>19829</v>
      </c>
      <c r="X450" s="111">
        <f t="shared" si="20"/>
        <v>248</v>
      </c>
      <c r="Z450" s="112">
        <f>VLOOKUP(F450,'24q3 abv'!1:1048576,46,FALSE)</f>
        <v>1.352777362338486</v>
      </c>
      <c r="AA450" s="113">
        <f>VLOOKUP(F450,'24q3 abv'!1:1048576,48,FALSE)</f>
        <v>11.988370942050203</v>
      </c>
      <c r="AB450" s="113">
        <f>VLOOKUP(F450,'24q3 abv'!1:1048576,49,FALSE)</f>
        <v>13.605059775129922</v>
      </c>
      <c r="AC450" s="114">
        <f>VLOOKUP(F450,'24q3 abv'!1:1048576,50,FALSE)</f>
        <v>1.6166888330797189</v>
      </c>
      <c r="AF450" s="257"/>
      <c r="AI450" s="257"/>
    </row>
    <row r="451" spans="1:35" x14ac:dyDescent="0.2">
      <c r="A451" s="105">
        <v>458</v>
      </c>
      <c r="B451" s="105">
        <v>458160163</v>
      </c>
      <c r="C451" s="106" t="s">
        <v>248</v>
      </c>
      <c r="D451" s="105">
        <v>160</v>
      </c>
      <c r="E451" s="106" t="s">
        <v>47</v>
      </c>
      <c r="F451" s="105">
        <v>163</v>
      </c>
      <c r="G451" s="106" t="s">
        <v>48</v>
      </c>
      <c r="H451" s="107">
        <v>1</v>
      </c>
      <c r="I451" s="108"/>
      <c r="J451" s="109" t="s">
        <v>601</v>
      </c>
      <c r="K451" s="110">
        <v>18438</v>
      </c>
      <c r="L451" s="111" t="str">
        <f t="shared" si="18"/>
        <v/>
      </c>
      <c r="M451" s="108"/>
      <c r="N451" s="109" t="s">
        <v>601</v>
      </c>
      <c r="O451" s="110" t="s">
        <v>601</v>
      </c>
      <c r="P451" s="110">
        <v>0</v>
      </c>
      <c r="Q451" s="110">
        <v>0</v>
      </c>
      <c r="R451" s="110" t="s">
        <v>601</v>
      </c>
      <c r="S451" s="111">
        <f t="shared" si="19"/>
        <v>0</v>
      </c>
      <c r="T451" s="108"/>
      <c r="U451" s="109" t="s">
        <v>601</v>
      </c>
      <c r="V451" s="110">
        <v>19626</v>
      </c>
      <c r="W451" s="110">
        <v>19626</v>
      </c>
      <c r="X451" s="111">
        <f t="shared" si="20"/>
        <v>0</v>
      </c>
      <c r="Z451" s="112">
        <f>VLOOKUP(F451,'24q3 abv'!1:1048576,46,FALSE)</f>
        <v>-0.22828370213737514</v>
      </c>
      <c r="AA451" s="113">
        <f>VLOOKUP(F451,'24q3 abv'!1:1048576,48,FALSE)</f>
        <v>10.076345998506774</v>
      </c>
      <c r="AB451" s="113">
        <f>VLOOKUP(F451,'24q3 abv'!1:1048576,49,FALSE)</f>
        <v>8.2294977780381959</v>
      </c>
      <c r="AC451" s="114">
        <f>VLOOKUP(F451,'24q3 abv'!1:1048576,50,FALSE)</f>
        <v>-1.8468482204685781</v>
      </c>
      <c r="AF451" s="257"/>
      <c r="AI451" s="257"/>
    </row>
    <row r="452" spans="1:35" x14ac:dyDescent="0.2">
      <c r="A452" s="105">
        <v>458</v>
      </c>
      <c r="B452" s="105">
        <v>458160295</v>
      </c>
      <c r="C452" s="106" t="s">
        <v>248</v>
      </c>
      <c r="D452" s="105">
        <v>160</v>
      </c>
      <c r="E452" s="106" t="s">
        <v>47</v>
      </c>
      <c r="F452" s="105">
        <v>295</v>
      </c>
      <c r="G452" s="106" t="s">
        <v>124</v>
      </c>
      <c r="H452" s="107">
        <v>1</v>
      </c>
      <c r="I452" s="108"/>
      <c r="J452" s="109">
        <v>14258</v>
      </c>
      <c r="K452" s="110">
        <v>12243</v>
      </c>
      <c r="L452" s="111">
        <f t="shared" si="18"/>
        <v>-2015</v>
      </c>
      <c r="M452" s="108"/>
      <c r="N452" s="109">
        <v>7565</v>
      </c>
      <c r="O452" s="110">
        <v>6496</v>
      </c>
      <c r="P452" s="110">
        <v>6069</v>
      </c>
      <c r="Q452" s="110">
        <v>6047</v>
      </c>
      <c r="R452" s="110" t="s">
        <v>601</v>
      </c>
      <c r="S452" s="111">
        <f t="shared" si="19"/>
        <v>-22</v>
      </c>
      <c r="T452" s="108"/>
      <c r="U452" s="109">
        <v>22911</v>
      </c>
      <c r="V452" s="110">
        <v>19500</v>
      </c>
      <c r="W452" s="110">
        <v>19478</v>
      </c>
      <c r="X452" s="111">
        <f t="shared" si="20"/>
        <v>-22</v>
      </c>
      <c r="Z452" s="112">
        <f>VLOOKUP(F452,'24q3 abv'!1:1048576,46,FALSE)</f>
        <v>-0.17953285579176281</v>
      </c>
      <c r="AA452" s="113">
        <f>VLOOKUP(F452,'24q3 abv'!1:1048576,48,FALSE)</f>
        <v>6.8609636562553522</v>
      </c>
      <c r="AB452" s="113">
        <f>VLOOKUP(F452,'24q3 abv'!1:1048576,49,FALSE)</f>
        <v>4.2880426728941705</v>
      </c>
      <c r="AC452" s="114">
        <f>VLOOKUP(F452,'24q3 abv'!1:1048576,50,FALSE)</f>
        <v>-2.5729209833611817</v>
      </c>
      <c r="AF452" s="257"/>
      <c r="AI452" s="257"/>
    </row>
    <row r="453" spans="1:35" x14ac:dyDescent="0.2">
      <c r="A453" s="105">
        <v>458</v>
      </c>
      <c r="B453" s="105">
        <v>458160301</v>
      </c>
      <c r="C453" s="106" t="s">
        <v>248</v>
      </c>
      <c r="D453" s="105">
        <v>160</v>
      </c>
      <c r="E453" s="106" t="s">
        <v>47</v>
      </c>
      <c r="F453" s="105">
        <v>301</v>
      </c>
      <c r="G453" s="106" t="s">
        <v>168</v>
      </c>
      <c r="H453" s="107">
        <v>3</v>
      </c>
      <c r="I453" s="108"/>
      <c r="J453" s="109">
        <v>12116.449459134617</v>
      </c>
      <c r="K453" s="110">
        <v>12243</v>
      </c>
      <c r="L453" s="111">
        <f t="shared" si="18"/>
        <v>126.55054086538257</v>
      </c>
      <c r="M453" s="108"/>
      <c r="N453" s="109">
        <v>4199</v>
      </c>
      <c r="O453" s="110" t="s">
        <v>601</v>
      </c>
      <c r="P453" s="110">
        <v>3456</v>
      </c>
      <c r="Q453" s="110">
        <v>3453</v>
      </c>
      <c r="R453" s="110" t="s">
        <v>601</v>
      </c>
      <c r="S453" s="111">
        <f t="shared" si="19"/>
        <v>-3</v>
      </c>
      <c r="T453" s="108"/>
      <c r="U453" s="109">
        <v>17403.449459134616</v>
      </c>
      <c r="V453" s="110">
        <v>16887</v>
      </c>
      <c r="W453" s="110">
        <v>16884</v>
      </c>
      <c r="X453" s="111">
        <f t="shared" si="20"/>
        <v>-3</v>
      </c>
      <c r="Z453" s="112">
        <f>VLOOKUP(F453,'24q3 abv'!1:1048576,46,FALSE)</f>
        <v>-2.1922662548462313E-2</v>
      </c>
      <c r="AA453" s="113">
        <f>VLOOKUP(F453,'24q3 abv'!1:1048576,48,FALSE)</f>
        <v>5.5778335633287979</v>
      </c>
      <c r="AB453" s="113">
        <f>VLOOKUP(F453,'24q3 abv'!1:1048576,49,FALSE)</f>
        <v>0.60040638441051331</v>
      </c>
      <c r="AC453" s="114">
        <f>VLOOKUP(F453,'24q3 abv'!1:1048576,50,FALSE)</f>
        <v>-4.9774271789182842</v>
      </c>
      <c r="AF453" s="257"/>
      <c r="AI453" s="257"/>
    </row>
    <row r="454" spans="1:35" x14ac:dyDescent="0.2">
      <c r="A454" s="105">
        <v>463</v>
      </c>
      <c r="B454" s="105">
        <v>463035035</v>
      </c>
      <c r="C454" s="106" t="s">
        <v>249</v>
      </c>
      <c r="D454" s="105">
        <v>35</v>
      </c>
      <c r="E454" s="106" t="s">
        <v>42</v>
      </c>
      <c r="F454" s="105">
        <v>35</v>
      </c>
      <c r="G454" s="106" t="s">
        <v>42</v>
      </c>
      <c r="H454" s="107">
        <v>566</v>
      </c>
      <c r="I454" s="108"/>
      <c r="J454" s="109">
        <v>16774</v>
      </c>
      <c r="K454" s="110">
        <v>18401</v>
      </c>
      <c r="L454" s="111">
        <f t="shared" si="18"/>
        <v>1627</v>
      </c>
      <c r="M454" s="108"/>
      <c r="N454" s="109">
        <v>6962</v>
      </c>
      <c r="O454" s="110">
        <v>7638</v>
      </c>
      <c r="P454" s="110">
        <v>7638</v>
      </c>
      <c r="Q454" s="110">
        <v>6967</v>
      </c>
      <c r="R454" s="110" t="s">
        <v>601</v>
      </c>
      <c r="S454" s="111">
        <f t="shared" si="19"/>
        <v>-671</v>
      </c>
      <c r="T454" s="108"/>
      <c r="U454" s="109">
        <v>24824</v>
      </c>
      <c r="V454" s="110">
        <v>27227</v>
      </c>
      <c r="W454" s="110">
        <v>26556</v>
      </c>
      <c r="X454" s="111">
        <f t="shared" si="20"/>
        <v>-671</v>
      </c>
      <c r="Z454" s="112">
        <f>VLOOKUP(F454,'24q3 abv'!1:1048576,46,FALSE)</f>
        <v>-3.6419865273042262</v>
      </c>
      <c r="AA454" s="113">
        <f>VLOOKUP(F454,'24q3 abv'!1:1048576,48,FALSE)</f>
        <v>8.1977373866931007</v>
      </c>
      <c r="AB454" s="113">
        <f>VLOOKUP(F454,'24q3 abv'!1:1048576,49,FALSE)</f>
        <v>5.1093170533210595</v>
      </c>
      <c r="AC454" s="114">
        <f>VLOOKUP(F454,'24q3 abv'!1:1048576,50,FALSE)</f>
        <v>-3.0884203333720412</v>
      </c>
      <c r="AF454" s="257"/>
      <c r="AI454" s="257"/>
    </row>
    <row r="455" spans="1:35" x14ac:dyDescent="0.2">
      <c r="A455" s="105">
        <v>463</v>
      </c>
      <c r="B455" s="105">
        <v>463035044</v>
      </c>
      <c r="C455" s="106" t="s">
        <v>249</v>
      </c>
      <c r="D455" s="105">
        <v>35</v>
      </c>
      <c r="E455" s="106" t="s">
        <v>42</v>
      </c>
      <c r="F455" s="105">
        <v>44</v>
      </c>
      <c r="G455" s="106" t="s">
        <v>43</v>
      </c>
      <c r="H455" s="107">
        <v>10</v>
      </c>
      <c r="I455" s="108"/>
      <c r="J455" s="109">
        <v>17283</v>
      </c>
      <c r="K455" s="110">
        <v>19361</v>
      </c>
      <c r="L455" s="111">
        <f t="shared" si="18"/>
        <v>2078</v>
      </c>
      <c r="M455" s="108"/>
      <c r="N455" s="109">
        <v>603</v>
      </c>
      <c r="O455" s="110">
        <v>675</v>
      </c>
      <c r="P455" s="110">
        <v>675</v>
      </c>
      <c r="Q455" s="110">
        <v>675</v>
      </c>
      <c r="R455" s="110" t="s">
        <v>601</v>
      </c>
      <c r="S455" s="111">
        <f t="shared" si="19"/>
        <v>0</v>
      </c>
      <c r="T455" s="108"/>
      <c r="U455" s="109">
        <v>18974</v>
      </c>
      <c r="V455" s="110">
        <v>21224</v>
      </c>
      <c r="W455" s="110">
        <v>21224</v>
      </c>
      <c r="X455" s="111">
        <f t="shared" si="20"/>
        <v>0</v>
      </c>
      <c r="Z455" s="112">
        <f>VLOOKUP(F455,'24q3 abv'!1:1048576,46,FALSE)</f>
        <v>0</v>
      </c>
      <c r="AA455" s="113">
        <f>VLOOKUP(F455,'24q3 abv'!1:1048576,48,FALSE)</f>
        <v>7.0211140846889624</v>
      </c>
      <c r="AB455" s="113">
        <f>VLOOKUP(F455,'24q3 abv'!1:1048576,49,FALSE)</f>
        <v>8.022463184796722</v>
      </c>
      <c r="AC455" s="114">
        <f>VLOOKUP(F455,'24q3 abv'!1:1048576,50,FALSE)</f>
        <v>1.0013491001077597</v>
      </c>
      <c r="AF455" s="257"/>
      <c r="AI455" s="257"/>
    </row>
    <row r="456" spans="1:35" x14ac:dyDescent="0.2">
      <c r="A456" s="105">
        <v>463</v>
      </c>
      <c r="B456" s="105">
        <v>463035093</v>
      </c>
      <c r="C456" s="106" t="s">
        <v>249</v>
      </c>
      <c r="D456" s="105">
        <v>35</v>
      </c>
      <c r="E456" s="106" t="s">
        <v>42</v>
      </c>
      <c r="F456" s="105">
        <v>93</v>
      </c>
      <c r="G456" s="106" t="s">
        <v>45</v>
      </c>
      <c r="H456" s="107">
        <v>2</v>
      </c>
      <c r="I456" s="108"/>
      <c r="J456" s="109" t="s">
        <v>601</v>
      </c>
      <c r="K456" s="110">
        <v>19232</v>
      </c>
      <c r="L456" s="111" t="str">
        <f t="shared" si="18"/>
        <v/>
      </c>
      <c r="M456" s="108"/>
      <c r="N456" s="109" t="s">
        <v>601</v>
      </c>
      <c r="O456" s="110">
        <v>248</v>
      </c>
      <c r="P456" s="110">
        <v>54</v>
      </c>
      <c r="Q456" s="110">
        <v>0</v>
      </c>
      <c r="R456" s="110" t="s">
        <v>601</v>
      </c>
      <c r="S456" s="111">
        <f t="shared" si="19"/>
        <v>-54</v>
      </c>
      <c r="T456" s="108"/>
      <c r="U456" s="109" t="s">
        <v>601</v>
      </c>
      <c r="V456" s="110">
        <v>20474</v>
      </c>
      <c r="W456" s="110">
        <v>20420</v>
      </c>
      <c r="X456" s="111">
        <f t="shared" si="20"/>
        <v>-54</v>
      </c>
      <c r="Z456" s="112">
        <f>VLOOKUP(F456,'24q3 abv'!1:1048576,46,FALSE)</f>
        <v>-0.29623913782315014</v>
      </c>
      <c r="AA456" s="113">
        <f>VLOOKUP(F456,'24q3 abv'!1:1048576,48,FALSE)</f>
        <v>16.450773736991518</v>
      </c>
      <c r="AB456" s="113">
        <f>VLOOKUP(F456,'24q3 abv'!1:1048576,49,FALSE)</f>
        <v>14.856653552425286</v>
      </c>
      <c r="AC456" s="114">
        <f>VLOOKUP(F456,'24q3 abv'!1:1048576,50,FALSE)</f>
        <v>-1.5941201845662327</v>
      </c>
      <c r="AF456" s="257"/>
      <c r="AI456" s="257"/>
    </row>
    <row r="457" spans="1:35" x14ac:dyDescent="0.2">
      <c r="A457" s="105">
        <v>463</v>
      </c>
      <c r="B457" s="105">
        <v>463035099</v>
      </c>
      <c r="C457" s="106" t="s">
        <v>249</v>
      </c>
      <c r="D457" s="105">
        <v>35</v>
      </c>
      <c r="E457" s="106" t="s">
        <v>42</v>
      </c>
      <c r="F457" s="105">
        <v>99</v>
      </c>
      <c r="G457" s="106" t="s">
        <v>209</v>
      </c>
      <c r="H457" s="107">
        <v>1</v>
      </c>
      <c r="I457" s="108"/>
      <c r="J457" s="109" t="s">
        <v>601</v>
      </c>
      <c r="K457" s="110">
        <v>13404</v>
      </c>
      <c r="L457" s="111" t="str">
        <f t="shared" si="18"/>
        <v/>
      </c>
      <c r="M457" s="108"/>
      <c r="N457" s="109" t="s">
        <v>601</v>
      </c>
      <c r="O457" s="110" t="s">
        <v>601</v>
      </c>
      <c r="P457" s="110">
        <v>6094</v>
      </c>
      <c r="Q457" s="110">
        <v>6072</v>
      </c>
      <c r="R457" s="110" t="s">
        <v>601</v>
      </c>
      <c r="S457" s="111">
        <f t="shared" si="19"/>
        <v>-22</v>
      </c>
      <c r="T457" s="108"/>
      <c r="U457" s="109" t="s">
        <v>601</v>
      </c>
      <c r="V457" s="110">
        <v>20686</v>
      </c>
      <c r="W457" s="110">
        <v>20664</v>
      </c>
      <c r="X457" s="111">
        <f t="shared" si="20"/>
        <v>-22</v>
      </c>
      <c r="Z457" s="112">
        <f>VLOOKUP(F457,'24q3 abv'!1:1048576,46,FALSE)</f>
        <v>-0.16216384265641182</v>
      </c>
      <c r="AA457" s="113">
        <f>VLOOKUP(F457,'24q3 abv'!1:1048576,48,FALSE)</f>
        <v>5.8814482072833272</v>
      </c>
      <c r="AB457" s="113">
        <f>VLOOKUP(F457,'24q3 abv'!1:1048576,49,FALSE)</f>
        <v>2.5816142012414578</v>
      </c>
      <c r="AC457" s="114">
        <f>VLOOKUP(F457,'24q3 abv'!1:1048576,50,FALSE)</f>
        <v>-3.2998340060418694</v>
      </c>
      <c r="AF457" s="257"/>
      <c r="AI457" s="257"/>
    </row>
    <row r="458" spans="1:35" x14ac:dyDescent="0.2">
      <c r="A458" s="105">
        <v>463</v>
      </c>
      <c r="B458" s="105">
        <v>463035133</v>
      </c>
      <c r="C458" s="106" t="s">
        <v>249</v>
      </c>
      <c r="D458" s="105">
        <v>35</v>
      </c>
      <c r="E458" s="106" t="s">
        <v>42</v>
      </c>
      <c r="F458" s="105">
        <v>133</v>
      </c>
      <c r="G458" s="106" t="s">
        <v>95</v>
      </c>
      <c r="H458" s="107">
        <v>1</v>
      </c>
      <c r="I458" s="108"/>
      <c r="J458" s="109">
        <v>16453</v>
      </c>
      <c r="K458" s="110">
        <v>11060</v>
      </c>
      <c r="L458" s="111">
        <f t="shared" si="18"/>
        <v>-5393</v>
      </c>
      <c r="M458" s="108"/>
      <c r="N458" s="109">
        <v>2196</v>
      </c>
      <c r="O458" s="110">
        <v>1476</v>
      </c>
      <c r="P458" s="110">
        <v>485</v>
      </c>
      <c r="Q458" s="110">
        <v>477</v>
      </c>
      <c r="R458" s="110" t="s">
        <v>601</v>
      </c>
      <c r="S458" s="111">
        <f t="shared" si="19"/>
        <v>-8</v>
      </c>
      <c r="T458" s="108"/>
      <c r="U458" s="109">
        <v>19737</v>
      </c>
      <c r="V458" s="110">
        <v>12733</v>
      </c>
      <c r="W458" s="110">
        <v>12725</v>
      </c>
      <c r="X458" s="111">
        <f t="shared" si="20"/>
        <v>-8</v>
      </c>
      <c r="Z458" s="112">
        <f>VLOOKUP(F458,'24q3 abv'!1:1048576,46,FALSE)</f>
        <v>-6.9750506684158609E-2</v>
      </c>
      <c r="AA458" s="113">
        <f>VLOOKUP(F458,'24q3 abv'!1:1048576,48,FALSE)</f>
        <v>9.6820674485145464</v>
      </c>
      <c r="AB458" s="113">
        <f>VLOOKUP(F458,'24q3 abv'!1:1048576,49,FALSE)</f>
        <v>-0.16007483005100742</v>
      </c>
      <c r="AC458" s="114">
        <f>VLOOKUP(F458,'24q3 abv'!1:1048576,50,FALSE)</f>
        <v>-9.8421422785655537</v>
      </c>
      <c r="AF458" s="257"/>
      <c r="AI458" s="257"/>
    </row>
    <row r="459" spans="1:35" x14ac:dyDescent="0.2">
      <c r="A459" s="105">
        <v>463</v>
      </c>
      <c r="B459" s="105">
        <v>463035207</v>
      </c>
      <c r="C459" s="106" t="s">
        <v>249</v>
      </c>
      <c r="D459" s="105">
        <v>35</v>
      </c>
      <c r="E459" s="106" t="s">
        <v>42</v>
      </c>
      <c r="F459" s="105">
        <v>207</v>
      </c>
      <c r="G459" s="106" t="s">
        <v>60</v>
      </c>
      <c r="H459" s="107">
        <v>1</v>
      </c>
      <c r="I459" s="108"/>
      <c r="J459" s="109">
        <v>15353</v>
      </c>
      <c r="K459" s="110">
        <v>16241</v>
      </c>
      <c r="L459" s="111">
        <f t="shared" ref="L459:L522" si="21">IFERROR(IF(J459="","",K459-J459),"")</f>
        <v>888</v>
      </c>
      <c r="M459" s="108"/>
      <c r="N459" s="109">
        <v>11524</v>
      </c>
      <c r="O459" s="110">
        <v>12190</v>
      </c>
      <c r="P459" s="110">
        <v>11743</v>
      </c>
      <c r="Q459" s="110">
        <v>11751</v>
      </c>
      <c r="R459" s="110" t="s">
        <v>601</v>
      </c>
      <c r="S459" s="111">
        <f t="shared" ref="S459:S522" si="22">IFERROR(IF(Q459="","",Q459-P459),"")</f>
        <v>8</v>
      </c>
      <c r="T459" s="108"/>
      <c r="U459" s="109">
        <v>27965</v>
      </c>
      <c r="V459" s="110">
        <v>29172</v>
      </c>
      <c r="W459" s="110">
        <v>29180</v>
      </c>
      <c r="X459" s="111">
        <f t="shared" ref="X459:X522" si="23">IFERROR(IF(V459="","",W459-V459),"")</f>
        <v>8</v>
      </c>
      <c r="Z459" s="112">
        <f>VLOOKUP(F459,'24q3 abv'!1:1048576,46,FALSE)</f>
        <v>4.8825752451847393E-2</v>
      </c>
      <c r="AA459" s="113">
        <f>VLOOKUP(F459,'24q3 abv'!1:1048576,48,FALSE)</f>
        <v>5.627124838542084</v>
      </c>
      <c r="AB459" s="113">
        <f>VLOOKUP(F459,'24q3 abv'!1:1048576,49,FALSE)</f>
        <v>4.5106837577908658</v>
      </c>
      <c r="AC459" s="114">
        <f>VLOOKUP(F459,'24q3 abv'!1:1048576,50,FALSE)</f>
        <v>-1.1164410807512182</v>
      </c>
      <c r="AF459" s="257"/>
      <c r="AI459" s="257"/>
    </row>
    <row r="460" spans="1:35" x14ac:dyDescent="0.2">
      <c r="A460" s="105">
        <v>463</v>
      </c>
      <c r="B460" s="105">
        <v>463035220</v>
      </c>
      <c r="C460" s="106" t="s">
        <v>249</v>
      </c>
      <c r="D460" s="105">
        <v>35</v>
      </c>
      <c r="E460" s="106" t="s">
        <v>42</v>
      </c>
      <c r="F460" s="105">
        <v>220</v>
      </c>
      <c r="G460" s="106" t="s">
        <v>61</v>
      </c>
      <c r="H460" s="107">
        <v>1</v>
      </c>
      <c r="I460" s="108"/>
      <c r="J460" s="109">
        <v>16020</v>
      </c>
      <c r="K460" s="110">
        <v>17608</v>
      </c>
      <c r="L460" s="111">
        <f t="shared" si="21"/>
        <v>1588</v>
      </c>
      <c r="M460" s="108"/>
      <c r="N460" s="109">
        <v>6053</v>
      </c>
      <c r="O460" s="110">
        <v>6653</v>
      </c>
      <c r="P460" s="110">
        <v>5847</v>
      </c>
      <c r="Q460" s="110">
        <v>5805</v>
      </c>
      <c r="R460" s="110" t="s">
        <v>601</v>
      </c>
      <c r="S460" s="111">
        <f t="shared" si="22"/>
        <v>-42</v>
      </c>
      <c r="T460" s="108"/>
      <c r="U460" s="109">
        <v>23161</v>
      </c>
      <c r="V460" s="110">
        <v>24643</v>
      </c>
      <c r="W460" s="110">
        <v>24601</v>
      </c>
      <c r="X460" s="111">
        <f t="shared" si="23"/>
        <v>-42</v>
      </c>
      <c r="Z460" s="112">
        <f>VLOOKUP(F460,'24q3 abv'!1:1048576,46,FALSE)</f>
        <v>-0.2353927878211266</v>
      </c>
      <c r="AA460" s="113">
        <f>VLOOKUP(F460,'24q3 abv'!1:1048576,48,FALSE)</f>
        <v>9.8734021413268014</v>
      </c>
      <c r="AB460" s="113">
        <f>VLOOKUP(F460,'24q3 abv'!1:1048576,49,FALSE)</f>
        <v>5.8322436980293819</v>
      </c>
      <c r="AC460" s="114">
        <f>VLOOKUP(F460,'24q3 abv'!1:1048576,50,FALSE)</f>
        <v>-4.0411584432974195</v>
      </c>
      <c r="AF460" s="257"/>
      <c r="AI460" s="257"/>
    </row>
    <row r="461" spans="1:35" x14ac:dyDescent="0.2">
      <c r="A461" s="105">
        <v>463</v>
      </c>
      <c r="B461" s="105">
        <v>463035243</v>
      </c>
      <c r="C461" s="106" t="s">
        <v>249</v>
      </c>
      <c r="D461" s="105">
        <v>35</v>
      </c>
      <c r="E461" s="106" t="s">
        <v>42</v>
      </c>
      <c r="F461" s="105">
        <v>243</v>
      </c>
      <c r="G461" s="106" t="s">
        <v>62</v>
      </c>
      <c r="H461" s="107">
        <v>2</v>
      </c>
      <c r="I461" s="108"/>
      <c r="J461" s="109">
        <v>16814</v>
      </c>
      <c r="K461" s="110">
        <v>18444</v>
      </c>
      <c r="L461" s="111">
        <f t="shared" si="21"/>
        <v>1630</v>
      </c>
      <c r="M461" s="108"/>
      <c r="N461" s="109">
        <v>2396</v>
      </c>
      <c r="O461" s="110">
        <v>2628</v>
      </c>
      <c r="P461" s="110">
        <v>1974</v>
      </c>
      <c r="Q461" s="110">
        <v>1981</v>
      </c>
      <c r="R461" s="110" t="s">
        <v>601</v>
      </c>
      <c r="S461" s="111">
        <f t="shared" si="22"/>
        <v>7</v>
      </c>
      <c r="T461" s="108"/>
      <c r="U461" s="109">
        <v>20298</v>
      </c>
      <c r="V461" s="110">
        <v>21606</v>
      </c>
      <c r="W461" s="110">
        <v>21613</v>
      </c>
      <c r="X461" s="111">
        <f t="shared" si="23"/>
        <v>7</v>
      </c>
      <c r="Z461" s="112">
        <f>VLOOKUP(F461,'24q3 abv'!1:1048576,46,FALSE)</f>
        <v>3.834364684767877E-2</v>
      </c>
      <c r="AA461" s="113">
        <f>VLOOKUP(F461,'24q3 abv'!1:1048576,48,FALSE)</f>
        <v>11.760665710220056</v>
      </c>
      <c r="AB461" s="113">
        <f>VLOOKUP(F461,'24q3 abv'!1:1048576,49,FALSE)</f>
        <v>7.6975667561751724</v>
      </c>
      <c r="AC461" s="114">
        <f>VLOOKUP(F461,'24q3 abv'!1:1048576,50,FALSE)</f>
        <v>-4.0630989540448841</v>
      </c>
      <c r="AF461" s="257"/>
      <c r="AI461" s="257"/>
    </row>
    <row r="462" spans="1:35" x14ac:dyDescent="0.2">
      <c r="A462" s="105">
        <v>463</v>
      </c>
      <c r="B462" s="105">
        <v>463035244</v>
      </c>
      <c r="C462" s="106" t="s">
        <v>249</v>
      </c>
      <c r="D462" s="105">
        <v>35</v>
      </c>
      <c r="E462" s="106" t="s">
        <v>42</v>
      </c>
      <c r="F462" s="105">
        <v>244</v>
      </c>
      <c r="G462" s="106" t="s">
        <v>52</v>
      </c>
      <c r="H462" s="107">
        <v>6</v>
      </c>
      <c r="I462" s="108"/>
      <c r="J462" s="109">
        <v>13841</v>
      </c>
      <c r="K462" s="110">
        <v>15710</v>
      </c>
      <c r="L462" s="111">
        <f t="shared" si="21"/>
        <v>1869</v>
      </c>
      <c r="M462" s="108"/>
      <c r="N462" s="109">
        <v>3940</v>
      </c>
      <c r="O462" s="110">
        <v>4472</v>
      </c>
      <c r="P462" s="110">
        <v>4519</v>
      </c>
      <c r="Q462" s="110">
        <v>4496</v>
      </c>
      <c r="R462" s="110" t="s">
        <v>601</v>
      </c>
      <c r="S462" s="111">
        <f t="shared" si="22"/>
        <v>-23</v>
      </c>
      <c r="T462" s="108"/>
      <c r="U462" s="109">
        <v>18869</v>
      </c>
      <c r="V462" s="110">
        <v>21417</v>
      </c>
      <c r="W462" s="110">
        <v>21394</v>
      </c>
      <c r="X462" s="111">
        <f t="shared" si="23"/>
        <v>-23</v>
      </c>
      <c r="Z462" s="112">
        <f>VLOOKUP(F462,'24q3 abv'!1:1048576,46,FALSE)</f>
        <v>-0.1488089004262747</v>
      </c>
      <c r="AA462" s="113">
        <f>VLOOKUP(F462,'24q3 abv'!1:1048576,48,FALSE)</f>
        <v>6.4858268964292893</v>
      </c>
      <c r="AB462" s="113">
        <f>VLOOKUP(F462,'24q3 abv'!1:1048576,49,FALSE)</f>
        <v>7.0576880427834432</v>
      </c>
      <c r="AC462" s="114">
        <f>VLOOKUP(F462,'24q3 abv'!1:1048576,50,FALSE)</f>
        <v>0.57186114635415386</v>
      </c>
      <c r="AF462" s="257"/>
      <c r="AI462" s="257"/>
    </row>
    <row r="463" spans="1:35" x14ac:dyDescent="0.2">
      <c r="A463" s="105">
        <v>463</v>
      </c>
      <c r="B463" s="105">
        <v>463035251</v>
      </c>
      <c r="C463" s="106" t="s">
        <v>249</v>
      </c>
      <c r="D463" s="105">
        <v>35</v>
      </c>
      <c r="E463" s="106" t="s">
        <v>42</v>
      </c>
      <c r="F463" s="105">
        <v>251</v>
      </c>
      <c r="G463" s="106" t="s">
        <v>250</v>
      </c>
      <c r="H463" s="107">
        <v>1</v>
      </c>
      <c r="I463" s="108"/>
      <c r="J463" s="109">
        <v>16652</v>
      </c>
      <c r="K463" s="110">
        <v>17992</v>
      </c>
      <c r="L463" s="111">
        <f t="shared" si="21"/>
        <v>1340</v>
      </c>
      <c r="M463" s="108"/>
      <c r="N463" s="109">
        <v>3121</v>
      </c>
      <c r="O463" s="110">
        <v>3372</v>
      </c>
      <c r="P463" s="110">
        <v>2563</v>
      </c>
      <c r="Q463" s="110">
        <v>2521</v>
      </c>
      <c r="R463" s="110" t="s">
        <v>601</v>
      </c>
      <c r="S463" s="111">
        <f t="shared" si="22"/>
        <v>-42</v>
      </c>
      <c r="T463" s="108"/>
      <c r="U463" s="109">
        <v>20861</v>
      </c>
      <c r="V463" s="110">
        <v>21743</v>
      </c>
      <c r="W463" s="110">
        <v>21701</v>
      </c>
      <c r="X463" s="111">
        <f t="shared" si="23"/>
        <v>-42</v>
      </c>
      <c r="Z463" s="112">
        <f>VLOOKUP(F463,'24q3 abv'!1:1048576,46,FALSE)</f>
        <v>-0.23075918213193347</v>
      </c>
      <c r="AA463" s="113">
        <f>VLOOKUP(F463,'24q3 abv'!1:1048576,48,FALSE)</f>
        <v>9.9507479103149201</v>
      </c>
      <c r="AB463" s="113">
        <f>VLOOKUP(F463,'24q3 abv'!1:1048576,49,FALSE)</f>
        <v>5.0250652753499079</v>
      </c>
      <c r="AC463" s="114">
        <f>VLOOKUP(F463,'24q3 abv'!1:1048576,50,FALSE)</f>
        <v>-4.9256826349650122</v>
      </c>
      <c r="AF463" s="257"/>
      <c r="AI463" s="257"/>
    </row>
    <row r="464" spans="1:35" x14ac:dyDescent="0.2">
      <c r="A464" s="105">
        <v>464</v>
      </c>
      <c r="B464" s="105">
        <v>464168030</v>
      </c>
      <c r="C464" s="106" t="s">
        <v>251</v>
      </c>
      <c r="D464" s="105">
        <v>168</v>
      </c>
      <c r="E464" s="106" t="s">
        <v>136</v>
      </c>
      <c r="F464" s="105">
        <v>30</v>
      </c>
      <c r="G464" s="106" t="s">
        <v>94</v>
      </c>
      <c r="H464" s="107">
        <v>5</v>
      </c>
      <c r="I464" s="108"/>
      <c r="J464" s="109">
        <v>12553</v>
      </c>
      <c r="K464" s="110">
        <v>11208</v>
      </c>
      <c r="L464" s="111">
        <f t="shared" si="21"/>
        <v>-1345</v>
      </c>
      <c r="M464" s="108"/>
      <c r="N464" s="109">
        <v>2783</v>
      </c>
      <c r="O464" s="110">
        <v>2485</v>
      </c>
      <c r="P464" s="110">
        <v>2082</v>
      </c>
      <c r="Q464" s="110">
        <v>2278</v>
      </c>
      <c r="R464" s="110" t="s">
        <v>601</v>
      </c>
      <c r="S464" s="111">
        <f t="shared" si="22"/>
        <v>196</v>
      </c>
      <c r="T464" s="108"/>
      <c r="U464" s="109">
        <v>16424</v>
      </c>
      <c r="V464" s="110">
        <v>14478</v>
      </c>
      <c r="W464" s="110">
        <v>14674</v>
      </c>
      <c r="X464" s="111">
        <f t="shared" si="23"/>
        <v>196</v>
      </c>
      <c r="Z464" s="112">
        <f>VLOOKUP(F464,'24q3 abv'!1:1048576,46,FALSE)</f>
        <v>1.7452428054131275</v>
      </c>
      <c r="AA464" s="113">
        <f>VLOOKUP(F464,'24q3 abv'!1:1048576,48,FALSE)</f>
        <v>5.4397043892558008</v>
      </c>
      <c r="AB464" s="113">
        <f>VLOOKUP(F464,'24q3 abv'!1:1048576,49,FALSE)</f>
        <v>3.3254402693654539</v>
      </c>
      <c r="AC464" s="114">
        <f>VLOOKUP(F464,'24q3 abv'!1:1048576,50,FALSE)</f>
        <v>-2.1142641198903469</v>
      </c>
      <c r="AF464" s="257"/>
      <c r="AI464" s="257"/>
    </row>
    <row r="465" spans="1:35" x14ac:dyDescent="0.2">
      <c r="A465" s="105">
        <v>464</v>
      </c>
      <c r="B465" s="105">
        <v>464168035</v>
      </c>
      <c r="C465" s="106" t="s">
        <v>251</v>
      </c>
      <c r="D465" s="105">
        <v>168</v>
      </c>
      <c r="E465" s="106" t="s">
        <v>136</v>
      </c>
      <c r="F465" s="105">
        <v>35</v>
      </c>
      <c r="G465" s="106" t="s">
        <v>42</v>
      </c>
      <c r="H465" s="107">
        <v>1</v>
      </c>
      <c r="I465" s="108"/>
      <c r="J465" s="109" t="s">
        <v>601</v>
      </c>
      <c r="K465" s="110">
        <v>18977</v>
      </c>
      <c r="L465" s="111" t="str">
        <f t="shared" si="21"/>
        <v/>
      </c>
      <c r="M465" s="108"/>
      <c r="N465" s="109" t="s">
        <v>601</v>
      </c>
      <c r="O465" s="110" t="s">
        <v>601</v>
      </c>
      <c r="P465" s="110">
        <v>7877</v>
      </c>
      <c r="Q465" s="110">
        <v>7185</v>
      </c>
      <c r="R465" s="110" t="s">
        <v>601</v>
      </c>
      <c r="S465" s="111">
        <f t="shared" si="22"/>
        <v>-692</v>
      </c>
      <c r="T465" s="108"/>
      <c r="U465" s="109" t="s">
        <v>601</v>
      </c>
      <c r="V465" s="110">
        <v>28042</v>
      </c>
      <c r="W465" s="110">
        <v>27350</v>
      </c>
      <c r="X465" s="111">
        <f t="shared" si="23"/>
        <v>-692</v>
      </c>
      <c r="Z465" s="112">
        <f>VLOOKUP(F465,'24q3 abv'!1:1048576,46,FALSE)</f>
        <v>-3.6419865273042262</v>
      </c>
      <c r="AA465" s="113">
        <f>VLOOKUP(F465,'24q3 abv'!1:1048576,48,FALSE)</f>
        <v>8.1977373866931007</v>
      </c>
      <c r="AB465" s="113">
        <f>VLOOKUP(F465,'24q3 abv'!1:1048576,49,FALSE)</f>
        <v>5.1093170533210595</v>
      </c>
      <c r="AC465" s="114">
        <f>VLOOKUP(F465,'24q3 abv'!1:1048576,50,FALSE)</f>
        <v>-3.0884203333720412</v>
      </c>
      <c r="AF465" s="257"/>
      <c r="AI465" s="257"/>
    </row>
    <row r="466" spans="1:35" x14ac:dyDescent="0.2">
      <c r="A466" s="105">
        <v>464</v>
      </c>
      <c r="B466" s="105">
        <v>464168071</v>
      </c>
      <c r="C466" s="106" t="s">
        <v>251</v>
      </c>
      <c r="D466" s="105">
        <v>168</v>
      </c>
      <c r="E466" s="106" t="s">
        <v>136</v>
      </c>
      <c r="F466" s="105">
        <v>71</v>
      </c>
      <c r="G466" s="106" t="s">
        <v>135</v>
      </c>
      <c r="H466" s="107">
        <v>2</v>
      </c>
      <c r="I466" s="108"/>
      <c r="J466" s="109">
        <v>11995.930642424244</v>
      </c>
      <c r="K466" s="110">
        <v>10581</v>
      </c>
      <c r="L466" s="111">
        <f t="shared" si="21"/>
        <v>-1414.9306424242441</v>
      </c>
      <c r="M466" s="108"/>
      <c r="N466" s="109">
        <v>5231</v>
      </c>
      <c r="O466" s="110">
        <v>4614</v>
      </c>
      <c r="P466" s="110">
        <v>4387</v>
      </c>
      <c r="Q466" s="110">
        <v>4394</v>
      </c>
      <c r="R466" s="110" t="s">
        <v>601</v>
      </c>
      <c r="S466" s="111">
        <f t="shared" si="22"/>
        <v>7</v>
      </c>
      <c r="T466" s="108"/>
      <c r="U466" s="109">
        <v>18314.930642424246</v>
      </c>
      <c r="V466" s="110">
        <v>16156</v>
      </c>
      <c r="W466" s="110">
        <v>16163</v>
      </c>
      <c r="X466" s="111">
        <f t="shared" si="23"/>
        <v>7</v>
      </c>
      <c r="Z466" s="112">
        <f>VLOOKUP(F466,'24q3 abv'!1:1048576,46,FALSE)</f>
        <v>6.0766782528986596E-2</v>
      </c>
      <c r="AA466" s="113">
        <f>VLOOKUP(F466,'24q3 abv'!1:1048576,48,FALSE)</f>
        <v>6.934514110046516</v>
      </c>
      <c r="AB466" s="113">
        <f>VLOOKUP(F466,'24q3 abv'!1:1048576,49,FALSE)</f>
        <v>5.2355855756967751</v>
      </c>
      <c r="AC466" s="114">
        <f>VLOOKUP(F466,'24q3 abv'!1:1048576,50,FALSE)</f>
        <v>-1.6989285343497409</v>
      </c>
      <c r="AF466" s="257"/>
      <c r="AI466" s="257"/>
    </row>
    <row r="467" spans="1:35" x14ac:dyDescent="0.2">
      <c r="A467" s="105">
        <v>464</v>
      </c>
      <c r="B467" s="105">
        <v>464168163</v>
      </c>
      <c r="C467" s="106" t="s">
        <v>251</v>
      </c>
      <c r="D467" s="105">
        <v>168</v>
      </c>
      <c r="E467" s="106" t="s">
        <v>136</v>
      </c>
      <c r="F467" s="105">
        <v>163</v>
      </c>
      <c r="G467" s="106" t="s">
        <v>48</v>
      </c>
      <c r="H467" s="107">
        <v>29</v>
      </c>
      <c r="I467" s="108"/>
      <c r="J467" s="109">
        <v>13981</v>
      </c>
      <c r="K467" s="110">
        <v>15555</v>
      </c>
      <c r="L467" s="111">
        <f t="shared" si="21"/>
        <v>1574</v>
      </c>
      <c r="M467" s="108"/>
      <c r="N467" s="109">
        <v>93</v>
      </c>
      <c r="O467" s="110">
        <v>103</v>
      </c>
      <c r="P467" s="110">
        <v>0</v>
      </c>
      <c r="Q467" s="110">
        <v>0</v>
      </c>
      <c r="R467" s="110" t="s">
        <v>601</v>
      </c>
      <c r="S467" s="111">
        <f t="shared" si="22"/>
        <v>0</v>
      </c>
      <c r="T467" s="108"/>
      <c r="U467" s="109">
        <v>15162</v>
      </c>
      <c r="V467" s="110">
        <v>16743</v>
      </c>
      <c r="W467" s="110">
        <v>16743</v>
      </c>
      <c r="X467" s="111">
        <f t="shared" si="23"/>
        <v>0</v>
      </c>
      <c r="Z467" s="112">
        <f>VLOOKUP(F467,'24q3 abv'!1:1048576,46,FALSE)</f>
        <v>-0.22828370213737514</v>
      </c>
      <c r="AA467" s="113">
        <f>VLOOKUP(F467,'24q3 abv'!1:1048576,48,FALSE)</f>
        <v>10.076345998506774</v>
      </c>
      <c r="AB467" s="113">
        <f>VLOOKUP(F467,'24q3 abv'!1:1048576,49,FALSE)</f>
        <v>8.2294977780381959</v>
      </c>
      <c r="AC467" s="114">
        <f>VLOOKUP(F467,'24q3 abv'!1:1048576,50,FALSE)</f>
        <v>-1.8468482204685781</v>
      </c>
      <c r="AF467" s="257"/>
      <c r="AI467" s="257"/>
    </row>
    <row r="468" spans="1:35" x14ac:dyDescent="0.2">
      <c r="A468" s="105">
        <v>464</v>
      </c>
      <c r="B468" s="105">
        <v>464168168</v>
      </c>
      <c r="C468" s="106" t="s">
        <v>251</v>
      </c>
      <c r="D468" s="105">
        <v>168</v>
      </c>
      <c r="E468" s="106" t="s">
        <v>136</v>
      </c>
      <c r="F468" s="105">
        <v>168</v>
      </c>
      <c r="G468" s="106" t="s">
        <v>136</v>
      </c>
      <c r="H468" s="107">
        <v>60</v>
      </c>
      <c r="I468" s="108"/>
      <c r="J468" s="109">
        <v>10779</v>
      </c>
      <c r="K468" s="110">
        <v>11518</v>
      </c>
      <c r="L468" s="111">
        <f t="shared" si="21"/>
        <v>739</v>
      </c>
      <c r="M468" s="108"/>
      <c r="N468" s="109">
        <v>7865</v>
      </c>
      <c r="O468" s="110">
        <v>8405</v>
      </c>
      <c r="P468" s="110">
        <v>7792</v>
      </c>
      <c r="Q468" s="110">
        <v>7556</v>
      </c>
      <c r="R468" s="110" t="s">
        <v>601</v>
      </c>
      <c r="S468" s="111">
        <f t="shared" si="22"/>
        <v>-236</v>
      </c>
      <c r="T468" s="108"/>
      <c r="U468" s="109">
        <v>19732</v>
      </c>
      <c r="V468" s="110">
        <v>20498</v>
      </c>
      <c r="W468" s="110">
        <v>20262</v>
      </c>
      <c r="X468" s="111">
        <f t="shared" si="23"/>
        <v>-236</v>
      </c>
      <c r="Z468" s="112">
        <f>VLOOKUP(F468,'24q3 abv'!1:1048576,46,FALSE)</f>
        <v>-2.0457375996395228</v>
      </c>
      <c r="AA468" s="113">
        <f>VLOOKUP(F468,'24q3 abv'!1:1048576,48,FALSE)</f>
        <v>5.724497191067849</v>
      </c>
      <c r="AB468" s="113">
        <f>VLOOKUP(F468,'24q3 abv'!1:1048576,49,FALSE)</f>
        <v>1.1008867075595132</v>
      </c>
      <c r="AC468" s="114">
        <f>VLOOKUP(F468,'24q3 abv'!1:1048576,50,FALSE)</f>
        <v>-4.6236104835083358</v>
      </c>
      <c r="AF468" s="257"/>
      <c r="AI468" s="257"/>
    </row>
    <row r="469" spans="1:35" x14ac:dyDescent="0.2">
      <c r="A469" s="105">
        <v>464</v>
      </c>
      <c r="B469" s="105">
        <v>464168196</v>
      </c>
      <c r="C469" s="106" t="s">
        <v>251</v>
      </c>
      <c r="D469" s="105">
        <v>168</v>
      </c>
      <c r="E469" s="106" t="s">
        <v>136</v>
      </c>
      <c r="F469" s="105">
        <v>196</v>
      </c>
      <c r="G469" s="106" t="s">
        <v>252</v>
      </c>
      <c r="H469" s="107">
        <v>9</v>
      </c>
      <c r="I469" s="108"/>
      <c r="J469" s="109">
        <v>10935</v>
      </c>
      <c r="K469" s="110">
        <v>11758</v>
      </c>
      <c r="L469" s="111">
        <f t="shared" si="21"/>
        <v>823</v>
      </c>
      <c r="M469" s="108"/>
      <c r="N469" s="109">
        <v>6952</v>
      </c>
      <c r="O469" s="110">
        <v>7475</v>
      </c>
      <c r="P469" s="110">
        <v>7492</v>
      </c>
      <c r="Q469" s="110">
        <v>7380</v>
      </c>
      <c r="R469" s="110" t="s">
        <v>601</v>
      </c>
      <c r="S469" s="111">
        <f t="shared" si="22"/>
        <v>-112</v>
      </c>
      <c r="T469" s="108"/>
      <c r="U469" s="109">
        <v>18975</v>
      </c>
      <c r="V469" s="110">
        <v>20438</v>
      </c>
      <c r="W469" s="110">
        <v>20326</v>
      </c>
      <c r="X469" s="111">
        <f t="shared" si="23"/>
        <v>-112</v>
      </c>
      <c r="Z469" s="112">
        <f>VLOOKUP(F469,'24q3 abv'!1:1048576,46,FALSE)</f>
        <v>-0.95406201025090809</v>
      </c>
      <c r="AA469" s="113">
        <f>VLOOKUP(F469,'24q3 abv'!1:1048576,48,FALSE)</f>
        <v>3.4344951362258263</v>
      </c>
      <c r="AB469" s="113">
        <f>VLOOKUP(F469,'24q3 abv'!1:1048576,49,FALSE)</f>
        <v>2.8139618822235701</v>
      </c>
      <c r="AC469" s="114">
        <f>VLOOKUP(F469,'24q3 abv'!1:1048576,50,FALSE)</f>
        <v>-0.62053325400225612</v>
      </c>
      <c r="AF469" s="257"/>
      <c r="AI469" s="257"/>
    </row>
    <row r="470" spans="1:35" x14ac:dyDescent="0.2">
      <c r="A470" s="105">
        <v>464</v>
      </c>
      <c r="B470" s="105">
        <v>464168229</v>
      </c>
      <c r="C470" s="106" t="s">
        <v>251</v>
      </c>
      <c r="D470" s="105">
        <v>168</v>
      </c>
      <c r="E470" s="106" t="s">
        <v>136</v>
      </c>
      <c r="F470" s="105">
        <v>229</v>
      </c>
      <c r="G470" s="106" t="s">
        <v>51</v>
      </c>
      <c r="H470" s="107">
        <v>14</v>
      </c>
      <c r="I470" s="108"/>
      <c r="J470" s="109">
        <v>13595</v>
      </c>
      <c r="K470" s="110">
        <v>14648</v>
      </c>
      <c r="L470" s="111">
        <f t="shared" si="21"/>
        <v>1053</v>
      </c>
      <c r="M470" s="108"/>
      <c r="N470" s="109">
        <v>1024</v>
      </c>
      <c r="O470" s="110">
        <v>1103</v>
      </c>
      <c r="P470" s="110">
        <v>1103</v>
      </c>
      <c r="Q470" s="110">
        <v>1261</v>
      </c>
      <c r="R470" s="110" t="s">
        <v>601</v>
      </c>
      <c r="S470" s="111">
        <f t="shared" si="22"/>
        <v>158</v>
      </c>
      <c r="T470" s="108"/>
      <c r="U470" s="109">
        <v>15707</v>
      </c>
      <c r="V470" s="110">
        <v>16939</v>
      </c>
      <c r="W470" s="110">
        <v>17097</v>
      </c>
      <c r="X470" s="111">
        <f t="shared" si="23"/>
        <v>158</v>
      </c>
      <c r="Z470" s="112">
        <f>VLOOKUP(F470,'24q3 abv'!1:1048576,46,FALSE)</f>
        <v>1.0804157794700444</v>
      </c>
      <c r="AA470" s="113">
        <f>VLOOKUP(F470,'24q3 abv'!1:1048576,48,FALSE)</f>
        <v>9.163770661615338</v>
      </c>
      <c r="AB470" s="113">
        <f>VLOOKUP(F470,'24q3 abv'!1:1048576,49,FALSE)</f>
        <v>10.302219917358716</v>
      </c>
      <c r="AC470" s="114">
        <f>VLOOKUP(F470,'24q3 abv'!1:1048576,50,FALSE)</f>
        <v>1.1384492557433781</v>
      </c>
      <c r="AF470" s="257"/>
      <c r="AI470" s="257"/>
    </row>
    <row r="471" spans="1:35" x14ac:dyDescent="0.2">
      <c r="A471" s="105">
        <v>464</v>
      </c>
      <c r="B471" s="105">
        <v>464168248</v>
      </c>
      <c r="C471" s="106" t="s">
        <v>251</v>
      </c>
      <c r="D471" s="105">
        <v>168</v>
      </c>
      <c r="E471" s="106" t="s">
        <v>136</v>
      </c>
      <c r="F471" s="105">
        <v>248</v>
      </c>
      <c r="G471" s="106" t="s">
        <v>53</v>
      </c>
      <c r="H471" s="107">
        <v>1</v>
      </c>
      <c r="I471" s="108"/>
      <c r="J471" s="109">
        <v>13014</v>
      </c>
      <c r="K471" s="110">
        <v>16137</v>
      </c>
      <c r="L471" s="111">
        <f t="shared" si="21"/>
        <v>3123</v>
      </c>
      <c r="M471" s="108"/>
      <c r="N471" s="109">
        <v>858</v>
      </c>
      <c r="O471" s="110" t="s">
        <v>601</v>
      </c>
      <c r="P471" s="110">
        <v>509</v>
      </c>
      <c r="Q471" s="110">
        <v>521</v>
      </c>
      <c r="R471" s="110" t="s">
        <v>601</v>
      </c>
      <c r="S471" s="111">
        <f t="shared" si="22"/>
        <v>12</v>
      </c>
      <c r="T471" s="108"/>
      <c r="U471" s="109">
        <v>14960</v>
      </c>
      <c r="V471" s="110">
        <v>17834</v>
      </c>
      <c r="W471" s="110">
        <v>17846</v>
      </c>
      <c r="X471" s="111">
        <f t="shared" si="23"/>
        <v>12</v>
      </c>
      <c r="Z471" s="112">
        <f>VLOOKUP(F471,'24q3 abv'!1:1048576,46,FALSE)</f>
        <v>7.0278757644658185E-2</v>
      </c>
      <c r="AA471" s="113">
        <f>VLOOKUP(F471,'24q3 abv'!1:1048576,48,FALSE)</f>
        <v>13.952277793700604</v>
      </c>
      <c r="AB471" s="113">
        <f>VLOOKUP(F471,'24q3 abv'!1:1048576,49,FALSE)</f>
        <v>9.8352635981680656</v>
      </c>
      <c r="AC471" s="114">
        <f>VLOOKUP(F471,'24q3 abv'!1:1048576,50,FALSE)</f>
        <v>-4.1170141955325388</v>
      </c>
      <c r="AF471" s="257"/>
      <c r="AI471" s="257"/>
    </row>
    <row r="472" spans="1:35" x14ac:dyDescent="0.2">
      <c r="A472" s="105">
        <v>464</v>
      </c>
      <c r="B472" s="105">
        <v>464168258</v>
      </c>
      <c r="C472" s="106" t="s">
        <v>251</v>
      </c>
      <c r="D472" s="105">
        <v>168</v>
      </c>
      <c r="E472" s="106" t="s">
        <v>136</v>
      </c>
      <c r="F472" s="105">
        <v>258</v>
      </c>
      <c r="G472" s="106" t="s">
        <v>130</v>
      </c>
      <c r="H472" s="107">
        <v>7</v>
      </c>
      <c r="I472" s="108"/>
      <c r="J472" s="109">
        <v>12731</v>
      </c>
      <c r="K472" s="110">
        <v>15112</v>
      </c>
      <c r="L472" s="111">
        <f t="shared" si="21"/>
        <v>2381</v>
      </c>
      <c r="M472" s="108"/>
      <c r="N472" s="109">
        <v>4257</v>
      </c>
      <c r="O472" s="110">
        <v>5053</v>
      </c>
      <c r="P472" s="110">
        <v>3672</v>
      </c>
      <c r="Q472" s="110">
        <v>3712</v>
      </c>
      <c r="R472" s="110" t="s">
        <v>601</v>
      </c>
      <c r="S472" s="111">
        <f t="shared" si="22"/>
        <v>40</v>
      </c>
      <c r="T472" s="108"/>
      <c r="U472" s="109">
        <v>18076</v>
      </c>
      <c r="V472" s="110">
        <v>19972</v>
      </c>
      <c r="W472" s="110">
        <v>20012</v>
      </c>
      <c r="X472" s="111">
        <f t="shared" si="23"/>
        <v>40</v>
      </c>
      <c r="Z472" s="112">
        <f>VLOOKUP(F472,'24q3 abv'!1:1048576,46,FALSE)</f>
        <v>0.26418657756349262</v>
      </c>
      <c r="AA472" s="113">
        <f>VLOOKUP(F472,'24q3 abv'!1:1048576,48,FALSE)</f>
        <v>11.474627353967769</v>
      </c>
      <c r="AB472" s="113">
        <f>VLOOKUP(F472,'24q3 abv'!1:1048576,49,FALSE)</f>
        <v>3.5006722769323968</v>
      </c>
      <c r="AC472" s="114">
        <f>VLOOKUP(F472,'24q3 abv'!1:1048576,50,FALSE)</f>
        <v>-7.973955077035372</v>
      </c>
      <c r="AF472" s="257"/>
      <c r="AI472" s="257"/>
    </row>
    <row r="473" spans="1:35" x14ac:dyDescent="0.2">
      <c r="A473" s="105">
        <v>464</v>
      </c>
      <c r="B473" s="105">
        <v>464168262</v>
      </c>
      <c r="C473" s="106" t="s">
        <v>251</v>
      </c>
      <c r="D473" s="105">
        <v>168</v>
      </c>
      <c r="E473" s="106" t="s">
        <v>136</v>
      </c>
      <c r="F473" s="105">
        <v>262</v>
      </c>
      <c r="G473" s="106" t="s">
        <v>54</v>
      </c>
      <c r="H473" s="107">
        <v>1</v>
      </c>
      <c r="I473" s="108"/>
      <c r="J473" s="109" t="s">
        <v>601</v>
      </c>
      <c r="K473" s="110">
        <v>14871</v>
      </c>
      <c r="L473" s="111" t="str">
        <f t="shared" si="21"/>
        <v/>
      </c>
      <c r="M473" s="108"/>
      <c r="N473" s="109" t="s">
        <v>601</v>
      </c>
      <c r="O473" s="110" t="s">
        <v>601</v>
      </c>
      <c r="P473" s="110">
        <v>1925</v>
      </c>
      <c r="Q473" s="110">
        <v>1864</v>
      </c>
      <c r="R473" s="110" t="s">
        <v>601</v>
      </c>
      <c r="S473" s="111">
        <f t="shared" si="22"/>
        <v>-61</v>
      </c>
      <c r="T473" s="108"/>
      <c r="U473" s="109" t="s">
        <v>601</v>
      </c>
      <c r="V473" s="110">
        <v>17984</v>
      </c>
      <c r="W473" s="110">
        <v>17923</v>
      </c>
      <c r="X473" s="111">
        <f t="shared" si="23"/>
        <v>-61</v>
      </c>
      <c r="Z473" s="112">
        <f>VLOOKUP(F473,'24q3 abv'!1:1048576,46,FALSE)</f>
        <v>-0.40802191869867954</v>
      </c>
      <c r="AA473" s="113">
        <f>VLOOKUP(F473,'24q3 abv'!1:1048576,48,FALSE)</f>
        <v>12.046713265731245</v>
      </c>
      <c r="AB473" s="113">
        <f>VLOOKUP(F473,'24q3 abv'!1:1048576,49,FALSE)</f>
        <v>4.312485183556074</v>
      </c>
      <c r="AC473" s="114">
        <f>VLOOKUP(F473,'24q3 abv'!1:1048576,50,FALSE)</f>
        <v>-7.7342280821751714</v>
      </c>
      <c r="AF473" s="257"/>
      <c r="AI473" s="257"/>
    </row>
    <row r="474" spans="1:35" x14ac:dyDescent="0.2">
      <c r="A474" s="105">
        <v>464</v>
      </c>
      <c r="B474" s="105">
        <v>464168291</v>
      </c>
      <c r="C474" s="106" t="s">
        <v>251</v>
      </c>
      <c r="D474" s="105">
        <v>168</v>
      </c>
      <c r="E474" s="106" t="s">
        <v>136</v>
      </c>
      <c r="F474" s="105">
        <v>291</v>
      </c>
      <c r="G474" s="106" t="s">
        <v>138</v>
      </c>
      <c r="H474" s="107">
        <v>46</v>
      </c>
      <c r="I474" s="108"/>
      <c r="J474" s="109">
        <v>10497</v>
      </c>
      <c r="K474" s="110">
        <v>11476</v>
      </c>
      <c r="L474" s="111">
        <f t="shared" si="21"/>
        <v>979</v>
      </c>
      <c r="M474" s="108"/>
      <c r="N474" s="109">
        <v>4128</v>
      </c>
      <c r="O474" s="110">
        <v>4513</v>
      </c>
      <c r="P474" s="110">
        <v>3998</v>
      </c>
      <c r="Q474" s="110">
        <v>3960</v>
      </c>
      <c r="R474" s="110" t="s">
        <v>601</v>
      </c>
      <c r="S474" s="111">
        <f t="shared" si="22"/>
        <v>-38</v>
      </c>
      <c r="T474" s="108"/>
      <c r="U474" s="109">
        <v>15713</v>
      </c>
      <c r="V474" s="110">
        <v>16662</v>
      </c>
      <c r="W474" s="110">
        <v>16624</v>
      </c>
      <c r="X474" s="111">
        <f t="shared" si="23"/>
        <v>-38</v>
      </c>
      <c r="Z474" s="112">
        <f>VLOOKUP(F474,'24q3 abv'!1:1048576,46,FALSE)</f>
        <v>-0.3291364964601371</v>
      </c>
      <c r="AA474" s="113">
        <f>VLOOKUP(F474,'24q3 abv'!1:1048576,48,FALSE)</f>
        <v>5.8381031326832051</v>
      </c>
      <c r="AB474" s="113">
        <f>VLOOKUP(F474,'24q3 abv'!1:1048576,49,FALSE)</f>
        <v>1.6225893496952526</v>
      </c>
      <c r="AC474" s="114">
        <f>VLOOKUP(F474,'24q3 abv'!1:1048576,50,FALSE)</f>
        <v>-4.2155137829879523</v>
      </c>
      <c r="AF474" s="257"/>
      <c r="AI474" s="257"/>
    </row>
    <row r="475" spans="1:35" x14ac:dyDescent="0.2">
      <c r="A475" s="105">
        <v>466</v>
      </c>
      <c r="B475" s="105">
        <v>466700096</v>
      </c>
      <c r="C475" s="106" t="s">
        <v>253</v>
      </c>
      <c r="D475" s="105">
        <v>700</v>
      </c>
      <c r="E475" s="106" t="s">
        <v>254</v>
      </c>
      <c r="F475" s="105">
        <v>96</v>
      </c>
      <c r="G475" s="106" t="s">
        <v>255</v>
      </c>
      <c r="H475" s="107">
        <v>2</v>
      </c>
      <c r="I475" s="108"/>
      <c r="J475" s="109">
        <v>13582.550780165286</v>
      </c>
      <c r="K475" s="110">
        <v>12243</v>
      </c>
      <c r="L475" s="111">
        <f t="shared" si="21"/>
        <v>-1339.5507801652857</v>
      </c>
      <c r="M475" s="108"/>
      <c r="N475" s="109">
        <v>7706</v>
      </c>
      <c r="O475" s="110">
        <v>6946</v>
      </c>
      <c r="P475" s="110">
        <v>6946</v>
      </c>
      <c r="Q475" s="110">
        <v>6670</v>
      </c>
      <c r="R475" s="110" t="s">
        <v>601</v>
      </c>
      <c r="S475" s="111">
        <f t="shared" si="22"/>
        <v>-276</v>
      </c>
      <c r="T475" s="108"/>
      <c r="U475" s="109">
        <v>22376.550780165286</v>
      </c>
      <c r="V475" s="110">
        <v>20377</v>
      </c>
      <c r="W475" s="110">
        <v>20101</v>
      </c>
      <c r="X475" s="111">
        <f t="shared" si="23"/>
        <v>-276</v>
      </c>
      <c r="Z475" s="112">
        <f>VLOOKUP(F475,'24q3 abv'!1:1048576,46,FALSE)</f>
        <v>-2.2557123231393632</v>
      </c>
      <c r="AA475" s="113">
        <f>VLOOKUP(F475,'24q3 abv'!1:1048576,48,FALSE)</f>
        <v>4.2830907435748582</v>
      </c>
      <c r="AB475" s="113">
        <f>VLOOKUP(F475,'24q3 abv'!1:1048576,49,FALSE)</f>
        <v>2.61134048181076</v>
      </c>
      <c r="AC475" s="114">
        <f>VLOOKUP(F475,'24q3 abv'!1:1048576,50,FALSE)</f>
        <v>-1.6717502617640982</v>
      </c>
      <c r="AF475" s="257"/>
      <c r="AI475" s="257"/>
    </row>
    <row r="476" spans="1:35" x14ac:dyDescent="0.2">
      <c r="A476" s="105">
        <v>466</v>
      </c>
      <c r="B476" s="105">
        <v>466700700</v>
      </c>
      <c r="C476" s="106" t="s">
        <v>253</v>
      </c>
      <c r="D476" s="105">
        <v>700</v>
      </c>
      <c r="E476" s="106" t="s">
        <v>254</v>
      </c>
      <c r="F476" s="105">
        <v>700</v>
      </c>
      <c r="G476" s="106" t="s">
        <v>254</v>
      </c>
      <c r="H476" s="107">
        <v>30</v>
      </c>
      <c r="I476" s="108"/>
      <c r="J476" s="109">
        <v>14190</v>
      </c>
      <c r="K476" s="110">
        <v>14622</v>
      </c>
      <c r="L476" s="111">
        <f t="shared" si="21"/>
        <v>432</v>
      </c>
      <c r="M476" s="108"/>
      <c r="N476" s="109">
        <v>13044</v>
      </c>
      <c r="O476" s="110">
        <v>13441</v>
      </c>
      <c r="P476" s="110">
        <v>8704</v>
      </c>
      <c r="Q476" s="110">
        <v>8487</v>
      </c>
      <c r="R476" s="110" t="s">
        <v>601</v>
      </c>
      <c r="S476" s="111">
        <f t="shared" si="22"/>
        <v>-217</v>
      </c>
      <c r="T476" s="108"/>
      <c r="U476" s="109">
        <v>28322</v>
      </c>
      <c r="V476" s="110">
        <v>24514</v>
      </c>
      <c r="W476" s="110">
        <v>24297</v>
      </c>
      <c r="X476" s="111">
        <f t="shared" si="23"/>
        <v>-217</v>
      </c>
      <c r="Z476" s="112">
        <f>VLOOKUP(F476,'24q3 abv'!1:1048576,46,FALSE)</f>
        <v>-1.4833699271462422</v>
      </c>
      <c r="AA476" s="113">
        <f>VLOOKUP(F476,'24q3 abv'!1:1048576,48,FALSE)</f>
        <v>23.806111348550154</v>
      </c>
      <c r="AB476" s="113">
        <f>VLOOKUP(F476,'24q3 abv'!1:1048576,49,FALSE)</f>
        <v>1.2529066705453875</v>
      </c>
      <c r="AC476" s="114">
        <f>VLOOKUP(F476,'24q3 abv'!1:1048576,50,FALSE)</f>
        <v>-22.553204678004768</v>
      </c>
      <c r="AF476" s="257"/>
      <c r="AI476" s="257"/>
    </row>
    <row r="477" spans="1:35" x14ac:dyDescent="0.2">
      <c r="A477" s="105">
        <v>466</v>
      </c>
      <c r="B477" s="105">
        <v>466774089</v>
      </c>
      <c r="C477" s="106" t="s">
        <v>253</v>
      </c>
      <c r="D477" s="105">
        <v>774</v>
      </c>
      <c r="E477" s="106" t="s">
        <v>256</v>
      </c>
      <c r="F477" s="105">
        <v>89</v>
      </c>
      <c r="G477" s="106" t="s">
        <v>257</v>
      </c>
      <c r="H477" s="107">
        <v>34</v>
      </c>
      <c r="I477" s="108"/>
      <c r="J477" s="109">
        <v>14172</v>
      </c>
      <c r="K477" s="110">
        <v>14218</v>
      </c>
      <c r="L477" s="111">
        <f t="shared" si="21"/>
        <v>46</v>
      </c>
      <c r="M477" s="108"/>
      <c r="N477" s="109">
        <v>15227</v>
      </c>
      <c r="O477" s="110">
        <v>15277</v>
      </c>
      <c r="P477" s="110">
        <v>13880</v>
      </c>
      <c r="Q477" s="110">
        <v>14014</v>
      </c>
      <c r="R477" s="110" t="s">
        <v>601</v>
      </c>
      <c r="S477" s="111">
        <f t="shared" si="22"/>
        <v>134</v>
      </c>
      <c r="T477" s="108"/>
      <c r="U477" s="109">
        <v>30487</v>
      </c>
      <c r="V477" s="110">
        <v>29286</v>
      </c>
      <c r="W477" s="110">
        <v>29420</v>
      </c>
      <c r="X477" s="111">
        <f t="shared" si="23"/>
        <v>134</v>
      </c>
      <c r="Z477" s="112">
        <f>VLOOKUP(F477,'24q3 abv'!1:1048576,46,FALSE)</f>
        <v>0.93816454737734034</v>
      </c>
      <c r="AA477" s="113">
        <f>VLOOKUP(F477,'24q3 abv'!1:1048576,48,FALSE)</f>
        <v>12.268281466313544</v>
      </c>
      <c r="AB477" s="113">
        <f>VLOOKUP(F477,'24q3 abv'!1:1048576,49,FALSE)</f>
        <v>7.3401428330282066</v>
      </c>
      <c r="AC477" s="114">
        <f>VLOOKUP(F477,'24q3 abv'!1:1048576,50,FALSE)</f>
        <v>-4.9281386332853376</v>
      </c>
      <c r="AF477" s="257"/>
      <c r="AI477" s="257"/>
    </row>
    <row r="478" spans="1:35" x14ac:dyDescent="0.2">
      <c r="A478" s="105">
        <v>466</v>
      </c>
      <c r="B478" s="105">
        <v>466774096</v>
      </c>
      <c r="C478" s="106" t="s">
        <v>253</v>
      </c>
      <c r="D478" s="105">
        <v>774</v>
      </c>
      <c r="E478" s="106" t="s">
        <v>256</v>
      </c>
      <c r="F478" s="105">
        <v>96</v>
      </c>
      <c r="G478" s="106" t="s">
        <v>255</v>
      </c>
      <c r="H478" s="107">
        <v>6</v>
      </c>
      <c r="I478" s="108"/>
      <c r="J478" s="109">
        <v>12558</v>
      </c>
      <c r="K478" s="110">
        <v>13391</v>
      </c>
      <c r="L478" s="111">
        <f t="shared" si="21"/>
        <v>833</v>
      </c>
      <c r="M478" s="108"/>
      <c r="N478" s="109">
        <v>7125</v>
      </c>
      <c r="O478" s="110">
        <v>7598</v>
      </c>
      <c r="P478" s="110">
        <v>7598</v>
      </c>
      <c r="Q478" s="110">
        <v>7296</v>
      </c>
      <c r="R478" s="110" t="s">
        <v>601</v>
      </c>
      <c r="S478" s="111">
        <f t="shared" si="22"/>
        <v>-302</v>
      </c>
      <c r="T478" s="108"/>
      <c r="U478" s="109">
        <v>20771</v>
      </c>
      <c r="V478" s="110">
        <v>22177</v>
      </c>
      <c r="W478" s="110">
        <v>21875</v>
      </c>
      <c r="X478" s="111">
        <f t="shared" si="23"/>
        <v>-302</v>
      </c>
      <c r="Z478" s="112">
        <f>VLOOKUP(F478,'24q3 abv'!1:1048576,46,FALSE)</f>
        <v>-2.2557123231393632</v>
      </c>
      <c r="AA478" s="113">
        <f>VLOOKUP(F478,'24q3 abv'!1:1048576,48,FALSE)</f>
        <v>4.2830907435748582</v>
      </c>
      <c r="AB478" s="113">
        <f>VLOOKUP(F478,'24q3 abv'!1:1048576,49,FALSE)</f>
        <v>2.61134048181076</v>
      </c>
      <c r="AC478" s="114">
        <f>VLOOKUP(F478,'24q3 abv'!1:1048576,50,FALSE)</f>
        <v>-1.6717502617640982</v>
      </c>
      <c r="AF478" s="257"/>
      <c r="AI478" s="257"/>
    </row>
    <row r="479" spans="1:35" x14ac:dyDescent="0.2">
      <c r="A479" s="105">
        <v>466</v>
      </c>
      <c r="B479" s="105">
        <v>466774221</v>
      </c>
      <c r="C479" s="106" t="s">
        <v>253</v>
      </c>
      <c r="D479" s="105">
        <v>774</v>
      </c>
      <c r="E479" s="106" t="s">
        <v>256</v>
      </c>
      <c r="F479" s="105">
        <v>221</v>
      </c>
      <c r="G479" s="106" t="s">
        <v>258</v>
      </c>
      <c r="H479" s="107">
        <v>23</v>
      </c>
      <c r="I479" s="108"/>
      <c r="J479" s="109">
        <v>13264</v>
      </c>
      <c r="K479" s="110">
        <v>14857</v>
      </c>
      <c r="L479" s="111">
        <f t="shared" si="21"/>
        <v>1593</v>
      </c>
      <c r="M479" s="108"/>
      <c r="N479" s="109">
        <v>12839</v>
      </c>
      <c r="O479" s="110">
        <v>14381</v>
      </c>
      <c r="P479" s="110">
        <v>14148</v>
      </c>
      <c r="Q479" s="110">
        <v>13956</v>
      </c>
      <c r="R479" s="110" t="s">
        <v>601</v>
      </c>
      <c r="S479" s="111">
        <f t="shared" si="22"/>
        <v>-192</v>
      </c>
      <c r="T479" s="108"/>
      <c r="U479" s="109">
        <v>27191</v>
      </c>
      <c r="V479" s="110">
        <v>30193</v>
      </c>
      <c r="W479" s="110">
        <v>30001</v>
      </c>
      <c r="X479" s="111">
        <f t="shared" si="23"/>
        <v>-192</v>
      </c>
      <c r="Z479" s="112">
        <f>VLOOKUP(F479,'24q3 abv'!1:1048576,46,FALSE)</f>
        <v>-1.2882332717242946</v>
      </c>
      <c r="AA479" s="113">
        <f>VLOOKUP(F479,'24q3 abv'!1:1048576,48,FALSE)</f>
        <v>6.3975400630406121</v>
      </c>
      <c r="AB479" s="113">
        <f>VLOOKUP(F479,'24q3 abv'!1:1048576,49,FALSE)</f>
        <v>4.6082032316391484</v>
      </c>
      <c r="AC479" s="114">
        <f>VLOOKUP(F479,'24q3 abv'!1:1048576,50,FALSE)</f>
        <v>-1.7893368314014637</v>
      </c>
      <c r="AF479" s="257"/>
      <c r="AI479" s="257"/>
    </row>
    <row r="480" spans="1:35" x14ac:dyDescent="0.2">
      <c r="A480" s="105">
        <v>466</v>
      </c>
      <c r="B480" s="105">
        <v>466774296</v>
      </c>
      <c r="C480" s="106" t="s">
        <v>253</v>
      </c>
      <c r="D480" s="105">
        <v>774</v>
      </c>
      <c r="E480" s="106" t="s">
        <v>256</v>
      </c>
      <c r="F480" s="105">
        <v>296</v>
      </c>
      <c r="G480" s="106" t="s">
        <v>259</v>
      </c>
      <c r="H480" s="107">
        <v>44</v>
      </c>
      <c r="I480" s="108"/>
      <c r="J480" s="109">
        <v>12679</v>
      </c>
      <c r="K480" s="110">
        <v>12995</v>
      </c>
      <c r="L480" s="111">
        <f t="shared" si="21"/>
        <v>316</v>
      </c>
      <c r="M480" s="108"/>
      <c r="N480" s="109">
        <v>15940</v>
      </c>
      <c r="O480" s="110">
        <v>16338</v>
      </c>
      <c r="P480" s="110">
        <v>14459</v>
      </c>
      <c r="Q480" s="110">
        <v>14237</v>
      </c>
      <c r="R480" s="110" t="s">
        <v>601</v>
      </c>
      <c r="S480" s="111">
        <f t="shared" si="22"/>
        <v>-222</v>
      </c>
      <c r="T480" s="108"/>
      <c r="U480" s="109">
        <v>29707</v>
      </c>
      <c r="V480" s="110">
        <v>28642</v>
      </c>
      <c r="W480" s="110">
        <v>28420</v>
      </c>
      <c r="X480" s="111">
        <f t="shared" si="23"/>
        <v>-222</v>
      </c>
      <c r="Z480" s="112">
        <f>VLOOKUP(F480,'24q3 abv'!1:1048576,46,FALSE)</f>
        <v>-1.7068098215088412</v>
      </c>
      <c r="AA480" s="113">
        <f>VLOOKUP(F480,'24q3 abv'!1:1048576,48,FALSE)</f>
        <v>12.394208911390836</v>
      </c>
      <c r="AB480" s="113">
        <f>VLOOKUP(F480,'24q3 abv'!1:1048576,49,FALSE)</f>
        <v>4.1659962617408635</v>
      </c>
      <c r="AC480" s="114">
        <f>VLOOKUP(F480,'24q3 abv'!1:1048576,50,FALSE)</f>
        <v>-8.2282126496499721</v>
      </c>
      <c r="AF480" s="257"/>
      <c r="AI480" s="257"/>
    </row>
    <row r="481" spans="1:35" x14ac:dyDescent="0.2">
      <c r="A481" s="105">
        <v>466</v>
      </c>
      <c r="B481" s="105">
        <v>466774774</v>
      </c>
      <c r="C481" s="106" t="s">
        <v>253</v>
      </c>
      <c r="D481" s="105">
        <v>774</v>
      </c>
      <c r="E481" s="106" t="s">
        <v>256</v>
      </c>
      <c r="F481" s="105">
        <v>774</v>
      </c>
      <c r="G481" s="106" t="s">
        <v>256</v>
      </c>
      <c r="H481" s="107">
        <v>36</v>
      </c>
      <c r="I481" s="108"/>
      <c r="J481" s="109">
        <v>13522</v>
      </c>
      <c r="K481" s="110">
        <v>14345</v>
      </c>
      <c r="L481" s="111">
        <f t="shared" si="21"/>
        <v>823</v>
      </c>
      <c r="M481" s="108"/>
      <c r="N481" s="109">
        <v>22835</v>
      </c>
      <c r="O481" s="110">
        <v>24225</v>
      </c>
      <c r="P481" s="110">
        <v>23430</v>
      </c>
      <c r="Q481" s="110">
        <v>23664</v>
      </c>
      <c r="R481" s="110" t="s">
        <v>601</v>
      </c>
      <c r="S481" s="111">
        <f t="shared" si="22"/>
        <v>234</v>
      </c>
      <c r="T481" s="108"/>
      <c r="U481" s="109">
        <v>37445</v>
      </c>
      <c r="V481" s="110">
        <v>38963</v>
      </c>
      <c r="W481" s="110">
        <v>39197</v>
      </c>
      <c r="X481" s="111">
        <f t="shared" si="23"/>
        <v>234</v>
      </c>
      <c r="Z481" s="112">
        <f>VLOOKUP(F481,'24q3 abv'!1:1048576,46,FALSE)</f>
        <v>1.6279669425402972</v>
      </c>
      <c r="AA481" s="113">
        <f>VLOOKUP(F481,'24q3 abv'!1:1048576,48,FALSE)</f>
        <v>9.8180580458174873</v>
      </c>
      <c r="AB481" s="113">
        <f>VLOOKUP(F481,'24q3 abv'!1:1048576,49,FALSE)</f>
        <v>7.9397021738685254</v>
      </c>
      <c r="AC481" s="114">
        <f>VLOOKUP(F481,'24q3 abv'!1:1048576,50,FALSE)</f>
        <v>-1.8783558719489619</v>
      </c>
      <c r="AF481" s="257"/>
      <c r="AI481" s="257"/>
    </row>
    <row r="482" spans="1:35" x14ac:dyDescent="0.2">
      <c r="A482" s="105">
        <v>469</v>
      </c>
      <c r="B482" s="105">
        <v>469035018</v>
      </c>
      <c r="C482" s="106" t="s">
        <v>260</v>
      </c>
      <c r="D482" s="105">
        <v>35</v>
      </c>
      <c r="E482" s="106" t="s">
        <v>42</v>
      </c>
      <c r="F482" s="105">
        <v>18</v>
      </c>
      <c r="G482" s="106" t="s">
        <v>93</v>
      </c>
      <c r="H482" s="107">
        <v>1</v>
      </c>
      <c r="I482" s="108"/>
      <c r="J482" s="109">
        <v>16851</v>
      </c>
      <c r="K482" s="110">
        <v>16274</v>
      </c>
      <c r="L482" s="111">
        <f t="shared" si="21"/>
        <v>-577</v>
      </c>
      <c r="M482" s="108"/>
      <c r="N482" s="109">
        <v>8158</v>
      </c>
      <c r="O482" s="110">
        <v>7879</v>
      </c>
      <c r="P482" s="110">
        <v>5686</v>
      </c>
      <c r="Q482" s="110">
        <v>5364</v>
      </c>
      <c r="R482" s="110" t="s">
        <v>601</v>
      </c>
      <c r="S482" s="111">
        <f t="shared" si="22"/>
        <v>-322</v>
      </c>
      <c r="T482" s="108"/>
      <c r="U482" s="109">
        <v>26097</v>
      </c>
      <c r="V482" s="110">
        <v>23148</v>
      </c>
      <c r="W482" s="110">
        <v>22826</v>
      </c>
      <c r="X482" s="111">
        <f t="shared" si="23"/>
        <v>-322</v>
      </c>
      <c r="Z482" s="112">
        <f>VLOOKUP(F482,'24q3 abv'!1:1048576,46,FALSE)</f>
        <v>-1.9772095737950508</v>
      </c>
      <c r="AA482" s="113">
        <f>VLOOKUP(F482,'24q3 abv'!1:1048576,48,FALSE)</f>
        <v>15.050197728220191</v>
      </c>
      <c r="AB482" s="113">
        <f>VLOOKUP(F482,'24q3 abv'!1:1048576,49,FALSE)</f>
        <v>2.241510006238951</v>
      </c>
      <c r="AC482" s="114">
        <f>VLOOKUP(F482,'24q3 abv'!1:1048576,50,FALSE)</f>
        <v>-12.80868772198124</v>
      </c>
      <c r="AF482" s="257"/>
      <c r="AI482" s="257"/>
    </row>
    <row r="483" spans="1:35" x14ac:dyDescent="0.2">
      <c r="A483" s="105">
        <v>469</v>
      </c>
      <c r="B483" s="105">
        <v>469035035</v>
      </c>
      <c r="C483" s="106" t="s">
        <v>260</v>
      </c>
      <c r="D483" s="105">
        <v>35</v>
      </c>
      <c r="E483" s="106" t="s">
        <v>42</v>
      </c>
      <c r="F483" s="105">
        <v>35</v>
      </c>
      <c r="G483" s="106" t="s">
        <v>42</v>
      </c>
      <c r="H483" s="107">
        <v>1142</v>
      </c>
      <c r="I483" s="108"/>
      <c r="J483" s="109">
        <v>17012</v>
      </c>
      <c r="K483" s="110">
        <v>18589</v>
      </c>
      <c r="L483" s="111">
        <f t="shared" si="21"/>
        <v>1577</v>
      </c>
      <c r="M483" s="108"/>
      <c r="N483" s="109">
        <v>7061</v>
      </c>
      <c r="O483" s="110">
        <v>7716</v>
      </c>
      <c r="P483" s="110">
        <v>7716</v>
      </c>
      <c r="Q483" s="110">
        <v>7039</v>
      </c>
      <c r="R483" s="110" t="s">
        <v>601</v>
      </c>
      <c r="S483" s="111">
        <f t="shared" si="22"/>
        <v>-677</v>
      </c>
      <c r="T483" s="108"/>
      <c r="U483" s="109">
        <v>25161</v>
      </c>
      <c r="V483" s="110">
        <v>27493</v>
      </c>
      <c r="W483" s="110">
        <v>26816</v>
      </c>
      <c r="X483" s="111">
        <f t="shared" si="23"/>
        <v>-677</v>
      </c>
      <c r="Z483" s="112">
        <f>VLOOKUP(F483,'24q3 abv'!1:1048576,46,FALSE)</f>
        <v>-3.6419865273042262</v>
      </c>
      <c r="AA483" s="113">
        <f>VLOOKUP(F483,'24q3 abv'!1:1048576,48,FALSE)</f>
        <v>8.1977373866931007</v>
      </c>
      <c r="AB483" s="113">
        <f>VLOOKUP(F483,'24q3 abv'!1:1048576,49,FALSE)</f>
        <v>5.1093170533210595</v>
      </c>
      <c r="AC483" s="114">
        <f>VLOOKUP(F483,'24q3 abv'!1:1048576,50,FALSE)</f>
        <v>-3.0884203333720412</v>
      </c>
      <c r="AF483" s="257"/>
      <c r="AI483" s="257"/>
    </row>
    <row r="484" spans="1:35" x14ac:dyDescent="0.2">
      <c r="A484" s="105">
        <v>469</v>
      </c>
      <c r="B484" s="105">
        <v>469035044</v>
      </c>
      <c r="C484" s="106" t="s">
        <v>260</v>
      </c>
      <c r="D484" s="105">
        <v>35</v>
      </c>
      <c r="E484" s="106" t="s">
        <v>42</v>
      </c>
      <c r="F484" s="105">
        <v>44</v>
      </c>
      <c r="G484" s="106" t="s">
        <v>43</v>
      </c>
      <c r="H484" s="107">
        <v>8</v>
      </c>
      <c r="I484" s="108"/>
      <c r="J484" s="109">
        <v>16273</v>
      </c>
      <c r="K484" s="110">
        <v>18802</v>
      </c>
      <c r="L484" s="111">
        <f t="shared" si="21"/>
        <v>2529</v>
      </c>
      <c r="M484" s="108"/>
      <c r="N484" s="109">
        <v>568</v>
      </c>
      <c r="O484" s="110">
        <v>656</v>
      </c>
      <c r="P484" s="110">
        <v>656</v>
      </c>
      <c r="Q484" s="110">
        <v>656</v>
      </c>
      <c r="R484" s="110" t="s">
        <v>601</v>
      </c>
      <c r="S484" s="111">
        <f t="shared" si="22"/>
        <v>0</v>
      </c>
      <c r="T484" s="108"/>
      <c r="U484" s="109">
        <v>17929</v>
      </c>
      <c r="V484" s="110">
        <v>20646</v>
      </c>
      <c r="W484" s="110">
        <v>20646</v>
      </c>
      <c r="X484" s="111">
        <f t="shared" si="23"/>
        <v>0</v>
      </c>
      <c r="Z484" s="112">
        <f>VLOOKUP(F484,'24q3 abv'!1:1048576,46,FALSE)</f>
        <v>0</v>
      </c>
      <c r="AA484" s="113">
        <f>VLOOKUP(F484,'24q3 abv'!1:1048576,48,FALSE)</f>
        <v>7.0211140846889624</v>
      </c>
      <c r="AB484" s="113">
        <f>VLOOKUP(F484,'24q3 abv'!1:1048576,49,FALSE)</f>
        <v>8.022463184796722</v>
      </c>
      <c r="AC484" s="114">
        <f>VLOOKUP(F484,'24q3 abv'!1:1048576,50,FALSE)</f>
        <v>1.0013491001077597</v>
      </c>
      <c r="AF484" s="257"/>
      <c r="AI484" s="257"/>
    </row>
    <row r="485" spans="1:35" x14ac:dyDescent="0.2">
      <c r="A485" s="105">
        <v>469</v>
      </c>
      <c r="B485" s="105">
        <v>469035049</v>
      </c>
      <c r="C485" s="106" t="s">
        <v>260</v>
      </c>
      <c r="D485" s="105">
        <v>35</v>
      </c>
      <c r="E485" s="106" t="s">
        <v>42</v>
      </c>
      <c r="F485" s="105">
        <v>49</v>
      </c>
      <c r="G485" s="106" t="s">
        <v>112</v>
      </c>
      <c r="H485" s="107">
        <v>2</v>
      </c>
      <c r="I485" s="108"/>
      <c r="J485" s="109">
        <v>18177</v>
      </c>
      <c r="K485" s="110">
        <v>19470</v>
      </c>
      <c r="L485" s="111">
        <f t="shared" si="21"/>
        <v>1293</v>
      </c>
      <c r="M485" s="108"/>
      <c r="N485" s="109">
        <v>22964</v>
      </c>
      <c r="O485" s="110">
        <v>24597</v>
      </c>
      <c r="P485" s="110">
        <v>24431</v>
      </c>
      <c r="Q485" s="110">
        <v>24379</v>
      </c>
      <c r="R485" s="110" t="s">
        <v>601</v>
      </c>
      <c r="S485" s="111">
        <f t="shared" si="22"/>
        <v>-52</v>
      </c>
      <c r="T485" s="108"/>
      <c r="U485" s="109">
        <v>42229</v>
      </c>
      <c r="V485" s="110">
        <v>45089</v>
      </c>
      <c r="W485" s="110">
        <v>45037</v>
      </c>
      <c r="X485" s="111">
        <f t="shared" si="23"/>
        <v>-52</v>
      </c>
      <c r="Z485" s="112">
        <f>VLOOKUP(F485,'24q3 abv'!1:1048576,46,FALSE)</f>
        <v>-0.27051090117149101</v>
      </c>
      <c r="AA485" s="113">
        <f>VLOOKUP(F485,'24q3 abv'!1:1048576,48,FALSE)</f>
        <v>6.4153480264197231</v>
      </c>
      <c r="AB485" s="113">
        <f>VLOOKUP(F485,'24q3 abv'!1:1048576,49,FALSE)</f>
        <v>5.4044043925644356</v>
      </c>
      <c r="AC485" s="114">
        <f>VLOOKUP(F485,'24q3 abv'!1:1048576,50,FALSE)</f>
        <v>-1.0109436338552875</v>
      </c>
      <c r="AF485" s="257"/>
      <c r="AI485" s="257"/>
    </row>
    <row r="486" spans="1:35" x14ac:dyDescent="0.2">
      <c r="A486" s="105">
        <v>469</v>
      </c>
      <c r="B486" s="105">
        <v>469035050</v>
      </c>
      <c r="C486" s="106" t="s">
        <v>260</v>
      </c>
      <c r="D486" s="105">
        <v>35</v>
      </c>
      <c r="E486" s="106" t="s">
        <v>42</v>
      </c>
      <c r="F486" s="105">
        <v>50</v>
      </c>
      <c r="G486" s="106" t="s">
        <v>57</v>
      </c>
      <c r="H486" s="107">
        <v>2</v>
      </c>
      <c r="I486" s="108"/>
      <c r="J486" s="109">
        <v>15443</v>
      </c>
      <c r="K486" s="110">
        <v>17112</v>
      </c>
      <c r="L486" s="111">
        <f t="shared" si="21"/>
        <v>1669</v>
      </c>
      <c r="M486" s="108"/>
      <c r="N486" s="109">
        <v>7043</v>
      </c>
      <c r="O486" s="110">
        <v>7805</v>
      </c>
      <c r="P486" s="110">
        <v>7226</v>
      </c>
      <c r="Q486" s="110">
        <v>7214</v>
      </c>
      <c r="R486" s="110" t="s">
        <v>601</v>
      </c>
      <c r="S486" s="111">
        <f t="shared" si="22"/>
        <v>-12</v>
      </c>
      <c r="T486" s="108"/>
      <c r="U486" s="109">
        <v>23574</v>
      </c>
      <c r="V486" s="110">
        <v>25526</v>
      </c>
      <c r="W486" s="110">
        <v>25514</v>
      </c>
      <c r="X486" s="111">
        <f t="shared" si="23"/>
        <v>-12</v>
      </c>
      <c r="Z486" s="112">
        <f>VLOOKUP(F486,'24q3 abv'!1:1048576,46,FALSE)</f>
        <v>-6.8606820104236022E-2</v>
      </c>
      <c r="AA486" s="113">
        <f>VLOOKUP(F486,'24q3 abv'!1:1048576,48,FALSE)</f>
        <v>5.8321213174068953</v>
      </c>
      <c r="AB486" s="113">
        <f>VLOOKUP(F486,'24q3 abv'!1:1048576,49,FALSE)</f>
        <v>3.2422423531478999</v>
      </c>
      <c r="AC486" s="114">
        <f>VLOOKUP(F486,'24q3 abv'!1:1048576,50,FALSE)</f>
        <v>-2.5898789642589954</v>
      </c>
      <c r="AF486" s="257"/>
      <c r="AI486" s="257"/>
    </row>
    <row r="487" spans="1:35" x14ac:dyDescent="0.2">
      <c r="A487" s="105">
        <v>469</v>
      </c>
      <c r="B487" s="105">
        <v>469035073</v>
      </c>
      <c r="C487" s="106" t="s">
        <v>260</v>
      </c>
      <c r="D487" s="105">
        <v>35</v>
      </c>
      <c r="E487" s="106" t="s">
        <v>42</v>
      </c>
      <c r="F487" s="105">
        <v>73</v>
      </c>
      <c r="G487" s="106" t="s">
        <v>58</v>
      </c>
      <c r="H487" s="107">
        <v>3</v>
      </c>
      <c r="I487" s="108"/>
      <c r="J487" s="109">
        <v>16807</v>
      </c>
      <c r="K487" s="110">
        <v>17668</v>
      </c>
      <c r="L487" s="111">
        <f t="shared" si="21"/>
        <v>861</v>
      </c>
      <c r="M487" s="108"/>
      <c r="N487" s="109">
        <v>12348</v>
      </c>
      <c r="O487" s="110">
        <v>12980</v>
      </c>
      <c r="P487" s="110">
        <v>13400</v>
      </c>
      <c r="Q487" s="110">
        <v>13451</v>
      </c>
      <c r="R487" s="110" t="s">
        <v>601</v>
      </c>
      <c r="S487" s="111">
        <f t="shared" si="22"/>
        <v>51</v>
      </c>
      <c r="T487" s="108"/>
      <c r="U487" s="109">
        <v>30243</v>
      </c>
      <c r="V487" s="110">
        <v>32256</v>
      </c>
      <c r="W487" s="110">
        <v>32307</v>
      </c>
      <c r="X487" s="111">
        <f t="shared" si="23"/>
        <v>51</v>
      </c>
      <c r="Z487" s="112">
        <f>VLOOKUP(F487,'24q3 abv'!1:1048576,46,FALSE)</f>
        <v>0.29089079095234638</v>
      </c>
      <c r="AA487" s="113">
        <f>VLOOKUP(F487,'24q3 abv'!1:1048576,48,FALSE)</f>
        <v>4.8357972454230245</v>
      </c>
      <c r="AB487" s="113">
        <f>VLOOKUP(F487,'24q3 abv'!1:1048576,49,FALSE)</f>
        <v>6.6684235008664814</v>
      </c>
      <c r="AC487" s="114">
        <f>VLOOKUP(F487,'24q3 abv'!1:1048576,50,FALSE)</f>
        <v>1.8326262554434569</v>
      </c>
      <c r="AF487" s="257"/>
      <c r="AI487" s="257"/>
    </row>
    <row r="488" spans="1:35" x14ac:dyDescent="0.2">
      <c r="A488" s="105">
        <v>469</v>
      </c>
      <c r="B488" s="105">
        <v>469035083</v>
      </c>
      <c r="C488" s="106" t="s">
        <v>260</v>
      </c>
      <c r="D488" s="105">
        <v>35</v>
      </c>
      <c r="E488" s="106" t="s">
        <v>42</v>
      </c>
      <c r="F488" s="105">
        <v>83</v>
      </c>
      <c r="G488" s="106" t="s">
        <v>211</v>
      </c>
      <c r="H488" s="107">
        <v>1</v>
      </c>
      <c r="I488" s="108"/>
      <c r="J488" s="109">
        <v>12383.164402121502</v>
      </c>
      <c r="K488" s="110">
        <v>13287</v>
      </c>
      <c r="L488" s="111">
        <f t="shared" si="21"/>
        <v>903.83559787849845</v>
      </c>
      <c r="M488" s="108"/>
      <c r="N488" s="109">
        <v>2002</v>
      </c>
      <c r="O488" s="110">
        <v>2149</v>
      </c>
      <c r="P488" s="110">
        <v>1263</v>
      </c>
      <c r="Q488" s="110">
        <v>1274</v>
      </c>
      <c r="R488" s="110" t="s">
        <v>601</v>
      </c>
      <c r="S488" s="111">
        <f t="shared" si="22"/>
        <v>11</v>
      </c>
      <c r="T488" s="108"/>
      <c r="U488" s="109">
        <v>15473.164402121502</v>
      </c>
      <c r="V488" s="110">
        <v>15738</v>
      </c>
      <c r="W488" s="110">
        <v>15749</v>
      </c>
      <c r="X488" s="111">
        <f t="shared" si="23"/>
        <v>11</v>
      </c>
      <c r="Z488" s="112">
        <f>VLOOKUP(F488,'24q3 abv'!1:1048576,46,FALSE)</f>
        <v>8.6498611573773587E-2</v>
      </c>
      <c r="AA488" s="113">
        <f>VLOOKUP(F488,'24q3 abv'!1:1048576,48,FALSE)</f>
        <v>4.6124117615894233</v>
      </c>
      <c r="AB488" s="113">
        <f>VLOOKUP(F488,'24q3 abv'!1:1048576,49,FALSE)</f>
        <v>-1.5444261057630733</v>
      </c>
      <c r="AC488" s="114">
        <f>VLOOKUP(F488,'24q3 abv'!1:1048576,50,FALSE)</f>
        <v>-6.1568378673524968</v>
      </c>
      <c r="AF488" s="257"/>
      <c r="AI488" s="257"/>
    </row>
    <row r="489" spans="1:35" x14ac:dyDescent="0.2">
      <c r="A489" s="105">
        <v>469</v>
      </c>
      <c r="B489" s="105">
        <v>469035093</v>
      </c>
      <c r="C489" s="106" t="s">
        <v>260</v>
      </c>
      <c r="D489" s="105">
        <v>35</v>
      </c>
      <c r="E489" s="106" t="s">
        <v>42</v>
      </c>
      <c r="F489" s="105">
        <v>93</v>
      </c>
      <c r="G489" s="106" t="s">
        <v>45</v>
      </c>
      <c r="H489" s="107">
        <v>2</v>
      </c>
      <c r="I489" s="108"/>
      <c r="J489" s="109">
        <v>18081</v>
      </c>
      <c r="K489" s="110">
        <v>20775</v>
      </c>
      <c r="L489" s="111">
        <f t="shared" si="21"/>
        <v>2694</v>
      </c>
      <c r="M489" s="108"/>
      <c r="N489" s="109">
        <v>233</v>
      </c>
      <c r="O489" s="110">
        <v>268</v>
      </c>
      <c r="P489" s="110">
        <v>58</v>
      </c>
      <c r="Q489" s="110">
        <v>0</v>
      </c>
      <c r="R489" s="110" t="s">
        <v>601</v>
      </c>
      <c r="S489" s="111">
        <f t="shared" si="22"/>
        <v>-58</v>
      </c>
      <c r="T489" s="108"/>
      <c r="U489" s="109">
        <v>19402</v>
      </c>
      <c r="V489" s="110">
        <v>22021</v>
      </c>
      <c r="W489" s="110">
        <v>21963</v>
      </c>
      <c r="X489" s="111">
        <f t="shared" si="23"/>
        <v>-58</v>
      </c>
      <c r="Z489" s="112">
        <f>VLOOKUP(F489,'24q3 abv'!1:1048576,46,FALSE)</f>
        <v>-0.29623913782315014</v>
      </c>
      <c r="AA489" s="113">
        <f>VLOOKUP(F489,'24q3 abv'!1:1048576,48,FALSE)</f>
        <v>16.450773736991518</v>
      </c>
      <c r="AB489" s="113">
        <f>VLOOKUP(F489,'24q3 abv'!1:1048576,49,FALSE)</f>
        <v>14.856653552425286</v>
      </c>
      <c r="AC489" s="114">
        <f>VLOOKUP(F489,'24q3 abv'!1:1048576,50,FALSE)</f>
        <v>-1.5941201845662327</v>
      </c>
      <c r="AF489" s="257"/>
      <c r="AI489" s="257"/>
    </row>
    <row r="490" spans="1:35" x14ac:dyDescent="0.2">
      <c r="A490" s="105">
        <v>469</v>
      </c>
      <c r="B490" s="105">
        <v>469035133</v>
      </c>
      <c r="C490" s="106" t="s">
        <v>260</v>
      </c>
      <c r="D490" s="105">
        <v>35</v>
      </c>
      <c r="E490" s="106" t="s">
        <v>42</v>
      </c>
      <c r="F490" s="105">
        <v>133</v>
      </c>
      <c r="G490" s="106" t="s">
        <v>95</v>
      </c>
      <c r="H490" s="107">
        <v>1</v>
      </c>
      <c r="I490" s="108"/>
      <c r="J490" s="109">
        <v>16453</v>
      </c>
      <c r="K490" s="110">
        <v>17784</v>
      </c>
      <c r="L490" s="111">
        <f t="shared" si="21"/>
        <v>1331</v>
      </c>
      <c r="M490" s="108"/>
      <c r="N490" s="109">
        <v>2196</v>
      </c>
      <c r="O490" s="110">
        <v>2374</v>
      </c>
      <c r="P490" s="110">
        <v>779</v>
      </c>
      <c r="Q490" s="110">
        <v>767</v>
      </c>
      <c r="R490" s="110" t="s">
        <v>601</v>
      </c>
      <c r="S490" s="111">
        <f t="shared" si="22"/>
        <v>-12</v>
      </c>
      <c r="T490" s="108"/>
      <c r="U490" s="109">
        <v>19737</v>
      </c>
      <c r="V490" s="110">
        <v>19751</v>
      </c>
      <c r="W490" s="110">
        <v>19739</v>
      </c>
      <c r="X490" s="111">
        <f t="shared" si="23"/>
        <v>-12</v>
      </c>
      <c r="Z490" s="112">
        <f>VLOOKUP(F490,'24q3 abv'!1:1048576,46,FALSE)</f>
        <v>-6.9750506684158609E-2</v>
      </c>
      <c r="AA490" s="113">
        <f>VLOOKUP(F490,'24q3 abv'!1:1048576,48,FALSE)</f>
        <v>9.6820674485145464</v>
      </c>
      <c r="AB490" s="113">
        <f>VLOOKUP(F490,'24q3 abv'!1:1048576,49,FALSE)</f>
        <v>-0.16007483005100742</v>
      </c>
      <c r="AC490" s="114">
        <f>VLOOKUP(F490,'24q3 abv'!1:1048576,50,FALSE)</f>
        <v>-9.8421422785655537</v>
      </c>
      <c r="AF490" s="257"/>
      <c r="AI490" s="257"/>
    </row>
    <row r="491" spans="1:35" x14ac:dyDescent="0.2">
      <c r="A491" s="105">
        <v>469</v>
      </c>
      <c r="B491" s="105">
        <v>469035163</v>
      </c>
      <c r="C491" s="106" t="s">
        <v>260</v>
      </c>
      <c r="D491" s="105">
        <v>35</v>
      </c>
      <c r="E491" s="106" t="s">
        <v>42</v>
      </c>
      <c r="F491" s="105">
        <v>163</v>
      </c>
      <c r="G491" s="106" t="s">
        <v>48</v>
      </c>
      <c r="H491" s="107">
        <v>5</v>
      </c>
      <c r="I491" s="108"/>
      <c r="J491" s="109" t="s">
        <v>601</v>
      </c>
      <c r="K491" s="110">
        <v>18438</v>
      </c>
      <c r="L491" s="111" t="str">
        <f t="shared" si="21"/>
        <v/>
      </c>
      <c r="M491" s="108"/>
      <c r="N491" s="109" t="s">
        <v>601</v>
      </c>
      <c r="O491" s="110" t="s">
        <v>601</v>
      </c>
      <c r="P491" s="110">
        <v>0</v>
      </c>
      <c r="Q491" s="110">
        <v>0</v>
      </c>
      <c r="R491" s="110" t="s">
        <v>601</v>
      </c>
      <c r="S491" s="111">
        <f t="shared" si="22"/>
        <v>0</v>
      </c>
      <c r="T491" s="108"/>
      <c r="U491" s="109" t="s">
        <v>601</v>
      </c>
      <c r="V491" s="110">
        <v>19626</v>
      </c>
      <c r="W491" s="110">
        <v>19626</v>
      </c>
      <c r="X491" s="111">
        <f t="shared" si="23"/>
        <v>0</v>
      </c>
      <c r="Z491" s="112">
        <f>VLOOKUP(F491,'24q3 abv'!1:1048576,46,FALSE)</f>
        <v>-0.22828370213737514</v>
      </c>
      <c r="AA491" s="113">
        <f>VLOOKUP(F491,'24q3 abv'!1:1048576,48,FALSE)</f>
        <v>10.076345998506774</v>
      </c>
      <c r="AB491" s="113">
        <f>VLOOKUP(F491,'24q3 abv'!1:1048576,49,FALSE)</f>
        <v>8.2294977780381959</v>
      </c>
      <c r="AC491" s="114">
        <f>VLOOKUP(F491,'24q3 abv'!1:1048576,50,FALSE)</f>
        <v>-1.8468482204685781</v>
      </c>
      <c r="AF491" s="257"/>
      <c r="AI491" s="257"/>
    </row>
    <row r="492" spans="1:35" x14ac:dyDescent="0.2">
      <c r="A492" s="105">
        <v>469</v>
      </c>
      <c r="B492" s="105">
        <v>469035176</v>
      </c>
      <c r="C492" s="106" t="s">
        <v>260</v>
      </c>
      <c r="D492" s="105">
        <v>35</v>
      </c>
      <c r="E492" s="106" t="s">
        <v>42</v>
      </c>
      <c r="F492" s="105">
        <v>176</v>
      </c>
      <c r="G492" s="106" t="s">
        <v>50</v>
      </c>
      <c r="H492" s="107">
        <v>1</v>
      </c>
      <c r="I492" s="108"/>
      <c r="J492" s="109">
        <v>16568</v>
      </c>
      <c r="K492" s="110">
        <v>17815</v>
      </c>
      <c r="L492" s="111">
        <f t="shared" si="21"/>
        <v>1247</v>
      </c>
      <c r="M492" s="108"/>
      <c r="N492" s="109">
        <v>5634</v>
      </c>
      <c r="O492" s="110">
        <v>6058</v>
      </c>
      <c r="P492" s="110">
        <v>6058</v>
      </c>
      <c r="Q492" s="110">
        <v>4491</v>
      </c>
      <c r="R492" s="110" t="s">
        <v>601</v>
      </c>
      <c r="S492" s="111">
        <f t="shared" si="22"/>
        <v>-1567</v>
      </c>
      <c r="T492" s="108"/>
      <c r="U492" s="109">
        <v>23290</v>
      </c>
      <c r="V492" s="110">
        <v>25061</v>
      </c>
      <c r="W492" s="110">
        <v>23494</v>
      </c>
      <c r="X492" s="111">
        <f t="shared" si="23"/>
        <v>-1567</v>
      </c>
      <c r="Z492" s="112">
        <f>VLOOKUP(F492,'24q3 abv'!1:1048576,46,FALSE)</f>
        <v>-8.7981300551999482</v>
      </c>
      <c r="AA492" s="113">
        <f>VLOOKUP(F492,'24q3 abv'!1:1048576,48,FALSE)</f>
        <v>10.681823200416861</v>
      </c>
      <c r="AB492" s="113">
        <f>VLOOKUP(F492,'24q3 abv'!1:1048576,49,FALSE)</f>
        <v>4.139499251950669</v>
      </c>
      <c r="AC492" s="114">
        <f>VLOOKUP(F492,'24q3 abv'!1:1048576,50,FALSE)</f>
        <v>-6.5423239484661924</v>
      </c>
      <c r="AF492" s="257"/>
      <c r="AI492" s="257"/>
    </row>
    <row r="493" spans="1:35" x14ac:dyDescent="0.2">
      <c r="A493" s="105">
        <v>469</v>
      </c>
      <c r="B493" s="105">
        <v>469035189</v>
      </c>
      <c r="C493" s="106" t="s">
        <v>260</v>
      </c>
      <c r="D493" s="105">
        <v>35</v>
      </c>
      <c r="E493" s="106" t="s">
        <v>42</v>
      </c>
      <c r="F493" s="105">
        <v>189</v>
      </c>
      <c r="G493" s="106" t="s">
        <v>59</v>
      </c>
      <c r="H493" s="107">
        <v>2</v>
      </c>
      <c r="I493" s="108"/>
      <c r="J493" s="109">
        <v>14502</v>
      </c>
      <c r="K493" s="110">
        <v>17750</v>
      </c>
      <c r="L493" s="111">
        <f t="shared" si="21"/>
        <v>3248</v>
      </c>
      <c r="M493" s="108"/>
      <c r="N493" s="109">
        <v>5006</v>
      </c>
      <c r="O493" s="110">
        <v>6127</v>
      </c>
      <c r="P493" s="110">
        <v>6036</v>
      </c>
      <c r="Q493" s="110">
        <v>6063</v>
      </c>
      <c r="R493" s="110" t="s">
        <v>601</v>
      </c>
      <c r="S493" s="111">
        <f t="shared" si="22"/>
        <v>27</v>
      </c>
      <c r="T493" s="108"/>
      <c r="U493" s="109">
        <v>20596</v>
      </c>
      <c r="V493" s="110">
        <v>24974</v>
      </c>
      <c r="W493" s="110">
        <v>25001</v>
      </c>
      <c r="X493" s="111">
        <f t="shared" si="23"/>
        <v>27</v>
      </c>
      <c r="Z493" s="112">
        <f>VLOOKUP(F493,'24q3 abv'!1:1048576,46,FALSE)</f>
        <v>0.14898881764085559</v>
      </c>
      <c r="AA493" s="113">
        <f>VLOOKUP(F493,'24q3 abv'!1:1048576,48,FALSE)</f>
        <v>5.2641326180156458</v>
      </c>
      <c r="AB493" s="113">
        <f>VLOOKUP(F493,'24q3 abv'!1:1048576,49,FALSE)</f>
        <v>4.8058190231262792</v>
      </c>
      <c r="AC493" s="114">
        <f>VLOOKUP(F493,'24q3 abv'!1:1048576,50,FALSE)</f>
        <v>-0.45831359488936663</v>
      </c>
      <c r="AF493" s="257"/>
      <c r="AI493" s="257"/>
    </row>
    <row r="494" spans="1:35" x14ac:dyDescent="0.2">
      <c r="A494" s="105">
        <v>469</v>
      </c>
      <c r="B494" s="105">
        <v>469035220</v>
      </c>
      <c r="C494" s="106" t="s">
        <v>260</v>
      </c>
      <c r="D494" s="105">
        <v>35</v>
      </c>
      <c r="E494" s="106" t="s">
        <v>42</v>
      </c>
      <c r="F494" s="105">
        <v>220</v>
      </c>
      <c r="G494" s="106" t="s">
        <v>61</v>
      </c>
      <c r="H494" s="107">
        <v>1</v>
      </c>
      <c r="I494" s="108"/>
      <c r="J494" s="109">
        <v>17431</v>
      </c>
      <c r="K494" s="110">
        <v>19073</v>
      </c>
      <c r="L494" s="111">
        <f t="shared" si="21"/>
        <v>1642</v>
      </c>
      <c r="M494" s="108"/>
      <c r="N494" s="109">
        <v>6587</v>
      </c>
      <c r="O494" s="110">
        <v>7207</v>
      </c>
      <c r="P494" s="110">
        <v>6333</v>
      </c>
      <c r="Q494" s="110">
        <v>6288</v>
      </c>
      <c r="R494" s="110" t="s">
        <v>601</v>
      </c>
      <c r="S494" s="111">
        <f t="shared" si="22"/>
        <v>-45</v>
      </c>
      <c r="T494" s="108"/>
      <c r="U494" s="109">
        <v>25106</v>
      </c>
      <c r="V494" s="110">
        <v>26594</v>
      </c>
      <c r="W494" s="110">
        <v>26549</v>
      </c>
      <c r="X494" s="111">
        <f t="shared" si="23"/>
        <v>-45</v>
      </c>
      <c r="Z494" s="112">
        <f>VLOOKUP(F494,'24q3 abv'!1:1048576,46,FALSE)</f>
        <v>-0.2353927878211266</v>
      </c>
      <c r="AA494" s="113">
        <f>VLOOKUP(F494,'24q3 abv'!1:1048576,48,FALSE)</f>
        <v>9.8734021413268014</v>
      </c>
      <c r="AB494" s="113">
        <f>VLOOKUP(F494,'24q3 abv'!1:1048576,49,FALSE)</f>
        <v>5.8322436980293819</v>
      </c>
      <c r="AC494" s="114">
        <f>VLOOKUP(F494,'24q3 abv'!1:1048576,50,FALSE)</f>
        <v>-4.0411584432974195</v>
      </c>
      <c r="AF494" s="257"/>
      <c r="AI494" s="257"/>
    </row>
    <row r="495" spans="1:35" x14ac:dyDescent="0.2">
      <c r="A495" s="105">
        <v>469</v>
      </c>
      <c r="B495" s="105">
        <v>469035244</v>
      </c>
      <c r="C495" s="106" t="s">
        <v>260</v>
      </c>
      <c r="D495" s="105">
        <v>35</v>
      </c>
      <c r="E495" s="106" t="s">
        <v>42</v>
      </c>
      <c r="F495" s="105">
        <v>244</v>
      </c>
      <c r="G495" s="106" t="s">
        <v>52</v>
      </c>
      <c r="H495" s="107">
        <v>11</v>
      </c>
      <c r="I495" s="108"/>
      <c r="J495" s="109">
        <v>14028</v>
      </c>
      <c r="K495" s="110">
        <v>15398</v>
      </c>
      <c r="L495" s="111">
        <f t="shared" si="21"/>
        <v>1370</v>
      </c>
      <c r="M495" s="108"/>
      <c r="N495" s="109">
        <v>3993</v>
      </c>
      <c r="O495" s="110">
        <v>4383</v>
      </c>
      <c r="P495" s="110">
        <v>4429</v>
      </c>
      <c r="Q495" s="110">
        <v>4406</v>
      </c>
      <c r="R495" s="110" t="s">
        <v>601</v>
      </c>
      <c r="S495" s="111">
        <f t="shared" si="22"/>
        <v>-23</v>
      </c>
      <c r="T495" s="108"/>
      <c r="U495" s="109">
        <v>19109</v>
      </c>
      <c r="V495" s="110">
        <v>21015</v>
      </c>
      <c r="W495" s="110">
        <v>20992</v>
      </c>
      <c r="X495" s="111">
        <f t="shared" si="23"/>
        <v>-23</v>
      </c>
      <c r="Z495" s="112">
        <f>VLOOKUP(F495,'24q3 abv'!1:1048576,46,FALSE)</f>
        <v>-0.1488089004262747</v>
      </c>
      <c r="AA495" s="113">
        <f>VLOOKUP(F495,'24q3 abv'!1:1048576,48,FALSE)</f>
        <v>6.4858268964292893</v>
      </c>
      <c r="AB495" s="113">
        <f>VLOOKUP(F495,'24q3 abv'!1:1048576,49,FALSE)</f>
        <v>7.0576880427834432</v>
      </c>
      <c r="AC495" s="114">
        <f>VLOOKUP(F495,'24q3 abv'!1:1048576,50,FALSE)</f>
        <v>0.57186114635415386</v>
      </c>
      <c r="AF495" s="257"/>
      <c r="AI495" s="257"/>
    </row>
    <row r="496" spans="1:35" x14ac:dyDescent="0.2">
      <c r="A496" s="105">
        <v>469</v>
      </c>
      <c r="B496" s="105">
        <v>469035285</v>
      </c>
      <c r="C496" s="106" t="s">
        <v>260</v>
      </c>
      <c r="D496" s="105">
        <v>35</v>
      </c>
      <c r="E496" s="106" t="s">
        <v>42</v>
      </c>
      <c r="F496" s="105">
        <v>285</v>
      </c>
      <c r="G496" s="106" t="s">
        <v>64</v>
      </c>
      <c r="H496" s="107">
        <v>3</v>
      </c>
      <c r="I496" s="108"/>
      <c r="J496" s="109">
        <v>10752</v>
      </c>
      <c r="K496" s="110">
        <v>18199</v>
      </c>
      <c r="L496" s="111">
        <f t="shared" si="21"/>
        <v>7447</v>
      </c>
      <c r="M496" s="108"/>
      <c r="N496" s="109">
        <v>2591</v>
      </c>
      <c r="O496" s="110">
        <v>4386</v>
      </c>
      <c r="P496" s="110">
        <v>4386</v>
      </c>
      <c r="Q496" s="110">
        <v>3086</v>
      </c>
      <c r="R496" s="110" t="s">
        <v>601</v>
      </c>
      <c r="S496" s="111">
        <f t="shared" si="22"/>
        <v>-1300</v>
      </c>
      <c r="T496" s="108"/>
      <c r="U496" s="109">
        <v>14431</v>
      </c>
      <c r="V496" s="110">
        <v>23773</v>
      </c>
      <c r="W496" s="110">
        <v>22473</v>
      </c>
      <c r="X496" s="111">
        <f t="shared" si="23"/>
        <v>-1300</v>
      </c>
      <c r="Z496" s="112">
        <f>VLOOKUP(F496,'24q3 abv'!1:1048576,46,FALSE)</f>
        <v>-7.1403336146237422</v>
      </c>
      <c r="AA496" s="113">
        <f>VLOOKUP(F496,'24q3 abv'!1:1048576,48,FALSE)</f>
        <v>12.599654036443464</v>
      </c>
      <c r="AB496" s="113">
        <f>VLOOKUP(F496,'24q3 abv'!1:1048576,49,FALSE)</f>
        <v>6.0000398874237453</v>
      </c>
      <c r="AC496" s="114">
        <f>VLOOKUP(F496,'24q3 abv'!1:1048576,50,FALSE)</f>
        <v>-6.5996141490197191</v>
      </c>
      <c r="AF496" s="257"/>
      <c r="AI496" s="257"/>
    </row>
    <row r="497" spans="1:35" x14ac:dyDescent="0.2">
      <c r="A497" s="105">
        <v>470</v>
      </c>
      <c r="B497" s="105">
        <v>470165010</v>
      </c>
      <c r="C497" s="106" t="s">
        <v>261</v>
      </c>
      <c r="D497" s="105">
        <v>165</v>
      </c>
      <c r="E497" s="106" t="s">
        <v>49</v>
      </c>
      <c r="F497" s="105">
        <v>10</v>
      </c>
      <c r="G497" s="106" t="s">
        <v>113</v>
      </c>
      <c r="H497" s="107">
        <v>2</v>
      </c>
      <c r="I497" s="108"/>
      <c r="J497" s="109">
        <v>14048</v>
      </c>
      <c r="K497" s="110">
        <v>11011</v>
      </c>
      <c r="L497" s="111">
        <f t="shared" si="21"/>
        <v>-3037</v>
      </c>
      <c r="M497" s="108"/>
      <c r="N497" s="109">
        <v>6073</v>
      </c>
      <c r="O497" s="110">
        <v>4760</v>
      </c>
      <c r="P497" s="110">
        <v>4760</v>
      </c>
      <c r="Q497" s="110">
        <v>4622</v>
      </c>
      <c r="R497" s="110" t="s">
        <v>601</v>
      </c>
      <c r="S497" s="111">
        <f t="shared" si="22"/>
        <v>-138</v>
      </c>
      <c r="T497" s="108"/>
      <c r="U497" s="109">
        <v>21209</v>
      </c>
      <c r="V497" s="110">
        <v>16959</v>
      </c>
      <c r="W497" s="110">
        <v>16821</v>
      </c>
      <c r="X497" s="111">
        <f t="shared" si="23"/>
        <v>-138</v>
      </c>
      <c r="Z497" s="112">
        <f>VLOOKUP(F497,'24q3 abv'!1:1048576,46,FALSE)</f>
        <v>-1.2543288526395884</v>
      </c>
      <c r="AA497" s="113">
        <f>VLOOKUP(F497,'24q3 abv'!1:1048576,48,FALSE)</f>
        <v>7.7699136152797426</v>
      </c>
      <c r="AB497" s="113">
        <f>VLOOKUP(F497,'24q3 abv'!1:1048576,49,FALSE)</f>
        <v>6.6765888067675432</v>
      </c>
      <c r="AC497" s="114">
        <f>VLOOKUP(F497,'24q3 abv'!1:1048576,50,FALSE)</f>
        <v>-1.0933248085121994</v>
      </c>
      <c r="AF497" s="257"/>
      <c r="AI497" s="257"/>
    </row>
    <row r="498" spans="1:35" x14ac:dyDescent="0.2">
      <c r="A498" s="105">
        <v>470</v>
      </c>
      <c r="B498" s="105">
        <v>470165031</v>
      </c>
      <c r="C498" s="106" t="s">
        <v>261</v>
      </c>
      <c r="D498" s="105">
        <v>165</v>
      </c>
      <c r="E498" s="106" t="s">
        <v>49</v>
      </c>
      <c r="F498" s="105">
        <v>31</v>
      </c>
      <c r="G498" s="106" t="s">
        <v>116</v>
      </c>
      <c r="H498" s="107">
        <v>2</v>
      </c>
      <c r="I498" s="108"/>
      <c r="J498" s="109">
        <v>10236</v>
      </c>
      <c r="K498" s="110">
        <v>11833</v>
      </c>
      <c r="L498" s="111">
        <f t="shared" si="21"/>
        <v>1597</v>
      </c>
      <c r="M498" s="108"/>
      <c r="N498" s="109">
        <v>4594</v>
      </c>
      <c r="O498" s="110">
        <v>5311</v>
      </c>
      <c r="P498" s="110">
        <v>5311</v>
      </c>
      <c r="Q498" s="110">
        <v>5311</v>
      </c>
      <c r="R498" s="110" t="s">
        <v>601</v>
      </c>
      <c r="S498" s="111">
        <f t="shared" si="22"/>
        <v>0</v>
      </c>
      <c r="T498" s="108"/>
      <c r="U498" s="109">
        <v>15918</v>
      </c>
      <c r="V498" s="110">
        <v>18332</v>
      </c>
      <c r="W498" s="110">
        <v>18332</v>
      </c>
      <c r="X498" s="111">
        <f t="shared" si="23"/>
        <v>0</v>
      </c>
      <c r="Z498" s="112">
        <f>VLOOKUP(F498,'24q3 abv'!1:1048576,46,FALSE)</f>
        <v>0</v>
      </c>
      <c r="AA498" s="113">
        <f>VLOOKUP(F498,'24q3 abv'!1:1048576,48,FALSE)</f>
        <v>10.198307875911542</v>
      </c>
      <c r="AB498" s="113">
        <f>VLOOKUP(F498,'24q3 abv'!1:1048576,49,FALSE)</f>
        <v>2.4851537338024827</v>
      </c>
      <c r="AC498" s="114">
        <f>VLOOKUP(F498,'24q3 abv'!1:1048576,50,FALSE)</f>
        <v>-7.7131541421090599</v>
      </c>
      <c r="AF498" s="257"/>
      <c r="AI498" s="257"/>
    </row>
    <row r="499" spans="1:35" x14ac:dyDescent="0.2">
      <c r="A499" s="105">
        <v>470</v>
      </c>
      <c r="B499" s="105">
        <v>470165035</v>
      </c>
      <c r="C499" s="106" t="s">
        <v>261</v>
      </c>
      <c r="D499" s="105">
        <v>165</v>
      </c>
      <c r="E499" s="106" t="s">
        <v>49</v>
      </c>
      <c r="F499" s="105">
        <v>35</v>
      </c>
      <c r="G499" s="106" t="s">
        <v>42</v>
      </c>
      <c r="H499" s="107">
        <v>4</v>
      </c>
      <c r="I499" s="108"/>
      <c r="J499" s="109">
        <v>13995</v>
      </c>
      <c r="K499" s="110">
        <v>16929</v>
      </c>
      <c r="L499" s="111">
        <f t="shared" si="21"/>
        <v>2934</v>
      </c>
      <c r="M499" s="108"/>
      <c r="N499" s="109">
        <v>5809</v>
      </c>
      <c r="O499" s="110">
        <v>7027</v>
      </c>
      <c r="P499" s="110">
        <v>7027</v>
      </c>
      <c r="Q499" s="110">
        <v>6410</v>
      </c>
      <c r="R499" s="110" t="s">
        <v>601</v>
      </c>
      <c r="S499" s="111">
        <f t="shared" si="22"/>
        <v>-617</v>
      </c>
      <c r="T499" s="108"/>
      <c r="U499" s="109">
        <v>20892</v>
      </c>
      <c r="V499" s="110">
        <v>25144</v>
      </c>
      <c r="W499" s="110">
        <v>24527</v>
      </c>
      <c r="X499" s="111">
        <f t="shared" si="23"/>
        <v>-617</v>
      </c>
      <c r="Z499" s="112">
        <f>VLOOKUP(F499,'24q3 abv'!1:1048576,46,FALSE)</f>
        <v>-3.6419865273042262</v>
      </c>
      <c r="AA499" s="113">
        <f>VLOOKUP(F499,'24q3 abv'!1:1048576,48,FALSE)</f>
        <v>8.1977373866931007</v>
      </c>
      <c r="AB499" s="113">
        <f>VLOOKUP(F499,'24q3 abv'!1:1048576,49,FALSE)</f>
        <v>5.1093170533210595</v>
      </c>
      <c r="AC499" s="114">
        <f>VLOOKUP(F499,'24q3 abv'!1:1048576,50,FALSE)</f>
        <v>-3.0884203333720412</v>
      </c>
      <c r="AF499" s="257"/>
      <c r="AI499" s="257"/>
    </row>
    <row r="500" spans="1:35" x14ac:dyDescent="0.2">
      <c r="A500" s="105">
        <v>470</v>
      </c>
      <c r="B500" s="105">
        <v>470165057</v>
      </c>
      <c r="C500" s="106" t="s">
        <v>261</v>
      </c>
      <c r="D500" s="105">
        <v>165</v>
      </c>
      <c r="E500" s="106" t="s">
        <v>49</v>
      </c>
      <c r="F500" s="105">
        <v>57</v>
      </c>
      <c r="G500" s="106" t="s">
        <v>44</v>
      </c>
      <c r="H500" s="107">
        <v>3</v>
      </c>
      <c r="I500" s="108"/>
      <c r="J500" s="109">
        <v>15386</v>
      </c>
      <c r="K500" s="110">
        <v>15355</v>
      </c>
      <c r="L500" s="111">
        <f t="shared" si="21"/>
        <v>-31</v>
      </c>
      <c r="M500" s="108"/>
      <c r="N500" s="109">
        <v>333</v>
      </c>
      <c r="O500" s="110">
        <v>333</v>
      </c>
      <c r="P500" s="110">
        <v>333</v>
      </c>
      <c r="Q500" s="110">
        <v>267</v>
      </c>
      <c r="R500" s="110" t="s">
        <v>601</v>
      </c>
      <c r="S500" s="111">
        <f t="shared" si="22"/>
        <v>-66</v>
      </c>
      <c r="T500" s="108"/>
      <c r="U500" s="109">
        <v>16807</v>
      </c>
      <c r="V500" s="110">
        <v>16876</v>
      </c>
      <c r="W500" s="110">
        <v>16810</v>
      </c>
      <c r="X500" s="111">
        <f t="shared" si="23"/>
        <v>-66</v>
      </c>
      <c r="Z500" s="112">
        <f>VLOOKUP(F500,'24q3 abv'!1:1048576,46,FALSE)</f>
        <v>-0.4269988875434052</v>
      </c>
      <c r="AA500" s="113">
        <f>VLOOKUP(F500,'24q3 abv'!1:1048576,48,FALSE)</f>
        <v>11.007344258306667</v>
      </c>
      <c r="AB500" s="113">
        <f>VLOOKUP(F500,'24q3 abv'!1:1048576,49,FALSE)</f>
        <v>10.453313457514286</v>
      </c>
      <c r="AC500" s="114">
        <f>VLOOKUP(F500,'24q3 abv'!1:1048576,50,FALSE)</f>
        <v>-0.55403080079238087</v>
      </c>
      <c r="AF500" s="257"/>
      <c r="AI500" s="257"/>
    </row>
    <row r="501" spans="1:35" x14ac:dyDescent="0.2">
      <c r="A501" s="105">
        <v>470</v>
      </c>
      <c r="B501" s="105">
        <v>470165071</v>
      </c>
      <c r="C501" s="106" t="s">
        <v>261</v>
      </c>
      <c r="D501" s="105">
        <v>165</v>
      </c>
      <c r="E501" s="106" t="s">
        <v>49</v>
      </c>
      <c r="F501" s="105">
        <v>71</v>
      </c>
      <c r="G501" s="106" t="s">
        <v>135</v>
      </c>
      <c r="H501" s="107">
        <v>3</v>
      </c>
      <c r="I501" s="108"/>
      <c r="J501" s="109">
        <v>10814</v>
      </c>
      <c r="K501" s="110">
        <v>12097</v>
      </c>
      <c r="L501" s="111">
        <f t="shared" si="21"/>
        <v>1283</v>
      </c>
      <c r="M501" s="108"/>
      <c r="N501" s="109">
        <v>4715</v>
      </c>
      <c r="O501" s="110">
        <v>5275</v>
      </c>
      <c r="P501" s="110">
        <v>5016</v>
      </c>
      <c r="Q501" s="110">
        <v>5023</v>
      </c>
      <c r="R501" s="110" t="s">
        <v>601</v>
      </c>
      <c r="S501" s="111">
        <f t="shared" si="22"/>
        <v>7</v>
      </c>
      <c r="T501" s="108"/>
      <c r="U501" s="109">
        <v>16617</v>
      </c>
      <c r="V501" s="110">
        <v>18301</v>
      </c>
      <c r="W501" s="110">
        <v>18308</v>
      </c>
      <c r="X501" s="111">
        <f t="shared" si="23"/>
        <v>7</v>
      </c>
      <c r="Z501" s="112">
        <f>VLOOKUP(F501,'24q3 abv'!1:1048576,46,FALSE)</f>
        <v>6.0766782528986596E-2</v>
      </c>
      <c r="AA501" s="113">
        <f>VLOOKUP(F501,'24q3 abv'!1:1048576,48,FALSE)</f>
        <v>6.934514110046516</v>
      </c>
      <c r="AB501" s="113">
        <f>VLOOKUP(F501,'24q3 abv'!1:1048576,49,FALSE)</f>
        <v>5.2355855756967751</v>
      </c>
      <c r="AC501" s="114">
        <f>VLOOKUP(F501,'24q3 abv'!1:1048576,50,FALSE)</f>
        <v>-1.6989285343497409</v>
      </c>
      <c r="AF501" s="257"/>
      <c r="AI501" s="257"/>
    </row>
    <row r="502" spans="1:35" x14ac:dyDescent="0.2">
      <c r="A502" s="105">
        <v>470</v>
      </c>
      <c r="B502" s="105">
        <v>470165093</v>
      </c>
      <c r="C502" s="106" t="s">
        <v>261</v>
      </c>
      <c r="D502" s="105">
        <v>165</v>
      </c>
      <c r="E502" s="106" t="s">
        <v>49</v>
      </c>
      <c r="F502" s="105">
        <v>93</v>
      </c>
      <c r="G502" s="106" t="s">
        <v>45</v>
      </c>
      <c r="H502" s="107">
        <v>299</v>
      </c>
      <c r="I502" s="108"/>
      <c r="J502" s="109">
        <v>14400</v>
      </c>
      <c r="K502" s="110">
        <v>15589</v>
      </c>
      <c r="L502" s="111">
        <f t="shared" si="21"/>
        <v>1189</v>
      </c>
      <c r="M502" s="108"/>
      <c r="N502" s="109">
        <v>186</v>
      </c>
      <c r="O502" s="110">
        <v>201</v>
      </c>
      <c r="P502" s="110">
        <v>44</v>
      </c>
      <c r="Q502" s="110">
        <v>0</v>
      </c>
      <c r="R502" s="110" t="s">
        <v>601</v>
      </c>
      <c r="S502" s="111">
        <f t="shared" si="22"/>
        <v>-44</v>
      </c>
      <c r="T502" s="108"/>
      <c r="U502" s="109">
        <v>15674</v>
      </c>
      <c r="V502" s="110">
        <v>16821</v>
      </c>
      <c r="W502" s="110">
        <v>16777</v>
      </c>
      <c r="X502" s="111">
        <f t="shared" si="23"/>
        <v>-44</v>
      </c>
      <c r="Z502" s="112">
        <f>VLOOKUP(F502,'24q3 abv'!1:1048576,46,FALSE)</f>
        <v>-0.29623913782315014</v>
      </c>
      <c r="AA502" s="113">
        <f>VLOOKUP(F502,'24q3 abv'!1:1048576,48,FALSE)</f>
        <v>16.450773736991518</v>
      </c>
      <c r="AB502" s="113">
        <f>VLOOKUP(F502,'24q3 abv'!1:1048576,49,FALSE)</f>
        <v>14.856653552425286</v>
      </c>
      <c r="AC502" s="114">
        <f>VLOOKUP(F502,'24q3 abv'!1:1048576,50,FALSE)</f>
        <v>-1.5941201845662327</v>
      </c>
      <c r="AF502" s="257"/>
      <c r="AI502" s="257"/>
    </row>
    <row r="503" spans="1:35" x14ac:dyDescent="0.2">
      <c r="A503" s="105">
        <v>470</v>
      </c>
      <c r="B503" s="105">
        <v>470165128</v>
      </c>
      <c r="C503" s="106" t="s">
        <v>261</v>
      </c>
      <c r="D503" s="105">
        <v>165</v>
      </c>
      <c r="E503" s="106" t="s">
        <v>49</v>
      </c>
      <c r="F503" s="105">
        <v>128</v>
      </c>
      <c r="G503" s="106" t="s">
        <v>118</v>
      </c>
      <c r="H503" s="107">
        <v>4</v>
      </c>
      <c r="I503" s="108"/>
      <c r="J503" s="109">
        <v>12119</v>
      </c>
      <c r="K503" s="110">
        <v>13437</v>
      </c>
      <c r="L503" s="111">
        <f t="shared" si="21"/>
        <v>1318</v>
      </c>
      <c r="M503" s="108"/>
      <c r="N503" s="109">
        <v>1259</v>
      </c>
      <c r="O503" s="110">
        <v>1396</v>
      </c>
      <c r="P503" s="110">
        <v>501</v>
      </c>
      <c r="Q503" s="110">
        <v>485</v>
      </c>
      <c r="R503" s="110" t="s">
        <v>601</v>
      </c>
      <c r="S503" s="111">
        <f t="shared" si="22"/>
        <v>-16</v>
      </c>
      <c r="T503" s="108"/>
      <c r="U503" s="109">
        <v>14466</v>
      </c>
      <c r="V503" s="110">
        <v>15126</v>
      </c>
      <c r="W503" s="110">
        <v>15110</v>
      </c>
      <c r="X503" s="111">
        <f t="shared" si="23"/>
        <v>-16</v>
      </c>
      <c r="Z503" s="112">
        <f>VLOOKUP(F503,'24q3 abv'!1:1048576,46,FALSE)</f>
        <v>-0.1192385055144598</v>
      </c>
      <c r="AA503" s="113">
        <f>VLOOKUP(F503,'24q3 abv'!1:1048576,48,FALSE)</f>
        <v>9.2474032575979539</v>
      </c>
      <c r="AB503" s="113">
        <f>VLOOKUP(F503,'24q3 abv'!1:1048576,49,FALSE)</f>
        <v>1.9503170816559821</v>
      </c>
      <c r="AC503" s="114">
        <f>VLOOKUP(F503,'24q3 abv'!1:1048576,50,FALSE)</f>
        <v>-7.2970861759419723</v>
      </c>
      <c r="AF503" s="257"/>
      <c r="AI503" s="257"/>
    </row>
    <row r="504" spans="1:35" x14ac:dyDescent="0.2">
      <c r="A504" s="105">
        <v>470</v>
      </c>
      <c r="B504" s="105">
        <v>470165149</v>
      </c>
      <c r="C504" s="106" t="s">
        <v>261</v>
      </c>
      <c r="D504" s="105">
        <v>165</v>
      </c>
      <c r="E504" s="106" t="s">
        <v>49</v>
      </c>
      <c r="F504" s="105">
        <v>149</v>
      </c>
      <c r="G504" s="106" t="s">
        <v>172</v>
      </c>
      <c r="H504" s="107">
        <v>1</v>
      </c>
      <c r="I504" s="108"/>
      <c r="J504" s="109">
        <v>11969</v>
      </c>
      <c r="K504" s="110">
        <v>12627</v>
      </c>
      <c r="L504" s="111">
        <f t="shared" si="21"/>
        <v>658</v>
      </c>
      <c r="M504" s="108"/>
      <c r="N504" s="109">
        <v>90</v>
      </c>
      <c r="O504" s="110">
        <v>94</v>
      </c>
      <c r="P504" s="110">
        <v>151</v>
      </c>
      <c r="Q504" s="110">
        <v>141</v>
      </c>
      <c r="R504" s="110" t="s">
        <v>601</v>
      </c>
      <c r="S504" s="111">
        <f t="shared" si="22"/>
        <v>-10</v>
      </c>
      <c r="T504" s="108"/>
      <c r="U504" s="109">
        <v>13147</v>
      </c>
      <c r="V504" s="110">
        <v>13966</v>
      </c>
      <c r="W504" s="110">
        <v>13956</v>
      </c>
      <c r="X504" s="111">
        <f t="shared" si="23"/>
        <v>-10</v>
      </c>
      <c r="Z504" s="112">
        <f>VLOOKUP(F504,'24q3 abv'!1:1048576,46,FALSE)</f>
        <v>-7.9912871329256063E-2</v>
      </c>
      <c r="AA504" s="113">
        <f>VLOOKUP(F504,'24q3 abv'!1:1048576,48,FALSE)</f>
        <v>10.310309463457349</v>
      </c>
      <c r="AB504" s="113">
        <f>VLOOKUP(F504,'24q3 abv'!1:1048576,49,FALSE)</f>
        <v>10.715541999041346</v>
      </c>
      <c r="AC504" s="114">
        <f>VLOOKUP(F504,'24q3 abv'!1:1048576,50,FALSE)</f>
        <v>0.40523253558399652</v>
      </c>
      <c r="AF504" s="257"/>
      <c r="AI504" s="257"/>
    </row>
    <row r="505" spans="1:35" x14ac:dyDescent="0.2">
      <c r="A505" s="105">
        <v>470</v>
      </c>
      <c r="B505" s="105">
        <v>470165163</v>
      </c>
      <c r="C505" s="106" t="s">
        <v>261</v>
      </c>
      <c r="D505" s="105">
        <v>165</v>
      </c>
      <c r="E505" s="106" t="s">
        <v>49</v>
      </c>
      <c r="F505" s="105">
        <v>163</v>
      </c>
      <c r="G505" s="106" t="s">
        <v>48</v>
      </c>
      <c r="H505" s="107">
        <v>39</v>
      </c>
      <c r="I505" s="108"/>
      <c r="J505" s="109">
        <v>14564</v>
      </c>
      <c r="K505" s="110">
        <v>15388</v>
      </c>
      <c r="L505" s="111">
        <f t="shared" si="21"/>
        <v>824</v>
      </c>
      <c r="M505" s="108"/>
      <c r="N505" s="109">
        <v>96</v>
      </c>
      <c r="O505" s="110">
        <v>102</v>
      </c>
      <c r="P505" s="110">
        <v>0</v>
      </c>
      <c r="Q505" s="110">
        <v>0</v>
      </c>
      <c r="R505" s="110" t="s">
        <v>601</v>
      </c>
      <c r="S505" s="111">
        <f t="shared" si="22"/>
        <v>0</v>
      </c>
      <c r="T505" s="108"/>
      <c r="U505" s="109">
        <v>15748</v>
      </c>
      <c r="V505" s="110">
        <v>16576</v>
      </c>
      <c r="W505" s="110">
        <v>16576</v>
      </c>
      <c r="X505" s="111">
        <f t="shared" si="23"/>
        <v>0</v>
      </c>
      <c r="Z505" s="112">
        <f>VLOOKUP(F505,'24q3 abv'!1:1048576,46,FALSE)</f>
        <v>-0.22828370213737514</v>
      </c>
      <c r="AA505" s="113">
        <f>VLOOKUP(F505,'24q3 abv'!1:1048576,48,FALSE)</f>
        <v>10.076345998506774</v>
      </c>
      <c r="AB505" s="113">
        <f>VLOOKUP(F505,'24q3 abv'!1:1048576,49,FALSE)</f>
        <v>8.2294977780381959</v>
      </c>
      <c r="AC505" s="114">
        <f>VLOOKUP(F505,'24q3 abv'!1:1048576,50,FALSE)</f>
        <v>-1.8468482204685781</v>
      </c>
      <c r="AF505" s="257"/>
      <c r="AI505" s="257"/>
    </row>
    <row r="506" spans="1:35" x14ac:dyDescent="0.2">
      <c r="A506" s="105">
        <v>470</v>
      </c>
      <c r="B506" s="105">
        <v>470165164</v>
      </c>
      <c r="C506" s="106" t="s">
        <v>261</v>
      </c>
      <c r="D506" s="105">
        <v>165</v>
      </c>
      <c r="E506" s="106" t="s">
        <v>49</v>
      </c>
      <c r="F506" s="105">
        <v>164</v>
      </c>
      <c r="G506" s="106" t="s">
        <v>262</v>
      </c>
      <c r="H506" s="107">
        <v>5</v>
      </c>
      <c r="I506" s="108"/>
      <c r="J506" s="109">
        <v>12604</v>
      </c>
      <c r="K506" s="110">
        <v>14481</v>
      </c>
      <c r="L506" s="111">
        <f t="shared" si="21"/>
        <v>1877</v>
      </c>
      <c r="M506" s="108"/>
      <c r="N506" s="109">
        <v>5562</v>
      </c>
      <c r="O506" s="110">
        <v>6390</v>
      </c>
      <c r="P506" s="110">
        <v>5977</v>
      </c>
      <c r="Q506" s="110">
        <v>6013</v>
      </c>
      <c r="R506" s="110" t="s">
        <v>601</v>
      </c>
      <c r="S506" s="111">
        <f t="shared" si="22"/>
        <v>36</v>
      </c>
      <c r="T506" s="108"/>
      <c r="U506" s="109">
        <v>19254</v>
      </c>
      <c r="V506" s="110">
        <v>21646</v>
      </c>
      <c r="W506" s="110">
        <v>21682</v>
      </c>
      <c r="X506" s="111">
        <f t="shared" si="23"/>
        <v>36</v>
      </c>
      <c r="Z506" s="112">
        <f>VLOOKUP(F506,'24q3 abv'!1:1048576,46,FALSE)</f>
        <v>0.24576553269977808</v>
      </c>
      <c r="AA506" s="113">
        <f>VLOOKUP(F506,'24q3 abv'!1:1048576,48,FALSE)</f>
        <v>7.7048134805162132</v>
      </c>
      <c r="AB506" s="113">
        <f>VLOOKUP(F506,'24q3 abv'!1:1048576,49,FALSE)</f>
        <v>5.6523584087786976</v>
      </c>
      <c r="AC506" s="114">
        <f>VLOOKUP(F506,'24q3 abv'!1:1048576,50,FALSE)</f>
        <v>-2.0524550717375156</v>
      </c>
      <c r="AF506" s="257"/>
      <c r="AI506" s="257"/>
    </row>
    <row r="507" spans="1:35" x14ac:dyDescent="0.2">
      <c r="A507" s="105">
        <v>470</v>
      </c>
      <c r="B507" s="105">
        <v>470165165</v>
      </c>
      <c r="C507" s="106" t="s">
        <v>261</v>
      </c>
      <c r="D507" s="105">
        <v>165</v>
      </c>
      <c r="E507" s="106" t="s">
        <v>49</v>
      </c>
      <c r="F507" s="105">
        <v>165</v>
      </c>
      <c r="G507" s="106" t="s">
        <v>49</v>
      </c>
      <c r="H507" s="107">
        <v>421</v>
      </c>
      <c r="I507" s="108"/>
      <c r="J507" s="109">
        <v>13220</v>
      </c>
      <c r="K507" s="110">
        <v>14310</v>
      </c>
      <c r="L507" s="111">
        <f t="shared" si="21"/>
        <v>1090</v>
      </c>
      <c r="M507" s="108"/>
      <c r="N507" s="109">
        <v>0</v>
      </c>
      <c r="O507" s="110">
        <v>0</v>
      </c>
      <c r="P507" s="110">
        <v>0</v>
      </c>
      <c r="Q507" s="110">
        <v>0</v>
      </c>
      <c r="R507" s="110" t="s">
        <v>601</v>
      </c>
      <c r="S507" s="111">
        <f t="shared" si="22"/>
        <v>0</v>
      </c>
      <c r="T507" s="108"/>
      <c r="U507" s="109">
        <v>14308</v>
      </c>
      <c r="V507" s="110">
        <v>15498</v>
      </c>
      <c r="W507" s="110">
        <v>15498</v>
      </c>
      <c r="X507" s="111">
        <f t="shared" si="23"/>
        <v>0</v>
      </c>
      <c r="Z507" s="112">
        <f>VLOOKUP(F507,'24q3 abv'!1:1048576,46,FALSE)</f>
        <v>-7.0003688766163918E-2</v>
      </c>
      <c r="AA507" s="113">
        <f>VLOOKUP(F507,'24q3 abv'!1:1048576,48,FALSE)</f>
        <v>11.535578507539256</v>
      </c>
      <c r="AB507" s="113">
        <f>VLOOKUP(F507,'24q3 abv'!1:1048576,49,FALSE)</f>
        <v>13.347082656981465</v>
      </c>
      <c r="AC507" s="114">
        <f>VLOOKUP(F507,'24q3 abv'!1:1048576,50,FALSE)</f>
        <v>1.8115041494422091</v>
      </c>
      <c r="AF507" s="257"/>
      <c r="AI507" s="257"/>
    </row>
    <row r="508" spans="1:35" x14ac:dyDescent="0.2">
      <c r="A508" s="105">
        <v>470</v>
      </c>
      <c r="B508" s="105">
        <v>470165176</v>
      </c>
      <c r="C508" s="106" t="s">
        <v>261</v>
      </c>
      <c r="D508" s="105">
        <v>165</v>
      </c>
      <c r="E508" s="106" t="s">
        <v>49</v>
      </c>
      <c r="F508" s="105">
        <v>176</v>
      </c>
      <c r="G508" s="106" t="s">
        <v>50</v>
      </c>
      <c r="H508" s="107">
        <v>215</v>
      </c>
      <c r="I508" s="108"/>
      <c r="J508" s="109">
        <v>12529</v>
      </c>
      <c r="K508" s="110">
        <v>13321</v>
      </c>
      <c r="L508" s="111">
        <f t="shared" si="21"/>
        <v>792</v>
      </c>
      <c r="M508" s="108"/>
      <c r="N508" s="109">
        <v>4261</v>
      </c>
      <c r="O508" s="110">
        <v>4530</v>
      </c>
      <c r="P508" s="110">
        <v>4530</v>
      </c>
      <c r="Q508" s="110">
        <v>3358</v>
      </c>
      <c r="R508" s="110" t="s">
        <v>601</v>
      </c>
      <c r="S508" s="111">
        <f t="shared" si="22"/>
        <v>-1172</v>
      </c>
      <c r="T508" s="108"/>
      <c r="U508" s="109">
        <v>17878</v>
      </c>
      <c r="V508" s="110">
        <v>19039</v>
      </c>
      <c r="W508" s="110">
        <v>17867</v>
      </c>
      <c r="X508" s="111">
        <f t="shared" si="23"/>
        <v>-1172</v>
      </c>
      <c r="Z508" s="112">
        <f>VLOOKUP(F508,'24q3 abv'!1:1048576,46,FALSE)</f>
        <v>-8.7981300551999482</v>
      </c>
      <c r="AA508" s="113">
        <f>VLOOKUP(F508,'24q3 abv'!1:1048576,48,FALSE)</f>
        <v>10.681823200416861</v>
      </c>
      <c r="AB508" s="113">
        <f>VLOOKUP(F508,'24q3 abv'!1:1048576,49,FALSE)</f>
        <v>4.139499251950669</v>
      </c>
      <c r="AC508" s="114">
        <f>VLOOKUP(F508,'24q3 abv'!1:1048576,50,FALSE)</f>
        <v>-6.5423239484661924</v>
      </c>
      <c r="AF508" s="257"/>
      <c r="AI508" s="257"/>
    </row>
    <row r="509" spans="1:35" x14ac:dyDescent="0.2">
      <c r="A509" s="105">
        <v>470</v>
      </c>
      <c r="B509" s="105">
        <v>470165178</v>
      </c>
      <c r="C509" s="106" t="s">
        <v>261</v>
      </c>
      <c r="D509" s="105">
        <v>165</v>
      </c>
      <c r="E509" s="106" t="s">
        <v>49</v>
      </c>
      <c r="F509" s="105">
        <v>178</v>
      </c>
      <c r="G509" s="106" t="s">
        <v>263</v>
      </c>
      <c r="H509" s="107">
        <v>240</v>
      </c>
      <c r="I509" s="108"/>
      <c r="J509" s="109">
        <v>11320</v>
      </c>
      <c r="K509" s="110">
        <v>11964</v>
      </c>
      <c r="L509" s="111">
        <f t="shared" si="21"/>
        <v>644</v>
      </c>
      <c r="M509" s="108"/>
      <c r="N509" s="109">
        <v>1231</v>
      </c>
      <c r="O509" s="110">
        <v>1301</v>
      </c>
      <c r="P509" s="110">
        <v>988</v>
      </c>
      <c r="Q509" s="110">
        <v>971</v>
      </c>
      <c r="R509" s="110" t="s">
        <v>601</v>
      </c>
      <c r="S509" s="111">
        <f t="shared" si="22"/>
        <v>-17</v>
      </c>
      <c r="T509" s="108"/>
      <c r="U509" s="109">
        <v>13639</v>
      </c>
      <c r="V509" s="110">
        <v>14140</v>
      </c>
      <c r="W509" s="110">
        <v>14123</v>
      </c>
      <c r="X509" s="111">
        <f t="shared" si="23"/>
        <v>-17</v>
      </c>
      <c r="Z509" s="112">
        <f>VLOOKUP(F509,'24q3 abv'!1:1048576,46,FALSE)</f>
        <v>-0.14262561134003704</v>
      </c>
      <c r="AA509" s="113">
        <f>VLOOKUP(F509,'24q3 abv'!1:1048576,48,FALSE)</f>
        <v>8.3432463650919875</v>
      </c>
      <c r="AB509" s="113">
        <f>VLOOKUP(F509,'24q3 abv'!1:1048576,49,FALSE)</f>
        <v>5.2586879486014846</v>
      </c>
      <c r="AC509" s="114">
        <f>VLOOKUP(F509,'24q3 abv'!1:1048576,50,FALSE)</f>
        <v>-3.0845584164905029</v>
      </c>
      <c r="AF509" s="257"/>
      <c r="AI509" s="257"/>
    </row>
    <row r="510" spans="1:35" x14ac:dyDescent="0.2">
      <c r="A510" s="105">
        <v>470</v>
      </c>
      <c r="B510" s="105">
        <v>470165181</v>
      </c>
      <c r="C510" s="106" t="s">
        <v>261</v>
      </c>
      <c r="D510" s="105">
        <v>165</v>
      </c>
      <c r="E510" s="106" t="s">
        <v>49</v>
      </c>
      <c r="F510" s="105">
        <v>181</v>
      </c>
      <c r="G510" s="106" t="s">
        <v>121</v>
      </c>
      <c r="H510" s="107">
        <v>1</v>
      </c>
      <c r="I510" s="108"/>
      <c r="J510" s="109">
        <v>14740.341695116518</v>
      </c>
      <c r="K510" s="110">
        <v>17848</v>
      </c>
      <c r="L510" s="111">
        <f t="shared" si="21"/>
        <v>3107.6583048834818</v>
      </c>
      <c r="M510" s="108"/>
      <c r="N510" s="109">
        <v>208</v>
      </c>
      <c r="O510" s="110">
        <v>252</v>
      </c>
      <c r="P510" s="110">
        <v>268</v>
      </c>
      <c r="Q510" s="110">
        <v>181</v>
      </c>
      <c r="R510" s="110" t="s">
        <v>601</v>
      </c>
      <c r="S510" s="111">
        <f t="shared" si="22"/>
        <v>-87</v>
      </c>
      <c r="T510" s="108"/>
      <c r="U510" s="109">
        <v>16036.341695116518</v>
      </c>
      <c r="V510" s="110">
        <v>19304</v>
      </c>
      <c r="W510" s="110">
        <v>19217</v>
      </c>
      <c r="X510" s="111">
        <f t="shared" si="23"/>
        <v>-87</v>
      </c>
      <c r="Z510" s="112">
        <f>VLOOKUP(F510,'24q3 abv'!1:1048576,46,FALSE)</f>
        <v>-0.48334719077513455</v>
      </c>
      <c r="AA510" s="113">
        <f>VLOOKUP(F510,'24q3 abv'!1:1048576,48,FALSE)</f>
        <v>10.063037309385781</v>
      </c>
      <c r="AB510" s="113">
        <f>VLOOKUP(F510,'24q3 abv'!1:1048576,49,FALSE)</f>
        <v>9.6133097603403517</v>
      </c>
      <c r="AC510" s="114">
        <f>VLOOKUP(F510,'24q3 abv'!1:1048576,50,FALSE)</f>
        <v>-0.44972754904542889</v>
      </c>
      <c r="AF510" s="257"/>
      <c r="AI510" s="257"/>
    </row>
    <row r="511" spans="1:35" x14ac:dyDescent="0.2">
      <c r="A511" s="105">
        <v>470</v>
      </c>
      <c r="B511" s="105">
        <v>470165184</v>
      </c>
      <c r="C511" s="106" t="s">
        <v>261</v>
      </c>
      <c r="D511" s="105">
        <v>165</v>
      </c>
      <c r="E511" s="106" t="s">
        <v>49</v>
      </c>
      <c r="F511" s="105">
        <v>184</v>
      </c>
      <c r="G511" s="106" t="s">
        <v>264</v>
      </c>
      <c r="H511" s="107">
        <v>1</v>
      </c>
      <c r="I511" s="108"/>
      <c r="J511" s="109">
        <v>10424</v>
      </c>
      <c r="K511" s="110">
        <v>11039</v>
      </c>
      <c r="L511" s="111">
        <f t="shared" si="21"/>
        <v>615</v>
      </c>
      <c r="M511" s="108"/>
      <c r="N511" s="109">
        <v>8555</v>
      </c>
      <c r="O511" s="110">
        <v>9059</v>
      </c>
      <c r="P511" s="110">
        <v>8139</v>
      </c>
      <c r="Q511" s="110">
        <v>8102</v>
      </c>
      <c r="R511" s="110" t="s">
        <v>601</v>
      </c>
      <c r="S511" s="111">
        <f t="shared" si="22"/>
        <v>-37</v>
      </c>
      <c r="T511" s="108"/>
      <c r="U511" s="109">
        <v>20067</v>
      </c>
      <c r="V511" s="110">
        <v>20366</v>
      </c>
      <c r="W511" s="110">
        <v>20329</v>
      </c>
      <c r="X511" s="111">
        <f t="shared" si="23"/>
        <v>-37</v>
      </c>
      <c r="Z511" s="112">
        <f>VLOOKUP(F511,'24q3 abv'!1:1048576,46,FALSE)</f>
        <v>-0.33398499624246369</v>
      </c>
      <c r="AA511" s="113">
        <f>VLOOKUP(F511,'24q3 abv'!1:1048576,48,FALSE)</f>
        <v>9.3954080295597571</v>
      </c>
      <c r="AB511" s="113">
        <f>VLOOKUP(F511,'24q3 abv'!1:1048576,49,FALSE)</f>
        <v>4.8536370583047299</v>
      </c>
      <c r="AC511" s="114">
        <f>VLOOKUP(F511,'24q3 abv'!1:1048576,50,FALSE)</f>
        <v>-4.5417709712550272</v>
      </c>
      <c r="AF511" s="257"/>
      <c r="AI511" s="257"/>
    </row>
    <row r="512" spans="1:35" x14ac:dyDescent="0.2">
      <c r="A512" s="105">
        <v>470</v>
      </c>
      <c r="B512" s="105">
        <v>470165229</v>
      </c>
      <c r="C512" s="106" t="s">
        <v>261</v>
      </c>
      <c r="D512" s="105">
        <v>165</v>
      </c>
      <c r="E512" s="106" t="s">
        <v>49</v>
      </c>
      <c r="F512" s="105">
        <v>229</v>
      </c>
      <c r="G512" s="106" t="s">
        <v>51</v>
      </c>
      <c r="H512" s="107">
        <v>9</v>
      </c>
      <c r="I512" s="108"/>
      <c r="J512" s="109">
        <v>11958</v>
      </c>
      <c r="K512" s="110">
        <v>14334</v>
      </c>
      <c r="L512" s="111">
        <f t="shared" si="21"/>
        <v>2376</v>
      </c>
      <c r="M512" s="108"/>
      <c r="N512" s="109">
        <v>901</v>
      </c>
      <c r="O512" s="110">
        <v>1079</v>
      </c>
      <c r="P512" s="110">
        <v>1079</v>
      </c>
      <c r="Q512" s="110">
        <v>1234</v>
      </c>
      <c r="R512" s="110" t="s">
        <v>601</v>
      </c>
      <c r="S512" s="111">
        <f t="shared" si="22"/>
        <v>155</v>
      </c>
      <c r="T512" s="108"/>
      <c r="U512" s="109">
        <v>13947</v>
      </c>
      <c r="V512" s="110">
        <v>16601</v>
      </c>
      <c r="W512" s="110">
        <v>16756</v>
      </c>
      <c r="X512" s="111">
        <f t="shared" si="23"/>
        <v>155</v>
      </c>
      <c r="Z512" s="112">
        <f>VLOOKUP(F512,'24q3 abv'!1:1048576,46,FALSE)</f>
        <v>1.0804157794700444</v>
      </c>
      <c r="AA512" s="113">
        <f>VLOOKUP(F512,'24q3 abv'!1:1048576,48,FALSE)</f>
        <v>9.163770661615338</v>
      </c>
      <c r="AB512" s="113">
        <f>VLOOKUP(F512,'24q3 abv'!1:1048576,49,FALSE)</f>
        <v>10.302219917358716</v>
      </c>
      <c r="AC512" s="114">
        <f>VLOOKUP(F512,'24q3 abv'!1:1048576,50,FALSE)</f>
        <v>1.1384492557433781</v>
      </c>
      <c r="AF512" s="257"/>
      <c r="AI512" s="257"/>
    </row>
    <row r="513" spans="1:35" x14ac:dyDescent="0.2">
      <c r="A513" s="105">
        <v>470</v>
      </c>
      <c r="B513" s="105">
        <v>470165246</v>
      </c>
      <c r="C513" s="106" t="s">
        <v>261</v>
      </c>
      <c r="D513" s="105">
        <v>165</v>
      </c>
      <c r="E513" s="106" t="s">
        <v>49</v>
      </c>
      <c r="F513" s="105">
        <v>246</v>
      </c>
      <c r="G513" s="106" t="s">
        <v>137</v>
      </c>
      <c r="H513" s="107">
        <v>1</v>
      </c>
      <c r="I513" s="108"/>
      <c r="J513" s="109">
        <v>10424</v>
      </c>
      <c r="K513" s="110">
        <v>11039</v>
      </c>
      <c r="L513" s="111">
        <f t="shared" si="21"/>
        <v>615</v>
      </c>
      <c r="M513" s="108"/>
      <c r="N513" s="109">
        <v>4042</v>
      </c>
      <c r="O513" s="110">
        <v>4280</v>
      </c>
      <c r="P513" s="110">
        <v>4014</v>
      </c>
      <c r="Q513" s="110">
        <v>4017</v>
      </c>
      <c r="R513" s="110" t="s">
        <v>601</v>
      </c>
      <c r="S513" s="111">
        <f t="shared" si="22"/>
        <v>3</v>
      </c>
      <c r="T513" s="108"/>
      <c r="U513" s="109">
        <v>15554</v>
      </c>
      <c r="V513" s="110">
        <v>16241</v>
      </c>
      <c r="W513" s="110">
        <v>16244</v>
      </c>
      <c r="X513" s="111">
        <f t="shared" si="23"/>
        <v>3</v>
      </c>
      <c r="Z513" s="112">
        <f>VLOOKUP(F513,'24q3 abv'!1:1048576,46,FALSE)</f>
        <v>2.4752991937333491E-2</v>
      </c>
      <c r="AA513" s="113">
        <f>VLOOKUP(F513,'24q3 abv'!1:1048576,48,FALSE)</f>
        <v>6.6280855951775948</v>
      </c>
      <c r="AB513" s="113">
        <f>VLOOKUP(F513,'24q3 abv'!1:1048576,49,FALSE)</f>
        <v>4.089291642168055</v>
      </c>
      <c r="AC513" s="114">
        <f>VLOOKUP(F513,'24q3 abv'!1:1048576,50,FALSE)</f>
        <v>-2.5387939530095398</v>
      </c>
      <c r="AF513" s="257"/>
      <c r="AI513" s="257"/>
    </row>
    <row r="514" spans="1:35" x14ac:dyDescent="0.2">
      <c r="A514" s="105">
        <v>470</v>
      </c>
      <c r="B514" s="105">
        <v>470165248</v>
      </c>
      <c r="C514" s="106" t="s">
        <v>261</v>
      </c>
      <c r="D514" s="105">
        <v>165</v>
      </c>
      <c r="E514" s="106" t="s">
        <v>49</v>
      </c>
      <c r="F514" s="105">
        <v>248</v>
      </c>
      <c r="G514" s="106" t="s">
        <v>53</v>
      </c>
      <c r="H514" s="107">
        <v>40</v>
      </c>
      <c r="I514" s="108"/>
      <c r="J514" s="109">
        <v>14205</v>
      </c>
      <c r="K514" s="110">
        <v>15379</v>
      </c>
      <c r="L514" s="111">
        <f t="shared" si="21"/>
        <v>1174</v>
      </c>
      <c r="M514" s="108"/>
      <c r="N514" s="109">
        <v>936</v>
      </c>
      <c r="O514" s="110">
        <v>1014</v>
      </c>
      <c r="P514" s="110">
        <v>485</v>
      </c>
      <c r="Q514" s="110">
        <v>496</v>
      </c>
      <c r="R514" s="110" t="s">
        <v>601</v>
      </c>
      <c r="S514" s="111">
        <f t="shared" si="22"/>
        <v>11</v>
      </c>
      <c r="T514" s="108"/>
      <c r="U514" s="109">
        <v>16229</v>
      </c>
      <c r="V514" s="110">
        <v>17052</v>
      </c>
      <c r="W514" s="110">
        <v>17063</v>
      </c>
      <c r="X514" s="111">
        <f t="shared" si="23"/>
        <v>11</v>
      </c>
      <c r="Z514" s="112">
        <f>VLOOKUP(F514,'24q3 abv'!1:1048576,46,FALSE)</f>
        <v>7.0278757644658185E-2</v>
      </c>
      <c r="AA514" s="113">
        <f>VLOOKUP(F514,'24q3 abv'!1:1048576,48,FALSE)</f>
        <v>13.952277793700604</v>
      </c>
      <c r="AB514" s="113">
        <f>VLOOKUP(F514,'24q3 abv'!1:1048576,49,FALSE)</f>
        <v>9.8352635981680656</v>
      </c>
      <c r="AC514" s="114">
        <f>VLOOKUP(F514,'24q3 abv'!1:1048576,50,FALSE)</f>
        <v>-4.1170141955325388</v>
      </c>
      <c r="AF514" s="257"/>
      <c r="AI514" s="257"/>
    </row>
    <row r="515" spans="1:35" x14ac:dyDescent="0.2">
      <c r="A515" s="105">
        <v>470</v>
      </c>
      <c r="B515" s="105">
        <v>470165262</v>
      </c>
      <c r="C515" s="106" t="s">
        <v>261</v>
      </c>
      <c r="D515" s="105">
        <v>165</v>
      </c>
      <c r="E515" s="106" t="s">
        <v>49</v>
      </c>
      <c r="F515" s="105">
        <v>262</v>
      </c>
      <c r="G515" s="106" t="s">
        <v>54</v>
      </c>
      <c r="H515" s="107">
        <v>97</v>
      </c>
      <c r="I515" s="108"/>
      <c r="J515" s="109">
        <v>12485</v>
      </c>
      <c r="K515" s="110">
        <v>13878</v>
      </c>
      <c r="L515" s="111">
        <f t="shared" si="21"/>
        <v>1393</v>
      </c>
      <c r="M515" s="108"/>
      <c r="N515" s="109">
        <v>2490</v>
      </c>
      <c r="O515" s="110">
        <v>2768</v>
      </c>
      <c r="P515" s="110">
        <v>1796</v>
      </c>
      <c r="Q515" s="110">
        <v>1740</v>
      </c>
      <c r="R515" s="110" t="s">
        <v>601</v>
      </c>
      <c r="S515" s="111">
        <f t="shared" si="22"/>
        <v>-56</v>
      </c>
      <c r="T515" s="108"/>
      <c r="U515" s="109">
        <v>16063</v>
      </c>
      <c r="V515" s="110">
        <v>16862</v>
      </c>
      <c r="W515" s="110">
        <v>16806</v>
      </c>
      <c r="X515" s="111">
        <f t="shared" si="23"/>
        <v>-56</v>
      </c>
      <c r="Z515" s="112">
        <f>VLOOKUP(F515,'24q3 abv'!1:1048576,46,FALSE)</f>
        <v>-0.40802191869867954</v>
      </c>
      <c r="AA515" s="113">
        <f>VLOOKUP(F515,'24q3 abv'!1:1048576,48,FALSE)</f>
        <v>12.046713265731245</v>
      </c>
      <c r="AB515" s="113">
        <f>VLOOKUP(F515,'24q3 abv'!1:1048576,49,FALSE)</f>
        <v>4.312485183556074</v>
      </c>
      <c r="AC515" s="114">
        <f>VLOOKUP(F515,'24q3 abv'!1:1048576,50,FALSE)</f>
        <v>-7.7342280821751714</v>
      </c>
      <c r="AF515" s="257"/>
      <c r="AI515" s="257"/>
    </row>
    <row r="516" spans="1:35" x14ac:dyDescent="0.2">
      <c r="A516" s="105">
        <v>470</v>
      </c>
      <c r="B516" s="105">
        <v>470165274</v>
      </c>
      <c r="C516" s="106" t="s">
        <v>261</v>
      </c>
      <c r="D516" s="105">
        <v>165</v>
      </c>
      <c r="E516" s="106" t="s">
        <v>49</v>
      </c>
      <c r="F516" s="105">
        <v>274</v>
      </c>
      <c r="G516" s="106" t="s">
        <v>63</v>
      </c>
      <c r="H516" s="107">
        <v>1</v>
      </c>
      <c r="I516" s="108"/>
      <c r="J516" s="109">
        <v>10424</v>
      </c>
      <c r="K516" s="110">
        <v>11039</v>
      </c>
      <c r="L516" s="111">
        <f t="shared" si="21"/>
        <v>615</v>
      </c>
      <c r="M516" s="108"/>
      <c r="N516" s="109">
        <v>4904</v>
      </c>
      <c r="O516" s="110">
        <v>5194</v>
      </c>
      <c r="P516" s="110">
        <v>4900</v>
      </c>
      <c r="Q516" s="110">
        <v>4890</v>
      </c>
      <c r="R516" s="110" t="s">
        <v>601</v>
      </c>
      <c r="S516" s="111">
        <f t="shared" si="22"/>
        <v>-10</v>
      </c>
      <c r="T516" s="108"/>
      <c r="U516" s="109">
        <v>16416</v>
      </c>
      <c r="V516" s="110">
        <v>17127</v>
      </c>
      <c r="W516" s="110">
        <v>17117</v>
      </c>
      <c r="X516" s="111">
        <f t="shared" si="23"/>
        <v>-10</v>
      </c>
      <c r="Z516" s="112">
        <f>VLOOKUP(F516,'24q3 abv'!1:1048576,46,FALSE)</f>
        <v>-8.6771016400803092E-2</v>
      </c>
      <c r="AA516" s="113">
        <f>VLOOKUP(F516,'24q3 abv'!1:1048576,48,FALSE)</f>
        <v>9.891291484672788</v>
      </c>
      <c r="AB516" s="113">
        <f>VLOOKUP(F516,'24q3 abv'!1:1048576,49,FALSE)</f>
        <v>7.7798902537394508</v>
      </c>
      <c r="AC516" s="114">
        <f>VLOOKUP(F516,'24q3 abv'!1:1048576,50,FALSE)</f>
        <v>-2.1114012309333372</v>
      </c>
      <c r="AF516" s="257"/>
      <c r="AI516" s="257"/>
    </row>
    <row r="517" spans="1:35" x14ac:dyDescent="0.2">
      <c r="A517" s="105">
        <v>470</v>
      </c>
      <c r="B517" s="105">
        <v>470165284</v>
      </c>
      <c r="C517" s="106" t="s">
        <v>261</v>
      </c>
      <c r="D517" s="105">
        <v>165</v>
      </c>
      <c r="E517" s="106" t="s">
        <v>49</v>
      </c>
      <c r="F517" s="105">
        <v>284</v>
      </c>
      <c r="G517" s="106" t="s">
        <v>123</v>
      </c>
      <c r="H517" s="107">
        <v>165</v>
      </c>
      <c r="I517" s="108"/>
      <c r="J517" s="109">
        <v>11618</v>
      </c>
      <c r="K517" s="110">
        <v>12558</v>
      </c>
      <c r="L517" s="111">
        <f t="shared" si="21"/>
        <v>940</v>
      </c>
      <c r="M517" s="108"/>
      <c r="N517" s="109">
        <v>4712</v>
      </c>
      <c r="O517" s="110">
        <v>5094</v>
      </c>
      <c r="P517" s="110">
        <v>5279</v>
      </c>
      <c r="Q517" s="110">
        <v>5292</v>
      </c>
      <c r="R517" s="110" t="s">
        <v>601</v>
      </c>
      <c r="S517" s="111">
        <f t="shared" si="22"/>
        <v>13</v>
      </c>
      <c r="T517" s="108"/>
      <c r="U517" s="109">
        <v>17418</v>
      </c>
      <c r="V517" s="110">
        <v>19025</v>
      </c>
      <c r="W517" s="110">
        <v>19038</v>
      </c>
      <c r="X517" s="111">
        <f t="shared" si="23"/>
        <v>13</v>
      </c>
      <c r="Z517" s="112">
        <f>VLOOKUP(F517,'24q3 abv'!1:1048576,46,FALSE)</f>
        <v>9.973661454191074E-2</v>
      </c>
      <c r="AA517" s="113">
        <f>VLOOKUP(F517,'24q3 abv'!1:1048576,48,FALSE)</f>
        <v>9.6087151862403939</v>
      </c>
      <c r="AB517" s="113">
        <f>VLOOKUP(F517,'24q3 abv'!1:1048576,49,FALSE)</f>
        <v>7.8756073980082109</v>
      </c>
      <c r="AC517" s="114">
        <f>VLOOKUP(F517,'24q3 abv'!1:1048576,50,FALSE)</f>
        <v>-1.733107788232183</v>
      </c>
      <c r="AF517" s="257"/>
      <c r="AI517" s="257"/>
    </row>
    <row r="518" spans="1:35" x14ac:dyDescent="0.2">
      <c r="A518" s="105">
        <v>470</v>
      </c>
      <c r="B518" s="105">
        <v>470165295</v>
      </c>
      <c r="C518" s="106" t="s">
        <v>261</v>
      </c>
      <c r="D518" s="105">
        <v>165</v>
      </c>
      <c r="E518" s="106" t="s">
        <v>49</v>
      </c>
      <c r="F518" s="105">
        <v>295</v>
      </c>
      <c r="G518" s="106" t="s">
        <v>124</v>
      </c>
      <c r="H518" s="107">
        <v>3</v>
      </c>
      <c r="I518" s="108"/>
      <c r="J518" s="109">
        <v>11941.320043370508</v>
      </c>
      <c r="K518" s="110">
        <v>11039</v>
      </c>
      <c r="L518" s="111">
        <f t="shared" si="21"/>
        <v>-902.32004337050785</v>
      </c>
      <c r="M518" s="108"/>
      <c r="N518" s="109">
        <v>6336</v>
      </c>
      <c r="O518" s="110">
        <v>5857</v>
      </c>
      <c r="P518" s="110">
        <v>5472</v>
      </c>
      <c r="Q518" s="110">
        <v>5453</v>
      </c>
      <c r="R518" s="110" t="s">
        <v>601</v>
      </c>
      <c r="S518" s="111">
        <f t="shared" si="22"/>
        <v>-19</v>
      </c>
      <c r="T518" s="108"/>
      <c r="U518" s="109">
        <v>19365.320043370506</v>
      </c>
      <c r="V518" s="110">
        <v>17699</v>
      </c>
      <c r="W518" s="110">
        <v>17680</v>
      </c>
      <c r="X518" s="111">
        <f t="shared" si="23"/>
        <v>-19</v>
      </c>
      <c r="Z518" s="112">
        <f>VLOOKUP(F518,'24q3 abv'!1:1048576,46,FALSE)</f>
        <v>-0.17953285579176281</v>
      </c>
      <c r="AA518" s="113">
        <f>VLOOKUP(F518,'24q3 abv'!1:1048576,48,FALSE)</f>
        <v>6.8609636562553522</v>
      </c>
      <c r="AB518" s="113">
        <f>VLOOKUP(F518,'24q3 abv'!1:1048576,49,FALSE)</f>
        <v>4.2880426728941705</v>
      </c>
      <c r="AC518" s="114">
        <f>VLOOKUP(F518,'24q3 abv'!1:1048576,50,FALSE)</f>
        <v>-2.5729209833611817</v>
      </c>
      <c r="AF518" s="257"/>
      <c r="AI518" s="257"/>
    </row>
    <row r="519" spans="1:35" x14ac:dyDescent="0.2">
      <c r="A519" s="105">
        <v>470</v>
      </c>
      <c r="B519" s="105">
        <v>470165305</v>
      </c>
      <c r="C519" s="106" t="s">
        <v>261</v>
      </c>
      <c r="D519" s="105">
        <v>165</v>
      </c>
      <c r="E519" s="106" t="s">
        <v>49</v>
      </c>
      <c r="F519" s="105">
        <v>305</v>
      </c>
      <c r="G519" s="106" t="s">
        <v>125</v>
      </c>
      <c r="H519" s="107">
        <v>73</v>
      </c>
      <c r="I519" s="108"/>
      <c r="J519" s="109">
        <v>11443</v>
      </c>
      <c r="K519" s="110">
        <v>12066</v>
      </c>
      <c r="L519" s="111">
        <f t="shared" si="21"/>
        <v>623</v>
      </c>
      <c r="M519" s="108"/>
      <c r="N519" s="109">
        <v>4802</v>
      </c>
      <c r="O519" s="110">
        <v>5063</v>
      </c>
      <c r="P519" s="110">
        <v>4986</v>
      </c>
      <c r="Q519" s="110">
        <v>4967</v>
      </c>
      <c r="R519" s="110" t="s">
        <v>601</v>
      </c>
      <c r="S519" s="111">
        <f t="shared" si="22"/>
        <v>-19</v>
      </c>
      <c r="T519" s="108"/>
      <c r="U519" s="109">
        <v>17333</v>
      </c>
      <c r="V519" s="110">
        <v>18240</v>
      </c>
      <c r="W519" s="110">
        <v>18221</v>
      </c>
      <c r="X519" s="111">
        <f t="shared" si="23"/>
        <v>-19</v>
      </c>
      <c r="Z519" s="112">
        <f>VLOOKUP(F519,'24q3 abv'!1:1048576,46,FALSE)</f>
        <v>-0.15632118680812823</v>
      </c>
      <c r="AA519" s="113">
        <f>VLOOKUP(F519,'24q3 abv'!1:1048576,48,FALSE)</f>
        <v>5.0855167065879243</v>
      </c>
      <c r="AB519" s="113">
        <f>VLOOKUP(F519,'24q3 abv'!1:1048576,49,FALSE)</f>
        <v>4.1253738085132277</v>
      </c>
      <c r="AC519" s="114">
        <f>VLOOKUP(F519,'24q3 abv'!1:1048576,50,FALSE)</f>
        <v>-0.96014289807469666</v>
      </c>
      <c r="AF519" s="257"/>
      <c r="AI519" s="257"/>
    </row>
    <row r="520" spans="1:35" x14ac:dyDescent="0.2">
      <c r="A520" s="105">
        <v>470</v>
      </c>
      <c r="B520" s="105">
        <v>470165342</v>
      </c>
      <c r="C520" s="106" t="s">
        <v>261</v>
      </c>
      <c r="D520" s="105">
        <v>165</v>
      </c>
      <c r="E520" s="106" t="s">
        <v>49</v>
      </c>
      <c r="F520" s="105">
        <v>342</v>
      </c>
      <c r="G520" s="106" t="s">
        <v>175</v>
      </c>
      <c r="H520" s="107">
        <v>2</v>
      </c>
      <c r="I520" s="108"/>
      <c r="J520" s="109">
        <v>12899</v>
      </c>
      <c r="K520" s="110">
        <v>14481</v>
      </c>
      <c r="L520" s="111">
        <f t="shared" si="21"/>
        <v>1582</v>
      </c>
      <c r="M520" s="108"/>
      <c r="N520" s="109">
        <v>9441</v>
      </c>
      <c r="O520" s="110">
        <v>10599</v>
      </c>
      <c r="P520" s="110">
        <v>10456</v>
      </c>
      <c r="Q520" s="110">
        <v>10473</v>
      </c>
      <c r="R520" s="110" t="s">
        <v>601</v>
      </c>
      <c r="S520" s="111">
        <f t="shared" si="22"/>
        <v>17</v>
      </c>
      <c r="T520" s="108"/>
      <c r="U520" s="109">
        <v>23428</v>
      </c>
      <c r="V520" s="110">
        <v>26125</v>
      </c>
      <c r="W520" s="110">
        <v>26142</v>
      </c>
      <c r="X520" s="111">
        <f t="shared" si="23"/>
        <v>17</v>
      </c>
      <c r="Z520" s="112">
        <f>VLOOKUP(F520,'24q3 abv'!1:1048576,46,FALSE)</f>
        <v>0.11975528576681427</v>
      </c>
      <c r="AA520" s="113">
        <f>VLOOKUP(F520,'24q3 abv'!1:1048576,48,FALSE)</f>
        <v>5.052745728915399</v>
      </c>
      <c r="AB520" s="113">
        <f>VLOOKUP(F520,'24q3 abv'!1:1048576,49,FALSE)</f>
        <v>4.6096122070328871</v>
      </c>
      <c r="AC520" s="114">
        <f>VLOOKUP(F520,'24q3 abv'!1:1048576,50,FALSE)</f>
        <v>-0.44313352188251187</v>
      </c>
      <c r="AF520" s="257"/>
      <c r="AI520" s="257"/>
    </row>
    <row r="521" spans="1:35" x14ac:dyDescent="0.2">
      <c r="A521" s="105">
        <v>470</v>
      </c>
      <c r="B521" s="105">
        <v>470165346</v>
      </c>
      <c r="C521" s="106" t="s">
        <v>261</v>
      </c>
      <c r="D521" s="105">
        <v>165</v>
      </c>
      <c r="E521" s="106" t="s">
        <v>49</v>
      </c>
      <c r="F521" s="105">
        <v>346</v>
      </c>
      <c r="G521" s="106" t="s">
        <v>55</v>
      </c>
      <c r="H521" s="107">
        <v>3</v>
      </c>
      <c r="I521" s="108"/>
      <c r="J521" s="109">
        <v>18506</v>
      </c>
      <c r="K521" s="110">
        <v>13852</v>
      </c>
      <c r="L521" s="111">
        <f t="shared" si="21"/>
        <v>-4654</v>
      </c>
      <c r="M521" s="108"/>
      <c r="N521" s="109">
        <v>1817</v>
      </c>
      <c r="O521" s="110">
        <v>1360</v>
      </c>
      <c r="P521" s="110">
        <v>1661</v>
      </c>
      <c r="Q521" s="110">
        <v>1503</v>
      </c>
      <c r="R521" s="110" t="s">
        <v>601</v>
      </c>
      <c r="S521" s="111">
        <f t="shared" si="22"/>
        <v>-158</v>
      </c>
      <c r="T521" s="108"/>
      <c r="U521" s="109">
        <v>21411</v>
      </c>
      <c r="V521" s="110">
        <v>16701</v>
      </c>
      <c r="W521" s="110">
        <v>16543</v>
      </c>
      <c r="X521" s="111">
        <f t="shared" si="23"/>
        <v>-158</v>
      </c>
      <c r="Z521" s="112">
        <f>VLOOKUP(F521,'24q3 abv'!1:1048576,46,FALSE)</f>
        <v>-1.1413087072460257</v>
      </c>
      <c r="AA521" s="113">
        <f>VLOOKUP(F521,'24q3 abv'!1:1048576,48,FALSE)</f>
        <v>10.458193760267722</v>
      </c>
      <c r="AB521" s="113">
        <f>VLOOKUP(F521,'24q3 abv'!1:1048576,49,FALSE)</f>
        <v>11.744998023737338</v>
      </c>
      <c r="AC521" s="114">
        <f>VLOOKUP(F521,'24q3 abv'!1:1048576,50,FALSE)</f>
        <v>1.286804263469616</v>
      </c>
      <c r="AF521" s="257"/>
      <c r="AI521" s="257"/>
    </row>
    <row r="522" spans="1:35" x14ac:dyDescent="0.2">
      <c r="A522" s="105">
        <v>470</v>
      </c>
      <c r="B522" s="105">
        <v>470165347</v>
      </c>
      <c r="C522" s="106" t="s">
        <v>261</v>
      </c>
      <c r="D522" s="105">
        <v>165</v>
      </c>
      <c r="E522" s="106" t="s">
        <v>49</v>
      </c>
      <c r="F522" s="105">
        <v>347</v>
      </c>
      <c r="G522" s="106" t="s">
        <v>127</v>
      </c>
      <c r="H522" s="107">
        <v>13</v>
      </c>
      <c r="I522" s="108"/>
      <c r="J522" s="109">
        <v>12485</v>
      </c>
      <c r="K522" s="110">
        <v>14229</v>
      </c>
      <c r="L522" s="111">
        <f t="shared" si="21"/>
        <v>1744</v>
      </c>
      <c r="M522" s="108"/>
      <c r="N522" s="109">
        <v>5580</v>
      </c>
      <c r="O522" s="110">
        <v>6360</v>
      </c>
      <c r="P522" s="110">
        <v>6007</v>
      </c>
      <c r="Q522" s="110">
        <v>6012</v>
      </c>
      <c r="R522" s="110" t="s">
        <v>601</v>
      </c>
      <c r="S522" s="111">
        <f t="shared" si="22"/>
        <v>5</v>
      </c>
      <c r="T522" s="108"/>
      <c r="U522" s="109">
        <v>19153</v>
      </c>
      <c r="V522" s="110">
        <v>21424</v>
      </c>
      <c r="W522" s="110">
        <v>21429</v>
      </c>
      <c r="X522" s="111">
        <f t="shared" si="23"/>
        <v>5</v>
      </c>
      <c r="Z522" s="112">
        <f>VLOOKUP(F522,'24q3 abv'!1:1048576,46,FALSE)</f>
        <v>3.4462395688734659E-2</v>
      </c>
      <c r="AA522" s="113">
        <f>VLOOKUP(F522,'24q3 abv'!1:1048576,48,FALSE)</f>
        <v>7.3734963698448421</v>
      </c>
      <c r="AB522" s="113">
        <f>VLOOKUP(F522,'24q3 abv'!1:1048576,49,FALSE)</f>
        <v>5.2265994503235369</v>
      </c>
      <c r="AC522" s="114">
        <f>VLOOKUP(F522,'24q3 abv'!1:1048576,50,FALSE)</f>
        <v>-2.1468969195213052</v>
      </c>
      <c r="AF522" s="257"/>
      <c r="AI522" s="257"/>
    </row>
    <row r="523" spans="1:35" x14ac:dyDescent="0.2">
      <c r="A523" s="105">
        <v>470</v>
      </c>
      <c r="B523" s="105">
        <v>470165705</v>
      </c>
      <c r="C523" s="106" t="s">
        <v>261</v>
      </c>
      <c r="D523" s="105">
        <v>165</v>
      </c>
      <c r="E523" s="106" t="s">
        <v>49</v>
      </c>
      <c r="F523" s="105">
        <v>705</v>
      </c>
      <c r="G523" s="106" t="s">
        <v>265</v>
      </c>
      <c r="H523" s="107">
        <v>1</v>
      </c>
      <c r="I523" s="108"/>
      <c r="J523" s="109">
        <v>11008</v>
      </c>
      <c r="K523" s="110">
        <v>12627</v>
      </c>
      <c r="L523" s="111">
        <f t="shared" ref="L523:L586" si="24">IFERROR(IF(J523="","",K523-J523),"")</f>
        <v>1619</v>
      </c>
      <c r="M523" s="108"/>
      <c r="N523" s="109">
        <v>7249</v>
      </c>
      <c r="O523" s="110">
        <v>8315</v>
      </c>
      <c r="P523" s="110">
        <v>8955</v>
      </c>
      <c r="Q523" s="110">
        <v>8985</v>
      </c>
      <c r="R523" s="110" t="s">
        <v>601</v>
      </c>
      <c r="S523" s="111">
        <f t="shared" ref="S523:S586" si="25">IFERROR(IF(Q523="","",Q523-P523),"")</f>
        <v>30</v>
      </c>
      <c r="T523" s="108"/>
      <c r="U523" s="109">
        <v>19345</v>
      </c>
      <c r="V523" s="110">
        <v>22770</v>
      </c>
      <c r="W523" s="110">
        <v>22800</v>
      </c>
      <c r="X523" s="111">
        <f t="shared" ref="X523:X586" si="26">IFERROR(IF(V523="","",W523-V523),"")</f>
        <v>30</v>
      </c>
      <c r="Z523" s="112">
        <f>VLOOKUP(F523,'24q3 abv'!1:1048576,46,FALSE)</f>
        <v>0.23935164961545752</v>
      </c>
      <c r="AA523" s="113">
        <f>VLOOKUP(F523,'24q3 abv'!1:1048576,48,FALSE)</f>
        <v>0.8401330963514263</v>
      </c>
      <c r="AB523" s="113">
        <f>VLOOKUP(F523,'24q3 abv'!1:1048576,49,FALSE)</f>
        <v>4.9982495808250533</v>
      </c>
      <c r="AC523" s="114">
        <f>VLOOKUP(F523,'24q3 abv'!1:1048576,50,FALSE)</f>
        <v>4.1581164844736271</v>
      </c>
      <c r="AF523" s="257"/>
      <c r="AI523" s="257"/>
    </row>
    <row r="524" spans="1:35" x14ac:dyDescent="0.2">
      <c r="A524" s="105">
        <v>470</v>
      </c>
      <c r="B524" s="105">
        <v>470165735</v>
      </c>
      <c r="C524" s="106" t="s">
        <v>261</v>
      </c>
      <c r="D524" s="105">
        <v>165</v>
      </c>
      <c r="E524" s="106" t="s">
        <v>49</v>
      </c>
      <c r="F524" s="105">
        <v>735</v>
      </c>
      <c r="G524" s="106" t="s">
        <v>156</v>
      </c>
      <c r="H524" s="107">
        <v>5</v>
      </c>
      <c r="I524" s="108"/>
      <c r="J524" s="109" t="s">
        <v>601</v>
      </c>
      <c r="K524" s="110">
        <v>13098</v>
      </c>
      <c r="L524" s="111" t="str">
        <f t="shared" si="24"/>
        <v/>
      </c>
      <c r="M524" s="108"/>
      <c r="N524" s="109" t="s">
        <v>601</v>
      </c>
      <c r="O524" s="110" t="s">
        <v>601</v>
      </c>
      <c r="P524" s="110">
        <v>3953</v>
      </c>
      <c r="Q524" s="110">
        <v>3926</v>
      </c>
      <c r="R524" s="110" t="s">
        <v>601</v>
      </c>
      <c r="S524" s="111">
        <f t="shared" si="25"/>
        <v>-27</v>
      </c>
      <c r="T524" s="108"/>
      <c r="U524" s="109" t="s">
        <v>601</v>
      </c>
      <c r="V524" s="110">
        <v>18239</v>
      </c>
      <c r="W524" s="110">
        <v>18212</v>
      </c>
      <c r="X524" s="111">
        <f t="shared" si="26"/>
        <v>-27</v>
      </c>
      <c r="Z524" s="112">
        <f>VLOOKUP(F524,'24q3 abv'!1:1048576,46,FALSE)</f>
        <v>-0.20763020970062485</v>
      </c>
      <c r="AA524" s="113">
        <f>VLOOKUP(F524,'24q3 abv'!1:1048576,48,FALSE)</f>
        <v>7.8155039769438011</v>
      </c>
      <c r="AB524" s="113">
        <f>VLOOKUP(F524,'24q3 abv'!1:1048576,49,FALSE)</f>
        <v>3.7901389240544723</v>
      </c>
      <c r="AC524" s="114">
        <f>VLOOKUP(F524,'24q3 abv'!1:1048576,50,FALSE)</f>
        <v>-4.0253650528893292</v>
      </c>
      <c r="AF524" s="257"/>
      <c r="AI524" s="257"/>
    </row>
    <row r="525" spans="1:35" x14ac:dyDescent="0.2">
      <c r="A525" s="105">
        <v>474</v>
      </c>
      <c r="B525" s="105">
        <v>474097064</v>
      </c>
      <c r="C525" s="106" t="s">
        <v>266</v>
      </c>
      <c r="D525" s="105">
        <v>97</v>
      </c>
      <c r="E525" s="106" t="s">
        <v>117</v>
      </c>
      <c r="F525" s="105">
        <v>64</v>
      </c>
      <c r="G525" s="106" t="s">
        <v>141</v>
      </c>
      <c r="H525" s="107">
        <v>2</v>
      </c>
      <c r="I525" s="108"/>
      <c r="J525" s="109">
        <v>11611</v>
      </c>
      <c r="K525" s="110">
        <v>12243</v>
      </c>
      <c r="L525" s="111">
        <f t="shared" si="24"/>
        <v>632</v>
      </c>
      <c r="M525" s="108"/>
      <c r="N525" s="109">
        <v>1108</v>
      </c>
      <c r="O525" s="110">
        <v>1168</v>
      </c>
      <c r="P525" s="110">
        <v>1207</v>
      </c>
      <c r="Q525" s="110">
        <v>1223</v>
      </c>
      <c r="R525" s="110" t="s">
        <v>601</v>
      </c>
      <c r="S525" s="111">
        <f t="shared" si="25"/>
        <v>16</v>
      </c>
      <c r="T525" s="108"/>
      <c r="U525" s="109">
        <v>13807</v>
      </c>
      <c r="V525" s="110">
        <v>14638</v>
      </c>
      <c r="W525" s="110">
        <v>14654</v>
      </c>
      <c r="X525" s="111">
        <f t="shared" si="26"/>
        <v>16</v>
      </c>
      <c r="Z525" s="112">
        <f>VLOOKUP(F525,'24q3 abv'!1:1048576,46,FALSE)</f>
        <v>0.13148298450333584</v>
      </c>
      <c r="AA525" s="113">
        <f>VLOOKUP(F525,'24q3 abv'!1:1048576,48,FALSE)</f>
        <v>8.7421224472443058</v>
      </c>
      <c r="AB525" s="113">
        <f>VLOOKUP(F525,'24q3 abv'!1:1048576,49,FALSE)</f>
        <v>9.2497059730437492</v>
      </c>
      <c r="AC525" s="114">
        <f>VLOOKUP(F525,'24q3 abv'!1:1048576,50,FALSE)</f>
        <v>0.50758352579944344</v>
      </c>
      <c r="AF525" s="257"/>
      <c r="AI525" s="257"/>
    </row>
    <row r="526" spans="1:35" x14ac:dyDescent="0.2">
      <c r="A526" s="105">
        <v>474</v>
      </c>
      <c r="B526" s="105">
        <v>474097097</v>
      </c>
      <c r="C526" s="106" t="s">
        <v>266</v>
      </c>
      <c r="D526" s="105">
        <v>97</v>
      </c>
      <c r="E526" s="106" t="s">
        <v>117</v>
      </c>
      <c r="F526" s="105">
        <v>97</v>
      </c>
      <c r="G526" s="106" t="s">
        <v>117</v>
      </c>
      <c r="H526" s="107">
        <v>187</v>
      </c>
      <c r="I526" s="108"/>
      <c r="J526" s="109">
        <v>14849</v>
      </c>
      <c r="K526" s="110">
        <v>16064</v>
      </c>
      <c r="L526" s="111">
        <f t="shared" si="24"/>
        <v>1215</v>
      </c>
      <c r="M526" s="108"/>
      <c r="N526" s="109">
        <v>0</v>
      </c>
      <c r="O526" s="110">
        <v>0</v>
      </c>
      <c r="P526" s="110">
        <v>0</v>
      </c>
      <c r="Q526" s="110">
        <v>0</v>
      </c>
      <c r="R526" s="110" t="s">
        <v>601</v>
      </c>
      <c r="S526" s="111">
        <f t="shared" si="25"/>
        <v>0</v>
      </c>
      <c r="T526" s="108"/>
      <c r="U526" s="109">
        <v>15937</v>
      </c>
      <c r="V526" s="110">
        <v>17252</v>
      </c>
      <c r="W526" s="110">
        <v>17252</v>
      </c>
      <c r="X526" s="111">
        <f t="shared" si="26"/>
        <v>0</v>
      </c>
      <c r="Z526" s="112">
        <f>VLOOKUP(F526,'24q3 abv'!1:1048576,46,FALSE)</f>
        <v>-0.18134728891058671</v>
      </c>
      <c r="AA526" s="113">
        <f>VLOOKUP(F526,'24q3 abv'!1:1048576,48,FALSE)</f>
        <v>8.8243087673910772</v>
      </c>
      <c r="AB526" s="113">
        <f>VLOOKUP(F526,'24q3 abv'!1:1048576,49,FALSE)</f>
        <v>8.0999601386083011</v>
      </c>
      <c r="AC526" s="114">
        <f>VLOOKUP(F526,'24q3 abv'!1:1048576,50,FALSE)</f>
        <v>-0.72434862878277606</v>
      </c>
      <c r="AF526" s="257"/>
      <c r="AI526" s="257"/>
    </row>
    <row r="527" spans="1:35" x14ac:dyDescent="0.2">
      <c r="A527" s="105">
        <v>474</v>
      </c>
      <c r="B527" s="105">
        <v>474097103</v>
      </c>
      <c r="C527" s="106" t="s">
        <v>266</v>
      </c>
      <c r="D527" s="105">
        <v>97</v>
      </c>
      <c r="E527" s="106" t="s">
        <v>117</v>
      </c>
      <c r="F527" s="105">
        <v>103</v>
      </c>
      <c r="G527" s="106" t="s">
        <v>267</v>
      </c>
      <c r="H527" s="107">
        <v>16</v>
      </c>
      <c r="I527" s="108"/>
      <c r="J527" s="109">
        <v>14439</v>
      </c>
      <c r="K527" s="110">
        <v>15097</v>
      </c>
      <c r="L527" s="111">
        <f t="shared" si="24"/>
        <v>658</v>
      </c>
      <c r="M527" s="108"/>
      <c r="N527" s="109">
        <v>126</v>
      </c>
      <c r="O527" s="110">
        <v>132</v>
      </c>
      <c r="P527" s="110">
        <v>0</v>
      </c>
      <c r="Q527" s="110">
        <v>0</v>
      </c>
      <c r="R527" s="110" t="s">
        <v>601</v>
      </c>
      <c r="S527" s="111">
        <f t="shared" si="25"/>
        <v>0</v>
      </c>
      <c r="T527" s="108"/>
      <c r="U527" s="109">
        <v>15653</v>
      </c>
      <c r="V527" s="110">
        <v>16285</v>
      </c>
      <c r="W527" s="110">
        <v>16285</v>
      </c>
      <c r="X527" s="111">
        <f t="shared" si="26"/>
        <v>0</v>
      </c>
      <c r="Z527" s="112">
        <f>VLOOKUP(F527,'24q3 abv'!1:1048576,46,FALSE)</f>
        <v>-0.18873023867351435</v>
      </c>
      <c r="AA527" s="113">
        <f>VLOOKUP(F527,'24q3 abv'!1:1048576,48,FALSE)</f>
        <v>13.697774759051715</v>
      </c>
      <c r="AB527" s="113">
        <f>VLOOKUP(F527,'24q3 abv'!1:1048576,49,FALSE)</f>
        <v>11.786716554513161</v>
      </c>
      <c r="AC527" s="114">
        <f>VLOOKUP(F527,'24q3 abv'!1:1048576,50,FALSE)</f>
        <v>-1.9110582045385538</v>
      </c>
      <c r="AF527" s="257"/>
      <c r="AI527" s="257"/>
    </row>
    <row r="528" spans="1:35" x14ac:dyDescent="0.2">
      <c r="A528" s="105">
        <v>474</v>
      </c>
      <c r="B528" s="105">
        <v>474097153</v>
      </c>
      <c r="C528" s="106" t="s">
        <v>266</v>
      </c>
      <c r="D528" s="105">
        <v>97</v>
      </c>
      <c r="E528" s="106" t="s">
        <v>117</v>
      </c>
      <c r="F528" s="105">
        <v>153</v>
      </c>
      <c r="G528" s="106" t="s">
        <v>46</v>
      </c>
      <c r="H528" s="107">
        <v>34</v>
      </c>
      <c r="I528" s="108"/>
      <c r="J528" s="109">
        <v>13830</v>
      </c>
      <c r="K528" s="110">
        <v>15660</v>
      </c>
      <c r="L528" s="111">
        <f t="shared" si="24"/>
        <v>1830</v>
      </c>
      <c r="M528" s="108"/>
      <c r="N528" s="109">
        <v>0</v>
      </c>
      <c r="O528" s="110">
        <v>0</v>
      </c>
      <c r="P528" s="110">
        <v>43</v>
      </c>
      <c r="Q528" s="110">
        <v>20</v>
      </c>
      <c r="R528" s="110" t="s">
        <v>601</v>
      </c>
      <c r="S528" s="111">
        <f t="shared" si="25"/>
        <v>-23</v>
      </c>
      <c r="T528" s="108"/>
      <c r="U528" s="109">
        <v>14918</v>
      </c>
      <c r="V528" s="110">
        <v>16891</v>
      </c>
      <c r="W528" s="110">
        <v>16868</v>
      </c>
      <c r="X528" s="111">
        <f t="shared" si="26"/>
        <v>-23</v>
      </c>
      <c r="Z528" s="112">
        <f>VLOOKUP(F528,'24q3 abv'!1:1048576,46,FALSE)</f>
        <v>-0.14803788415341046</v>
      </c>
      <c r="AA528" s="113">
        <f>VLOOKUP(F528,'24q3 abv'!1:1048576,48,FALSE)</f>
        <v>9.2574266490542065</v>
      </c>
      <c r="AB528" s="113">
        <f>VLOOKUP(F528,'24q3 abv'!1:1048576,49,FALSE)</f>
        <v>9.4144724309003021</v>
      </c>
      <c r="AC528" s="114">
        <f>VLOOKUP(F528,'24q3 abv'!1:1048576,50,FALSE)</f>
        <v>0.15704578184609552</v>
      </c>
      <c r="AF528" s="257"/>
      <c r="AI528" s="257"/>
    </row>
    <row r="529" spans="1:35" x14ac:dyDescent="0.2">
      <c r="A529" s="105">
        <v>474</v>
      </c>
      <c r="B529" s="105">
        <v>474097155</v>
      </c>
      <c r="C529" s="106" t="s">
        <v>266</v>
      </c>
      <c r="D529" s="105">
        <v>97</v>
      </c>
      <c r="E529" s="106" t="s">
        <v>117</v>
      </c>
      <c r="F529" s="105">
        <v>155</v>
      </c>
      <c r="G529" s="106" t="s">
        <v>119</v>
      </c>
      <c r="H529" s="107">
        <v>1</v>
      </c>
      <c r="I529" s="108"/>
      <c r="J529" s="109">
        <v>12280.20609340292</v>
      </c>
      <c r="K529" s="110">
        <v>13151</v>
      </c>
      <c r="L529" s="111">
        <f t="shared" si="24"/>
        <v>870.79390659708042</v>
      </c>
      <c r="M529" s="108"/>
      <c r="N529" s="109">
        <v>9792</v>
      </c>
      <c r="O529" s="110" t="s">
        <v>601</v>
      </c>
      <c r="P529" s="110">
        <v>10486</v>
      </c>
      <c r="Q529" s="110">
        <v>10486</v>
      </c>
      <c r="R529" s="110" t="s">
        <v>601</v>
      </c>
      <c r="S529" s="111">
        <f t="shared" si="25"/>
        <v>0</v>
      </c>
      <c r="T529" s="108"/>
      <c r="U529" s="109">
        <v>23160.206093402921</v>
      </c>
      <c r="V529" s="110">
        <v>24825</v>
      </c>
      <c r="W529" s="110">
        <v>24825</v>
      </c>
      <c r="X529" s="111">
        <f t="shared" si="26"/>
        <v>0</v>
      </c>
      <c r="Z529" s="112">
        <f>VLOOKUP(F529,'24q3 abv'!1:1048576,46,FALSE)</f>
        <v>0</v>
      </c>
      <c r="AA529" s="113">
        <f>VLOOKUP(F529,'24q3 abv'!1:1048576,48,FALSE)</f>
        <v>7.7597875824193423</v>
      </c>
      <c r="AB529" s="113">
        <f>VLOOKUP(F529,'24q3 abv'!1:1048576,49,FALSE)</f>
        <v>4.3438215342530313</v>
      </c>
      <c r="AC529" s="114">
        <f>VLOOKUP(F529,'24q3 abv'!1:1048576,50,FALSE)</f>
        <v>-3.415966048166311</v>
      </c>
      <c r="AF529" s="257"/>
      <c r="AI529" s="257"/>
    </row>
    <row r="530" spans="1:35" x14ac:dyDescent="0.2">
      <c r="A530" s="105">
        <v>474</v>
      </c>
      <c r="B530" s="105">
        <v>474097162</v>
      </c>
      <c r="C530" s="106" t="s">
        <v>266</v>
      </c>
      <c r="D530" s="105">
        <v>97</v>
      </c>
      <c r="E530" s="106" t="s">
        <v>117</v>
      </c>
      <c r="F530" s="105">
        <v>162</v>
      </c>
      <c r="G530" s="106" t="s">
        <v>146</v>
      </c>
      <c r="H530" s="107">
        <v>13</v>
      </c>
      <c r="I530" s="108"/>
      <c r="J530" s="109">
        <v>12523</v>
      </c>
      <c r="K530" s="110">
        <v>12231</v>
      </c>
      <c r="L530" s="111">
        <f t="shared" si="24"/>
        <v>-292</v>
      </c>
      <c r="M530" s="108"/>
      <c r="N530" s="109">
        <v>2599</v>
      </c>
      <c r="O530" s="110">
        <v>2538</v>
      </c>
      <c r="P530" s="110">
        <v>2538</v>
      </c>
      <c r="Q530" s="110">
        <v>2458</v>
      </c>
      <c r="R530" s="110" t="s">
        <v>601</v>
      </c>
      <c r="S530" s="111">
        <f t="shared" si="25"/>
        <v>-80</v>
      </c>
      <c r="T530" s="108"/>
      <c r="U530" s="109">
        <v>16210</v>
      </c>
      <c r="V530" s="110">
        <v>15957</v>
      </c>
      <c r="W530" s="110">
        <v>15877</v>
      </c>
      <c r="X530" s="111">
        <f t="shared" si="26"/>
        <v>-80</v>
      </c>
      <c r="Z530" s="112">
        <f>VLOOKUP(F530,'24q3 abv'!1:1048576,46,FALSE)</f>
        <v>-0.65362229063747179</v>
      </c>
      <c r="AA530" s="113">
        <f>VLOOKUP(F530,'24q3 abv'!1:1048576,48,FALSE)</f>
        <v>3.0068086082826588</v>
      </c>
      <c r="AB530" s="113">
        <f>VLOOKUP(F530,'24q3 abv'!1:1048576,49,FALSE)</f>
        <v>2.4004478963541431</v>
      </c>
      <c r="AC530" s="114">
        <f>VLOOKUP(F530,'24q3 abv'!1:1048576,50,FALSE)</f>
        <v>-0.60636071192851571</v>
      </c>
      <c r="AF530" s="257"/>
      <c r="AI530" s="257"/>
    </row>
    <row r="531" spans="1:35" x14ac:dyDescent="0.2">
      <c r="A531" s="105">
        <v>474</v>
      </c>
      <c r="B531" s="105">
        <v>474097226</v>
      </c>
      <c r="C531" s="106" t="s">
        <v>266</v>
      </c>
      <c r="D531" s="105">
        <v>97</v>
      </c>
      <c r="E531" s="106" t="s">
        <v>117</v>
      </c>
      <c r="F531" s="105">
        <v>226</v>
      </c>
      <c r="G531" s="106" t="s">
        <v>202</v>
      </c>
      <c r="H531" s="107">
        <v>1</v>
      </c>
      <c r="I531" s="108"/>
      <c r="J531" s="109" t="s">
        <v>601</v>
      </c>
      <c r="K531" s="110">
        <v>14384</v>
      </c>
      <c r="L531" s="111" t="str">
        <f t="shared" si="24"/>
        <v/>
      </c>
      <c r="M531" s="108"/>
      <c r="N531" s="109" t="s">
        <v>601</v>
      </c>
      <c r="O531" s="110" t="s">
        <v>601</v>
      </c>
      <c r="P531" s="110">
        <v>1241</v>
      </c>
      <c r="Q531" s="110">
        <v>1365</v>
      </c>
      <c r="R531" s="110" t="s">
        <v>601</v>
      </c>
      <c r="S531" s="111">
        <f t="shared" si="25"/>
        <v>124</v>
      </c>
      <c r="T531" s="108"/>
      <c r="U531" s="109" t="s">
        <v>601</v>
      </c>
      <c r="V531" s="110">
        <v>16813</v>
      </c>
      <c r="W531" s="110">
        <v>16937</v>
      </c>
      <c r="X531" s="111">
        <f t="shared" si="26"/>
        <v>124</v>
      </c>
      <c r="Z531" s="112">
        <f>VLOOKUP(F531,'24q3 abv'!1:1048576,46,FALSE)</f>
        <v>0.86477097587709295</v>
      </c>
      <c r="AA531" s="113">
        <f>VLOOKUP(F531,'24q3 abv'!1:1048576,48,FALSE)</f>
        <v>4.3920636313653452</v>
      </c>
      <c r="AB531" s="113">
        <f>VLOOKUP(F531,'24q3 abv'!1:1048576,49,FALSE)</f>
        <v>4.4572496224179154</v>
      </c>
      <c r="AC531" s="114">
        <f>VLOOKUP(F531,'24q3 abv'!1:1048576,50,FALSE)</f>
        <v>6.518599105257028E-2</v>
      </c>
      <c r="AF531" s="257"/>
      <c r="AI531" s="257"/>
    </row>
    <row r="532" spans="1:35" x14ac:dyDescent="0.2">
      <c r="A532" s="105">
        <v>474</v>
      </c>
      <c r="B532" s="105">
        <v>474097343</v>
      </c>
      <c r="C532" s="106" t="s">
        <v>266</v>
      </c>
      <c r="D532" s="105">
        <v>97</v>
      </c>
      <c r="E532" s="106" t="s">
        <v>117</v>
      </c>
      <c r="F532" s="105">
        <v>343</v>
      </c>
      <c r="G532" s="106" t="s">
        <v>268</v>
      </c>
      <c r="H532" s="107">
        <v>12</v>
      </c>
      <c r="I532" s="108"/>
      <c r="J532" s="109">
        <v>12303</v>
      </c>
      <c r="K532" s="110">
        <v>13261</v>
      </c>
      <c r="L532" s="111">
        <f t="shared" si="24"/>
        <v>958</v>
      </c>
      <c r="M532" s="108"/>
      <c r="N532" s="109">
        <v>199</v>
      </c>
      <c r="O532" s="110">
        <v>214</v>
      </c>
      <c r="P532" s="110">
        <v>110</v>
      </c>
      <c r="Q532" s="110">
        <v>154</v>
      </c>
      <c r="R532" s="110" t="s">
        <v>601</v>
      </c>
      <c r="S532" s="111">
        <f t="shared" si="25"/>
        <v>44</v>
      </c>
      <c r="T532" s="108"/>
      <c r="U532" s="109">
        <v>13590</v>
      </c>
      <c r="V532" s="110">
        <v>14559</v>
      </c>
      <c r="W532" s="110">
        <v>14603</v>
      </c>
      <c r="X532" s="111">
        <f t="shared" si="26"/>
        <v>44</v>
      </c>
      <c r="Z532" s="112">
        <f>VLOOKUP(F532,'24q3 abv'!1:1048576,46,FALSE)</f>
        <v>0.32966065078261408</v>
      </c>
      <c r="AA532" s="113">
        <f>VLOOKUP(F532,'24q3 abv'!1:1048576,48,FALSE)</f>
        <v>9.9720557979122582</v>
      </c>
      <c r="AB532" s="113">
        <f>VLOOKUP(F532,'24q3 abv'!1:1048576,49,FALSE)</f>
        <v>9.4554643899387774</v>
      </c>
      <c r="AC532" s="114">
        <f>VLOOKUP(F532,'24q3 abv'!1:1048576,50,FALSE)</f>
        <v>-0.5165914079734808</v>
      </c>
      <c r="AF532" s="257"/>
      <c r="AI532" s="257"/>
    </row>
    <row r="533" spans="1:35" x14ac:dyDescent="0.2">
      <c r="A533" s="105">
        <v>474</v>
      </c>
      <c r="B533" s="105">
        <v>474097610</v>
      </c>
      <c r="C533" s="106" t="s">
        <v>266</v>
      </c>
      <c r="D533" s="105">
        <v>97</v>
      </c>
      <c r="E533" s="106" t="s">
        <v>117</v>
      </c>
      <c r="F533" s="105">
        <v>610</v>
      </c>
      <c r="G533" s="106" t="s">
        <v>269</v>
      </c>
      <c r="H533" s="107">
        <v>8</v>
      </c>
      <c r="I533" s="108"/>
      <c r="J533" s="109">
        <v>11844</v>
      </c>
      <c r="K533" s="110">
        <v>13628</v>
      </c>
      <c r="L533" s="111">
        <f t="shared" si="24"/>
        <v>1784</v>
      </c>
      <c r="M533" s="108"/>
      <c r="N533" s="109">
        <v>1847</v>
      </c>
      <c r="O533" s="110">
        <v>2126</v>
      </c>
      <c r="P533" s="110">
        <v>1759</v>
      </c>
      <c r="Q533" s="110">
        <v>1763</v>
      </c>
      <c r="R533" s="110" t="s">
        <v>601</v>
      </c>
      <c r="S533" s="111">
        <f t="shared" si="25"/>
        <v>4</v>
      </c>
      <c r="T533" s="108"/>
      <c r="U533" s="109">
        <v>14779</v>
      </c>
      <c r="V533" s="110">
        <v>16575</v>
      </c>
      <c r="W533" s="110">
        <v>16579</v>
      </c>
      <c r="X533" s="111">
        <f t="shared" si="26"/>
        <v>4</v>
      </c>
      <c r="Z533" s="112">
        <f>VLOOKUP(F533,'24q3 abv'!1:1048576,46,FALSE)</f>
        <v>3.1777020100491882E-2</v>
      </c>
      <c r="AA533" s="113">
        <f>VLOOKUP(F533,'24q3 abv'!1:1048576,48,FALSE)</f>
        <v>9.0682293626802544</v>
      </c>
      <c r="AB533" s="113">
        <f>VLOOKUP(F533,'24q3 abv'!1:1048576,49,FALSE)</f>
        <v>6.6171296579059371</v>
      </c>
      <c r="AC533" s="114">
        <f>VLOOKUP(F533,'24q3 abv'!1:1048576,50,FALSE)</f>
        <v>-2.4510997047743173</v>
      </c>
      <c r="AF533" s="257"/>
      <c r="AI533" s="257"/>
    </row>
    <row r="534" spans="1:35" x14ac:dyDescent="0.2">
      <c r="A534" s="105">
        <v>474</v>
      </c>
      <c r="B534" s="105">
        <v>474097620</v>
      </c>
      <c r="C534" s="106" t="s">
        <v>266</v>
      </c>
      <c r="D534" s="105">
        <v>97</v>
      </c>
      <c r="E534" s="106" t="s">
        <v>117</v>
      </c>
      <c r="F534" s="105">
        <v>620</v>
      </c>
      <c r="G534" s="106" t="s">
        <v>151</v>
      </c>
      <c r="H534" s="107">
        <v>2</v>
      </c>
      <c r="I534" s="108"/>
      <c r="J534" s="109">
        <v>14056</v>
      </c>
      <c r="K534" s="110">
        <v>12489</v>
      </c>
      <c r="L534" s="111">
        <f t="shared" si="24"/>
        <v>-1567</v>
      </c>
      <c r="M534" s="108"/>
      <c r="N534" s="109">
        <v>7311</v>
      </c>
      <c r="O534" s="110">
        <v>6496</v>
      </c>
      <c r="P534" s="110">
        <v>6496</v>
      </c>
      <c r="Q534" s="110">
        <v>8014</v>
      </c>
      <c r="R534" s="110" t="s">
        <v>601</v>
      </c>
      <c r="S534" s="111">
        <f t="shared" si="25"/>
        <v>1518</v>
      </c>
      <c r="T534" s="108"/>
      <c r="U534" s="109">
        <v>22455</v>
      </c>
      <c r="V534" s="110">
        <v>20173</v>
      </c>
      <c r="W534" s="110">
        <v>21691</v>
      </c>
      <c r="X534" s="111">
        <f t="shared" si="26"/>
        <v>1518</v>
      </c>
      <c r="Z534" s="112">
        <f>VLOOKUP(F534,'24q3 abv'!1:1048576,46,FALSE)</f>
        <v>12.153736771129445</v>
      </c>
      <c r="AA534" s="113">
        <f>VLOOKUP(F534,'24q3 abv'!1:1048576,48,FALSE)</f>
        <v>9.2304415517209666</v>
      </c>
      <c r="AB534" s="113">
        <f>VLOOKUP(F534,'24q3 abv'!1:1048576,49,FALSE)</f>
        <v>19.896226856751912</v>
      </c>
      <c r="AC534" s="114">
        <f>VLOOKUP(F534,'24q3 abv'!1:1048576,50,FALSE)</f>
        <v>10.665785305030946</v>
      </c>
      <c r="AF534" s="257"/>
      <c r="AI534" s="257"/>
    </row>
    <row r="535" spans="1:35" x14ac:dyDescent="0.2">
      <c r="A535" s="105">
        <v>474</v>
      </c>
      <c r="B535" s="105">
        <v>474097720</v>
      </c>
      <c r="C535" s="106" t="s">
        <v>266</v>
      </c>
      <c r="D535" s="105">
        <v>97</v>
      </c>
      <c r="E535" s="106" t="s">
        <v>117</v>
      </c>
      <c r="F535" s="105">
        <v>720</v>
      </c>
      <c r="G535" s="106" t="s">
        <v>270</v>
      </c>
      <c r="H535" s="107">
        <v>2</v>
      </c>
      <c r="I535" s="108"/>
      <c r="J535" s="109">
        <v>13741</v>
      </c>
      <c r="K535" s="110">
        <v>13881</v>
      </c>
      <c r="L535" s="111">
        <f t="shared" si="24"/>
        <v>140</v>
      </c>
      <c r="M535" s="108"/>
      <c r="N535" s="109">
        <v>1397</v>
      </c>
      <c r="O535" s="110">
        <v>1411</v>
      </c>
      <c r="P535" s="110">
        <v>1473</v>
      </c>
      <c r="Q535" s="110">
        <v>1455</v>
      </c>
      <c r="R535" s="110" t="s">
        <v>601</v>
      </c>
      <c r="S535" s="111">
        <f t="shared" si="25"/>
        <v>-18</v>
      </c>
      <c r="T535" s="108"/>
      <c r="U535" s="109">
        <v>16226</v>
      </c>
      <c r="V535" s="110">
        <v>16542</v>
      </c>
      <c r="W535" s="110">
        <v>16524</v>
      </c>
      <c r="X535" s="111">
        <f t="shared" si="26"/>
        <v>-18</v>
      </c>
      <c r="Z535" s="112">
        <f>VLOOKUP(F535,'24q3 abv'!1:1048576,46,FALSE)</f>
        <v>-0.12914261096607049</v>
      </c>
      <c r="AA535" s="113">
        <f>VLOOKUP(F535,'24q3 abv'!1:1048576,48,FALSE)</f>
        <v>12.401284338633216</v>
      </c>
      <c r="AB535" s="113">
        <f>VLOOKUP(F535,'24q3 abv'!1:1048576,49,FALSE)</f>
        <v>12.802988917524164</v>
      </c>
      <c r="AC535" s="114">
        <f>VLOOKUP(F535,'24q3 abv'!1:1048576,50,FALSE)</f>
        <v>0.40170457889094813</v>
      </c>
      <c r="AF535" s="257"/>
      <c r="AI535" s="257"/>
    </row>
    <row r="536" spans="1:35" x14ac:dyDescent="0.2">
      <c r="A536" s="105">
        <v>474</v>
      </c>
      <c r="B536" s="105">
        <v>474097725</v>
      </c>
      <c r="C536" s="106" t="s">
        <v>266</v>
      </c>
      <c r="D536" s="105">
        <v>97</v>
      </c>
      <c r="E536" s="106" t="s">
        <v>117</v>
      </c>
      <c r="F536" s="105">
        <v>725</v>
      </c>
      <c r="G536" s="106" t="s">
        <v>154</v>
      </c>
      <c r="H536" s="107">
        <v>1</v>
      </c>
      <c r="I536" s="108"/>
      <c r="J536" s="109" t="s">
        <v>601</v>
      </c>
      <c r="K536" s="110">
        <v>16655</v>
      </c>
      <c r="L536" s="111" t="str">
        <f t="shared" si="24"/>
        <v/>
      </c>
      <c r="M536" s="108"/>
      <c r="N536" s="109" t="s">
        <v>601</v>
      </c>
      <c r="O536" s="110">
        <v>4817</v>
      </c>
      <c r="P536" s="110">
        <v>4567</v>
      </c>
      <c r="Q536" s="110">
        <v>4526</v>
      </c>
      <c r="R536" s="110" t="s">
        <v>601</v>
      </c>
      <c r="S536" s="111">
        <f t="shared" si="25"/>
        <v>-41</v>
      </c>
      <c r="T536" s="108"/>
      <c r="U536" s="109" t="s">
        <v>601</v>
      </c>
      <c r="V536" s="110">
        <v>22410</v>
      </c>
      <c r="W536" s="110">
        <v>22369</v>
      </c>
      <c r="X536" s="111">
        <f t="shared" si="26"/>
        <v>-41</v>
      </c>
      <c r="Z536" s="112">
        <f>VLOOKUP(F536,'24q3 abv'!1:1048576,46,FALSE)</f>
        <v>-0.24220398190661285</v>
      </c>
      <c r="AA536" s="113">
        <f>VLOOKUP(F536,'24q3 abv'!1:1048576,48,FALSE)</f>
        <v>4.4705780779029816</v>
      </c>
      <c r="AB536" s="113">
        <f>VLOOKUP(F536,'24q3 abv'!1:1048576,49,FALSE)</f>
        <v>3.2692881948451582</v>
      </c>
      <c r="AC536" s="114">
        <f>VLOOKUP(F536,'24q3 abv'!1:1048576,50,FALSE)</f>
        <v>-1.2012898830578234</v>
      </c>
      <c r="AF536" s="257"/>
      <c r="AI536" s="257"/>
    </row>
    <row r="537" spans="1:35" x14ac:dyDescent="0.2">
      <c r="A537" s="105">
        <v>474</v>
      </c>
      <c r="B537" s="105">
        <v>474097735</v>
      </c>
      <c r="C537" s="106" t="s">
        <v>266</v>
      </c>
      <c r="D537" s="105">
        <v>97</v>
      </c>
      <c r="E537" s="106" t="s">
        <v>117</v>
      </c>
      <c r="F537" s="105">
        <v>735</v>
      </c>
      <c r="G537" s="106" t="s">
        <v>156</v>
      </c>
      <c r="H537" s="107">
        <v>15</v>
      </c>
      <c r="I537" s="108"/>
      <c r="J537" s="109">
        <v>13396</v>
      </c>
      <c r="K537" s="110">
        <v>14897</v>
      </c>
      <c r="L537" s="111">
        <f t="shared" si="24"/>
        <v>1501</v>
      </c>
      <c r="M537" s="108"/>
      <c r="N537" s="109">
        <v>4690</v>
      </c>
      <c r="O537" s="110">
        <v>5215</v>
      </c>
      <c r="P537" s="110">
        <v>4496</v>
      </c>
      <c r="Q537" s="110">
        <v>4465</v>
      </c>
      <c r="R537" s="110" t="s">
        <v>601</v>
      </c>
      <c r="S537" s="111">
        <f t="shared" si="25"/>
        <v>-31</v>
      </c>
      <c r="T537" s="108"/>
      <c r="U537" s="109">
        <v>19174</v>
      </c>
      <c r="V537" s="110">
        <v>20581</v>
      </c>
      <c r="W537" s="110">
        <v>20550</v>
      </c>
      <c r="X537" s="111">
        <f t="shared" si="26"/>
        <v>-31</v>
      </c>
      <c r="Z537" s="112">
        <f>VLOOKUP(F537,'24q3 abv'!1:1048576,46,FALSE)</f>
        <v>-0.20763020970062485</v>
      </c>
      <c r="AA537" s="113">
        <f>VLOOKUP(F537,'24q3 abv'!1:1048576,48,FALSE)</f>
        <v>7.8155039769438011</v>
      </c>
      <c r="AB537" s="113">
        <f>VLOOKUP(F537,'24q3 abv'!1:1048576,49,FALSE)</f>
        <v>3.7901389240544723</v>
      </c>
      <c r="AC537" s="114">
        <f>VLOOKUP(F537,'24q3 abv'!1:1048576,50,FALSE)</f>
        <v>-4.0253650528893292</v>
      </c>
      <c r="AF537" s="257"/>
      <c r="AI537" s="257"/>
    </row>
    <row r="538" spans="1:35" x14ac:dyDescent="0.2">
      <c r="A538" s="105">
        <v>474</v>
      </c>
      <c r="B538" s="105">
        <v>474097753</v>
      </c>
      <c r="C538" s="106" t="s">
        <v>266</v>
      </c>
      <c r="D538" s="105">
        <v>97</v>
      </c>
      <c r="E538" s="106" t="s">
        <v>117</v>
      </c>
      <c r="F538" s="105">
        <v>753</v>
      </c>
      <c r="G538" s="106" t="s">
        <v>206</v>
      </c>
      <c r="H538" s="107">
        <v>3</v>
      </c>
      <c r="I538" s="108"/>
      <c r="J538" s="109">
        <v>11611</v>
      </c>
      <c r="K538" s="110">
        <v>14008</v>
      </c>
      <c r="L538" s="111">
        <f t="shared" si="24"/>
        <v>2397</v>
      </c>
      <c r="M538" s="108"/>
      <c r="N538" s="109">
        <v>3228</v>
      </c>
      <c r="O538" s="110">
        <v>3895</v>
      </c>
      <c r="P538" s="110">
        <v>3693</v>
      </c>
      <c r="Q538" s="110">
        <v>3743</v>
      </c>
      <c r="R538" s="110" t="s">
        <v>601</v>
      </c>
      <c r="S538" s="111">
        <f t="shared" si="25"/>
        <v>50</v>
      </c>
      <c r="T538" s="108"/>
      <c r="U538" s="109">
        <v>15927</v>
      </c>
      <c r="V538" s="110">
        <v>18889</v>
      </c>
      <c r="W538" s="110">
        <v>18939</v>
      </c>
      <c r="X538" s="111">
        <f t="shared" si="26"/>
        <v>50</v>
      </c>
      <c r="Z538" s="112">
        <f>VLOOKUP(F538,'24q3 abv'!1:1048576,46,FALSE)</f>
        <v>0.35274378346423418</v>
      </c>
      <c r="AA538" s="113">
        <f>VLOOKUP(F538,'24q3 abv'!1:1048576,48,FALSE)</f>
        <v>5.6218069031056794</v>
      </c>
      <c r="AB538" s="113">
        <f>VLOOKUP(F538,'24q3 abv'!1:1048576,49,FALSE)</f>
        <v>4.8998510945365874</v>
      </c>
      <c r="AC538" s="114">
        <f>VLOOKUP(F538,'24q3 abv'!1:1048576,50,FALSE)</f>
        <v>-0.72195580856909203</v>
      </c>
      <c r="AF538" s="257"/>
      <c r="AI538" s="257"/>
    </row>
    <row r="539" spans="1:35" x14ac:dyDescent="0.2">
      <c r="A539" s="105">
        <v>474</v>
      </c>
      <c r="B539" s="105">
        <v>474097755</v>
      </c>
      <c r="C539" s="106" t="s">
        <v>266</v>
      </c>
      <c r="D539" s="105">
        <v>97</v>
      </c>
      <c r="E539" s="106" t="s">
        <v>117</v>
      </c>
      <c r="F539" s="105">
        <v>755</v>
      </c>
      <c r="G539" s="106" t="s">
        <v>80</v>
      </c>
      <c r="H539" s="107">
        <v>1</v>
      </c>
      <c r="I539" s="108"/>
      <c r="J539" s="109">
        <v>14744.100295652173</v>
      </c>
      <c r="K539" s="110">
        <v>15979</v>
      </c>
      <c r="L539" s="111">
        <f t="shared" si="24"/>
        <v>1234.8997043478266</v>
      </c>
      <c r="M539" s="108"/>
      <c r="N539" s="109">
        <v>7008</v>
      </c>
      <c r="O539" s="110">
        <v>7595</v>
      </c>
      <c r="P539" s="110">
        <v>8201</v>
      </c>
      <c r="Q539" s="110">
        <v>8285</v>
      </c>
      <c r="R539" s="110" t="s">
        <v>601</v>
      </c>
      <c r="S539" s="111">
        <f t="shared" si="25"/>
        <v>84</v>
      </c>
      <c r="T539" s="108"/>
      <c r="U539" s="109">
        <v>22840.100295652173</v>
      </c>
      <c r="V539" s="110">
        <v>25368</v>
      </c>
      <c r="W539" s="110">
        <v>25452</v>
      </c>
      <c r="X539" s="111">
        <f t="shared" si="26"/>
        <v>84</v>
      </c>
      <c r="Z539" s="112">
        <f>VLOOKUP(F539,'24q3 abv'!1:1048576,46,FALSE)</f>
        <v>0.52515965196613479</v>
      </c>
      <c r="AA539" s="113">
        <f>VLOOKUP(F539,'24q3 abv'!1:1048576,48,FALSE)</f>
        <v>3.8549616273517633</v>
      </c>
      <c r="AB539" s="113">
        <f>VLOOKUP(F539,'24q3 abv'!1:1048576,49,FALSE)</f>
        <v>7.0784421182826973</v>
      </c>
      <c r="AC539" s="114">
        <f>VLOOKUP(F539,'24q3 abv'!1:1048576,50,FALSE)</f>
        <v>3.223480490930934</v>
      </c>
      <c r="AF539" s="257"/>
      <c r="AI539" s="257"/>
    </row>
    <row r="540" spans="1:35" x14ac:dyDescent="0.2">
      <c r="A540" s="105">
        <v>474</v>
      </c>
      <c r="B540" s="105">
        <v>474097775</v>
      </c>
      <c r="C540" s="106" t="s">
        <v>266</v>
      </c>
      <c r="D540" s="105">
        <v>97</v>
      </c>
      <c r="E540" s="106" t="s">
        <v>117</v>
      </c>
      <c r="F540" s="105">
        <v>775</v>
      </c>
      <c r="G540" s="106" t="s">
        <v>157</v>
      </c>
      <c r="H540" s="107">
        <v>4</v>
      </c>
      <c r="I540" s="108"/>
      <c r="J540" s="109">
        <v>14984</v>
      </c>
      <c r="K540" s="110">
        <v>13685</v>
      </c>
      <c r="L540" s="111">
        <f t="shared" si="24"/>
        <v>-1299</v>
      </c>
      <c r="M540" s="108"/>
      <c r="N540" s="109">
        <v>3491</v>
      </c>
      <c r="O540" s="110">
        <v>3188</v>
      </c>
      <c r="P540" s="110">
        <v>3188</v>
      </c>
      <c r="Q540" s="110">
        <v>1536</v>
      </c>
      <c r="R540" s="110" t="s">
        <v>601</v>
      </c>
      <c r="S540" s="111">
        <f t="shared" si="25"/>
        <v>-1652</v>
      </c>
      <c r="T540" s="108"/>
      <c r="U540" s="109">
        <v>19563</v>
      </c>
      <c r="V540" s="110">
        <v>18061</v>
      </c>
      <c r="W540" s="110">
        <v>16409</v>
      </c>
      <c r="X540" s="111">
        <f t="shared" si="26"/>
        <v>-1652</v>
      </c>
      <c r="Z540" s="112">
        <f>VLOOKUP(F540,'24q3 abv'!1:1048576,46,FALSE)</f>
        <v>-12.075113934285696</v>
      </c>
      <c r="AA540" s="113">
        <f>VLOOKUP(F540,'24q3 abv'!1:1048576,48,FALSE)</f>
        <v>6.8993424697728569</v>
      </c>
      <c r="AB540" s="113">
        <f>VLOOKUP(F540,'24q3 abv'!1:1048576,49,FALSE)</f>
        <v>-4.097815022477187</v>
      </c>
      <c r="AC540" s="114">
        <f>VLOOKUP(F540,'24q3 abv'!1:1048576,50,FALSE)</f>
        <v>-10.997157492250043</v>
      </c>
      <c r="AF540" s="257"/>
      <c r="AI540" s="257"/>
    </row>
    <row r="541" spans="1:35" x14ac:dyDescent="0.2">
      <c r="A541" s="105">
        <v>478</v>
      </c>
      <c r="B541" s="105">
        <v>478352010</v>
      </c>
      <c r="C541" s="106" t="s">
        <v>271</v>
      </c>
      <c r="D541" s="105">
        <v>352</v>
      </c>
      <c r="E541" s="106" t="s">
        <v>272</v>
      </c>
      <c r="F541" s="105">
        <v>10</v>
      </c>
      <c r="G541" s="106" t="s">
        <v>113</v>
      </c>
      <c r="H541" s="107">
        <v>1</v>
      </c>
      <c r="I541" s="108"/>
      <c r="J541" s="109">
        <v>11759.204665526226</v>
      </c>
      <c r="K541" s="110">
        <v>12479</v>
      </c>
      <c r="L541" s="111">
        <f t="shared" si="24"/>
        <v>719.79533447377435</v>
      </c>
      <c r="M541" s="108"/>
      <c r="N541" s="109">
        <v>5083</v>
      </c>
      <c r="O541" s="110" t="s">
        <v>601</v>
      </c>
      <c r="P541" s="110">
        <v>5395</v>
      </c>
      <c r="Q541" s="110">
        <v>5238</v>
      </c>
      <c r="R541" s="110" t="s">
        <v>601</v>
      </c>
      <c r="S541" s="111">
        <f t="shared" si="25"/>
        <v>-157</v>
      </c>
      <c r="T541" s="108"/>
      <c r="U541" s="109">
        <v>17930.204665526224</v>
      </c>
      <c r="V541" s="110">
        <v>19062</v>
      </c>
      <c r="W541" s="110">
        <v>18905</v>
      </c>
      <c r="X541" s="111">
        <f t="shared" si="26"/>
        <v>-157</v>
      </c>
      <c r="Z541" s="112">
        <f>VLOOKUP(F541,'24q3 abv'!1:1048576,46,FALSE)</f>
        <v>-1.2543288526395884</v>
      </c>
      <c r="AA541" s="113">
        <f>VLOOKUP(F541,'24q3 abv'!1:1048576,48,FALSE)</f>
        <v>7.7699136152797426</v>
      </c>
      <c r="AB541" s="113">
        <f>VLOOKUP(F541,'24q3 abv'!1:1048576,49,FALSE)</f>
        <v>6.6765888067675432</v>
      </c>
      <c r="AC541" s="114">
        <f>VLOOKUP(F541,'24q3 abv'!1:1048576,50,FALSE)</f>
        <v>-1.0933248085121994</v>
      </c>
      <c r="AF541" s="257"/>
      <c r="AI541" s="257"/>
    </row>
    <row r="542" spans="1:35" x14ac:dyDescent="0.2">
      <c r="A542" s="105">
        <v>478</v>
      </c>
      <c r="B542" s="105">
        <v>478352056</v>
      </c>
      <c r="C542" s="106" t="s">
        <v>271</v>
      </c>
      <c r="D542" s="105">
        <v>352</v>
      </c>
      <c r="E542" s="106" t="s">
        <v>272</v>
      </c>
      <c r="F542" s="105">
        <v>56</v>
      </c>
      <c r="G542" s="106" t="s">
        <v>170</v>
      </c>
      <c r="H542" s="107">
        <v>3</v>
      </c>
      <c r="I542" s="108"/>
      <c r="J542" s="109">
        <v>14056</v>
      </c>
      <c r="K542" s="110">
        <v>14892</v>
      </c>
      <c r="L542" s="111">
        <f t="shared" si="24"/>
        <v>836</v>
      </c>
      <c r="M542" s="108"/>
      <c r="N542" s="109">
        <v>4616</v>
      </c>
      <c r="O542" s="110">
        <v>4891</v>
      </c>
      <c r="P542" s="110">
        <v>4393</v>
      </c>
      <c r="Q542" s="110">
        <v>4371</v>
      </c>
      <c r="R542" s="110" t="s">
        <v>601</v>
      </c>
      <c r="S542" s="111">
        <f t="shared" si="25"/>
        <v>-22</v>
      </c>
      <c r="T542" s="108"/>
      <c r="U542" s="109">
        <v>19760</v>
      </c>
      <c r="V542" s="110">
        <v>20473</v>
      </c>
      <c r="W542" s="110">
        <v>20451</v>
      </c>
      <c r="X542" s="111">
        <f t="shared" si="26"/>
        <v>-22</v>
      </c>
      <c r="Z542" s="112">
        <f>VLOOKUP(F542,'24q3 abv'!1:1048576,46,FALSE)</f>
        <v>-0.14818295234300649</v>
      </c>
      <c r="AA542" s="113">
        <f>VLOOKUP(F542,'24q3 abv'!1:1048576,48,FALSE)</f>
        <v>7.5411017325278991</v>
      </c>
      <c r="AB542" s="113">
        <f>VLOOKUP(F542,'24q3 abv'!1:1048576,49,FALSE)</f>
        <v>4.9344054282907006</v>
      </c>
      <c r="AC542" s="114">
        <f>VLOOKUP(F542,'24q3 abv'!1:1048576,50,FALSE)</f>
        <v>-2.6066963042371984</v>
      </c>
      <c r="AF542" s="257"/>
      <c r="AI542" s="257"/>
    </row>
    <row r="543" spans="1:35" x14ac:dyDescent="0.2">
      <c r="A543" s="105">
        <v>478</v>
      </c>
      <c r="B543" s="105">
        <v>478352064</v>
      </c>
      <c r="C543" s="106" t="s">
        <v>271</v>
      </c>
      <c r="D543" s="105">
        <v>352</v>
      </c>
      <c r="E543" s="106" t="s">
        <v>272</v>
      </c>
      <c r="F543" s="105">
        <v>64</v>
      </c>
      <c r="G543" s="106" t="s">
        <v>141</v>
      </c>
      <c r="H543" s="107">
        <v>1</v>
      </c>
      <c r="I543" s="108"/>
      <c r="J543" s="109">
        <v>13604</v>
      </c>
      <c r="K543" s="110">
        <v>12243</v>
      </c>
      <c r="L543" s="111">
        <f t="shared" si="24"/>
        <v>-1361</v>
      </c>
      <c r="M543" s="108"/>
      <c r="N543" s="109">
        <v>1298</v>
      </c>
      <c r="O543" s="110">
        <v>1168</v>
      </c>
      <c r="P543" s="110">
        <v>1207</v>
      </c>
      <c r="Q543" s="110">
        <v>1223</v>
      </c>
      <c r="R543" s="110" t="s">
        <v>601</v>
      </c>
      <c r="S543" s="111">
        <f t="shared" si="25"/>
        <v>16</v>
      </c>
      <c r="T543" s="108"/>
      <c r="U543" s="109">
        <v>15990</v>
      </c>
      <c r="V543" s="110">
        <v>14638</v>
      </c>
      <c r="W543" s="110">
        <v>14654</v>
      </c>
      <c r="X543" s="111">
        <f t="shared" si="26"/>
        <v>16</v>
      </c>
      <c r="Z543" s="112">
        <f>VLOOKUP(F543,'24q3 abv'!1:1048576,46,FALSE)</f>
        <v>0.13148298450333584</v>
      </c>
      <c r="AA543" s="113">
        <f>VLOOKUP(F543,'24q3 abv'!1:1048576,48,FALSE)</f>
        <v>8.7421224472443058</v>
      </c>
      <c r="AB543" s="113">
        <f>VLOOKUP(F543,'24q3 abv'!1:1048576,49,FALSE)</f>
        <v>9.2497059730437492</v>
      </c>
      <c r="AC543" s="114">
        <f>VLOOKUP(F543,'24q3 abv'!1:1048576,50,FALSE)</f>
        <v>0.50758352579944344</v>
      </c>
      <c r="AF543" s="257"/>
      <c r="AI543" s="257"/>
    </row>
    <row r="544" spans="1:35" x14ac:dyDescent="0.2">
      <c r="A544" s="105">
        <v>478</v>
      </c>
      <c r="B544" s="105">
        <v>478352067</v>
      </c>
      <c r="C544" s="106" t="s">
        <v>271</v>
      </c>
      <c r="D544" s="105">
        <v>352</v>
      </c>
      <c r="E544" s="106" t="s">
        <v>272</v>
      </c>
      <c r="F544" s="105">
        <v>67</v>
      </c>
      <c r="G544" s="106" t="s">
        <v>273</v>
      </c>
      <c r="H544" s="107">
        <v>4</v>
      </c>
      <c r="I544" s="108"/>
      <c r="J544" s="109">
        <v>9754</v>
      </c>
      <c r="K544" s="110">
        <v>10332</v>
      </c>
      <c r="L544" s="111">
        <f t="shared" si="24"/>
        <v>578</v>
      </c>
      <c r="M544" s="108"/>
      <c r="N544" s="109">
        <v>10072</v>
      </c>
      <c r="O544" s="110">
        <v>10669</v>
      </c>
      <c r="P544" s="110">
        <v>10927</v>
      </c>
      <c r="Q544" s="110">
        <v>10951</v>
      </c>
      <c r="R544" s="110" t="s">
        <v>601</v>
      </c>
      <c r="S544" s="111">
        <f t="shared" si="25"/>
        <v>24</v>
      </c>
      <c r="T544" s="108"/>
      <c r="U544" s="109">
        <v>20914</v>
      </c>
      <c r="V544" s="110">
        <v>22447</v>
      </c>
      <c r="W544" s="110">
        <v>22471</v>
      </c>
      <c r="X544" s="111">
        <f t="shared" si="26"/>
        <v>24</v>
      </c>
      <c r="Z544" s="112">
        <f>VLOOKUP(F544,'24q3 abv'!1:1048576,46,FALSE)</f>
        <v>0.22523988940665163</v>
      </c>
      <c r="AA544" s="113">
        <f>VLOOKUP(F544,'24q3 abv'!1:1048576,48,FALSE)</f>
        <v>3.3095405850969937</v>
      </c>
      <c r="AB544" s="113">
        <f>VLOOKUP(F544,'24q3 abv'!1:1048576,49,FALSE)</f>
        <v>4.7852246256929378</v>
      </c>
      <c r="AC544" s="114">
        <f>VLOOKUP(F544,'24q3 abv'!1:1048576,50,FALSE)</f>
        <v>1.4756840405959442</v>
      </c>
      <c r="AF544" s="257"/>
      <c r="AI544" s="257"/>
    </row>
    <row r="545" spans="1:35" x14ac:dyDescent="0.2">
      <c r="A545" s="105">
        <v>478</v>
      </c>
      <c r="B545" s="105">
        <v>478352097</v>
      </c>
      <c r="C545" s="106" t="s">
        <v>271</v>
      </c>
      <c r="D545" s="105">
        <v>352</v>
      </c>
      <c r="E545" s="106" t="s">
        <v>272</v>
      </c>
      <c r="F545" s="105">
        <v>97</v>
      </c>
      <c r="G545" s="106" t="s">
        <v>117</v>
      </c>
      <c r="H545" s="107">
        <v>10</v>
      </c>
      <c r="I545" s="108"/>
      <c r="J545" s="109">
        <v>12717</v>
      </c>
      <c r="K545" s="110">
        <v>12487</v>
      </c>
      <c r="L545" s="111">
        <f t="shared" si="24"/>
        <v>-230</v>
      </c>
      <c r="M545" s="108"/>
      <c r="N545" s="109">
        <v>0</v>
      </c>
      <c r="O545" s="110">
        <v>0</v>
      </c>
      <c r="P545" s="110">
        <v>0</v>
      </c>
      <c r="Q545" s="110">
        <v>0</v>
      </c>
      <c r="R545" s="110" t="s">
        <v>601</v>
      </c>
      <c r="S545" s="111">
        <f t="shared" si="25"/>
        <v>0</v>
      </c>
      <c r="T545" s="108"/>
      <c r="U545" s="109">
        <v>13805</v>
      </c>
      <c r="V545" s="110">
        <v>13675</v>
      </c>
      <c r="W545" s="110">
        <v>13675</v>
      </c>
      <c r="X545" s="111">
        <f t="shared" si="26"/>
        <v>0</v>
      </c>
      <c r="Z545" s="112">
        <f>VLOOKUP(F545,'24q3 abv'!1:1048576,46,FALSE)</f>
        <v>-0.18134728891058671</v>
      </c>
      <c r="AA545" s="113">
        <f>VLOOKUP(F545,'24q3 abv'!1:1048576,48,FALSE)</f>
        <v>8.8243087673910772</v>
      </c>
      <c r="AB545" s="113">
        <f>VLOOKUP(F545,'24q3 abv'!1:1048576,49,FALSE)</f>
        <v>8.0999601386083011</v>
      </c>
      <c r="AC545" s="114">
        <f>VLOOKUP(F545,'24q3 abv'!1:1048576,50,FALSE)</f>
        <v>-0.72434862878277606</v>
      </c>
      <c r="AF545" s="257"/>
      <c r="AI545" s="257"/>
    </row>
    <row r="546" spans="1:35" x14ac:dyDescent="0.2">
      <c r="A546" s="105">
        <v>478</v>
      </c>
      <c r="B546" s="105">
        <v>478352103</v>
      </c>
      <c r="C546" s="106" t="s">
        <v>271</v>
      </c>
      <c r="D546" s="105">
        <v>352</v>
      </c>
      <c r="E546" s="106" t="s">
        <v>272</v>
      </c>
      <c r="F546" s="105">
        <v>103</v>
      </c>
      <c r="G546" s="106" t="s">
        <v>267</v>
      </c>
      <c r="H546" s="107">
        <v>1</v>
      </c>
      <c r="I546" s="108"/>
      <c r="J546" s="109" t="s">
        <v>601</v>
      </c>
      <c r="K546" s="110">
        <v>16141</v>
      </c>
      <c r="L546" s="111" t="str">
        <f t="shared" si="24"/>
        <v/>
      </c>
      <c r="M546" s="108"/>
      <c r="N546" s="109" t="s">
        <v>601</v>
      </c>
      <c r="O546" s="110">
        <v>141</v>
      </c>
      <c r="P546" s="110">
        <v>0</v>
      </c>
      <c r="Q546" s="110">
        <v>0</v>
      </c>
      <c r="R546" s="110" t="s">
        <v>601</v>
      </c>
      <c r="S546" s="111">
        <f t="shared" si="25"/>
        <v>0</v>
      </c>
      <c r="T546" s="108"/>
      <c r="U546" s="109" t="s">
        <v>601</v>
      </c>
      <c r="V546" s="110">
        <v>17329</v>
      </c>
      <c r="W546" s="110">
        <v>17329</v>
      </c>
      <c r="X546" s="111">
        <f t="shared" si="26"/>
        <v>0</v>
      </c>
      <c r="Z546" s="112">
        <f>VLOOKUP(F546,'24q3 abv'!1:1048576,46,FALSE)</f>
        <v>-0.18873023867351435</v>
      </c>
      <c r="AA546" s="113">
        <f>VLOOKUP(F546,'24q3 abv'!1:1048576,48,FALSE)</f>
        <v>13.697774759051715</v>
      </c>
      <c r="AB546" s="113">
        <f>VLOOKUP(F546,'24q3 abv'!1:1048576,49,FALSE)</f>
        <v>11.786716554513161</v>
      </c>
      <c r="AC546" s="114">
        <f>VLOOKUP(F546,'24q3 abv'!1:1048576,50,FALSE)</f>
        <v>-1.9110582045385538</v>
      </c>
      <c r="AF546" s="257"/>
      <c r="AI546" s="257"/>
    </row>
    <row r="547" spans="1:35" x14ac:dyDescent="0.2">
      <c r="A547" s="105">
        <v>478</v>
      </c>
      <c r="B547" s="105">
        <v>478352125</v>
      </c>
      <c r="C547" s="106" t="s">
        <v>271</v>
      </c>
      <c r="D547" s="105">
        <v>352</v>
      </c>
      <c r="E547" s="106" t="s">
        <v>272</v>
      </c>
      <c r="F547" s="105">
        <v>125</v>
      </c>
      <c r="G547" s="106" t="s">
        <v>274</v>
      </c>
      <c r="H547" s="107">
        <v>23</v>
      </c>
      <c r="I547" s="108"/>
      <c r="J547" s="109">
        <v>11473</v>
      </c>
      <c r="K547" s="110">
        <v>12237</v>
      </c>
      <c r="L547" s="111">
        <f t="shared" si="24"/>
        <v>764</v>
      </c>
      <c r="M547" s="108"/>
      <c r="N547" s="109">
        <v>6096</v>
      </c>
      <c r="O547" s="110">
        <v>6502</v>
      </c>
      <c r="P547" s="110">
        <v>5784</v>
      </c>
      <c r="Q547" s="110">
        <v>5774</v>
      </c>
      <c r="R547" s="110" t="s">
        <v>601</v>
      </c>
      <c r="S547" s="111">
        <f t="shared" si="25"/>
        <v>-10</v>
      </c>
      <c r="T547" s="108"/>
      <c r="U547" s="109">
        <v>18657</v>
      </c>
      <c r="V547" s="110">
        <v>19209</v>
      </c>
      <c r="W547" s="110">
        <v>19199</v>
      </c>
      <c r="X547" s="111">
        <f t="shared" si="26"/>
        <v>-10</v>
      </c>
      <c r="Z547" s="112">
        <f>VLOOKUP(F547,'24q3 abv'!1:1048576,46,FALSE)</f>
        <v>-8.2937408538725776E-2</v>
      </c>
      <c r="AA547" s="113">
        <f>VLOOKUP(F547,'24q3 abv'!1:1048576,48,FALSE)</f>
        <v>6.31782024855909</v>
      </c>
      <c r="AB547" s="113">
        <f>VLOOKUP(F547,'24q3 abv'!1:1048576,49,FALSE)</f>
        <v>1.0788742547394066</v>
      </c>
      <c r="AC547" s="114">
        <f>VLOOKUP(F547,'24q3 abv'!1:1048576,50,FALSE)</f>
        <v>-5.2389459938196836</v>
      </c>
      <c r="AF547" s="257"/>
      <c r="AI547" s="257"/>
    </row>
    <row r="548" spans="1:35" x14ac:dyDescent="0.2">
      <c r="A548" s="105">
        <v>478</v>
      </c>
      <c r="B548" s="105">
        <v>478352141</v>
      </c>
      <c r="C548" s="106" t="s">
        <v>271</v>
      </c>
      <c r="D548" s="105">
        <v>352</v>
      </c>
      <c r="E548" s="106" t="s">
        <v>272</v>
      </c>
      <c r="F548" s="105">
        <v>141</v>
      </c>
      <c r="G548" s="106" t="s">
        <v>145</v>
      </c>
      <c r="H548" s="107">
        <v>7</v>
      </c>
      <c r="I548" s="108"/>
      <c r="J548" s="109">
        <v>11240</v>
      </c>
      <c r="K548" s="110">
        <v>11697</v>
      </c>
      <c r="L548" s="111">
        <f t="shared" si="24"/>
        <v>457</v>
      </c>
      <c r="M548" s="108"/>
      <c r="N548" s="109">
        <v>5519</v>
      </c>
      <c r="O548" s="110">
        <v>5744</v>
      </c>
      <c r="P548" s="110">
        <v>5744</v>
      </c>
      <c r="Q548" s="110">
        <v>6443</v>
      </c>
      <c r="R548" s="110" t="s">
        <v>601</v>
      </c>
      <c r="S548" s="111">
        <f t="shared" si="25"/>
        <v>699</v>
      </c>
      <c r="T548" s="108"/>
      <c r="U548" s="109">
        <v>17847</v>
      </c>
      <c r="V548" s="110">
        <v>18629</v>
      </c>
      <c r="W548" s="110">
        <v>19328</v>
      </c>
      <c r="X548" s="111">
        <f t="shared" si="26"/>
        <v>699</v>
      </c>
      <c r="Z548" s="112">
        <f>VLOOKUP(F548,'24q3 abv'!1:1048576,46,FALSE)</f>
        <v>5.9828971122591668</v>
      </c>
      <c r="AA548" s="113">
        <f>VLOOKUP(F548,'24q3 abv'!1:1048576,48,FALSE)</f>
        <v>7.1598015874020344</v>
      </c>
      <c r="AB548" s="113">
        <f>VLOOKUP(F548,'24q3 abv'!1:1048576,49,FALSE)</f>
        <v>11.342899959370408</v>
      </c>
      <c r="AC548" s="114">
        <f>VLOOKUP(F548,'24q3 abv'!1:1048576,50,FALSE)</f>
        <v>4.1830983719683736</v>
      </c>
      <c r="AF548" s="257"/>
      <c r="AI548" s="257"/>
    </row>
    <row r="549" spans="1:35" x14ac:dyDescent="0.2">
      <c r="A549" s="105">
        <v>478</v>
      </c>
      <c r="B549" s="105">
        <v>478352153</v>
      </c>
      <c r="C549" s="106" t="s">
        <v>271</v>
      </c>
      <c r="D549" s="105">
        <v>352</v>
      </c>
      <c r="E549" s="106" t="s">
        <v>272</v>
      </c>
      <c r="F549" s="105">
        <v>153</v>
      </c>
      <c r="G549" s="106" t="s">
        <v>46</v>
      </c>
      <c r="H549" s="107">
        <v>36</v>
      </c>
      <c r="I549" s="108"/>
      <c r="J549" s="109">
        <v>12078</v>
      </c>
      <c r="K549" s="110">
        <v>13658</v>
      </c>
      <c r="L549" s="111">
        <f t="shared" si="24"/>
        <v>1580</v>
      </c>
      <c r="M549" s="108"/>
      <c r="N549" s="109">
        <v>0</v>
      </c>
      <c r="O549" s="110">
        <v>0</v>
      </c>
      <c r="P549" s="110">
        <v>38</v>
      </c>
      <c r="Q549" s="110">
        <v>18</v>
      </c>
      <c r="R549" s="110" t="s">
        <v>601</v>
      </c>
      <c r="S549" s="111">
        <f t="shared" si="25"/>
        <v>-20</v>
      </c>
      <c r="T549" s="108"/>
      <c r="U549" s="109">
        <v>13166</v>
      </c>
      <c r="V549" s="110">
        <v>14884</v>
      </c>
      <c r="W549" s="110">
        <v>14864</v>
      </c>
      <c r="X549" s="111">
        <f t="shared" si="26"/>
        <v>-20</v>
      </c>
      <c r="Z549" s="112">
        <f>VLOOKUP(F549,'24q3 abv'!1:1048576,46,FALSE)</f>
        <v>-0.14803788415341046</v>
      </c>
      <c r="AA549" s="113">
        <f>VLOOKUP(F549,'24q3 abv'!1:1048576,48,FALSE)</f>
        <v>9.2574266490542065</v>
      </c>
      <c r="AB549" s="113">
        <f>VLOOKUP(F549,'24q3 abv'!1:1048576,49,FALSE)</f>
        <v>9.4144724309003021</v>
      </c>
      <c r="AC549" s="114">
        <f>VLOOKUP(F549,'24q3 abv'!1:1048576,50,FALSE)</f>
        <v>0.15704578184609552</v>
      </c>
      <c r="AF549" s="257"/>
      <c r="AI549" s="257"/>
    </row>
    <row r="550" spans="1:35" x14ac:dyDescent="0.2">
      <c r="A550" s="105">
        <v>478</v>
      </c>
      <c r="B550" s="105">
        <v>478352158</v>
      </c>
      <c r="C550" s="106" t="s">
        <v>271</v>
      </c>
      <c r="D550" s="105">
        <v>352</v>
      </c>
      <c r="E550" s="106" t="s">
        <v>272</v>
      </c>
      <c r="F550" s="105">
        <v>158</v>
      </c>
      <c r="G550" s="106" t="s">
        <v>275</v>
      </c>
      <c r="H550" s="107">
        <v>46</v>
      </c>
      <c r="I550" s="108"/>
      <c r="J550" s="109">
        <v>11865</v>
      </c>
      <c r="K550" s="110">
        <v>12287</v>
      </c>
      <c r="L550" s="111">
        <f t="shared" si="24"/>
        <v>422</v>
      </c>
      <c r="M550" s="108"/>
      <c r="N550" s="109">
        <v>6008</v>
      </c>
      <c r="O550" s="110">
        <v>6222</v>
      </c>
      <c r="P550" s="110">
        <v>6017</v>
      </c>
      <c r="Q550" s="110">
        <v>5702</v>
      </c>
      <c r="R550" s="110" t="s">
        <v>601</v>
      </c>
      <c r="S550" s="111">
        <f t="shared" si="25"/>
        <v>-315</v>
      </c>
      <c r="T550" s="108"/>
      <c r="U550" s="109">
        <v>18961</v>
      </c>
      <c r="V550" s="110">
        <v>19492</v>
      </c>
      <c r="W550" s="110">
        <v>19177</v>
      </c>
      <c r="X550" s="111">
        <f t="shared" si="26"/>
        <v>-315</v>
      </c>
      <c r="Z550" s="112">
        <f>VLOOKUP(F550,'24q3 abv'!1:1048576,46,FALSE)</f>
        <v>-2.5631608464120461</v>
      </c>
      <c r="AA550" s="113">
        <f>VLOOKUP(F550,'24q3 abv'!1:1048576,48,FALSE)</f>
        <v>8.6164782950368952</v>
      </c>
      <c r="AB550" s="113">
        <f>VLOOKUP(F550,'24q3 abv'!1:1048576,49,FALSE)</f>
        <v>5.2312570335154458</v>
      </c>
      <c r="AC550" s="114">
        <f>VLOOKUP(F550,'24q3 abv'!1:1048576,50,FALSE)</f>
        <v>-3.3852212615214494</v>
      </c>
      <c r="AF550" s="257"/>
      <c r="AI550" s="257"/>
    </row>
    <row r="551" spans="1:35" x14ac:dyDescent="0.2">
      <c r="A551" s="105">
        <v>478</v>
      </c>
      <c r="B551" s="105">
        <v>478352160</v>
      </c>
      <c r="C551" s="106" t="s">
        <v>271</v>
      </c>
      <c r="D551" s="105">
        <v>352</v>
      </c>
      <c r="E551" s="106" t="s">
        <v>272</v>
      </c>
      <c r="F551" s="105">
        <v>160</v>
      </c>
      <c r="G551" s="106" t="s">
        <v>47</v>
      </c>
      <c r="H551" s="107">
        <v>1</v>
      </c>
      <c r="I551" s="108"/>
      <c r="J551" s="109">
        <v>16013.193512137581</v>
      </c>
      <c r="K551" s="110">
        <v>10332</v>
      </c>
      <c r="L551" s="111">
        <f t="shared" si="24"/>
        <v>-5681.1935121375809</v>
      </c>
      <c r="M551" s="108"/>
      <c r="N551" s="109">
        <v>33</v>
      </c>
      <c r="O551" s="110">
        <v>21</v>
      </c>
      <c r="P551" s="110">
        <v>21</v>
      </c>
      <c r="Q551" s="110">
        <v>161</v>
      </c>
      <c r="R551" s="110" t="s">
        <v>601</v>
      </c>
      <c r="S551" s="111">
        <f t="shared" si="25"/>
        <v>140</v>
      </c>
      <c r="T551" s="108"/>
      <c r="U551" s="109">
        <v>17134.193512137579</v>
      </c>
      <c r="V551" s="110">
        <v>11541</v>
      </c>
      <c r="W551" s="110">
        <v>11681</v>
      </c>
      <c r="X551" s="111">
        <f t="shared" si="26"/>
        <v>140</v>
      </c>
      <c r="Z551" s="112">
        <f>VLOOKUP(F551,'24q3 abv'!1:1048576,46,FALSE)</f>
        <v>1.352777362338486</v>
      </c>
      <c r="AA551" s="113">
        <f>VLOOKUP(F551,'24q3 abv'!1:1048576,48,FALSE)</f>
        <v>11.988370942050203</v>
      </c>
      <c r="AB551" s="113">
        <f>VLOOKUP(F551,'24q3 abv'!1:1048576,49,FALSE)</f>
        <v>13.605059775129922</v>
      </c>
      <c r="AC551" s="114">
        <f>VLOOKUP(F551,'24q3 abv'!1:1048576,50,FALSE)</f>
        <v>1.6166888330797189</v>
      </c>
      <c r="AF551" s="257"/>
      <c r="AI551" s="257"/>
    </row>
    <row r="552" spans="1:35" x14ac:dyDescent="0.2">
      <c r="A552" s="105">
        <v>478</v>
      </c>
      <c r="B552" s="105">
        <v>478352162</v>
      </c>
      <c r="C552" s="106" t="s">
        <v>271</v>
      </c>
      <c r="D552" s="105">
        <v>352</v>
      </c>
      <c r="E552" s="106" t="s">
        <v>272</v>
      </c>
      <c r="F552" s="105">
        <v>162</v>
      </c>
      <c r="G552" s="106" t="s">
        <v>146</v>
      </c>
      <c r="H552" s="107">
        <v>12</v>
      </c>
      <c r="I552" s="108"/>
      <c r="J552" s="109">
        <v>11360</v>
      </c>
      <c r="K552" s="110">
        <v>12157</v>
      </c>
      <c r="L552" s="111">
        <f t="shared" si="24"/>
        <v>797</v>
      </c>
      <c r="M552" s="108"/>
      <c r="N552" s="109">
        <v>2357</v>
      </c>
      <c r="O552" s="110">
        <v>2523</v>
      </c>
      <c r="P552" s="110">
        <v>2523</v>
      </c>
      <c r="Q552" s="110">
        <v>2443</v>
      </c>
      <c r="R552" s="110" t="s">
        <v>601</v>
      </c>
      <c r="S552" s="111">
        <f t="shared" si="25"/>
        <v>-80</v>
      </c>
      <c r="T552" s="108"/>
      <c r="U552" s="109">
        <v>14805</v>
      </c>
      <c r="V552" s="110">
        <v>15868</v>
      </c>
      <c r="W552" s="110">
        <v>15788</v>
      </c>
      <c r="X552" s="111">
        <f t="shared" si="26"/>
        <v>-80</v>
      </c>
      <c r="Z552" s="112">
        <f>VLOOKUP(F552,'24q3 abv'!1:1048576,46,FALSE)</f>
        <v>-0.65362229063747179</v>
      </c>
      <c r="AA552" s="113">
        <f>VLOOKUP(F552,'24q3 abv'!1:1048576,48,FALSE)</f>
        <v>3.0068086082826588</v>
      </c>
      <c r="AB552" s="113">
        <f>VLOOKUP(F552,'24q3 abv'!1:1048576,49,FALSE)</f>
        <v>2.4004478963541431</v>
      </c>
      <c r="AC552" s="114">
        <f>VLOOKUP(F552,'24q3 abv'!1:1048576,50,FALSE)</f>
        <v>-0.60636071192851571</v>
      </c>
      <c r="AF552" s="257"/>
      <c r="AI552" s="257"/>
    </row>
    <row r="553" spans="1:35" x14ac:dyDescent="0.2">
      <c r="A553" s="105">
        <v>478</v>
      </c>
      <c r="B553" s="105">
        <v>478352170</v>
      </c>
      <c r="C553" s="106" t="s">
        <v>271</v>
      </c>
      <c r="D553" s="105">
        <v>352</v>
      </c>
      <c r="E553" s="106" t="s">
        <v>272</v>
      </c>
      <c r="F553" s="105">
        <v>170</v>
      </c>
      <c r="G553" s="106" t="s">
        <v>102</v>
      </c>
      <c r="H553" s="107">
        <v>2</v>
      </c>
      <c r="I553" s="108"/>
      <c r="J553" s="109">
        <v>10373</v>
      </c>
      <c r="K553" s="110">
        <v>11287</v>
      </c>
      <c r="L553" s="111">
        <f t="shared" si="24"/>
        <v>914</v>
      </c>
      <c r="M553" s="108"/>
      <c r="N553" s="109">
        <v>1557</v>
      </c>
      <c r="O553" s="110">
        <v>1695</v>
      </c>
      <c r="P553" s="110">
        <v>600</v>
      </c>
      <c r="Q553" s="110">
        <v>624</v>
      </c>
      <c r="R553" s="110" t="s">
        <v>601</v>
      </c>
      <c r="S553" s="111">
        <f t="shared" si="25"/>
        <v>24</v>
      </c>
      <c r="T553" s="108"/>
      <c r="U553" s="109">
        <v>13018</v>
      </c>
      <c r="V553" s="110">
        <v>13075</v>
      </c>
      <c r="W553" s="110">
        <v>13099</v>
      </c>
      <c r="X553" s="111">
        <f t="shared" si="26"/>
        <v>24</v>
      </c>
      <c r="Z553" s="112">
        <f>VLOOKUP(F553,'24q3 abv'!1:1048576,46,FALSE)</f>
        <v>0.21523703644975001</v>
      </c>
      <c r="AA553" s="113">
        <f>VLOOKUP(F553,'24q3 abv'!1:1048576,48,FALSE)</f>
        <v>12.812842175833739</v>
      </c>
      <c r="AB553" s="113">
        <f>VLOOKUP(F553,'24q3 abv'!1:1048576,49,FALSE)</f>
        <v>3.0478431574059721</v>
      </c>
      <c r="AC553" s="114">
        <f>VLOOKUP(F553,'24q3 abv'!1:1048576,50,FALSE)</f>
        <v>-9.7649990184277655</v>
      </c>
      <c r="AF553" s="257"/>
      <c r="AI553" s="257"/>
    </row>
    <row r="554" spans="1:35" x14ac:dyDescent="0.2">
      <c r="A554" s="105">
        <v>478</v>
      </c>
      <c r="B554" s="105">
        <v>478352174</v>
      </c>
      <c r="C554" s="106" t="s">
        <v>271</v>
      </c>
      <c r="D554" s="105">
        <v>352</v>
      </c>
      <c r="E554" s="106" t="s">
        <v>272</v>
      </c>
      <c r="F554" s="105">
        <v>174</v>
      </c>
      <c r="G554" s="106" t="s">
        <v>120</v>
      </c>
      <c r="H554" s="107">
        <v>13</v>
      </c>
      <c r="I554" s="108"/>
      <c r="J554" s="109">
        <v>11276</v>
      </c>
      <c r="K554" s="110">
        <v>11843</v>
      </c>
      <c r="L554" s="111">
        <f t="shared" si="24"/>
        <v>567</v>
      </c>
      <c r="M554" s="108"/>
      <c r="N554" s="109">
        <v>7401</v>
      </c>
      <c r="O554" s="110">
        <v>7773</v>
      </c>
      <c r="P554" s="110">
        <v>6955</v>
      </c>
      <c r="Q554" s="110">
        <v>6999</v>
      </c>
      <c r="R554" s="110" t="s">
        <v>601</v>
      </c>
      <c r="S554" s="111">
        <f t="shared" si="25"/>
        <v>44</v>
      </c>
      <c r="T554" s="108"/>
      <c r="U554" s="109">
        <v>19765</v>
      </c>
      <c r="V554" s="110">
        <v>19986</v>
      </c>
      <c r="W554" s="110">
        <v>20030</v>
      </c>
      <c r="X554" s="111">
        <f t="shared" si="26"/>
        <v>44</v>
      </c>
      <c r="Z554" s="112">
        <f>VLOOKUP(F554,'24q3 abv'!1:1048576,46,FALSE)</f>
        <v>0.36834483320595268</v>
      </c>
      <c r="AA554" s="113">
        <f>VLOOKUP(F554,'24q3 abv'!1:1048576,48,FALSE)</f>
        <v>10.19858033112844</v>
      </c>
      <c r="AB554" s="113">
        <f>VLOOKUP(F554,'24q3 abv'!1:1048576,49,FALSE)</f>
        <v>5.3189620730776221</v>
      </c>
      <c r="AC554" s="114">
        <f>VLOOKUP(F554,'24q3 abv'!1:1048576,50,FALSE)</f>
        <v>-4.8796182580508178</v>
      </c>
      <c r="AF554" s="257"/>
      <c r="AI554" s="257"/>
    </row>
    <row r="555" spans="1:35" x14ac:dyDescent="0.2">
      <c r="A555" s="105">
        <v>478</v>
      </c>
      <c r="B555" s="105">
        <v>478352271</v>
      </c>
      <c r="C555" s="106" t="s">
        <v>271</v>
      </c>
      <c r="D555" s="105">
        <v>352</v>
      </c>
      <c r="E555" s="106" t="s">
        <v>272</v>
      </c>
      <c r="F555" s="105">
        <v>271</v>
      </c>
      <c r="G555" s="106" t="s">
        <v>149</v>
      </c>
      <c r="H555" s="107">
        <v>2</v>
      </c>
      <c r="I555" s="108"/>
      <c r="J555" s="109" t="s">
        <v>601</v>
      </c>
      <c r="K555" s="110">
        <v>12497</v>
      </c>
      <c r="L555" s="111" t="str">
        <f t="shared" si="24"/>
        <v/>
      </c>
      <c r="M555" s="108"/>
      <c r="N555" s="109" t="s">
        <v>601</v>
      </c>
      <c r="O555" s="110" t="s">
        <v>601</v>
      </c>
      <c r="P555" s="110">
        <v>3719</v>
      </c>
      <c r="Q555" s="110">
        <v>3720</v>
      </c>
      <c r="R555" s="110" t="s">
        <v>601</v>
      </c>
      <c r="S555" s="111">
        <f t="shared" si="25"/>
        <v>1</v>
      </c>
      <c r="T555" s="108"/>
      <c r="U555" s="109" t="s">
        <v>601</v>
      </c>
      <c r="V555" s="110">
        <v>17404</v>
      </c>
      <c r="W555" s="110">
        <v>17405</v>
      </c>
      <c r="X555" s="111">
        <f t="shared" si="26"/>
        <v>1</v>
      </c>
      <c r="Z555" s="112">
        <f>VLOOKUP(F555,'24q3 abv'!1:1048576,46,FALSE)</f>
        <v>6.5486923519131324E-3</v>
      </c>
      <c r="AA555" s="113">
        <f>VLOOKUP(F555,'24q3 abv'!1:1048576,48,FALSE)</f>
        <v>5.2383877586306218</v>
      </c>
      <c r="AB555" s="113">
        <f>VLOOKUP(F555,'24q3 abv'!1:1048576,49,FALSE)</f>
        <v>5.8320389688193117</v>
      </c>
      <c r="AC555" s="114">
        <f>VLOOKUP(F555,'24q3 abv'!1:1048576,50,FALSE)</f>
        <v>0.59365121018868994</v>
      </c>
      <c r="AF555" s="257"/>
      <c r="AI555" s="257"/>
    </row>
    <row r="556" spans="1:35" x14ac:dyDescent="0.2">
      <c r="A556" s="105">
        <v>478</v>
      </c>
      <c r="B556" s="105">
        <v>478352288</v>
      </c>
      <c r="C556" s="106" t="s">
        <v>271</v>
      </c>
      <c r="D556" s="105">
        <v>352</v>
      </c>
      <c r="E556" s="106" t="s">
        <v>272</v>
      </c>
      <c r="F556" s="105">
        <v>288</v>
      </c>
      <c r="G556" s="106" t="s">
        <v>276</v>
      </c>
      <c r="H556" s="107">
        <v>3</v>
      </c>
      <c r="I556" s="108"/>
      <c r="J556" s="109">
        <v>9754</v>
      </c>
      <c r="K556" s="110">
        <v>10332</v>
      </c>
      <c r="L556" s="111">
        <f t="shared" si="24"/>
        <v>578</v>
      </c>
      <c r="M556" s="108"/>
      <c r="N556" s="109">
        <v>7162</v>
      </c>
      <c r="O556" s="110">
        <v>7586</v>
      </c>
      <c r="P556" s="110">
        <v>7856</v>
      </c>
      <c r="Q556" s="110">
        <v>7895</v>
      </c>
      <c r="R556" s="110" t="s">
        <v>601</v>
      </c>
      <c r="S556" s="111">
        <f t="shared" si="25"/>
        <v>39</v>
      </c>
      <c r="T556" s="108"/>
      <c r="U556" s="109">
        <v>18004</v>
      </c>
      <c r="V556" s="110">
        <v>19376</v>
      </c>
      <c r="W556" s="110">
        <v>19415</v>
      </c>
      <c r="X556" s="111">
        <f t="shared" si="26"/>
        <v>39</v>
      </c>
      <c r="Z556" s="112">
        <f>VLOOKUP(F556,'24q3 abv'!1:1048576,46,FALSE)</f>
        <v>0.38418985553784069</v>
      </c>
      <c r="AA556" s="113">
        <f>VLOOKUP(F556,'24q3 abv'!1:1048576,48,FALSE)</f>
        <v>6.6638249032548584</v>
      </c>
      <c r="AB556" s="113">
        <f>VLOOKUP(F556,'24q3 abv'!1:1048576,49,FALSE)</f>
        <v>8.3566280050742225</v>
      </c>
      <c r="AC556" s="114">
        <f>VLOOKUP(F556,'24q3 abv'!1:1048576,50,FALSE)</f>
        <v>1.6928031018193641</v>
      </c>
      <c r="AF556" s="257"/>
      <c r="AI556" s="257"/>
    </row>
    <row r="557" spans="1:35" x14ac:dyDescent="0.2">
      <c r="A557" s="105">
        <v>478</v>
      </c>
      <c r="B557" s="105">
        <v>478352301</v>
      </c>
      <c r="C557" s="106" t="s">
        <v>271</v>
      </c>
      <c r="D557" s="105">
        <v>352</v>
      </c>
      <c r="E557" s="106" t="s">
        <v>272</v>
      </c>
      <c r="F557" s="105">
        <v>301</v>
      </c>
      <c r="G557" s="106" t="s">
        <v>168</v>
      </c>
      <c r="H557" s="107">
        <v>1</v>
      </c>
      <c r="I557" s="108"/>
      <c r="J557" s="109" t="s">
        <v>601</v>
      </c>
      <c r="K557" s="110">
        <v>13148</v>
      </c>
      <c r="L557" s="111" t="str">
        <f t="shared" si="24"/>
        <v/>
      </c>
      <c r="M557" s="108"/>
      <c r="N557" s="109" t="s">
        <v>601</v>
      </c>
      <c r="O557" s="110">
        <v>4556</v>
      </c>
      <c r="P557" s="110">
        <v>3712</v>
      </c>
      <c r="Q557" s="110">
        <v>3709</v>
      </c>
      <c r="R557" s="110" t="s">
        <v>601</v>
      </c>
      <c r="S557" s="111">
        <f t="shared" si="25"/>
        <v>-3</v>
      </c>
      <c r="T557" s="108"/>
      <c r="U557" s="109" t="s">
        <v>601</v>
      </c>
      <c r="V557" s="110">
        <v>18048</v>
      </c>
      <c r="W557" s="110">
        <v>18045</v>
      </c>
      <c r="X557" s="111">
        <f t="shared" si="26"/>
        <v>-3</v>
      </c>
      <c r="Z557" s="112">
        <f>VLOOKUP(F557,'24q3 abv'!1:1048576,46,FALSE)</f>
        <v>-2.1922662548462313E-2</v>
      </c>
      <c r="AA557" s="113">
        <f>VLOOKUP(F557,'24q3 abv'!1:1048576,48,FALSE)</f>
        <v>5.5778335633287979</v>
      </c>
      <c r="AB557" s="113">
        <f>VLOOKUP(F557,'24q3 abv'!1:1048576,49,FALSE)</f>
        <v>0.60040638441051331</v>
      </c>
      <c r="AC557" s="114">
        <f>VLOOKUP(F557,'24q3 abv'!1:1048576,50,FALSE)</f>
        <v>-4.9774271789182842</v>
      </c>
      <c r="AF557" s="257"/>
      <c r="AI557" s="257"/>
    </row>
    <row r="558" spans="1:35" x14ac:dyDescent="0.2">
      <c r="A558" s="105">
        <v>478</v>
      </c>
      <c r="B558" s="105">
        <v>478352321</v>
      </c>
      <c r="C558" s="106" t="s">
        <v>271</v>
      </c>
      <c r="D558" s="105">
        <v>352</v>
      </c>
      <c r="E558" s="106" t="s">
        <v>272</v>
      </c>
      <c r="F558" s="105">
        <v>321</v>
      </c>
      <c r="G558" s="106" t="s">
        <v>107</v>
      </c>
      <c r="H558" s="107">
        <v>1</v>
      </c>
      <c r="I558" s="108"/>
      <c r="J558" s="109">
        <v>9754</v>
      </c>
      <c r="K558" s="110">
        <v>12243</v>
      </c>
      <c r="L558" s="111">
        <f t="shared" si="24"/>
        <v>2489</v>
      </c>
      <c r="M558" s="108"/>
      <c r="N558" s="109">
        <v>4934</v>
      </c>
      <c r="O558" s="110">
        <v>6193</v>
      </c>
      <c r="P558" s="110">
        <v>6297</v>
      </c>
      <c r="Q558" s="110">
        <v>6298</v>
      </c>
      <c r="R558" s="110" t="s">
        <v>601</v>
      </c>
      <c r="S558" s="111">
        <f t="shared" si="25"/>
        <v>1</v>
      </c>
      <c r="T558" s="108"/>
      <c r="U558" s="109">
        <v>15776</v>
      </c>
      <c r="V558" s="110">
        <v>19728</v>
      </c>
      <c r="W558" s="110">
        <v>19729</v>
      </c>
      <c r="X558" s="111">
        <f t="shared" si="26"/>
        <v>1</v>
      </c>
      <c r="Z558" s="112">
        <f>VLOOKUP(F558,'24q3 abv'!1:1048576,46,FALSE)</f>
        <v>1.2085032716640853E-2</v>
      </c>
      <c r="AA558" s="113">
        <f>VLOOKUP(F558,'24q3 abv'!1:1048576,48,FALSE)</f>
        <v>4.8531483382749068</v>
      </c>
      <c r="AB558" s="113">
        <f>VLOOKUP(F558,'24q3 abv'!1:1048576,49,FALSE)</f>
        <v>5.795122810698432</v>
      </c>
      <c r="AC558" s="114">
        <f>VLOOKUP(F558,'24q3 abv'!1:1048576,50,FALSE)</f>
        <v>0.94197447242352528</v>
      </c>
      <c r="AF558" s="257"/>
      <c r="AI558" s="257"/>
    </row>
    <row r="559" spans="1:35" x14ac:dyDescent="0.2">
      <c r="A559" s="105">
        <v>478</v>
      </c>
      <c r="B559" s="105">
        <v>478352322</v>
      </c>
      <c r="C559" s="106" t="s">
        <v>271</v>
      </c>
      <c r="D559" s="105">
        <v>352</v>
      </c>
      <c r="E559" s="106" t="s">
        <v>272</v>
      </c>
      <c r="F559" s="105">
        <v>322</v>
      </c>
      <c r="G559" s="106" t="s">
        <v>204</v>
      </c>
      <c r="H559" s="107">
        <v>2</v>
      </c>
      <c r="I559" s="108"/>
      <c r="J559" s="109">
        <v>12800.013696969698</v>
      </c>
      <c r="K559" s="110">
        <v>10332</v>
      </c>
      <c r="L559" s="111">
        <f t="shared" si="24"/>
        <v>-2468.0136969696978</v>
      </c>
      <c r="M559" s="108"/>
      <c r="N559" s="109">
        <v>6163</v>
      </c>
      <c r="O559" s="110">
        <v>4975</v>
      </c>
      <c r="P559" s="110">
        <v>4838</v>
      </c>
      <c r="Q559" s="110">
        <v>4858</v>
      </c>
      <c r="R559" s="110" t="s">
        <v>601</v>
      </c>
      <c r="S559" s="111">
        <f t="shared" si="25"/>
        <v>20</v>
      </c>
      <c r="T559" s="108"/>
      <c r="U559" s="109">
        <v>20051.013696969698</v>
      </c>
      <c r="V559" s="110">
        <v>16358</v>
      </c>
      <c r="W559" s="110">
        <v>16378</v>
      </c>
      <c r="X559" s="111">
        <f t="shared" si="26"/>
        <v>20</v>
      </c>
      <c r="Z559" s="112">
        <f>VLOOKUP(F559,'24q3 abv'!1:1048576,46,FALSE)</f>
        <v>0.20239033771053982</v>
      </c>
      <c r="AA559" s="113">
        <f>VLOOKUP(F559,'24q3 abv'!1:1048576,48,FALSE)</f>
        <v>6.8038228330304822</v>
      </c>
      <c r="AB559" s="113">
        <f>VLOOKUP(F559,'24q3 abv'!1:1048576,49,FALSE)</f>
        <v>5.8627895405611206</v>
      </c>
      <c r="AC559" s="114">
        <f>VLOOKUP(F559,'24q3 abv'!1:1048576,50,FALSE)</f>
        <v>-0.94103329246936163</v>
      </c>
      <c r="AF559" s="257"/>
      <c r="AI559" s="257"/>
    </row>
    <row r="560" spans="1:35" x14ac:dyDescent="0.2">
      <c r="A560" s="105">
        <v>478</v>
      </c>
      <c r="B560" s="105">
        <v>478352326</v>
      </c>
      <c r="C560" s="106" t="s">
        <v>271</v>
      </c>
      <c r="D560" s="105">
        <v>352</v>
      </c>
      <c r="E560" s="106" t="s">
        <v>272</v>
      </c>
      <c r="F560" s="105">
        <v>326</v>
      </c>
      <c r="G560" s="106" t="s">
        <v>174</v>
      </c>
      <c r="H560" s="107">
        <v>4</v>
      </c>
      <c r="I560" s="108"/>
      <c r="J560" s="109">
        <v>11611</v>
      </c>
      <c r="K560" s="110">
        <v>11287</v>
      </c>
      <c r="L560" s="111">
        <f t="shared" si="24"/>
        <v>-324</v>
      </c>
      <c r="M560" s="108"/>
      <c r="N560" s="109">
        <v>4771</v>
      </c>
      <c r="O560" s="110">
        <v>4638</v>
      </c>
      <c r="P560" s="110">
        <v>3613</v>
      </c>
      <c r="Q560" s="110">
        <v>3628</v>
      </c>
      <c r="R560" s="110" t="s">
        <v>601</v>
      </c>
      <c r="S560" s="111">
        <f t="shared" si="25"/>
        <v>15</v>
      </c>
      <c r="T560" s="108"/>
      <c r="U560" s="109">
        <v>17470</v>
      </c>
      <c r="V560" s="110">
        <v>16088</v>
      </c>
      <c r="W560" s="110">
        <v>16103</v>
      </c>
      <c r="X560" s="111">
        <f t="shared" si="26"/>
        <v>15</v>
      </c>
      <c r="Z560" s="112">
        <f>VLOOKUP(F560,'24q3 abv'!1:1048576,46,FALSE)</f>
        <v>0.12642980502980095</v>
      </c>
      <c r="AA560" s="113">
        <f>VLOOKUP(F560,'24q3 abv'!1:1048576,48,FALSE)</f>
        <v>10.325907893076941</v>
      </c>
      <c r="AB560" s="113">
        <f>VLOOKUP(F560,'24q3 abv'!1:1048576,49,FALSE)</f>
        <v>3.0580332435020994</v>
      </c>
      <c r="AC560" s="114">
        <f>VLOOKUP(F560,'24q3 abv'!1:1048576,50,FALSE)</f>
        <v>-7.2678746495748419</v>
      </c>
      <c r="AF560" s="257"/>
      <c r="AI560" s="257"/>
    </row>
    <row r="561" spans="1:35" x14ac:dyDescent="0.2">
      <c r="A561" s="105">
        <v>478</v>
      </c>
      <c r="B561" s="105">
        <v>478352348</v>
      </c>
      <c r="C561" s="106" t="s">
        <v>271</v>
      </c>
      <c r="D561" s="105">
        <v>352</v>
      </c>
      <c r="E561" s="106" t="s">
        <v>272</v>
      </c>
      <c r="F561" s="105">
        <v>348</v>
      </c>
      <c r="G561" s="106" t="s">
        <v>108</v>
      </c>
      <c r="H561" s="107">
        <v>4</v>
      </c>
      <c r="I561" s="108"/>
      <c r="J561" s="109">
        <v>13252</v>
      </c>
      <c r="K561" s="110">
        <v>13719</v>
      </c>
      <c r="L561" s="111">
        <f t="shared" si="24"/>
        <v>467</v>
      </c>
      <c r="M561" s="108"/>
      <c r="N561" s="109">
        <v>0</v>
      </c>
      <c r="O561" s="110">
        <v>0</v>
      </c>
      <c r="P561" s="110">
        <v>71</v>
      </c>
      <c r="Q561" s="110">
        <v>52</v>
      </c>
      <c r="R561" s="110" t="s">
        <v>601</v>
      </c>
      <c r="S561" s="111">
        <f t="shared" si="25"/>
        <v>-19</v>
      </c>
      <c r="T561" s="108"/>
      <c r="U561" s="109">
        <v>14340</v>
      </c>
      <c r="V561" s="110">
        <v>14978</v>
      </c>
      <c r="W561" s="110">
        <v>14959</v>
      </c>
      <c r="X561" s="111">
        <f t="shared" si="26"/>
        <v>-19</v>
      </c>
      <c r="Z561" s="112">
        <f>VLOOKUP(F561,'24q3 abv'!1:1048576,46,FALSE)</f>
        <v>-0.13185899459953987</v>
      </c>
      <c r="AA561" s="113">
        <f>VLOOKUP(F561,'24q3 abv'!1:1048576,48,FALSE)</f>
        <v>11.013101418639465</v>
      </c>
      <c r="AB561" s="113">
        <f>VLOOKUP(F561,'24q3 abv'!1:1048576,49,FALSE)</f>
        <v>11.5861359280713</v>
      </c>
      <c r="AC561" s="114">
        <f>VLOOKUP(F561,'24q3 abv'!1:1048576,50,FALSE)</f>
        <v>0.5730345094318352</v>
      </c>
      <c r="AF561" s="257"/>
      <c r="AI561" s="257"/>
    </row>
    <row r="562" spans="1:35" x14ac:dyDescent="0.2">
      <c r="A562" s="105">
        <v>478</v>
      </c>
      <c r="B562" s="105">
        <v>478352352</v>
      </c>
      <c r="C562" s="106" t="s">
        <v>271</v>
      </c>
      <c r="D562" s="105">
        <v>352</v>
      </c>
      <c r="E562" s="106" t="s">
        <v>272</v>
      </c>
      <c r="F562" s="105">
        <v>352</v>
      </c>
      <c r="G562" s="106" t="s">
        <v>272</v>
      </c>
      <c r="H562" s="107">
        <v>6</v>
      </c>
      <c r="I562" s="108"/>
      <c r="J562" s="109">
        <v>12807</v>
      </c>
      <c r="K562" s="110">
        <v>12087</v>
      </c>
      <c r="L562" s="111">
        <f t="shared" si="24"/>
        <v>-720</v>
      </c>
      <c r="M562" s="108"/>
      <c r="N562" s="109">
        <v>6805</v>
      </c>
      <c r="O562" s="110">
        <v>6423</v>
      </c>
      <c r="P562" s="110">
        <v>5713</v>
      </c>
      <c r="Q562" s="110">
        <v>5703</v>
      </c>
      <c r="R562" s="110" t="s">
        <v>601</v>
      </c>
      <c r="S562" s="111">
        <f t="shared" si="25"/>
        <v>-10</v>
      </c>
      <c r="T562" s="108"/>
      <c r="U562" s="109">
        <v>20700</v>
      </c>
      <c r="V562" s="110">
        <v>18988</v>
      </c>
      <c r="W562" s="110">
        <v>18978</v>
      </c>
      <c r="X562" s="111">
        <f t="shared" si="26"/>
        <v>-10</v>
      </c>
      <c r="Z562" s="112">
        <f>VLOOKUP(F562,'24q3 abv'!1:1048576,46,FALSE)</f>
        <v>0</v>
      </c>
      <c r="AA562" s="113" t="str">
        <f>VLOOKUP(F562,'24q3 abv'!1:1048576,48,FALSE)</f>
        <v/>
      </c>
      <c r="AB562" s="113" t="str">
        <f>VLOOKUP(F562,'24q3 abv'!1:1048576,49,FALSE)</f>
        <v/>
      </c>
      <c r="AC562" s="114" t="str">
        <f>VLOOKUP(F562,'24q3 abv'!1:1048576,50,FALSE)</f>
        <v/>
      </c>
      <c r="AF562" s="257"/>
      <c r="AI562" s="257"/>
    </row>
    <row r="563" spans="1:35" x14ac:dyDescent="0.2">
      <c r="A563" s="105">
        <v>478</v>
      </c>
      <c r="B563" s="105">
        <v>478352600</v>
      </c>
      <c r="C563" s="106" t="s">
        <v>271</v>
      </c>
      <c r="D563" s="105">
        <v>352</v>
      </c>
      <c r="E563" s="106" t="s">
        <v>272</v>
      </c>
      <c r="F563" s="105">
        <v>600</v>
      </c>
      <c r="G563" s="106" t="s">
        <v>150</v>
      </c>
      <c r="H563" s="107">
        <v>36</v>
      </c>
      <c r="I563" s="108"/>
      <c r="J563" s="109">
        <v>11152</v>
      </c>
      <c r="K563" s="110">
        <v>11966</v>
      </c>
      <c r="L563" s="111">
        <f t="shared" si="24"/>
        <v>814</v>
      </c>
      <c r="M563" s="108"/>
      <c r="N563" s="109">
        <v>4876</v>
      </c>
      <c r="O563" s="110">
        <v>5232</v>
      </c>
      <c r="P563" s="110">
        <v>5159</v>
      </c>
      <c r="Q563" s="110">
        <v>5152</v>
      </c>
      <c r="R563" s="110" t="s">
        <v>601</v>
      </c>
      <c r="S563" s="111">
        <f t="shared" si="25"/>
        <v>-7</v>
      </c>
      <c r="T563" s="108"/>
      <c r="U563" s="109">
        <v>17116</v>
      </c>
      <c r="V563" s="110">
        <v>18313</v>
      </c>
      <c r="W563" s="110">
        <v>18306</v>
      </c>
      <c r="X563" s="111">
        <f t="shared" si="26"/>
        <v>-7</v>
      </c>
      <c r="Z563" s="112">
        <f>VLOOKUP(F563,'24q3 abv'!1:1048576,46,FALSE)</f>
        <v>-6.1909711851399152E-2</v>
      </c>
      <c r="AA563" s="113">
        <f>VLOOKUP(F563,'24q3 abv'!1:1048576,48,FALSE)</f>
        <v>5.3072728700823086</v>
      </c>
      <c r="AB563" s="113">
        <f>VLOOKUP(F563,'24q3 abv'!1:1048576,49,FALSE)</f>
        <v>4.7241841996992839</v>
      </c>
      <c r="AC563" s="114">
        <f>VLOOKUP(F563,'24q3 abv'!1:1048576,50,FALSE)</f>
        <v>-0.5830886703830247</v>
      </c>
      <c r="AF563" s="257"/>
      <c r="AI563" s="257"/>
    </row>
    <row r="564" spans="1:35" x14ac:dyDescent="0.2">
      <c r="A564" s="105">
        <v>478</v>
      </c>
      <c r="B564" s="105">
        <v>478352610</v>
      </c>
      <c r="C564" s="106" t="s">
        <v>271</v>
      </c>
      <c r="D564" s="105">
        <v>352</v>
      </c>
      <c r="E564" s="106" t="s">
        <v>272</v>
      </c>
      <c r="F564" s="105">
        <v>610</v>
      </c>
      <c r="G564" s="106" t="s">
        <v>269</v>
      </c>
      <c r="H564" s="107">
        <v>7</v>
      </c>
      <c r="I564" s="108"/>
      <c r="J564" s="109">
        <v>11611</v>
      </c>
      <c r="K564" s="110">
        <v>11697</v>
      </c>
      <c r="L564" s="111">
        <f t="shared" si="24"/>
        <v>86</v>
      </c>
      <c r="M564" s="108"/>
      <c r="N564" s="109">
        <v>1811</v>
      </c>
      <c r="O564" s="110">
        <v>1824</v>
      </c>
      <c r="P564" s="110">
        <v>1510</v>
      </c>
      <c r="Q564" s="110">
        <v>1513</v>
      </c>
      <c r="R564" s="110" t="s">
        <v>601</v>
      </c>
      <c r="S564" s="111">
        <f t="shared" si="25"/>
        <v>3</v>
      </c>
      <c r="T564" s="108"/>
      <c r="U564" s="109">
        <v>14510</v>
      </c>
      <c r="V564" s="110">
        <v>14395</v>
      </c>
      <c r="W564" s="110">
        <v>14398</v>
      </c>
      <c r="X564" s="111">
        <f t="shared" si="26"/>
        <v>3</v>
      </c>
      <c r="Z564" s="112">
        <f>VLOOKUP(F564,'24q3 abv'!1:1048576,46,FALSE)</f>
        <v>3.1777020100491882E-2</v>
      </c>
      <c r="AA564" s="113">
        <f>VLOOKUP(F564,'24q3 abv'!1:1048576,48,FALSE)</f>
        <v>9.0682293626802544</v>
      </c>
      <c r="AB564" s="113">
        <f>VLOOKUP(F564,'24q3 abv'!1:1048576,49,FALSE)</f>
        <v>6.6171296579059371</v>
      </c>
      <c r="AC564" s="114">
        <f>VLOOKUP(F564,'24q3 abv'!1:1048576,50,FALSE)</f>
        <v>-2.4510997047743173</v>
      </c>
      <c r="AF564" s="257"/>
      <c r="AI564" s="257"/>
    </row>
    <row r="565" spans="1:35" x14ac:dyDescent="0.2">
      <c r="A565" s="105">
        <v>478</v>
      </c>
      <c r="B565" s="105">
        <v>478352616</v>
      </c>
      <c r="C565" s="106" t="s">
        <v>271</v>
      </c>
      <c r="D565" s="105">
        <v>352</v>
      </c>
      <c r="E565" s="106" t="s">
        <v>272</v>
      </c>
      <c r="F565" s="105">
        <v>616</v>
      </c>
      <c r="G565" s="106" t="s">
        <v>128</v>
      </c>
      <c r="H565" s="107">
        <v>47</v>
      </c>
      <c r="I565" s="108"/>
      <c r="J565" s="109">
        <v>11579</v>
      </c>
      <c r="K565" s="110">
        <v>11810</v>
      </c>
      <c r="L565" s="111">
        <f t="shared" si="24"/>
        <v>231</v>
      </c>
      <c r="M565" s="108"/>
      <c r="N565" s="109">
        <v>3405</v>
      </c>
      <c r="O565" s="110">
        <v>3473</v>
      </c>
      <c r="P565" s="110">
        <v>2379</v>
      </c>
      <c r="Q565" s="110">
        <v>2246</v>
      </c>
      <c r="R565" s="110" t="s">
        <v>601</v>
      </c>
      <c r="S565" s="111">
        <f t="shared" si="25"/>
        <v>-133</v>
      </c>
      <c r="T565" s="108"/>
      <c r="U565" s="109">
        <v>16072</v>
      </c>
      <c r="V565" s="110">
        <v>15377</v>
      </c>
      <c r="W565" s="110">
        <v>15244</v>
      </c>
      <c r="X565" s="111">
        <f t="shared" si="26"/>
        <v>-133</v>
      </c>
      <c r="Z565" s="112">
        <f>VLOOKUP(F565,'24q3 abv'!1:1048576,46,FALSE)</f>
        <v>-1.1293710576411939</v>
      </c>
      <c r="AA565" s="113">
        <f>VLOOKUP(F565,'24q3 abv'!1:1048576,48,FALSE)</f>
        <v>11.247406436705555</v>
      </c>
      <c r="AB565" s="113">
        <f>VLOOKUP(F565,'24q3 abv'!1:1048576,49,FALSE)</f>
        <v>1.5788855922674685</v>
      </c>
      <c r="AC565" s="114">
        <f>VLOOKUP(F565,'24q3 abv'!1:1048576,50,FALSE)</f>
        <v>-9.6685208444380866</v>
      </c>
      <c r="AF565" s="257"/>
      <c r="AI565" s="257"/>
    </row>
    <row r="566" spans="1:35" x14ac:dyDescent="0.2">
      <c r="A566" s="105">
        <v>478</v>
      </c>
      <c r="B566" s="105">
        <v>478352640</v>
      </c>
      <c r="C566" s="106" t="s">
        <v>271</v>
      </c>
      <c r="D566" s="105">
        <v>352</v>
      </c>
      <c r="E566" s="106" t="s">
        <v>272</v>
      </c>
      <c r="F566" s="105">
        <v>640</v>
      </c>
      <c r="G566" s="106" t="s">
        <v>277</v>
      </c>
      <c r="H566" s="107">
        <v>3</v>
      </c>
      <c r="I566" s="108"/>
      <c r="J566" s="109">
        <v>11611</v>
      </c>
      <c r="K566" s="110">
        <v>12243</v>
      </c>
      <c r="L566" s="111">
        <f t="shared" si="24"/>
        <v>632</v>
      </c>
      <c r="M566" s="108"/>
      <c r="N566" s="109">
        <v>7301</v>
      </c>
      <c r="O566" s="110">
        <v>7698</v>
      </c>
      <c r="P566" s="110">
        <v>8598</v>
      </c>
      <c r="Q566" s="110">
        <v>8600</v>
      </c>
      <c r="R566" s="110" t="s">
        <v>601</v>
      </c>
      <c r="S566" s="111">
        <f t="shared" si="25"/>
        <v>2</v>
      </c>
      <c r="T566" s="108"/>
      <c r="U566" s="109">
        <v>20000</v>
      </c>
      <c r="V566" s="110">
        <v>22029</v>
      </c>
      <c r="W566" s="110">
        <v>22031</v>
      </c>
      <c r="X566" s="111">
        <f t="shared" si="26"/>
        <v>2</v>
      </c>
      <c r="Z566" s="112">
        <f>VLOOKUP(F566,'24q3 abv'!1:1048576,46,FALSE)</f>
        <v>1.8126907233892098E-2</v>
      </c>
      <c r="AA566" s="113">
        <f>VLOOKUP(F566,'24q3 abv'!1:1048576,48,FALSE)</f>
        <v>3.7560366436761834</v>
      </c>
      <c r="AB566" s="113">
        <f>VLOOKUP(F566,'24q3 abv'!1:1048576,49,FALSE)</f>
        <v>9.3283800946030944</v>
      </c>
      <c r="AC566" s="114">
        <f>VLOOKUP(F566,'24q3 abv'!1:1048576,50,FALSE)</f>
        <v>5.572343450926911</v>
      </c>
      <c r="AF566" s="257"/>
      <c r="AI566" s="257"/>
    </row>
    <row r="567" spans="1:35" x14ac:dyDescent="0.2">
      <c r="A567" s="105">
        <v>478</v>
      </c>
      <c r="B567" s="105">
        <v>478352673</v>
      </c>
      <c r="C567" s="106" t="s">
        <v>271</v>
      </c>
      <c r="D567" s="105">
        <v>352</v>
      </c>
      <c r="E567" s="106" t="s">
        <v>272</v>
      </c>
      <c r="F567" s="105">
        <v>673</v>
      </c>
      <c r="G567" s="106" t="s">
        <v>152</v>
      </c>
      <c r="H567" s="107">
        <v>23</v>
      </c>
      <c r="I567" s="108"/>
      <c r="J567" s="109">
        <v>11067</v>
      </c>
      <c r="K567" s="110">
        <v>11781</v>
      </c>
      <c r="L567" s="111">
        <f t="shared" si="24"/>
        <v>714</v>
      </c>
      <c r="M567" s="108"/>
      <c r="N567" s="109">
        <v>6300</v>
      </c>
      <c r="O567" s="110">
        <v>6707</v>
      </c>
      <c r="P567" s="110">
        <v>6751</v>
      </c>
      <c r="Q567" s="110">
        <v>6720</v>
      </c>
      <c r="R567" s="110" t="s">
        <v>601</v>
      </c>
      <c r="S567" s="111">
        <f t="shared" si="25"/>
        <v>-31</v>
      </c>
      <c r="T567" s="108"/>
      <c r="U567" s="109">
        <v>18455</v>
      </c>
      <c r="V567" s="110">
        <v>19720</v>
      </c>
      <c r="W567" s="110">
        <v>19689</v>
      </c>
      <c r="X567" s="111">
        <f t="shared" si="26"/>
        <v>-31</v>
      </c>
      <c r="Z567" s="112">
        <f>VLOOKUP(F567,'24q3 abv'!1:1048576,46,FALSE)</f>
        <v>-0.26242529168609963</v>
      </c>
      <c r="AA567" s="113">
        <f>VLOOKUP(F567,'24q3 abv'!1:1048576,48,FALSE)</f>
        <v>5.4722977090933105</v>
      </c>
      <c r="AB567" s="113">
        <f>VLOOKUP(F567,'24q3 abv'!1:1048576,49,FALSE)</f>
        <v>5.5417175698358756</v>
      </c>
      <c r="AC567" s="114">
        <f>VLOOKUP(F567,'24q3 abv'!1:1048576,50,FALSE)</f>
        <v>6.941986074256512E-2</v>
      </c>
      <c r="AF567" s="257"/>
      <c r="AI567" s="257"/>
    </row>
    <row r="568" spans="1:35" x14ac:dyDescent="0.2">
      <c r="A568" s="105">
        <v>478</v>
      </c>
      <c r="B568" s="105">
        <v>478352695</v>
      </c>
      <c r="C568" s="106" t="s">
        <v>271</v>
      </c>
      <c r="D568" s="105">
        <v>352</v>
      </c>
      <c r="E568" s="106" t="s">
        <v>272</v>
      </c>
      <c r="F568" s="105">
        <v>695</v>
      </c>
      <c r="G568" s="106" t="s">
        <v>278</v>
      </c>
      <c r="H568" s="107">
        <v>1</v>
      </c>
      <c r="I568" s="108"/>
      <c r="J568" s="109">
        <v>11611</v>
      </c>
      <c r="K568" s="110">
        <v>12243</v>
      </c>
      <c r="L568" s="111">
        <f t="shared" si="24"/>
        <v>632</v>
      </c>
      <c r="M568" s="108"/>
      <c r="N568" s="109">
        <v>7317</v>
      </c>
      <c r="O568" s="110">
        <v>7715</v>
      </c>
      <c r="P568" s="110">
        <v>7660</v>
      </c>
      <c r="Q568" s="110">
        <v>7648</v>
      </c>
      <c r="R568" s="110" t="s">
        <v>601</v>
      </c>
      <c r="S568" s="111">
        <f t="shared" si="25"/>
        <v>-12</v>
      </c>
      <c r="T568" s="108"/>
      <c r="U568" s="109">
        <v>20016</v>
      </c>
      <c r="V568" s="110">
        <v>21091</v>
      </c>
      <c r="W568" s="110">
        <v>21079</v>
      </c>
      <c r="X568" s="111">
        <f t="shared" si="26"/>
        <v>-12</v>
      </c>
      <c r="Z568" s="112">
        <f>VLOOKUP(F568,'24q3 abv'!1:1048576,46,FALSE)</f>
        <v>-9.4054534459644401E-2</v>
      </c>
      <c r="AA568" s="113">
        <f>VLOOKUP(F568,'24q3 abv'!1:1048576,48,FALSE)</f>
        <v>2.9917933840721189</v>
      </c>
      <c r="AB568" s="113">
        <f>VLOOKUP(F568,'24q3 abv'!1:1048576,49,FALSE)</f>
        <v>2.262334943055528</v>
      </c>
      <c r="AC568" s="114">
        <f>VLOOKUP(F568,'24q3 abv'!1:1048576,50,FALSE)</f>
        <v>-0.72945844101659096</v>
      </c>
      <c r="AF568" s="257"/>
      <c r="AI568" s="257"/>
    </row>
    <row r="569" spans="1:35" x14ac:dyDescent="0.2">
      <c r="A569" s="105">
        <v>478</v>
      </c>
      <c r="B569" s="105">
        <v>478352720</v>
      </c>
      <c r="C569" s="106" t="s">
        <v>271</v>
      </c>
      <c r="D569" s="105">
        <v>352</v>
      </c>
      <c r="E569" s="106" t="s">
        <v>272</v>
      </c>
      <c r="F569" s="105">
        <v>720</v>
      </c>
      <c r="G569" s="106" t="s">
        <v>270</v>
      </c>
      <c r="H569" s="107">
        <v>1</v>
      </c>
      <c r="I569" s="108"/>
      <c r="J569" s="109">
        <v>10373</v>
      </c>
      <c r="K569" s="110">
        <v>12243</v>
      </c>
      <c r="L569" s="111">
        <f t="shared" si="24"/>
        <v>1870</v>
      </c>
      <c r="M569" s="108"/>
      <c r="N569" s="109">
        <v>1055</v>
      </c>
      <c r="O569" s="110">
        <v>1245</v>
      </c>
      <c r="P569" s="110">
        <v>1300</v>
      </c>
      <c r="Q569" s="110">
        <v>1284</v>
      </c>
      <c r="R569" s="110" t="s">
        <v>601</v>
      </c>
      <c r="S569" s="111">
        <f t="shared" si="25"/>
        <v>-16</v>
      </c>
      <c r="T569" s="108"/>
      <c r="U569" s="109">
        <v>12516</v>
      </c>
      <c r="V569" s="110">
        <v>14731</v>
      </c>
      <c r="W569" s="110">
        <v>14715</v>
      </c>
      <c r="X569" s="111">
        <f t="shared" si="26"/>
        <v>-16</v>
      </c>
      <c r="Z569" s="112">
        <f>VLOOKUP(F569,'24q3 abv'!1:1048576,46,FALSE)</f>
        <v>-0.12914261096607049</v>
      </c>
      <c r="AA569" s="113">
        <f>VLOOKUP(F569,'24q3 abv'!1:1048576,48,FALSE)</f>
        <v>12.401284338633216</v>
      </c>
      <c r="AB569" s="113">
        <f>VLOOKUP(F569,'24q3 abv'!1:1048576,49,FALSE)</f>
        <v>12.802988917524164</v>
      </c>
      <c r="AC569" s="114">
        <f>VLOOKUP(F569,'24q3 abv'!1:1048576,50,FALSE)</f>
        <v>0.40170457889094813</v>
      </c>
      <c r="AF569" s="257"/>
      <c r="AI569" s="257"/>
    </row>
    <row r="570" spans="1:35" x14ac:dyDescent="0.2">
      <c r="A570" s="105">
        <v>478</v>
      </c>
      <c r="B570" s="105">
        <v>478352725</v>
      </c>
      <c r="C570" s="106" t="s">
        <v>271</v>
      </c>
      <c r="D570" s="105">
        <v>352</v>
      </c>
      <c r="E570" s="106" t="s">
        <v>272</v>
      </c>
      <c r="F570" s="105">
        <v>725</v>
      </c>
      <c r="G570" s="106" t="s">
        <v>154</v>
      </c>
      <c r="H570" s="107">
        <v>20</v>
      </c>
      <c r="I570" s="108"/>
      <c r="J570" s="109">
        <v>11668</v>
      </c>
      <c r="K570" s="110">
        <v>12140</v>
      </c>
      <c r="L570" s="111">
        <f t="shared" si="24"/>
        <v>472</v>
      </c>
      <c r="M570" s="108"/>
      <c r="N570" s="109">
        <v>3374</v>
      </c>
      <c r="O570" s="110">
        <v>3511</v>
      </c>
      <c r="P570" s="110">
        <v>3329</v>
      </c>
      <c r="Q570" s="110">
        <v>3299</v>
      </c>
      <c r="R570" s="110" t="s">
        <v>601</v>
      </c>
      <c r="S570" s="111">
        <f t="shared" si="25"/>
        <v>-30</v>
      </c>
      <c r="T570" s="108"/>
      <c r="U570" s="109">
        <v>16130</v>
      </c>
      <c r="V570" s="110">
        <v>16657</v>
      </c>
      <c r="W570" s="110">
        <v>16627</v>
      </c>
      <c r="X570" s="111">
        <f t="shared" si="26"/>
        <v>-30</v>
      </c>
      <c r="Z570" s="112">
        <f>VLOOKUP(F570,'24q3 abv'!1:1048576,46,FALSE)</f>
        <v>-0.24220398190661285</v>
      </c>
      <c r="AA570" s="113">
        <f>VLOOKUP(F570,'24q3 abv'!1:1048576,48,FALSE)</f>
        <v>4.4705780779029816</v>
      </c>
      <c r="AB570" s="113">
        <f>VLOOKUP(F570,'24q3 abv'!1:1048576,49,FALSE)</f>
        <v>3.2692881948451582</v>
      </c>
      <c r="AC570" s="114">
        <f>VLOOKUP(F570,'24q3 abv'!1:1048576,50,FALSE)</f>
        <v>-1.2012898830578234</v>
      </c>
      <c r="AF570" s="257"/>
      <c r="AI570" s="257"/>
    </row>
    <row r="571" spans="1:35" x14ac:dyDescent="0.2">
      <c r="A571" s="105">
        <v>478</v>
      </c>
      <c r="B571" s="105">
        <v>478352735</v>
      </c>
      <c r="C571" s="106" t="s">
        <v>271</v>
      </c>
      <c r="D571" s="105">
        <v>352</v>
      </c>
      <c r="E571" s="106" t="s">
        <v>272</v>
      </c>
      <c r="F571" s="105">
        <v>735</v>
      </c>
      <c r="G571" s="106" t="s">
        <v>156</v>
      </c>
      <c r="H571" s="107">
        <v>33</v>
      </c>
      <c r="I571" s="108"/>
      <c r="J571" s="109">
        <v>11751</v>
      </c>
      <c r="K571" s="110">
        <v>12378</v>
      </c>
      <c r="L571" s="111">
        <f t="shared" si="24"/>
        <v>627</v>
      </c>
      <c r="M571" s="108"/>
      <c r="N571" s="109">
        <v>4114</v>
      </c>
      <c r="O571" s="110">
        <v>4334</v>
      </c>
      <c r="P571" s="110">
        <v>3736</v>
      </c>
      <c r="Q571" s="110">
        <v>3710</v>
      </c>
      <c r="R571" s="110" t="s">
        <v>601</v>
      </c>
      <c r="S571" s="111">
        <f t="shared" si="25"/>
        <v>-26</v>
      </c>
      <c r="T571" s="108"/>
      <c r="U571" s="109">
        <v>16953</v>
      </c>
      <c r="V571" s="110">
        <v>17302</v>
      </c>
      <c r="W571" s="110">
        <v>17276</v>
      </c>
      <c r="X571" s="111">
        <f t="shared" si="26"/>
        <v>-26</v>
      </c>
      <c r="Z571" s="112">
        <f>VLOOKUP(F571,'24q3 abv'!1:1048576,46,FALSE)</f>
        <v>-0.20763020970062485</v>
      </c>
      <c r="AA571" s="113">
        <f>VLOOKUP(F571,'24q3 abv'!1:1048576,48,FALSE)</f>
        <v>7.8155039769438011</v>
      </c>
      <c r="AB571" s="113">
        <f>VLOOKUP(F571,'24q3 abv'!1:1048576,49,FALSE)</f>
        <v>3.7901389240544723</v>
      </c>
      <c r="AC571" s="114">
        <f>VLOOKUP(F571,'24q3 abv'!1:1048576,50,FALSE)</f>
        <v>-4.0253650528893292</v>
      </c>
      <c r="AF571" s="257"/>
      <c r="AI571" s="257"/>
    </row>
    <row r="572" spans="1:35" x14ac:dyDescent="0.2">
      <c r="A572" s="105">
        <v>478</v>
      </c>
      <c r="B572" s="105">
        <v>478352753</v>
      </c>
      <c r="C572" s="106" t="s">
        <v>271</v>
      </c>
      <c r="D572" s="105">
        <v>352</v>
      </c>
      <c r="E572" s="106" t="s">
        <v>272</v>
      </c>
      <c r="F572" s="105">
        <v>753</v>
      </c>
      <c r="G572" s="106" t="s">
        <v>206</v>
      </c>
      <c r="H572" s="107">
        <v>2</v>
      </c>
      <c r="I572" s="108"/>
      <c r="J572" s="109">
        <v>11147</v>
      </c>
      <c r="K572" s="110">
        <v>11765</v>
      </c>
      <c r="L572" s="111">
        <f t="shared" si="24"/>
        <v>618</v>
      </c>
      <c r="M572" s="108"/>
      <c r="N572" s="109">
        <v>3099</v>
      </c>
      <c r="O572" s="110">
        <v>3271</v>
      </c>
      <c r="P572" s="110">
        <v>3102</v>
      </c>
      <c r="Q572" s="110">
        <v>3143</v>
      </c>
      <c r="R572" s="110" t="s">
        <v>601</v>
      </c>
      <c r="S572" s="111">
        <f t="shared" si="25"/>
        <v>41</v>
      </c>
      <c r="T572" s="108"/>
      <c r="U572" s="109">
        <v>15334</v>
      </c>
      <c r="V572" s="110">
        <v>16055</v>
      </c>
      <c r="W572" s="110">
        <v>16096</v>
      </c>
      <c r="X572" s="111">
        <f t="shared" si="26"/>
        <v>41</v>
      </c>
      <c r="Z572" s="112">
        <f>VLOOKUP(F572,'24q3 abv'!1:1048576,46,FALSE)</f>
        <v>0.35274378346423418</v>
      </c>
      <c r="AA572" s="113">
        <f>VLOOKUP(F572,'24q3 abv'!1:1048576,48,FALSE)</f>
        <v>5.6218069031056794</v>
      </c>
      <c r="AB572" s="113">
        <f>VLOOKUP(F572,'24q3 abv'!1:1048576,49,FALSE)</f>
        <v>4.8998510945365874</v>
      </c>
      <c r="AC572" s="114">
        <f>VLOOKUP(F572,'24q3 abv'!1:1048576,50,FALSE)</f>
        <v>-0.72195580856909203</v>
      </c>
      <c r="AF572" s="257"/>
      <c r="AI572" s="257"/>
    </row>
    <row r="573" spans="1:35" x14ac:dyDescent="0.2">
      <c r="A573" s="105">
        <v>478</v>
      </c>
      <c r="B573" s="105">
        <v>478352775</v>
      </c>
      <c r="C573" s="106" t="s">
        <v>271</v>
      </c>
      <c r="D573" s="105">
        <v>352</v>
      </c>
      <c r="E573" s="106" t="s">
        <v>272</v>
      </c>
      <c r="F573" s="105">
        <v>775</v>
      </c>
      <c r="G573" s="106" t="s">
        <v>157</v>
      </c>
      <c r="H573" s="107">
        <v>14</v>
      </c>
      <c r="I573" s="108"/>
      <c r="J573" s="109">
        <v>11335</v>
      </c>
      <c r="K573" s="110">
        <v>12289</v>
      </c>
      <c r="L573" s="111">
        <f t="shared" si="24"/>
        <v>954</v>
      </c>
      <c r="M573" s="108"/>
      <c r="N573" s="109">
        <v>2641</v>
      </c>
      <c r="O573" s="110">
        <v>2863</v>
      </c>
      <c r="P573" s="110">
        <v>2863</v>
      </c>
      <c r="Q573" s="110">
        <v>1379</v>
      </c>
      <c r="R573" s="110" t="s">
        <v>601</v>
      </c>
      <c r="S573" s="111">
        <f t="shared" si="25"/>
        <v>-1484</v>
      </c>
      <c r="T573" s="108"/>
      <c r="U573" s="109">
        <v>15064</v>
      </c>
      <c r="V573" s="110">
        <v>16340</v>
      </c>
      <c r="W573" s="110">
        <v>14856</v>
      </c>
      <c r="X573" s="111">
        <f t="shared" si="26"/>
        <v>-1484</v>
      </c>
      <c r="Z573" s="112">
        <f>VLOOKUP(F573,'24q3 abv'!1:1048576,46,FALSE)</f>
        <v>-12.075113934285696</v>
      </c>
      <c r="AA573" s="113">
        <f>VLOOKUP(F573,'24q3 abv'!1:1048576,48,FALSE)</f>
        <v>6.8993424697728569</v>
      </c>
      <c r="AB573" s="113">
        <f>VLOOKUP(F573,'24q3 abv'!1:1048576,49,FALSE)</f>
        <v>-4.097815022477187</v>
      </c>
      <c r="AC573" s="114">
        <f>VLOOKUP(F573,'24q3 abv'!1:1048576,50,FALSE)</f>
        <v>-10.997157492250043</v>
      </c>
      <c r="AF573" s="257"/>
      <c r="AI573" s="257"/>
    </row>
    <row r="574" spans="1:35" x14ac:dyDescent="0.2">
      <c r="A574" s="105">
        <v>479</v>
      </c>
      <c r="B574" s="105">
        <v>479278005</v>
      </c>
      <c r="C574" s="106" t="s">
        <v>279</v>
      </c>
      <c r="D574" s="105">
        <v>278</v>
      </c>
      <c r="E574" s="106" t="s">
        <v>238</v>
      </c>
      <c r="F574" s="105">
        <v>5</v>
      </c>
      <c r="G574" s="106" t="s">
        <v>186</v>
      </c>
      <c r="H574" s="107">
        <v>5</v>
      </c>
      <c r="I574" s="108"/>
      <c r="J574" s="109">
        <v>12765</v>
      </c>
      <c r="K574" s="110">
        <v>14859</v>
      </c>
      <c r="L574" s="111">
        <f t="shared" si="24"/>
        <v>2094</v>
      </c>
      <c r="M574" s="108"/>
      <c r="N574" s="109">
        <v>5452</v>
      </c>
      <c r="O574" s="110">
        <v>6346</v>
      </c>
      <c r="P574" s="110">
        <v>5233</v>
      </c>
      <c r="Q574" s="110">
        <v>6346</v>
      </c>
      <c r="R574" s="110" t="s">
        <v>601</v>
      </c>
      <c r="S574" s="111">
        <f t="shared" si="25"/>
        <v>1113</v>
      </c>
      <c r="T574" s="108"/>
      <c r="U574" s="109">
        <v>19305</v>
      </c>
      <c r="V574" s="110">
        <v>21280</v>
      </c>
      <c r="W574" s="110">
        <v>22393</v>
      </c>
      <c r="X574" s="111">
        <f t="shared" si="26"/>
        <v>1113</v>
      </c>
      <c r="Z574" s="112">
        <f>VLOOKUP(F574,'24q3 abv'!1:1048576,46,FALSE)</f>
        <v>7.4909821200908482</v>
      </c>
      <c r="AA574" s="113">
        <f>VLOOKUP(F574,'24q3 abv'!1:1048576,48,FALSE)</f>
        <v>8.4370747745265948</v>
      </c>
      <c r="AB574" s="113">
        <f>VLOOKUP(F574,'24q3 abv'!1:1048576,49,FALSE)</f>
        <v>6.6111434692590842</v>
      </c>
      <c r="AC574" s="114">
        <f>VLOOKUP(F574,'24q3 abv'!1:1048576,50,FALSE)</f>
        <v>-1.8259313052675106</v>
      </c>
      <c r="AF574" s="257"/>
      <c r="AI574" s="257"/>
    </row>
    <row r="575" spans="1:35" x14ac:dyDescent="0.2">
      <c r="A575" s="105">
        <v>479</v>
      </c>
      <c r="B575" s="105">
        <v>479278024</v>
      </c>
      <c r="C575" s="106" t="s">
        <v>279</v>
      </c>
      <c r="D575" s="105">
        <v>278</v>
      </c>
      <c r="E575" s="106" t="s">
        <v>238</v>
      </c>
      <c r="F575" s="105">
        <v>24</v>
      </c>
      <c r="G575" s="106" t="s">
        <v>187</v>
      </c>
      <c r="H575" s="107">
        <v>13</v>
      </c>
      <c r="I575" s="108"/>
      <c r="J575" s="109">
        <v>11236</v>
      </c>
      <c r="K575" s="110">
        <v>12440</v>
      </c>
      <c r="L575" s="111">
        <f t="shared" si="24"/>
        <v>1204</v>
      </c>
      <c r="M575" s="108"/>
      <c r="N575" s="109">
        <v>2898</v>
      </c>
      <c r="O575" s="110">
        <v>3208</v>
      </c>
      <c r="P575" s="110">
        <v>2375</v>
      </c>
      <c r="Q575" s="110">
        <v>2402</v>
      </c>
      <c r="R575" s="110" t="s">
        <v>601</v>
      </c>
      <c r="S575" s="111">
        <f t="shared" si="25"/>
        <v>27</v>
      </c>
      <c r="T575" s="108"/>
      <c r="U575" s="109">
        <v>15222</v>
      </c>
      <c r="V575" s="110">
        <v>16003</v>
      </c>
      <c r="W575" s="110">
        <v>16030</v>
      </c>
      <c r="X575" s="111">
        <f t="shared" si="26"/>
        <v>27</v>
      </c>
      <c r="Z575" s="112">
        <f>VLOOKUP(F575,'24q3 abv'!1:1048576,46,FALSE)</f>
        <v>0.22122968897076589</v>
      </c>
      <c r="AA575" s="113">
        <f>VLOOKUP(F575,'24q3 abv'!1:1048576,48,FALSE)</f>
        <v>5.0376215088131246</v>
      </c>
      <c r="AB575" s="113">
        <f>VLOOKUP(F575,'24q3 abv'!1:1048576,49,FALSE)</f>
        <v>-0.49888371645386581</v>
      </c>
      <c r="AC575" s="114">
        <f>VLOOKUP(F575,'24q3 abv'!1:1048576,50,FALSE)</f>
        <v>-5.5365052252669908</v>
      </c>
      <c r="AF575" s="257"/>
      <c r="AI575" s="257"/>
    </row>
    <row r="576" spans="1:35" x14ac:dyDescent="0.2">
      <c r="A576" s="105">
        <v>479</v>
      </c>
      <c r="B576" s="105">
        <v>479278061</v>
      </c>
      <c r="C576" s="106" t="s">
        <v>279</v>
      </c>
      <c r="D576" s="105">
        <v>278</v>
      </c>
      <c r="E576" s="106" t="s">
        <v>238</v>
      </c>
      <c r="F576" s="105">
        <v>61</v>
      </c>
      <c r="G576" s="106" t="s">
        <v>188</v>
      </c>
      <c r="H576" s="107">
        <v>36</v>
      </c>
      <c r="I576" s="108"/>
      <c r="J576" s="109">
        <v>15046</v>
      </c>
      <c r="K576" s="110">
        <v>15977</v>
      </c>
      <c r="L576" s="111">
        <f t="shared" si="24"/>
        <v>931</v>
      </c>
      <c r="M576" s="108"/>
      <c r="N576" s="109">
        <v>637</v>
      </c>
      <c r="O576" s="110">
        <v>677</v>
      </c>
      <c r="P576" s="110">
        <v>0</v>
      </c>
      <c r="Q576" s="110">
        <v>455</v>
      </c>
      <c r="R576" s="110" t="s">
        <v>601</v>
      </c>
      <c r="S576" s="111">
        <f t="shared" si="25"/>
        <v>455</v>
      </c>
      <c r="T576" s="108"/>
      <c r="U576" s="109">
        <v>16771</v>
      </c>
      <c r="V576" s="110">
        <v>17165</v>
      </c>
      <c r="W576" s="110">
        <v>17620</v>
      </c>
      <c r="X576" s="111">
        <f t="shared" si="26"/>
        <v>455</v>
      </c>
      <c r="Z576" s="112">
        <f>VLOOKUP(F576,'24q3 abv'!1:1048576,46,FALSE)</f>
        <v>23.491529323890191</v>
      </c>
      <c r="AA576" s="113">
        <f>VLOOKUP(F576,'24q3 abv'!1:1048576,48,FALSE)</f>
        <v>8.6806839071718578</v>
      </c>
      <c r="AB576" s="113">
        <f>VLOOKUP(F576,'24q3 abv'!1:1048576,49,FALSE)</f>
        <v>7.1601836101013259</v>
      </c>
      <c r="AC576" s="114">
        <f>VLOOKUP(F576,'24q3 abv'!1:1048576,50,FALSE)</f>
        <v>-1.5205002970705319</v>
      </c>
      <c r="AF576" s="257"/>
      <c r="AI576" s="257"/>
    </row>
    <row r="577" spans="1:35" x14ac:dyDescent="0.2">
      <c r="A577" s="105">
        <v>479</v>
      </c>
      <c r="B577" s="105">
        <v>479278086</v>
      </c>
      <c r="C577" s="106" t="s">
        <v>279</v>
      </c>
      <c r="D577" s="105">
        <v>278</v>
      </c>
      <c r="E577" s="106" t="s">
        <v>238</v>
      </c>
      <c r="F577" s="105">
        <v>86</v>
      </c>
      <c r="G577" s="106" t="s">
        <v>234</v>
      </c>
      <c r="H577" s="107">
        <v>18</v>
      </c>
      <c r="I577" s="108"/>
      <c r="J577" s="109">
        <v>11659</v>
      </c>
      <c r="K577" s="110">
        <v>12975</v>
      </c>
      <c r="L577" s="111">
        <f t="shared" si="24"/>
        <v>1316</v>
      </c>
      <c r="M577" s="108"/>
      <c r="N577" s="109">
        <v>1187</v>
      </c>
      <c r="O577" s="110">
        <v>1321</v>
      </c>
      <c r="P577" s="110">
        <v>1343</v>
      </c>
      <c r="Q577" s="110">
        <v>1322</v>
      </c>
      <c r="R577" s="110" t="s">
        <v>601</v>
      </c>
      <c r="S577" s="111">
        <f t="shared" si="25"/>
        <v>-21</v>
      </c>
      <c r="T577" s="108"/>
      <c r="U577" s="109">
        <v>13934</v>
      </c>
      <c r="V577" s="110">
        <v>15506</v>
      </c>
      <c r="W577" s="110">
        <v>15485</v>
      </c>
      <c r="X577" s="111">
        <f t="shared" si="26"/>
        <v>-21</v>
      </c>
      <c r="Z577" s="112">
        <f>VLOOKUP(F577,'24q3 abv'!1:1048576,46,FALSE)</f>
        <v>-0.16871184399707317</v>
      </c>
      <c r="AA577" s="113">
        <f>VLOOKUP(F577,'24q3 abv'!1:1048576,48,FALSE)</f>
        <v>5.4560268789076396</v>
      </c>
      <c r="AB577" s="113">
        <f>VLOOKUP(F577,'24q3 abv'!1:1048576,49,FALSE)</f>
        <v>5.2945731287141546</v>
      </c>
      <c r="AC577" s="114">
        <f>VLOOKUP(F577,'24q3 abv'!1:1048576,50,FALSE)</f>
        <v>-0.16145375019348496</v>
      </c>
      <c r="AF577" s="257"/>
      <c r="AI577" s="257"/>
    </row>
    <row r="578" spans="1:35" x14ac:dyDescent="0.2">
      <c r="A578" s="105">
        <v>479</v>
      </c>
      <c r="B578" s="105">
        <v>479278087</v>
      </c>
      <c r="C578" s="106" t="s">
        <v>279</v>
      </c>
      <c r="D578" s="105">
        <v>278</v>
      </c>
      <c r="E578" s="106" t="s">
        <v>238</v>
      </c>
      <c r="F578" s="105">
        <v>87</v>
      </c>
      <c r="G578" s="106" t="s">
        <v>189</v>
      </c>
      <c r="H578" s="107">
        <v>4</v>
      </c>
      <c r="I578" s="108"/>
      <c r="J578" s="109">
        <v>13143</v>
      </c>
      <c r="K578" s="110">
        <v>12688</v>
      </c>
      <c r="L578" s="111">
        <f t="shared" si="24"/>
        <v>-455</v>
      </c>
      <c r="M578" s="108"/>
      <c r="N578" s="109">
        <v>5049</v>
      </c>
      <c r="O578" s="110">
        <v>4874</v>
      </c>
      <c r="P578" s="110">
        <v>4204</v>
      </c>
      <c r="Q578" s="110">
        <v>4218</v>
      </c>
      <c r="R578" s="110" t="s">
        <v>601</v>
      </c>
      <c r="S578" s="111">
        <f t="shared" si="25"/>
        <v>14</v>
      </c>
      <c r="T578" s="108"/>
      <c r="U578" s="109">
        <v>19280</v>
      </c>
      <c r="V578" s="110">
        <v>18080</v>
      </c>
      <c r="W578" s="110">
        <v>18094</v>
      </c>
      <c r="X578" s="111">
        <f t="shared" si="26"/>
        <v>14</v>
      </c>
      <c r="Z578" s="112">
        <f>VLOOKUP(F578,'24q3 abv'!1:1048576,46,FALSE)</f>
        <v>0.11147434809237211</v>
      </c>
      <c r="AA578" s="113">
        <f>VLOOKUP(F578,'24q3 abv'!1:1048576,48,FALSE)</f>
        <v>9.2603797021836058</v>
      </c>
      <c r="AB578" s="113">
        <f>VLOOKUP(F578,'24q3 abv'!1:1048576,49,FALSE)</f>
        <v>4.3639079903236908</v>
      </c>
      <c r="AC578" s="114">
        <f>VLOOKUP(F578,'24q3 abv'!1:1048576,50,FALSE)</f>
        <v>-4.896471711859915</v>
      </c>
      <c r="AF578" s="257"/>
      <c r="AI578" s="257"/>
    </row>
    <row r="579" spans="1:35" x14ac:dyDescent="0.2">
      <c r="A579" s="105">
        <v>479</v>
      </c>
      <c r="B579" s="105">
        <v>479278111</v>
      </c>
      <c r="C579" s="106" t="s">
        <v>279</v>
      </c>
      <c r="D579" s="105">
        <v>278</v>
      </c>
      <c r="E579" s="106" t="s">
        <v>238</v>
      </c>
      <c r="F579" s="105">
        <v>111</v>
      </c>
      <c r="G579" s="106" t="s">
        <v>190</v>
      </c>
      <c r="H579" s="107">
        <v>9</v>
      </c>
      <c r="I579" s="108"/>
      <c r="J579" s="109">
        <v>12811</v>
      </c>
      <c r="K579" s="110">
        <v>13775</v>
      </c>
      <c r="L579" s="111">
        <f t="shared" si="24"/>
        <v>964</v>
      </c>
      <c r="M579" s="108"/>
      <c r="N579" s="109">
        <v>3074</v>
      </c>
      <c r="O579" s="110">
        <v>3306</v>
      </c>
      <c r="P579" s="110">
        <v>3306</v>
      </c>
      <c r="Q579" s="110">
        <v>2812</v>
      </c>
      <c r="R579" s="110" t="s">
        <v>601</v>
      </c>
      <c r="S579" s="111">
        <f t="shared" si="25"/>
        <v>-494</v>
      </c>
      <c r="T579" s="108"/>
      <c r="U579" s="109">
        <v>16973</v>
      </c>
      <c r="V579" s="110">
        <v>18269</v>
      </c>
      <c r="W579" s="110">
        <v>17775</v>
      </c>
      <c r="X579" s="111">
        <f t="shared" si="26"/>
        <v>-494</v>
      </c>
      <c r="Z579" s="112">
        <f>VLOOKUP(F579,'24q3 abv'!1:1048576,46,FALSE)</f>
        <v>-3.5800748730206777</v>
      </c>
      <c r="AA579" s="113">
        <f>VLOOKUP(F579,'24q3 abv'!1:1048576,48,FALSE)</f>
        <v>11.087638987251685</v>
      </c>
      <c r="AB579" s="113">
        <f>VLOOKUP(F579,'24q3 abv'!1:1048576,49,FALSE)</f>
        <v>9.4898497680474918</v>
      </c>
      <c r="AC579" s="114">
        <f>VLOOKUP(F579,'24q3 abv'!1:1048576,50,FALSE)</f>
        <v>-1.5977892192041931</v>
      </c>
      <c r="AF579" s="257"/>
      <c r="AI579" s="257"/>
    </row>
    <row r="580" spans="1:35" x14ac:dyDescent="0.2">
      <c r="A580" s="105">
        <v>479</v>
      </c>
      <c r="B580" s="105">
        <v>479278114</v>
      </c>
      <c r="C580" s="106" t="s">
        <v>279</v>
      </c>
      <c r="D580" s="105">
        <v>278</v>
      </c>
      <c r="E580" s="106" t="s">
        <v>238</v>
      </c>
      <c r="F580" s="105">
        <v>114</v>
      </c>
      <c r="G580" s="106" t="s">
        <v>68</v>
      </c>
      <c r="H580" s="107">
        <v>3</v>
      </c>
      <c r="I580" s="108"/>
      <c r="J580" s="109">
        <v>10683</v>
      </c>
      <c r="K580" s="110">
        <v>11287</v>
      </c>
      <c r="L580" s="111">
        <f t="shared" si="24"/>
        <v>604</v>
      </c>
      <c r="M580" s="108"/>
      <c r="N580" s="109">
        <v>1742</v>
      </c>
      <c r="O580" s="110">
        <v>1841</v>
      </c>
      <c r="P580" s="110">
        <v>2324</v>
      </c>
      <c r="Q580" s="110">
        <v>2277</v>
      </c>
      <c r="R580" s="110" t="s">
        <v>601</v>
      </c>
      <c r="S580" s="111">
        <f t="shared" si="25"/>
        <v>-47</v>
      </c>
      <c r="T580" s="108"/>
      <c r="U580" s="109">
        <v>13513</v>
      </c>
      <c r="V580" s="110">
        <v>14799</v>
      </c>
      <c r="W580" s="110">
        <v>14752</v>
      </c>
      <c r="X580" s="111">
        <f t="shared" si="26"/>
        <v>-47</v>
      </c>
      <c r="Z580" s="112">
        <f>VLOOKUP(F580,'24q3 abv'!1:1048576,46,FALSE)</f>
        <v>-0.41966986683934238</v>
      </c>
      <c r="AA580" s="113">
        <f>VLOOKUP(F580,'24q3 abv'!1:1048576,48,FALSE)</f>
        <v>3.6759648239440388</v>
      </c>
      <c r="AB580" s="113">
        <f>VLOOKUP(F580,'24q3 abv'!1:1048576,49,FALSE)</f>
        <v>7.257588985514138</v>
      </c>
      <c r="AC580" s="114">
        <f>VLOOKUP(F580,'24q3 abv'!1:1048576,50,FALSE)</f>
        <v>3.5816241615700992</v>
      </c>
      <c r="AF580" s="257"/>
      <c r="AI580" s="257"/>
    </row>
    <row r="581" spans="1:35" x14ac:dyDescent="0.2">
      <c r="A581" s="105">
        <v>479</v>
      </c>
      <c r="B581" s="105">
        <v>479278117</v>
      </c>
      <c r="C581" s="106" t="s">
        <v>279</v>
      </c>
      <c r="D581" s="105">
        <v>278</v>
      </c>
      <c r="E581" s="106" t="s">
        <v>238</v>
      </c>
      <c r="F581" s="105">
        <v>117</v>
      </c>
      <c r="G581" s="106" t="s">
        <v>280</v>
      </c>
      <c r="H581" s="107">
        <v>11</v>
      </c>
      <c r="I581" s="108"/>
      <c r="J581" s="109">
        <v>12675</v>
      </c>
      <c r="K581" s="110">
        <v>14026</v>
      </c>
      <c r="L581" s="111">
        <f t="shared" si="24"/>
        <v>1351</v>
      </c>
      <c r="M581" s="108"/>
      <c r="N581" s="109">
        <v>6675</v>
      </c>
      <c r="O581" s="110">
        <v>7386</v>
      </c>
      <c r="P581" s="110">
        <v>7114</v>
      </c>
      <c r="Q581" s="110">
        <v>7234</v>
      </c>
      <c r="R581" s="110" t="s">
        <v>601</v>
      </c>
      <c r="S581" s="111">
        <f t="shared" si="25"/>
        <v>120</v>
      </c>
      <c r="T581" s="108"/>
      <c r="U581" s="109">
        <v>20438</v>
      </c>
      <c r="V581" s="110">
        <v>22328</v>
      </c>
      <c r="W581" s="110">
        <v>22448</v>
      </c>
      <c r="X581" s="111">
        <f t="shared" si="26"/>
        <v>120</v>
      </c>
      <c r="Z581" s="112">
        <f>VLOOKUP(F581,'24q3 abv'!1:1048576,46,FALSE)</f>
        <v>0.85509364217327288</v>
      </c>
      <c r="AA581" s="113">
        <f>VLOOKUP(F581,'24q3 abv'!1:1048576,48,FALSE)</f>
        <v>4.1768916684957293</v>
      </c>
      <c r="AB581" s="113">
        <f>VLOOKUP(F581,'24q3 abv'!1:1048576,49,FALSE)</f>
        <v>2.9001122597597</v>
      </c>
      <c r="AC581" s="114">
        <f>VLOOKUP(F581,'24q3 abv'!1:1048576,50,FALSE)</f>
        <v>-1.2767794087360294</v>
      </c>
      <c r="AF581" s="257"/>
      <c r="AI581" s="257"/>
    </row>
    <row r="582" spans="1:35" x14ac:dyDescent="0.2">
      <c r="A582" s="105">
        <v>479</v>
      </c>
      <c r="B582" s="105">
        <v>479278127</v>
      </c>
      <c r="C582" s="106" t="s">
        <v>279</v>
      </c>
      <c r="D582" s="105">
        <v>278</v>
      </c>
      <c r="E582" s="106" t="s">
        <v>238</v>
      </c>
      <c r="F582" s="105">
        <v>127</v>
      </c>
      <c r="G582" s="106" t="s">
        <v>70</v>
      </c>
      <c r="H582" s="107">
        <v>8</v>
      </c>
      <c r="I582" s="108"/>
      <c r="J582" s="109">
        <v>13070</v>
      </c>
      <c r="K582" s="110">
        <v>14818</v>
      </c>
      <c r="L582" s="111">
        <f t="shared" si="24"/>
        <v>1748</v>
      </c>
      <c r="M582" s="108"/>
      <c r="N582" s="109">
        <v>6833</v>
      </c>
      <c r="O582" s="110">
        <v>7747</v>
      </c>
      <c r="P582" s="110">
        <v>7747</v>
      </c>
      <c r="Q582" s="110">
        <v>14452</v>
      </c>
      <c r="R582" s="110" t="s">
        <v>601</v>
      </c>
      <c r="S582" s="111">
        <f t="shared" si="25"/>
        <v>6705</v>
      </c>
      <c r="T582" s="108"/>
      <c r="U582" s="109">
        <v>20991</v>
      </c>
      <c r="V582" s="110">
        <v>23753</v>
      </c>
      <c r="W582" s="110">
        <v>30458</v>
      </c>
      <c r="X582" s="111">
        <f t="shared" si="26"/>
        <v>6705</v>
      </c>
      <c r="Z582" s="112">
        <f>VLOOKUP(F582,'24q3 abv'!1:1048576,46,FALSE)</f>
        <v>45.251870789942728</v>
      </c>
      <c r="AA582" s="113">
        <f>VLOOKUP(F582,'24q3 abv'!1:1048576,48,FALSE)</f>
        <v>2.1958391427043402</v>
      </c>
      <c r="AB582" s="113">
        <f>VLOOKUP(F582,'24q3 abv'!1:1048576,49,FALSE)</f>
        <v>33.052188635860155</v>
      </c>
      <c r="AC582" s="114">
        <f>VLOOKUP(F582,'24q3 abv'!1:1048576,50,FALSE)</f>
        <v>30.856349493155815</v>
      </c>
      <c r="AF582" s="257"/>
      <c r="AI582" s="257"/>
    </row>
    <row r="583" spans="1:35" x14ac:dyDescent="0.2">
      <c r="A583" s="105">
        <v>479</v>
      </c>
      <c r="B583" s="105">
        <v>479278137</v>
      </c>
      <c r="C583" s="106" t="s">
        <v>279</v>
      </c>
      <c r="D583" s="105">
        <v>278</v>
      </c>
      <c r="E583" s="106" t="s">
        <v>238</v>
      </c>
      <c r="F583" s="105">
        <v>137</v>
      </c>
      <c r="G583" s="106" t="s">
        <v>236</v>
      </c>
      <c r="H583" s="107">
        <v>35</v>
      </c>
      <c r="I583" s="108"/>
      <c r="J583" s="109">
        <v>13220</v>
      </c>
      <c r="K583" s="110">
        <v>15422</v>
      </c>
      <c r="L583" s="111">
        <f t="shared" si="24"/>
        <v>2202</v>
      </c>
      <c r="M583" s="108"/>
      <c r="N583" s="109">
        <v>0</v>
      </c>
      <c r="O583" s="110">
        <v>0</v>
      </c>
      <c r="P583" s="110">
        <v>42</v>
      </c>
      <c r="Q583" s="110">
        <v>93</v>
      </c>
      <c r="R583" s="110" t="s">
        <v>601</v>
      </c>
      <c r="S583" s="111">
        <f t="shared" si="25"/>
        <v>51</v>
      </c>
      <c r="T583" s="108"/>
      <c r="U583" s="109">
        <v>14308</v>
      </c>
      <c r="V583" s="110">
        <v>16652</v>
      </c>
      <c r="W583" s="110">
        <v>16703</v>
      </c>
      <c r="X583" s="111">
        <f t="shared" si="26"/>
        <v>51</v>
      </c>
      <c r="Z583" s="112">
        <f>VLOOKUP(F583,'24q3 abv'!1:1048576,46,FALSE)</f>
        <v>0.32882581326707339</v>
      </c>
      <c r="AA583" s="113">
        <f>VLOOKUP(F583,'24q3 abv'!1:1048576,48,FALSE)</f>
        <v>7.6749694198937926</v>
      </c>
      <c r="AB583" s="113">
        <f>VLOOKUP(F583,'24q3 abv'!1:1048576,49,FALSE)</f>
        <v>8.6072498043796397</v>
      </c>
      <c r="AC583" s="114">
        <f>VLOOKUP(F583,'24q3 abv'!1:1048576,50,FALSE)</f>
        <v>0.93228038448584716</v>
      </c>
      <c r="AF583" s="257"/>
      <c r="AI583" s="257"/>
    </row>
    <row r="584" spans="1:35" x14ac:dyDescent="0.2">
      <c r="A584" s="105">
        <v>479</v>
      </c>
      <c r="B584" s="105">
        <v>479278159</v>
      </c>
      <c r="C584" s="106" t="s">
        <v>279</v>
      </c>
      <c r="D584" s="105">
        <v>278</v>
      </c>
      <c r="E584" s="106" t="s">
        <v>238</v>
      </c>
      <c r="F584" s="105">
        <v>159</v>
      </c>
      <c r="G584" s="106" t="s">
        <v>281</v>
      </c>
      <c r="H584" s="107">
        <v>1</v>
      </c>
      <c r="I584" s="108"/>
      <c r="J584" s="109">
        <v>11611</v>
      </c>
      <c r="K584" s="110">
        <v>13493</v>
      </c>
      <c r="L584" s="111">
        <f t="shared" si="24"/>
        <v>1882</v>
      </c>
      <c r="M584" s="108"/>
      <c r="N584" s="109">
        <v>4910</v>
      </c>
      <c r="O584" s="110" t="s">
        <v>601</v>
      </c>
      <c r="P584" s="110">
        <v>5612</v>
      </c>
      <c r="Q584" s="110">
        <v>5612</v>
      </c>
      <c r="R584" s="110" t="s">
        <v>601</v>
      </c>
      <c r="S584" s="111">
        <f t="shared" si="25"/>
        <v>0</v>
      </c>
      <c r="T584" s="108"/>
      <c r="U584" s="109">
        <v>17609</v>
      </c>
      <c r="V584" s="110">
        <v>20293</v>
      </c>
      <c r="W584" s="110">
        <v>20293</v>
      </c>
      <c r="X584" s="111">
        <f t="shared" si="26"/>
        <v>0</v>
      </c>
      <c r="Z584" s="112">
        <f>VLOOKUP(F584,'24q3 abv'!1:1048576,46,FALSE)</f>
        <v>4.0194583931452144E-5</v>
      </c>
      <c r="AA584" s="113">
        <f>VLOOKUP(F584,'24q3 abv'!1:1048576,48,FALSE)</f>
        <v>5.2768947780483426</v>
      </c>
      <c r="AB584" s="113">
        <f>VLOOKUP(F584,'24q3 abv'!1:1048576,49,FALSE)</f>
        <v>4.8500958051674665</v>
      </c>
      <c r="AC584" s="114">
        <f>VLOOKUP(F584,'24q3 abv'!1:1048576,50,FALSE)</f>
        <v>-0.42679897288087609</v>
      </c>
      <c r="AF584" s="257"/>
      <c r="AI584" s="257"/>
    </row>
    <row r="585" spans="1:35" x14ac:dyDescent="0.2">
      <c r="A585" s="105">
        <v>479</v>
      </c>
      <c r="B585" s="105">
        <v>479278161</v>
      </c>
      <c r="C585" s="106" t="s">
        <v>279</v>
      </c>
      <c r="D585" s="105">
        <v>278</v>
      </c>
      <c r="E585" s="106" t="s">
        <v>238</v>
      </c>
      <c r="F585" s="105">
        <v>161</v>
      </c>
      <c r="G585" s="106" t="s">
        <v>191</v>
      </c>
      <c r="H585" s="107">
        <v>9</v>
      </c>
      <c r="I585" s="108"/>
      <c r="J585" s="109">
        <v>12987</v>
      </c>
      <c r="K585" s="110">
        <v>15519</v>
      </c>
      <c r="L585" s="111">
        <f t="shared" si="24"/>
        <v>2532</v>
      </c>
      <c r="M585" s="108"/>
      <c r="N585" s="109">
        <v>5473</v>
      </c>
      <c r="O585" s="110">
        <v>6539</v>
      </c>
      <c r="P585" s="110">
        <v>5352</v>
      </c>
      <c r="Q585" s="110">
        <v>5417</v>
      </c>
      <c r="R585" s="110" t="s">
        <v>601</v>
      </c>
      <c r="S585" s="111">
        <f t="shared" si="25"/>
        <v>65</v>
      </c>
      <c r="T585" s="108"/>
      <c r="U585" s="109">
        <v>19548</v>
      </c>
      <c r="V585" s="110">
        <v>22059</v>
      </c>
      <c r="W585" s="110">
        <v>22124</v>
      </c>
      <c r="X585" s="111">
        <f t="shared" si="26"/>
        <v>65</v>
      </c>
      <c r="Z585" s="112">
        <f>VLOOKUP(F585,'24q3 abv'!1:1048576,46,FALSE)</f>
        <v>0.41941416051673741</v>
      </c>
      <c r="AA585" s="113">
        <f>VLOOKUP(F585,'24q3 abv'!1:1048576,48,FALSE)</f>
        <v>6.3103622832173096</v>
      </c>
      <c r="AB585" s="113">
        <f>VLOOKUP(F585,'24q3 abv'!1:1048576,49,FALSE)</f>
        <v>5.3255294417248082</v>
      </c>
      <c r="AC585" s="114">
        <f>VLOOKUP(F585,'24q3 abv'!1:1048576,50,FALSE)</f>
        <v>-0.98483284149250139</v>
      </c>
      <c r="AF585" s="257"/>
      <c r="AI585" s="257"/>
    </row>
    <row r="586" spans="1:35" x14ac:dyDescent="0.2">
      <c r="A586" s="105">
        <v>479</v>
      </c>
      <c r="B586" s="105">
        <v>479278191</v>
      </c>
      <c r="C586" s="106" t="s">
        <v>279</v>
      </c>
      <c r="D586" s="105">
        <v>278</v>
      </c>
      <c r="E586" s="106" t="s">
        <v>238</v>
      </c>
      <c r="F586" s="105">
        <v>191</v>
      </c>
      <c r="G586" s="106" t="s">
        <v>192</v>
      </c>
      <c r="H586" s="107">
        <v>1</v>
      </c>
      <c r="I586" s="108"/>
      <c r="J586" s="109">
        <v>11310</v>
      </c>
      <c r="K586" s="110">
        <v>11606</v>
      </c>
      <c r="L586" s="111">
        <f t="shared" si="24"/>
        <v>296</v>
      </c>
      <c r="M586" s="108"/>
      <c r="N586" s="109">
        <v>3264</v>
      </c>
      <c r="O586" s="110">
        <v>3350</v>
      </c>
      <c r="P586" s="110">
        <v>3350</v>
      </c>
      <c r="Q586" s="110">
        <v>3219</v>
      </c>
      <c r="R586" s="110" t="s">
        <v>601</v>
      </c>
      <c r="S586" s="111">
        <f t="shared" si="25"/>
        <v>-131</v>
      </c>
      <c r="T586" s="108"/>
      <c r="U586" s="109">
        <v>15662</v>
      </c>
      <c r="V586" s="110">
        <v>16144</v>
      </c>
      <c r="W586" s="110">
        <v>16013</v>
      </c>
      <c r="X586" s="111">
        <f t="shared" si="26"/>
        <v>-131</v>
      </c>
      <c r="Z586" s="112">
        <f>VLOOKUP(F586,'24q3 abv'!1:1048576,46,FALSE)</f>
        <v>-1.1286795284595144</v>
      </c>
      <c r="AA586" s="113">
        <f>VLOOKUP(F586,'24q3 abv'!1:1048576,48,FALSE)</f>
        <v>2.5568211580515205</v>
      </c>
      <c r="AB586" s="113">
        <f>VLOOKUP(F586,'24q3 abv'!1:1048576,49,FALSE)</f>
        <v>1.3038493307174188</v>
      </c>
      <c r="AC586" s="114">
        <f>VLOOKUP(F586,'24q3 abv'!1:1048576,50,FALSE)</f>
        <v>-1.2529718273341017</v>
      </c>
      <c r="AF586" s="257"/>
      <c r="AI586" s="257"/>
    </row>
    <row r="587" spans="1:35" x14ac:dyDescent="0.2">
      <c r="A587" s="105">
        <v>479</v>
      </c>
      <c r="B587" s="105">
        <v>479278210</v>
      </c>
      <c r="C587" s="106" t="s">
        <v>279</v>
      </c>
      <c r="D587" s="105">
        <v>278</v>
      </c>
      <c r="E587" s="106" t="s">
        <v>238</v>
      </c>
      <c r="F587" s="105">
        <v>210</v>
      </c>
      <c r="G587" s="106" t="s">
        <v>71</v>
      </c>
      <c r="H587" s="107">
        <v>26</v>
      </c>
      <c r="I587" s="108"/>
      <c r="J587" s="109">
        <v>12075</v>
      </c>
      <c r="K587" s="110">
        <v>13452</v>
      </c>
      <c r="L587" s="111">
        <f t="shared" ref="L587:L650" si="27">IFERROR(IF(J587="","",K587-J587),"")</f>
        <v>1377</v>
      </c>
      <c r="M587" s="108"/>
      <c r="N587" s="109">
        <v>4002</v>
      </c>
      <c r="O587" s="110">
        <v>4459</v>
      </c>
      <c r="P587" s="110">
        <v>4209</v>
      </c>
      <c r="Q587" s="110">
        <v>4192</v>
      </c>
      <c r="R587" s="110" t="s">
        <v>601</v>
      </c>
      <c r="S587" s="111">
        <f t="shared" ref="S587:S650" si="28">IFERROR(IF(Q587="","",Q587-P587),"")</f>
        <v>-17</v>
      </c>
      <c r="T587" s="108"/>
      <c r="U587" s="109">
        <v>17165</v>
      </c>
      <c r="V587" s="110">
        <v>18849</v>
      </c>
      <c r="W587" s="110">
        <v>18832</v>
      </c>
      <c r="X587" s="111">
        <f t="shared" ref="X587:X650" si="29">IFERROR(IF(V587="","",W587-V587),"")</f>
        <v>-17</v>
      </c>
      <c r="Z587" s="112">
        <f>VLOOKUP(F587,'24q3 abv'!1:1048576,46,FALSE)</f>
        <v>-0.12867067564891954</v>
      </c>
      <c r="AA587" s="113">
        <f>VLOOKUP(F587,'24q3 abv'!1:1048576,48,FALSE)</f>
        <v>5.6187916386582897</v>
      </c>
      <c r="AB587" s="113">
        <f>VLOOKUP(F587,'24q3 abv'!1:1048576,49,FALSE)</f>
        <v>4.3781448284270299</v>
      </c>
      <c r="AC587" s="114">
        <f>VLOOKUP(F587,'24q3 abv'!1:1048576,50,FALSE)</f>
        <v>-1.2406468102312598</v>
      </c>
      <c r="AF587" s="257"/>
      <c r="AI587" s="257"/>
    </row>
    <row r="588" spans="1:35" x14ac:dyDescent="0.2">
      <c r="A588" s="105">
        <v>479</v>
      </c>
      <c r="B588" s="105">
        <v>479278227</v>
      </c>
      <c r="C588" s="106" t="s">
        <v>279</v>
      </c>
      <c r="D588" s="105">
        <v>278</v>
      </c>
      <c r="E588" s="106" t="s">
        <v>238</v>
      </c>
      <c r="F588" s="105">
        <v>227</v>
      </c>
      <c r="G588" s="106" t="s">
        <v>193</v>
      </c>
      <c r="H588" s="107">
        <v>3</v>
      </c>
      <c r="I588" s="108"/>
      <c r="J588" s="109">
        <v>12940</v>
      </c>
      <c r="K588" s="110">
        <v>12243</v>
      </c>
      <c r="L588" s="111">
        <f t="shared" si="27"/>
        <v>-697</v>
      </c>
      <c r="M588" s="108"/>
      <c r="N588" s="109">
        <v>3392</v>
      </c>
      <c r="O588" s="110">
        <v>3209</v>
      </c>
      <c r="P588" s="110">
        <v>3209</v>
      </c>
      <c r="Q588" s="110">
        <v>3209</v>
      </c>
      <c r="R588" s="110" t="s">
        <v>601</v>
      </c>
      <c r="S588" s="111">
        <f t="shared" si="28"/>
        <v>0</v>
      </c>
      <c r="T588" s="108"/>
      <c r="U588" s="109">
        <v>17420</v>
      </c>
      <c r="V588" s="110">
        <v>16640</v>
      </c>
      <c r="W588" s="110">
        <v>16640</v>
      </c>
      <c r="X588" s="111">
        <f t="shared" si="29"/>
        <v>0</v>
      </c>
      <c r="Z588" s="112">
        <f>VLOOKUP(F588,'24q3 abv'!1:1048576,46,FALSE)</f>
        <v>0</v>
      </c>
      <c r="AA588" s="113">
        <f>VLOOKUP(F588,'24q3 abv'!1:1048576,48,FALSE)</f>
        <v>4.1107780222060537</v>
      </c>
      <c r="AB588" s="113">
        <f>VLOOKUP(F588,'24q3 abv'!1:1048576,49,FALSE)</f>
        <v>4.1254470935487353</v>
      </c>
      <c r="AC588" s="114">
        <f>VLOOKUP(F588,'24q3 abv'!1:1048576,50,FALSE)</f>
        <v>1.4669071342681583E-2</v>
      </c>
      <c r="AF588" s="257"/>
      <c r="AI588" s="257"/>
    </row>
    <row r="589" spans="1:35" x14ac:dyDescent="0.2">
      <c r="A589" s="105">
        <v>479</v>
      </c>
      <c r="B589" s="105">
        <v>479278278</v>
      </c>
      <c r="C589" s="106" t="s">
        <v>279</v>
      </c>
      <c r="D589" s="105">
        <v>278</v>
      </c>
      <c r="E589" s="106" t="s">
        <v>238</v>
      </c>
      <c r="F589" s="105">
        <v>278</v>
      </c>
      <c r="G589" s="106" t="s">
        <v>238</v>
      </c>
      <c r="H589" s="107">
        <v>60</v>
      </c>
      <c r="I589" s="108"/>
      <c r="J589" s="109">
        <v>13022</v>
      </c>
      <c r="K589" s="110">
        <v>13481</v>
      </c>
      <c r="L589" s="111">
        <f t="shared" si="27"/>
        <v>459</v>
      </c>
      <c r="M589" s="108"/>
      <c r="N589" s="109">
        <v>2418</v>
      </c>
      <c r="O589" s="110">
        <v>2503</v>
      </c>
      <c r="P589" s="110">
        <v>2199</v>
      </c>
      <c r="Q589" s="110">
        <v>2229</v>
      </c>
      <c r="R589" s="110" t="s">
        <v>601</v>
      </c>
      <c r="S589" s="111">
        <f t="shared" si="28"/>
        <v>30</v>
      </c>
      <c r="T589" s="108"/>
      <c r="U589" s="109">
        <v>16528</v>
      </c>
      <c r="V589" s="110">
        <v>16868</v>
      </c>
      <c r="W589" s="110">
        <v>16898</v>
      </c>
      <c r="X589" s="111">
        <f t="shared" si="29"/>
        <v>30</v>
      </c>
      <c r="Z589" s="112">
        <f>VLOOKUP(F589,'24q3 abv'!1:1048576,46,FALSE)</f>
        <v>0.21891410507767262</v>
      </c>
      <c r="AA589" s="113">
        <f>VLOOKUP(F589,'24q3 abv'!1:1048576,48,FALSE)</f>
        <v>6.4743911722375858</v>
      </c>
      <c r="AB589" s="113">
        <f>VLOOKUP(F589,'24q3 abv'!1:1048576,49,FALSE)</f>
        <v>4.4994685180881921</v>
      </c>
      <c r="AC589" s="114">
        <f>VLOOKUP(F589,'24q3 abv'!1:1048576,50,FALSE)</f>
        <v>-1.9749226541493936</v>
      </c>
      <c r="AF589" s="257"/>
      <c r="AI589" s="257"/>
    </row>
    <row r="590" spans="1:35" x14ac:dyDescent="0.2">
      <c r="A590" s="105">
        <v>479</v>
      </c>
      <c r="B590" s="105">
        <v>479278281</v>
      </c>
      <c r="C590" s="106" t="s">
        <v>279</v>
      </c>
      <c r="D590" s="105">
        <v>278</v>
      </c>
      <c r="E590" s="106" t="s">
        <v>238</v>
      </c>
      <c r="F590" s="105">
        <v>281</v>
      </c>
      <c r="G590" s="106" t="s">
        <v>185</v>
      </c>
      <c r="H590" s="107">
        <v>67</v>
      </c>
      <c r="I590" s="108"/>
      <c r="J590" s="109">
        <v>16203</v>
      </c>
      <c r="K590" s="110">
        <v>18190</v>
      </c>
      <c r="L590" s="111">
        <f t="shared" si="27"/>
        <v>1987</v>
      </c>
      <c r="M590" s="108"/>
      <c r="N590" s="109">
        <v>8</v>
      </c>
      <c r="O590" s="110">
        <v>9</v>
      </c>
      <c r="P590" s="110">
        <v>0</v>
      </c>
      <c r="Q590" s="110">
        <v>0</v>
      </c>
      <c r="R590" s="110" t="s">
        <v>601</v>
      </c>
      <c r="S590" s="111">
        <f t="shared" si="28"/>
        <v>0</v>
      </c>
      <c r="T590" s="108"/>
      <c r="U590" s="109">
        <v>17299</v>
      </c>
      <c r="V590" s="110">
        <v>19378</v>
      </c>
      <c r="W590" s="110">
        <v>19378</v>
      </c>
      <c r="X590" s="111">
        <f t="shared" si="29"/>
        <v>0</v>
      </c>
      <c r="Z590" s="112">
        <f>VLOOKUP(F590,'24q3 abv'!1:1048576,46,FALSE)</f>
        <v>-6.4208873631173446E-2</v>
      </c>
      <c r="AA590" s="113">
        <f>VLOOKUP(F590,'24q3 abv'!1:1048576,48,FALSE)</f>
        <v>8.6551897611031485</v>
      </c>
      <c r="AB590" s="113">
        <f>VLOOKUP(F590,'24q3 abv'!1:1048576,49,FALSE)</f>
        <v>8.5153425341838158</v>
      </c>
      <c r="AC590" s="114">
        <f>VLOOKUP(F590,'24q3 abv'!1:1048576,50,FALSE)</f>
        <v>-0.13984722691933271</v>
      </c>
      <c r="AF590" s="257"/>
      <c r="AI590" s="257"/>
    </row>
    <row r="591" spans="1:35" x14ac:dyDescent="0.2">
      <c r="A591" s="105">
        <v>479</v>
      </c>
      <c r="B591" s="105">
        <v>479278309</v>
      </c>
      <c r="C591" s="106" t="s">
        <v>279</v>
      </c>
      <c r="D591" s="105">
        <v>278</v>
      </c>
      <c r="E591" s="106" t="s">
        <v>238</v>
      </c>
      <c r="F591" s="105">
        <v>309</v>
      </c>
      <c r="G591" s="106" t="s">
        <v>244</v>
      </c>
      <c r="H591" s="107">
        <v>2</v>
      </c>
      <c r="I591" s="108"/>
      <c r="J591" s="109">
        <v>12144</v>
      </c>
      <c r="K591" s="110">
        <v>15533</v>
      </c>
      <c r="L591" s="111">
        <f t="shared" si="27"/>
        <v>3389</v>
      </c>
      <c r="M591" s="108"/>
      <c r="N591" s="109">
        <v>708</v>
      </c>
      <c r="O591" s="110">
        <v>906</v>
      </c>
      <c r="P591" s="110">
        <v>0</v>
      </c>
      <c r="Q591" s="110">
        <v>1041</v>
      </c>
      <c r="R591" s="110" t="s">
        <v>601</v>
      </c>
      <c r="S591" s="111">
        <f t="shared" si="28"/>
        <v>1041</v>
      </c>
      <c r="T591" s="108"/>
      <c r="U591" s="109">
        <v>13940</v>
      </c>
      <c r="V591" s="110">
        <v>16721</v>
      </c>
      <c r="W591" s="110">
        <v>17762</v>
      </c>
      <c r="X591" s="111">
        <f t="shared" si="29"/>
        <v>1041</v>
      </c>
      <c r="Z591" s="112">
        <f>VLOOKUP(F591,'24q3 abv'!1:1048576,46,FALSE)</f>
        <v>13.157654411940456</v>
      </c>
      <c r="AA591" s="113">
        <f>VLOOKUP(F591,'24q3 abv'!1:1048576,48,FALSE)</f>
        <v>7.9840479700763565</v>
      </c>
      <c r="AB591" s="113">
        <f>VLOOKUP(F591,'24q3 abv'!1:1048576,49,FALSE)</f>
        <v>8.9925117789626103</v>
      </c>
      <c r="AC591" s="114">
        <f>VLOOKUP(F591,'24q3 abv'!1:1048576,50,FALSE)</f>
        <v>1.0084638088862539</v>
      </c>
      <c r="AF591" s="257"/>
      <c r="AI591" s="257"/>
    </row>
    <row r="592" spans="1:35" x14ac:dyDescent="0.2">
      <c r="A592" s="105">
        <v>479</v>
      </c>
      <c r="B592" s="105">
        <v>479278325</v>
      </c>
      <c r="C592" s="106" t="s">
        <v>279</v>
      </c>
      <c r="D592" s="105">
        <v>278</v>
      </c>
      <c r="E592" s="106" t="s">
        <v>238</v>
      </c>
      <c r="F592" s="105">
        <v>325</v>
      </c>
      <c r="G592" s="106" t="s">
        <v>194</v>
      </c>
      <c r="H592" s="107">
        <v>21</v>
      </c>
      <c r="I592" s="108"/>
      <c r="J592" s="109">
        <v>13473</v>
      </c>
      <c r="K592" s="110">
        <v>15521</v>
      </c>
      <c r="L592" s="111">
        <f t="shared" si="27"/>
        <v>2048</v>
      </c>
      <c r="M592" s="108"/>
      <c r="N592" s="109">
        <v>1340</v>
      </c>
      <c r="O592" s="110">
        <v>1544</v>
      </c>
      <c r="P592" s="110">
        <v>1131</v>
      </c>
      <c r="Q592" s="110">
        <v>1140</v>
      </c>
      <c r="R592" s="110" t="s">
        <v>601</v>
      </c>
      <c r="S592" s="111">
        <f t="shared" si="28"/>
        <v>9</v>
      </c>
      <c r="T592" s="108"/>
      <c r="U592" s="109">
        <v>15901</v>
      </c>
      <c r="V592" s="110">
        <v>17840</v>
      </c>
      <c r="W592" s="110">
        <v>17849</v>
      </c>
      <c r="X592" s="111">
        <f t="shared" si="29"/>
        <v>9</v>
      </c>
      <c r="Z592" s="112">
        <f>VLOOKUP(F592,'24q3 abv'!1:1048576,46,FALSE)</f>
        <v>5.6776303805690986E-2</v>
      </c>
      <c r="AA592" s="113">
        <f>VLOOKUP(F592,'24q3 abv'!1:1048576,48,FALSE)</f>
        <v>8.292799922520123</v>
      </c>
      <c r="AB592" s="113">
        <f>VLOOKUP(F592,'24q3 abv'!1:1048576,49,FALSE)</f>
        <v>5.7618065598478587</v>
      </c>
      <c r="AC592" s="114">
        <f>VLOOKUP(F592,'24q3 abv'!1:1048576,50,FALSE)</f>
        <v>-2.5309933626722643</v>
      </c>
      <c r="AF592" s="257"/>
      <c r="AI592" s="257"/>
    </row>
    <row r="593" spans="1:35" x14ac:dyDescent="0.2">
      <c r="A593" s="105">
        <v>479</v>
      </c>
      <c r="B593" s="105">
        <v>479278332</v>
      </c>
      <c r="C593" s="106" t="s">
        <v>279</v>
      </c>
      <c r="D593" s="105">
        <v>278</v>
      </c>
      <c r="E593" s="106" t="s">
        <v>238</v>
      </c>
      <c r="F593" s="105">
        <v>332</v>
      </c>
      <c r="G593" s="106" t="s">
        <v>195</v>
      </c>
      <c r="H593" s="107">
        <v>7</v>
      </c>
      <c r="I593" s="108"/>
      <c r="J593" s="109">
        <v>12594</v>
      </c>
      <c r="K593" s="110">
        <v>13587</v>
      </c>
      <c r="L593" s="111">
        <f t="shared" si="27"/>
        <v>993</v>
      </c>
      <c r="M593" s="108"/>
      <c r="N593" s="109">
        <v>954</v>
      </c>
      <c r="O593" s="110">
        <v>1029</v>
      </c>
      <c r="P593" s="110">
        <v>460</v>
      </c>
      <c r="Q593" s="110">
        <v>500</v>
      </c>
      <c r="R593" s="110" t="s">
        <v>601</v>
      </c>
      <c r="S593" s="111">
        <f t="shared" si="28"/>
        <v>40</v>
      </c>
      <c r="T593" s="108"/>
      <c r="U593" s="109">
        <v>14636</v>
      </c>
      <c r="V593" s="110">
        <v>15235</v>
      </c>
      <c r="W593" s="110">
        <v>15275</v>
      </c>
      <c r="X593" s="111">
        <f t="shared" si="29"/>
        <v>40</v>
      </c>
      <c r="Z593" s="112">
        <f>VLOOKUP(F593,'24q3 abv'!1:1048576,46,FALSE)</f>
        <v>0.29565507347125219</v>
      </c>
      <c r="AA593" s="113">
        <f>VLOOKUP(F593,'24q3 abv'!1:1048576,48,FALSE)</f>
        <v>10.503968388456613</v>
      </c>
      <c r="AB593" s="113">
        <f>VLOOKUP(F593,'24q3 abv'!1:1048576,49,FALSE)</f>
        <v>6.3018962810603467</v>
      </c>
      <c r="AC593" s="114">
        <f>VLOOKUP(F593,'24q3 abv'!1:1048576,50,FALSE)</f>
        <v>-4.2020721073962664</v>
      </c>
      <c r="AF593" s="257"/>
      <c r="AI593" s="257"/>
    </row>
    <row r="594" spans="1:35" x14ac:dyDescent="0.2">
      <c r="A594" s="105">
        <v>479</v>
      </c>
      <c r="B594" s="105">
        <v>479278605</v>
      </c>
      <c r="C594" s="106" t="s">
        <v>279</v>
      </c>
      <c r="D594" s="105">
        <v>278</v>
      </c>
      <c r="E594" s="106" t="s">
        <v>238</v>
      </c>
      <c r="F594" s="105">
        <v>605</v>
      </c>
      <c r="G594" s="106" t="s">
        <v>74</v>
      </c>
      <c r="H594" s="107">
        <v>28</v>
      </c>
      <c r="I594" s="108"/>
      <c r="J594" s="109">
        <v>13417</v>
      </c>
      <c r="K594" s="110">
        <v>14088</v>
      </c>
      <c r="L594" s="111">
        <f t="shared" si="27"/>
        <v>671</v>
      </c>
      <c r="M594" s="108"/>
      <c r="N594" s="109">
        <v>9243</v>
      </c>
      <c r="O594" s="110">
        <v>9705</v>
      </c>
      <c r="P594" s="110">
        <v>9116</v>
      </c>
      <c r="Q594" s="110">
        <v>8971</v>
      </c>
      <c r="R594" s="110" t="s">
        <v>601</v>
      </c>
      <c r="S594" s="111">
        <f t="shared" si="28"/>
        <v>-145</v>
      </c>
      <c r="T594" s="108"/>
      <c r="U594" s="109">
        <v>23748</v>
      </c>
      <c r="V594" s="110">
        <v>24392</v>
      </c>
      <c r="W594" s="110">
        <v>24247</v>
      </c>
      <c r="X594" s="111">
        <f t="shared" si="29"/>
        <v>-145</v>
      </c>
      <c r="Z594" s="112">
        <f>VLOOKUP(F594,'24q3 abv'!1:1048576,46,FALSE)</f>
        <v>-1.0270757075951451</v>
      </c>
      <c r="AA594" s="113">
        <f>VLOOKUP(F594,'24q3 abv'!1:1048576,48,FALSE)</f>
        <v>3.0434729799071398</v>
      </c>
      <c r="AB594" s="113">
        <f>VLOOKUP(F594,'24q3 abv'!1:1048576,49,FALSE)</f>
        <v>5.7324042997604588E-2</v>
      </c>
      <c r="AC594" s="114">
        <f>VLOOKUP(F594,'24q3 abv'!1:1048576,50,FALSE)</f>
        <v>-2.9861489369095353</v>
      </c>
      <c r="AF594" s="257"/>
      <c r="AI594" s="257"/>
    </row>
    <row r="595" spans="1:35" x14ac:dyDescent="0.2">
      <c r="A595" s="105">
        <v>479</v>
      </c>
      <c r="B595" s="105">
        <v>479278670</v>
      </c>
      <c r="C595" s="106" t="s">
        <v>279</v>
      </c>
      <c r="D595" s="105">
        <v>278</v>
      </c>
      <c r="E595" s="106" t="s">
        <v>238</v>
      </c>
      <c r="F595" s="105">
        <v>670</v>
      </c>
      <c r="G595" s="106" t="s">
        <v>76</v>
      </c>
      <c r="H595" s="107">
        <v>4</v>
      </c>
      <c r="I595" s="108"/>
      <c r="J595" s="109">
        <v>11732</v>
      </c>
      <c r="K595" s="110">
        <v>12243</v>
      </c>
      <c r="L595" s="111">
        <f t="shared" si="27"/>
        <v>511</v>
      </c>
      <c r="M595" s="108"/>
      <c r="N595" s="109">
        <v>8762</v>
      </c>
      <c r="O595" s="110">
        <v>9144</v>
      </c>
      <c r="P595" s="110">
        <v>9227</v>
      </c>
      <c r="Q595" s="110">
        <v>9280</v>
      </c>
      <c r="R595" s="110" t="s">
        <v>601</v>
      </c>
      <c r="S595" s="111">
        <f t="shared" si="28"/>
        <v>53</v>
      </c>
      <c r="T595" s="108"/>
      <c r="U595" s="109">
        <v>21582</v>
      </c>
      <c r="V595" s="110">
        <v>22658</v>
      </c>
      <c r="W595" s="110">
        <v>22711</v>
      </c>
      <c r="X595" s="111">
        <f t="shared" si="29"/>
        <v>53</v>
      </c>
      <c r="Z595" s="112">
        <f>VLOOKUP(F595,'24q3 abv'!1:1048576,46,FALSE)</f>
        <v>0.42567063522108128</v>
      </c>
      <c r="AA595" s="113">
        <f>VLOOKUP(F595,'24q3 abv'!1:1048576,48,FALSE)</f>
        <v>1.2113441950493649</v>
      </c>
      <c r="AB595" s="113">
        <f>VLOOKUP(F595,'24q3 abv'!1:1048576,49,FALSE)</f>
        <v>1.9077084948239964</v>
      </c>
      <c r="AC595" s="114">
        <f>VLOOKUP(F595,'24q3 abv'!1:1048576,50,FALSE)</f>
        <v>0.69636429977463155</v>
      </c>
      <c r="AF595" s="257"/>
      <c r="AI595" s="257"/>
    </row>
    <row r="596" spans="1:35" x14ac:dyDescent="0.2">
      <c r="A596" s="105">
        <v>479</v>
      </c>
      <c r="B596" s="105">
        <v>479278672</v>
      </c>
      <c r="C596" s="106" t="s">
        <v>279</v>
      </c>
      <c r="D596" s="105">
        <v>278</v>
      </c>
      <c r="E596" s="106" t="s">
        <v>238</v>
      </c>
      <c r="F596" s="105">
        <v>672</v>
      </c>
      <c r="G596" s="106" t="s">
        <v>196</v>
      </c>
      <c r="H596" s="107">
        <v>3</v>
      </c>
      <c r="I596" s="108"/>
      <c r="J596" s="109">
        <v>12853</v>
      </c>
      <c r="K596" s="110">
        <v>16392</v>
      </c>
      <c r="L596" s="111">
        <f t="shared" si="27"/>
        <v>3539</v>
      </c>
      <c r="M596" s="108"/>
      <c r="N596" s="109">
        <v>4376</v>
      </c>
      <c r="O596" s="110">
        <v>5581</v>
      </c>
      <c r="P596" s="110">
        <v>3685</v>
      </c>
      <c r="Q596" s="110">
        <v>3627</v>
      </c>
      <c r="R596" s="110" t="s">
        <v>601</v>
      </c>
      <c r="S596" s="111">
        <f t="shared" si="28"/>
        <v>-58</v>
      </c>
      <c r="T596" s="108"/>
      <c r="U596" s="109">
        <v>18317</v>
      </c>
      <c r="V596" s="110">
        <v>21265</v>
      </c>
      <c r="W596" s="110">
        <v>21207</v>
      </c>
      <c r="X596" s="111">
        <f t="shared" si="29"/>
        <v>-58</v>
      </c>
      <c r="Z596" s="112">
        <f>VLOOKUP(F596,'24q3 abv'!1:1048576,46,FALSE)</f>
        <v>-0.35202518619085765</v>
      </c>
      <c r="AA596" s="113">
        <f>VLOOKUP(F596,'24q3 abv'!1:1048576,48,FALSE)</f>
        <v>13.172799379414846</v>
      </c>
      <c r="AB596" s="113">
        <f>VLOOKUP(F596,'24q3 abv'!1:1048576,49,FALSE)</f>
        <v>2.8320335780096308</v>
      </c>
      <c r="AC596" s="114">
        <f>VLOOKUP(F596,'24q3 abv'!1:1048576,50,FALSE)</f>
        <v>-10.340765801405215</v>
      </c>
      <c r="AF596" s="257"/>
      <c r="AI596" s="257"/>
    </row>
    <row r="597" spans="1:35" x14ac:dyDescent="0.2">
      <c r="A597" s="105">
        <v>479</v>
      </c>
      <c r="B597" s="105">
        <v>479278674</v>
      </c>
      <c r="C597" s="106" t="s">
        <v>279</v>
      </c>
      <c r="D597" s="105">
        <v>278</v>
      </c>
      <c r="E597" s="106" t="s">
        <v>238</v>
      </c>
      <c r="F597" s="105">
        <v>674</v>
      </c>
      <c r="G597" s="106" t="s">
        <v>77</v>
      </c>
      <c r="H597" s="107">
        <v>2</v>
      </c>
      <c r="I597" s="108"/>
      <c r="J597" s="109">
        <v>13796</v>
      </c>
      <c r="K597" s="110">
        <v>14896</v>
      </c>
      <c r="L597" s="111">
        <f t="shared" si="27"/>
        <v>1100</v>
      </c>
      <c r="M597" s="108"/>
      <c r="N597" s="109">
        <v>4975</v>
      </c>
      <c r="O597" s="110">
        <v>5372</v>
      </c>
      <c r="P597" s="110">
        <v>6012</v>
      </c>
      <c r="Q597" s="110">
        <v>5720</v>
      </c>
      <c r="R597" s="110" t="s">
        <v>601</v>
      </c>
      <c r="S597" s="111">
        <f t="shared" si="28"/>
        <v>-292</v>
      </c>
      <c r="T597" s="108"/>
      <c r="U597" s="109">
        <v>19859</v>
      </c>
      <c r="V597" s="110">
        <v>22096</v>
      </c>
      <c r="W597" s="110">
        <v>21804</v>
      </c>
      <c r="X597" s="111">
        <f t="shared" si="29"/>
        <v>-292</v>
      </c>
      <c r="Z597" s="112">
        <f>VLOOKUP(F597,'24q3 abv'!1:1048576,46,FALSE)</f>
        <v>-1.9561665607065493</v>
      </c>
      <c r="AA597" s="113">
        <f>VLOOKUP(F597,'24q3 abv'!1:1048576,48,FALSE)</f>
        <v>1.8241808690624739</v>
      </c>
      <c r="AB597" s="113">
        <f>VLOOKUP(F597,'24q3 abv'!1:1048576,49,FALSE)</f>
        <v>3.5417277488473085</v>
      </c>
      <c r="AC597" s="114">
        <f>VLOOKUP(F597,'24q3 abv'!1:1048576,50,FALSE)</f>
        <v>1.7175468797848346</v>
      </c>
      <c r="AF597" s="257"/>
      <c r="AI597" s="257"/>
    </row>
    <row r="598" spans="1:35" x14ac:dyDescent="0.2">
      <c r="A598" s="105">
        <v>479</v>
      </c>
      <c r="B598" s="105">
        <v>479278680</v>
      </c>
      <c r="C598" s="106" t="s">
        <v>279</v>
      </c>
      <c r="D598" s="105">
        <v>278</v>
      </c>
      <c r="E598" s="106" t="s">
        <v>238</v>
      </c>
      <c r="F598" s="105">
        <v>680</v>
      </c>
      <c r="G598" s="106" t="s">
        <v>197</v>
      </c>
      <c r="H598" s="107">
        <v>9</v>
      </c>
      <c r="I598" s="108"/>
      <c r="J598" s="109">
        <v>12076</v>
      </c>
      <c r="K598" s="110">
        <v>12420</v>
      </c>
      <c r="L598" s="111">
        <f t="shared" si="27"/>
        <v>344</v>
      </c>
      <c r="M598" s="108"/>
      <c r="N598" s="109">
        <v>3776</v>
      </c>
      <c r="O598" s="110">
        <v>3884</v>
      </c>
      <c r="P598" s="110">
        <v>3678</v>
      </c>
      <c r="Q598" s="110">
        <v>3673</v>
      </c>
      <c r="R598" s="110" t="s">
        <v>601</v>
      </c>
      <c r="S598" s="111">
        <f t="shared" si="28"/>
        <v>-5</v>
      </c>
      <c r="T598" s="108"/>
      <c r="U598" s="109">
        <v>16940</v>
      </c>
      <c r="V598" s="110">
        <v>17286</v>
      </c>
      <c r="W598" s="110">
        <v>17281</v>
      </c>
      <c r="X598" s="111">
        <f t="shared" si="29"/>
        <v>-5</v>
      </c>
      <c r="Z598" s="112">
        <f>VLOOKUP(F598,'24q3 abv'!1:1048576,46,FALSE)</f>
        <v>-4.2861543403859059E-2</v>
      </c>
      <c r="AA598" s="113">
        <f>VLOOKUP(F598,'24q3 abv'!1:1048576,48,FALSE)</f>
        <v>4.4429634599678751</v>
      </c>
      <c r="AB598" s="113">
        <f>VLOOKUP(F598,'24q3 abv'!1:1048576,49,FALSE)</f>
        <v>3.1201942967884531</v>
      </c>
      <c r="AC598" s="114">
        <f>VLOOKUP(F598,'24q3 abv'!1:1048576,50,FALSE)</f>
        <v>-1.3227691631794221</v>
      </c>
      <c r="AF598" s="257"/>
      <c r="AI598" s="257"/>
    </row>
    <row r="599" spans="1:35" x14ac:dyDescent="0.2">
      <c r="A599" s="105">
        <v>479</v>
      </c>
      <c r="B599" s="105">
        <v>479278683</v>
      </c>
      <c r="C599" s="106" t="s">
        <v>279</v>
      </c>
      <c r="D599" s="105">
        <v>278</v>
      </c>
      <c r="E599" s="106" t="s">
        <v>238</v>
      </c>
      <c r="F599" s="105">
        <v>683</v>
      </c>
      <c r="G599" s="106" t="s">
        <v>242</v>
      </c>
      <c r="H599" s="107">
        <v>7</v>
      </c>
      <c r="I599" s="108"/>
      <c r="J599" s="109">
        <v>12377</v>
      </c>
      <c r="K599" s="110">
        <v>11857</v>
      </c>
      <c r="L599" s="111">
        <f t="shared" si="27"/>
        <v>-520</v>
      </c>
      <c r="M599" s="108"/>
      <c r="N599" s="109">
        <v>10186</v>
      </c>
      <c r="O599" s="110">
        <v>9758</v>
      </c>
      <c r="P599" s="110">
        <v>9758</v>
      </c>
      <c r="Q599" s="110">
        <v>9758</v>
      </c>
      <c r="R599" s="110" t="s">
        <v>601</v>
      </c>
      <c r="S599" s="111">
        <f t="shared" si="28"/>
        <v>0</v>
      </c>
      <c r="T599" s="108"/>
      <c r="U599" s="109">
        <v>23651</v>
      </c>
      <c r="V599" s="110">
        <v>22803</v>
      </c>
      <c r="W599" s="110">
        <v>22803</v>
      </c>
      <c r="X599" s="111">
        <f t="shared" si="29"/>
        <v>0</v>
      </c>
      <c r="Z599" s="112">
        <f>VLOOKUP(F599,'24q3 abv'!1:1048576,46,FALSE)</f>
        <v>0</v>
      </c>
      <c r="AA599" s="113">
        <f>VLOOKUP(F599,'24q3 abv'!1:1048576,48,FALSE)</f>
        <v>0.87888023833695605</v>
      </c>
      <c r="AB599" s="113">
        <f>VLOOKUP(F599,'24q3 abv'!1:1048576,49,FALSE)</f>
        <v>2.3818746554351775</v>
      </c>
      <c r="AC599" s="114">
        <f>VLOOKUP(F599,'24q3 abv'!1:1048576,50,FALSE)</f>
        <v>1.5029944170982215</v>
      </c>
      <c r="AF599" s="257"/>
      <c r="AI599" s="257"/>
    </row>
    <row r="600" spans="1:35" x14ac:dyDescent="0.2">
      <c r="A600" s="105">
        <v>479</v>
      </c>
      <c r="B600" s="105">
        <v>479278750</v>
      </c>
      <c r="C600" s="106" t="s">
        <v>279</v>
      </c>
      <c r="D600" s="105">
        <v>278</v>
      </c>
      <c r="E600" s="106" t="s">
        <v>238</v>
      </c>
      <c r="F600" s="105">
        <v>750</v>
      </c>
      <c r="G600" s="106" t="s">
        <v>79</v>
      </c>
      <c r="H600" s="107">
        <v>1</v>
      </c>
      <c r="I600" s="108"/>
      <c r="J600" s="109">
        <v>9754</v>
      </c>
      <c r="K600" s="110">
        <v>12243</v>
      </c>
      <c r="L600" s="111">
        <f t="shared" si="27"/>
        <v>2489</v>
      </c>
      <c r="M600" s="108"/>
      <c r="N600" s="109">
        <v>5946</v>
      </c>
      <c r="O600" s="110">
        <v>7463</v>
      </c>
      <c r="P600" s="110">
        <v>7463</v>
      </c>
      <c r="Q600" s="110">
        <v>7024</v>
      </c>
      <c r="R600" s="110" t="s">
        <v>601</v>
      </c>
      <c r="S600" s="111">
        <f t="shared" si="28"/>
        <v>-439</v>
      </c>
      <c r="T600" s="108"/>
      <c r="U600" s="109">
        <v>16788</v>
      </c>
      <c r="V600" s="110">
        <v>20894</v>
      </c>
      <c r="W600" s="110">
        <v>20455</v>
      </c>
      <c r="X600" s="111">
        <f t="shared" si="29"/>
        <v>-439</v>
      </c>
      <c r="Z600" s="112">
        <f>VLOOKUP(F600,'24q3 abv'!1:1048576,46,FALSE)</f>
        <v>-3.5907727452847098</v>
      </c>
      <c r="AA600" s="113">
        <f>VLOOKUP(F600,'24q3 abv'!1:1048576,48,FALSE)</f>
        <v>-3.842463410154199</v>
      </c>
      <c r="AB600" s="113">
        <f>VLOOKUP(F600,'24q3 abv'!1:1048576,49,FALSE)</f>
        <v>-5.709365450806148</v>
      </c>
      <c r="AC600" s="114">
        <f>VLOOKUP(F600,'24q3 abv'!1:1048576,50,FALSE)</f>
        <v>-1.866902040651949</v>
      </c>
      <c r="AF600" s="257"/>
      <c r="AI600" s="257"/>
    </row>
    <row r="601" spans="1:35" x14ac:dyDescent="0.2">
      <c r="A601" s="105">
        <v>479</v>
      </c>
      <c r="B601" s="105">
        <v>479278753</v>
      </c>
      <c r="C601" s="106" t="s">
        <v>279</v>
      </c>
      <c r="D601" s="105">
        <v>278</v>
      </c>
      <c r="E601" s="106" t="s">
        <v>238</v>
      </c>
      <c r="F601" s="105">
        <v>753</v>
      </c>
      <c r="G601" s="106" t="s">
        <v>206</v>
      </c>
      <c r="H601" s="107">
        <v>2</v>
      </c>
      <c r="I601" s="108"/>
      <c r="J601" s="109">
        <v>16668</v>
      </c>
      <c r="K601" s="110">
        <v>15000</v>
      </c>
      <c r="L601" s="111">
        <f t="shared" si="27"/>
        <v>-1668</v>
      </c>
      <c r="M601" s="108"/>
      <c r="N601" s="109">
        <v>4635</v>
      </c>
      <c r="O601" s="110">
        <v>4171</v>
      </c>
      <c r="P601" s="110">
        <v>3955</v>
      </c>
      <c r="Q601" s="110">
        <v>4008</v>
      </c>
      <c r="R601" s="110" t="s">
        <v>601</v>
      </c>
      <c r="S601" s="111">
        <f t="shared" si="28"/>
        <v>53</v>
      </c>
      <c r="T601" s="108"/>
      <c r="U601" s="109">
        <v>22391</v>
      </c>
      <c r="V601" s="110">
        <v>20143</v>
      </c>
      <c r="W601" s="110">
        <v>20196</v>
      </c>
      <c r="X601" s="111">
        <f t="shared" si="29"/>
        <v>53</v>
      </c>
      <c r="Z601" s="112">
        <f>VLOOKUP(F601,'24q3 abv'!1:1048576,46,FALSE)</f>
        <v>0.35274378346423418</v>
      </c>
      <c r="AA601" s="113">
        <f>VLOOKUP(F601,'24q3 abv'!1:1048576,48,FALSE)</f>
        <v>5.6218069031056794</v>
      </c>
      <c r="AB601" s="113">
        <f>VLOOKUP(F601,'24q3 abv'!1:1048576,49,FALSE)</f>
        <v>4.8998510945365874</v>
      </c>
      <c r="AC601" s="114">
        <f>VLOOKUP(F601,'24q3 abv'!1:1048576,50,FALSE)</f>
        <v>-0.72195580856909203</v>
      </c>
      <c r="AF601" s="257"/>
      <c r="AI601" s="257"/>
    </row>
    <row r="602" spans="1:35" x14ac:dyDescent="0.2">
      <c r="A602" s="105">
        <v>479</v>
      </c>
      <c r="B602" s="105">
        <v>479278755</v>
      </c>
      <c r="C602" s="106" t="s">
        <v>279</v>
      </c>
      <c r="D602" s="105">
        <v>278</v>
      </c>
      <c r="E602" s="106" t="s">
        <v>238</v>
      </c>
      <c r="F602" s="105">
        <v>755</v>
      </c>
      <c r="G602" s="106" t="s">
        <v>80</v>
      </c>
      <c r="H602" s="107">
        <v>3</v>
      </c>
      <c r="I602" s="108"/>
      <c r="J602" s="109">
        <v>14069</v>
      </c>
      <c r="K602" s="110">
        <v>15055</v>
      </c>
      <c r="L602" s="111">
        <f t="shared" si="27"/>
        <v>986</v>
      </c>
      <c r="M602" s="108"/>
      <c r="N602" s="109">
        <v>6687</v>
      </c>
      <c r="O602" s="110">
        <v>7156</v>
      </c>
      <c r="P602" s="110">
        <v>7727</v>
      </c>
      <c r="Q602" s="110">
        <v>7806</v>
      </c>
      <c r="R602" s="110" t="s">
        <v>601</v>
      </c>
      <c r="S602" s="111">
        <f t="shared" si="28"/>
        <v>79</v>
      </c>
      <c r="T602" s="108"/>
      <c r="U602" s="109">
        <v>21844</v>
      </c>
      <c r="V602" s="110">
        <v>23970</v>
      </c>
      <c r="W602" s="110">
        <v>24049</v>
      </c>
      <c r="X602" s="111">
        <f t="shared" si="29"/>
        <v>79</v>
      </c>
      <c r="Z602" s="112">
        <f>VLOOKUP(F602,'24q3 abv'!1:1048576,46,FALSE)</f>
        <v>0.52515965196613479</v>
      </c>
      <c r="AA602" s="113">
        <f>VLOOKUP(F602,'24q3 abv'!1:1048576,48,FALSE)</f>
        <v>3.8549616273517633</v>
      </c>
      <c r="AB602" s="113">
        <f>VLOOKUP(F602,'24q3 abv'!1:1048576,49,FALSE)</f>
        <v>7.0784421182826973</v>
      </c>
      <c r="AC602" s="114">
        <f>VLOOKUP(F602,'24q3 abv'!1:1048576,50,FALSE)</f>
        <v>3.223480490930934</v>
      </c>
      <c r="AF602" s="257"/>
      <c r="AI602" s="257"/>
    </row>
    <row r="603" spans="1:35" x14ac:dyDescent="0.2">
      <c r="A603" s="105">
        <v>479</v>
      </c>
      <c r="B603" s="105">
        <v>479278766</v>
      </c>
      <c r="C603" s="106" t="s">
        <v>279</v>
      </c>
      <c r="D603" s="105">
        <v>278</v>
      </c>
      <c r="E603" s="106" t="s">
        <v>238</v>
      </c>
      <c r="F603" s="105">
        <v>766</v>
      </c>
      <c r="G603" s="106" t="s">
        <v>282</v>
      </c>
      <c r="H603" s="107">
        <v>1</v>
      </c>
      <c r="I603" s="108"/>
      <c r="J603" s="109">
        <v>14140</v>
      </c>
      <c r="K603" s="110">
        <v>12243</v>
      </c>
      <c r="L603" s="111">
        <f t="shared" si="27"/>
        <v>-1897</v>
      </c>
      <c r="M603" s="108"/>
      <c r="N603" s="109">
        <v>4270</v>
      </c>
      <c r="O603" s="110">
        <v>3697</v>
      </c>
      <c r="P603" s="110">
        <v>3436</v>
      </c>
      <c r="Q603" s="110">
        <v>3456</v>
      </c>
      <c r="R603" s="110" t="s">
        <v>601</v>
      </c>
      <c r="S603" s="111">
        <f t="shared" si="28"/>
        <v>20</v>
      </c>
      <c r="T603" s="108"/>
      <c r="U603" s="109">
        <v>19498</v>
      </c>
      <c r="V603" s="110">
        <v>16867</v>
      </c>
      <c r="W603" s="110">
        <v>16887</v>
      </c>
      <c r="X603" s="111">
        <f t="shared" si="29"/>
        <v>20</v>
      </c>
      <c r="Z603" s="112">
        <f>VLOOKUP(F603,'24q3 abv'!1:1048576,46,FALSE)</f>
        <v>0.1592398248111806</v>
      </c>
      <c r="AA603" s="113">
        <f>VLOOKUP(F603,'24q3 abv'!1:1048576,48,FALSE)</f>
        <v>5.0639948109103186</v>
      </c>
      <c r="AB603" s="113">
        <f>VLOOKUP(F603,'24q3 abv'!1:1048576,49,FALSE)</f>
        <v>3.5322605181595632</v>
      </c>
      <c r="AC603" s="114">
        <f>VLOOKUP(F603,'24q3 abv'!1:1048576,50,FALSE)</f>
        <v>-1.5317342927507553</v>
      </c>
      <c r="AF603" s="257"/>
      <c r="AI603" s="257"/>
    </row>
    <row r="604" spans="1:35" x14ac:dyDescent="0.2">
      <c r="A604" s="105">
        <v>481</v>
      </c>
      <c r="B604" s="105">
        <v>481035001</v>
      </c>
      <c r="C604" s="106" t="s">
        <v>283</v>
      </c>
      <c r="D604" s="105">
        <v>35</v>
      </c>
      <c r="E604" s="106" t="s">
        <v>42</v>
      </c>
      <c r="F604" s="105">
        <v>1</v>
      </c>
      <c r="G604" s="106" t="s">
        <v>210</v>
      </c>
      <c r="H604" s="107">
        <v>1</v>
      </c>
      <c r="I604" s="108"/>
      <c r="J604" s="109">
        <v>4777</v>
      </c>
      <c r="K604" s="110">
        <v>11417</v>
      </c>
      <c r="L604" s="111">
        <f t="shared" si="27"/>
        <v>6640</v>
      </c>
      <c r="M604" s="108"/>
      <c r="N604" s="109">
        <v>479</v>
      </c>
      <c r="O604" s="110">
        <v>1145</v>
      </c>
      <c r="P604" s="110">
        <v>1145</v>
      </c>
      <c r="Q604" s="110">
        <v>1315</v>
      </c>
      <c r="R604" s="110" t="s">
        <v>601</v>
      </c>
      <c r="S604" s="111">
        <f t="shared" si="28"/>
        <v>170</v>
      </c>
      <c r="T604" s="108"/>
      <c r="U604" s="109">
        <v>6344</v>
      </c>
      <c r="V604" s="110">
        <v>13750</v>
      </c>
      <c r="W604" s="110">
        <v>13920</v>
      </c>
      <c r="X604" s="111">
        <f t="shared" si="29"/>
        <v>170</v>
      </c>
      <c r="Z604" s="112">
        <f>VLOOKUP(F604,'24q3 abv'!1:1048576,46,FALSE)</f>
        <v>1.4932321280843297</v>
      </c>
      <c r="AA604" s="113">
        <f>VLOOKUP(F604,'24q3 abv'!1:1048576,48,FALSE)</f>
        <v>5.8329607700471273</v>
      </c>
      <c r="AB604" s="113">
        <f>VLOOKUP(F604,'24q3 abv'!1:1048576,49,FALSE)</f>
        <v>7.5111564850973087</v>
      </c>
      <c r="AC604" s="114">
        <f>VLOOKUP(F604,'24q3 abv'!1:1048576,50,FALSE)</f>
        <v>1.6781957150501814</v>
      </c>
      <c r="AF604" s="257"/>
      <c r="AI604" s="257"/>
    </row>
    <row r="605" spans="1:35" x14ac:dyDescent="0.2">
      <c r="A605" s="105">
        <v>481</v>
      </c>
      <c r="B605" s="105">
        <v>481035025</v>
      </c>
      <c r="C605" s="106" t="s">
        <v>283</v>
      </c>
      <c r="D605" s="105">
        <v>35</v>
      </c>
      <c r="E605" s="106" t="s">
        <v>42</v>
      </c>
      <c r="F605" s="105">
        <v>25</v>
      </c>
      <c r="G605" s="106" t="s">
        <v>140</v>
      </c>
      <c r="H605" s="107">
        <v>1</v>
      </c>
      <c r="I605" s="108"/>
      <c r="J605" s="109" t="s">
        <v>601</v>
      </c>
      <c r="K605" s="110">
        <v>13637</v>
      </c>
      <c r="L605" s="111" t="str">
        <f t="shared" si="27"/>
        <v/>
      </c>
      <c r="M605" s="108"/>
      <c r="N605" s="109" t="s">
        <v>601</v>
      </c>
      <c r="O605" s="110" t="s">
        <v>601</v>
      </c>
      <c r="P605" s="110">
        <v>5797</v>
      </c>
      <c r="Q605" s="110">
        <v>5239</v>
      </c>
      <c r="R605" s="110" t="s">
        <v>601</v>
      </c>
      <c r="S605" s="111">
        <f t="shared" si="28"/>
        <v>-558</v>
      </c>
      <c r="T605" s="108"/>
      <c r="U605" s="109" t="s">
        <v>601</v>
      </c>
      <c r="V605" s="110">
        <v>20622</v>
      </c>
      <c r="W605" s="110">
        <v>20064</v>
      </c>
      <c r="X605" s="111">
        <f t="shared" si="29"/>
        <v>-558</v>
      </c>
      <c r="Z605" s="112">
        <f>VLOOKUP(F605,'24q3 abv'!1:1048576,46,FALSE)</f>
        <v>-4.090999734001656</v>
      </c>
      <c r="AA605" s="113">
        <f>VLOOKUP(F605,'24q3 abv'!1:1048576,48,FALSE)</f>
        <v>9.7887240257963377</v>
      </c>
      <c r="AB605" s="113">
        <f>VLOOKUP(F605,'24q3 abv'!1:1048576,49,FALSE)</f>
        <v>6.4959834684627848</v>
      </c>
      <c r="AC605" s="114">
        <f>VLOOKUP(F605,'24q3 abv'!1:1048576,50,FALSE)</f>
        <v>-3.2927405573335529</v>
      </c>
      <c r="AF605" s="257"/>
      <c r="AI605" s="257"/>
    </row>
    <row r="606" spans="1:35" x14ac:dyDescent="0.2">
      <c r="A606" s="105">
        <v>481</v>
      </c>
      <c r="B606" s="105">
        <v>481035030</v>
      </c>
      <c r="C606" s="106" t="s">
        <v>283</v>
      </c>
      <c r="D606" s="105">
        <v>35</v>
      </c>
      <c r="E606" s="106" t="s">
        <v>42</v>
      </c>
      <c r="F606" s="105">
        <v>30</v>
      </c>
      <c r="G606" s="106" t="s">
        <v>94</v>
      </c>
      <c r="H606" s="107">
        <v>2</v>
      </c>
      <c r="I606" s="108"/>
      <c r="J606" s="109">
        <v>12755.293434167574</v>
      </c>
      <c r="K606" s="110">
        <v>18868</v>
      </c>
      <c r="L606" s="111">
        <f t="shared" si="27"/>
        <v>6112.7065658324263</v>
      </c>
      <c r="M606" s="108"/>
      <c r="N606" s="109">
        <v>2828</v>
      </c>
      <c r="O606" s="110">
        <v>4183</v>
      </c>
      <c r="P606" s="110">
        <v>3506</v>
      </c>
      <c r="Q606" s="110">
        <v>3835</v>
      </c>
      <c r="R606" s="110" t="s">
        <v>601</v>
      </c>
      <c r="S606" s="111">
        <f t="shared" si="28"/>
        <v>329</v>
      </c>
      <c r="T606" s="108"/>
      <c r="U606" s="109">
        <v>16671.293434167572</v>
      </c>
      <c r="V606" s="110">
        <v>23562</v>
      </c>
      <c r="W606" s="110">
        <v>23891</v>
      </c>
      <c r="X606" s="111">
        <f t="shared" si="29"/>
        <v>329</v>
      </c>
      <c r="Z606" s="112">
        <f>VLOOKUP(F606,'24q3 abv'!1:1048576,46,FALSE)</f>
        <v>1.7452428054131275</v>
      </c>
      <c r="AA606" s="113">
        <f>VLOOKUP(F606,'24q3 abv'!1:1048576,48,FALSE)</f>
        <v>5.4397043892558008</v>
      </c>
      <c r="AB606" s="113">
        <f>VLOOKUP(F606,'24q3 abv'!1:1048576,49,FALSE)</f>
        <v>3.3254402693654539</v>
      </c>
      <c r="AC606" s="114">
        <f>VLOOKUP(F606,'24q3 abv'!1:1048576,50,FALSE)</f>
        <v>-2.1142641198903469</v>
      </c>
      <c r="AF606" s="257"/>
      <c r="AI606" s="257"/>
    </row>
    <row r="607" spans="1:35" x14ac:dyDescent="0.2">
      <c r="A607" s="105">
        <v>481</v>
      </c>
      <c r="B607" s="105">
        <v>481035035</v>
      </c>
      <c r="C607" s="106" t="s">
        <v>283</v>
      </c>
      <c r="D607" s="105">
        <v>35</v>
      </c>
      <c r="E607" s="106" t="s">
        <v>42</v>
      </c>
      <c r="F607" s="105">
        <v>35</v>
      </c>
      <c r="G607" s="106" t="s">
        <v>42</v>
      </c>
      <c r="H607" s="107">
        <v>883</v>
      </c>
      <c r="I607" s="108"/>
      <c r="J607" s="109">
        <v>16119</v>
      </c>
      <c r="K607" s="110">
        <v>17809</v>
      </c>
      <c r="L607" s="111">
        <f t="shared" si="27"/>
        <v>1690</v>
      </c>
      <c r="M607" s="108"/>
      <c r="N607" s="109">
        <v>6690</v>
      </c>
      <c r="O607" s="110">
        <v>7392</v>
      </c>
      <c r="P607" s="110">
        <v>7392</v>
      </c>
      <c r="Q607" s="110">
        <v>6743</v>
      </c>
      <c r="R607" s="110" t="s">
        <v>601</v>
      </c>
      <c r="S607" s="111">
        <f t="shared" si="28"/>
        <v>-649</v>
      </c>
      <c r="T607" s="108"/>
      <c r="U607" s="109">
        <v>23897</v>
      </c>
      <c r="V607" s="110">
        <v>26389</v>
      </c>
      <c r="W607" s="110">
        <v>25740</v>
      </c>
      <c r="X607" s="111">
        <f t="shared" si="29"/>
        <v>-649</v>
      </c>
      <c r="Z607" s="112">
        <f>VLOOKUP(F607,'24q3 abv'!1:1048576,46,FALSE)</f>
        <v>-3.6419865273042262</v>
      </c>
      <c r="AA607" s="113">
        <f>VLOOKUP(F607,'24q3 abv'!1:1048576,48,FALSE)</f>
        <v>8.1977373866931007</v>
      </c>
      <c r="AB607" s="113">
        <f>VLOOKUP(F607,'24q3 abv'!1:1048576,49,FALSE)</f>
        <v>5.1093170533210595</v>
      </c>
      <c r="AC607" s="114">
        <f>VLOOKUP(F607,'24q3 abv'!1:1048576,50,FALSE)</f>
        <v>-3.0884203333720412</v>
      </c>
      <c r="AF607" s="257"/>
      <c r="AI607" s="257"/>
    </row>
    <row r="608" spans="1:35" x14ac:dyDescent="0.2">
      <c r="A608" s="105">
        <v>481</v>
      </c>
      <c r="B608" s="105">
        <v>481035040</v>
      </c>
      <c r="C608" s="106" t="s">
        <v>283</v>
      </c>
      <c r="D608" s="105">
        <v>35</v>
      </c>
      <c r="E608" s="106" t="s">
        <v>42</v>
      </c>
      <c r="F608" s="105">
        <v>40</v>
      </c>
      <c r="G608" s="106" t="s">
        <v>97</v>
      </c>
      <c r="H608" s="107">
        <v>1</v>
      </c>
      <c r="I608" s="108"/>
      <c r="J608" s="109">
        <v>13175</v>
      </c>
      <c r="K608" s="110">
        <v>8239</v>
      </c>
      <c r="L608" s="111">
        <f t="shared" si="27"/>
        <v>-4936</v>
      </c>
      <c r="M608" s="108"/>
      <c r="N608" s="109">
        <v>3147</v>
      </c>
      <c r="O608" s="110">
        <v>1968</v>
      </c>
      <c r="P608" s="110">
        <v>2137</v>
      </c>
      <c r="Q608" s="110">
        <v>2178</v>
      </c>
      <c r="R608" s="110" t="s">
        <v>601</v>
      </c>
      <c r="S608" s="111">
        <f t="shared" si="28"/>
        <v>41</v>
      </c>
      <c r="T608" s="108"/>
      <c r="U608" s="109">
        <v>17410</v>
      </c>
      <c r="V608" s="110">
        <v>11564</v>
      </c>
      <c r="W608" s="110">
        <v>11605</v>
      </c>
      <c r="X608" s="111">
        <f t="shared" si="29"/>
        <v>41</v>
      </c>
      <c r="Z608" s="112">
        <f>VLOOKUP(F608,'24q3 abv'!1:1048576,46,FALSE)</f>
        <v>0.50538577755759206</v>
      </c>
      <c r="AA608" s="113">
        <f>VLOOKUP(F608,'24q3 abv'!1:1048576,48,FALSE)</f>
        <v>6.1371922885330239</v>
      </c>
      <c r="AB608" s="113">
        <f>VLOOKUP(F608,'24q3 abv'!1:1048576,49,FALSE)</f>
        <v>8.5543560114592889</v>
      </c>
      <c r="AC608" s="114">
        <f>VLOOKUP(F608,'24q3 abv'!1:1048576,50,FALSE)</f>
        <v>2.417163722926265</v>
      </c>
      <c r="AF608" s="257"/>
      <c r="AI608" s="257"/>
    </row>
    <row r="609" spans="1:35" x14ac:dyDescent="0.2">
      <c r="A609" s="105">
        <v>481</v>
      </c>
      <c r="B609" s="105">
        <v>481035044</v>
      </c>
      <c r="C609" s="106" t="s">
        <v>283</v>
      </c>
      <c r="D609" s="105">
        <v>35</v>
      </c>
      <c r="E609" s="106" t="s">
        <v>42</v>
      </c>
      <c r="F609" s="105">
        <v>44</v>
      </c>
      <c r="G609" s="106" t="s">
        <v>43</v>
      </c>
      <c r="H609" s="107">
        <v>6</v>
      </c>
      <c r="I609" s="108"/>
      <c r="J609" s="109">
        <v>15321</v>
      </c>
      <c r="K609" s="110">
        <v>16741</v>
      </c>
      <c r="L609" s="111">
        <f t="shared" si="27"/>
        <v>1420</v>
      </c>
      <c r="M609" s="108"/>
      <c r="N609" s="109">
        <v>534</v>
      </c>
      <c r="O609" s="110">
        <v>584</v>
      </c>
      <c r="P609" s="110">
        <v>584</v>
      </c>
      <c r="Q609" s="110">
        <v>584</v>
      </c>
      <c r="R609" s="110" t="s">
        <v>601</v>
      </c>
      <c r="S609" s="111">
        <f t="shared" si="28"/>
        <v>0</v>
      </c>
      <c r="T609" s="108"/>
      <c r="U609" s="109">
        <v>16943</v>
      </c>
      <c r="V609" s="110">
        <v>18513</v>
      </c>
      <c r="W609" s="110">
        <v>18513</v>
      </c>
      <c r="X609" s="111">
        <f t="shared" si="29"/>
        <v>0</v>
      </c>
      <c r="Z609" s="112">
        <f>VLOOKUP(F609,'24q3 abv'!1:1048576,46,FALSE)</f>
        <v>0</v>
      </c>
      <c r="AA609" s="113">
        <f>VLOOKUP(F609,'24q3 abv'!1:1048576,48,FALSE)</f>
        <v>7.0211140846889624</v>
      </c>
      <c r="AB609" s="113">
        <f>VLOOKUP(F609,'24q3 abv'!1:1048576,49,FALSE)</f>
        <v>8.022463184796722</v>
      </c>
      <c r="AC609" s="114">
        <f>VLOOKUP(F609,'24q3 abv'!1:1048576,50,FALSE)</f>
        <v>1.0013491001077597</v>
      </c>
      <c r="AF609" s="257"/>
      <c r="AI609" s="257"/>
    </row>
    <row r="610" spans="1:35" x14ac:dyDescent="0.2">
      <c r="A610" s="105">
        <v>481</v>
      </c>
      <c r="B610" s="105">
        <v>481035073</v>
      </c>
      <c r="C610" s="106" t="s">
        <v>283</v>
      </c>
      <c r="D610" s="105">
        <v>35</v>
      </c>
      <c r="E610" s="106" t="s">
        <v>42</v>
      </c>
      <c r="F610" s="105">
        <v>73</v>
      </c>
      <c r="G610" s="106" t="s">
        <v>58</v>
      </c>
      <c r="H610" s="107">
        <v>3</v>
      </c>
      <c r="I610" s="108"/>
      <c r="J610" s="109">
        <v>12130</v>
      </c>
      <c r="K610" s="110">
        <v>14233</v>
      </c>
      <c r="L610" s="111">
        <f t="shared" si="27"/>
        <v>2103</v>
      </c>
      <c r="M610" s="108"/>
      <c r="N610" s="109">
        <v>8912</v>
      </c>
      <c r="O610" s="110">
        <v>10457</v>
      </c>
      <c r="P610" s="110">
        <v>10794</v>
      </c>
      <c r="Q610" s="110">
        <v>10836</v>
      </c>
      <c r="R610" s="110" t="s">
        <v>601</v>
      </c>
      <c r="S610" s="111">
        <f t="shared" si="28"/>
        <v>42</v>
      </c>
      <c r="T610" s="108"/>
      <c r="U610" s="109">
        <v>22130</v>
      </c>
      <c r="V610" s="110">
        <v>26215</v>
      </c>
      <c r="W610" s="110">
        <v>26257</v>
      </c>
      <c r="X610" s="111">
        <f t="shared" si="29"/>
        <v>42</v>
      </c>
      <c r="Z610" s="112">
        <f>VLOOKUP(F610,'24q3 abv'!1:1048576,46,FALSE)</f>
        <v>0.29089079095234638</v>
      </c>
      <c r="AA610" s="113">
        <f>VLOOKUP(F610,'24q3 abv'!1:1048576,48,FALSE)</f>
        <v>4.8357972454230245</v>
      </c>
      <c r="AB610" s="113">
        <f>VLOOKUP(F610,'24q3 abv'!1:1048576,49,FALSE)</f>
        <v>6.6684235008664814</v>
      </c>
      <c r="AC610" s="114">
        <f>VLOOKUP(F610,'24q3 abv'!1:1048576,50,FALSE)</f>
        <v>1.8326262554434569</v>
      </c>
      <c r="AF610" s="257"/>
      <c r="AI610" s="257"/>
    </row>
    <row r="611" spans="1:35" x14ac:dyDescent="0.2">
      <c r="A611" s="105">
        <v>481</v>
      </c>
      <c r="B611" s="105">
        <v>481035176</v>
      </c>
      <c r="C611" s="106" t="s">
        <v>283</v>
      </c>
      <c r="D611" s="105">
        <v>35</v>
      </c>
      <c r="E611" s="106" t="s">
        <v>42</v>
      </c>
      <c r="F611" s="105">
        <v>176</v>
      </c>
      <c r="G611" s="106" t="s">
        <v>50</v>
      </c>
      <c r="H611" s="107">
        <v>1</v>
      </c>
      <c r="I611" s="108"/>
      <c r="J611" s="109">
        <v>14579.208574859711</v>
      </c>
      <c r="K611" s="110">
        <v>5062</v>
      </c>
      <c r="L611" s="111">
        <f t="shared" si="27"/>
        <v>-9517.208574859711</v>
      </c>
      <c r="M611" s="108"/>
      <c r="N611" s="109">
        <v>4958</v>
      </c>
      <c r="O611" s="110">
        <v>1721</v>
      </c>
      <c r="P611" s="110">
        <v>1721</v>
      </c>
      <c r="Q611" s="110">
        <v>1276</v>
      </c>
      <c r="R611" s="110" t="s">
        <v>601</v>
      </c>
      <c r="S611" s="111">
        <f t="shared" si="28"/>
        <v>-445</v>
      </c>
      <c r="T611" s="108"/>
      <c r="U611" s="109">
        <v>20625.208574859709</v>
      </c>
      <c r="V611" s="110">
        <v>7971</v>
      </c>
      <c r="W611" s="110">
        <v>7526</v>
      </c>
      <c r="X611" s="111">
        <f t="shared" si="29"/>
        <v>-445</v>
      </c>
      <c r="Z611" s="112">
        <f>VLOOKUP(F611,'24q3 abv'!1:1048576,46,FALSE)</f>
        <v>-8.7981300551999482</v>
      </c>
      <c r="AA611" s="113">
        <f>VLOOKUP(F611,'24q3 abv'!1:1048576,48,FALSE)</f>
        <v>10.681823200416861</v>
      </c>
      <c r="AB611" s="113">
        <f>VLOOKUP(F611,'24q3 abv'!1:1048576,49,FALSE)</f>
        <v>4.139499251950669</v>
      </c>
      <c r="AC611" s="114">
        <f>VLOOKUP(F611,'24q3 abv'!1:1048576,50,FALSE)</f>
        <v>-6.5423239484661924</v>
      </c>
      <c r="AF611" s="257"/>
      <c r="AI611" s="257"/>
    </row>
    <row r="612" spans="1:35" x14ac:dyDescent="0.2">
      <c r="A612" s="105">
        <v>481</v>
      </c>
      <c r="B612" s="105">
        <v>481035181</v>
      </c>
      <c r="C612" s="106" t="s">
        <v>283</v>
      </c>
      <c r="D612" s="105">
        <v>35</v>
      </c>
      <c r="E612" s="106" t="s">
        <v>42</v>
      </c>
      <c r="F612" s="105">
        <v>181</v>
      </c>
      <c r="G612" s="106" t="s">
        <v>121</v>
      </c>
      <c r="H612" s="107">
        <v>2</v>
      </c>
      <c r="I612" s="108"/>
      <c r="J612" s="109">
        <v>4777</v>
      </c>
      <c r="K612" s="110">
        <v>11417</v>
      </c>
      <c r="L612" s="111">
        <f t="shared" si="27"/>
        <v>6640</v>
      </c>
      <c r="M612" s="108"/>
      <c r="N612" s="109">
        <v>68</v>
      </c>
      <c r="O612" s="110">
        <v>161</v>
      </c>
      <c r="P612" s="110">
        <v>171</v>
      </c>
      <c r="Q612" s="110">
        <v>116</v>
      </c>
      <c r="R612" s="110" t="s">
        <v>601</v>
      </c>
      <c r="S612" s="111">
        <f t="shared" si="28"/>
        <v>-55</v>
      </c>
      <c r="T612" s="108"/>
      <c r="U612" s="109">
        <v>5933</v>
      </c>
      <c r="V612" s="110">
        <v>12776</v>
      </c>
      <c r="W612" s="110">
        <v>12721</v>
      </c>
      <c r="X612" s="111">
        <f t="shared" si="29"/>
        <v>-55</v>
      </c>
      <c r="Z612" s="112">
        <f>VLOOKUP(F612,'24q3 abv'!1:1048576,46,FALSE)</f>
        <v>-0.48334719077513455</v>
      </c>
      <c r="AA612" s="113">
        <f>VLOOKUP(F612,'24q3 abv'!1:1048576,48,FALSE)</f>
        <v>10.063037309385781</v>
      </c>
      <c r="AB612" s="113">
        <f>VLOOKUP(F612,'24q3 abv'!1:1048576,49,FALSE)</f>
        <v>9.6133097603403517</v>
      </c>
      <c r="AC612" s="114">
        <f>VLOOKUP(F612,'24q3 abv'!1:1048576,50,FALSE)</f>
        <v>-0.44972754904542889</v>
      </c>
      <c r="AF612" s="257"/>
      <c r="AI612" s="257"/>
    </row>
    <row r="613" spans="1:35" x14ac:dyDescent="0.2">
      <c r="A613" s="105">
        <v>481</v>
      </c>
      <c r="B613" s="105">
        <v>481035189</v>
      </c>
      <c r="C613" s="106" t="s">
        <v>283</v>
      </c>
      <c r="D613" s="105">
        <v>35</v>
      </c>
      <c r="E613" s="106" t="s">
        <v>42</v>
      </c>
      <c r="F613" s="105">
        <v>189</v>
      </c>
      <c r="G613" s="106" t="s">
        <v>59</v>
      </c>
      <c r="H613" s="107">
        <v>5</v>
      </c>
      <c r="I613" s="108"/>
      <c r="J613" s="109">
        <v>11876.535469617698</v>
      </c>
      <c r="K613" s="110">
        <v>15160</v>
      </c>
      <c r="L613" s="111">
        <f t="shared" si="27"/>
        <v>3283.4645303823017</v>
      </c>
      <c r="M613" s="108"/>
      <c r="N613" s="109">
        <v>4100</v>
      </c>
      <c r="O613" s="110">
        <v>5233</v>
      </c>
      <c r="P613" s="110">
        <v>5155</v>
      </c>
      <c r="Q613" s="110">
        <v>5178</v>
      </c>
      <c r="R613" s="110" t="s">
        <v>601</v>
      </c>
      <c r="S613" s="111">
        <f t="shared" si="28"/>
        <v>23</v>
      </c>
      <c r="T613" s="108"/>
      <c r="U613" s="109">
        <v>17064.535469617698</v>
      </c>
      <c r="V613" s="110">
        <v>21503</v>
      </c>
      <c r="W613" s="110">
        <v>21526</v>
      </c>
      <c r="X613" s="111">
        <f t="shared" si="29"/>
        <v>23</v>
      </c>
      <c r="Z613" s="112">
        <f>VLOOKUP(F613,'24q3 abv'!1:1048576,46,FALSE)</f>
        <v>0.14898881764085559</v>
      </c>
      <c r="AA613" s="113">
        <f>VLOOKUP(F613,'24q3 abv'!1:1048576,48,FALSE)</f>
        <v>5.2641326180156458</v>
      </c>
      <c r="AB613" s="113">
        <f>VLOOKUP(F613,'24q3 abv'!1:1048576,49,FALSE)</f>
        <v>4.8058190231262792</v>
      </c>
      <c r="AC613" s="114">
        <f>VLOOKUP(F613,'24q3 abv'!1:1048576,50,FALSE)</f>
        <v>-0.45831359488936663</v>
      </c>
      <c r="AF613" s="257"/>
      <c r="AI613" s="257"/>
    </row>
    <row r="614" spans="1:35" x14ac:dyDescent="0.2">
      <c r="A614" s="105">
        <v>481</v>
      </c>
      <c r="B614" s="105">
        <v>481035212</v>
      </c>
      <c r="C614" s="106" t="s">
        <v>283</v>
      </c>
      <c r="D614" s="105">
        <v>35</v>
      </c>
      <c r="E614" s="106" t="s">
        <v>42</v>
      </c>
      <c r="F614" s="105">
        <v>212</v>
      </c>
      <c r="G614" s="106" t="s">
        <v>215</v>
      </c>
      <c r="H614" s="107">
        <v>1</v>
      </c>
      <c r="I614" s="108"/>
      <c r="J614" s="109">
        <v>4777</v>
      </c>
      <c r="K614" s="110">
        <v>10148</v>
      </c>
      <c r="L614" s="111">
        <f t="shared" si="27"/>
        <v>5371</v>
      </c>
      <c r="M614" s="108"/>
      <c r="N614" s="109">
        <v>1135</v>
      </c>
      <c r="O614" s="110">
        <v>2411</v>
      </c>
      <c r="P614" s="110">
        <v>2411</v>
      </c>
      <c r="Q614" s="110">
        <v>1755</v>
      </c>
      <c r="R614" s="110" t="s">
        <v>601</v>
      </c>
      <c r="S614" s="111">
        <f t="shared" si="28"/>
        <v>-656</v>
      </c>
      <c r="T614" s="108"/>
      <c r="U614" s="109">
        <v>7000</v>
      </c>
      <c r="V614" s="110">
        <v>13747</v>
      </c>
      <c r="W614" s="110">
        <v>13091</v>
      </c>
      <c r="X614" s="111">
        <f t="shared" si="29"/>
        <v>-656</v>
      </c>
      <c r="Z614" s="112">
        <f>VLOOKUP(F614,'24q3 abv'!1:1048576,46,FALSE)</f>
        <v>-6.468652336692756</v>
      </c>
      <c r="AA614" s="113">
        <f>VLOOKUP(F614,'24q3 abv'!1:1048576,48,FALSE)</f>
        <v>4.5364779952347751</v>
      </c>
      <c r="AB614" s="113">
        <f>VLOOKUP(F614,'24q3 abv'!1:1048576,49,FALSE)</f>
        <v>-1.2143241767922357</v>
      </c>
      <c r="AC614" s="114">
        <f>VLOOKUP(F614,'24q3 abv'!1:1048576,50,FALSE)</f>
        <v>-5.7508021720270106</v>
      </c>
      <c r="AF614" s="257"/>
      <c r="AI614" s="257"/>
    </row>
    <row r="615" spans="1:35" x14ac:dyDescent="0.2">
      <c r="A615" s="105">
        <v>481</v>
      </c>
      <c r="B615" s="105">
        <v>481035220</v>
      </c>
      <c r="C615" s="106" t="s">
        <v>283</v>
      </c>
      <c r="D615" s="105">
        <v>35</v>
      </c>
      <c r="E615" s="106" t="s">
        <v>42</v>
      </c>
      <c r="F615" s="105">
        <v>220</v>
      </c>
      <c r="G615" s="106" t="s">
        <v>61</v>
      </c>
      <c r="H615" s="107">
        <v>5</v>
      </c>
      <c r="I615" s="108"/>
      <c r="J615" s="109">
        <v>9788</v>
      </c>
      <c r="K615" s="110">
        <v>12450</v>
      </c>
      <c r="L615" s="111">
        <f t="shared" si="27"/>
        <v>2662</v>
      </c>
      <c r="M615" s="108"/>
      <c r="N615" s="109">
        <v>3699</v>
      </c>
      <c r="O615" s="110">
        <v>4704</v>
      </c>
      <c r="P615" s="110">
        <v>4134</v>
      </c>
      <c r="Q615" s="110">
        <v>4105</v>
      </c>
      <c r="R615" s="110" t="s">
        <v>601</v>
      </c>
      <c r="S615" s="111">
        <f t="shared" si="28"/>
        <v>-29</v>
      </c>
      <c r="T615" s="108"/>
      <c r="U615" s="109">
        <v>14575</v>
      </c>
      <c r="V615" s="110">
        <v>17772</v>
      </c>
      <c r="W615" s="110">
        <v>17743</v>
      </c>
      <c r="X615" s="111">
        <f t="shared" si="29"/>
        <v>-29</v>
      </c>
      <c r="Z615" s="112">
        <f>VLOOKUP(F615,'24q3 abv'!1:1048576,46,FALSE)</f>
        <v>-0.2353927878211266</v>
      </c>
      <c r="AA615" s="113">
        <f>VLOOKUP(F615,'24q3 abv'!1:1048576,48,FALSE)</f>
        <v>9.8734021413268014</v>
      </c>
      <c r="AB615" s="113">
        <f>VLOOKUP(F615,'24q3 abv'!1:1048576,49,FALSE)</f>
        <v>5.8322436980293819</v>
      </c>
      <c r="AC615" s="114">
        <f>VLOOKUP(F615,'24q3 abv'!1:1048576,50,FALSE)</f>
        <v>-4.0411584432974195</v>
      </c>
      <c r="AF615" s="257"/>
      <c r="AI615" s="257"/>
    </row>
    <row r="616" spans="1:35" x14ac:dyDescent="0.2">
      <c r="A616" s="105">
        <v>481</v>
      </c>
      <c r="B616" s="105">
        <v>481035244</v>
      </c>
      <c r="C616" s="106" t="s">
        <v>283</v>
      </c>
      <c r="D616" s="105">
        <v>35</v>
      </c>
      <c r="E616" s="106" t="s">
        <v>42</v>
      </c>
      <c r="F616" s="105">
        <v>244</v>
      </c>
      <c r="G616" s="106" t="s">
        <v>52</v>
      </c>
      <c r="H616" s="107">
        <v>14</v>
      </c>
      <c r="I616" s="108"/>
      <c r="J616" s="109">
        <v>15942</v>
      </c>
      <c r="K616" s="110">
        <v>17004</v>
      </c>
      <c r="L616" s="111">
        <f t="shared" si="27"/>
        <v>1062</v>
      </c>
      <c r="M616" s="108"/>
      <c r="N616" s="109">
        <v>4538</v>
      </c>
      <c r="O616" s="110">
        <v>4840</v>
      </c>
      <c r="P616" s="110">
        <v>4891</v>
      </c>
      <c r="Q616" s="110">
        <v>4866</v>
      </c>
      <c r="R616" s="110" t="s">
        <v>601</v>
      </c>
      <c r="S616" s="111">
        <f t="shared" si="28"/>
        <v>-25</v>
      </c>
      <c r="T616" s="108"/>
      <c r="U616" s="109">
        <v>21568</v>
      </c>
      <c r="V616" s="110">
        <v>23083</v>
      </c>
      <c r="W616" s="110">
        <v>23058</v>
      </c>
      <c r="X616" s="111">
        <f t="shared" si="29"/>
        <v>-25</v>
      </c>
      <c r="Z616" s="112">
        <f>VLOOKUP(F616,'24q3 abv'!1:1048576,46,FALSE)</f>
        <v>-0.1488089004262747</v>
      </c>
      <c r="AA616" s="113">
        <f>VLOOKUP(F616,'24q3 abv'!1:1048576,48,FALSE)</f>
        <v>6.4858268964292893</v>
      </c>
      <c r="AB616" s="113">
        <f>VLOOKUP(F616,'24q3 abv'!1:1048576,49,FALSE)</f>
        <v>7.0576880427834432</v>
      </c>
      <c r="AC616" s="114">
        <f>VLOOKUP(F616,'24q3 abv'!1:1048576,50,FALSE)</f>
        <v>0.57186114635415386</v>
      </c>
      <c r="AF616" s="257"/>
      <c r="AI616" s="257"/>
    </row>
    <row r="617" spans="1:35" x14ac:dyDescent="0.2">
      <c r="A617" s="105">
        <v>481</v>
      </c>
      <c r="B617" s="105">
        <v>481035285</v>
      </c>
      <c r="C617" s="106" t="s">
        <v>283</v>
      </c>
      <c r="D617" s="105">
        <v>35</v>
      </c>
      <c r="E617" s="106" t="s">
        <v>42</v>
      </c>
      <c r="F617" s="105">
        <v>285</v>
      </c>
      <c r="G617" s="106" t="s">
        <v>64</v>
      </c>
      <c r="H617" s="107">
        <v>7</v>
      </c>
      <c r="I617" s="108"/>
      <c r="J617" s="109">
        <v>14593</v>
      </c>
      <c r="K617" s="110">
        <v>15354</v>
      </c>
      <c r="L617" s="111">
        <f t="shared" si="27"/>
        <v>761</v>
      </c>
      <c r="M617" s="108"/>
      <c r="N617" s="109">
        <v>3517</v>
      </c>
      <c r="O617" s="110">
        <v>3700</v>
      </c>
      <c r="P617" s="110">
        <v>3700</v>
      </c>
      <c r="Q617" s="110">
        <v>2604</v>
      </c>
      <c r="R617" s="110" t="s">
        <v>601</v>
      </c>
      <c r="S617" s="111">
        <f t="shared" si="28"/>
        <v>-1096</v>
      </c>
      <c r="T617" s="108"/>
      <c r="U617" s="109">
        <v>19198</v>
      </c>
      <c r="V617" s="110">
        <v>20242</v>
      </c>
      <c r="W617" s="110">
        <v>19146</v>
      </c>
      <c r="X617" s="111">
        <f t="shared" si="29"/>
        <v>-1096</v>
      </c>
      <c r="Z617" s="112">
        <f>VLOOKUP(F617,'24q3 abv'!1:1048576,46,FALSE)</f>
        <v>-7.1403336146237422</v>
      </c>
      <c r="AA617" s="113">
        <f>VLOOKUP(F617,'24q3 abv'!1:1048576,48,FALSE)</f>
        <v>12.599654036443464</v>
      </c>
      <c r="AB617" s="113">
        <f>VLOOKUP(F617,'24q3 abv'!1:1048576,49,FALSE)</f>
        <v>6.0000398874237453</v>
      </c>
      <c r="AC617" s="114">
        <f>VLOOKUP(F617,'24q3 abv'!1:1048576,50,FALSE)</f>
        <v>-6.5996141490197191</v>
      </c>
      <c r="AF617" s="257"/>
      <c r="AI617" s="257"/>
    </row>
    <row r="618" spans="1:35" x14ac:dyDescent="0.2">
      <c r="A618" s="105">
        <v>481</v>
      </c>
      <c r="B618" s="105">
        <v>481035336</v>
      </c>
      <c r="C618" s="106" t="s">
        <v>283</v>
      </c>
      <c r="D618" s="105">
        <v>35</v>
      </c>
      <c r="E618" s="106" t="s">
        <v>42</v>
      </c>
      <c r="F618" s="105">
        <v>336</v>
      </c>
      <c r="G618" s="106" t="s">
        <v>132</v>
      </c>
      <c r="H618" s="107">
        <v>4</v>
      </c>
      <c r="I618" s="108"/>
      <c r="J618" s="109">
        <v>17940</v>
      </c>
      <c r="K618" s="110">
        <v>19073</v>
      </c>
      <c r="L618" s="111">
        <f t="shared" si="27"/>
        <v>1133</v>
      </c>
      <c r="M618" s="108"/>
      <c r="N618" s="109">
        <v>2402</v>
      </c>
      <c r="O618" s="110">
        <v>2553</v>
      </c>
      <c r="P618" s="110">
        <v>1746</v>
      </c>
      <c r="Q618" s="110">
        <v>2553</v>
      </c>
      <c r="R618" s="110" t="s">
        <v>601</v>
      </c>
      <c r="S618" s="111">
        <f t="shared" si="28"/>
        <v>807</v>
      </c>
      <c r="T618" s="108"/>
      <c r="U618" s="109">
        <v>21430</v>
      </c>
      <c r="V618" s="110">
        <v>22007</v>
      </c>
      <c r="W618" s="110">
        <v>22814</v>
      </c>
      <c r="X618" s="111">
        <f t="shared" si="29"/>
        <v>807</v>
      </c>
      <c r="Z618" s="112">
        <f>VLOOKUP(F618,'24q3 abv'!1:1048576,46,FALSE)</f>
        <v>4.234453997041868</v>
      </c>
      <c r="AA618" s="113">
        <f>VLOOKUP(F618,'24q3 abv'!1:1048576,48,FALSE)</f>
        <v>7.9391485715069559</v>
      </c>
      <c r="AB618" s="113">
        <f>VLOOKUP(F618,'24q3 abv'!1:1048576,49,FALSE)</f>
        <v>2.8888334321655695</v>
      </c>
      <c r="AC618" s="114">
        <f>VLOOKUP(F618,'24q3 abv'!1:1048576,50,FALSE)</f>
        <v>-5.0503151393413859</v>
      </c>
      <c r="AF618" s="257"/>
      <c r="AI618" s="257"/>
    </row>
    <row r="619" spans="1:35" x14ac:dyDescent="0.2">
      <c r="A619" s="105">
        <v>482</v>
      </c>
      <c r="B619" s="105">
        <v>482204007</v>
      </c>
      <c r="C619" s="106" t="s">
        <v>284</v>
      </c>
      <c r="D619" s="105">
        <v>204</v>
      </c>
      <c r="E619" s="106" t="s">
        <v>285</v>
      </c>
      <c r="F619" s="105">
        <v>7</v>
      </c>
      <c r="G619" s="106" t="s">
        <v>286</v>
      </c>
      <c r="H619" s="107">
        <v>98</v>
      </c>
      <c r="I619" s="108"/>
      <c r="J619" s="109">
        <v>10959</v>
      </c>
      <c r="K619" s="110">
        <v>11710</v>
      </c>
      <c r="L619" s="111">
        <f t="shared" si="27"/>
        <v>751</v>
      </c>
      <c r="M619" s="108"/>
      <c r="N619" s="109">
        <v>5534</v>
      </c>
      <c r="O619" s="110">
        <v>5913</v>
      </c>
      <c r="P619" s="110">
        <v>5791</v>
      </c>
      <c r="Q619" s="110">
        <v>5785</v>
      </c>
      <c r="R619" s="110" t="s">
        <v>601</v>
      </c>
      <c r="S619" s="111">
        <f t="shared" si="28"/>
        <v>-6</v>
      </c>
      <c r="T619" s="108"/>
      <c r="U619" s="109">
        <v>17581</v>
      </c>
      <c r="V619" s="110">
        <v>18689</v>
      </c>
      <c r="W619" s="110">
        <v>18683</v>
      </c>
      <c r="X619" s="111">
        <f t="shared" si="29"/>
        <v>-6</v>
      </c>
      <c r="Z619" s="112">
        <f>VLOOKUP(F619,'24q3 abv'!1:1048576,46,FALSE)</f>
        <v>-5.0716721505835949E-2</v>
      </c>
      <c r="AA619" s="113">
        <f>VLOOKUP(F619,'24q3 abv'!1:1048576,48,FALSE)</f>
        <v>6.2134353347855091</v>
      </c>
      <c r="AB619" s="113">
        <f>VLOOKUP(F619,'24q3 abv'!1:1048576,49,FALSE)</f>
        <v>5.558214172608432</v>
      </c>
      <c r="AC619" s="114">
        <f>VLOOKUP(F619,'24q3 abv'!1:1048576,50,FALSE)</f>
        <v>-0.65522116217707715</v>
      </c>
      <c r="AF619" s="257"/>
      <c r="AI619" s="257"/>
    </row>
    <row r="620" spans="1:35" x14ac:dyDescent="0.2">
      <c r="A620" s="105">
        <v>482</v>
      </c>
      <c r="B620" s="105">
        <v>482204030</v>
      </c>
      <c r="C620" s="106" t="s">
        <v>284</v>
      </c>
      <c r="D620" s="105">
        <v>204</v>
      </c>
      <c r="E620" s="106" t="s">
        <v>285</v>
      </c>
      <c r="F620" s="105">
        <v>30</v>
      </c>
      <c r="G620" s="106" t="s">
        <v>94</v>
      </c>
      <c r="H620" s="107">
        <v>1</v>
      </c>
      <c r="I620" s="108"/>
      <c r="J620" s="109">
        <v>9754</v>
      </c>
      <c r="K620" s="110">
        <v>10332</v>
      </c>
      <c r="L620" s="111">
        <f t="shared" si="27"/>
        <v>578</v>
      </c>
      <c r="M620" s="108"/>
      <c r="N620" s="109">
        <v>2162</v>
      </c>
      <c r="O620" s="110">
        <v>2290</v>
      </c>
      <c r="P620" s="110">
        <v>1920</v>
      </c>
      <c r="Q620" s="110">
        <v>2100</v>
      </c>
      <c r="R620" s="110" t="s">
        <v>601</v>
      </c>
      <c r="S620" s="111">
        <f t="shared" si="28"/>
        <v>180</v>
      </c>
      <c r="T620" s="108"/>
      <c r="U620" s="109">
        <v>13004</v>
      </c>
      <c r="V620" s="110">
        <v>13440</v>
      </c>
      <c r="W620" s="110">
        <v>13620</v>
      </c>
      <c r="X620" s="111">
        <f t="shared" si="29"/>
        <v>180</v>
      </c>
      <c r="Z620" s="112">
        <f>VLOOKUP(F620,'24q3 abv'!1:1048576,46,FALSE)</f>
        <v>1.7452428054131275</v>
      </c>
      <c r="AA620" s="113">
        <f>VLOOKUP(F620,'24q3 abv'!1:1048576,48,FALSE)</f>
        <v>5.4397043892558008</v>
      </c>
      <c r="AB620" s="113">
        <f>VLOOKUP(F620,'24q3 abv'!1:1048576,49,FALSE)</f>
        <v>3.3254402693654539</v>
      </c>
      <c r="AC620" s="114">
        <f>VLOOKUP(F620,'24q3 abv'!1:1048576,50,FALSE)</f>
        <v>-2.1142641198903469</v>
      </c>
      <c r="AF620" s="257"/>
      <c r="AI620" s="257"/>
    </row>
    <row r="621" spans="1:35" x14ac:dyDescent="0.2">
      <c r="A621" s="105">
        <v>482</v>
      </c>
      <c r="B621" s="105">
        <v>482204038</v>
      </c>
      <c r="C621" s="106" t="s">
        <v>284</v>
      </c>
      <c r="D621" s="105">
        <v>204</v>
      </c>
      <c r="E621" s="106" t="s">
        <v>285</v>
      </c>
      <c r="F621" s="105">
        <v>38</v>
      </c>
      <c r="G621" s="106" t="s">
        <v>287</v>
      </c>
      <c r="H621" s="107">
        <v>1</v>
      </c>
      <c r="I621" s="108"/>
      <c r="J621" s="109">
        <v>10115</v>
      </c>
      <c r="K621" s="110">
        <v>10705</v>
      </c>
      <c r="L621" s="111">
        <f t="shared" si="27"/>
        <v>590</v>
      </c>
      <c r="M621" s="108"/>
      <c r="N621" s="109">
        <v>6954</v>
      </c>
      <c r="O621" s="110">
        <v>7360</v>
      </c>
      <c r="P621" s="110">
        <v>7402</v>
      </c>
      <c r="Q621" s="110">
        <v>7392</v>
      </c>
      <c r="R621" s="110" t="s">
        <v>601</v>
      </c>
      <c r="S621" s="111">
        <f t="shared" si="28"/>
        <v>-10</v>
      </c>
      <c r="T621" s="108"/>
      <c r="U621" s="109">
        <v>18157</v>
      </c>
      <c r="V621" s="110">
        <v>19295</v>
      </c>
      <c r="W621" s="110">
        <v>19285</v>
      </c>
      <c r="X621" s="111">
        <f t="shared" si="29"/>
        <v>-10</v>
      </c>
      <c r="Z621" s="112">
        <f>VLOOKUP(F621,'24q3 abv'!1:1048576,46,FALSE)</f>
        <v>-9.230606599990665E-2</v>
      </c>
      <c r="AA621" s="113">
        <f>VLOOKUP(F621,'24q3 abv'!1:1048576,48,FALSE)</f>
        <v>5.2048110770661111</v>
      </c>
      <c r="AB621" s="113">
        <f>VLOOKUP(F621,'24q3 abv'!1:1048576,49,FALSE)</f>
        <v>4.746378618873476</v>
      </c>
      <c r="AC621" s="114">
        <f>VLOOKUP(F621,'24q3 abv'!1:1048576,50,FALSE)</f>
        <v>-0.45843245819263512</v>
      </c>
      <c r="AF621" s="257"/>
      <c r="AI621" s="257"/>
    </row>
    <row r="622" spans="1:35" x14ac:dyDescent="0.2">
      <c r="A622" s="105">
        <v>482</v>
      </c>
      <c r="B622" s="105">
        <v>482204105</v>
      </c>
      <c r="C622" s="106" t="s">
        <v>284</v>
      </c>
      <c r="D622" s="105">
        <v>204</v>
      </c>
      <c r="E622" s="106" t="s">
        <v>285</v>
      </c>
      <c r="F622" s="105">
        <v>105</v>
      </c>
      <c r="G622" s="106" t="s">
        <v>288</v>
      </c>
      <c r="H622" s="107">
        <v>2</v>
      </c>
      <c r="I622" s="108"/>
      <c r="J622" s="109">
        <v>9875</v>
      </c>
      <c r="K622" s="110">
        <v>10519</v>
      </c>
      <c r="L622" s="111">
        <f t="shared" si="27"/>
        <v>644</v>
      </c>
      <c r="M622" s="108"/>
      <c r="N622" s="109">
        <v>4083</v>
      </c>
      <c r="O622" s="110">
        <v>4349</v>
      </c>
      <c r="P622" s="110">
        <v>5112</v>
      </c>
      <c r="Q622" s="110">
        <v>5071</v>
      </c>
      <c r="R622" s="110" t="s">
        <v>601</v>
      </c>
      <c r="S622" s="111">
        <f t="shared" si="28"/>
        <v>-41</v>
      </c>
      <c r="T622" s="108"/>
      <c r="U622" s="109">
        <v>15046</v>
      </c>
      <c r="V622" s="110">
        <v>16819</v>
      </c>
      <c r="W622" s="110">
        <v>16778</v>
      </c>
      <c r="X622" s="111">
        <f t="shared" si="29"/>
        <v>-41</v>
      </c>
      <c r="Z622" s="112">
        <f>VLOOKUP(F622,'24q3 abv'!1:1048576,46,FALSE)</f>
        <v>-0.38912701280662532</v>
      </c>
      <c r="AA622" s="113">
        <f>VLOOKUP(F622,'24q3 abv'!1:1048576,48,FALSE)</f>
        <v>5.237841632090376</v>
      </c>
      <c r="AB622" s="113">
        <f>VLOOKUP(F622,'24q3 abv'!1:1048576,49,FALSE)</f>
        <v>10.759965450588686</v>
      </c>
      <c r="AC622" s="114">
        <f>VLOOKUP(F622,'24q3 abv'!1:1048576,50,FALSE)</f>
        <v>5.5221238184983097</v>
      </c>
      <c r="AF622" s="257"/>
      <c r="AI622" s="257"/>
    </row>
    <row r="623" spans="1:35" x14ac:dyDescent="0.2">
      <c r="A623" s="105">
        <v>482</v>
      </c>
      <c r="B623" s="105">
        <v>482204128</v>
      </c>
      <c r="C623" s="106" t="s">
        <v>284</v>
      </c>
      <c r="D623" s="105">
        <v>204</v>
      </c>
      <c r="E623" s="106" t="s">
        <v>285</v>
      </c>
      <c r="F623" s="105">
        <v>128</v>
      </c>
      <c r="G623" s="106" t="s">
        <v>118</v>
      </c>
      <c r="H623" s="107">
        <v>1</v>
      </c>
      <c r="I623" s="108"/>
      <c r="J623" s="109">
        <v>10115</v>
      </c>
      <c r="K623" s="110">
        <v>10705</v>
      </c>
      <c r="L623" s="111">
        <f t="shared" si="27"/>
        <v>590</v>
      </c>
      <c r="M623" s="108"/>
      <c r="N623" s="109">
        <v>1051</v>
      </c>
      <c r="O623" s="110">
        <v>1112</v>
      </c>
      <c r="P623" s="110">
        <v>399</v>
      </c>
      <c r="Q623" s="110">
        <v>386</v>
      </c>
      <c r="R623" s="110" t="s">
        <v>601</v>
      </c>
      <c r="S623" s="111">
        <f t="shared" si="28"/>
        <v>-13</v>
      </c>
      <c r="T623" s="108"/>
      <c r="U623" s="109">
        <v>12254</v>
      </c>
      <c r="V623" s="110">
        <v>12292</v>
      </c>
      <c r="W623" s="110">
        <v>12279</v>
      </c>
      <c r="X623" s="111">
        <f t="shared" si="29"/>
        <v>-13</v>
      </c>
      <c r="Z623" s="112">
        <f>VLOOKUP(F623,'24q3 abv'!1:1048576,46,FALSE)</f>
        <v>-0.1192385055144598</v>
      </c>
      <c r="AA623" s="113">
        <f>VLOOKUP(F623,'24q3 abv'!1:1048576,48,FALSE)</f>
        <v>9.2474032575979539</v>
      </c>
      <c r="AB623" s="113">
        <f>VLOOKUP(F623,'24q3 abv'!1:1048576,49,FALSE)</f>
        <v>1.9503170816559821</v>
      </c>
      <c r="AC623" s="114">
        <f>VLOOKUP(F623,'24q3 abv'!1:1048576,50,FALSE)</f>
        <v>-7.2970861759419723</v>
      </c>
      <c r="AF623" s="257"/>
      <c r="AI623" s="257"/>
    </row>
    <row r="624" spans="1:35" x14ac:dyDescent="0.2">
      <c r="A624" s="105">
        <v>482</v>
      </c>
      <c r="B624" s="105">
        <v>482204204</v>
      </c>
      <c r="C624" s="106" t="s">
        <v>284</v>
      </c>
      <c r="D624" s="105">
        <v>204</v>
      </c>
      <c r="E624" s="106" t="s">
        <v>285</v>
      </c>
      <c r="F624" s="105">
        <v>204</v>
      </c>
      <c r="G624" s="106" t="s">
        <v>285</v>
      </c>
      <c r="H624" s="107">
        <v>105</v>
      </c>
      <c r="I624" s="108"/>
      <c r="J624" s="109">
        <v>10381</v>
      </c>
      <c r="K624" s="110">
        <v>10859</v>
      </c>
      <c r="L624" s="111">
        <f t="shared" si="27"/>
        <v>478</v>
      </c>
      <c r="M624" s="108"/>
      <c r="N624" s="109">
        <v>6487</v>
      </c>
      <c r="O624" s="110">
        <v>6786</v>
      </c>
      <c r="P624" s="110">
        <v>6007</v>
      </c>
      <c r="Q624" s="110">
        <v>5931</v>
      </c>
      <c r="R624" s="110" t="s">
        <v>601</v>
      </c>
      <c r="S624" s="111">
        <f t="shared" si="28"/>
        <v>-76</v>
      </c>
      <c r="T624" s="108"/>
      <c r="U624" s="109">
        <v>17956</v>
      </c>
      <c r="V624" s="110">
        <v>18054</v>
      </c>
      <c r="W624" s="110">
        <v>17978</v>
      </c>
      <c r="X624" s="111">
        <f t="shared" si="29"/>
        <v>-76</v>
      </c>
      <c r="Z624" s="112">
        <f>VLOOKUP(F624,'24q3 abv'!1:1048576,46,FALSE)</f>
        <v>-0.69820419497460762</v>
      </c>
      <c r="AA624" s="113">
        <f>VLOOKUP(F624,'24q3 abv'!1:1048576,48,FALSE)</f>
        <v>8.0317630214941058</v>
      </c>
      <c r="AB624" s="113">
        <f>VLOOKUP(F624,'24q3 abv'!1:1048576,49,FALSE)</f>
        <v>2.493657146965842</v>
      </c>
      <c r="AC624" s="114">
        <f>VLOOKUP(F624,'24q3 abv'!1:1048576,50,FALSE)</f>
        <v>-5.5381058745282639</v>
      </c>
      <c r="AF624" s="257"/>
      <c r="AI624" s="257"/>
    </row>
    <row r="625" spans="1:35" x14ac:dyDescent="0.2">
      <c r="A625" s="105">
        <v>482</v>
      </c>
      <c r="B625" s="105">
        <v>482204229</v>
      </c>
      <c r="C625" s="106" t="s">
        <v>284</v>
      </c>
      <c r="D625" s="105">
        <v>204</v>
      </c>
      <c r="E625" s="106" t="s">
        <v>285</v>
      </c>
      <c r="F625" s="105">
        <v>229</v>
      </c>
      <c r="G625" s="106" t="s">
        <v>51</v>
      </c>
      <c r="H625" s="107">
        <v>1</v>
      </c>
      <c r="I625" s="108"/>
      <c r="J625" s="109">
        <v>14061.217885521883</v>
      </c>
      <c r="K625" s="110">
        <v>15301</v>
      </c>
      <c r="L625" s="111">
        <f t="shared" si="27"/>
        <v>1239.7821144781174</v>
      </c>
      <c r="M625" s="108"/>
      <c r="N625" s="109">
        <v>1059</v>
      </c>
      <c r="O625" s="110" t="s">
        <v>601</v>
      </c>
      <c r="P625" s="110">
        <v>1152</v>
      </c>
      <c r="Q625" s="110">
        <v>1318</v>
      </c>
      <c r="R625" s="110" t="s">
        <v>601</v>
      </c>
      <c r="S625" s="111">
        <f t="shared" si="28"/>
        <v>166</v>
      </c>
      <c r="T625" s="108"/>
      <c r="U625" s="109">
        <v>16208.217885521883</v>
      </c>
      <c r="V625" s="110">
        <v>17641</v>
      </c>
      <c r="W625" s="110">
        <v>17807</v>
      </c>
      <c r="X625" s="111">
        <f t="shared" si="29"/>
        <v>166</v>
      </c>
      <c r="Z625" s="112">
        <f>VLOOKUP(F625,'24q3 abv'!1:1048576,46,FALSE)</f>
        <v>1.0804157794700444</v>
      </c>
      <c r="AA625" s="113">
        <f>VLOOKUP(F625,'24q3 abv'!1:1048576,48,FALSE)</f>
        <v>9.163770661615338</v>
      </c>
      <c r="AB625" s="113">
        <f>VLOOKUP(F625,'24q3 abv'!1:1048576,49,FALSE)</f>
        <v>10.302219917358716</v>
      </c>
      <c r="AC625" s="114">
        <f>VLOOKUP(F625,'24q3 abv'!1:1048576,50,FALSE)</f>
        <v>1.1384492557433781</v>
      </c>
      <c r="AF625" s="257"/>
      <c r="AI625" s="257"/>
    </row>
    <row r="626" spans="1:35" x14ac:dyDescent="0.2">
      <c r="A626" s="105">
        <v>482</v>
      </c>
      <c r="B626" s="105">
        <v>482204705</v>
      </c>
      <c r="C626" s="106" t="s">
        <v>284</v>
      </c>
      <c r="D626" s="105">
        <v>204</v>
      </c>
      <c r="E626" s="106" t="s">
        <v>285</v>
      </c>
      <c r="F626" s="105">
        <v>705</v>
      </c>
      <c r="G626" s="106" t="s">
        <v>265</v>
      </c>
      <c r="H626" s="107">
        <v>3</v>
      </c>
      <c r="I626" s="108"/>
      <c r="J626" s="109" t="s">
        <v>601</v>
      </c>
      <c r="K626" s="110">
        <v>12895</v>
      </c>
      <c r="L626" s="111" t="str">
        <f t="shared" si="27"/>
        <v/>
      </c>
      <c r="M626" s="108"/>
      <c r="N626" s="109" t="s">
        <v>601</v>
      </c>
      <c r="O626" s="110" t="s">
        <v>601</v>
      </c>
      <c r="P626" s="110">
        <v>9145</v>
      </c>
      <c r="Q626" s="110">
        <v>9176</v>
      </c>
      <c r="R626" s="110" t="s">
        <v>601</v>
      </c>
      <c r="S626" s="111">
        <f t="shared" si="28"/>
        <v>31</v>
      </c>
      <c r="T626" s="108"/>
      <c r="U626" s="109" t="s">
        <v>601</v>
      </c>
      <c r="V626" s="110">
        <v>23228</v>
      </c>
      <c r="W626" s="110">
        <v>23259</v>
      </c>
      <c r="X626" s="111">
        <f t="shared" si="29"/>
        <v>31</v>
      </c>
      <c r="Z626" s="112">
        <f>VLOOKUP(F626,'24q3 abv'!1:1048576,46,FALSE)</f>
        <v>0.23935164961545752</v>
      </c>
      <c r="AA626" s="113">
        <f>VLOOKUP(F626,'24q3 abv'!1:1048576,48,FALSE)</f>
        <v>0.8401330963514263</v>
      </c>
      <c r="AB626" s="113">
        <f>VLOOKUP(F626,'24q3 abv'!1:1048576,49,FALSE)</f>
        <v>4.9982495808250533</v>
      </c>
      <c r="AC626" s="114">
        <f>VLOOKUP(F626,'24q3 abv'!1:1048576,50,FALSE)</f>
        <v>4.1581164844736271</v>
      </c>
      <c r="AF626" s="257"/>
      <c r="AI626" s="257"/>
    </row>
    <row r="627" spans="1:35" x14ac:dyDescent="0.2">
      <c r="A627" s="105">
        <v>482</v>
      </c>
      <c r="B627" s="105">
        <v>482204745</v>
      </c>
      <c r="C627" s="106" t="s">
        <v>284</v>
      </c>
      <c r="D627" s="105">
        <v>204</v>
      </c>
      <c r="E627" s="106" t="s">
        <v>285</v>
      </c>
      <c r="F627" s="105">
        <v>745</v>
      </c>
      <c r="G627" s="106" t="s">
        <v>183</v>
      </c>
      <c r="H627" s="107">
        <v>33</v>
      </c>
      <c r="I627" s="108"/>
      <c r="J627" s="109">
        <v>9948</v>
      </c>
      <c r="K627" s="110">
        <v>11082</v>
      </c>
      <c r="L627" s="111">
        <f t="shared" si="27"/>
        <v>1134</v>
      </c>
      <c r="M627" s="108"/>
      <c r="N627" s="109">
        <v>4335</v>
      </c>
      <c r="O627" s="110">
        <v>4829</v>
      </c>
      <c r="P627" s="110">
        <v>4648</v>
      </c>
      <c r="Q627" s="110">
        <v>4739</v>
      </c>
      <c r="R627" s="110" t="s">
        <v>601</v>
      </c>
      <c r="S627" s="111">
        <f t="shared" si="28"/>
        <v>91</v>
      </c>
      <c r="T627" s="108"/>
      <c r="U627" s="109">
        <v>15371</v>
      </c>
      <c r="V627" s="110">
        <v>16918</v>
      </c>
      <c r="W627" s="110">
        <v>17009</v>
      </c>
      <c r="X627" s="111">
        <f t="shared" si="29"/>
        <v>91</v>
      </c>
      <c r="Z627" s="112">
        <f>VLOOKUP(F627,'24q3 abv'!1:1048576,46,FALSE)</f>
        <v>0.81446203102208869</v>
      </c>
      <c r="AA627" s="113">
        <f>VLOOKUP(F627,'24q3 abv'!1:1048576,48,FALSE)</f>
        <v>8.1913936357797557</v>
      </c>
      <c r="AB627" s="113">
        <f>VLOOKUP(F627,'24q3 abv'!1:1048576,49,FALSE)</f>
        <v>7.0967628409780463</v>
      </c>
      <c r="AC627" s="114">
        <f>VLOOKUP(F627,'24q3 abv'!1:1048576,50,FALSE)</f>
        <v>-1.0946307948017093</v>
      </c>
      <c r="AF627" s="257"/>
      <c r="AI627" s="257"/>
    </row>
    <row r="628" spans="1:35" x14ac:dyDescent="0.2">
      <c r="A628" s="105">
        <v>482</v>
      </c>
      <c r="B628" s="105">
        <v>482204773</v>
      </c>
      <c r="C628" s="106" t="s">
        <v>284</v>
      </c>
      <c r="D628" s="105">
        <v>204</v>
      </c>
      <c r="E628" s="106" t="s">
        <v>285</v>
      </c>
      <c r="F628" s="105">
        <v>773</v>
      </c>
      <c r="G628" s="106" t="s">
        <v>289</v>
      </c>
      <c r="H628" s="107">
        <v>43</v>
      </c>
      <c r="I628" s="108"/>
      <c r="J628" s="109">
        <v>10373</v>
      </c>
      <c r="K628" s="110">
        <v>10999</v>
      </c>
      <c r="L628" s="111">
        <f t="shared" si="27"/>
        <v>626</v>
      </c>
      <c r="M628" s="108"/>
      <c r="N628" s="109">
        <v>5458</v>
      </c>
      <c r="O628" s="110">
        <v>5788</v>
      </c>
      <c r="P628" s="110">
        <v>5540</v>
      </c>
      <c r="Q628" s="110">
        <v>5538</v>
      </c>
      <c r="R628" s="110" t="s">
        <v>601</v>
      </c>
      <c r="S628" s="111">
        <f t="shared" si="28"/>
        <v>-2</v>
      </c>
      <c r="T628" s="108"/>
      <c r="U628" s="109">
        <v>16919</v>
      </c>
      <c r="V628" s="110">
        <v>17727</v>
      </c>
      <c r="W628" s="110">
        <v>17725</v>
      </c>
      <c r="X628" s="111">
        <f t="shared" si="29"/>
        <v>-2</v>
      </c>
      <c r="Z628" s="112">
        <f>VLOOKUP(F628,'24q3 abv'!1:1048576,46,FALSE)</f>
        <v>-2.0984369629559296E-2</v>
      </c>
      <c r="AA628" s="113">
        <f>VLOOKUP(F628,'24q3 abv'!1:1048576,48,FALSE)</f>
        <v>7.3140824656866474</v>
      </c>
      <c r="AB628" s="113">
        <f>VLOOKUP(F628,'24q3 abv'!1:1048576,49,FALSE)</f>
        <v>5.4995890482753502</v>
      </c>
      <c r="AC628" s="114">
        <f>VLOOKUP(F628,'24q3 abv'!1:1048576,50,FALSE)</f>
        <v>-1.8144934174112972</v>
      </c>
      <c r="AF628" s="257"/>
      <c r="AI628" s="257"/>
    </row>
    <row r="629" spans="1:35" x14ac:dyDescent="0.2">
      <c r="A629" s="105">
        <v>483</v>
      </c>
      <c r="B629" s="105">
        <v>483239020</v>
      </c>
      <c r="C629" s="106" t="s">
        <v>290</v>
      </c>
      <c r="D629" s="105">
        <v>239</v>
      </c>
      <c r="E629" s="106" t="s">
        <v>291</v>
      </c>
      <c r="F629" s="105">
        <v>20</v>
      </c>
      <c r="G629" s="106" t="s">
        <v>160</v>
      </c>
      <c r="H629" s="107">
        <v>23</v>
      </c>
      <c r="I629" s="108"/>
      <c r="J629" s="109">
        <v>14407</v>
      </c>
      <c r="K629" s="110">
        <v>15478</v>
      </c>
      <c r="L629" s="111">
        <f t="shared" si="27"/>
        <v>1071</v>
      </c>
      <c r="M629" s="108"/>
      <c r="N629" s="109">
        <v>3324</v>
      </c>
      <c r="O629" s="110">
        <v>3571</v>
      </c>
      <c r="P629" s="110">
        <v>2512</v>
      </c>
      <c r="Q629" s="110">
        <v>2555</v>
      </c>
      <c r="R629" s="110" t="s">
        <v>601</v>
      </c>
      <c r="S629" s="111">
        <f t="shared" si="28"/>
        <v>43</v>
      </c>
      <c r="T629" s="108"/>
      <c r="U629" s="109">
        <v>18819</v>
      </c>
      <c r="V629" s="110">
        <v>19178</v>
      </c>
      <c r="W629" s="110">
        <v>19221</v>
      </c>
      <c r="X629" s="111">
        <f t="shared" si="29"/>
        <v>43</v>
      </c>
      <c r="Z629" s="112">
        <f>VLOOKUP(F629,'24q3 abv'!1:1048576,46,FALSE)</f>
        <v>0.27281643406715261</v>
      </c>
      <c r="AA629" s="113">
        <f>VLOOKUP(F629,'24q3 abv'!1:1048576,48,FALSE)</f>
        <v>11.835910255889962</v>
      </c>
      <c r="AB629" s="113">
        <f>VLOOKUP(F629,'24q3 abv'!1:1048576,49,FALSE)</f>
        <v>5.1346521255988886</v>
      </c>
      <c r="AC629" s="114">
        <f>VLOOKUP(F629,'24q3 abv'!1:1048576,50,FALSE)</f>
        <v>-6.7012581302910732</v>
      </c>
      <c r="AF629" s="257"/>
      <c r="AI629" s="257"/>
    </row>
    <row r="630" spans="1:35" x14ac:dyDescent="0.2">
      <c r="A630" s="105">
        <v>483</v>
      </c>
      <c r="B630" s="105">
        <v>483239036</v>
      </c>
      <c r="C630" s="106" t="s">
        <v>290</v>
      </c>
      <c r="D630" s="105">
        <v>239</v>
      </c>
      <c r="E630" s="106" t="s">
        <v>291</v>
      </c>
      <c r="F630" s="105">
        <v>36</v>
      </c>
      <c r="G630" s="106" t="s">
        <v>292</v>
      </c>
      <c r="H630" s="107">
        <v>21</v>
      </c>
      <c r="I630" s="108"/>
      <c r="J630" s="109">
        <v>12100</v>
      </c>
      <c r="K630" s="110">
        <v>12413</v>
      </c>
      <c r="L630" s="111">
        <f t="shared" si="27"/>
        <v>313</v>
      </c>
      <c r="M630" s="108"/>
      <c r="N630" s="109">
        <v>5725</v>
      </c>
      <c r="O630" s="110">
        <v>5873</v>
      </c>
      <c r="P630" s="110">
        <v>5807</v>
      </c>
      <c r="Q630" s="110">
        <v>5945</v>
      </c>
      <c r="R630" s="110" t="s">
        <v>601</v>
      </c>
      <c r="S630" s="111">
        <f t="shared" si="28"/>
        <v>138</v>
      </c>
      <c r="T630" s="108"/>
      <c r="U630" s="109">
        <v>18913</v>
      </c>
      <c r="V630" s="110">
        <v>19408</v>
      </c>
      <c r="W630" s="110">
        <v>19546</v>
      </c>
      <c r="X630" s="111">
        <f t="shared" si="29"/>
        <v>138</v>
      </c>
      <c r="Z630" s="112">
        <f>VLOOKUP(F630,'24q3 abv'!1:1048576,46,FALSE)</f>
        <v>1.1097980012552853</v>
      </c>
      <c r="AA630" s="113">
        <f>VLOOKUP(F630,'24q3 abv'!1:1048576,48,FALSE)</f>
        <v>4.5892913983479948</v>
      </c>
      <c r="AB630" s="113">
        <f>VLOOKUP(F630,'24q3 abv'!1:1048576,49,FALSE)</f>
        <v>4.8552603022901666</v>
      </c>
      <c r="AC630" s="114">
        <f>VLOOKUP(F630,'24q3 abv'!1:1048576,50,FALSE)</f>
        <v>0.26596890394217176</v>
      </c>
      <c r="AF630" s="257"/>
      <c r="AI630" s="257"/>
    </row>
    <row r="631" spans="1:35" x14ac:dyDescent="0.2">
      <c r="A631" s="105">
        <v>483</v>
      </c>
      <c r="B631" s="105">
        <v>483239052</v>
      </c>
      <c r="C631" s="106" t="s">
        <v>290</v>
      </c>
      <c r="D631" s="105">
        <v>239</v>
      </c>
      <c r="E631" s="106" t="s">
        <v>291</v>
      </c>
      <c r="F631" s="105">
        <v>52</v>
      </c>
      <c r="G631" s="106" t="s">
        <v>293</v>
      </c>
      <c r="H631" s="107">
        <v>50</v>
      </c>
      <c r="I631" s="108"/>
      <c r="J631" s="109">
        <v>11022</v>
      </c>
      <c r="K631" s="110">
        <v>12199</v>
      </c>
      <c r="L631" s="111">
        <f t="shared" si="27"/>
        <v>1177</v>
      </c>
      <c r="M631" s="108"/>
      <c r="N631" s="109">
        <v>4385</v>
      </c>
      <c r="O631" s="110">
        <v>4853</v>
      </c>
      <c r="P631" s="110">
        <v>4438</v>
      </c>
      <c r="Q631" s="110">
        <v>4437</v>
      </c>
      <c r="R631" s="110" t="s">
        <v>601</v>
      </c>
      <c r="S631" s="111">
        <f t="shared" si="28"/>
        <v>-1</v>
      </c>
      <c r="T631" s="108"/>
      <c r="U631" s="109">
        <v>16495</v>
      </c>
      <c r="V631" s="110">
        <v>17825</v>
      </c>
      <c r="W631" s="110">
        <v>17824</v>
      </c>
      <c r="X631" s="111">
        <f t="shared" si="29"/>
        <v>-1</v>
      </c>
      <c r="Z631" s="112">
        <f>VLOOKUP(F631,'24q3 abv'!1:1048576,46,FALSE)</f>
        <v>-6.6926087013996494E-3</v>
      </c>
      <c r="AA631" s="113">
        <f>VLOOKUP(F631,'24q3 abv'!1:1048576,48,FALSE)</f>
        <v>7.8144987715006593</v>
      </c>
      <c r="AB631" s="113">
        <f>VLOOKUP(F631,'24q3 abv'!1:1048576,49,FALSE)</f>
        <v>5.3511206732993157</v>
      </c>
      <c r="AC631" s="114">
        <f>VLOOKUP(F631,'24q3 abv'!1:1048576,50,FALSE)</f>
        <v>-2.4633780982013436</v>
      </c>
      <c r="AF631" s="257"/>
      <c r="AI631" s="257"/>
    </row>
    <row r="632" spans="1:35" x14ac:dyDescent="0.2">
      <c r="A632" s="105">
        <v>483</v>
      </c>
      <c r="B632" s="105">
        <v>483239072</v>
      </c>
      <c r="C632" s="106" t="s">
        <v>290</v>
      </c>
      <c r="D632" s="105">
        <v>239</v>
      </c>
      <c r="E632" s="106" t="s">
        <v>291</v>
      </c>
      <c r="F632" s="105">
        <v>72</v>
      </c>
      <c r="G632" s="106" t="s">
        <v>38</v>
      </c>
      <c r="H632" s="107">
        <v>1</v>
      </c>
      <c r="I632" s="108"/>
      <c r="J632" s="109" t="s">
        <v>601</v>
      </c>
      <c r="K632" s="110">
        <v>13296</v>
      </c>
      <c r="L632" s="111" t="str">
        <f t="shared" si="27"/>
        <v/>
      </c>
      <c r="M632" s="108"/>
      <c r="N632" s="109" t="s">
        <v>601</v>
      </c>
      <c r="O632" s="110" t="s">
        <v>601</v>
      </c>
      <c r="P632" s="110">
        <v>3367</v>
      </c>
      <c r="Q632" s="110">
        <v>3363</v>
      </c>
      <c r="R632" s="110" t="s">
        <v>601</v>
      </c>
      <c r="S632" s="111">
        <f t="shared" si="28"/>
        <v>-4</v>
      </c>
      <c r="T632" s="108"/>
      <c r="U632" s="109" t="s">
        <v>601</v>
      </c>
      <c r="V632" s="110">
        <v>17851</v>
      </c>
      <c r="W632" s="110">
        <v>17847</v>
      </c>
      <c r="X632" s="111">
        <f t="shared" si="29"/>
        <v>-4</v>
      </c>
      <c r="Z632" s="112">
        <f>VLOOKUP(F632,'24q3 abv'!1:1048576,46,FALSE)</f>
        <v>-2.6092120464838331E-2</v>
      </c>
      <c r="AA632" s="113">
        <f>VLOOKUP(F632,'24q3 abv'!1:1048576,48,FALSE)</f>
        <v>4.2224493302400115</v>
      </c>
      <c r="AB632" s="113">
        <f>VLOOKUP(F632,'24q3 abv'!1:1048576,49,FALSE)</f>
        <v>4.8903306584052233</v>
      </c>
      <c r="AC632" s="114">
        <f>VLOOKUP(F632,'24q3 abv'!1:1048576,50,FALSE)</f>
        <v>0.66788132816521184</v>
      </c>
      <c r="AF632" s="257"/>
      <c r="AI632" s="257"/>
    </row>
    <row r="633" spans="1:35" x14ac:dyDescent="0.2">
      <c r="A633" s="105">
        <v>483</v>
      </c>
      <c r="B633" s="105">
        <v>483239082</v>
      </c>
      <c r="C633" s="106" t="s">
        <v>290</v>
      </c>
      <c r="D633" s="105">
        <v>239</v>
      </c>
      <c r="E633" s="106" t="s">
        <v>291</v>
      </c>
      <c r="F633" s="105">
        <v>82</v>
      </c>
      <c r="G633" s="106" t="s">
        <v>294</v>
      </c>
      <c r="H633" s="107">
        <v>6</v>
      </c>
      <c r="I633" s="108"/>
      <c r="J633" s="109">
        <v>11267</v>
      </c>
      <c r="K633" s="110">
        <v>12735</v>
      </c>
      <c r="L633" s="111">
        <f t="shared" si="27"/>
        <v>1468</v>
      </c>
      <c r="M633" s="108"/>
      <c r="N633" s="109">
        <v>5171</v>
      </c>
      <c r="O633" s="110">
        <v>5844</v>
      </c>
      <c r="P633" s="110">
        <v>5844</v>
      </c>
      <c r="Q633" s="110">
        <v>5719</v>
      </c>
      <c r="R633" s="110" t="s">
        <v>601</v>
      </c>
      <c r="S633" s="111">
        <f t="shared" si="28"/>
        <v>-125</v>
      </c>
      <c r="T633" s="108"/>
      <c r="U633" s="109">
        <v>17526</v>
      </c>
      <c r="V633" s="110">
        <v>19767</v>
      </c>
      <c r="W633" s="110">
        <v>19642</v>
      </c>
      <c r="X633" s="111">
        <f t="shared" si="29"/>
        <v>-125</v>
      </c>
      <c r="Z633" s="112">
        <f>VLOOKUP(F633,'24q3 abv'!1:1048576,46,FALSE)</f>
        <v>-0.98719992130688183</v>
      </c>
      <c r="AA633" s="113">
        <f>VLOOKUP(F633,'24q3 abv'!1:1048576,48,FALSE)</f>
        <v>5.2802718598078418</v>
      </c>
      <c r="AB633" s="113">
        <f>VLOOKUP(F633,'24q3 abv'!1:1048576,49,FALSE)</f>
        <v>4.4604455267078444</v>
      </c>
      <c r="AC633" s="114">
        <f>VLOOKUP(F633,'24q3 abv'!1:1048576,50,FALSE)</f>
        <v>-0.81982633309999731</v>
      </c>
      <c r="AF633" s="257"/>
      <c r="AI633" s="257"/>
    </row>
    <row r="634" spans="1:35" x14ac:dyDescent="0.2">
      <c r="A634" s="105">
        <v>483</v>
      </c>
      <c r="B634" s="105">
        <v>483239083</v>
      </c>
      <c r="C634" s="106" t="s">
        <v>290</v>
      </c>
      <c r="D634" s="105">
        <v>239</v>
      </c>
      <c r="E634" s="106" t="s">
        <v>291</v>
      </c>
      <c r="F634" s="105">
        <v>83</v>
      </c>
      <c r="G634" s="106" t="s">
        <v>211</v>
      </c>
      <c r="H634" s="107">
        <v>2</v>
      </c>
      <c r="I634" s="108"/>
      <c r="J634" s="109" t="s">
        <v>601</v>
      </c>
      <c r="K634" s="110">
        <v>13287</v>
      </c>
      <c r="L634" s="111" t="str">
        <f t="shared" si="27"/>
        <v/>
      </c>
      <c r="M634" s="108"/>
      <c r="N634" s="109" t="s">
        <v>601</v>
      </c>
      <c r="O634" s="110">
        <v>2149</v>
      </c>
      <c r="P634" s="110">
        <v>1263</v>
      </c>
      <c r="Q634" s="110">
        <v>1274</v>
      </c>
      <c r="R634" s="110" t="s">
        <v>601</v>
      </c>
      <c r="S634" s="111">
        <f t="shared" si="28"/>
        <v>11</v>
      </c>
      <c r="T634" s="108"/>
      <c r="U634" s="109" t="s">
        <v>601</v>
      </c>
      <c r="V634" s="110">
        <v>15738</v>
      </c>
      <c r="W634" s="110">
        <v>15749</v>
      </c>
      <c r="X634" s="111">
        <f t="shared" si="29"/>
        <v>11</v>
      </c>
      <c r="Z634" s="112">
        <f>VLOOKUP(F634,'24q3 abv'!1:1048576,46,FALSE)</f>
        <v>8.6498611573773587E-2</v>
      </c>
      <c r="AA634" s="113">
        <f>VLOOKUP(F634,'24q3 abv'!1:1048576,48,FALSE)</f>
        <v>4.6124117615894233</v>
      </c>
      <c r="AB634" s="113">
        <f>VLOOKUP(F634,'24q3 abv'!1:1048576,49,FALSE)</f>
        <v>-1.5444261057630733</v>
      </c>
      <c r="AC634" s="114">
        <f>VLOOKUP(F634,'24q3 abv'!1:1048576,50,FALSE)</f>
        <v>-6.1568378673524968</v>
      </c>
      <c r="AF634" s="257"/>
      <c r="AI634" s="257"/>
    </row>
    <row r="635" spans="1:35" x14ac:dyDescent="0.2">
      <c r="A635" s="105">
        <v>483</v>
      </c>
      <c r="B635" s="105">
        <v>483239095</v>
      </c>
      <c r="C635" s="106" t="s">
        <v>290</v>
      </c>
      <c r="D635" s="105">
        <v>239</v>
      </c>
      <c r="E635" s="106" t="s">
        <v>291</v>
      </c>
      <c r="F635" s="105">
        <v>95</v>
      </c>
      <c r="G635" s="106" t="s">
        <v>39</v>
      </c>
      <c r="H635" s="107">
        <v>4</v>
      </c>
      <c r="I635" s="108"/>
      <c r="J635" s="109" t="s">
        <v>601</v>
      </c>
      <c r="K635" s="110">
        <v>18512</v>
      </c>
      <c r="L635" s="111" t="str">
        <f t="shared" si="27"/>
        <v/>
      </c>
      <c r="M635" s="108"/>
      <c r="N635" s="109" t="s">
        <v>601</v>
      </c>
      <c r="O635" s="110" t="s">
        <v>601</v>
      </c>
      <c r="P635" s="110">
        <v>202</v>
      </c>
      <c r="Q635" s="110">
        <v>177</v>
      </c>
      <c r="R635" s="110" t="s">
        <v>601</v>
      </c>
      <c r="S635" s="111">
        <f t="shared" si="28"/>
        <v>-25</v>
      </c>
      <c r="T635" s="108"/>
      <c r="U635" s="109" t="s">
        <v>601</v>
      </c>
      <c r="V635" s="110">
        <v>19902</v>
      </c>
      <c r="W635" s="110">
        <v>19877</v>
      </c>
      <c r="X635" s="111">
        <f t="shared" si="29"/>
        <v>-25</v>
      </c>
      <c r="Z635" s="112">
        <f>VLOOKUP(F635,'24q3 abv'!1:1048576,46,FALSE)</f>
        <v>-0.13756321883191447</v>
      </c>
      <c r="AA635" s="113">
        <f>VLOOKUP(F635,'24q3 abv'!1:1048576,48,FALSE)</f>
        <v>10.642874418030464</v>
      </c>
      <c r="AB635" s="113">
        <f>VLOOKUP(F635,'24q3 abv'!1:1048576,49,FALSE)</f>
        <v>11.463668137205229</v>
      </c>
      <c r="AC635" s="114">
        <f>VLOOKUP(F635,'24q3 abv'!1:1048576,50,FALSE)</f>
        <v>0.82079371917476429</v>
      </c>
      <c r="AF635" s="257"/>
      <c r="AI635" s="257"/>
    </row>
    <row r="636" spans="1:35" x14ac:dyDescent="0.2">
      <c r="A636" s="105">
        <v>483</v>
      </c>
      <c r="B636" s="105">
        <v>483239096</v>
      </c>
      <c r="C636" s="106" t="s">
        <v>290</v>
      </c>
      <c r="D636" s="105">
        <v>239</v>
      </c>
      <c r="E636" s="106" t="s">
        <v>291</v>
      </c>
      <c r="F636" s="105">
        <v>96</v>
      </c>
      <c r="G636" s="106" t="s">
        <v>255</v>
      </c>
      <c r="H636" s="107">
        <v>11</v>
      </c>
      <c r="I636" s="108"/>
      <c r="J636" s="109">
        <v>10040</v>
      </c>
      <c r="K636" s="110">
        <v>12892</v>
      </c>
      <c r="L636" s="111">
        <f t="shared" si="27"/>
        <v>2852</v>
      </c>
      <c r="M636" s="108"/>
      <c r="N636" s="109">
        <v>5696</v>
      </c>
      <c r="O636" s="110">
        <v>7314</v>
      </c>
      <c r="P636" s="110">
        <v>7314</v>
      </c>
      <c r="Q636" s="110">
        <v>7024</v>
      </c>
      <c r="R636" s="110" t="s">
        <v>601</v>
      </c>
      <c r="S636" s="111">
        <f t="shared" si="28"/>
        <v>-290</v>
      </c>
      <c r="T636" s="108"/>
      <c r="U636" s="109">
        <v>16824</v>
      </c>
      <c r="V636" s="110">
        <v>21394</v>
      </c>
      <c r="W636" s="110">
        <v>21104</v>
      </c>
      <c r="X636" s="111">
        <f t="shared" si="29"/>
        <v>-290</v>
      </c>
      <c r="Z636" s="112">
        <f>VLOOKUP(F636,'24q3 abv'!1:1048576,46,FALSE)</f>
        <v>-2.2557123231393632</v>
      </c>
      <c r="AA636" s="113">
        <f>VLOOKUP(F636,'24q3 abv'!1:1048576,48,FALSE)</f>
        <v>4.2830907435748582</v>
      </c>
      <c r="AB636" s="113">
        <f>VLOOKUP(F636,'24q3 abv'!1:1048576,49,FALSE)</f>
        <v>2.61134048181076</v>
      </c>
      <c r="AC636" s="114">
        <f>VLOOKUP(F636,'24q3 abv'!1:1048576,50,FALSE)</f>
        <v>-1.6717502617640982</v>
      </c>
      <c r="AF636" s="257"/>
      <c r="AI636" s="257"/>
    </row>
    <row r="637" spans="1:35" x14ac:dyDescent="0.2">
      <c r="A637" s="105">
        <v>483</v>
      </c>
      <c r="B637" s="105">
        <v>483239118</v>
      </c>
      <c r="C637" s="106" t="s">
        <v>290</v>
      </c>
      <c r="D637" s="105">
        <v>239</v>
      </c>
      <c r="E637" s="106" t="s">
        <v>291</v>
      </c>
      <c r="F637" s="105">
        <v>118</v>
      </c>
      <c r="G637" s="106" t="s">
        <v>295</v>
      </c>
      <c r="H637" s="107">
        <v>5</v>
      </c>
      <c r="I637" s="108"/>
      <c r="J637" s="109">
        <v>10416</v>
      </c>
      <c r="K637" s="110">
        <v>10900</v>
      </c>
      <c r="L637" s="111">
        <f t="shared" si="27"/>
        <v>484</v>
      </c>
      <c r="M637" s="108"/>
      <c r="N637" s="109">
        <v>2132</v>
      </c>
      <c r="O637" s="110">
        <v>2231</v>
      </c>
      <c r="P637" s="110">
        <v>2231</v>
      </c>
      <c r="Q637" s="110">
        <v>1363</v>
      </c>
      <c r="R637" s="110" t="s">
        <v>601</v>
      </c>
      <c r="S637" s="111">
        <f t="shared" si="28"/>
        <v>-868</v>
      </c>
      <c r="T637" s="108"/>
      <c r="U637" s="109">
        <v>13636</v>
      </c>
      <c r="V637" s="110">
        <v>14319</v>
      </c>
      <c r="W637" s="110">
        <v>13451</v>
      </c>
      <c r="X637" s="111">
        <f t="shared" si="29"/>
        <v>-868</v>
      </c>
      <c r="Z637" s="112">
        <f>VLOOKUP(F637,'24q3 abv'!1:1048576,46,FALSE)</f>
        <v>-7.9605779642175634</v>
      </c>
      <c r="AA637" s="113">
        <f>VLOOKUP(F637,'24q3 abv'!1:1048576,48,FALSE)</f>
        <v>9.329729491180343</v>
      </c>
      <c r="AB637" s="113">
        <f>VLOOKUP(F637,'24q3 abv'!1:1048576,49,FALSE)</f>
        <v>3.0732111012796968E-2</v>
      </c>
      <c r="AC637" s="114">
        <f>VLOOKUP(F637,'24q3 abv'!1:1048576,50,FALSE)</f>
        <v>-9.2989973801675454</v>
      </c>
      <c r="AF637" s="257"/>
      <c r="AI637" s="257"/>
    </row>
    <row r="638" spans="1:35" x14ac:dyDescent="0.2">
      <c r="A638" s="105">
        <v>483</v>
      </c>
      <c r="B638" s="105">
        <v>483239122</v>
      </c>
      <c r="C638" s="106" t="s">
        <v>290</v>
      </c>
      <c r="D638" s="105">
        <v>239</v>
      </c>
      <c r="E638" s="106" t="s">
        <v>291</v>
      </c>
      <c r="F638" s="105">
        <v>122</v>
      </c>
      <c r="G638" s="106" t="s">
        <v>296</v>
      </c>
      <c r="H638" s="107">
        <v>1</v>
      </c>
      <c r="I638" s="108"/>
      <c r="J638" s="109" t="s">
        <v>601</v>
      </c>
      <c r="K638" s="110">
        <v>12414</v>
      </c>
      <c r="L638" s="111" t="str">
        <f t="shared" si="27"/>
        <v/>
      </c>
      <c r="M638" s="108"/>
      <c r="N638" s="109" t="s">
        <v>601</v>
      </c>
      <c r="O638" s="110" t="s">
        <v>601</v>
      </c>
      <c r="P638" s="110">
        <v>4238</v>
      </c>
      <c r="Q638" s="110">
        <v>4269</v>
      </c>
      <c r="R638" s="110" t="s">
        <v>601</v>
      </c>
      <c r="S638" s="111">
        <f t="shared" si="28"/>
        <v>31</v>
      </c>
      <c r="T638" s="108"/>
      <c r="U638" s="109" t="s">
        <v>601</v>
      </c>
      <c r="V638" s="110">
        <v>17840</v>
      </c>
      <c r="W638" s="110">
        <v>17871</v>
      </c>
      <c r="X638" s="111">
        <f t="shared" si="29"/>
        <v>31</v>
      </c>
      <c r="Z638" s="112">
        <f>VLOOKUP(F638,'24q3 abv'!1:1048576,46,FALSE)</f>
        <v>0.24817266008764705</v>
      </c>
      <c r="AA638" s="113">
        <f>VLOOKUP(F638,'24q3 abv'!1:1048576,48,FALSE)</f>
        <v>3.9241754286264219</v>
      </c>
      <c r="AB638" s="113">
        <f>VLOOKUP(F638,'24q3 abv'!1:1048576,49,FALSE)</f>
        <v>7.4859191572558821</v>
      </c>
      <c r="AC638" s="114">
        <f>VLOOKUP(F638,'24q3 abv'!1:1048576,50,FALSE)</f>
        <v>3.5617437286294602</v>
      </c>
      <c r="AF638" s="257"/>
      <c r="AI638" s="257"/>
    </row>
    <row r="639" spans="1:35" x14ac:dyDescent="0.2">
      <c r="A639" s="105">
        <v>483</v>
      </c>
      <c r="B639" s="105">
        <v>483239131</v>
      </c>
      <c r="C639" s="106" t="s">
        <v>290</v>
      </c>
      <c r="D639" s="105">
        <v>239</v>
      </c>
      <c r="E639" s="106" t="s">
        <v>291</v>
      </c>
      <c r="F639" s="105">
        <v>131</v>
      </c>
      <c r="G639" s="106" t="s">
        <v>297</v>
      </c>
      <c r="H639" s="107">
        <v>2</v>
      </c>
      <c r="I639" s="108"/>
      <c r="J639" s="109">
        <v>14069</v>
      </c>
      <c r="K639" s="110">
        <v>15556</v>
      </c>
      <c r="L639" s="111">
        <f t="shared" si="27"/>
        <v>1487</v>
      </c>
      <c r="M639" s="108"/>
      <c r="N639" s="109">
        <v>6626</v>
      </c>
      <c r="O639" s="110">
        <v>7326</v>
      </c>
      <c r="P639" s="110">
        <v>7326</v>
      </c>
      <c r="Q639" s="110">
        <v>8344</v>
      </c>
      <c r="R639" s="110" t="s">
        <v>601</v>
      </c>
      <c r="S639" s="111">
        <f t="shared" si="28"/>
        <v>1018</v>
      </c>
      <c r="T639" s="108"/>
      <c r="U639" s="109">
        <v>21783</v>
      </c>
      <c r="V639" s="110">
        <v>24070</v>
      </c>
      <c r="W639" s="110">
        <v>25088</v>
      </c>
      <c r="X639" s="111">
        <f t="shared" si="29"/>
        <v>1018</v>
      </c>
      <c r="Z639" s="112">
        <f>VLOOKUP(F639,'24q3 abv'!1:1048576,46,FALSE)</f>
        <v>6.5433246223409185</v>
      </c>
      <c r="AA639" s="113">
        <f>VLOOKUP(F639,'24q3 abv'!1:1048576,48,FALSE)</f>
        <v>4.194856432441096</v>
      </c>
      <c r="AB639" s="113">
        <f>VLOOKUP(F639,'24q3 abv'!1:1048576,49,FALSE)</f>
        <v>9.003529255469072</v>
      </c>
      <c r="AC639" s="114">
        <f>VLOOKUP(F639,'24q3 abv'!1:1048576,50,FALSE)</f>
        <v>4.8086728230279761</v>
      </c>
      <c r="AF639" s="257"/>
      <c r="AI639" s="257"/>
    </row>
    <row r="640" spans="1:35" x14ac:dyDescent="0.2">
      <c r="A640" s="105">
        <v>483</v>
      </c>
      <c r="B640" s="105">
        <v>483239145</v>
      </c>
      <c r="C640" s="106" t="s">
        <v>290</v>
      </c>
      <c r="D640" s="105">
        <v>239</v>
      </c>
      <c r="E640" s="106" t="s">
        <v>291</v>
      </c>
      <c r="F640" s="105">
        <v>145</v>
      </c>
      <c r="G640" s="106" t="s">
        <v>298</v>
      </c>
      <c r="H640" s="107">
        <v>8</v>
      </c>
      <c r="I640" s="108"/>
      <c r="J640" s="109">
        <v>10473</v>
      </c>
      <c r="K640" s="110">
        <v>12709</v>
      </c>
      <c r="L640" s="111">
        <f t="shared" si="27"/>
        <v>2236</v>
      </c>
      <c r="M640" s="108"/>
      <c r="N640" s="109">
        <v>1491</v>
      </c>
      <c r="O640" s="110">
        <v>1810</v>
      </c>
      <c r="P640" s="110">
        <v>1846</v>
      </c>
      <c r="Q640" s="110">
        <v>1832</v>
      </c>
      <c r="R640" s="110" t="s">
        <v>601</v>
      </c>
      <c r="S640" s="111">
        <f t="shared" si="28"/>
        <v>-14</v>
      </c>
      <c r="T640" s="108"/>
      <c r="U640" s="109">
        <v>13052</v>
      </c>
      <c r="V640" s="110">
        <v>15743</v>
      </c>
      <c r="W640" s="110">
        <v>15729</v>
      </c>
      <c r="X640" s="111">
        <f t="shared" si="29"/>
        <v>-14</v>
      </c>
      <c r="Z640" s="112">
        <f>VLOOKUP(F640,'24q3 abv'!1:1048576,46,FALSE)</f>
        <v>-0.11325962683805813</v>
      </c>
      <c r="AA640" s="113">
        <f>VLOOKUP(F640,'24q3 abv'!1:1048576,48,FALSE)</f>
        <v>9.8125237866990052</v>
      </c>
      <c r="AB640" s="113">
        <f>VLOOKUP(F640,'24q3 abv'!1:1048576,49,FALSE)</f>
        <v>10.510773517631396</v>
      </c>
      <c r="AC640" s="114">
        <f>VLOOKUP(F640,'24q3 abv'!1:1048576,50,FALSE)</f>
        <v>0.69824973093239073</v>
      </c>
      <c r="AF640" s="257"/>
      <c r="AI640" s="257"/>
    </row>
    <row r="641" spans="1:35" x14ac:dyDescent="0.2">
      <c r="A641" s="105">
        <v>483</v>
      </c>
      <c r="B641" s="105">
        <v>483239171</v>
      </c>
      <c r="C641" s="106" t="s">
        <v>290</v>
      </c>
      <c r="D641" s="105">
        <v>239</v>
      </c>
      <c r="E641" s="106" t="s">
        <v>291</v>
      </c>
      <c r="F641" s="105">
        <v>171</v>
      </c>
      <c r="G641" s="106" t="s">
        <v>299</v>
      </c>
      <c r="H641" s="107">
        <v>14</v>
      </c>
      <c r="I641" s="108"/>
      <c r="J641" s="109">
        <v>13019</v>
      </c>
      <c r="K641" s="110">
        <v>15111</v>
      </c>
      <c r="L641" s="111">
        <f t="shared" si="27"/>
        <v>2092</v>
      </c>
      <c r="M641" s="108"/>
      <c r="N641" s="109">
        <v>3607</v>
      </c>
      <c r="O641" s="110">
        <v>4186</v>
      </c>
      <c r="P641" s="110">
        <v>4186</v>
      </c>
      <c r="Q641" s="110">
        <v>3816</v>
      </c>
      <c r="R641" s="110" t="s">
        <v>601</v>
      </c>
      <c r="S641" s="111">
        <f t="shared" si="28"/>
        <v>-370</v>
      </c>
      <c r="T641" s="108"/>
      <c r="U641" s="109">
        <v>17714</v>
      </c>
      <c r="V641" s="110">
        <v>20485</v>
      </c>
      <c r="W641" s="110">
        <v>20115</v>
      </c>
      <c r="X641" s="111">
        <f t="shared" si="29"/>
        <v>-370</v>
      </c>
      <c r="Z641" s="112">
        <f>VLOOKUP(F641,'24q3 abv'!1:1048576,46,FALSE)</f>
        <v>-2.4482136978375166</v>
      </c>
      <c r="AA641" s="113">
        <f>VLOOKUP(F641,'24q3 abv'!1:1048576,48,FALSE)</f>
        <v>6.2207108508592217</v>
      </c>
      <c r="AB641" s="113">
        <f>VLOOKUP(F641,'24q3 abv'!1:1048576,49,FALSE)</f>
        <v>2.7372618801691448</v>
      </c>
      <c r="AC641" s="114">
        <f>VLOOKUP(F641,'24q3 abv'!1:1048576,50,FALSE)</f>
        <v>-3.4834489706900769</v>
      </c>
      <c r="AF641" s="257"/>
      <c r="AI641" s="257"/>
    </row>
    <row r="642" spans="1:35" x14ac:dyDescent="0.2">
      <c r="A642" s="105">
        <v>483</v>
      </c>
      <c r="B642" s="105">
        <v>483239172</v>
      </c>
      <c r="C642" s="106" t="s">
        <v>290</v>
      </c>
      <c r="D642" s="105">
        <v>239</v>
      </c>
      <c r="E642" s="106" t="s">
        <v>291</v>
      </c>
      <c r="F642" s="105">
        <v>172</v>
      </c>
      <c r="G642" s="106" t="s">
        <v>161</v>
      </c>
      <c r="H642" s="107">
        <v>11</v>
      </c>
      <c r="I642" s="108"/>
      <c r="J642" s="109">
        <v>13796</v>
      </c>
      <c r="K642" s="110">
        <v>15288</v>
      </c>
      <c r="L642" s="111">
        <f t="shared" si="27"/>
        <v>1492</v>
      </c>
      <c r="M642" s="108"/>
      <c r="N642" s="109">
        <v>11702</v>
      </c>
      <c r="O642" s="110">
        <v>12967</v>
      </c>
      <c r="P642" s="110">
        <v>12967</v>
      </c>
      <c r="Q642" s="110">
        <v>10003</v>
      </c>
      <c r="R642" s="110" t="s">
        <v>601</v>
      </c>
      <c r="S642" s="111">
        <f t="shared" si="28"/>
        <v>-2964</v>
      </c>
      <c r="T642" s="108"/>
      <c r="U642" s="109">
        <v>26586</v>
      </c>
      <c r="V642" s="110">
        <v>29443</v>
      </c>
      <c r="W642" s="110">
        <v>26479</v>
      </c>
      <c r="X642" s="111">
        <f t="shared" si="29"/>
        <v>-2964</v>
      </c>
      <c r="Z642" s="112">
        <f>VLOOKUP(F642,'24q3 abv'!1:1048576,46,FALSE)</f>
        <v>-19.38637163068833</v>
      </c>
      <c r="AA642" s="113">
        <f>VLOOKUP(F642,'24q3 abv'!1:1048576,48,FALSE)</f>
        <v>4.5009720849036619</v>
      </c>
      <c r="AB642" s="113">
        <f>VLOOKUP(F642,'24q3 abv'!1:1048576,49,FALSE)</f>
        <v>-6.4616671592302364</v>
      </c>
      <c r="AC642" s="114">
        <f>VLOOKUP(F642,'24q3 abv'!1:1048576,50,FALSE)</f>
        <v>-10.962639244133898</v>
      </c>
      <c r="AF642" s="257"/>
      <c r="AI642" s="257"/>
    </row>
    <row r="643" spans="1:35" x14ac:dyDescent="0.2">
      <c r="A643" s="105">
        <v>483</v>
      </c>
      <c r="B643" s="105">
        <v>483239173</v>
      </c>
      <c r="C643" s="106" t="s">
        <v>290</v>
      </c>
      <c r="D643" s="105">
        <v>239</v>
      </c>
      <c r="E643" s="106" t="s">
        <v>291</v>
      </c>
      <c r="F643" s="105">
        <v>173</v>
      </c>
      <c r="G643" s="106" t="s">
        <v>300</v>
      </c>
      <c r="H643" s="107">
        <v>1</v>
      </c>
      <c r="I643" s="108"/>
      <c r="J643" s="109" t="s">
        <v>601</v>
      </c>
      <c r="K643" s="110">
        <v>12270</v>
      </c>
      <c r="L643" s="111" t="str">
        <f t="shared" si="27"/>
        <v/>
      </c>
      <c r="M643" s="108"/>
      <c r="N643" s="109" t="s">
        <v>601</v>
      </c>
      <c r="O643" s="110" t="s">
        <v>601</v>
      </c>
      <c r="P643" s="110">
        <v>9636</v>
      </c>
      <c r="Q643" s="110">
        <v>9674</v>
      </c>
      <c r="R643" s="110" t="s">
        <v>601</v>
      </c>
      <c r="S643" s="111">
        <f t="shared" si="28"/>
        <v>38</v>
      </c>
      <c r="T643" s="108"/>
      <c r="U643" s="109" t="s">
        <v>601</v>
      </c>
      <c r="V643" s="110">
        <v>23094</v>
      </c>
      <c r="W643" s="110">
        <v>23132</v>
      </c>
      <c r="X643" s="111">
        <f t="shared" si="29"/>
        <v>38</v>
      </c>
      <c r="Z643" s="112">
        <f>VLOOKUP(F643,'24q3 abv'!1:1048576,46,FALSE)</f>
        <v>0.30438178674020833</v>
      </c>
      <c r="AA643" s="113">
        <f>VLOOKUP(F643,'24q3 abv'!1:1048576,48,FALSE)</f>
        <v>3.3781136485817673</v>
      </c>
      <c r="AB643" s="113">
        <f>VLOOKUP(F643,'24q3 abv'!1:1048576,49,FALSE)</f>
        <v>7.9449141570823237E-2</v>
      </c>
      <c r="AC643" s="114">
        <f>VLOOKUP(F643,'24q3 abv'!1:1048576,50,FALSE)</f>
        <v>-3.2986645070109439</v>
      </c>
      <c r="AF643" s="257"/>
      <c r="AI643" s="257"/>
    </row>
    <row r="644" spans="1:35" x14ac:dyDescent="0.2">
      <c r="A644" s="105">
        <v>483</v>
      </c>
      <c r="B644" s="105">
        <v>483239182</v>
      </c>
      <c r="C644" s="106" t="s">
        <v>290</v>
      </c>
      <c r="D644" s="105">
        <v>239</v>
      </c>
      <c r="E644" s="106" t="s">
        <v>291</v>
      </c>
      <c r="F644" s="105">
        <v>182</v>
      </c>
      <c r="G644" s="106" t="s">
        <v>213</v>
      </c>
      <c r="H644" s="107">
        <v>27</v>
      </c>
      <c r="I644" s="108"/>
      <c r="J644" s="109">
        <v>12412</v>
      </c>
      <c r="K644" s="110">
        <v>13356</v>
      </c>
      <c r="L644" s="111">
        <f t="shared" si="27"/>
        <v>944</v>
      </c>
      <c r="M644" s="108"/>
      <c r="N644" s="109">
        <v>2422</v>
      </c>
      <c r="O644" s="110">
        <v>2606</v>
      </c>
      <c r="P644" s="110">
        <v>2606</v>
      </c>
      <c r="Q644" s="110">
        <v>2218</v>
      </c>
      <c r="R644" s="110" t="s">
        <v>601</v>
      </c>
      <c r="S644" s="111">
        <f t="shared" si="28"/>
        <v>-388</v>
      </c>
      <c r="T644" s="108"/>
      <c r="U644" s="109">
        <v>15922</v>
      </c>
      <c r="V644" s="110">
        <v>17150</v>
      </c>
      <c r="W644" s="110">
        <v>16762</v>
      </c>
      <c r="X644" s="111">
        <f t="shared" si="29"/>
        <v>-388</v>
      </c>
      <c r="Z644" s="112">
        <f>VLOOKUP(F644,'24q3 abv'!1:1048576,46,FALSE)</f>
        <v>-2.9034958146262255</v>
      </c>
      <c r="AA644" s="113">
        <f>VLOOKUP(F644,'24q3 abv'!1:1048576,48,FALSE)</f>
        <v>8.3910412278742381</v>
      </c>
      <c r="AB644" s="113">
        <f>VLOOKUP(F644,'24q3 abv'!1:1048576,49,FALSE)</f>
        <v>5.3198674172592639</v>
      </c>
      <c r="AC644" s="114">
        <f>VLOOKUP(F644,'24q3 abv'!1:1048576,50,FALSE)</f>
        <v>-3.0711738106149742</v>
      </c>
      <c r="AF644" s="257"/>
      <c r="AI644" s="257"/>
    </row>
    <row r="645" spans="1:35" x14ac:dyDescent="0.2">
      <c r="A645" s="105">
        <v>483</v>
      </c>
      <c r="B645" s="105">
        <v>483239231</v>
      </c>
      <c r="C645" s="106" t="s">
        <v>290</v>
      </c>
      <c r="D645" s="105">
        <v>239</v>
      </c>
      <c r="E645" s="106" t="s">
        <v>291</v>
      </c>
      <c r="F645" s="105">
        <v>231</v>
      </c>
      <c r="G645" s="106" t="s">
        <v>301</v>
      </c>
      <c r="H645" s="107">
        <v>13</v>
      </c>
      <c r="I645" s="108"/>
      <c r="J645" s="109">
        <v>12748</v>
      </c>
      <c r="K645" s="110">
        <v>13038</v>
      </c>
      <c r="L645" s="111">
        <f t="shared" si="27"/>
        <v>290</v>
      </c>
      <c r="M645" s="108"/>
      <c r="N645" s="109">
        <v>3444</v>
      </c>
      <c r="O645" s="110">
        <v>3522</v>
      </c>
      <c r="P645" s="110">
        <v>3619</v>
      </c>
      <c r="Q645" s="110">
        <v>3537</v>
      </c>
      <c r="R645" s="110" t="s">
        <v>601</v>
      </c>
      <c r="S645" s="111">
        <f t="shared" si="28"/>
        <v>-82</v>
      </c>
      <c r="T645" s="108"/>
      <c r="U645" s="109">
        <v>17280</v>
      </c>
      <c r="V645" s="110">
        <v>17845</v>
      </c>
      <c r="W645" s="110">
        <v>17763</v>
      </c>
      <c r="X645" s="111">
        <f t="shared" si="29"/>
        <v>-82</v>
      </c>
      <c r="Z645" s="112">
        <f>VLOOKUP(F645,'24q3 abv'!1:1048576,46,FALSE)</f>
        <v>-0.62815431451004144</v>
      </c>
      <c r="AA645" s="113">
        <f>VLOOKUP(F645,'24q3 abv'!1:1048576,48,FALSE)</f>
        <v>2.1092857803750538</v>
      </c>
      <c r="AB645" s="113">
        <f>VLOOKUP(F645,'24q3 abv'!1:1048576,49,FALSE)</f>
        <v>2.3290864560935862</v>
      </c>
      <c r="AC645" s="114">
        <f>VLOOKUP(F645,'24q3 abv'!1:1048576,50,FALSE)</f>
        <v>0.21980067571853246</v>
      </c>
      <c r="AF645" s="257"/>
      <c r="AI645" s="257"/>
    </row>
    <row r="646" spans="1:35" x14ac:dyDescent="0.2">
      <c r="A646" s="105">
        <v>483</v>
      </c>
      <c r="B646" s="105">
        <v>483239239</v>
      </c>
      <c r="C646" s="106" t="s">
        <v>290</v>
      </c>
      <c r="D646" s="105">
        <v>239</v>
      </c>
      <c r="E646" s="106" t="s">
        <v>291</v>
      </c>
      <c r="F646" s="105">
        <v>239</v>
      </c>
      <c r="G646" s="106" t="s">
        <v>291</v>
      </c>
      <c r="H646" s="107">
        <v>273</v>
      </c>
      <c r="I646" s="108"/>
      <c r="J646" s="109">
        <v>12023</v>
      </c>
      <c r="K646" s="110">
        <v>12773</v>
      </c>
      <c r="L646" s="111">
        <f t="shared" si="27"/>
        <v>750</v>
      </c>
      <c r="M646" s="108"/>
      <c r="N646" s="109">
        <v>4083</v>
      </c>
      <c r="O646" s="110">
        <v>4338</v>
      </c>
      <c r="P646" s="110">
        <v>3723</v>
      </c>
      <c r="Q646" s="110">
        <v>3732</v>
      </c>
      <c r="R646" s="110" t="s">
        <v>601</v>
      </c>
      <c r="S646" s="111">
        <f t="shared" si="28"/>
        <v>9</v>
      </c>
      <c r="T646" s="108"/>
      <c r="U646" s="109">
        <v>17194</v>
      </c>
      <c r="V646" s="110">
        <v>17684</v>
      </c>
      <c r="W646" s="110">
        <v>17693</v>
      </c>
      <c r="X646" s="111">
        <f t="shared" si="29"/>
        <v>9</v>
      </c>
      <c r="Z646" s="112">
        <f>VLOOKUP(F646,'24q3 abv'!1:1048576,46,FALSE)</f>
        <v>6.9635425478821844E-2</v>
      </c>
      <c r="AA646" s="113">
        <f>VLOOKUP(F646,'24q3 abv'!1:1048576,48,FALSE)</f>
        <v>6.9763115478287858</v>
      </c>
      <c r="AB646" s="113">
        <f>VLOOKUP(F646,'24q3 abv'!1:1048576,49,FALSE)</f>
        <v>3.2313440078714915</v>
      </c>
      <c r="AC646" s="114">
        <f>VLOOKUP(F646,'24q3 abv'!1:1048576,50,FALSE)</f>
        <v>-3.7449675399572944</v>
      </c>
      <c r="AF646" s="257"/>
      <c r="AI646" s="257"/>
    </row>
    <row r="647" spans="1:35" x14ac:dyDescent="0.2">
      <c r="A647" s="105">
        <v>483</v>
      </c>
      <c r="B647" s="105">
        <v>483239240</v>
      </c>
      <c r="C647" s="106" t="s">
        <v>290</v>
      </c>
      <c r="D647" s="105">
        <v>239</v>
      </c>
      <c r="E647" s="106" t="s">
        <v>291</v>
      </c>
      <c r="F647" s="105">
        <v>240</v>
      </c>
      <c r="G647" s="106" t="s">
        <v>302</v>
      </c>
      <c r="H647" s="107">
        <v>3</v>
      </c>
      <c r="I647" s="108"/>
      <c r="J647" s="109">
        <v>12015.642921451614</v>
      </c>
      <c r="K647" s="110">
        <v>11030</v>
      </c>
      <c r="L647" s="111">
        <f t="shared" si="27"/>
        <v>-985.6429214516138</v>
      </c>
      <c r="M647" s="108"/>
      <c r="N647" s="109">
        <v>4863</v>
      </c>
      <c r="O647" s="110">
        <v>4464</v>
      </c>
      <c r="P647" s="110">
        <v>4464</v>
      </c>
      <c r="Q647" s="110">
        <v>4693</v>
      </c>
      <c r="R647" s="110" t="s">
        <v>601</v>
      </c>
      <c r="S647" s="111">
        <f t="shared" si="28"/>
        <v>229</v>
      </c>
      <c r="T647" s="108"/>
      <c r="U647" s="109">
        <v>17966.642921451614</v>
      </c>
      <c r="V647" s="110">
        <v>16682</v>
      </c>
      <c r="W647" s="110">
        <v>16911</v>
      </c>
      <c r="X647" s="111">
        <f t="shared" si="29"/>
        <v>229</v>
      </c>
      <c r="Z647" s="112">
        <f>VLOOKUP(F647,'24q3 abv'!1:1048576,46,FALSE)</f>
        <v>2.0790282645441778</v>
      </c>
      <c r="AA647" s="113">
        <f>VLOOKUP(F647,'24q3 abv'!1:1048576,48,FALSE)</f>
        <v>5.5995436388158213</v>
      </c>
      <c r="AB647" s="113">
        <f>VLOOKUP(F647,'24q3 abv'!1:1048576,49,FALSE)</f>
        <v>8.7681323698971543</v>
      </c>
      <c r="AC647" s="114">
        <f>VLOOKUP(F647,'24q3 abv'!1:1048576,50,FALSE)</f>
        <v>3.168588731081333</v>
      </c>
      <c r="AF647" s="257"/>
      <c r="AI647" s="257"/>
    </row>
    <row r="648" spans="1:35" x14ac:dyDescent="0.2">
      <c r="A648" s="105">
        <v>483</v>
      </c>
      <c r="B648" s="105">
        <v>483239251</v>
      </c>
      <c r="C648" s="106" t="s">
        <v>290</v>
      </c>
      <c r="D648" s="105">
        <v>239</v>
      </c>
      <c r="E648" s="106" t="s">
        <v>291</v>
      </c>
      <c r="F648" s="105">
        <v>251</v>
      </c>
      <c r="G648" s="106" t="s">
        <v>250</v>
      </c>
      <c r="H648" s="107">
        <v>1</v>
      </c>
      <c r="I648" s="108"/>
      <c r="J648" s="109">
        <v>11960</v>
      </c>
      <c r="K648" s="110">
        <v>12617</v>
      </c>
      <c r="L648" s="111">
        <f t="shared" si="27"/>
        <v>657</v>
      </c>
      <c r="M648" s="108"/>
      <c r="N648" s="109">
        <v>2242</v>
      </c>
      <c r="O648" s="110" t="s">
        <v>601</v>
      </c>
      <c r="P648" s="110">
        <v>1797</v>
      </c>
      <c r="Q648" s="110">
        <v>1768</v>
      </c>
      <c r="R648" s="110" t="s">
        <v>601</v>
      </c>
      <c r="S648" s="111">
        <f t="shared" si="28"/>
        <v>-29</v>
      </c>
      <c r="T648" s="108"/>
      <c r="U648" s="109">
        <v>15290</v>
      </c>
      <c r="V648" s="110">
        <v>15602</v>
      </c>
      <c r="W648" s="110">
        <v>15573</v>
      </c>
      <c r="X648" s="111">
        <f t="shared" si="29"/>
        <v>-29</v>
      </c>
      <c r="Z648" s="112">
        <f>VLOOKUP(F648,'24q3 abv'!1:1048576,46,FALSE)</f>
        <v>-0.23075918213193347</v>
      </c>
      <c r="AA648" s="113">
        <f>VLOOKUP(F648,'24q3 abv'!1:1048576,48,FALSE)</f>
        <v>9.9507479103149201</v>
      </c>
      <c r="AB648" s="113">
        <f>VLOOKUP(F648,'24q3 abv'!1:1048576,49,FALSE)</f>
        <v>5.0250652753499079</v>
      </c>
      <c r="AC648" s="114">
        <f>VLOOKUP(F648,'24q3 abv'!1:1048576,50,FALSE)</f>
        <v>-4.9256826349650122</v>
      </c>
      <c r="AF648" s="257"/>
      <c r="AI648" s="257"/>
    </row>
    <row r="649" spans="1:35" x14ac:dyDescent="0.2">
      <c r="A649" s="105">
        <v>483</v>
      </c>
      <c r="B649" s="105">
        <v>483239261</v>
      </c>
      <c r="C649" s="106" t="s">
        <v>290</v>
      </c>
      <c r="D649" s="105">
        <v>239</v>
      </c>
      <c r="E649" s="106" t="s">
        <v>291</v>
      </c>
      <c r="F649" s="105">
        <v>261</v>
      </c>
      <c r="G649" s="106" t="s">
        <v>163</v>
      </c>
      <c r="H649" s="107">
        <v>17</v>
      </c>
      <c r="I649" s="108"/>
      <c r="J649" s="109">
        <v>11099</v>
      </c>
      <c r="K649" s="110">
        <v>12445</v>
      </c>
      <c r="L649" s="111">
        <f t="shared" si="27"/>
        <v>1346</v>
      </c>
      <c r="M649" s="108"/>
      <c r="N649" s="109">
        <v>7775</v>
      </c>
      <c r="O649" s="110">
        <v>8718</v>
      </c>
      <c r="P649" s="110">
        <v>9538</v>
      </c>
      <c r="Q649" s="110">
        <v>9521</v>
      </c>
      <c r="R649" s="110" t="s">
        <v>601</v>
      </c>
      <c r="S649" s="111">
        <f t="shared" si="28"/>
        <v>-17</v>
      </c>
      <c r="T649" s="108"/>
      <c r="U649" s="109">
        <v>19962</v>
      </c>
      <c r="V649" s="110">
        <v>23171</v>
      </c>
      <c r="W649" s="110">
        <v>23154</v>
      </c>
      <c r="X649" s="111">
        <f t="shared" si="29"/>
        <v>-17</v>
      </c>
      <c r="Z649" s="112">
        <f>VLOOKUP(F649,'24q3 abv'!1:1048576,46,FALSE)</f>
        <v>-0.13700022107528298</v>
      </c>
      <c r="AA649" s="113">
        <f>VLOOKUP(F649,'24q3 abv'!1:1048576,48,FALSE)</f>
        <v>-9.4824319345853739E-2</v>
      </c>
      <c r="AB649" s="113">
        <f>VLOOKUP(F649,'24q3 abv'!1:1048576,49,FALSE)</f>
        <v>4.4212582534003682</v>
      </c>
      <c r="AC649" s="114">
        <f>VLOOKUP(F649,'24q3 abv'!1:1048576,50,FALSE)</f>
        <v>4.5160825727462219</v>
      </c>
      <c r="AF649" s="257"/>
      <c r="AI649" s="257"/>
    </row>
    <row r="650" spans="1:35" x14ac:dyDescent="0.2">
      <c r="A650" s="105">
        <v>483</v>
      </c>
      <c r="B650" s="105">
        <v>483239293</v>
      </c>
      <c r="C650" s="106" t="s">
        <v>290</v>
      </c>
      <c r="D650" s="105">
        <v>239</v>
      </c>
      <c r="E650" s="106" t="s">
        <v>291</v>
      </c>
      <c r="F650" s="105">
        <v>293</v>
      </c>
      <c r="G650" s="106" t="s">
        <v>65</v>
      </c>
      <c r="H650" s="107">
        <v>2</v>
      </c>
      <c r="I650" s="108"/>
      <c r="J650" s="109" t="s">
        <v>601</v>
      </c>
      <c r="K650" s="110">
        <v>16272</v>
      </c>
      <c r="L650" s="111" t="str">
        <f t="shared" si="27"/>
        <v/>
      </c>
      <c r="M650" s="108"/>
      <c r="N650" s="109" t="s">
        <v>601</v>
      </c>
      <c r="O650" s="110" t="s">
        <v>601</v>
      </c>
      <c r="P650" s="110">
        <v>468</v>
      </c>
      <c r="Q650" s="110">
        <v>564</v>
      </c>
      <c r="R650" s="110" t="s">
        <v>601</v>
      </c>
      <c r="S650" s="111">
        <f t="shared" si="28"/>
        <v>96</v>
      </c>
      <c r="T650" s="108"/>
      <c r="U650" s="109" t="s">
        <v>601</v>
      </c>
      <c r="V650" s="110">
        <v>17928</v>
      </c>
      <c r="W650" s="110">
        <v>18024</v>
      </c>
      <c r="X650" s="111">
        <f t="shared" si="29"/>
        <v>96</v>
      </c>
      <c r="Z650" s="112">
        <f>VLOOKUP(F650,'24q3 abv'!1:1048576,46,FALSE)</f>
        <v>0.59280032246729775</v>
      </c>
      <c r="AA650" s="113">
        <f>VLOOKUP(F650,'24q3 abv'!1:1048576,48,FALSE)</f>
        <v>10.669097540232126</v>
      </c>
      <c r="AB650" s="113">
        <f>VLOOKUP(F650,'24q3 abv'!1:1048576,49,FALSE)</f>
        <v>11.558525803307015</v>
      </c>
      <c r="AC650" s="114">
        <f>VLOOKUP(F650,'24q3 abv'!1:1048576,50,FALSE)</f>
        <v>0.88942826307488865</v>
      </c>
      <c r="AF650" s="257"/>
      <c r="AI650" s="257"/>
    </row>
    <row r="651" spans="1:35" x14ac:dyDescent="0.2">
      <c r="A651" s="105">
        <v>483</v>
      </c>
      <c r="B651" s="105">
        <v>483239310</v>
      </c>
      <c r="C651" s="106" t="s">
        <v>290</v>
      </c>
      <c r="D651" s="105">
        <v>239</v>
      </c>
      <c r="E651" s="106" t="s">
        <v>291</v>
      </c>
      <c r="F651" s="105">
        <v>310</v>
      </c>
      <c r="G651" s="106" t="s">
        <v>303</v>
      </c>
      <c r="H651" s="107">
        <v>69</v>
      </c>
      <c r="I651" s="108"/>
      <c r="J651" s="109">
        <v>14134</v>
      </c>
      <c r="K651" s="110">
        <v>15931</v>
      </c>
      <c r="L651" s="111">
        <f t="shared" ref="L651:L714" si="30">IFERROR(IF(J651="","",K651-J651),"")</f>
        <v>1797</v>
      </c>
      <c r="M651" s="108"/>
      <c r="N651" s="109">
        <v>2995</v>
      </c>
      <c r="O651" s="110">
        <v>3376</v>
      </c>
      <c r="P651" s="110">
        <v>3376</v>
      </c>
      <c r="Q651" s="110">
        <v>2631</v>
      </c>
      <c r="R651" s="110" t="s">
        <v>601</v>
      </c>
      <c r="S651" s="111">
        <f t="shared" ref="S651:S714" si="31">IFERROR(IF(Q651="","",Q651-P651),"")</f>
        <v>-745</v>
      </c>
      <c r="T651" s="108"/>
      <c r="U651" s="109">
        <v>18217</v>
      </c>
      <c r="V651" s="110">
        <v>20495</v>
      </c>
      <c r="W651" s="110">
        <v>19750</v>
      </c>
      <c r="X651" s="111">
        <f t="shared" ref="X651:X714" si="32">IFERROR(IF(V651="","",W651-V651),"")</f>
        <v>-745</v>
      </c>
      <c r="Z651" s="112">
        <f>VLOOKUP(F651,'24q3 abv'!1:1048576,46,FALSE)</f>
        <v>-4.676954398593594</v>
      </c>
      <c r="AA651" s="113">
        <f>VLOOKUP(F651,'24q3 abv'!1:1048576,48,FALSE)</f>
        <v>10.003132547590765</v>
      </c>
      <c r="AB651" s="113">
        <f>VLOOKUP(F651,'24q3 abv'!1:1048576,49,FALSE)</f>
        <v>5.5854840140260498</v>
      </c>
      <c r="AC651" s="114">
        <f>VLOOKUP(F651,'24q3 abv'!1:1048576,50,FALSE)</f>
        <v>-4.4176485335647149</v>
      </c>
      <c r="AF651" s="257"/>
      <c r="AI651" s="257"/>
    </row>
    <row r="652" spans="1:35" x14ac:dyDescent="0.2">
      <c r="A652" s="105">
        <v>483</v>
      </c>
      <c r="B652" s="105">
        <v>483239625</v>
      </c>
      <c r="C652" s="106" t="s">
        <v>290</v>
      </c>
      <c r="D652" s="105">
        <v>239</v>
      </c>
      <c r="E652" s="106" t="s">
        <v>291</v>
      </c>
      <c r="F652" s="105">
        <v>625</v>
      </c>
      <c r="G652" s="106" t="s">
        <v>66</v>
      </c>
      <c r="H652" s="107">
        <v>1</v>
      </c>
      <c r="I652" s="108"/>
      <c r="J652" s="109">
        <v>13611</v>
      </c>
      <c r="K652" s="110">
        <v>13456</v>
      </c>
      <c r="L652" s="111">
        <f t="shared" si="30"/>
        <v>-155</v>
      </c>
      <c r="M652" s="108"/>
      <c r="N652" s="109">
        <v>1722</v>
      </c>
      <c r="O652" s="110" t="s">
        <v>601</v>
      </c>
      <c r="P652" s="110">
        <v>1195</v>
      </c>
      <c r="Q652" s="110">
        <v>1164</v>
      </c>
      <c r="R652" s="110" t="s">
        <v>601</v>
      </c>
      <c r="S652" s="111">
        <f t="shared" si="31"/>
        <v>-31</v>
      </c>
      <c r="T652" s="108"/>
      <c r="U652" s="109">
        <v>16421</v>
      </c>
      <c r="V652" s="110">
        <v>15839</v>
      </c>
      <c r="W652" s="110">
        <v>15808</v>
      </c>
      <c r="X652" s="111">
        <f t="shared" si="32"/>
        <v>-31</v>
      </c>
      <c r="Z652" s="112">
        <f>VLOOKUP(F652,'24q3 abv'!1:1048576,46,FALSE)</f>
        <v>-0.23343648931783889</v>
      </c>
      <c r="AA652" s="113">
        <f>VLOOKUP(F652,'24q3 abv'!1:1048576,48,FALSE)</f>
        <v>8.9697956480303169</v>
      </c>
      <c r="AB652" s="113">
        <f>VLOOKUP(F652,'24q3 abv'!1:1048576,49,FALSE)</f>
        <v>4.9047798442036523</v>
      </c>
      <c r="AC652" s="114">
        <f>VLOOKUP(F652,'24q3 abv'!1:1048576,50,FALSE)</f>
        <v>-4.0650158038266646</v>
      </c>
      <c r="AF652" s="257"/>
      <c r="AI652" s="257"/>
    </row>
    <row r="653" spans="1:35" x14ac:dyDescent="0.2">
      <c r="A653" s="105">
        <v>483</v>
      </c>
      <c r="B653" s="105">
        <v>483239665</v>
      </c>
      <c r="C653" s="106" t="s">
        <v>290</v>
      </c>
      <c r="D653" s="105">
        <v>239</v>
      </c>
      <c r="E653" s="106" t="s">
        <v>291</v>
      </c>
      <c r="F653" s="105">
        <v>665</v>
      </c>
      <c r="G653" s="106" t="s">
        <v>223</v>
      </c>
      <c r="H653" s="107">
        <v>6</v>
      </c>
      <c r="I653" s="108"/>
      <c r="J653" s="109">
        <v>14719</v>
      </c>
      <c r="K653" s="110">
        <v>13498</v>
      </c>
      <c r="L653" s="111">
        <f t="shared" si="30"/>
        <v>-1221</v>
      </c>
      <c r="M653" s="108"/>
      <c r="N653" s="109">
        <v>1807</v>
      </c>
      <c r="O653" s="110">
        <v>1657</v>
      </c>
      <c r="P653" s="110">
        <v>1657</v>
      </c>
      <c r="Q653" s="110">
        <v>1657</v>
      </c>
      <c r="R653" s="110" t="s">
        <v>601</v>
      </c>
      <c r="S653" s="111">
        <f t="shared" si="31"/>
        <v>0</v>
      </c>
      <c r="T653" s="108"/>
      <c r="U653" s="109">
        <v>17614</v>
      </c>
      <c r="V653" s="110">
        <v>16343</v>
      </c>
      <c r="W653" s="110">
        <v>16343</v>
      </c>
      <c r="X653" s="111">
        <f t="shared" si="32"/>
        <v>0</v>
      </c>
      <c r="Z653" s="112">
        <f>VLOOKUP(F653,'24q3 abv'!1:1048576,46,FALSE)</f>
        <v>0</v>
      </c>
      <c r="AA653" s="113">
        <f>VLOOKUP(F653,'24q3 abv'!1:1048576,48,FALSE)</f>
        <v>6.2522077716708129</v>
      </c>
      <c r="AB653" s="113">
        <f>VLOOKUP(F653,'24q3 abv'!1:1048576,49,FALSE)</f>
        <v>3.0593968387391044</v>
      </c>
      <c r="AC653" s="114">
        <f>VLOOKUP(F653,'24q3 abv'!1:1048576,50,FALSE)</f>
        <v>-3.1928109329317085</v>
      </c>
      <c r="AF653" s="257"/>
      <c r="AI653" s="257"/>
    </row>
    <row r="654" spans="1:35" x14ac:dyDescent="0.2">
      <c r="A654" s="105">
        <v>483</v>
      </c>
      <c r="B654" s="105">
        <v>483239740</v>
      </c>
      <c r="C654" s="106" t="s">
        <v>290</v>
      </c>
      <c r="D654" s="105">
        <v>239</v>
      </c>
      <c r="E654" s="106" t="s">
        <v>291</v>
      </c>
      <c r="F654" s="105">
        <v>740</v>
      </c>
      <c r="G654" s="106" t="s">
        <v>304</v>
      </c>
      <c r="H654" s="107">
        <v>5</v>
      </c>
      <c r="I654" s="108"/>
      <c r="J654" s="109">
        <v>11960</v>
      </c>
      <c r="K654" s="110">
        <v>12221</v>
      </c>
      <c r="L654" s="111">
        <f t="shared" si="30"/>
        <v>261</v>
      </c>
      <c r="M654" s="108"/>
      <c r="N654" s="109">
        <v>6299</v>
      </c>
      <c r="O654" s="110">
        <v>6437</v>
      </c>
      <c r="P654" s="110">
        <v>6322</v>
      </c>
      <c r="Q654" s="110">
        <v>6233</v>
      </c>
      <c r="R654" s="110" t="s">
        <v>601</v>
      </c>
      <c r="S654" s="111">
        <f t="shared" si="31"/>
        <v>-89</v>
      </c>
      <c r="T654" s="108"/>
      <c r="U654" s="109">
        <v>19347</v>
      </c>
      <c r="V654" s="110">
        <v>19731</v>
      </c>
      <c r="W654" s="110">
        <v>19642</v>
      </c>
      <c r="X654" s="111">
        <f t="shared" si="32"/>
        <v>-89</v>
      </c>
      <c r="Z654" s="112">
        <f>VLOOKUP(F654,'24q3 abv'!1:1048576,46,FALSE)</f>
        <v>-0.73107743612214904</v>
      </c>
      <c r="AA654" s="113">
        <f>VLOOKUP(F654,'24q3 abv'!1:1048576,48,FALSE)</f>
        <v>3.8187588821271206</v>
      </c>
      <c r="AB654" s="113">
        <f>VLOOKUP(F654,'24q3 abv'!1:1048576,49,FALSE)</f>
        <v>2.6000123186444135</v>
      </c>
      <c r="AC654" s="114">
        <f>VLOOKUP(F654,'24q3 abv'!1:1048576,50,FALSE)</f>
        <v>-1.218746563482707</v>
      </c>
      <c r="AF654" s="257"/>
      <c r="AI654" s="257"/>
    </row>
    <row r="655" spans="1:35" x14ac:dyDescent="0.2">
      <c r="A655" s="105">
        <v>483</v>
      </c>
      <c r="B655" s="105">
        <v>483239760</v>
      </c>
      <c r="C655" s="106" t="s">
        <v>290</v>
      </c>
      <c r="D655" s="105">
        <v>239</v>
      </c>
      <c r="E655" s="106" t="s">
        <v>291</v>
      </c>
      <c r="F655" s="105">
        <v>760</v>
      </c>
      <c r="G655" s="106" t="s">
        <v>305</v>
      </c>
      <c r="H655" s="107">
        <v>44</v>
      </c>
      <c r="I655" s="108"/>
      <c r="J655" s="109">
        <v>12251</v>
      </c>
      <c r="K655" s="110">
        <v>12902</v>
      </c>
      <c r="L655" s="111">
        <f t="shared" si="30"/>
        <v>651</v>
      </c>
      <c r="M655" s="108"/>
      <c r="N655" s="109">
        <v>2610</v>
      </c>
      <c r="O655" s="110">
        <v>2749</v>
      </c>
      <c r="P655" s="110">
        <v>2490</v>
      </c>
      <c r="Q655" s="110">
        <v>2526</v>
      </c>
      <c r="R655" s="110" t="s">
        <v>601</v>
      </c>
      <c r="S655" s="111">
        <f t="shared" si="31"/>
        <v>36</v>
      </c>
      <c r="T655" s="108"/>
      <c r="U655" s="109">
        <v>15949</v>
      </c>
      <c r="V655" s="110">
        <v>16580</v>
      </c>
      <c r="W655" s="110">
        <v>16616</v>
      </c>
      <c r="X655" s="111">
        <f t="shared" si="32"/>
        <v>36</v>
      </c>
      <c r="Z655" s="112">
        <f>VLOOKUP(F655,'24q3 abv'!1:1048576,46,FALSE)</f>
        <v>0.27758469788392404</v>
      </c>
      <c r="AA655" s="113">
        <f>VLOOKUP(F655,'24q3 abv'!1:1048576,48,FALSE)</f>
        <v>6.608912157811635</v>
      </c>
      <c r="AB655" s="113">
        <f>VLOOKUP(F655,'24q3 abv'!1:1048576,49,FALSE)</f>
        <v>4.9675627569133791</v>
      </c>
      <c r="AC655" s="114">
        <f>VLOOKUP(F655,'24q3 abv'!1:1048576,50,FALSE)</f>
        <v>-1.6413494008982559</v>
      </c>
      <c r="AF655" s="257"/>
      <c r="AI655" s="257"/>
    </row>
    <row r="656" spans="1:35" x14ac:dyDescent="0.2">
      <c r="A656" s="105">
        <v>483</v>
      </c>
      <c r="B656" s="105">
        <v>483239780</v>
      </c>
      <c r="C656" s="106" t="s">
        <v>290</v>
      </c>
      <c r="D656" s="105">
        <v>239</v>
      </c>
      <c r="E656" s="106" t="s">
        <v>291</v>
      </c>
      <c r="F656" s="105">
        <v>780</v>
      </c>
      <c r="G656" s="106" t="s">
        <v>180</v>
      </c>
      <c r="H656" s="107">
        <v>2</v>
      </c>
      <c r="I656" s="108"/>
      <c r="J656" s="109">
        <v>12399.629317257408</v>
      </c>
      <c r="K656" s="110">
        <v>13360</v>
      </c>
      <c r="L656" s="111">
        <f t="shared" si="30"/>
        <v>960.37068274259218</v>
      </c>
      <c r="M656" s="108"/>
      <c r="N656" s="109">
        <v>3070</v>
      </c>
      <c r="O656" s="110" t="s">
        <v>601</v>
      </c>
      <c r="P656" s="110">
        <v>3307</v>
      </c>
      <c r="Q656" s="110">
        <v>2378</v>
      </c>
      <c r="R656" s="110" t="s">
        <v>601</v>
      </c>
      <c r="S656" s="111">
        <f t="shared" si="31"/>
        <v>-929</v>
      </c>
      <c r="T656" s="108"/>
      <c r="U656" s="109">
        <v>16557.629317257408</v>
      </c>
      <c r="V656" s="110">
        <v>17855</v>
      </c>
      <c r="W656" s="110">
        <v>16926</v>
      </c>
      <c r="X656" s="111">
        <f t="shared" si="32"/>
        <v>-929</v>
      </c>
      <c r="Z656" s="112">
        <f>VLOOKUP(F656,'24q3 abv'!1:1048576,46,FALSE)</f>
        <v>-6.9528231349296021</v>
      </c>
      <c r="AA656" s="113">
        <f>VLOOKUP(F656,'24q3 abv'!1:1048576,48,FALSE)</f>
        <v>11.751386044215199</v>
      </c>
      <c r="AB656" s="113">
        <f>VLOOKUP(F656,'24q3 abv'!1:1048576,49,FALSE)</f>
        <v>4.9745639647760731</v>
      </c>
      <c r="AC656" s="114">
        <f>VLOOKUP(F656,'24q3 abv'!1:1048576,50,FALSE)</f>
        <v>-6.7768220794391256</v>
      </c>
      <c r="AF656" s="257"/>
      <c r="AI656" s="257"/>
    </row>
    <row r="657" spans="1:35" x14ac:dyDescent="0.2">
      <c r="A657" s="105">
        <v>484</v>
      </c>
      <c r="B657" s="105">
        <v>484035035</v>
      </c>
      <c r="C657" s="106" t="s">
        <v>306</v>
      </c>
      <c r="D657" s="105">
        <v>35</v>
      </c>
      <c r="E657" s="106" t="s">
        <v>42</v>
      </c>
      <c r="F657" s="105">
        <v>35</v>
      </c>
      <c r="G657" s="106" t="s">
        <v>42</v>
      </c>
      <c r="H657" s="107">
        <v>1117</v>
      </c>
      <c r="I657" s="108"/>
      <c r="J657" s="109">
        <v>17357</v>
      </c>
      <c r="K657" s="110">
        <v>19107</v>
      </c>
      <c r="L657" s="111">
        <f t="shared" si="30"/>
        <v>1750</v>
      </c>
      <c r="M657" s="108"/>
      <c r="N657" s="109">
        <v>7204</v>
      </c>
      <c r="O657" s="110">
        <v>7931</v>
      </c>
      <c r="P657" s="110">
        <v>7931</v>
      </c>
      <c r="Q657" s="110">
        <v>7235</v>
      </c>
      <c r="R657" s="110" t="s">
        <v>601</v>
      </c>
      <c r="S657" s="111">
        <f t="shared" si="31"/>
        <v>-696</v>
      </c>
      <c r="T657" s="108"/>
      <c r="U657" s="109">
        <v>25649</v>
      </c>
      <c r="V657" s="110">
        <v>28226</v>
      </c>
      <c r="W657" s="110">
        <v>27530</v>
      </c>
      <c r="X657" s="111">
        <f t="shared" si="32"/>
        <v>-696</v>
      </c>
      <c r="Z657" s="112">
        <f>VLOOKUP(F657,'24q3 abv'!1:1048576,46,FALSE)</f>
        <v>-3.6419865273042262</v>
      </c>
      <c r="AA657" s="113">
        <f>VLOOKUP(F657,'24q3 abv'!1:1048576,48,FALSE)</f>
        <v>8.1977373866931007</v>
      </c>
      <c r="AB657" s="113">
        <f>VLOOKUP(F657,'24q3 abv'!1:1048576,49,FALSE)</f>
        <v>5.1093170533210595</v>
      </c>
      <c r="AC657" s="114">
        <f>VLOOKUP(F657,'24q3 abv'!1:1048576,50,FALSE)</f>
        <v>-3.0884203333720412</v>
      </c>
      <c r="AF657" s="257"/>
      <c r="AI657" s="257"/>
    </row>
    <row r="658" spans="1:35" x14ac:dyDescent="0.2">
      <c r="A658" s="105">
        <v>484</v>
      </c>
      <c r="B658" s="105">
        <v>484035044</v>
      </c>
      <c r="C658" s="106" t="s">
        <v>306</v>
      </c>
      <c r="D658" s="105">
        <v>35</v>
      </c>
      <c r="E658" s="106" t="s">
        <v>42</v>
      </c>
      <c r="F658" s="105">
        <v>44</v>
      </c>
      <c r="G658" s="106" t="s">
        <v>43</v>
      </c>
      <c r="H658" s="107">
        <v>3</v>
      </c>
      <c r="I658" s="108"/>
      <c r="J658" s="109">
        <v>13651</v>
      </c>
      <c r="K658" s="110">
        <v>16889</v>
      </c>
      <c r="L658" s="111">
        <f t="shared" si="30"/>
        <v>3238</v>
      </c>
      <c r="M658" s="108"/>
      <c r="N658" s="109">
        <v>476</v>
      </c>
      <c r="O658" s="110">
        <v>589</v>
      </c>
      <c r="P658" s="110">
        <v>589</v>
      </c>
      <c r="Q658" s="110">
        <v>589</v>
      </c>
      <c r="R658" s="110" t="s">
        <v>601</v>
      </c>
      <c r="S658" s="111">
        <f t="shared" si="31"/>
        <v>0</v>
      </c>
      <c r="T658" s="108"/>
      <c r="U658" s="109">
        <v>15215</v>
      </c>
      <c r="V658" s="110">
        <v>18666</v>
      </c>
      <c r="W658" s="110">
        <v>18666</v>
      </c>
      <c r="X658" s="111">
        <f t="shared" si="32"/>
        <v>0</v>
      </c>
      <c r="Z658" s="112">
        <f>VLOOKUP(F658,'24q3 abv'!1:1048576,46,FALSE)</f>
        <v>0</v>
      </c>
      <c r="AA658" s="113">
        <f>VLOOKUP(F658,'24q3 abv'!1:1048576,48,FALSE)</f>
        <v>7.0211140846889624</v>
      </c>
      <c r="AB658" s="113">
        <f>VLOOKUP(F658,'24q3 abv'!1:1048576,49,FALSE)</f>
        <v>8.022463184796722</v>
      </c>
      <c r="AC658" s="114">
        <f>VLOOKUP(F658,'24q3 abv'!1:1048576,50,FALSE)</f>
        <v>1.0013491001077597</v>
      </c>
      <c r="AF658" s="257"/>
      <c r="AI658" s="257"/>
    </row>
    <row r="659" spans="1:35" x14ac:dyDescent="0.2">
      <c r="A659" s="105">
        <v>484</v>
      </c>
      <c r="B659" s="105">
        <v>484035046</v>
      </c>
      <c r="C659" s="106" t="s">
        <v>306</v>
      </c>
      <c r="D659" s="105">
        <v>35</v>
      </c>
      <c r="E659" s="106" t="s">
        <v>42</v>
      </c>
      <c r="F659" s="105">
        <v>46</v>
      </c>
      <c r="G659" s="106" t="s">
        <v>307</v>
      </c>
      <c r="H659" s="107">
        <v>1</v>
      </c>
      <c r="I659" s="108"/>
      <c r="J659" s="109" t="s">
        <v>601</v>
      </c>
      <c r="K659" s="110">
        <v>13129</v>
      </c>
      <c r="L659" s="111" t="str">
        <f t="shared" si="30"/>
        <v/>
      </c>
      <c r="M659" s="108"/>
      <c r="N659" s="109" t="s">
        <v>601</v>
      </c>
      <c r="O659" s="110">
        <v>13446</v>
      </c>
      <c r="P659" s="110">
        <v>12079</v>
      </c>
      <c r="Q659" s="110">
        <v>12113</v>
      </c>
      <c r="R659" s="110" t="s">
        <v>601</v>
      </c>
      <c r="S659" s="111">
        <f t="shared" si="31"/>
        <v>34</v>
      </c>
      <c r="T659" s="108"/>
      <c r="U659" s="109" t="s">
        <v>601</v>
      </c>
      <c r="V659" s="110">
        <v>26396</v>
      </c>
      <c r="W659" s="110">
        <v>26430</v>
      </c>
      <c r="X659" s="111">
        <f t="shared" si="32"/>
        <v>34</v>
      </c>
      <c r="Z659" s="112">
        <f>VLOOKUP(F659,'24q3 abv'!1:1048576,46,FALSE)</f>
        <v>0.25988232904632014</v>
      </c>
      <c r="AA659" s="113">
        <f>VLOOKUP(F659,'24q3 abv'!1:1048576,48,FALSE)</f>
        <v>8.6797107013915777</v>
      </c>
      <c r="AB659" s="113">
        <f>VLOOKUP(F659,'24q3 abv'!1:1048576,49,FALSE)</f>
        <v>2.6585568648156253</v>
      </c>
      <c r="AC659" s="114">
        <f>VLOOKUP(F659,'24q3 abv'!1:1048576,50,FALSE)</f>
        <v>-6.0211538365759525</v>
      </c>
      <c r="AF659" s="257"/>
      <c r="AI659" s="257"/>
    </row>
    <row r="660" spans="1:35" x14ac:dyDescent="0.2">
      <c r="A660" s="105">
        <v>484</v>
      </c>
      <c r="B660" s="105">
        <v>484035101</v>
      </c>
      <c r="C660" s="106" t="s">
        <v>306</v>
      </c>
      <c r="D660" s="105">
        <v>35</v>
      </c>
      <c r="E660" s="106" t="s">
        <v>42</v>
      </c>
      <c r="F660" s="105">
        <v>101</v>
      </c>
      <c r="G660" s="106" t="s">
        <v>142</v>
      </c>
      <c r="H660" s="107">
        <v>1</v>
      </c>
      <c r="I660" s="108"/>
      <c r="J660" s="109" t="s">
        <v>601</v>
      </c>
      <c r="K660" s="110">
        <v>12789</v>
      </c>
      <c r="L660" s="111" t="str">
        <f t="shared" si="30"/>
        <v/>
      </c>
      <c r="M660" s="108"/>
      <c r="N660" s="109" t="s">
        <v>601</v>
      </c>
      <c r="O660" s="110" t="s">
        <v>601</v>
      </c>
      <c r="P660" s="110">
        <v>4929</v>
      </c>
      <c r="Q660" s="110">
        <v>4974</v>
      </c>
      <c r="R660" s="110" t="s">
        <v>601</v>
      </c>
      <c r="S660" s="111">
        <f t="shared" si="31"/>
        <v>45</v>
      </c>
      <c r="T660" s="108"/>
      <c r="U660" s="109" t="s">
        <v>601</v>
      </c>
      <c r="V660" s="110">
        <v>18906</v>
      </c>
      <c r="W660" s="110">
        <v>18951</v>
      </c>
      <c r="X660" s="111">
        <f t="shared" si="32"/>
        <v>45</v>
      </c>
      <c r="Z660" s="112">
        <f>VLOOKUP(F660,'24q3 abv'!1:1048576,46,FALSE)</f>
        <v>0.35381389067831037</v>
      </c>
      <c r="AA660" s="113">
        <f>VLOOKUP(F660,'24q3 abv'!1:1048576,48,FALSE)</f>
        <v>4.5106014917393296</v>
      </c>
      <c r="AB660" s="113">
        <f>VLOOKUP(F660,'24q3 abv'!1:1048576,49,FALSE)</f>
        <v>11.871378887036519</v>
      </c>
      <c r="AC660" s="114">
        <f>VLOOKUP(F660,'24q3 abv'!1:1048576,50,FALSE)</f>
        <v>7.3607773952971893</v>
      </c>
      <c r="AF660" s="257"/>
      <c r="AI660" s="257"/>
    </row>
    <row r="661" spans="1:35" x14ac:dyDescent="0.2">
      <c r="A661" s="105">
        <v>484</v>
      </c>
      <c r="B661" s="105">
        <v>484035163</v>
      </c>
      <c r="C661" s="106" t="s">
        <v>306</v>
      </c>
      <c r="D661" s="105">
        <v>35</v>
      </c>
      <c r="E661" s="106" t="s">
        <v>42</v>
      </c>
      <c r="F661" s="105">
        <v>163</v>
      </c>
      <c r="G661" s="106" t="s">
        <v>48</v>
      </c>
      <c r="H661" s="107">
        <v>1</v>
      </c>
      <c r="I661" s="108"/>
      <c r="J661" s="109">
        <v>15762</v>
      </c>
      <c r="K661" s="110">
        <v>13129</v>
      </c>
      <c r="L661" s="111">
        <f t="shared" si="30"/>
        <v>-2633</v>
      </c>
      <c r="M661" s="108"/>
      <c r="N661" s="109">
        <v>104</v>
      </c>
      <c r="O661" s="110">
        <v>87</v>
      </c>
      <c r="P661" s="110">
        <v>0</v>
      </c>
      <c r="Q661" s="110">
        <v>0</v>
      </c>
      <c r="R661" s="110" t="s">
        <v>601</v>
      </c>
      <c r="S661" s="111">
        <f t="shared" si="31"/>
        <v>0</v>
      </c>
      <c r="T661" s="108"/>
      <c r="U661" s="109">
        <v>16954</v>
      </c>
      <c r="V661" s="110">
        <v>14317</v>
      </c>
      <c r="W661" s="110">
        <v>14317</v>
      </c>
      <c r="X661" s="111">
        <f t="shared" si="32"/>
        <v>0</v>
      </c>
      <c r="Z661" s="112">
        <f>VLOOKUP(F661,'24q3 abv'!1:1048576,46,FALSE)</f>
        <v>-0.22828370213737514</v>
      </c>
      <c r="AA661" s="113">
        <f>VLOOKUP(F661,'24q3 abv'!1:1048576,48,FALSE)</f>
        <v>10.076345998506774</v>
      </c>
      <c r="AB661" s="113">
        <f>VLOOKUP(F661,'24q3 abv'!1:1048576,49,FALSE)</f>
        <v>8.2294977780381959</v>
      </c>
      <c r="AC661" s="114">
        <f>VLOOKUP(F661,'24q3 abv'!1:1048576,50,FALSE)</f>
        <v>-1.8468482204685781</v>
      </c>
      <c r="AF661" s="257"/>
      <c r="AI661" s="257"/>
    </row>
    <row r="662" spans="1:35" x14ac:dyDescent="0.2">
      <c r="A662" s="105">
        <v>484</v>
      </c>
      <c r="B662" s="105">
        <v>484035207</v>
      </c>
      <c r="C662" s="106" t="s">
        <v>306</v>
      </c>
      <c r="D662" s="105">
        <v>35</v>
      </c>
      <c r="E662" s="106" t="s">
        <v>42</v>
      </c>
      <c r="F662" s="105">
        <v>207</v>
      </c>
      <c r="G662" s="106" t="s">
        <v>60</v>
      </c>
      <c r="H662" s="107">
        <v>1</v>
      </c>
      <c r="I662" s="108"/>
      <c r="J662" s="109">
        <v>16962</v>
      </c>
      <c r="K662" s="110">
        <v>17896</v>
      </c>
      <c r="L662" s="111">
        <f t="shared" si="30"/>
        <v>934</v>
      </c>
      <c r="M662" s="108"/>
      <c r="N662" s="109">
        <v>12731</v>
      </c>
      <c r="O662" s="110">
        <v>13432</v>
      </c>
      <c r="P662" s="110">
        <v>12939</v>
      </c>
      <c r="Q662" s="110">
        <v>12948</v>
      </c>
      <c r="R662" s="110" t="s">
        <v>601</v>
      </c>
      <c r="S662" s="111">
        <f t="shared" si="31"/>
        <v>9</v>
      </c>
      <c r="T662" s="108"/>
      <c r="U662" s="109">
        <v>30781</v>
      </c>
      <c r="V662" s="110">
        <v>32023</v>
      </c>
      <c r="W662" s="110">
        <v>32032</v>
      </c>
      <c r="X662" s="111">
        <f t="shared" si="32"/>
        <v>9</v>
      </c>
      <c r="Z662" s="112">
        <f>VLOOKUP(F662,'24q3 abv'!1:1048576,46,FALSE)</f>
        <v>4.8825752451847393E-2</v>
      </c>
      <c r="AA662" s="113">
        <f>VLOOKUP(F662,'24q3 abv'!1:1048576,48,FALSE)</f>
        <v>5.627124838542084</v>
      </c>
      <c r="AB662" s="113">
        <f>VLOOKUP(F662,'24q3 abv'!1:1048576,49,FALSE)</f>
        <v>4.5106837577908658</v>
      </c>
      <c r="AC662" s="114">
        <f>VLOOKUP(F662,'24q3 abv'!1:1048576,50,FALSE)</f>
        <v>-1.1164410807512182</v>
      </c>
      <c r="AF662" s="257"/>
      <c r="AI662" s="257"/>
    </row>
    <row r="663" spans="1:35" x14ac:dyDescent="0.2">
      <c r="A663" s="105">
        <v>484</v>
      </c>
      <c r="B663" s="105">
        <v>484035243</v>
      </c>
      <c r="C663" s="106" t="s">
        <v>306</v>
      </c>
      <c r="D663" s="105">
        <v>35</v>
      </c>
      <c r="E663" s="106" t="s">
        <v>42</v>
      </c>
      <c r="F663" s="105">
        <v>243</v>
      </c>
      <c r="G663" s="106" t="s">
        <v>62</v>
      </c>
      <c r="H663" s="107">
        <v>3</v>
      </c>
      <c r="I663" s="108"/>
      <c r="J663" s="109">
        <v>15450</v>
      </c>
      <c r="K663" s="110">
        <v>20039</v>
      </c>
      <c r="L663" s="111">
        <f t="shared" si="30"/>
        <v>4589</v>
      </c>
      <c r="M663" s="108"/>
      <c r="N663" s="109">
        <v>2202</v>
      </c>
      <c r="O663" s="110">
        <v>2856</v>
      </c>
      <c r="P663" s="110">
        <v>2144</v>
      </c>
      <c r="Q663" s="110">
        <v>2152</v>
      </c>
      <c r="R663" s="110" t="s">
        <v>601</v>
      </c>
      <c r="S663" s="111">
        <f t="shared" si="31"/>
        <v>8</v>
      </c>
      <c r="T663" s="108"/>
      <c r="U663" s="109">
        <v>18740</v>
      </c>
      <c r="V663" s="110">
        <v>23371</v>
      </c>
      <c r="W663" s="110">
        <v>23379</v>
      </c>
      <c r="X663" s="111">
        <f t="shared" si="32"/>
        <v>8</v>
      </c>
      <c r="Z663" s="112">
        <f>VLOOKUP(F663,'24q3 abv'!1:1048576,46,FALSE)</f>
        <v>3.834364684767877E-2</v>
      </c>
      <c r="AA663" s="113">
        <f>VLOOKUP(F663,'24q3 abv'!1:1048576,48,FALSE)</f>
        <v>11.760665710220056</v>
      </c>
      <c r="AB663" s="113">
        <f>VLOOKUP(F663,'24q3 abv'!1:1048576,49,FALSE)</f>
        <v>7.6975667561751724</v>
      </c>
      <c r="AC663" s="114">
        <f>VLOOKUP(F663,'24q3 abv'!1:1048576,50,FALSE)</f>
        <v>-4.0630989540448841</v>
      </c>
      <c r="AF663" s="257"/>
      <c r="AI663" s="257"/>
    </row>
    <row r="664" spans="1:35" x14ac:dyDescent="0.2">
      <c r="A664" s="105">
        <v>484</v>
      </c>
      <c r="B664" s="105">
        <v>484035244</v>
      </c>
      <c r="C664" s="106" t="s">
        <v>306</v>
      </c>
      <c r="D664" s="105">
        <v>35</v>
      </c>
      <c r="E664" s="106" t="s">
        <v>42</v>
      </c>
      <c r="F664" s="105">
        <v>244</v>
      </c>
      <c r="G664" s="106" t="s">
        <v>52</v>
      </c>
      <c r="H664" s="107">
        <v>4</v>
      </c>
      <c r="I664" s="108"/>
      <c r="J664" s="109">
        <v>16656</v>
      </c>
      <c r="K664" s="110">
        <v>17986</v>
      </c>
      <c r="L664" s="111">
        <f t="shared" si="30"/>
        <v>1330</v>
      </c>
      <c r="M664" s="108"/>
      <c r="N664" s="109">
        <v>4741</v>
      </c>
      <c r="O664" s="110">
        <v>5120</v>
      </c>
      <c r="P664" s="110">
        <v>5174</v>
      </c>
      <c r="Q664" s="110">
        <v>5147</v>
      </c>
      <c r="R664" s="110" t="s">
        <v>601</v>
      </c>
      <c r="S664" s="111">
        <f t="shared" si="31"/>
        <v>-27</v>
      </c>
      <c r="T664" s="108"/>
      <c r="U664" s="109">
        <v>22485</v>
      </c>
      <c r="V664" s="110">
        <v>24348</v>
      </c>
      <c r="W664" s="110">
        <v>24321</v>
      </c>
      <c r="X664" s="111">
        <f t="shared" si="32"/>
        <v>-27</v>
      </c>
      <c r="Z664" s="112">
        <f>VLOOKUP(F664,'24q3 abv'!1:1048576,46,FALSE)</f>
        <v>-0.1488089004262747</v>
      </c>
      <c r="AA664" s="113">
        <f>VLOOKUP(F664,'24q3 abv'!1:1048576,48,FALSE)</f>
        <v>6.4858268964292893</v>
      </c>
      <c r="AB664" s="113">
        <f>VLOOKUP(F664,'24q3 abv'!1:1048576,49,FALSE)</f>
        <v>7.0576880427834432</v>
      </c>
      <c r="AC664" s="114">
        <f>VLOOKUP(F664,'24q3 abv'!1:1048576,50,FALSE)</f>
        <v>0.57186114635415386</v>
      </c>
      <c r="AF664" s="257"/>
      <c r="AI664" s="257"/>
    </row>
    <row r="665" spans="1:35" x14ac:dyDescent="0.2">
      <c r="A665" s="105">
        <v>484</v>
      </c>
      <c r="B665" s="105">
        <v>484035262</v>
      </c>
      <c r="C665" s="106" t="s">
        <v>306</v>
      </c>
      <c r="D665" s="105">
        <v>35</v>
      </c>
      <c r="E665" s="106" t="s">
        <v>42</v>
      </c>
      <c r="F665" s="105">
        <v>262</v>
      </c>
      <c r="G665" s="106" t="s">
        <v>54</v>
      </c>
      <c r="H665" s="107">
        <v>2</v>
      </c>
      <c r="I665" s="108"/>
      <c r="J665" s="109">
        <v>13688.277095481049</v>
      </c>
      <c r="K665" s="110">
        <v>17784</v>
      </c>
      <c r="L665" s="111">
        <f t="shared" si="30"/>
        <v>4095.7229045189506</v>
      </c>
      <c r="M665" s="108"/>
      <c r="N665" s="109">
        <v>2730</v>
      </c>
      <c r="O665" s="110">
        <v>3547</v>
      </c>
      <c r="P665" s="110">
        <v>2302</v>
      </c>
      <c r="Q665" s="110">
        <v>2229</v>
      </c>
      <c r="R665" s="110" t="s">
        <v>601</v>
      </c>
      <c r="S665" s="111">
        <f t="shared" si="31"/>
        <v>-73</v>
      </c>
      <c r="T665" s="108"/>
      <c r="U665" s="109">
        <v>17506.277095481048</v>
      </c>
      <c r="V665" s="110">
        <v>21274</v>
      </c>
      <c r="W665" s="110">
        <v>21201</v>
      </c>
      <c r="X665" s="111">
        <f t="shared" si="32"/>
        <v>-73</v>
      </c>
      <c r="Z665" s="112">
        <f>VLOOKUP(F665,'24q3 abv'!1:1048576,46,FALSE)</f>
        <v>-0.40802191869867954</v>
      </c>
      <c r="AA665" s="113">
        <f>VLOOKUP(F665,'24q3 abv'!1:1048576,48,FALSE)</f>
        <v>12.046713265731245</v>
      </c>
      <c r="AB665" s="113">
        <f>VLOOKUP(F665,'24q3 abv'!1:1048576,49,FALSE)</f>
        <v>4.312485183556074</v>
      </c>
      <c r="AC665" s="114">
        <f>VLOOKUP(F665,'24q3 abv'!1:1048576,50,FALSE)</f>
        <v>-7.7342280821751714</v>
      </c>
      <c r="AF665" s="257"/>
      <c r="AI665" s="257"/>
    </row>
    <row r="666" spans="1:35" x14ac:dyDescent="0.2">
      <c r="A666" s="105">
        <v>484</v>
      </c>
      <c r="B666" s="105">
        <v>484035271</v>
      </c>
      <c r="C666" s="106" t="s">
        <v>306</v>
      </c>
      <c r="D666" s="105">
        <v>35</v>
      </c>
      <c r="E666" s="106" t="s">
        <v>42</v>
      </c>
      <c r="F666" s="105">
        <v>271</v>
      </c>
      <c r="G666" s="106" t="s">
        <v>149</v>
      </c>
      <c r="H666" s="107">
        <v>1</v>
      </c>
      <c r="I666" s="108"/>
      <c r="J666" s="109" t="s">
        <v>601</v>
      </c>
      <c r="K666" s="110">
        <v>12497</v>
      </c>
      <c r="L666" s="111" t="str">
        <f t="shared" si="30"/>
        <v/>
      </c>
      <c r="M666" s="108"/>
      <c r="N666" s="109" t="s">
        <v>601</v>
      </c>
      <c r="O666" s="110" t="s">
        <v>601</v>
      </c>
      <c r="P666" s="110">
        <v>3719</v>
      </c>
      <c r="Q666" s="110">
        <v>3720</v>
      </c>
      <c r="R666" s="110" t="s">
        <v>601</v>
      </c>
      <c r="S666" s="111">
        <f t="shared" si="31"/>
        <v>1</v>
      </c>
      <c r="T666" s="108"/>
      <c r="U666" s="109" t="s">
        <v>601</v>
      </c>
      <c r="V666" s="110">
        <v>17404</v>
      </c>
      <c r="W666" s="110">
        <v>17405</v>
      </c>
      <c r="X666" s="111">
        <f t="shared" si="32"/>
        <v>1</v>
      </c>
      <c r="Z666" s="112">
        <f>VLOOKUP(F666,'24q3 abv'!1:1048576,46,FALSE)</f>
        <v>6.5486923519131324E-3</v>
      </c>
      <c r="AA666" s="113">
        <f>VLOOKUP(F666,'24q3 abv'!1:1048576,48,FALSE)</f>
        <v>5.2383877586306218</v>
      </c>
      <c r="AB666" s="113">
        <f>VLOOKUP(F666,'24q3 abv'!1:1048576,49,FALSE)</f>
        <v>5.8320389688193117</v>
      </c>
      <c r="AC666" s="114">
        <f>VLOOKUP(F666,'24q3 abv'!1:1048576,50,FALSE)</f>
        <v>0.59365121018868994</v>
      </c>
      <c r="AF666" s="257"/>
      <c r="AI666" s="257"/>
    </row>
    <row r="667" spans="1:35" x14ac:dyDescent="0.2">
      <c r="A667" s="105">
        <v>484</v>
      </c>
      <c r="B667" s="105">
        <v>484035285</v>
      </c>
      <c r="C667" s="106" t="s">
        <v>306</v>
      </c>
      <c r="D667" s="105">
        <v>35</v>
      </c>
      <c r="E667" s="106" t="s">
        <v>42</v>
      </c>
      <c r="F667" s="105">
        <v>285</v>
      </c>
      <c r="G667" s="106" t="s">
        <v>64</v>
      </c>
      <c r="H667" s="107">
        <v>1</v>
      </c>
      <c r="I667" s="108"/>
      <c r="J667" s="109">
        <v>15862</v>
      </c>
      <c r="K667" s="110">
        <v>17009</v>
      </c>
      <c r="L667" s="111">
        <f t="shared" si="30"/>
        <v>1147</v>
      </c>
      <c r="M667" s="108"/>
      <c r="N667" s="109">
        <v>3822</v>
      </c>
      <c r="O667" s="110">
        <v>4099</v>
      </c>
      <c r="P667" s="110">
        <v>4099</v>
      </c>
      <c r="Q667" s="110">
        <v>2884</v>
      </c>
      <c r="R667" s="110" t="s">
        <v>601</v>
      </c>
      <c r="S667" s="111">
        <f t="shared" si="31"/>
        <v>-1215</v>
      </c>
      <c r="T667" s="108"/>
      <c r="U667" s="109">
        <v>20772</v>
      </c>
      <c r="V667" s="110">
        <v>22296</v>
      </c>
      <c r="W667" s="110">
        <v>21081</v>
      </c>
      <c r="X667" s="111">
        <f t="shared" si="32"/>
        <v>-1215</v>
      </c>
      <c r="Z667" s="112">
        <f>VLOOKUP(F667,'24q3 abv'!1:1048576,46,FALSE)</f>
        <v>-7.1403336146237422</v>
      </c>
      <c r="AA667" s="113">
        <f>VLOOKUP(F667,'24q3 abv'!1:1048576,48,FALSE)</f>
        <v>12.599654036443464</v>
      </c>
      <c r="AB667" s="113">
        <f>VLOOKUP(F667,'24q3 abv'!1:1048576,49,FALSE)</f>
        <v>6.0000398874237453</v>
      </c>
      <c r="AC667" s="114">
        <f>VLOOKUP(F667,'24q3 abv'!1:1048576,50,FALSE)</f>
        <v>-6.5996141490197191</v>
      </c>
      <c r="AF667" s="257"/>
      <c r="AI667" s="257"/>
    </row>
    <row r="668" spans="1:35" x14ac:dyDescent="0.2">
      <c r="A668" s="105">
        <v>484</v>
      </c>
      <c r="B668" s="105">
        <v>484035307</v>
      </c>
      <c r="C668" s="106" t="s">
        <v>306</v>
      </c>
      <c r="D668" s="105">
        <v>35</v>
      </c>
      <c r="E668" s="106" t="s">
        <v>42</v>
      </c>
      <c r="F668" s="105">
        <v>307</v>
      </c>
      <c r="G668" s="106" t="s">
        <v>220</v>
      </c>
      <c r="H668" s="107">
        <v>2</v>
      </c>
      <c r="I668" s="108"/>
      <c r="J668" s="109" t="s">
        <v>601</v>
      </c>
      <c r="K668" s="110">
        <v>12824</v>
      </c>
      <c r="L668" s="111" t="str">
        <f t="shared" si="30"/>
        <v/>
      </c>
      <c r="M668" s="108"/>
      <c r="N668" s="109" t="s">
        <v>601</v>
      </c>
      <c r="O668" s="110" t="s">
        <v>601</v>
      </c>
      <c r="P668" s="110">
        <v>4353</v>
      </c>
      <c r="Q668" s="110">
        <v>4316</v>
      </c>
      <c r="R668" s="110" t="s">
        <v>601</v>
      </c>
      <c r="S668" s="111">
        <f t="shared" si="31"/>
        <v>-37</v>
      </c>
      <c r="T668" s="108"/>
      <c r="U668" s="109" t="s">
        <v>601</v>
      </c>
      <c r="V668" s="110">
        <v>18365</v>
      </c>
      <c r="W668" s="110">
        <v>18328</v>
      </c>
      <c r="X668" s="111">
        <f t="shared" si="32"/>
        <v>-37</v>
      </c>
      <c r="Z668" s="112">
        <f>VLOOKUP(F668,'24q3 abv'!1:1048576,46,FALSE)</f>
        <v>-0.29054576607327931</v>
      </c>
      <c r="AA668" s="113">
        <f>VLOOKUP(F668,'24q3 abv'!1:1048576,48,FALSE)</f>
        <v>9.1674053160465245</v>
      </c>
      <c r="AB668" s="113">
        <f>VLOOKUP(F668,'24q3 abv'!1:1048576,49,FALSE)</f>
        <v>2.7276815453090233</v>
      </c>
      <c r="AC668" s="114">
        <f>VLOOKUP(F668,'24q3 abv'!1:1048576,50,FALSE)</f>
        <v>-6.4397237707375012</v>
      </c>
      <c r="AF668" s="257"/>
      <c r="AI668" s="257"/>
    </row>
    <row r="669" spans="1:35" x14ac:dyDescent="0.2">
      <c r="A669" s="105">
        <v>485</v>
      </c>
      <c r="B669" s="105">
        <v>485258071</v>
      </c>
      <c r="C669" s="106" t="s">
        <v>308</v>
      </c>
      <c r="D669" s="105">
        <v>258</v>
      </c>
      <c r="E669" s="106" t="s">
        <v>130</v>
      </c>
      <c r="F669" s="105">
        <v>71</v>
      </c>
      <c r="G669" s="106" t="s">
        <v>135</v>
      </c>
      <c r="H669" s="107">
        <v>2</v>
      </c>
      <c r="I669" s="108"/>
      <c r="J669" s="109">
        <v>11611</v>
      </c>
      <c r="K669" s="110">
        <v>16951</v>
      </c>
      <c r="L669" s="111">
        <f t="shared" si="30"/>
        <v>5340</v>
      </c>
      <c r="M669" s="108"/>
      <c r="N669" s="109">
        <v>5063</v>
      </c>
      <c r="O669" s="110">
        <v>7391</v>
      </c>
      <c r="P669" s="110">
        <v>7029</v>
      </c>
      <c r="Q669" s="110">
        <v>7039</v>
      </c>
      <c r="R669" s="110" t="s">
        <v>601</v>
      </c>
      <c r="S669" s="111">
        <f t="shared" si="31"/>
        <v>10</v>
      </c>
      <c r="T669" s="108"/>
      <c r="U669" s="109">
        <v>17762</v>
      </c>
      <c r="V669" s="110">
        <v>25168</v>
      </c>
      <c r="W669" s="110">
        <v>25178</v>
      </c>
      <c r="X669" s="111">
        <f t="shared" si="32"/>
        <v>10</v>
      </c>
      <c r="Z669" s="112">
        <f>VLOOKUP(F669,'24q3 abv'!1:1048576,46,FALSE)</f>
        <v>6.0766782528986596E-2</v>
      </c>
      <c r="AA669" s="113">
        <f>VLOOKUP(F669,'24q3 abv'!1:1048576,48,FALSE)</f>
        <v>6.934514110046516</v>
      </c>
      <c r="AB669" s="113">
        <f>VLOOKUP(F669,'24q3 abv'!1:1048576,49,FALSE)</f>
        <v>5.2355855756967751</v>
      </c>
      <c r="AC669" s="114">
        <f>VLOOKUP(F669,'24q3 abv'!1:1048576,50,FALSE)</f>
        <v>-1.6989285343497409</v>
      </c>
      <c r="AF669" s="257"/>
      <c r="AI669" s="257"/>
    </row>
    <row r="670" spans="1:35" x14ac:dyDescent="0.2">
      <c r="A670" s="105">
        <v>485</v>
      </c>
      <c r="B670" s="105">
        <v>485258079</v>
      </c>
      <c r="C670" s="106" t="s">
        <v>308</v>
      </c>
      <c r="D670" s="105">
        <v>258</v>
      </c>
      <c r="E670" s="106" t="s">
        <v>130</v>
      </c>
      <c r="F670" s="105">
        <v>79</v>
      </c>
      <c r="G670" s="106" t="s">
        <v>171</v>
      </c>
      <c r="H670" s="107">
        <v>2</v>
      </c>
      <c r="I670" s="108"/>
      <c r="J670" s="109">
        <v>12809.629255589431</v>
      </c>
      <c r="K670" s="110">
        <v>19562</v>
      </c>
      <c r="L670" s="111">
        <f t="shared" si="30"/>
        <v>6752.3707444105694</v>
      </c>
      <c r="M670" s="108"/>
      <c r="N670" s="109">
        <v>192</v>
      </c>
      <c r="O670" s="110">
        <v>294</v>
      </c>
      <c r="P670" s="110">
        <v>0</v>
      </c>
      <c r="Q670" s="110">
        <v>201</v>
      </c>
      <c r="R670" s="110" t="s">
        <v>601</v>
      </c>
      <c r="S670" s="111">
        <f t="shared" si="31"/>
        <v>201</v>
      </c>
      <c r="T670" s="108"/>
      <c r="U670" s="109">
        <v>14089.629255589431</v>
      </c>
      <c r="V670" s="110">
        <v>20750</v>
      </c>
      <c r="W670" s="110">
        <v>20951</v>
      </c>
      <c r="X670" s="111">
        <f t="shared" si="32"/>
        <v>201</v>
      </c>
      <c r="Z670" s="112">
        <f>VLOOKUP(F670,'24q3 abv'!1:1048576,46,FALSE)</f>
        <v>1.4326979637161514</v>
      </c>
      <c r="AA670" s="113">
        <f>VLOOKUP(F670,'24q3 abv'!1:1048576,48,FALSE)</f>
        <v>8.1726951482382422</v>
      </c>
      <c r="AB670" s="113">
        <f>VLOOKUP(F670,'24q3 abv'!1:1048576,49,FALSE)</f>
        <v>7.6258155738598674</v>
      </c>
      <c r="AC670" s="114">
        <f>VLOOKUP(F670,'24q3 abv'!1:1048576,50,FALSE)</f>
        <v>-0.54687957437837476</v>
      </c>
      <c r="AF670" s="257"/>
      <c r="AI670" s="257"/>
    </row>
    <row r="671" spans="1:35" x14ac:dyDescent="0.2">
      <c r="A671" s="105">
        <v>485</v>
      </c>
      <c r="B671" s="105">
        <v>485258107</v>
      </c>
      <c r="C671" s="106" t="s">
        <v>308</v>
      </c>
      <c r="D671" s="105">
        <v>258</v>
      </c>
      <c r="E671" s="106" t="s">
        <v>130</v>
      </c>
      <c r="F671" s="105">
        <v>107</v>
      </c>
      <c r="G671" s="106" t="s">
        <v>309</v>
      </c>
      <c r="H671" s="107">
        <v>1</v>
      </c>
      <c r="I671" s="108"/>
      <c r="J671" s="109">
        <v>10683</v>
      </c>
      <c r="K671" s="110">
        <v>10332</v>
      </c>
      <c r="L671" s="111">
        <f t="shared" si="30"/>
        <v>-351</v>
      </c>
      <c r="M671" s="108"/>
      <c r="N671" s="109">
        <v>3198</v>
      </c>
      <c r="O671" s="110">
        <v>3093</v>
      </c>
      <c r="P671" s="110">
        <v>3169</v>
      </c>
      <c r="Q671" s="110">
        <v>3123</v>
      </c>
      <c r="R671" s="110" t="s">
        <v>601</v>
      </c>
      <c r="S671" s="111">
        <f t="shared" si="31"/>
        <v>-46</v>
      </c>
      <c r="T671" s="108"/>
      <c r="U671" s="109">
        <v>14969</v>
      </c>
      <c r="V671" s="110">
        <v>14689</v>
      </c>
      <c r="W671" s="110">
        <v>14643</v>
      </c>
      <c r="X671" s="111">
        <f t="shared" si="32"/>
        <v>-46</v>
      </c>
      <c r="Z671" s="112">
        <f>VLOOKUP(F671,'24q3 abv'!1:1048576,46,FALSE)</f>
        <v>-0.43739594699511031</v>
      </c>
      <c r="AA671" s="113">
        <f>VLOOKUP(F671,'24q3 abv'!1:1048576,48,FALSE)</f>
        <v>7.7807946915288406</v>
      </c>
      <c r="AB671" s="113">
        <f>VLOOKUP(F671,'24q3 abv'!1:1048576,49,FALSE)</f>
        <v>8.5830360620055774</v>
      </c>
      <c r="AC671" s="114">
        <f>VLOOKUP(F671,'24q3 abv'!1:1048576,50,FALSE)</f>
        <v>0.80224137047673683</v>
      </c>
      <c r="AF671" s="257"/>
      <c r="AI671" s="257"/>
    </row>
    <row r="672" spans="1:35" x14ac:dyDescent="0.2">
      <c r="A672" s="105">
        <v>485</v>
      </c>
      <c r="B672" s="105">
        <v>485258128</v>
      </c>
      <c r="C672" s="106" t="s">
        <v>308</v>
      </c>
      <c r="D672" s="105">
        <v>258</v>
      </c>
      <c r="E672" s="106" t="s">
        <v>130</v>
      </c>
      <c r="F672" s="105">
        <v>128</v>
      </c>
      <c r="G672" s="106" t="s">
        <v>118</v>
      </c>
      <c r="H672" s="107">
        <v>1</v>
      </c>
      <c r="I672" s="108"/>
      <c r="J672" s="109">
        <v>15597</v>
      </c>
      <c r="K672" s="110">
        <v>17867</v>
      </c>
      <c r="L672" s="111">
        <f t="shared" si="30"/>
        <v>2270</v>
      </c>
      <c r="M672" s="108"/>
      <c r="N672" s="109">
        <v>1620</v>
      </c>
      <c r="O672" s="110">
        <v>1856</v>
      </c>
      <c r="P672" s="110">
        <v>666</v>
      </c>
      <c r="Q672" s="110">
        <v>644</v>
      </c>
      <c r="R672" s="110" t="s">
        <v>601</v>
      </c>
      <c r="S672" s="111">
        <f t="shared" si="31"/>
        <v>-22</v>
      </c>
      <c r="T672" s="108"/>
      <c r="U672" s="109">
        <v>18305</v>
      </c>
      <c r="V672" s="110">
        <v>19721</v>
      </c>
      <c r="W672" s="110">
        <v>19699</v>
      </c>
      <c r="X672" s="111">
        <f t="shared" si="32"/>
        <v>-22</v>
      </c>
      <c r="Z672" s="112">
        <f>VLOOKUP(F672,'24q3 abv'!1:1048576,46,FALSE)</f>
        <v>-0.1192385055144598</v>
      </c>
      <c r="AA672" s="113">
        <f>VLOOKUP(F672,'24q3 abv'!1:1048576,48,FALSE)</f>
        <v>9.2474032575979539</v>
      </c>
      <c r="AB672" s="113">
        <f>VLOOKUP(F672,'24q3 abv'!1:1048576,49,FALSE)</f>
        <v>1.9503170816559821</v>
      </c>
      <c r="AC672" s="114">
        <f>VLOOKUP(F672,'24q3 abv'!1:1048576,50,FALSE)</f>
        <v>-7.2970861759419723</v>
      </c>
      <c r="AF672" s="257"/>
      <c r="AI672" s="257"/>
    </row>
    <row r="673" spans="1:35" x14ac:dyDescent="0.2">
      <c r="A673" s="105">
        <v>485</v>
      </c>
      <c r="B673" s="105">
        <v>485258163</v>
      </c>
      <c r="C673" s="106" t="s">
        <v>308</v>
      </c>
      <c r="D673" s="105">
        <v>258</v>
      </c>
      <c r="E673" s="106" t="s">
        <v>130</v>
      </c>
      <c r="F673" s="105">
        <v>163</v>
      </c>
      <c r="G673" s="106" t="s">
        <v>48</v>
      </c>
      <c r="H673" s="107">
        <v>16</v>
      </c>
      <c r="I673" s="108"/>
      <c r="J673" s="109">
        <v>14812</v>
      </c>
      <c r="K673" s="110">
        <v>15811</v>
      </c>
      <c r="L673" s="111">
        <f t="shared" si="30"/>
        <v>999</v>
      </c>
      <c r="M673" s="108"/>
      <c r="N673" s="109">
        <v>98</v>
      </c>
      <c r="O673" s="110">
        <v>105</v>
      </c>
      <c r="P673" s="110">
        <v>0</v>
      </c>
      <c r="Q673" s="110">
        <v>0</v>
      </c>
      <c r="R673" s="110" t="s">
        <v>601</v>
      </c>
      <c r="S673" s="111">
        <f t="shared" si="31"/>
        <v>0</v>
      </c>
      <c r="T673" s="108"/>
      <c r="U673" s="109">
        <v>15998</v>
      </c>
      <c r="V673" s="110">
        <v>16999</v>
      </c>
      <c r="W673" s="110">
        <v>16999</v>
      </c>
      <c r="X673" s="111">
        <f t="shared" si="32"/>
        <v>0</v>
      </c>
      <c r="Z673" s="112">
        <f>VLOOKUP(F673,'24q3 abv'!1:1048576,46,FALSE)</f>
        <v>-0.22828370213737514</v>
      </c>
      <c r="AA673" s="113">
        <f>VLOOKUP(F673,'24q3 abv'!1:1048576,48,FALSE)</f>
        <v>10.076345998506774</v>
      </c>
      <c r="AB673" s="113">
        <f>VLOOKUP(F673,'24q3 abv'!1:1048576,49,FALSE)</f>
        <v>8.2294977780381959</v>
      </c>
      <c r="AC673" s="114">
        <f>VLOOKUP(F673,'24q3 abv'!1:1048576,50,FALSE)</f>
        <v>-1.8468482204685781</v>
      </c>
      <c r="AF673" s="257"/>
      <c r="AI673" s="257"/>
    </row>
    <row r="674" spans="1:35" x14ac:dyDescent="0.2">
      <c r="A674" s="105">
        <v>485</v>
      </c>
      <c r="B674" s="105">
        <v>485258229</v>
      </c>
      <c r="C674" s="106" t="s">
        <v>308</v>
      </c>
      <c r="D674" s="105">
        <v>258</v>
      </c>
      <c r="E674" s="106" t="s">
        <v>130</v>
      </c>
      <c r="F674" s="105">
        <v>229</v>
      </c>
      <c r="G674" s="106" t="s">
        <v>51</v>
      </c>
      <c r="H674" s="107">
        <v>10</v>
      </c>
      <c r="I674" s="108"/>
      <c r="J674" s="109">
        <v>15205</v>
      </c>
      <c r="K674" s="110">
        <v>15997</v>
      </c>
      <c r="L674" s="111">
        <f t="shared" si="30"/>
        <v>792</v>
      </c>
      <c r="M674" s="108"/>
      <c r="N674" s="109">
        <v>1145</v>
      </c>
      <c r="O674" s="110">
        <v>1205</v>
      </c>
      <c r="P674" s="110">
        <v>1205</v>
      </c>
      <c r="Q674" s="110">
        <v>1378</v>
      </c>
      <c r="R674" s="110" t="s">
        <v>601</v>
      </c>
      <c r="S674" s="111">
        <f t="shared" si="31"/>
        <v>173</v>
      </c>
      <c r="T674" s="108"/>
      <c r="U674" s="109">
        <v>17438</v>
      </c>
      <c r="V674" s="110">
        <v>18390</v>
      </c>
      <c r="W674" s="110">
        <v>18563</v>
      </c>
      <c r="X674" s="111">
        <f t="shared" si="32"/>
        <v>173</v>
      </c>
      <c r="Z674" s="112">
        <f>VLOOKUP(F674,'24q3 abv'!1:1048576,46,FALSE)</f>
        <v>1.0804157794700444</v>
      </c>
      <c r="AA674" s="113">
        <f>VLOOKUP(F674,'24q3 abv'!1:1048576,48,FALSE)</f>
        <v>9.163770661615338</v>
      </c>
      <c r="AB674" s="113">
        <f>VLOOKUP(F674,'24q3 abv'!1:1048576,49,FALSE)</f>
        <v>10.302219917358716</v>
      </c>
      <c r="AC674" s="114">
        <f>VLOOKUP(F674,'24q3 abv'!1:1048576,50,FALSE)</f>
        <v>1.1384492557433781</v>
      </c>
      <c r="AF674" s="257"/>
      <c r="AI674" s="257"/>
    </row>
    <row r="675" spans="1:35" x14ac:dyDescent="0.2">
      <c r="A675" s="105">
        <v>485</v>
      </c>
      <c r="B675" s="105">
        <v>485258258</v>
      </c>
      <c r="C675" s="106" t="s">
        <v>308</v>
      </c>
      <c r="D675" s="105">
        <v>258</v>
      </c>
      <c r="E675" s="106" t="s">
        <v>130</v>
      </c>
      <c r="F675" s="105">
        <v>258</v>
      </c>
      <c r="G675" s="106" t="s">
        <v>130</v>
      </c>
      <c r="H675" s="107">
        <v>450</v>
      </c>
      <c r="I675" s="108"/>
      <c r="J675" s="109">
        <v>13966</v>
      </c>
      <c r="K675" s="110">
        <v>15219</v>
      </c>
      <c r="L675" s="111">
        <f t="shared" si="30"/>
        <v>1253</v>
      </c>
      <c r="M675" s="108"/>
      <c r="N675" s="109">
        <v>4670</v>
      </c>
      <c r="O675" s="110">
        <v>5089</v>
      </c>
      <c r="P675" s="110">
        <v>3698</v>
      </c>
      <c r="Q675" s="110">
        <v>3739</v>
      </c>
      <c r="R675" s="110" t="s">
        <v>601</v>
      </c>
      <c r="S675" s="111">
        <f t="shared" si="31"/>
        <v>41</v>
      </c>
      <c r="T675" s="108"/>
      <c r="U675" s="109">
        <v>19724</v>
      </c>
      <c r="V675" s="110">
        <v>20105</v>
      </c>
      <c r="W675" s="110">
        <v>20146</v>
      </c>
      <c r="X675" s="111">
        <f t="shared" si="32"/>
        <v>41</v>
      </c>
      <c r="Z675" s="112">
        <f>VLOOKUP(F675,'24q3 abv'!1:1048576,46,FALSE)</f>
        <v>0.26418657756349262</v>
      </c>
      <c r="AA675" s="113">
        <f>VLOOKUP(F675,'24q3 abv'!1:1048576,48,FALSE)</f>
        <v>11.474627353967769</v>
      </c>
      <c r="AB675" s="113">
        <f>VLOOKUP(F675,'24q3 abv'!1:1048576,49,FALSE)</f>
        <v>3.5006722769323968</v>
      </c>
      <c r="AC675" s="114">
        <f>VLOOKUP(F675,'24q3 abv'!1:1048576,50,FALSE)</f>
        <v>-7.973955077035372</v>
      </c>
      <c r="AF675" s="257"/>
      <c r="AI675" s="257"/>
    </row>
    <row r="676" spans="1:35" x14ac:dyDescent="0.2">
      <c r="A676" s="105">
        <v>485</v>
      </c>
      <c r="B676" s="105">
        <v>485258291</v>
      </c>
      <c r="C676" s="106" t="s">
        <v>308</v>
      </c>
      <c r="D676" s="105">
        <v>258</v>
      </c>
      <c r="E676" s="106" t="s">
        <v>130</v>
      </c>
      <c r="F676" s="105">
        <v>291</v>
      </c>
      <c r="G676" s="106" t="s">
        <v>138</v>
      </c>
      <c r="H676" s="107">
        <v>5</v>
      </c>
      <c r="I676" s="108"/>
      <c r="J676" s="109">
        <v>15196</v>
      </c>
      <c r="K676" s="110">
        <v>16405</v>
      </c>
      <c r="L676" s="111">
        <f t="shared" si="30"/>
        <v>1209</v>
      </c>
      <c r="M676" s="108"/>
      <c r="N676" s="109">
        <v>5976</v>
      </c>
      <c r="O676" s="110" t="s">
        <v>601</v>
      </c>
      <c r="P676" s="110">
        <v>5715</v>
      </c>
      <c r="Q676" s="110">
        <v>5661</v>
      </c>
      <c r="R676" s="110" t="s">
        <v>601</v>
      </c>
      <c r="S676" s="111">
        <f t="shared" si="31"/>
        <v>-54</v>
      </c>
      <c r="T676" s="108"/>
      <c r="U676" s="109">
        <v>22260</v>
      </c>
      <c r="V676" s="110">
        <v>23308</v>
      </c>
      <c r="W676" s="110">
        <v>23254</v>
      </c>
      <c r="X676" s="111">
        <f t="shared" si="32"/>
        <v>-54</v>
      </c>
      <c r="Z676" s="112">
        <f>VLOOKUP(F676,'24q3 abv'!1:1048576,46,FALSE)</f>
        <v>-0.3291364964601371</v>
      </c>
      <c r="AA676" s="113">
        <f>VLOOKUP(F676,'24q3 abv'!1:1048576,48,FALSE)</f>
        <v>5.8381031326832051</v>
      </c>
      <c r="AB676" s="113">
        <f>VLOOKUP(F676,'24q3 abv'!1:1048576,49,FALSE)</f>
        <v>1.6225893496952526</v>
      </c>
      <c r="AC676" s="114">
        <f>VLOOKUP(F676,'24q3 abv'!1:1048576,50,FALSE)</f>
        <v>-4.2155137829879523</v>
      </c>
      <c r="AF676" s="257"/>
      <c r="AI676" s="257"/>
    </row>
    <row r="677" spans="1:35" x14ac:dyDescent="0.2">
      <c r="A677" s="105">
        <v>485</v>
      </c>
      <c r="B677" s="105">
        <v>485258295</v>
      </c>
      <c r="C677" s="106" t="s">
        <v>308</v>
      </c>
      <c r="D677" s="105">
        <v>258</v>
      </c>
      <c r="E677" s="106" t="s">
        <v>130</v>
      </c>
      <c r="F677" s="105">
        <v>295</v>
      </c>
      <c r="G677" s="106" t="s">
        <v>124</v>
      </c>
      <c r="H677" s="107">
        <v>1</v>
      </c>
      <c r="I677" s="108"/>
      <c r="J677" s="109">
        <v>15093</v>
      </c>
      <c r="K677" s="110">
        <v>16951</v>
      </c>
      <c r="L677" s="111">
        <f t="shared" si="30"/>
        <v>1858</v>
      </c>
      <c r="M677" s="108"/>
      <c r="N677" s="109">
        <v>8008</v>
      </c>
      <c r="O677" s="110" t="s">
        <v>601</v>
      </c>
      <c r="P677" s="110">
        <v>8403</v>
      </c>
      <c r="Q677" s="110">
        <v>8373</v>
      </c>
      <c r="R677" s="110" t="s">
        <v>601</v>
      </c>
      <c r="S677" s="111">
        <f t="shared" si="31"/>
        <v>-30</v>
      </c>
      <c r="T677" s="108"/>
      <c r="U677" s="109">
        <v>24189</v>
      </c>
      <c r="V677" s="110">
        <v>26542</v>
      </c>
      <c r="W677" s="110">
        <v>26512</v>
      </c>
      <c r="X677" s="111">
        <f t="shared" si="32"/>
        <v>-30</v>
      </c>
      <c r="Z677" s="112">
        <f>VLOOKUP(F677,'24q3 abv'!1:1048576,46,FALSE)</f>
        <v>-0.17953285579176281</v>
      </c>
      <c r="AA677" s="113">
        <f>VLOOKUP(F677,'24q3 abv'!1:1048576,48,FALSE)</f>
        <v>6.8609636562553522</v>
      </c>
      <c r="AB677" s="113">
        <f>VLOOKUP(F677,'24q3 abv'!1:1048576,49,FALSE)</f>
        <v>4.2880426728941705</v>
      </c>
      <c r="AC677" s="114">
        <f>VLOOKUP(F677,'24q3 abv'!1:1048576,50,FALSE)</f>
        <v>-2.5729209833611817</v>
      </c>
      <c r="AF677" s="257"/>
      <c r="AI677" s="257"/>
    </row>
    <row r="678" spans="1:35" x14ac:dyDescent="0.2">
      <c r="A678" s="105">
        <v>486</v>
      </c>
      <c r="B678" s="105">
        <v>486348151</v>
      </c>
      <c r="C678" s="106" t="s">
        <v>310</v>
      </c>
      <c r="D678" s="105">
        <v>348</v>
      </c>
      <c r="E678" s="106" t="s">
        <v>108</v>
      </c>
      <c r="F678" s="105">
        <v>151</v>
      </c>
      <c r="G678" s="106" t="s">
        <v>201</v>
      </c>
      <c r="H678" s="107">
        <v>3</v>
      </c>
      <c r="I678" s="108"/>
      <c r="J678" s="109">
        <v>15171</v>
      </c>
      <c r="K678" s="110">
        <v>16575</v>
      </c>
      <c r="L678" s="111">
        <f t="shared" si="30"/>
        <v>1404</v>
      </c>
      <c r="M678" s="108"/>
      <c r="N678" s="109">
        <v>1196</v>
      </c>
      <c r="O678" s="110">
        <v>1307</v>
      </c>
      <c r="P678" s="110">
        <v>2405</v>
      </c>
      <c r="Q678" s="110">
        <v>2570</v>
      </c>
      <c r="R678" s="110" t="s">
        <v>601</v>
      </c>
      <c r="S678" s="111">
        <f t="shared" si="31"/>
        <v>165</v>
      </c>
      <c r="T678" s="108"/>
      <c r="U678" s="109">
        <v>17455</v>
      </c>
      <c r="V678" s="110">
        <v>20168</v>
      </c>
      <c r="W678" s="110">
        <v>20333</v>
      </c>
      <c r="X678" s="111">
        <f t="shared" si="32"/>
        <v>165</v>
      </c>
      <c r="Z678" s="112">
        <f>VLOOKUP(F678,'24q3 abv'!1:1048576,46,FALSE)</f>
        <v>0.99549342802916385</v>
      </c>
      <c r="AA678" s="113">
        <f>VLOOKUP(F678,'24q3 abv'!1:1048576,48,FALSE)</f>
        <v>6.9949198864734772</v>
      </c>
      <c r="AB678" s="113">
        <f>VLOOKUP(F678,'24q3 abv'!1:1048576,49,FALSE)</f>
        <v>15.098857396833662</v>
      </c>
      <c r="AC678" s="114">
        <f>VLOOKUP(F678,'24q3 abv'!1:1048576,50,FALSE)</f>
        <v>8.1039375103601845</v>
      </c>
      <c r="AF678" s="257"/>
      <c r="AI678" s="257"/>
    </row>
    <row r="679" spans="1:35" x14ac:dyDescent="0.2">
      <c r="A679" s="105">
        <v>486</v>
      </c>
      <c r="B679" s="105">
        <v>486348153</v>
      </c>
      <c r="C679" s="106" t="s">
        <v>310</v>
      </c>
      <c r="D679" s="105">
        <v>348</v>
      </c>
      <c r="E679" s="106" t="s">
        <v>108</v>
      </c>
      <c r="F679" s="105">
        <v>153</v>
      </c>
      <c r="G679" s="106" t="s">
        <v>46</v>
      </c>
      <c r="H679" s="107">
        <v>1</v>
      </c>
      <c r="I679" s="108"/>
      <c r="J679" s="109">
        <v>10115</v>
      </c>
      <c r="K679" s="110">
        <v>10705</v>
      </c>
      <c r="L679" s="111">
        <f t="shared" si="30"/>
        <v>590</v>
      </c>
      <c r="M679" s="108"/>
      <c r="N679" s="109">
        <v>0</v>
      </c>
      <c r="O679" s="110">
        <v>0</v>
      </c>
      <c r="P679" s="110">
        <v>30</v>
      </c>
      <c r="Q679" s="110">
        <v>14</v>
      </c>
      <c r="R679" s="110" t="s">
        <v>601</v>
      </c>
      <c r="S679" s="111">
        <f t="shared" si="31"/>
        <v>-16</v>
      </c>
      <c r="T679" s="108"/>
      <c r="U679" s="109">
        <v>11203</v>
      </c>
      <c r="V679" s="110">
        <v>11923</v>
      </c>
      <c r="W679" s="110">
        <v>11907</v>
      </c>
      <c r="X679" s="111">
        <f t="shared" si="32"/>
        <v>-16</v>
      </c>
      <c r="Z679" s="112">
        <f>VLOOKUP(F679,'24q3 abv'!1:1048576,46,FALSE)</f>
        <v>-0.14803788415341046</v>
      </c>
      <c r="AA679" s="113">
        <f>VLOOKUP(F679,'24q3 abv'!1:1048576,48,FALSE)</f>
        <v>9.2574266490542065</v>
      </c>
      <c r="AB679" s="113">
        <f>VLOOKUP(F679,'24q3 abv'!1:1048576,49,FALSE)</f>
        <v>9.4144724309003021</v>
      </c>
      <c r="AC679" s="114">
        <f>VLOOKUP(F679,'24q3 abv'!1:1048576,50,FALSE)</f>
        <v>0.15704578184609552</v>
      </c>
      <c r="AF679" s="257"/>
      <c r="AI679" s="257"/>
    </row>
    <row r="680" spans="1:35" x14ac:dyDescent="0.2">
      <c r="A680" s="105">
        <v>486</v>
      </c>
      <c r="B680" s="105">
        <v>486348215</v>
      </c>
      <c r="C680" s="106" t="s">
        <v>310</v>
      </c>
      <c r="D680" s="105">
        <v>348</v>
      </c>
      <c r="E680" s="106" t="s">
        <v>108</v>
      </c>
      <c r="F680" s="105">
        <v>215</v>
      </c>
      <c r="G680" s="106" t="s">
        <v>311</v>
      </c>
      <c r="H680" s="107">
        <v>1</v>
      </c>
      <c r="I680" s="108"/>
      <c r="J680" s="109">
        <v>18511</v>
      </c>
      <c r="K680" s="110">
        <v>19799</v>
      </c>
      <c r="L680" s="111">
        <f t="shared" si="30"/>
        <v>1288</v>
      </c>
      <c r="M680" s="108"/>
      <c r="N680" s="109">
        <v>1390</v>
      </c>
      <c r="O680" s="110">
        <v>1487</v>
      </c>
      <c r="P680" s="110">
        <v>1814</v>
      </c>
      <c r="Q680" s="110">
        <v>2045</v>
      </c>
      <c r="R680" s="110" t="s">
        <v>601</v>
      </c>
      <c r="S680" s="111">
        <f t="shared" si="31"/>
        <v>231</v>
      </c>
      <c r="T680" s="108"/>
      <c r="U680" s="109">
        <v>20989</v>
      </c>
      <c r="V680" s="110">
        <v>22801</v>
      </c>
      <c r="W680" s="110">
        <v>23032</v>
      </c>
      <c r="X680" s="111">
        <f t="shared" si="32"/>
        <v>231</v>
      </c>
      <c r="Z680" s="112">
        <f>VLOOKUP(F680,'24q3 abv'!1:1048576,46,FALSE)</f>
        <v>1.1686253681309751</v>
      </c>
      <c r="AA680" s="113">
        <f>VLOOKUP(F680,'24q3 abv'!1:1048576,48,FALSE)</f>
        <v>6.3159932139805042</v>
      </c>
      <c r="AB680" s="113">
        <f>VLOOKUP(F680,'24q3 abv'!1:1048576,49,FALSE)</f>
        <v>9.941631516194402</v>
      </c>
      <c r="AC680" s="114">
        <f>VLOOKUP(F680,'24q3 abv'!1:1048576,50,FALSE)</f>
        <v>3.6256383022138978</v>
      </c>
      <c r="AF680" s="257"/>
      <c r="AI680" s="257"/>
    </row>
    <row r="681" spans="1:35" x14ac:dyDescent="0.2">
      <c r="A681" s="105">
        <v>486</v>
      </c>
      <c r="B681" s="105">
        <v>486348271</v>
      </c>
      <c r="C681" s="106" t="s">
        <v>310</v>
      </c>
      <c r="D681" s="105">
        <v>348</v>
      </c>
      <c r="E681" s="106" t="s">
        <v>108</v>
      </c>
      <c r="F681" s="105">
        <v>271</v>
      </c>
      <c r="G681" s="106" t="s">
        <v>149</v>
      </c>
      <c r="H681" s="107">
        <v>1</v>
      </c>
      <c r="I681" s="108"/>
      <c r="J681" s="109">
        <v>14416</v>
      </c>
      <c r="K681" s="110">
        <v>15266</v>
      </c>
      <c r="L681" s="111">
        <f t="shared" si="30"/>
        <v>850</v>
      </c>
      <c r="M681" s="108"/>
      <c r="N681" s="109">
        <v>4142</v>
      </c>
      <c r="O681" s="110" t="s">
        <v>601</v>
      </c>
      <c r="P681" s="110">
        <v>4543</v>
      </c>
      <c r="Q681" s="110">
        <v>4544</v>
      </c>
      <c r="R681" s="110" t="s">
        <v>601</v>
      </c>
      <c r="S681" s="111">
        <f t="shared" si="31"/>
        <v>1</v>
      </c>
      <c r="T681" s="108"/>
      <c r="U681" s="109">
        <v>19646</v>
      </c>
      <c r="V681" s="110">
        <v>20997</v>
      </c>
      <c r="W681" s="110">
        <v>20998</v>
      </c>
      <c r="X681" s="111">
        <f t="shared" si="32"/>
        <v>1</v>
      </c>
      <c r="Z681" s="112">
        <f>VLOOKUP(F681,'24q3 abv'!1:1048576,46,FALSE)</f>
        <v>6.5486923519131324E-3</v>
      </c>
      <c r="AA681" s="113">
        <f>VLOOKUP(F681,'24q3 abv'!1:1048576,48,FALSE)</f>
        <v>5.2383877586306218</v>
      </c>
      <c r="AB681" s="113">
        <f>VLOOKUP(F681,'24q3 abv'!1:1048576,49,FALSE)</f>
        <v>5.8320389688193117</v>
      </c>
      <c r="AC681" s="114">
        <f>VLOOKUP(F681,'24q3 abv'!1:1048576,50,FALSE)</f>
        <v>0.59365121018868994</v>
      </c>
      <c r="AF681" s="257"/>
      <c r="AI681" s="257"/>
    </row>
    <row r="682" spans="1:35" x14ac:dyDescent="0.2">
      <c r="A682" s="105">
        <v>486</v>
      </c>
      <c r="B682" s="105">
        <v>486348277</v>
      </c>
      <c r="C682" s="106" t="s">
        <v>310</v>
      </c>
      <c r="D682" s="105">
        <v>348</v>
      </c>
      <c r="E682" s="106" t="s">
        <v>108</v>
      </c>
      <c r="F682" s="105">
        <v>277</v>
      </c>
      <c r="G682" s="106" t="s">
        <v>312</v>
      </c>
      <c r="H682" s="107">
        <v>5</v>
      </c>
      <c r="I682" s="108"/>
      <c r="J682" s="109">
        <v>17446</v>
      </c>
      <c r="K682" s="110">
        <v>19092</v>
      </c>
      <c r="L682" s="111">
        <f t="shared" si="30"/>
        <v>1646</v>
      </c>
      <c r="M682" s="108"/>
      <c r="N682" s="109">
        <v>59</v>
      </c>
      <c r="O682" s="110">
        <v>65</v>
      </c>
      <c r="P682" s="110">
        <v>65</v>
      </c>
      <c r="Q682" s="110">
        <v>304</v>
      </c>
      <c r="R682" s="110" t="s">
        <v>601</v>
      </c>
      <c r="S682" s="111">
        <f t="shared" si="31"/>
        <v>239</v>
      </c>
      <c r="T682" s="108"/>
      <c r="U682" s="109">
        <v>18593</v>
      </c>
      <c r="V682" s="110">
        <v>20345</v>
      </c>
      <c r="W682" s="110">
        <v>20584</v>
      </c>
      <c r="X682" s="111">
        <f t="shared" si="32"/>
        <v>239</v>
      </c>
      <c r="Z682" s="112">
        <f>VLOOKUP(F682,'24q3 abv'!1:1048576,46,FALSE)</f>
        <v>1.2544543033415039</v>
      </c>
      <c r="AA682" s="113">
        <f>VLOOKUP(F682,'24q3 abv'!1:1048576,48,FALSE)</f>
        <v>9.6770882112561623</v>
      </c>
      <c r="AB682" s="113">
        <f>VLOOKUP(F682,'24q3 abv'!1:1048576,49,FALSE)</f>
        <v>11.164278327816548</v>
      </c>
      <c r="AC682" s="114">
        <f>VLOOKUP(F682,'24q3 abv'!1:1048576,50,FALSE)</f>
        <v>1.4871901165603862</v>
      </c>
      <c r="AF682" s="257"/>
      <c r="AI682" s="257"/>
    </row>
    <row r="683" spans="1:35" x14ac:dyDescent="0.2">
      <c r="A683" s="105">
        <v>486</v>
      </c>
      <c r="B683" s="105">
        <v>486348348</v>
      </c>
      <c r="C683" s="106" t="s">
        <v>310</v>
      </c>
      <c r="D683" s="105">
        <v>348</v>
      </c>
      <c r="E683" s="106" t="s">
        <v>108</v>
      </c>
      <c r="F683" s="105">
        <v>348</v>
      </c>
      <c r="G683" s="106" t="s">
        <v>108</v>
      </c>
      <c r="H683" s="107">
        <v>646</v>
      </c>
      <c r="I683" s="108"/>
      <c r="J683" s="109">
        <v>15898</v>
      </c>
      <c r="K683" s="110">
        <v>17475</v>
      </c>
      <c r="L683" s="111">
        <f t="shared" si="30"/>
        <v>1577</v>
      </c>
      <c r="M683" s="108"/>
      <c r="N683" s="109">
        <v>0</v>
      </c>
      <c r="O683" s="110">
        <v>0</v>
      </c>
      <c r="P683" s="110">
        <v>90</v>
      </c>
      <c r="Q683" s="110">
        <v>67</v>
      </c>
      <c r="R683" s="110" t="s">
        <v>601</v>
      </c>
      <c r="S683" s="111">
        <f t="shared" si="31"/>
        <v>-23</v>
      </c>
      <c r="T683" s="108"/>
      <c r="U683" s="109">
        <v>16986</v>
      </c>
      <c r="V683" s="110">
        <v>18753</v>
      </c>
      <c r="W683" s="110">
        <v>18730</v>
      </c>
      <c r="X683" s="111">
        <f t="shared" si="32"/>
        <v>-23</v>
      </c>
      <c r="Z683" s="112">
        <f>VLOOKUP(F683,'24q3 abv'!1:1048576,46,FALSE)</f>
        <v>-0.13185899459953987</v>
      </c>
      <c r="AA683" s="113">
        <f>VLOOKUP(F683,'24q3 abv'!1:1048576,48,FALSE)</f>
        <v>11.013101418639465</v>
      </c>
      <c r="AB683" s="113">
        <f>VLOOKUP(F683,'24q3 abv'!1:1048576,49,FALSE)</f>
        <v>11.5861359280713</v>
      </c>
      <c r="AC683" s="114">
        <f>VLOOKUP(F683,'24q3 abv'!1:1048576,50,FALSE)</f>
        <v>0.5730345094318352</v>
      </c>
      <c r="AF683" s="257"/>
      <c r="AI683" s="257"/>
    </row>
    <row r="684" spans="1:35" x14ac:dyDescent="0.2">
      <c r="A684" s="105">
        <v>486</v>
      </c>
      <c r="B684" s="105">
        <v>486348658</v>
      </c>
      <c r="C684" s="106" t="s">
        <v>310</v>
      </c>
      <c r="D684" s="105">
        <v>348</v>
      </c>
      <c r="E684" s="106" t="s">
        <v>108</v>
      </c>
      <c r="F684" s="105">
        <v>658</v>
      </c>
      <c r="G684" s="106" t="s">
        <v>205</v>
      </c>
      <c r="H684" s="107">
        <v>1</v>
      </c>
      <c r="I684" s="108"/>
      <c r="J684" s="109">
        <v>15989</v>
      </c>
      <c r="K684" s="110">
        <v>17128</v>
      </c>
      <c r="L684" s="111">
        <f t="shared" si="30"/>
        <v>1139</v>
      </c>
      <c r="M684" s="108"/>
      <c r="N684" s="109">
        <v>2611</v>
      </c>
      <c r="O684" s="110">
        <v>2797</v>
      </c>
      <c r="P684" s="110">
        <v>2797</v>
      </c>
      <c r="Q684" s="110">
        <v>2714</v>
      </c>
      <c r="R684" s="110" t="s">
        <v>601</v>
      </c>
      <c r="S684" s="111">
        <f t="shared" si="31"/>
        <v>-83</v>
      </c>
      <c r="T684" s="108"/>
      <c r="U684" s="109">
        <v>19688</v>
      </c>
      <c r="V684" s="110">
        <v>21113</v>
      </c>
      <c r="W684" s="110">
        <v>21030</v>
      </c>
      <c r="X684" s="111">
        <f t="shared" si="32"/>
        <v>-83</v>
      </c>
      <c r="Z684" s="112">
        <f>VLOOKUP(F684,'24q3 abv'!1:1048576,46,FALSE)</f>
        <v>-0.48262770448572212</v>
      </c>
      <c r="AA684" s="113">
        <f>VLOOKUP(F684,'24q3 abv'!1:1048576,48,FALSE)</f>
        <v>5.9131300390756198</v>
      </c>
      <c r="AB684" s="113">
        <f>VLOOKUP(F684,'24q3 abv'!1:1048576,49,FALSE)</f>
        <v>5.6598104160959304</v>
      </c>
      <c r="AC684" s="114">
        <f>VLOOKUP(F684,'24q3 abv'!1:1048576,50,FALSE)</f>
        <v>-0.25331962297968946</v>
      </c>
      <c r="AF684" s="257"/>
      <c r="AI684" s="257"/>
    </row>
    <row r="685" spans="1:35" x14ac:dyDescent="0.2">
      <c r="A685" s="105">
        <v>486</v>
      </c>
      <c r="B685" s="105">
        <v>486348753</v>
      </c>
      <c r="C685" s="106" t="s">
        <v>310</v>
      </c>
      <c r="D685" s="105">
        <v>348</v>
      </c>
      <c r="E685" s="106" t="s">
        <v>108</v>
      </c>
      <c r="F685" s="105">
        <v>753</v>
      </c>
      <c r="G685" s="106" t="s">
        <v>206</v>
      </c>
      <c r="H685" s="107">
        <v>1</v>
      </c>
      <c r="I685" s="108"/>
      <c r="J685" s="109">
        <v>10115</v>
      </c>
      <c r="K685" s="110">
        <v>10705</v>
      </c>
      <c r="L685" s="111">
        <f t="shared" si="30"/>
        <v>590</v>
      </c>
      <c r="M685" s="108"/>
      <c r="N685" s="109">
        <v>2812</v>
      </c>
      <c r="O685" s="110">
        <v>2977</v>
      </c>
      <c r="P685" s="110">
        <v>2823</v>
      </c>
      <c r="Q685" s="110">
        <v>2860</v>
      </c>
      <c r="R685" s="110" t="s">
        <v>601</v>
      </c>
      <c r="S685" s="111">
        <f t="shared" si="31"/>
        <v>37</v>
      </c>
      <c r="T685" s="108"/>
      <c r="U685" s="109">
        <v>14015</v>
      </c>
      <c r="V685" s="110">
        <v>14716</v>
      </c>
      <c r="W685" s="110">
        <v>14753</v>
      </c>
      <c r="X685" s="111">
        <f t="shared" si="32"/>
        <v>37</v>
      </c>
      <c r="Z685" s="112">
        <f>VLOOKUP(F685,'24q3 abv'!1:1048576,46,FALSE)</f>
        <v>0.35274378346423418</v>
      </c>
      <c r="AA685" s="113">
        <f>VLOOKUP(F685,'24q3 abv'!1:1048576,48,FALSE)</f>
        <v>5.6218069031056794</v>
      </c>
      <c r="AB685" s="113">
        <f>VLOOKUP(F685,'24q3 abv'!1:1048576,49,FALSE)</f>
        <v>4.8998510945365874</v>
      </c>
      <c r="AC685" s="114">
        <f>VLOOKUP(F685,'24q3 abv'!1:1048576,50,FALSE)</f>
        <v>-0.72195580856909203</v>
      </c>
      <c r="AF685" s="257"/>
      <c r="AI685" s="257"/>
    </row>
    <row r="686" spans="1:35" x14ac:dyDescent="0.2">
      <c r="A686" s="105">
        <v>486</v>
      </c>
      <c r="B686" s="105">
        <v>486348767</v>
      </c>
      <c r="C686" s="106" t="s">
        <v>310</v>
      </c>
      <c r="D686" s="105">
        <v>348</v>
      </c>
      <c r="E686" s="106" t="s">
        <v>108</v>
      </c>
      <c r="F686" s="105">
        <v>767</v>
      </c>
      <c r="G686" s="106" t="s">
        <v>207</v>
      </c>
      <c r="H686" s="107">
        <v>4</v>
      </c>
      <c r="I686" s="108"/>
      <c r="J686" s="109">
        <v>14612</v>
      </c>
      <c r="K686" s="110">
        <v>16980</v>
      </c>
      <c r="L686" s="111">
        <f t="shared" si="30"/>
        <v>2368</v>
      </c>
      <c r="M686" s="108"/>
      <c r="N686" s="109">
        <v>1689</v>
      </c>
      <c r="O686" s="110">
        <v>1962</v>
      </c>
      <c r="P686" s="110">
        <v>1648</v>
      </c>
      <c r="Q686" s="110">
        <v>1658</v>
      </c>
      <c r="R686" s="110" t="s">
        <v>601</v>
      </c>
      <c r="S686" s="111">
        <f t="shared" si="31"/>
        <v>10</v>
      </c>
      <c r="T686" s="108"/>
      <c r="U686" s="109">
        <v>17389</v>
      </c>
      <c r="V686" s="110">
        <v>19816</v>
      </c>
      <c r="W686" s="110">
        <v>19826</v>
      </c>
      <c r="X686" s="111">
        <f t="shared" si="32"/>
        <v>10</v>
      </c>
      <c r="Z686" s="112">
        <f>VLOOKUP(F686,'24q3 abv'!1:1048576,46,FALSE)</f>
        <v>6.0046149046712571E-2</v>
      </c>
      <c r="AA686" s="113">
        <f>VLOOKUP(F686,'24q3 abv'!1:1048576,48,FALSE)</f>
        <v>6.2409354244572723</v>
      </c>
      <c r="AB686" s="113">
        <f>VLOOKUP(F686,'24q3 abv'!1:1048576,49,FALSE)</f>
        <v>4.4405728720955686</v>
      </c>
      <c r="AC686" s="114">
        <f>VLOOKUP(F686,'24q3 abv'!1:1048576,50,FALSE)</f>
        <v>-1.8003625523617037</v>
      </c>
      <c r="AF686" s="257"/>
      <c r="AI686" s="257"/>
    </row>
    <row r="687" spans="1:35" x14ac:dyDescent="0.2">
      <c r="A687" s="105">
        <v>486</v>
      </c>
      <c r="B687" s="105">
        <v>486348775</v>
      </c>
      <c r="C687" s="106" t="s">
        <v>310</v>
      </c>
      <c r="D687" s="105">
        <v>348</v>
      </c>
      <c r="E687" s="106" t="s">
        <v>108</v>
      </c>
      <c r="F687" s="105">
        <v>775</v>
      </c>
      <c r="G687" s="106" t="s">
        <v>157</v>
      </c>
      <c r="H687" s="107">
        <v>4</v>
      </c>
      <c r="I687" s="108"/>
      <c r="J687" s="109">
        <v>16970</v>
      </c>
      <c r="K687" s="110">
        <v>14334</v>
      </c>
      <c r="L687" s="111">
        <f t="shared" si="30"/>
        <v>-2636</v>
      </c>
      <c r="M687" s="108"/>
      <c r="N687" s="109">
        <v>3954</v>
      </c>
      <c r="O687" s="110">
        <v>3340</v>
      </c>
      <c r="P687" s="110">
        <v>3340</v>
      </c>
      <c r="Q687" s="110">
        <v>1609</v>
      </c>
      <c r="R687" s="110" t="s">
        <v>601</v>
      </c>
      <c r="S687" s="111">
        <f t="shared" si="31"/>
        <v>-1731</v>
      </c>
      <c r="T687" s="108"/>
      <c r="U687" s="109">
        <v>22012</v>
      </c>
      <c r="V687" s="110">
        <v>18862</v>
      </c>
      <c r="W687" s="110">
        <v>17131</v>
      </c>
      <c r="X687" s="111">
        <f t="shared" si="32"/>
        <v>-1731</v>
      </c>
      <c r="Z687" s="112">
        <f>VLOOKUP(F687,'24q3 abv'!1:1048576,46,FALSE)</f>
        <v>-12.075113934285696</v>
      </c>
      <c r="AA687" s="113">
        <f>VLOOKUP(F687,'24q3 abv'!1:1048576,48,FALSE)</f>
        <v>6.8993424697728569</v>
      </c>
      <c r="AB687" s="113">
        <f>VLOOKUP(F687,'24q3 abv'!1:1048576,49,FALSE)</f>
        <v>-4.097815022477187</v>
      </c>
      <c r="AC687" s="114">
        <f>VLOOKUP(F687,'24q3 abv'!1:1048576,50,FALSE)</f>
        <v>-10.997157492250043</v>
      </c>
      <c r="AF687" s="257"/>
      <c r="AI687" s="257"/>
    </row>
    <row r="688" spans="1:35" x14ac:dyDescent="0.2">
      <c r="A688" s="105">
        <v>487</v>
      </c>
      <c r="B688" s="105">
        <v>487049010</v>
      </c>
      <c r="C688" s="106" t="s">
        <v>313</v>
      </c>
      <c r="D688" s="105">
        <v>49</v>
      </c>
      <c r="E688" s="106" t="s">
        <v>112</v>
      </c>
      <c r="F688" s="105">
        <v>10</v>
      </c>
      <c r="G688" s="106" t="s">
        <v>113</v>
      </c>
      <c r="H688" s="107">
        <v>2</v>
      </c>
      <c r="I688" s="108"/>
      <c r="J688" s="109" t="s">
        <v>601</v>
      </c>
      <c r="K688" s="110">
        <v>12479</v>
      </c>
      <c r="L688" s="111" t="str">
        <f t="shared" si="30"/>
        <v/>
      </c>
      <c r="M688" s="108"/>
      <c r="N688" s="109" t="s">
        <v>601</v>
      </c>
      <c r="O688" s="110">
        <v>5395</v>
      </c>
      <c r="P688" s="110">
        <v>5395</v>
      </c>
      <c r="Q688" s="110">
        <v>5238</v>
      </c>
      <c r="R688" s="110" t="s">
        <v>601</v>
      </c>
      <c r="S688" s="111">
        <f t="shared" si="31"/>
        <v>-157</v>
      </c>
      <c r="T688" s="108"/>
      <c r="U688" s="109" t="s">
        <v>601</v>
      </c>
      <c r="V688" s="110">
        <v>19062</v>
      </c>
      <c r="W688" s="110">
        <v>18905</v>
      </c>
      <c r="X688" s="111">
        <f t="shared" si="32"/>
        <v>-157</v>
      </c>
      <c r="Z688" s="112">
        <f>VLOOKUP(F688,'24q3 abv'!1:1048576,46,FALSE)</f>
        <v>-1.2543288526395884</v>
      </c>
      <c r="AA688" s="113">
        <f>VLOOKUP(F688,'24q3 abv'!1:1048576,48,FALSE)</f>
        <v>7.7699136152797426</v>
      </c>
      <c r="AB688" s="113">
        <f>VLOOKUP(F688,'24q3 abv'!1:1048576,49,FALSE)</f>
        <v>6.6765888067675432</v>
      </c>
      <c r="AC688" s="114">
        <f>VLOOKUP(F688,'24q3 abv'!1:1048576,50,FALSE)</f>
        <v>-1.0933248085121994</v>
      </c>
      <c r="AF688" s="257"/>
      <c r="AI688" s="257"/>
    </row>
    <row r="689" spans="1:35" x14ac:dyDescent="0.2">
      <c r="A689" s="105">
        <v>487</v>
      </c>
      <c r="B689" s="105">
        <v>487049018</v>
      </c>
      <c r="C689" s="106" t="s">
        <v>313</v>
      </c>
      <c r="D689" s="105">
        <v>49</v>
      </c>
      <c r="E689" s="106" t="s">
        <v>112</v>
      </c>
      <c r="F689" s="105">
        <v>18</v>
      </c>
      <c r="G689" s="106" t="s">
        <v>93</v>
      </c>
      <c r="H689" s="107">
        <v>1</v>
      </c>
      <c r="I689" s="108"/>
      <c r="J689" s="109">
        <v>12704</v>
      </c>
      <c r="K689" s="110">
        <v>13493</v>
      </c>
      <c r="L689" s="111">
        <f t="shared" si="30"/>
        <v>789</v>
      </c>
      <c r="M689" s="108"/>
      <c r="N689" s="109">
        <v>6150</v>
      </c>
      <c r="O689" s="110">
        <v>6532</v>
      </c>
      <c r="P689" s="110">
        <v>4714</v>
      </c>
      <c r="Q689" s="110">
        <v>4447</v>
      </c>
      <c r="R689" s="110" t="s">
        <v>601</v>
      </c>
      <c r="S689" s="111">
        <f t="shared" si="31"/>
        <v>-267</v>
      </c>
      <c r="T689" s="108"/>
      <c r="U689" s="109">
        <v>19942</v>
      </c>
      <c r="V689" s="110">
        <v>19395</v>
      </c>
      <c r="W689" s="110">
        <v>19128</v>
      </c>
      <c r="X689" s="111">
        <f t="shared" si="32"/>
        <v>-267</v>
      </c>
      <c r="Z689" s="112">
        <f>VLOOKUP(F689,'24q3 abv'!1:1048576,46,FALSE)</f>
        <v>-1.9772095737950508</v>
      </c>
      <c r="AA689" s="113">
        <f>VLOOKUP(F689,'24q3 abv'!1:1048576,48,FALSE)</f>
        <v>15.050197728220191</v>
      </c>
      <c r="AB689" s="113">
        <f>VLOOKUP(F689,'24q3 abv'!1:1048576,49,FALSE)</f>
        <v>2.241510006238951</v>
      </c>
      <c r="AC689" s="114">
        <f>VLOOKUP(F689,'24q3 abv'!1:1048576,50,FALSE)</f>
        <v>-12.80868772198124</v>
      </c>
      <c r="AF689" s="257"/>
      <c r="AI689" s="257"/>
    </row>
    <row r="690" spans="1:35" x14ac:dyDescent="0.2">
      <c r="A690" s="105">
        <v>487</v>
      </c>
      <c r="B690" s="105">
        <v>487049026</v>
      </c>
      <c r="C690" s="106" t="s">
        <v>313</v>
      </c>
      <c r="D690" s="105">
        <v>49</v>
      </c>
      <c r="E690" s="106" t="s">
        <v>112</v>
      </c>
      <c r="F690" s="105">
        <v>26</v>
      </c>
      <c r="G690" s="106" t="s">
        <v>115</v>
      </c>
      <c r="H690" s="107">
        <v>1</v>
      </c>
      <c r="I690" s="108"/>
      <c r="J690" s="109">
        <v>11970.349152708473</v>
      </c>
      <c r="K690" s="110">
        <v>16271</v>
      </c>
      <c r="L690" s="111">
        <f t="shared" si="30"/>
        <v>4300.6508472915266</v>
      </c>
      <c r="M690" s="108"/>
      <c r="N690" s="109">
        <v>4263</v>
      </c>
      <c r="O690" s="110">
        <v>5795</v>
      </c>
      <c r="P690" s="110">
        <v>5226</v>
      </c>
      <c r="Q690" s="110">
        <v>5234</v>
      </c>
      <c r="R690" s="110" t="s">
        <v>601</v>
      </c>
      <c r="S690" s="111">
        <f t="shared" si="31"/>
        <v>8</v>
      </c>
      <c r="T690" s="108"/>
      <c r="U690" s="109">
        <v>17321.349152708473</v>
      </c>
      <c r="V690" s="110">
        <v>22685</v>
      </c>
      <c r="W690" s="110">
        <v>22693</v>
      </c>
      <c r="X690" s="111">
        <f t="shared" si="32"/>
        <v>8</v>
      </c>
      <c r="Z690" s="112">
        <f>VLOOKUP(F690,'24q3 abv'!1:1048576,46,FALSE)</f>
        <v>4.6176515272776442E-2</v>
      </c>
      <c r="AA690" s="113">
        <f>VLOOKUP(F690,'24q3 abv'!1:1048576,48,FALSE)</f>
        <v>7.8261341031584521</v>
      </c>
      <c r="AB690" s="113">
        <f>VLOOKUP(F690,'24q3 abv'!1:1048576,49,FALSE)</f>
        <v>6.2930444009597633</v>
      </c>
      <c r="AC690" s="114">
        <f>VLOOKUP(F690,'24q3 abv'!1:1048576,50,FALSE)</f>
        <v>-1.5330897021986889</v>
      </c>
      <c r="AF690" s="257"/>
      <c r="AI690" s="257"/>
    </row>
    <row r="691" spans="1:35" x14ac:dyDescent="0.2">
      <c r="A691" s="105">
        <v>487</v>
      </c>
      <c r="B691" s="105">
        <v>487049031</v>
      </c>
      <c r="C691" s="106" t="s">
        <v>313</v>
      </c>
      <c r="D691" s="105">
        <v>49</v>
      </c>
      <c r="E691" s="106" t="s">
        <v>112</v>
      </c>
      <c r="F691" s="105">
        <v>31</v>
      </c>
      <c r="G691" s="106" t="s">
        <v>116</v>
      </c>
      <c r="H691" s="107">
        <v>1</v>
      </c>
      <c r="I691" s="108"/>
      <c r="J691" s="109" t="s">
        <v>601</v>
      </c>
      <c r="K691" s="110">
        <v>13034</v>
      </c>
      <c r="L691" s="111" t="str">
        <f t="shared" si="30"/>
        <v/>
      </c>
      <c r="M691" s="108"/>
      <c r="N691" s="109" t="s">
        <v>601</v>
      </c>
      <c r="O691" s="110">
        <v>5850</v>
      </c>
      <c r="P691" s="110">
        <v>5850</v>
      </c>
      <c r="Q691" s="110">
        <v>5850</v>
      </c>
      <c r="R691" s="110" t="s">
        <v>601</v>
      </c>
      <c r="S691" s="111">
        <f t="shared" si="31"/>
        <v>0</v>
      </c>
      <c r="T691" s="108"/>
      <c r="U691" s="109" t="s">
        <v>601</v>
      </c>
      <c r="V691" s="110">
        <v>20072</v>
      </c>
      <c r="W691" s="110">
        <v>20072</v>
      </c>
      <c r="X691" s="111">
        <f t="shared" si="32"/>
        <v>0</v>
      </c>
      <c r="Z691" s="112">
        <f>VLOOKUP(F691,'24q3 abv'!1:1048576,46,FALSE)</f>
        <v>0</v>
      </c>
      <c r="AA691" s="113">
        <f>VLOOKUP(F691,'24q3 abv'!1:1048576,48,FALSE)</f>
        <v>10.198307875911542</v>
      </c>
      <c r="AB691" s="113">
        <f>VLOOKUP(F691,'24q3 abv'!1:1048576,49,FALSE)</f>
        <v>2.4851537338024827</v>
      </c>
      <c r="AC691" s="114">
        <f>VLOOKUP(F691,'24q3 abv'!1:1048576,50,FALSE)</f>
        <v>-7.7131541421090599</v>
      </c>
      <c r="AF691" s="257"/>
      <c r="AI691" s="257"/>
    </row>
    <row r="692" spans="1:35" x14ac:dyDescent="0.2">
      <c r="A692" s="105">
        <v>487</v>
      </c>
      <c r="B692" s="105">
        <v>487049035</v>
      </c>
      <c r="C692" s="106" t="s">
        <v>313</v>
      </c>
      <c r="D692" s="105">
        <v>49</v>
      </c>
      <c r="E692" s="106" t="s">
        <v>112</v>
      </c>
      <c r="F692" s="105">
        <v>35</v>
      </c>
      <c r="G692" s="106" t="s">
        <v>42</v>
      </c>
      <c r="H692" s="107">
        <v>17</v>
      </c>
      <c r="I692" s="108"/>
      <c r="J692" s="109">
        <v>17443</v>
      </c>
      <c r="K692" s="110">
        <v>18660</v>
      </c>
      <c r="L692" s="111">
        <f t="shared" si="30"/>
        <v>1217</v>
      </c>
      <c r="M692" s="108"/>
      <c r="N692" s="109">
        <v>7240</v>
      </c>
      <c r="O692" s="110">
        <v>7745</v>
      </c>
      <c r="P692" s="110">
        <v>7745</v>
      </c>
      <c r="Q692" s="110">
        <v>7065</v>
      </c>
      <c r="R692" s="110" t="s">
        <v>601</v>
      </c>
      <c r="S692" s="111">
        <f t="shared" si="31"/>
        <v>-680</v>
      </c>
      <c r="T692" s="108"/>
      <c r="U692" s="109">
        <v>25771</v>
      </c>
      <c r="V692" s="110">
        <v>27593</v>
      </c>
      <c r="W692" s="110">
        <v>26913</v>
      </c>
      <c r="X692" s="111">
        <f t="shared" si="32"/>
        <v>-680</v>
      </c>
      <c r="Z692" s="112">
        <f>VLOOKUP(F692,'24q3 abv'!1:1048576,46,FALSE)</f>
        <v>-3.6419865273042262</v>
      </c>
      <c r="AA692" s="113">
        <f>VLOOKUP(F692,'24q3 abv'!1:1048576,48,FALSE)</f>
        <v>8.1977373866931007</v>
      </c>
      <c r="AB692" s="113">
        <f>VLOOKUP(F692,'24q3 abv'!1:1048576,49,FALSE)</f>
        <v>5.1093170533210595</v>
      </c>
      <c r="AC692" s="114">
        <f>VLOOKUP(F692,'24q3 abv'!1:1048576,50,FALSE)</f>
        <v>-3.0884203333720412</v>
      </c>
      <c r="AF692" s="257"/>
      <c r="AI692" s="257"/>
    </row>
    <row r="693" spans="1:35" x14ac:dyDescent="0.2">
      <c r="A693" s="105">
        <v>487</v>
      </c>
      <c r="B693" s="105">
        <v>487049040</v>
      </c>
      <c r="C693" s="106" t="s">
        <v>313</v>
      </c>
      <c r="D693" s="105">
        <v>49</v>
      </c>
      <c r="E693" s="106" t="s">
        <v>112</v>
      </c>
      <c r="F693" s="105">
        <v>40</v>
      </c>
      <c r="G693" s="106" t="s">
        <v>97</v>
      </c>
      <c r="H693" s="107">
        <v>1</v>
      </c>
      <c r="I693" s="108"/>
      <c r="J693" s="109">
        <v>12954.484033485678</v>
      </c>
      <c r="K693" s="110">
        <v>19237</v>
      </c>
      <c r="L693" s="111">
        <f t="shared" si="30"/>
        <v>6282.5159665143219</v>
      </c>
      <c r="M693" s="108"/>
      <c r="N693" s="109">
        <v>3094</v>
      </c>
      <c r="O693" s="110">
        <v>4595</v>
      </c>
      <c r="P693" s="110">
        <v>4989</v>
      </c>
      <c r="Q693" s="110">
        <v>5086</v>
      </c>
      <c r="R693" s="110" t="s">
        <v>601</v>
      </c>
      <c r="S693" s="111">
        <f t="shared" si="31"/>
        <v>97</v>
      </c>
      <c r="T693" s="108"/>
      <c r="U693" s="109">
        <v>17136.484033485678</v>
      </c>
      <c r="V693" s="110">
        <v>25414</v>
      </c>
      <c r="W693" s="110">
        <v>25511</v>
      </c>
      <c r="X693" s="111">
        <f t="shared" si="32"/>
        <v>97</v>
      </c>
      <c r="Z693" s="112">
        <f>VLOOKUP(F693,'24q3 abv'!1:1048576,46,FALSE)</f>
        <v>0.50538577755759206</v>
      </c>
      <c r="AA693" s="113">
        <f>VLOOKUP(F693,'24q3 abv'!1:1048576,48,FALSE)</f>
        <v>6.1371922885330239</v>
      </c>
      <c r="AB693" s="113">
        <f>VLOOKUP(F693,'24q3 abv'!1:1048576,49,FALSE)</f>
        <v>8.5543560114592889</v>
      </c>
      <c r="AC693" s="114">
        <f>VLOOKUP(F693,'24q3 abv'!1:1048576,50,FALSE)</f>
        <v>2.417163722926265</v>
      </c>
      <c r="AF693" s="257"/>
      <c r="AI693" s="257"/>
    </row>
    <row r="694" spans="1:35" x14ac:dyDescent="0.2">
      <c r="A694" s="105">
        <v>487</v>
      </c>
      <c r="B694" s="105">
        <v>487049044</v>
      </c>
      <c r="C694" s="106" t="s">
        <v>313</v>
      </c>
      <c r="D694" s="105">
        <v>49</v>
      </c>
      <c r="E694" s="106" t="s">
        <v>112</v>
      </c>
      <c r="F694" s="105">
        <v>44</v>
      </c>
      <c r="G694" s="106" t="s">
        <v>43</v>
      </c>
      <c r="H694" s="107">
        <v>3</v>
      </c>
      <c r="I694" s="108"/>
      <c r="J694" s="109">
        <v>15030</v>
      </c>
      <c r="K694" s="110">
        <v>16120</v>
      </c>
      <c r="L694" s="111">
        <f t="shared" si="30"/>
        <v>1090</v>
      </c>
      <c r="M694" s="108"/>
      <c r="N694" s="109">
        <v>524</v>
      </c>
      <c r="O694" s="110">
        <v>562</v>
      </c>
      <c r="P694" s="110">
        <v>562</v>
      </c>
      <c r="Q694" s="110">
        <v>562</v>
      </c>
      <c r="R694" s="110" t="s">
        <v>601</v>
      </c>
      <c r="S694" s="111">
        <f t="shared" si="31"/>
        <v>0</v>
      </c>
      <c r="T694" s="108"/>
      <c r="U694" s="109">
        <v>16642</v>
      </c>
      <c r="V694" s="110">
        <v>17870</v>
      </c>
      <c r="W694" s="110">
        <v>17870</v>
      </c>
      <c r="X694" s="111">
        <f t="shared" si="32"/>
        <v>0</v>
      </c>
      <c r="Z694" s="112">
        <f>VLOOKUP(F694,'24q3 abv'!1:1048576,46,FALSE)</f>
        <v>0</v>
      </c>
      <c r="AA694" s="113">
        <f>VLOOKUP(F694,'24q3 abv'!1:1048576,48,FALSE)</f>
        <v>7.0211140846889624</v>
      </c>
      <c r="AB694" s="113">
        <f>VLOOKUP(F694,'24q3 abv'!1:1048576,49,FALSE)</f>
        <v>8.022463184796722</v>
      </c>
      <c r="AC694" s="114">
        <f>VLOOKUP(F694,'24q3 abv'!1:1048576,50,FALSE)</f>
        <v>1.0013491001077597</v>
      </c>
      <c r="AF694" s="257"/>
      <c r="AI694" s="257"/>
    </row>
    <row r="695" spans="1:35" x14ac:dyDescent="0.2">
      <c r="A695" s="105">
        <v>487</v>
      </c>
      <c r="B695" s="105">
        <v>487049049</v>
      </c>
      <c r="C695" s="106" t="s">
        <v>313</v>
      </c>
      <c r="D695" s="105">
        <v>49</v>
      </c>
      <c r="E695" s="106" t="s">
        <v>112</v>
      </c>
      <c r="F695" s="105">
        <v>49</v>
      </c>
      <c r="G695" s="106" t="s">
        <v>112</v>
      </c>
      <c r="H695" s="107">
        <v>40</v>
      </c>
      <c r="I695" s="108"/>
      <c r="J695" s="109">
        <v>17425</v>
      </c>
      <c r="K695" s="110">
        <v>18763</v>
      </c>
      <c r="L695" s="111">
        <f t="shared" si="30"/>
        <v>1338</v>
      </c>
      <c r="M695" s="108"/>
      <c r="N695" s="109">
        <v>22014</v>
      </c>
      <c r="O695" s="110">
        <v>23704</v>
      </c>
      <c r="P695" s="110">
        <v>23544</v>
      </c>
      <c r="Q695" s="110">
        <v>23493</v>
      </c>
      <c r="R695" s="110" t="s">
        <v>601</v>
      </c>
      <c r="S695" s="111">
        <f t="shared" si="31"/>
        <v>-51</v>
      </c>
      <c r="T695" s="108"/>
      <c r="U695" s="109">
        <v>40527</v>
      </c>
      <c r="V695" s="110">
        <v>43495</v>
      </c>
      <c r="W695" s="110">
        <v>43444</v>
      </c>
      <c r="X695" s="111">
        <f t="shared" si="32"/>
        <v>-51</v>
      </c>
      <c r="Z695" s="112">
        <f>VLOOKUP(F695,'24q3 abv'!1:1048576,46,FALSE)</f>
        <v>-0.27051090117149101</v>
      </c>
      <c r="AA695" s="113">
        <f>VLOOKUP(F695,'24q3 abv'!1:1048576,48,FALSE)</f>
        <v>6.4153480264197231</v>
      </c>
      <c r="AB695" s="113">
        <f>VLOOKUP(F695,'24q3 abv'!1:1048576,49,FALSE)</f>
        <v>5.4044043925644356</v>
      </c>
      <c r="AC695" s="114">
        <f>VLOOKUP(F695,'24q3 abv'!1:1048576,50,FALSE)</f>
        <v>-1.0109436338552875</v>
      </c>
      <c r="AF695" s="257"/>
      <c r="AI695" s="257"/>
    </row>
    <row r="696" spans="1:35" x14ac:dyDescent="0.2">
      <c r="A696" s="105">
        <v>487</v>
      </c>
      <c r="B696" s="105">
        <v>487049057</v>
      </c>
      <c r="C696" s="106" t="s">
        <v>313</v>
      </c>
      <c r="D696" s="105">
        <v>49</v>
      </c>
      <c r="E696" s="106" t="s">
        <v>112</v>
      </c>
      <c r="F696" s="105">
        <v>57</v>
      </c>
      <c r="G696" s="106" t="s">
        <v>44</v>
      </c>
      <c r="H696" s="107">
        <v>7</v>
      </c>
      <c r="I696" s="108"/>
      <c r="J696" s="109">
        <v>15251</v>
      </c>
      <c r="K696" s="110">
        <v>16652</v>
      </c>
      <c r="L696" s="111">
        <f t="shared" si="30"/>
        <v>1401</v>
      </c>
      <c r="M696" s="108"/>
      <c r="N696" s="109">
        <v>331</v>
      </c>
      <c r="O696" s="110">
        <v>361</v>
      </c>
      <c r="P696" s="110">
        <v>361</v>
      </c>
      <c r="Q696" s="110">
        <v>290</v>
      </c>
      <c r="R696" s="110" t="s">
        <v>601</v>
      </c>
      <c r="S696" s="111">
        <f t="shared" si="31"/>
        <v>-71</v>
      </c>
      <c r="T696" s="108"/>
      <c r="U696" s="109">
        <v>16670</v>
      </c>
      <c r="V696" s="110">
        <v>18201</v>
      </c>
      <c r="W696" s="110">
        <v>18130</v>
      </c>
      <c r="X696" s="111">
        <f t="shared" si="32"/>
        <v>-71</v>
      </c>
      <c r="Z696" s="112">
        <f>VLOOKUP(F696,'24q3 abv'!1:1048576,46,FALSE)</f>
        <v>-0.4269988875434052</v>
      </c>
      <c r="AA696" s="113">
        <f>VLOOKUP(F696,'24q3 abv'!1:1048576,48,FALSE)</f>
        <v>11.007344258306667</v>
      </c>
      <c r="AB696" s="113">
        <f>VLOOKUP(F696,'24q3 abv'!1:1048576,49,FALSE)</f>
        <v>10.453313457514286</v>
      </c>
      <c r="AC696" s="114">
        <f>VLOOKUP(F696,'24q3 abv'!1:1048576,50,FALSE)</f>
        <v>-0.55403080079238087</v>
      </c>
      <c r="AF696" s="257"/>
      <c r="AI696" s="257"/>
    </row>
    <row r="697" spans="1:35" x14ac:dyDescent="0.2">
      <c r="A697" s="105">
        <v>487</v>
      </c>
      <c r="B697" s="105">
        <v>487049093</v>
      </c>
      <c r="C697" s="106" t="s">
        <v>313</v>
      </c>
      <c r="D697" s="105">
        <v>49</v>
      </c>
      <c r="E697" s="106" t="s">
        <v>112</v>
      </c>
      <c r="F697" s="105">
        <v>93</v>
      </c>
      <c r="G697" s="106" t="s">
        <v>45</v>
      </c>
      <c r="H697" s="107">
        <v>48</v>
      </c>
      <c r="I697" s="108"/>
      <c r="J697" s="109">
        <v>15423</v>
      </c>
      <c r="K697" s="110">
        <v>17473</v>
      </c>
      <c r="L697" s="111">
        <f t="shared" si="30"/>
        <v>2050</v>
      </c>
      <c r="M697" s="108"/>
      <c r="N697" s="109">
        <v>199</v>
      </c>
      <c r="O697" s="110">
        <v>225</v>
      </c>
      <c r="P697" s="110">
        <v>49</v>
      </c>
      <c r="Q697" s="110">
        <v>0</v>
      </c>
      <c r="R697" s="110" t="s">
        <v>601</v>
      </c>
      <c r="S697" s="111">
        <f t="shared" si="31"/>
        <v>-49</v>
      </c>
      <c r="T697" s="108"/>
      <c r="U697" s="109">
        <v>16710</v>
      </c>
      <c r="V697" s="110">
        <v>18710</v>
      </c>
      <c r="W697" s="110">
        <v>18661</v>
      </c>
      <c r="X697" s="111">
        <f t="shared" si="32"/>
        <v>-49</v>
      </c>
      <c r="Z697" s="112">
        <f>VLOOKUP(F697,'24q3 abv'!1:1048576,46,FALSE)</f>
        <v>-0.29623913782315014</v>
      </c>
      <c r="AA697" s="113">
        <f>VLOOKUP(F697,'24q3 abv'!1:1048576,48,FALSE)</f>
        <v>16.450773736991518</v>
      </c>
      <c r="AB697" s="113">
        <f>VLOOKUP(F697,'24q3 abv'!1:1048576,49,FALSE)</f>
        <v>14.856653552425286</v>
      </c>
      <c r="AC697" s="114">
        <f>VLOOKUP(F697,'24q3 abv'!1:1048576,50,FALSE)</f>
        <v>-1.5941201845662327</v>
      </c>
      <c r="AF697" s="257"/>
      <c r="AI697" s="257"/>
    </row>
    <row r="698" spans="1:35" x14ac:dyDescent="0.2">
      <c r="A698" s="105">
        <v>487</v>
      </c>
      <c r="B698" s="105">
        <v>487049097</v>
      </c>
      <c r="C698" s="106" t="s">
        <v>313</v>
      </c>
      <c r="D698" s="105">
        <v>49</v>
      </c>
      <c r="E698" s="106" t="s">
        <v>112</v>
      </c>
      <c r="F698" s="105">
        <v>97</v>
      </c>
      <c r="G698" s="106" t="s">
        <v>117</v>
      </c>
      <c r="H698" s="107">
        <v>2</v>
      </c>
      <c r="I698" s="108"/>
      <c r="J698" s="109">
        <v>15701.485072463767</v>
      </c>
      <c r="K698" s="110">
        <v>19238</v>
      </c>
      <c r="L698" s="111">
        <f t="shared" si="30"/>
        <v>3536.5149275362328</v>
      </c>
      <c r="M698" s="108"/>
      <c r="N698" s="109">
        <v>0</v>
      </c>
      <c r="O698" s="110">
        <v>0</v>
      </c>
      <c r="P698" s="110">
        <v>0</v>
      </c>
      <c r="Q698" s="110">
        <v>0</v>
      </c>
      <c r="R698" s="110" t="s">
        <v>601</v>
      </c>
      <c r="S698" s="111">
        <f t="shared" si="31"/>
        <v>0</v>
      </c>
      <c r="T698" s="108"/>
      <c r="U698" s="109">
        <v>16789.485072463765</v>
      </c>
      <c r="V698" s="110">
        <v>20426</v>
      </c>
      <c r="W698" s="110">
        <v>20426</v>
      </c>
      <c r="X698" s="111">
        <f t="shared" si="32"/>
        <v>0</v>
      </c>
      <c r="Z698" s="112">
        <f>VLOOKUP(F698,'24q3 abv'!1:1048576,46,FALSE)</f>
        <v>-0.18134728891058671</v>
      </c>
      <c r="AA698" s="113">
        <f>VLOOKUP(F698,'24q3 abv'!1:1048576,48,FALSE)</f>
        <v>8.8243087673910772</v>
      </c>
      <c r="AB698" s="113">
        <f>VLOOKUP(F698,'24q3 abv'!1:1048576,49,FALSE)</f>
        <v>8.0999601386083011</v>
      </c>
      <c r="AC698" s="114">
        <f>VLOOKUP(F698,'24q3 abv'!1:1048576,50,FALSE)</f>
        <v>-0.72434862878277606</v>
      </c>
      <c r="AF698" s="257"/>
      <c r="AI698" s="257"/>
    </row>
    <row r="699" spans="1:35" x14ac:dyDescent="0.2">
      <c r="A699" s="105">
        <v>487</v>
      </c>
      <c r="B699" s="105">
        <v>487049137</v>
      </c>
      <c r="C699" s="106" t="s">
        <v>313</v>
      </c>
      <c r="D699" s="105">
        <v>49</v>
      </c>
      <c r="E699" s="106" t="s">
        <v>112</v>
      </c>
      <c r="F699" s="105">
        <v>137</v>
      </c>
      <c r="G699" s="106" t="s">
        <v>236</v>
      </c>
      <c r="H699" s="107">
        <v>1</v>
      </c>
      <c r="I699" s="108"/>
      <c r="J699" s="109" t="s">
        <v>601</v>
      </c>
      <c r="K699" s="110">
        <v>18463</v>
      </c>
      <c r="L699" s="111" t="str">
        <f t="shared" si="30"/>
        <v/>
      </c>
      <c r="M699" s="108"/>
      <c r="N699" s="109" t="s">
        <v>601</v>
      </c>
      <c r="O699" s="110" t="s">
        <v>601</v>
      </c>
      <c r="P699" s="110">
        <v>50</v>
      </c>
      <c r="Q699" s="110">
        <v>111</v>
      </c>
      <c r="R699" s="110" t="s">
        <v>601</v>
      </c>
      <c r="S699" s="111">
        <f t="shared" si="31"/>
        <v>61</v>
      </c>
      <c r="T699" s="108"/>
      <c r="U699" s="109" t="s">
        <v>601</v>
      </c>
      <c r="V699" s="110">
        <v>19701</v>
      </c>
      <c r="W699" s="110">
        <v>19762</v>
      </c>
      <c r="X699" s="111">
        <f t="shared" si="32"/>
        <v>61</v>
      </c>
      <c r="Z699" s="112">
        <f>VLOOKUP(F699,'24q3 abv'!1:1048576,46,FALSE)</f>
        <v>0.32882581326707339</v>
      </c>
      <c r="AA699" s="113">
        <f>VLOOKUP(F699,'24q3 abv'!1:1048576,48,FALSE)</f>
        <v>7.6749694198937926</v>
      </c>
      <c r="AB699" s="113">
        <f>VLOOKUP(F699,'24q3 abv'!1:1048576,49,FALSE)</f>
        <v>8.6072498043796397</v>
      </c>
      <c r="AC699" s="114">
        <f>VLOOKUP(F699,'24q3 abv'!1:1048576,50,FALSE)</f>
        <v>0.93228038448584716</v>
      </c>
      <c r="AF699" s="257"/>
      <c r="AI699" s="257"/>
    </row>
    <row r="700" spans="1:35" x14ac:dyDescent="0.2">
      <c r="A700" s="105">
        <v>487</v>
      </c>
      <c r="B700" s="105">
        <v>487049163</v>
      </c>
      <c r="C700" s="106" t="s">
        <v>313</v>
      </c>
      <c r="D700" s="105">
        <v>49</v>
      </c>
      <c r="E700" s="106" t="s">
        <v>112</v>
      </c>
      <c r="F700" s="105">
        <v>163</v>
      </c>
      <c r="G700" s="106" t="s">
        <v>48</v>
      </c>
      <c r="H700" s="107">
        <v>12</v>
      </c>
      <c r="I700" s="108"/>
      <c r="J700" s="109">
        <v>16483</v>
      </c>
      <c r="K700" s="110">
        <v>17768</v>
      </c>
      <c r="L700" s="111">
        <f t="shared" si="30"/>
        <v>1285</v>
      </c>
      <c r="M700" s="108"/>
      <c r="N700" s="109">
        <v>109</v>
      </c>
      <c r="O700" s="110">
        <v>118</v>
      </c>
      <c r="P700" s="110">
        <v>0</v>
      </c>
      <c r="Q700" s="110">
        <v>0</v>
      </c>
      <c r="R700" s="110" t="s">
        <v>601</v>
      </c>
      <c r="S700" s="111">
        <f t="shared" si="31"/>
        <v>0</v>
      </c>
      <c r="T700" s="108"/>
      <c r="U700" s="109">
        <v>17680</v>
      </c>
      <c r="V700" s="110">
        <v>18956</v>
      </c>
      <c r="W700" s="110">
        <v>18956</v>
      </c>
      <c r="X700" s="111">
        <f t="shared" si="32"/>
        <v>0</v>
      </c>
      <c r="Z700" s="112">
        <f>VLOOKUP(F700,'24q3 abv'!1:1048576,46,FALSE)</f>
        <v>-0.22828370213737514</v>
      </c>
      <c r="AA700" s="113">
        <f>VLOOKUP(F700,'24q3 abv'!1:1048576,48,FALSE)</f>
        <v>10.076345998506774</v>
      </c>
      <c r="AB700" s="113">
        <f>VLOOKUP(F700,'24q3 abv'!1:1048576,49,FALSE)</f>
        <v>8.2294977780381959</v>
      </c>
      <c r="AC700" s="114">
        <f>VLOOKUP(F700,'24q3 abv'!1:1048576,50,FALSE)</f>
        <v>-1.8468482204685781</v>
      </c>
      <c r="AF700" s="257"/>
      <c r="AI700" s="257"/>
    </row>
    <row r="701" spans="1:35" x14ac:dyDescent="0.2">
      <c r="A701" s="105">
        <v>487</v>
      </c>
      <c r="B701" s="105">
        <v>487049165</v>
      </c>
      <c r="C701" s="106" t="s">
        <v>313</v>
      </c>
      <c r="D701" s="105">
        <v>49</v>
      </c>
      <c r="E701" s="106" t="s">
        <v>112</v>
      </c>
      <c r="F701" s="105">
        <v>165</v>
      </c>
      <c r="G701" s="106" t="s">
        <v>49</v>
      </c>
      <c r="H701" s="107">
        <v>39</v>
      </c>
      <c r="I701" s="108"/>
      <c r="J701" s="109">
        <v>16533</v>
      </c>
      <c r="K701" s="110">
        <v>17752</v>
      </c>
      <c r="L701" s="111">
        <f t="shared" si="30"/>
        <v>1219</v>
      </c>
      <c r="M701" s="108"/>
      <c r="N701" s="109">
        <v>0</v>
      </c>
      <c r="O701" s="110">
        <v>0</v>
      </c>
      <c r="P701" s="110">
        <v>0</v>
      </c>
      <c r="Q701" s="110">
        <v>0</v>
      </c>
      <c r="R701" s="110" t="s">
        <v>601</v>
      </c>
      <c r="S701" s="111">
        <f t="shared" si="31"/>
        <v>0</v>
      </c>
      <c r="T701" s="108"/>
      <c r="U701" s="109">
        <v>17621</v>
      </c>
      <c r="V701" s="110">
        <v>18940</v>
      </c>
      <c r="W701" s="110">
        <v>18940</v>
      </c>
      <c r="X701" s="111">
        <f t="shared" si="32"/>
        <v>0</v>
      </c>
      <c r="Z701" s="112">
        <f>VLOOKUP(F701,'24q3 abv'!1:1048576,46,FALSE)</f>
        <v>-7.0003688766163918E-2</v>
      </c>
      <c r="AA701" s="113">
        <f>VLOOKUP(F701,'24q3 abv'!1:1048576,48,FALSE)</f>
        <v>11.535578507539256</v>
      </c>
      <c r="AB701" s="113">
        <f>VLOOKUP(F701,'24q3 abv'!1:1048576,49,FALSE)</f>
        <v>13.347082656981465</v>
      </c>
      <c r="AC701" s="114">
        <f>VLOOKUP(F701,'24q3 abv'!1:1048576,50,FALSE)</f>
        <v>1.8115041494422091</v>
      </c>
      <c r="AF701" s="257"/>
      <c r="AI701" s="257"/>
    </row>
    <row r="702" spans="1:35" x14ac:dyDescent="0.2">
      <c r="A702" s="105">
        <v>487</v>
      </c>
      <c r="B702" s="105">
        <v>487049176</v>
      </c>
      <c r="C702" s="106" t="s">
        <v>313</v>
      </c>
      <c r="D702" s="105">
        <v>49</v>
      </c>
      <c r="E702" s="106" t="s">
        <v>112</v>
      </c>
      <c r="F702" s="105">
        <v>176</v>
      </c>
      <c r="G702" s="106" t="s">
        <v>50</v>
      </c>
      <c r="H702" s="107">
        <v>49</v>
      </c>
      <c r="I702" s="108"/>
      <c r="J702" s="109">
        <v>16387</v>
      </c>
      <c r="K702" s="110">
        <v>17381</v>
      </c>
      <c r="L702" s="111">
        <f t="shared" si="30"/>
        <v>994</v>
      </c>
      <c r="M702" s="108"/>
      <c r="N702" s="109">
        <v>5573</v>
      </c>
      <c r="O702" s="110">
        <v>5911</v>
      </c>
      <c r="P702" s="110">
        <v>5911</v>
      </c>
      <c r="Q702" s="110">
        <v>4381</v>
      </c>
      <c r="R702" s="110" t="s">
        <v>601</v>
      </c>
      <c r="S702" s="111">
        <f t="shared" si="31"/>
        <v>-1530</v>
      </c>
      <c r="T702" s="108"/>
      <c r="U702" s="109">
        <v>23048</v>
      </c>
      <c r="V702" s="110">
        <v>24480</v>
      </c>
      <c r="W702" s="110">
        <v>22950</v>
      </c>
      <c r="X702" s="111">
        <f t="shared" si="32"/>
        <v>-1530</v>
      </c>
      <c r="Z702" s="112">
        <f>VLOOKUP(F702,'24q3 abv'!1:1048576,46,FALSE)</f>
        <v>-8.7981300551999482</v>
      </c>
      <c r="AA702" s="113">
        <f>VLOOKUP(F702,'24q3 abv'!1:1048576,48,FALSE)</f>
        <v>10.681823200416861</v>
      </c>
      <c r="AB702" s="113">
        <f>VLOOKUP(F702,'24q3 abv'!1:1048576,49,FALSE)</f>
        <v>4.139499251950669</v>
      </c>
      <c r="AC702" s="114">
        <f>VLOOKUP(F702,'24q3 abv'!1:1048576,50,FALSE)</f>
        <v>-6.5423239484661924</v>
      </c>
      <c r="AF702" s="257"/>
      <c r="AI702" s="257"/>
    </row>
    <row r="703" spans="1:35" x14ac:dyDescent="0.2">
      <c r="A703" s="105">
        <v>487</v>
      </c>
      <c r="B703" s="105">
        <v>487049178</v>
      </c>
      <c r="C703" s="106" t="s">
        <v>313</v>
      </c>
      <c r="D703" s="105">
        <v>49</v>
      </c>
      <c r="E703" s="106" t="s">
        <v>112</v>
      </c>
      <c r="F703" s="105">
        <v>178</v>
      </c>
      <c r="G703" s="106" t="s">
        <v>263</v>
      </c>
      <c r="H703" s="107">
        <v>4</v>
      </c>
      <c r="I703" s="108"/>
      <c r="J703" s="109">
        <v>15017</v>
      </c>
      <c r="K703" s="110">
        <v>17147</v>
      </c>
      <c r="L703" s="111">
        <f t="shared" si="30"/>
        <v>2130</v>
      </c>
      <c r="M703" s="108"/>
      <c r="N703" s="109">
        <v>1633</v>
      </c>
      <c r="O703" s="110">
        <v>1864</v>
      </c>
      <c r="P703" s="110">
        <v>1416</v>
      </c>
      <c r="Q703" s="110">
        <v>1391</v>
      </c>
      <c r="R703" s="110" t="s">
        <v>601</v>
      </c>
      <c r="S703" s="111">
        <f t="shared" si="31"/>
        <v>-25</v>
      </c>
      <c r="T703" s="108"/>
      <c r="U703" s="109">
        <v>17738</v>
      </c>
      <c r="V703" s="110">
        <v>19751</v>
      </c>
      <c r="W703" s="110">
        <v>19726</v>
      </c>
      <c r="X703" s="111">
        <f t="shared" si="32"/>
        <v>-25</v>
      </c>
      <c r="Z703" s="112">
        <f>VLOOKUP(F703,'24q3 abv'!1:1048576,46,FALSE)</f>
        <v>-0.14262561134003704</v>
      </c>
      <c r="AA703" s="113">
        <f>VLOOKUP(F703,'24q3 abv'!1:1048576,48,FALSE)</f>
        <v>8.3432463650919875</v>
      </c>
      <c r="AB703" s="113">
        <f>VLOOKUP(F703,'24q3 abv'!1:1048576,49,FALSE)</f>
        <v>5.2586879486014846</v>
      </c>
      <c r="AC703" s="114">
        <f>VLOOKUP(F703,'24q3 abv'!1:1048576,50,FALSE)</f>
        <v>-3.0845584164905029</v>
      </c>
      <c r="AF703" s="257"/>
      <c r="AI703" s="257"/>
    </row>
    <row r="704" spans="1:35" x14ac:dyDescent="0.2">
      <c r="A704" s="105">
        <v>487</v>
      </c>
      <c r="B704" s="105">
        <v>487049181</v>
      </c>
      <c r="C704" s="106" t="s">
        <v>313</v>
      </c>
      <c r="D704" s="105">
        <v>49</v>
      </c>
      <c r="E704" s="106" t="s">
        <v>112</v>
      </c>
      <c r="F704" s="105">
        <v>181</v>
      </c>
      <c r="G704" s="106" t="s">
        <v>121</v>
      </c>
      <c r="H704" s="107">
        <v>2</v>
      </c>
      <c r="I704" s="108"/>
      <c r="J704" s="109">
        <v>14901</v>
      </c>
      <c r="K704" s="110">
        <v>16954</v>
      </c>
      <c r="L704" s="111">
        <f t="shared" si="30"/>
        <v>2053</v>
      </c>
      <c r="M704" s="108"/>
      <c r="N704" s="109">
        <v>211</v>
      </c>
      <c r="O704" s="110">
        <v>240</v>
      </c>
      <c r="P704" s="110">
        <v>254</v>
      </c>
      <c r="Q704" s="110">
        <v>172</v>
      </c>
      <c r="R704" s="110" t="s">
        <v>601</v>
      </c>
      <c r="S704" s="111">
        <f t="shared" si="31"/>
        <v>-82</v>
      </c>
      <c r="T704" s="108"/>
      <c r="U704" s="109">
        <v>16200</v>
      </c>
      <c r="V704" s="110">
        <v>18396</v>
      </c>
      <c r="W704" s="110">
        <v>18314</v>
      </c>
      <c r="X704" s="111">
        <f t="shared" si="32"/>
        <v>-82</v>
      </c>
      <c r="Z704" s="112">
        <f>VLOOKUP(F704,'24q3 abv'!1:1048576,46,FALSE)</f>
        <v>-0.48334719077513455</v>
      </c>
      <c r="AA704" s="113">
        <f>VLOOKUP(F704,'24q3 abv'!1:1048576,48,FALSE)</f>
        <v>10.063037309385781</v>
      </c>
      <c r="AB704" s="113">
        <f>VLOOKUP(F704,'24q3 abv'!1:1048576,49,FALSE)</f>
        <v>9.6133097603403517</v>
      </c>
      <c r="AC704" s="114">
        <f>VLOOKUP(F704,'24q3 abv'!1:1048576,50,FALSE)</f>
        <v>-0.44972754904542889</v>
      </c>
      <c r="AF704" s="257"/>
      <c r="AI704" s="257"/>
    </row>
    <row r="705" spans="1:35" x14ac:dyDescent="0.2">
      <c r="A705" s="105">
        <v>487</v>
      </c>
      <c r="B705" s="105">
        <v>487049182</v>
      </c>
      <c r="C705" s="106" t="s">
        <v>313</v>
      </c>
      <c r="D705" s="105">
        <v>49</v>
      </c>
      <c r="E705" s="106" t="s">
        <v>112</v>
      </c>
      <c r="F705" s="105">
        <v>182</v>
      </c>
      <c r="G705" s="106" t="s">
        <v>213</v>
      </c>
      <c r="H705" s="107">
        <v>3</v>
      </c>
      <c r="I705" s="108"/>
      <c r="J705" s="109">
        <v>13139.008011564407</v>
      </c>
      <c r="K705" s="110">
        <v>11359</v>
      </c>
      <c r="L705" s="111">
        <f t="shared" si="30"/>
        <v>-1780.0080115644068</v>
      </c>
      <c r="M705" s="108"/>
      <c r="N705" s="109">
        <v>2564</v>
      </c>
      <c r="O705" s="110">
        <v>2216</v>
      </c>
      <c r="P705" s="110">
        <v>2216</v>
      </c>
      <c r="Q705" s="110">
        <v>1887</v>
      </c>
      <c r="R705" s="110" t="s">
        <v>601</v>
      </c>
      <c r="S705" s="111">
        <f t="shared" si="31"/>
        <v>-329</v>
      </c>
      <c r="T705" s="108"/>
      <c r="U705" s="109">
        <v>16791.008011564409</v>
      </c>
      <c r="V705" s="110">
        <v>14763</v>
      </c>
      <c r="W705" s="110">
        <v>14434</v>
      </c>
      <c r="X705" s="111">
        <f t="shared" si="32"/>
        <v>-329</v>
      </c>
      <c r="Z705" s="112">
        <f>VLOOKUP(F705,'24q3 abv'!1:1048576,46,FALSE)</f>
        <v>-2.9034958146262255</v>
      </c>
      <c r="AA705" s="113">
        <f>VLOOKUP(F705,'24q3 abv'!1:1048576,48,FALSE)</f>
        <v>8.3910412278742381</v>
      </c>
      <c r="AB705" s="113">
        <f>VLOOKUP(F705,'24q3 abv'!1:1048576,49,FALSE)</f>
        <v>5.3198674172592639</v>
      </c>
      <c r="AC705" s="114">
        <f>VLOOKUP(F705,'24q3 abv'!1:1048576,50,FALSE)</f>
        <v>-3.0711738106149742</v>
      </c>
      <c r="AF705" s="257"/>
      <c r="AI705" s="257"/>
    </row>
    <row r="706" spans="1:35" x14ac:dyDescent="0.2">
      <c r="A706" s="105">
        <v>487</v>
      </c>
      <c r="B706" s="105">
        <v>487049199</v>
      </c>
      <c r="C706" s="106" t="s">
        <v>313</v>
      </c>
      <c r="D706" s="105">
        <v>49</v>
      </c>
      <c r="E706" s="106" t="s">
        <v>112</v>
      </c>
      <c r="F706" s="105">
        <v>199</v>
      </c>
      <c r="G706" s="106" t="s">
        <v>122</v>
      </c>
      <c r="H706" s="107">
        <v>2</v>
      </c>
      <c r="I706" s="108"/>
      <c r="J706" s="109">
        <v>11982.317991734053</v>
      </c>
      <c r="K706" s="110">
        <v>16106</v>
      </c>
      <c r="L706" s="111">
        <f t="shared" si="30"/>
        <v>4123.6820082659469</v>
      </c>
      <c r="M706" s="108"/>
      <c r="N706" s="109">
        <v>8751</v>
      </c>
      <c r="O706" s="110">
        <v>11763</v>
      </c>
      <c r="P706" s="110">
        <v>11845</v>
      </c>
      <c r="Q706" s="110">
        <v>11841</v>
      </c>
      <c r="R706" s="110" t="s">
        <v>601</v>
      </c>
      <c r="S706" s="111">
        <f t="shared" si="31"/>
        <v>-4</v>
      </c>
      <c r="T706" s="108"/>
      <c r="U706" s="109">
        <v>21821.317991734053</v>
      </c>
      <c r="V706" s="110">
        <v>29139</v>
      </c>
      <c r="W706" s="110">
        <v>29135</v>
      </c>
      <c r="X706" s="111">
        <f t="shared" si="32"/>
        <v>-4</v>
      </c>
      <c r="Z706" s="112">
        <f>VLOOKUP(F706,'24q3 abv'!1:1048576,46,FALSE)</f>
        <v>-2.2273215130411472E-2</v>
      </c>
      <c r="AA706" s="113">
        <f>VLOOKUP(F706,'24q3 abv'!1:1048576,48,FALSE)</f>
        <v>6.1366903119810354</v>
      </c>
      <c r="AB706" s="113">
        <f>VLOOKUP(F706,'24q3 abv'!1:1048576,49,FALSE)</f>
        <v>6.3011363162645324</v>
      </c>
      <c r="AC706" s="114">
        <f>VLOOKUP(F706,'24q3 abv'!1:1048576,50,FALSE)</f>
        <v>0.16444600428349698</v>
      </c>
      <c r="AF706" s="257"/>
      <c r="AI706" s="257"/>
    </row>
    <row r="707" spans="1:35" x14ac:dyDescent="0.2">
      <c r="A707" s="105">
        <v>487</v>
      </c>
      <c r="B707" s="105">
        <v>487049201</v>
      </c>
      <c r="C707" s="106" t="s">
        <v>313</v>
      </c>
      <c r="D707" s="105">
        <v>49</v>
      </c>
      <c r="E707" s="106" t="s">
        <v>112</v>
      </c>
      <c r="F707" s="105">
        <v>201</v>
      </c>
      <c r="G707" s="106" t="s">
        <v>36</v>
      </c>
      <c r="H707" s="107">
        <v>1</v>
      </c>
      <c r="I707" s="108"/>
      <c r="J707" s="109">
        <v>16657.577270715865</v>
      </c>
      <c r="K707" s="110">
        <v>19793</v>
      </c>
      <c r="L707" s="111">
        <f t="shared" si="30"/>
        <v>3135.4227292841351</v>
      </c>
      <c r="M707" s="108"/>
      <c r="N707" s="109">
        <v>81</v>
      </c>
      <c r="O707" s="110">
        <v>96</v>
      </c>
      <c r="P707" s="110">
        <v>165</v>
      </c>
      <c r="Q707" s="110">
        <v>104</v>
      </c>
      <c r="R707" s="110" t="s">
        <v>601</v>
      </c>
      <c r="S707" s="111">
        <f t="shared" si="31"/>
        <v>-61</v>
      </c>
      <c r="T707" s="108"/>
      <c r="U707" s="109">
        <v>17826.577270715865</v>
      </c>
      <c r="V707" s="110">
        <v>21146</v>
      </c>
      <c r="W707" s="110">
        <v>21085</v>
      </c>
      <c r="X707" s="111">
        <f t="shared" si="32"/>
        <v>-61</v>
      </c>
      <c r="Z707" s="112">
        <f>VLOOKUP(F707,'24q3 abv'!1:1048576,46,FALSE)</f>
        <v>-0.3106533941193419</v>
      </c>
      <c r="AA707" s="113">
        <f>VLOOKUP(F707,'24q3 abv'!1:1048576,48,FALSE)</f>
        <v>11.362483798408906</v>
      </c>
      <c r="AB707" s="113">
        <f>VLOOKUP(F707,'24q3 abv'!1:1048576,49,FALSE)</f>
        <v>11.408756853429635</v>
      </c>
      <c r="AC707" s="114">
        <f>VLOOKUP(F707,'24q3 abv'!1:1048576,50,FALSE)</f>
        <v>4.6273055020728648E-2</v>
      </c>
      <c r="AF707" s="257"/>
      <c r="AI707" s="257"/>
    </row>
    <row r="708" spans="1:35" x14ac:dyDescent="0.2">
      <c r="A708" s="105">
        <v>487</v>
      </c>
      <c r="B708" s="105">
        <v>487049229</v>
      </c>
      <c r="C708" s="106" t="s">
        <v>313</v>
      </c>
      <c r="D708" s="105">
        <v>49</v>
      </c>
      <c r="E708" s="106" t="s">
        <v>112</v>
      </c>
      <c r="F708" s="105">
        <v>229</v>
      </c>
      <c r="G708" s="106" t="s">
        <v>51</v>
      </c>
      <c r="H708" s="107">
        <v>2</v>
      </c>
      <c r="I708" s="108"/>
      <c r="J708" s="109">
        <v>12704</v>
      </c>
      <c r="K708" s="110">
        <v>13136</v>
      </c>
      <c r="L708" s="111">
        <f t="shared" si="30"/>
        <v>432</v>
      </c>
      <c r="M708" s="108"/>
      <c r="N708" s="109">
        <v>957</v>
      </c>
      <c r="O708" s="110">
        <v>989</v>
      </c>
      <c r="P708" s="110">
        <v>989</v>
      </c>
      <c r="Q708" s="110">
        <v>1131</v>
      </c>
      <c r="R708" s="110" t="s">
        <v>601</v>
      </c>
      <c r="S708" s="111">
        <f t="shared" si="31"/>
        <v>142</v>
      </c>
      <c r="T708" s="108"/>
      <c r="U708" s="109">
        <v>14749</v>
      </c>
      <c r="V708" s="110">
        <v>15313</v>
      </c>
      <c r="W708" s="110">
        <v>15455</v>
      </c>
      <c r="X708" s="111">
        <f t="shared" si="32"/>
        <v>142</v>
      </c>
      <c r="Z708" s="112">
        <f>VLOOKUP(F708,'24q3 abv'!1:1048576,46,FALSE)</f>
        <v>1.0804157794700444</v>
      </c>
      <c r="AA708" s="113">
        <f>VLOOKUP(F708,'24q3 abv'!1:1048576,48,FALSE)</f>
        <v>9.163770661615338</v>
      </c>
      <c r="AB708" s="113">
        <f>VLOOKUP(F708,'24q3 abv'!1:1048576,49,FALSE)</f>
        <v>10.302219917358716</v>
      </c>
      <c r="AC708" s="114">
        <f>VLOOKUP(F708,'24q3 abv'!1:1048576,50,FALSE)</f>
        <v>1.1384492557433781</v>
      </c>
      <c r="AF708" s="257"/>
      <c r="AI708" s="257"/>
    </row>
    <row r="709" spans="1:35" x14ac:dyDescent="0.2">
      <c r="A709" s="105">
        <v>487</v>
      </c>
      <c r="B709" s="105">
        <v>487049243</v>
      </c>
      <c r="C709" s="106" t="s">
        <v>313</v>
      </c>
      <c r="D709" s="105">
        <v>49</v>
      </c>
      <c r="E709" s="106" t="s">
        <v>112</v>
      </c>
      <c r="F709" s="105">
        <v>243</v>
      </c>
      <c r="G709" s="106" t="s">
        <v>62</v>
      </c>
      <c r="H709" s="107">
        <v>1</v>
      </c>
      <c r="I709" s="108"/>
      <c r="J709" s="109">
        <v>15518.332806854127</v>
      </c>
      <c r="K709" s="110">
        <v>24028</v>
      </c>
      <c r="L709" s="111">
        <f t="shared" si="30"/>
        <v>8509.6671931458732</v>
      </c>
      <c r="M709" s="108"/>
      <c r="N709" s="109">
        <v>2211</v>
      </c>
      <c r="O709" s="110">
        <v>3424</v>
      </c>
      <c r="P709" s="110">
        <v>2571</v>
      </c>
      <c r="Q709" s="110">
        <v>2580</v>
      </c>
      <c r="R709" s="110" t="s">
        <v>601</v>
      </c>
      <c r="S709" s="111">
        <f t="shared" si="31"/>
        <v>9</v>
      </c>
      <c r="T709" s="108"/>
      <c r="U709" s="109">
        <v>18817.332806854127</v>
      </c>
      <c r="V709" s="110">
        <v>27787</v>
      </c>
      <c r="W709" s="110">
        <v>27796</v>
      </c>
      <c r="X709" s="111">
        <f t="shared" si="32"/>
        <v>9</v>
      </c>
      <c r="Z709" s="112">
        <f>VLOOKUP(F709,'24q3 abv'!1:1048576,46,FALSE)</f>
        <v>3.834364684767877E-2</v>
      </c>
      <c r="AA709" s="113">
        <f>VLOOKUP(F709,'24q3 abv'!1:1048576,48,FALSE)</f>
        <v>11.760665710220056</v>
      </c>
      <c r="AB709" s="113">
        <f>VLOOKUP(F709,'24q3 abv'!1:1048576,49,FALSE)</f>
        <v>7.6975667561751724</v>
      </c>
      <c r="AC709" s="114">
        <f>VLOOKUP(F709,'24q3 abv'!1:1048576,50,FALSE)</f>
        <v>-4.0630989540448841</v>
      </c>
      <c r="AF709" s="257"/>
      <c r="AI709" s="257"/>
    </row>
    <row r="710" spans="1:35" x14ac:dyDescent="0.2">
      <c r="A710" s="105">
        <v>487</v>
      </c>
      <c r="B710" s="105">
        <v>487049244</v>
      </c>
      <c r="C710" s="106" t="s">
        <v>313</v>
      </c>
      <c r="D710" s="105">
        <v>49</v>
      </c>
      <c r="E710" s="106" t="s">
        <v>112</v>
      </c>
      <c r="F710" s="105">
        <v>244</v>
      </c>
      <c r="G710" s="106" t="s">
        <v>52</v>
      </c>
      <c r="H710" s="107">
        <v>5</v>
      </c>
      <c r="I710" s="108"/>
      <c r="J710" s="109">
        <v>14253</v>
      </c>
      <c r="K710" s="110">
        <v>16622</v>
      </c>
      <c r="L710" s="111">
        <f t="shared" si="30"/>
        <v>2369</v>
      </c>
      <c r="M710" s="108"/>
      <c r="N710" s="109">
        <v>4057</v>
      </c>
      <c r="O710" s="110">
        <v>4732</v>
      </c>
      <c r="P710" s="110">
        <v>4781</v>
      </c>
      <c r="Q710" s="110">
        <v>4757</v>
      </c>
      <c r="R710" s="110" t="s">
        <v>601</v>
      </c>
      <c r="S710" s="111">
        <f t="shared" si="31"/>
        <v>-24</v>
      </c>
      <c r="T710" s="108"/>
      <c r="U710" s="109">
        <v>19398</v>
      </c>
      <c r="V710" s="110">
        <v>22591</v>
      </c>
      <c r="W710" s="110">
        <v>22567</v>
      </c>
      <c r="X710" s="111">
        <f t="shared" si="32"/>
        <v>-24</v>
      </c>
      <c r="Z710" s="112">
        <f>VLOOKUP(F710,'24q3 abv'!1:1048576,46,FALSE)</f>
        <v>-0.1488089004262747</v>
      </c>
      <c r="AA710" s="113">
        <f>VLOOKUP(F710,'24q3 abv'!1:1048576,48,FALSE)</f>
        <v>6.4858268964292893</v>
      </c>
      <c r="AB710" s="113">
        <f>VLOOKUP(F710,'24q3 abv'!1:1048576,49,FALSE)</f>
        <v>7.0576880427834432</v>
      </c>
      <c r="AC710" s="114">
        <f>VLOOKUP(F710,'24q3 abv'!1:1048576,50,FALSE)</f>
        <v>0.57186114635415386</v>
      </c>
      <c r="AF710" s="257"/>
      <c r="AI710" s="257"/>
    </row>
    <row r="711" spans="1:35" x14ac:dyDescent="0.2">
      <c r="A711" s="105">
        <v>487</v>
      </c>
      <c r="B711" s="105">
        <v>487049248</v>
      </c>
      <c r="C711" s="106" t="s">
        <v>313</v>
      </c>
      <c r="D711" s="105">
        <v>49</v>
      </c>
      <c r="E711" s="106" t="s">
        <v>112</v>
      </c>
      <c r="F711" s="105">
        <v>248</v>
      </c>
      <c r="G711" s="106" t="s">
        <v>53</v>
      </c>
      <c r="H711" s="107">
        <v>15</v>
      </c>
      <c r="I711" s="108"/>
      <c r="J711" s="109">
        <v>16058</v>
      </c>
      <c r="K711" s="110">
        <v>17166</v>
      </c>
      <c r="L711" s="111">
        <f t="shared" si="30"/>
        <v>1108</v>
      </c>
      <c r="M711" s="108"/>
      <c r="N711" s="109">
        <v>1058</v>
      </c>
      <c r="O711" s="110">
        <v>1131</v>
      </c>
      <c r="P711" s="110">
        <v>542</v>
      </c>
      <c r="Q711" s="110">
        <v>554</v>
      </c>
      <c r="R711" s="110" t="s">
        <v>601</v>
      </c>
      <c r="S711" s="111">
        <f t="shared" si="31"/>
        <v>12</v>
      </c>
      <c r="T711" s="108"/>
      <c r="U711" s="109">
        <v>18204</v>
      </c>
      <c r="V711" s="110">
        <v>18896</v>
      </c>
      <c r="W711" s="110">
        <v>18908</v>
      </c>
      <c r="X711" s="111">
        <f t="shared" si="32"/>
        <v>12</v>
      </c>
      <c r="Z711" s="112">
        <f>VLOOKUP(F711,'24q3 abv'!1:1048576,46,FALSE)</f>
        <v>7.0278757644658185E-2</v>
      </c>
      <c r="AA711" s="113">
        <f>VLOOKUP(F711,'24q3 abv'!1:1048576,48,FALSE)</f>
        <v>13.952277793700604</v>
      </c>
      <c r="AB711" s="113">
        <f>VLOOKUP(F711,'24q3 abv'!1:1048576,49,FALSE)</f>
        <v>9.8352635981680656</v>
      </c>
      <c r="AC711" s="114">
        <f>VLOOKUP(F711,'24q3 abv'!1:1048576,50,FALSE)</f>
        <v>-4.1170141955325388</v>
      </c>
      <c r="AF711" s="257"/>
      <c r="AI711" s="257"/>
    </row>
    <row r="712" spans="1:35" x14ac:dyDescent="0.2">
      <c r="A712" s="105">
        <v>487</v>
      </c>
      <c r="B712" s="105">
        <v>487049262</v>
      </c>
      <c r="C712" s="106" t="s">
        <v>313</v>
      </c>
      <c r="D712" s="105">
        <v>49</v>
      </c>
      <c r="E712" s="106" t="s">
        <v>112</v>
      </c>
      <c r="F712" s="105">
        <v>262</v>
      </c>
      <c r="G712" s="106" t="s">
        <v>54</v>
      </c>
      <c r="H712" s="107">
        <v>8</v>
      </c>
      <c r="I712" s="108"/>
      <c r="J712" s="109">
        <v>15270</v>
      </c>
      <c r="K712" s="110">
        <v>17453</v>
      </c>
      <c r="L712" s="111">
        <f t="shared" si="30"/>
        <v>2183</v>
      </c>
      <c r="M712" s="108"/>
      <c r="N712" s="109">
        <v>3046</v>
      </c>
      <c r="O712" s="110">
        <v>3481</v>
      </c>
      <c r="P712" s="110">
        <v>2259</v>
      </c>
      <c r="Q712" s="110">
        <v>2188</v>
      </c>
      <c r="R712" s="110" t="s">
        <v>601</v>
      </c>
      <c r="S712" s="111">
        <f t="shared" si="31"/>
        <v>-71</v>
      </c>
      <c r="T712" s="108"/>
      <c r="U712" s="109">
        <v>19404</v>
      </c>
      <c r="V712" s="110">
        <v>20900</v>
      </c>
      <c r="W712" s="110">
        <v>20829</v>
      </c>
      <c r="X712" s="111">
        <f t="shared" si="32"/>
        <v>-71</v>
      </c>
      <c r="Z712" s="112">
        <f>VLOOKUP(F712,'24q3 abv'!1:1048576,46,FALSE)</f>
        <v>-0.40802191869867954</v>
      </c>
      <c r="AA712" s="113">
        <f>VLOOKUP(F712,'24q3 abv'!1:1048576,48,FALSE)</f>
        <v>12.046713265731245</v>
      </c>
      <c r="AB712" s="113">
        <f>VLOOKUP(F712,'24q3 abv'!1:1048576,49,FALSE)</f>
        <v>4.312485183556074</v>
      </c>
      <c r="AC712" s="114">
        <f>VLOOKUP(F712,'24q3 abv'!1:1048576,50,FALSE)</f>
        <v>-7.7342280821751714</v>
      </c>
      <c r="AF712" s="257"/>
      <c r="AI712" s="257"/>
    </row>
    <row r="713" spans="1:35" x14ac:dyDescent="0.2">
      <c r="A713" s="105">
        <v>487</v>
      </c>
      <c r="B713" s="105">
        <v>487049274</v>
      </c>
      <c r="C713" s="106" t="s">
        <v>313</v>
      </c>
      <c r="D713" s="105">
        <v>49</v>
      </c>
      <c r="E713" s="106" t="s">
        <v>112</v>
      </c>
      <c r="F713" s="105">
        <v>274</v>
      </c>
      <c r="G713" s="106" t="s">
        <v>63</v>
      </c>
      <c r="H713" s="107">
        <v>120</v>
      </c>
      <c r="I713" s="108"/>
      <c r="J713" s="109">
        <v>16379</v>
      </c>
      <c r="K713" s="110">
        <v>18182</v>
      </c>
      <c r="L713" s="111">
        <f t="shared" si="30"/>
        <v>1803</v>
      </c>
      <c r="M713" s="108"/>
      <c r="N713" s="109">
        <v>7706</v>
      </c>
      <c r="O713" s="110">
        <v>8554</v>
      </c>
      <c r="P713" s="110">
        <v>8070</v>
      </c>
      <c r="Q713" s="110">
        <v>8054</v>
      </c>
      <c r="R713" s="110" t="s">
        <v>601</v>
      </c>
      <c r="S713" s="111">
        <f t="shared" si="31"/>
        <v>-16</v>
      </c>
      <c r="T713" s="108"/>
      <c r="U713" s="109">
        <v>25173</v>
      </c>
      <c r="V713" s="110">
        <v>27440</v>
      </c>
      <c r="W713" s="110">
        <v>27424</v>
      </c>
      <c r="X713" s="111">
        <f t="shared" si="32"/>
        <v>-16</v>
      </c>
      <c r="Z713" s="112">
        <f>VLOOKUP(F713,'24q3 abv'!1:1048576,46,FALSE)</f>
        <v>-8.6771016400803092E-2</v>
      </c>
      <c r="AA713" s="113">
        <f>VLOOKUP(F713,'24q3 abv'!1:1048576,48,FALSE)</f>
        <v>9.891291484672788</v>
      </c>
      <c r="AB713" s="113">
        <f>VLOOKUP(F713,'24q3 abv'!1:1048576,49,FALSE)</f>
        <v>7.7798902537394508</v>
      </c>
      <c r="AC713" s="114">
        <f>VLOOKUP(F713,'24q3 abv'!1:1048576,50,FALSE)</f>
        <v>-2.1114012309333372</v>
      </c>
      <c r="AF713" s="257"/>
      <c r="AI713" s="257"/>
    </row>
    <row r="714" spans="1:35" x14ac:dyDescent="0.2">
      <c r="A714" s="105">
        <v>487</v>
      </c>
      <c r="B714" s="105">
        <v>487049285</v>
      </c>
      <c r="C714" s="106" t="s">
        <v>313</v>
      </c>
      <c r="D714" s="105">
        <v>49</v>
      </c>
      <c r="E714" s="106" t="s">
        <v>112</v>
      </c>
      <c r="F714" s="105">
        <v>285</v>
      </c>
      <c r="G714" s="106" t="s">
        <v>64</v>
      </c>
      <c r="H714" s="107">
        <v>3</v>
      </c>
      <c r="I714" s="108"/>
      <c r="J714" s="109">
        <v>11334</v>
      </c>
      <c r="K714" s="110">
        <v>13493</v>
      </c>
      <c r="L714" s="111">
        <f t="shared" si="30"/>
        <v>2159</v>
      </c>
      <c r="M714" s="108"/>
      <c r="N714" s="109">
        <v>2731</v>
      </c>
      <c r="O714" s="110">
        <v>3252</v>
      </c>
      <c r="P714" s="110">
        <v>3252</v>
      </c>
      <c r="Q714" s="110">
        <v>2288</v>
      </c>
      <c r="R714" s="110" t="s">
        <v>601</v>
      </c>
      <c r="S714" s="111">
        <f t="shared" si="31"/>
        <v>-964</v>
      </c>
      <c r="T714" s="108"/>
      <c r="U714" s="109">
        <v>15153</v>
      </c>
      <c r="V714" s="110">
        <v>17933</v>
      </c>
      <c r="W714" s="110">
        <v>16969</v>
      </c>
      <c r="X714" s="111">
        <f t="shared" si="32"/>
        <v>-964</v>
      </c>
      <c r="Z714" s="112">
        <f>VLOOKUP(F714,'24q3 abv'!1:1048576,46,FALSE)</f>
        <v>-7.1403336146237422</v>
      </c>
      <c r="AA714" s="113">
        <f>VLOOKUP(F714,'24q3 abv'!1:1048576,48,FALSE)</f>
        <v>12.599654036443464</v>
      </c>
      <c r="AB714" s="113">
        <f>VLOOKUP(F714,'24q3 abv'!1:1048576,49,FALSE)</f>
        <v>6.0000398874237453</v>
      </c>
      <c r="AC714" s="114">
        <f>VLOOKUP(F714,'24q3 abv'!1:1048576,50,FALSE)</f>
        <v>-6.5996141490197191</v>
      </c>
      <c r="AF714" s="257"/>
      <c r="AI714" s="257"/>
    </row>
    <row r="715" spans="1:35" x14ac:dyDescent="0.2">
      <c r="A715" s="105">
        <v>487</v>
      </c>
      <c r="B715" s="105">
        <v>487049293</v>
      </c>
      <c r="C715" s="106" t="s">
        <v>313</v>
      </c>
      <c r="D715" s="105">
        <v>49</v>
      </c>
      <c r="E715" s="106" t="s">
        <v>112</v>
      </c>
      <c r="F715" s="105">
        <v>293</v>
      </c>
      <c r="G715" s="106" t="s">
        <v>65</v>
      </c>
      <c r="H715" s="107">
        <v>2</v>
      </c>
      <c r="I715" s="108"/>
      <c r="J715" s="109">
        <v>14953.293164987406</v>
      </c>
      <c r="K715" s="110">
        <v>20819</v>
      </c>
      <c r="L715" s="111">
        <f t="shared" ref="L715:L778" si="33">IFERROR(IF(J715="","",K715-J715),"")</f>
        <v>5865.7068350125937</v>
      </c>
      <c r="M715" s="108"/>
      <c r="N715" s="109">
        <v>404</v>
      </c>
      <c r="O715" s="110">
        <v>562</v>
      </c>
      <c r="P715" s="110">
        <v>599</v>
      </c>
      <c r="Q715" s="110">
        <v>722</v>
      </c>
      <c r="R715" s="110" t="s">
        <v>601</v>
      </c>
      <c r="S715" s="111">
        <f t="shared" ref="S715:S778" si="34">IFERROR(IF(Q715="","",Q715-P715),"")</f>
        <v>123</v>
      </c>
      <c r="T715" s="108"/>
      <c r="U715" s="109">
        <v>16445.293164987408</v>
      </c>
      <c r="V715" s="110">
        <v>22606</v>
      </c>
      <c r="W715" s="110">
        <v>22729</v>
      </c>
      <c r="X715" s="111">
        <f t="shared" ref="X715:X778" si="35">IFERROR(IF(V715="","",W715-V715),"")</f>
        <v>123</v>
      </c>
      <c r="Z715" s="112">
        <f>VLOOKUP(F715,'24q3 abv'!1:1048576,46,FALSE)</f>
        <v>0.59280032246729775</v>
      </c>
      <c r="AA715" s="113">
        <f>VLOOKUP(F715,'24q3 abv'!1:1048576,48,FALSE)</f>
        <v>10.669097540232126</v>
      </c>
      <c r="AB715" s="113">
        <f>VLOOKUP(F715,'24q3 abv'!1:1048576,49,FALSE)</f>
        <v>11.558525803307015</v>
      </c>
      <c r="AC715" s="114">
        <f>VLOOKUP(F715,'24q3 abv'!1:1048576,50,FALSE)</f>
        <v>0.88942826307488865</v>
      </c>
      <c r="AF715" s="257"/>
      <c r="AI715" s="257"/>
    </row>
    <row r="716" spans="1:35" x14ac:dyDescent="0.2">
      <c r="A716" s="105">
        <v>487</v>
      </c>
      <c r="B716" s="105">
        <v>487049295</v>
      </c>
      <c r="C716" s="106" t="s">
        <v>313</v>
      </c>
      <c r="D716" s="105">
        <v>49</v>
      </c>
      <c r="E716" s="106" t="s">
        <v>112</v>
      </c>
      <c r="F716" s="105">
        <v>295</v>
      </c>
      <c r="G716" s="106" t="s">
        <v>124</v>
      </c>
      <c r="H716" s="107">
        <v>1</v>
      </c>
      <c r="I716" s="108"/>
      <c r="J716" s="109" t="s">
        <v>601</v>
      </c>
      <c r="K716" s="110">
        <v>12678</v>
      </c>
      <c r="L716" s="111" t="str">
        <f t="shared" si="33"/>
        <v/>
      </c>
      <c r="M716" s="108"/>
      <c r="N716" s="109" t="s">
        <v>601</v>
      </c>
      <c r="O716" s="110">
        <v>6727</v>
      </c>
      <c r="P716" s="110">
        <v>6285</v>
      </c>
      <c r="Q716" s="110">
        <v>6262</v>
      </c>
      <c r="R716" s="110" t="s">
        <v>601</v>
      </c>
      <c r="S716" s="111">
        <f t="shared" si="34"/>
        <v>-23</v>
      </c>
      <c r="T716" s="108"/>
      <c r="U716" s="109" t="s">
        <v>601</v>
      </c>
      <c r="V716" s="110">
        <v>20151</v>
      </c>
      <c r="W716" s="110">
        <v>20128</v>
      </c>
      <c r="X716" s="111">
        <f t="shared" si="35"/>
        <v>-23</v>
      </c>
      <c r="Z716" s="112">
        <f>VLOOKUP(F716,'24q3 abv'!1:1048576,46,FALSE)</f>
        <v>-0.17953285579176281</v>
      </c>
      <c r="AA716" s="113">
        <f>VLOOKUP(F716,'24q3 abv'!1:1048576,48,FALSE)</f>
        <v>6.8609636562553522</v>
      </c>
      <c r="AB716" s="113">
        <f>VLOOKUP(F716,'24q3 abv'!1:1048576,49,FALSE)</f>
        <v>4.2880426728941705</v>
      </c>
      <c r="AC716" s="114">
        <f>VLOOKUP(F716,'24q3 abv'!1:1048576,50,FALSE)</f>
        <v>-2.5729209833611817</v>
      </c>
      <c r="AF716" s="257"/>
      <c r="AI716" s="257"/>
    </row>
    <row r="717" spans="1:35" x14ac:dyDescent="0.2">
      <c r="A717" s="105">
        <v>487</v>
      </c>
      <c r="B717" s="105">
        <v>487049308</v>
      </c>
      <c r="C717" s="106" t="s">
        <v>313</v>
      </c>
      <c r="D717" s="105">
        <v>49</v>
      </c>
      <c r="E717" s="106" t="s">
        <v>112</v>
      </c>
      <c r="F717" s="105">
        <v>308</v>
      </c>
      <c r="G717" s="106" t="s">
        <v>105</v>
      </c>
      <c r="H717" s="107">
        <v>2</v>
      </c>
      <c r="I717" s="108"/>
      <c r="J717" s="109">
        <v>13216</v>
      </c>
      <c r="K717" s="110">
        <v>16089</v>
      </c>
      <c r="L717" s="111">
        <f t="shared" si="33"/>
        <v>2873</v>
      </c>
      <c r="M717" s="108"/>
      <c r="N717" s="109">
        <v>5452</v>
      </c>
      <c r="O717" s="110">
        <v>6637</v>
      </c>
      <c r="P717" s="110">
        <v>4329</v>
      </c>
      <c r="Q717" s="110">
        <v>4314</v>
      </c>
      <c r="R717" s="110" t="s">
        <v>601</v>
      </c>
      <c r="S717" s="111">
        <f t="shared" si="34"/>
        <v>-15</v>
      </c>
      <c r="T717" s="108"/>
      <c r="U717" s="109">
        <v>19756</v>
      </c>
      <c r="V717" s="110">
        <v>21606</v>
      </c>
      <c r="W717" s="110">
        <v>21591</v>
      </c>
      <c r="X717" s="111">
        <f t="shared" si="35"/>
        <v>-15</v>
      </c>
      <c r="Z717" s="112">
        <f>VLOOKUP(F717,'24q3 abv'!1:1048576,46,FALSE)</f>
        <v>-9.1722481895274655E-2</v>
      </c>
      <c r="AA717" s="113">
        <f>VLOOKUP(F717,'24q3 abv'!1:1048576,48,FALSE)</f>
        <v>11.538564033538364</v>
      </c>
      <c r="AB717" s="113">
        <f>VLOOKUP(F717,'24q3 abv'!1:1048576,49,FALSE)</f>
        <v>-0.7814686681805979</v>
      </c>
      <c r="AC717" s="114">
        <f>VLOOKUP(F717,'24q3 abv'!1:1048576,50,FALSE)</f>
        <v>-12.320032701718961</v>
      </c>
      <c r="AF717" s="257"/>
      <c r="AI717" s="257"/>
    </row>
    <row r="718" spans="1:35" x14ac:dyDescent="0.2">
      <c r="A718" s="105">
        <v>487</v>
      </c>
      <c r="B718" s="105">
        <v>487049314</v>
      </c>
      <c r="C718" s="106" t="s">
        <v>313</v>
      </c>
      <c r="D718" s="105">
        <v>49</v>
      </c>
      <c r="E718" s="106" t="s">
        <v>112</v>
      </c>
      <c r="F718" s="105">
        <v>314</v>
      </c>
      <c r="G718" s="106" t="s">
        <v>131</v>
      </c>
      <c r="H718" s="107">
        <v>2</v>
      </c>
      <c r="I718" s="108"/>
      <c r="J718" s="109">
        <v>18284</v>
      </c>
      <c r="K718" s="110">
        <v>19632</v>
      </c>
      <c r="L718" s="111">
        <f t="shared" si="33"/>
        <v>1348</v>
      </c>
      <c r="M718" s="108"/>
      <c r="N718" s="109">
        <v>13797</v>
      </c>
      <c r="O718" s="110" t="s">
        <v>601</v>
      </c>
      <c r="P718" s="110">
        <v>11568</v>
      </c>
      <c r="Q718" s="110">
        <v>11610</v>
      </c>
      <c r="R718" s="110" t="s">
        <v>601</v>
      </c>
      <c r="S718" s="111">
        <f t="shared" si="34"/>
        <v>42</v>
      </c>
      <c r="T718" s="108"/>
      <c r="U718" s="109">
        <v>33169</v>
      </c>
      <c r="V718" s="110">
        <v>32388</v>
      </c>
      <c r="W718" s="110">
        <v>32430</v>
      </c>
      <c r="X718" s="111">
        <f t="shared" si="35"/>
        <v>42</v>
      </c>
      <c r="Z718" s="112">
        <f>VLOOKUP(F718,'24q3 abv'!1:1048576,46,FALSE)</f>
        <v>0.21545468293865611</v>
      </c>
      <c r="AA718" s="113">
        <f>VLOOKUP(F718,'24q3 abv'!1:1048576,48,FALSE)</f>
        <v>9.7307176945995284</v>
      </c>
      <c r="AB718" s="113">
        <f>VLOOKUP(F718,'24q3 abv'!1:1048576,49,FALSE)</f>
        <v>-0.46873415768337234</v>
      </c>
      <c r="AC718" s="114">
        <f>VLOOKUP(F718,'24q3 abv'!1:1048576,50,FALSE)</f>
        <v>-10.1994518522829</v>
      </c>
      <c r="AF718" s="257"/>
      <c r="AI718" s="257"/>
    </row>
    <row r="719" spans="1:35" x14ac:dyDescent="0.2">
      <c r="A719" s="105">
        <v>487</v>
      </c>
      <c r="B719" s="105">
        <v>487049347</v>
      </c>
      <c r="C719" s="106" t="s">
        <v>313</v>
      </c>
      <c r="D719" s="105">
        <v>49</v>
      </c>
      <c r="E719" s="106" t="s">
        <v>112</v>
      </c>
      <c r="F719" s="105">
        <v>347</v>
      </c>
      <c r="G719" s="106" t="s">
        <v>127</v>
      </c>
      <c r="H719" s="107">
        <v>13</v>
      </c>
      <c r="I719" s="108"/>
      <c r="J719" s="109">
        <v>16813</v>
      </c>
      <c r="K719" s="110">
        <v>18339</v>
      </c>
      <c r="L719" s="111">
        <f t="shared" si="33"/>
        <v>1526</v>
      </c>
      <c r="M719" s="108"/>
      <c r="N719" s="109">
        <v>7515</v>
      </c>
      <c r="O719" s="110">
        <v>8197</v>
      </c>
      <c r="P719" s="110">
        <v>7742</v>
      </c>
      <c r="Q719" s="110">
        <v>7748</v>
      </c>
      <c r="R719" s="110" t="s">
        <v>601</v>
      </c>
      <c r="S719" s="111">
        <f t="shared" si="34"/>
        <v>6</v>
      </c>
      <c r="T719" s="108"/>
      <c r="U719" s="109">
        <v>25416</v>
      </c>
      <c r="V719" s="110">
        <v>27269</v>
      </c>
      <c r="W719" s="110">
        <v>27275</v>
      </c>
      <c r="X719" s="111">
        <f t="shared" si="35"/>
        <v>6</v>
      </c>
      <c r="Z719" s="112">
        <f>VLOOKUP(F719,'24q3 abv'!1:1048576,46,FALSE)</f>
        <v>3.4462395688734659E-2</v>
      </c>
      <c r="AA719" s="113">
        <f>VLOOKUP(F719,'24q3 abv'!1:1048576,48,FALSE)</f>
        <v>7.3734963698448421</v>
      </c>
      <c r="AB719" s="113">
        <f>VLOOKUP(F719,'24q3 abv'!1:1048576,49,FALSE)</f>
        <v>5.2265994503235369</v>
      </c>
      <c r="AC719" s="114">
        <f>VLOOKUP(F719,'24q3 abv'!1:1048576,50,FALSE)</f>
        <v>-2.1468969195213052</v>
      </c>
      <c r="AF719" s="257"/>
      <c r="AI719" s="257"/>
    </row>
    <row r="720" spans="1:35" x14ac:dyDescent="0.2">
      <c r="A720" s="105">
        <v>487</v>
      </c>
      <c r="B720" s="105">
        <v>487274010</v>
      </c>
      <c r="C720" s="106" t="s">
        <v>313</v>
      </c>
      <c r="D720" s="105">
        <v>274</v>
      </c>
      <c r="E720" s="106" t="s">
        <v>63</v>
      </c>
      <c r="F720" s="105">
        <v>10</v>
      </c>
      <c r="G720" s="106" t="s">
        <v>113</v>
      </c>
      <c r="H720" s="107">
        <v>4</v>
      </c>
      <c r="I720" s="108"/>
      <c r="J720" s="109">
        <v>12135</v>
      </c>
      <c r="K720" s="110">
        <v>13184</v>
      </c>
      <c r="L720" s="111">
        <f t="shared" si="33"/>
        <v>1049</v>
      </c>
      <c r="M720" s="108"/>
      <c r="N720" s="109">
        <v>5246</v>
      </c>
      <c r="O720" s="110">
        <v>5699</v>
      </c>
      <c r="P720" s="110">
        <v>5699</v>
      </c>
      <c r="Q720" s="110">
        <v>5534</v>
      </c>
      <c r="R720" s="110" t="s">
        <v>601</v>
      </c>
      <c r="S720" s="111">
        <f t="shared" si="34"/>
        <v>-165</v>
      </c>
      <c r="T720" s="108"/>
      <c r="U720" s="109">
        <v>18469</v>
      </c>
      <c r="V720" s="110">
        <v>20071</v>
      </c>
      <c r="W720" s="110">
        <v>19906</v>
      </c>
      <c r="X720" s="111">
        <f t="shared" si="35"/>
        <v>-165</v>
      </c>
      <c r="Z720" s="112">
        <f>VLOOKUP(F720,'24q3 abv'!1:1048576,46,FALSE)</f>
        <v>-1.2543288526395884</v>
      </c>
      <c r="AA720" s="113">
        <f>VLOOKUP(F720,'24q3 abv'!1:1048576,48,FALSE)</f>
        <v>7.7699136152797426</v>
      </c>
      <c r="AB720" s="113">
        <f>VLOOKUP(F720,'24q3 abv'!1:1048576,49,FALSE)</f>
        <v>6.6765888067675432</v>
      </c>
      <c r="AC720" s="114">
        <f>VLOOKUP(F720,'24q3 abv'!1:1048576,50,FALSE)</f>
        <v>-1.0933248085121994</v>
      </c>
      <c r="AF720" s="257"/>
      <c r="AI720" s="257"/>
    </row>
    <row r="721" spans="1:35" x14ac:dyDescent="0.2">
      <c r="A721" s="105">
        <v>487</v>
      </c>
      <c r="B721" s="105">
        <v>487274026</v>
      </c>
      <c r="C721" s="106" t="s">
        <v>313</v>
      </c>
      <c r="D721" s="105">
        <v>274</v>
      </c>
      <c r="E721" s="106" t="s">
        <v>63</v>
      </c>
      <c r="F721" s="105">
        <v>26</v>
      </c>
      <c r="G721" s="106" t="s">
        <v>115</v>
      </c>
      <c r="H721" s="107">
        <v>1</v>
      </c>
      <c r="I721" s="108"/>
      <c r="J721" s="109" t="s">
        <v>601</v>
      </c>
      <c r="K721" s="110">
        <v>12747</v>
      </c>
      <c r="L721" s="111" t="str">
        <f t="shared" si="33"/>
        <v/>
      </c>
      <c r="M721" s="108"/>
      <c r="N721" s="109" t="s">
        <v>601</v>
      </c>
      <c r="O721" s="110">
        <v>4540</v>
      </c>
      <c r="P721" s="110">
        <v>4094</v>
      </c>
      <c r="Q721" s="110">
        <v>4100</v>
      </c>
      <c r="R721" s="110" t="s">
        <v>601</v>
      </c>
      <c r="S721" s="111">
        <f t="shared" si="34"/>
        <v>6</v>
      </c>
      <c r="T721" s="108"/>
      <c r="U721" s="109" t="s">
        <v>601</v>
      </c>
      <c r="V721" s="110">
        <v>18029</v>
      </c>
      <c r="W721" s="110">
        <v>18035</v>
      </c>
      <c r="X721" s="111">
        <f t="shared" si="35"/>
        <v>6</v>
      </c>
      <c r="Z721" s="112">
        <f>VLOOKUP(F721,'24q3 abv'!1:1048576,46,FALSE)</f>
        <v>4.6176515272776442E-2</v>
      </c>
      <c r="AA721" s="113">
        <f>VLOOKUP(F721,'24q3 abv'!1:1048576,48,FALSE)</f>
        <v>7.8261341031584521</v>
      </c>
      <c r="AB721" s="113">
        <f>VLOOKUP(F721,'24q3 abv'!1:1048576,49,FALSE)</f>
        <v>6.2930444009597633</v>
      </c>
      <c r="AC721" s="114">
        <f>VLOOKUP(F721,'24q3 abv'!1:1048576,50,FALSE)</f>
        <v>-1.5330897021986889</v>
      </c>
      <c r="AF721" s="257"/>
      <c r="AI721" s="257"/>
    </row>
    <row r="722" spans="1:35" x14ac:dyDescent="0.2">
      <c r="A722" s="105">
        <v>487</v>
      </c>
      <c r="B722" s="105">
        <v>487274030</v>
      </c>
      <c r="C722" s="106" t="s">
        <v>313</v>
      </c>
      <c r="D722" s="105">
        <v>274</v>
      </c>
      <c r="E722" s="106" t="s">
        <v>63</v>
      </c>
      <c r="F722" s="105">
        <v>30</v>
      </c>
      <c r="G722" s="106" t="s">
        <v>94</v>
      </c>
      <c r="H722" s="107">
        <v>1</v>
      </c>
      <c r="I722" s="108"/>
      <c r="J722" s="109">
        <v>15868</v>
      </c>
      <c r="K722" s="110">
        <v>13609</v>
      </c>
      <c r="L722" s="111">
        <f t="shared" si="33"/>
        <v>-2259</v>
      </c>
      <c r="M722" s="108"/>
      <c r="N722" s="109">
        <v>3518</v>
      </c>
      <c r="O722" s="110">
        <v>3017</v>
      </c>
      <c r="P722" s="110">
        <v>2529</v>
      </c>
      <c r="Q722" s="110">
        <v>2766</v>
      </c>
      <c r="R722" s="110" t="s">
        <v>601</v>
      </c>
      <c r="S722" s="111">
        <f t="shared" si="34"/>
        <v>237</v>
      </c>
      <c r="T722" s="108"/>
      <c r="U722" s="109">
        <v>20474</v>
      </c>
      <c r="V722" s="110">
        <v>17326</v>
      </c>
      <c r="W722" s="110">
        <v>17563</v>
      </c>
      <c r="X722" s="111">
        <f t="shared" si="35"/>
        <v>237</v>
      </c>
      <c r="Z722" s="112">
        <f>VLOOKUP(F722,'24q3 abv'!1:1048576,46,FALSE)</f>
        <v>1.7452428054131275</v>
      </c>
      <c r="AA722" s="113">
        <f>VLOOKUP(F722,'24q3 abv'!1:1048576,48,FALSE)</f>
        <v>5.4397043892558008</v>
      </c>
      <c r="AB722" s="113">
        <f>VLOOKUP(F722,'24q3 abv'!1:1048576,49,FALSE)</f>
        <v>3.3254402693654539</v>
      </c>
      <c r="AC722" s="114">
        <f>VLOOKUP(F722,'24q3 abv'!1:1048576,50,FALSE)</f>
        <v>-2.1142641198903469</v>
      </c>
      <c r="AF722" s="257"/>
      <c r="AI722" s="257"/>
    </row>
    <row r="723" spans="1:35" x14ac:dyDescent="0.2">
      <c r="A723" s="105">
        <v>487</v>
      </c>
      <c r="B723" s="105">
        <v>487274031</v>
      </c>
      <c r="C723" s="106" t="s">
        <v>313</v>
      </c>
      <c r="D723" s="105">
        <v>274</v>
      </c>
      <c r="E723" s="106" t="s">
        <v>63</v>
      </c>
      <c r="F723" s="105">
        <v>31</v>
      </c>
      <c r="G723" s="106" t="s">
        <v>116</v>
      </c>
      <c r="H723" s="107">
        <v>6</v>
      </c>
      <c r="I723" s="108"/>
      <c r="J723" s="109">
        <v>13544</v>
      </c>
      <c r="K723" s="110">
        <v>15520</v>
      </c>
      <c r="L723" s="111">
        <f t="shared" si="33"/>
        <v>1976</v>
      </c>
      <c r="M723" s="108"/>
      <c r="N723" s="109">
        <v>6079</v>
      </c>
      <c r="O723" s="110">
        <v>6966</v>
      </c>
      <c r="P723" s="110">
        <v>6966</v>
      </c>
      <c r="Q723" s="110">
        <v>6966</v>
      </c>
      <c r="R723" s="110" t="s">
        <v>601</v>
      </c>
      <c r="S723" s="111">
        <f t="shared" si="34"/>
        <v>0</v>
      </c>
      <c r="T723" s="108"/>
      <c r="U723" s="109">
        <v>20711</v>
      </c>
      <c r="V723" s="110">
        <v>23674</v>
      </c>
      <c r="W723" s="110">
        <v>23674</v>
      </c>
      <c r="X723" s="111">
        <f t="shared" si="35"/>
        <v>0</v>
      </c>
      <c r="Z723" s="112">
        <f>VLOOKUP(F723,'24q3 abv'!1:1048576,46,FALSE)</f>
        <v>0</v>
      </c>
      <c r="AA723" s="113">
        <f>VLOOKUP(F723,'24q3 abv'!1:1048576,48,FALSE)</f>
        <v>10.198307875911542</v>
      </c>
      <c r="AB723" s="113">
        <f>VLOOKUP(F723,'24q3 abv'!1:1048576,49,FALSE)</f>
        <v>2.4851537338024827</v>
      </c>
      <c r="AC723" s="114">
        <f>VLOOKUP(F723,'24q3 abv'!1:1048576,50,FALSE)</f>
        <v>-7.7131541421090599</v>
      </c>
      <c r="AF723" s="257"/>
      <c r="AI723" s="257"/>
    </row>
    <row r="724" spans="1:35" x14ac:dyDescent="0.2">
      <c r="A724" s="105">
        <v>487</v>
      </c>
      <c r="B724" s="105">
        <v>487274035</v>
      </c>
      <c r="C724" s="106" t="s">
        <v>313</v>
      </c>
      <c r="D724" s="105">
        <v>274</v>
      </c>
      <c r="E724" s="106" t="s">
        <v>63</v>
      </c>
      <c r="F724" s="105">
        <v>35</v>
      </c>
      <c r="G724" s="106" t="s">
        <v>42</v>
      </c>
      <c r="H724" s="107">
        <v>9</v>
      </c>
      <c r="I724" s="108"/>
      <c r="J724" s="109">
        <v>16587</v>
      </c>
      <c r="K724" s="110">
        <v>18389</v>
      </c>
      <c r="L724" s="111">
        <f t="shared" si="33"/>
        <v>1802</v>
      </c>
      <c r="M724" s="108"/>
      <c r="N724" s="109">
        <v>6885</v>
      </c>
      <c r="O724" s="110">
        <v>7633</v>
      </c>
      <c r="P724" s="110">
        <v>7633</v>
      </c>
      <c r="Q724" s="110">
        <v>6963</v>
      </c>
      <c r="R724" s="110" t="s">
        <v>601</v>
      </c>
      <c r="S724" s="111">
        <f t="shared" si="34"/>
        <v>-670</v>
      </c>
      <c r="T724" s="108"/>
      <c r="U724" s="109">
        <v>24560</v>
      </c>
      <c r="V724" s="110">
        <v>27210</v>
      </c>
      <c r="W724" s="110">
        <v>26540</v>
      </c>
      <c r="X724" s="111">
        <f t="shared" si="35"/>
        <v>-670</v>
      </c>
      <c r="Z724" s="112">
        <f>VLOOKUP(F724,'24q3 abv'!1:1048576,46,FALSE)</f>
        <v>-3.6419865273042262</v>
      </c>
      <c r="AA724" s="113">
        <f>VLOOKUP(F724,'24q3 abv'!1:1048576,48,FALSE)</f>
        <v>8.1977373866931007</v>
      </c>
      <c r="AB724" s="113">
        <f>VLOOKUP(F724,'24q3 abv'!1:1048576,49,FALSE)</f>
        <v>5.1093170533210595</v>
      </c>
      <c r="AC724" s="114">
        <f>VLOOKUP(F724,'24q3 abv'!1:1048576,50,FALSE)</f>
        <v>-3.0884203333720412</v>
      </c>
      <c r="AF724" s="257"/>
      <c r="AI724" s="257"/>
    </row>
    <row r="725" spans="1:35" x14ac:dyDescent="0.2">
      <c r="A725" s="105">
        <v>487</v>
      </c>
      <c r="B725" s="105">
        <v>487274044</v>
      </c>
      <c r="C725" s="106" t="s">
        <v>313</v>
      </c>
      <c r="D725" s="105">
        <v>274</v>
      </c>
      <c r="E725" s="106" t="s">
        <v>63</v>
      </c>
      <c r="F725" s="105">
        <v>44</v>
      </c>
      <c r="G725" s="106" t="s">
        <v>43</v>
      </c>
      <c r="H725" s="107">
        <v>1</v>
      </c>
      <c r="I725" s="108"/>
      <c r="J725" s="109">
        <v>17025</v>
      </c>
      <c r="K725" s="110">
        <v>16123</v>
      </c>
      <c r="L725" s="111">
        <f t="shared" si="33"/>
        <v>-902</v>
      </c>
      <c r="M725" s="108"/>
      <c r="N725" s="109">
        <v>594</v>
      </c>
      <c r="O725" s="110">
        <v>562</v>
      </c>
      <c r="P725" s="110">
        <v>562</v>
      </c>
      <c r="Q725" s="110">
        <v>562</v>
      </c>
      <c r="R725" s="110" t="s">
        <v>601</v>
      </c>
      <c r="S725" s="111">
        <f t="shared" si="34"/>
        <v>0</v>
      </c>
      <c r="T725" s="108"/>
      <c r="U725" s="109">
        <v>18707</v>
      </c>
      <c r="V725" s="110">
        <v>17873</v>
      </c>
      <c r="W725" s="110">
        <v>17873</v>
      </c>
      <c r="X725" s="111">
        <f t="shared" si="35"/>
        <v>0</v>
      </c>
      <c r="Z725" s="112">
        <f>VLOOKUP(F725,'24q3 abv'!1:1048576,46,FALSE)</f>
        <v>0</v>
      </c>
      <c r="AA725" s="113">
        <f>VLOOKUP(F725,'24q3 abv'!1:1048576,48,FALSE)</f>
        <v>7.0211140846889624</v>
      </c>
      <c r="AB725" s="113">
        <f>VLOOKUP(F725,'24q3 abv'!1:1048576,49,FALSE)</f>
        <v>8.022463184796722</v>
      </c>
      <c r="AC725" s="114">
        <f>VLOOKUP(F725,'24q3 abv'!1:1048576,50,FALSE)</f>
        <v>1.0013491001077597</v>
      </c>
      <c r="AF725" s="257"/>
      <c r="AI725" s="257"/>
    </row>
    <row r="726" spans="1:35" x14ac:dyDescent="0.2">
      <c r="A726" s="105">
        <v>487</v>
      </c>
      <c r="B726" s="105">
        <v>487274048</v>
      </c>
      <c r="C726" s="106" t="s">
        <v>313</v>
      </c>
      <c r="D726" s="105">
        <v>274</v>
      </c>
      <c r="E726" s="106" t="s">
        <v>63</v>
      </c>
      <c r="F726" s="105">
        <v>48</v>
      </c>
      <c r="G726" s="106" t="s">
        <v>314</v>
      </c>
      <c r="H726" s="107">
        <v>2</v>
      </c>
      <c r="I726" s="108"/>
      <c r="J726" s="109">
        <v>11899</v>
      </c>
      <c r="K726" s="110">
        <v>11201</v>
      </c>
      <c r="L726" s="111">
        <f t="shared" si="33"/>
        <v>-698</v>
      </c>
      <c r="M726" s="108"/>
      <c r="N726" s="109">
        <v>9629</v>
      </c>
      <c r="O726" s="110">
        <v>9064</v>
      </c>
      <c r="P726" s="110">
        <v>9146</v>
      </c>
      <c r="Q726" s="110">
        <v>9148</v>
      </c>
      <c r="R726" s="110" t="s">
        <v>601</v>
      </c>
      <c r="S726" s="111">
        <f t="shared" si="34"/>
        <v>2</v>
      </c>
      <c r="T726" s="108"/>
      <c r="U726" s="109">
        <v>22616</v>
      </c>
      <c r="V726" s="110">
        <v>21535</v>
      </c>
      <c r="W726" s="110">
        <v>21537</v>
      </c>
      <c r="X726" s="111">
        <f t="shared" si="35"/>
        <v>2</v>
      </c>
      <c r="Z726" s="112">
        <f>VLOOKUP(F726,'24q3 abv'!1:1048576,46,FALSE)</f>
        <v>1.1761031210795636E-2</v>
      </c>
      <c r="AA726" s="113">
        <f>VLOOKUP(F726,'24q3 abv'!1:1048576,48,FALSE)</f>
        <v>4.3823788685965912</v>
      </c>
      <c r="AB726" s="113">
        <f>VLOOKUP(F726,'24q3 abv'!1:1048576,49,FALSE)</f>
        <v>5.2196144348174123</v>
      </c>
      <c r="AC726" s="114">
        <f>VLOOKUP(F726,'24q3 abv'!1:1048576,50,FALSE)</f>
        <v>0.83723556622082107</v>
      </c>
      <c r="AF726" s="257"/>
      <c r="AI726" s="257"/>
    </row>
    <row r="727" spans="1:35" x14ac:dyDescent="0.2">
      <c r="A727" s="105">
        <v>487</v>
      </c>
      <c r="B727" s="105">
        <v>487274049</v>
      </c>
      <c r="C727" s="106" t="s">
        <v>313</v>
      </c>
      <c r="D727" s="105">
        <v>274</v>
      </c>
      <c r="E727" s="106" t="s">
        <v>63</v>
      </c>
      <c r="F727" s="105">
        <v>49</v>
      </c>
      <c r="G727" s="106" t="s">
        <v>112</v>
      </c>
      <c r="H727" s="107">
        <v>42</v>
      </c>
      <c r="I727" s="108"/>
      <c r="J727" s="109">
        <v>15610</v>
      </c>
      <c r="K727" s="110">
        <v>17129</v>
      </c>
      <c r="L727" s="111">
        <f t="shared" si="33"/>
        <v>1519</v>
      </c>
      <c r="M727" s="108"/>
      <c r="N727" s="109">
        <v>19721</v>
      </c>
      <c r="O727" s="110">
        <v>21640</v>
      </c>
      <c r="P727" s="110">
        <v>21494</v>
      </c>
      <c r="Q727" s="110">
        <v>21447</v>
      </c>
      <c r="R727" s="110" t="s">
        <v>601</v>
      </c>
      <c r="S727" s="111">
        <f t="shared" si="34"/>
        <v>-47</v>
      </c>
      <c r="T727" s="108"/>
      <c r="U727" s="109">
        <v>36419</v>
      </c>
      <c r="V727" s="110">
        <v>39811</v>
      </c>
      <c r="W727" s="110">
        <v>39764</v>
      </c>
      <c r="X727" s="111">
        <f t="shared" si="35"/>
        <v>-47</v>
      </c>
      <c r="Z727" s="112">
        <f>VLOOKUP(F727,'24q3 abv'!1:1048576,46,FALSE)</f>
        <v>-0.27051090117149101</v>
      </c>
      <c r="AA727" s="113">
        <f>VLOOKUP(F727,'24q3 abv'!1:1048576,48,FALSE)</f>
        <v>6.4153480264197231</v>
      </c>
      <c r="AB727" s="113">
        <f>VLOOKUP(F727,'24q3 abv'!1:1048576,49,FALSE)</f>
        <v>5.4044043925644356</v>
      </c>
      <c r="AC727" s="114">
        <f>VLOOKUP(F727,'24q3 abv'!1:1048576,50,FALSE)</f>
        <v>-1.0109436338552875</v>
      </c>
      <c r="AF727" s="257"/>
      <c r="AI727" s="257"/>
    </row>
    <row r="728" spans="1:35" x14ac:dyDescent="0.2">
      <c r="A728" s="105">
        <v>487</v>
      </c>
      <c r="B728" s="105">
        <v>487274057</v>
      </c>
      <c r="C728" s="106" t="s">
        <v>313</v>
      </c>
      <c r="D728" s="105">
        <v>274</v>
      </c>
      <c r="E728" s="106" t="s">
        <v>63</v>
      </c>
      <c r="F728" s="105">
        <v>57</v>
      </c>
      <c r="G728" s="106" t="s">
        <v>44</v>
      </c>
      <c r="H728" s="107">
        <v>19</v>
      </c>
      <c r="I728" s="108"/>
      <c r="J728" s="109">
        <v>15923</v>
      </c>
      <c r="K728" s="110">
        <v>18661</v>
      </c>
      <c r="L728" s="111">
        <f t="shared" si="33"/>
        <v>2738</v>
      </c>
      <c r="M728" s="108"/>
      <c r="N728" s="109">
        <v>345</v>
      </c>
      <c r="O728" s="110">
        <v>404</v>
      </c>
      <c r="P728" s="110">
        <v>404</v>
      </c>
      <c r="Q728" s="110">
        <v>325</v>
      </c>
      <c r="R728" s="110" t="s">
        <v>601</v>
      </c>
      <c r="S728" s="111">
        <f t="shared" si="34"/>
        <v>-79</v>
      </c>
      <c r="T728" s="108"/>
      <c r="U728" s="109">
        <v>17356</v>
      </c>
      <c r="V728" s="110">
        <v>20253</v>
      </c>
      <c r="W728" s="110">
        <v>20174</v>
      </c>
      <c r="X728" s="111">
        <f t="shared" si="35"/>
        <v>-79</v>
      </c>
      <c r="Z728" s="112">
        <f>VLOOKUP(F728,'24q3 abv'!1:1048576,46,FALSE)</f>
        <v>-0.4269988875434052</v>
      </c>
      <c r="AA728" s="113">
        <f>VLOOKUP(F728,'24q3 abv'!1:1048576,48,FALSE)</f>
        <v>11.007344258306667</v>
      </c>
      <c r="AB728" s="113">
        <f>VLOOKUP(F728,'24q3 abv'!1:1048576,49,FALSE)</f>
        <v>10.453313457514286</v>
      </c>
      <c r="AC728" s="114">
        <f>VLOOKUP(F728,'24q3 abv'!1:1048576,50,FALSE)</f>
        <v>-0.55403080079238087</v>
      </c>
      <c r="AF728" s="257"/>
      <c r="AI728" s="257"/>
    </row>
    <row r="729" spans="1:35" x14ac:dyDescent="0.2">
      <c r="A729" s="105">
        <v>487</v>
      </c>
      <c r="B729" s="105">
        <v>487274093</v>
      </c>
      <c r="C729" s="106" t="s">
        <v>313</v>
      </c>
      <c r="D729" s="105">
        <v>274</v>
      </c>
      <c r="E729" s="106" t="s">
        <v>63</v>
      </c>
      <c r="F729" s="105">
        <v>93</v>
      </c>
      <c r="G729" s="106" t="s">
        <v>45</v>
      </c>
      <c r="H729" s="107">
        <v>44</v>
      </c>
      <c r="I729" s="108"/>
      <c r="J729" s="109">
        <v>16143</v>
      </c>
      <c r="K729" s="110">
        <v>18061</v>
      </c>
      <c r="L729" s="111">
        <f t="shared" si="33"/>
        <v>1918</v>
      </c>
      <c r="M729" s="108"/>
      <c r="N729" s="109">
        <v>208</v>
      </c>
      <c r="O729" s="110">
        <v>233</v>
      </c>
      <c r="P729" s="110">
        <v>50</v>
      </c>
      <c r="Q729" s="110">
        <v>0</v>
      </c>
      <c r="R729" s="110" t="s">
        <v>601</v>
      </c>
      <c r="S729" s="111">
        <f t="shared" si="34"/>
        <v>-50</v>
      </c>
      <c r="T729" s="108"/>
      <c r="U729" s="109">
        <v>17439</v>
      </c>
      <c r="V729" s="110">
        <v>19299</v>
      </c>
      <c r="W729" s="110">
        <v>19249</v>
      </c>
      <c r="X729" s="111">
        <f t="shared" si="35"/>
        <v>-50</v>
      </c>
      <c r="Z729" s="112">
        <f>VLOOKUP(F729,'24q3 abv'!1:1048576,46,FALSE)</f>
        <v>-0.29623913782315014</v>
      </c>
      <c r="AA729" s="113">
        <f>VLOOKUP(F729,'24q3 abv'!1:1048576,48,FALSE)</f>
        <v>16.450773736991518</v>
      </c>
      <c r="AB729" s="113">
        <f>VLOOKUP(F729,'24q3 abv'!1:1048576,49,FALSE)</f>
        <v>14.856653552425286</v>
      </c>
      <c r="AC729" s="114">
        <f>VLOOKUP(F729,'24q3 abv'!1:1048576,50,FALSE)</f>
        <v>-1.5941201845662327</v>
      </c>
      <c r="AF729" s="257"/>
      <c r="AI729" s="257"/>
    </row>
    <row r="730" spans="1:35" x14ac:dyDescent="0.2">
      <c r="A730" s="105">
        <v>487</v>
      </c>
      <c r="B730" s="105">
        <v>487274095</v>
      </c>
      <c r="C730" s="106" t="s">
        <v>313</v>
      </c>
      <c r="D730" s="105">
        <v>274</v>
      </c>
      <c r="E730" s="106" t="s">
        <v>63</v>
      </c>
      <c r="F730" s="105">
        <v>95</v>
      </c>
      <c r="G730" s="106" t="s">
        <v>39</v>
      </c>
      <c r="H730" s="107">
        <v>1</v>
      </c>
      <c r="I730" s="108"/>
      <c r="J730" s="109" t="s">
        <v>601</v>
      </c>
      <c r="K730" s="110">
        <v>19169</v>
      </c>
      <c r="L730" s="111" t="str">
        <f t="shared" si="33"/>
        <v/>
      </c>
      <c r="M730" s="108"/>
      <c r="N730" s="109" t="s">
        <v>601</v>
      </c>
      <c r="O730" s="110">
        <v>52</v>
      </c>
      <c r="P730" s="110">
        <v>209</v>
      </c>
      <c r="Q730" s="110">
        <v>183</v>
      </c>
      <c r="R730" s="110" t="s">
        <v>601</v>
      </c>
      <c r="S730" s="111">
        <f t="shared" si="34"/>
        <v>-26</v>
      </c>
      <c r="T730" s="108"/>
      <c r="U730" s="109" t="s">
        <v>601</v>
      </c>
      <c r="V730" s="110">
        <v>20566</v>
      </c>
      <c r="W730" s="110">
        <v>20540</v>
      </c>
      <c r="X730" s="111">
        <f t="shared" si="35"/>
        <v>-26</v>
      </c>
      <c r="Z730" s="112">
        <f>VLOOKUP(F730,'24q3 abv'!1:1048576,46,FALSE)</f>
        <v>-0.13756321883191447</v>
      </c>
      <c r="AA730" s="113">
        <f>VLOOKUP(F730,'24q3 abv'!1:1048576,48,FALSE)</f>
        <v>10.642874418030464</v>
      </c>
      <c r="AB730" s="113">
        <f>VLOOKUP(F730,'24q3 abv'!1:1048576,49,FALSE)</f>
        <v>11.463668137205229</v>
      </c>
      <c r="AC730" s="114">
        <f>VLOOKUP(F730,'24q3 abv'!1:1048576,50,FALSE)</f>
        <v>0.82079371917476429</v>
      </c>
      <c r="AF730" s="257"/>
      <c r="AI730" s="257"/>
    </row>
    <row r="731" spans="1:35" x14ac:dyDescent="0.2">
      <c r="A731" s="105">
        <v>487</v>
      </c>
      <c r="B731" s="105">
        <v>487274097</v>
      </c>
      <c r="C731" s="106" t="s">
        <v>313</v>
      </c>
      <c r="D731" s="105">
        <v>274</v>
      </c>
      <c r="E731" s="106" t="s">
        <v>63</v>
      </c>
      <c r="F731" s="105">
        <v>97</v>
      </c>
      <c r="G731" s="106" t="s">
        <v>117</v>
      </c>
      <c r="H731" s="107">
        <v>3</v>
      </c>
      <c r="I731" s="108"/>
      <c r="J731" s="109">
        <v>15701.485072463767</v>
      </c>
      <c r="K731" s="110">
        <v>18645</v>
      </c>
      <c r="L731" s="111">
        <f t="shared" si="33"/>
        <v>2943.5149275362328</v>
      </c>
      <c r="M731" s="108"/>
      <c r="N731" s="109">
        <v>0</v>
      </c>
      <c r="O731" s="110">
        <v>0</v>
      </c>
      <c r="P731" s="110">
        <v>0</v>
      </c>
      <c r="Q731" s="110">
        <v>0</v>
      </c>
      <c r="R731" s="110" t="s">
        <v>601</v>
      </c>
      <c r="S731" s="111">
        <f t="shared" si="34"/>
        <v>0</v>
      </c>
      <c r="T731" s="108"/>
      <c r="U731" s="109">
        <v>16789.485072463765</v>
      </c>
      <c r="V731" s="110">
        <v>19833</v>
      </c>
      <c r="W731" s="110">
        <v>19833</v>
      </c>
      <c r="X731" s="111">
        <f t="shared" si="35"/>
        <v>0</v>
      </c>
      <c r="Z731" s="112">
        <f>VLOOKUP(F731,'24q3 abv'!1:1048576,46,FALSE)</f>
        <v>-0.18134728891058671</v>
      </c>
      <c r="AA731" s="113">
        <f>VLOOKUP(F731,'24q3 abv'!1:1048576,48,FALSE)</f>
        <v>8.8243087673910772</v>
      </c>
      <c r="AB731" s="113">
        <f>VLOOKUP(F731,'24q3 abv'!1:1048576,49,FALSE)</f>
        <v>8.0999601386083011</v>
      </c>
      <c r="AC731" s="114">
        <f>VLOOKUP(F731,'24q3 abv'!1:1048576,50,FALSE)</f>
        <v>-0.72434862878277606</v>
      </c>
      <c r="AF731" s="257"/>
      <c r="AI731" s="257"/>
    </row>
    <row r="732" spans="1:35" x14ac:dyDescent="0.2">
      <c r="A732" s="105">
        <v>487</v>
      </c>
      <c r="B732" s="105">
        <v>487274100</v>
      </c>
      <c r="C732" s="106" t="s">
        <v>313</v>
      </c>
      <c r="D732" s="105">
        <v>274</v>
      </c>
      <c r="E732" s="106" t="s">
        <v>63</v>
      </c>
      <c r="F732" s="105">
        <v>100</v>
      </c>
      <c r="G732" s="106" t="s">
        <v>98</v>
      </c>
      <c r="H732" s="107">
        <v>1</v>
      </c>
      <c r="I732" s="108"/>
      <c r="J732" s="109" t="s">
        <v>601</v>
      </c>
      <c r="K732" s="110">
        <v>16329</v>
      </c>
      <c r="L732" s="111" t="str">
        <f t="shared" si="33"/>
        <v/>
      </c>
      <c r="M732" s="108"/>
      <c r="N732" s="109" t="s">
        <v>601</v>
      </c>
      <c r="O732" s="110" t="s">
        <v>601</v>
      </c>
      <c r="P732" s="110">
        <v>5396</v>
      </c>
      <c r="Q732" s="110">
        <v>4133</v>
      </c>
      <c r="R732" s="110" t="s">
        <v>601</v>
      </c>
      <c r="S732" s="111">
        <f t="shared" si="34"/>
        <v>-1263</v>
      </c>
      <c r="T732" s="108"/>
      <c r="U732" s="109" t="s">
        <v>601</v>
      </c>
      <c r="V732" s="110">
        <v>22913</v>
      </c>
      <c r="W732" s="110">
        <v>21650</v>
      </c>
      <c r="X732" s="111">
        <f t="shared" si="35"/>
        <v>-1263</v>
      </c>
      <c r="Z732" s="112">
        <f>VLOOKUP(F732,'24q3 abv'!1:1048576,46,FALSE)</f>
        <v>-7.7348290543766183</v>
      </c>
      <c r="AA732" s="113">
        <f>VLOOKUP(F732,'24q3 abv'!1:1048576,48,FALSE)</f>
        <v>14.379802532330238</v>
      </c>
      <c r="AB732" s="113">
        <f>VLOOKUP(F732,'24q3 abv'!1:1048576,49,FALSE)</f>
        <v>6.891325014944635</v>
      </c>
      <c r="AC732" s="114">
        <f>VLOOKUP(F732,'24q3 abv'!1:1048576,50,FALSE)</f>
        <v>-7.4884775173856033</v>
      </c>
      <c r="AF732" s="257"/>
      <c r="AI732" s="257"/>
    </row>
    <row r="733" spans="1:35" x14ac:dyDescent="0.2">
      <c r="A733" s="105">
        <v>487</v>
      </c>
      <c r="B733" s="105">
        <v>487274128</v>
      </c>
      <c r="C733" s="106" t="s">
        <v>313</v>
      </c>
      <c r="D733" s="105">
        <v>274</v>
      </c>
      <c r="E733" s="106" t="s">
        <v>63</v>
      </c>
      <c r="F733" s="105">
        <v>128</v>
      </c>
      <c r="G733" s="106" t="s">
        <v>118</v>
      </c>
      <c r="H733" s="107">
        <v>1</v>
      </c>
      <c r="I733" s="108"/>
      <c r="J733" s="109">
        <v>9659</v>
      </c>
      <c r="K733" s="110">
        <v>11201</v>
      </c>
      <c r="L733" s="111">
        <f t="shared" si="33"/>
        <v>1542</v>
      </c>
      <c r="M733" s="108"/>
      <c r="N733" s="109">
        <v>1003</v>
      </c>
      <c r="O733" s="110">
        <v>1163</v>
      </c>
      <c r="P733" s="110">
        <v>417</v>
      </c>
      <c r="Q733" s="110">
        <v>404</v>
      </c>
      <c r="R733" s="110" t="s">
        <v>601</v>
      </c>
      <c r="S733" s="111">
        <f t="shared" si="34"/>
        <v>-13</v>
      </c>
      <c r="T733" s="108"/>
      <c r="U733" s="109">
        <v>11750</v>
      </c>
      <c r="V733" s="110">
        <v>12806</v>
      </c>
      <c r="W733" s="110">
        <v>12793</v>
      </c>
      <c r="X733" s="111">
        <f t="shared" si="35"/>
        <v>-13</v>
      </c>
      <c r="Z733" s="112">
        <f>VLOOKUP(F733,'24q3 abv'!1:1048576,46,FALSE)</f>
        <v>-0.1192385055144598</v>
      </c>
      <c r="AA733" s="113">
        <f>VLOOKUP(F733,'24q3 abv'!1:1048576,48,FALSE)</f>
        <v>9.2474032575979539</v>
      </c>
      <c r="AB733" s="113">
        <f>VLOOKUP(F733,'24q3 abv'!1:1048576,49,FALSE)</f>
        <v>1.9503170816559821</v>
      </c>
      <c r="AC733" s="114">
        <f>VLOOKUP(F733,'24q3 abv'!1:1048576,50,FALSE)</f>
        <v>-7.2970861759419723</v>
      </c>
      <c r="AF733" s="257"/>
      <c r="AI733" s="257"/>
    </row>
    <row r="734" spans="1:35" x14ac:dyDescent="0.2">
      <c r="A734" s="105">
        <v>487</v>
      </c>
      <c r="B734" s="105">
        <v>487274137</v>
      </c>
      <c r="C734" s="106" t="s">
        <v>313</v>
      </c>
      <c r="D734" s="105">
        <v>274</v>
      </c>
      <c r="E734" s="106" t="s">
        <v>63</v>
      </c>
      <c r="F734" s="105">
        <v>137</v>
      </c>
      <c r="G734" s="106" t="s">
        <v>236</v>
      </c>
      <c r="H734" s="107">
        <v>2</v>
      </c>
      <c r="I734" s="108"/>
      <c r="J734" s="109" t="s">
        <v>601</v>
      </c>
      <c r="K734" s="110">
        <v>18463</v>
      </c>
      <c r="L734" s="111" t="str">
        <f t="shared" si="33"/>
        <v/>
      </c>
      <c r="M734" s="108"/>
      <c r="N734" s="109" t="s">
        <v>601</v>
      </c>
      <c r="O734" s="110" t="s">
        <v>601</v>
      </c>
      <c r="P734" s="110">
        <v>50</v>
      </c>
      <c r="Q734" s="110">
        <v>111</v>
      </c>
      <c r="R734" s="110" t="s">
        <v>601</v>
      </c>
      <c r="S734" s="111">
        <f t="shared" si="34"/>
        <v>61</v>
      </c>
      <c r="T734" s="108"/>
      <c r="U734" s="109" t="s">
        <v>601</v>
      </c>
      <c r="V734" s="110">
        <v>19701</v>
      </c>
      <c r="W734" s="110">
        <v>19762</v>
      </c>
      <c r="X734" s="111">
        <f t="shared" si="35"/>
        <v>61</v>
      </c>
      <c r="Z734" s="112">
        <f>VLOOKUP(F734,'24q3 abv'!1:1048576,46,FALSE)</f>
        <v>0.32882581326707339</v>
      </c>
      <c r="AA734" s="113">
        <f>VLOOKUP(F734,'24q3 abv'!1:1048576,48,FALSE)</f>
        <v>7.6749694198937926</v>
      </c>
      <c r="AB734" s="113">
        <f>VLOOKUP(F734,'24q3 abv'!1:1048576,49,FALSE)</f>
        <v>8.6072498043796397</v>
      </c>
      <c r="AC734" s="114">
        <f>VLOOKUP(F734,'24q3 abv'!1:1048576,50,FALSE)</f>
        <v>0.93228038448584716</v>
      </c>
      <c r="AF734" s="257"/>
      <c r="AI734" s="257"/>
    </row>
    <row r="735" spans="1:35" x14ac:dyDescent="0.2">
      <c r="A735" s="105">
        <v>487</v>
      </c>
      <c r="B735" s="105">
        <v>487274149</v>
      </c>
      <c r="C735" s="106" t="s">
        <v>313</v>
      </c>
      <c r="D735" s="105">
        <v>274</v>
      </c>
      <c r="E735" s="106" t="s">
        <v>63</v>
      </c>
      <c r="F735" s="105">
        <v>149</v>
      </c>
      <c r="G735" s="106" t="s">
        <v>172</v>
      </c>
      <c r="H735" s="107">
        <v>4</v>
      </c>
      <c r="I735" s="108"/>
      <c r="J735" s="109">
        <v>14837</v>
      </c>
      <c r="K735" s="110">
        <v>8072</v>
      </c>
      <c r="L735" s="111">
        <f t="shared" si="33"/>
        <v>-6765</v>
      </c>
      <c r="M735" s="108"/>
      <c r="N735" s="109">
        <v>111</v>
      </c>
      <c r="O735" s="110">
        <v>60</v>
      </c>
      <c r="P735" s="110">
        <v>97</v>
      </c>
      <c r="Q735" s="110">
        <v>90</v>
      </c>
      <c r="R735" s="110" t="s">
        <v>601</v>
      </c>
      <c r="S735" s="111">
        <f t="shared" si="34"/>
        <v>-7</v>
      </c>
      <c r="T735" s="108"/>
      <c r="U735" s="109">
        <v>16036</v>
      </c>
      <c r="V735" s="110">
        <v>9357</v>
      </c>
      <c r="W735" s="110">
        <v>9350</v>
      </c>
      <c r="X735" s="111">
        <f t="shared" si="35"/>
        <v>-7</v>
      </c>
      <c r="Z735" s="112">
        <f>VLOOKUP(F735,'24q3 abv'!1:1048576,46,FALSE)</f>
        <v>-7.9912871329256063E-2</v>
      </c>
      <c r="AA735" s="113">
        <f>VLOOKUP(F735,'24q3 abv'!1:1048576,48,FALSE)</f>
        <v>10.310309463457349</v>
      </c>
      <c r="AB735" s="113">
        <f>VLOOKUP(F735,'24q3 abv'!1:1048576,49,FALSE)</f>
        <v>10.715541999041346</v>
      </c>
      <c r="AC735" s="114">
        <f>VLOOKUP(F735,'24q3 abv'!1:1048576,50,FALSE)</f>
        <v>0.40523253558399652</v>
      </c>
      <c r="AF735" s="257"/>
      <c r="AI735" s="257"/>
    </row>
    <row r="736" spans="1:35" x14ac:dyDescent="0.2">
      <c r="A736" s="105">
        <v>487</v>
      </c>
      <c r="B736" s="105">
        <v>487274153</v>
      </c>
      <c r="C736" s="106" t="s">
        <v>313</v>
      </c>
      <c r="D736" s="105">
        <v>274</v>
      </c>
      <c r="E736" s="106" t="s">
        <v>63</v>
      </c>
      <c r="F736" s="105">
        <v>153</v>
      </c>
      <c r="G736" s="106" t="s">
        <v>46</v>
      </c>
      <c r="H736" s="107">
        <v>1</v>
      </c>
      <c r="I736" s="108"/>
      <c r="J736" s="109">
        <v>15254.340083668003</v>
      </c>
      <c r="K736" s="110">
        <v>16545</v>
      </c>
      <c r="L736" s="111">
        <f t="shared" si="33"/>
        <v>1290.659916331997</v>
      </c>
      <c r="M736" s="108"/>
      <c r="N736" s="109">
        <v>0</v>
      </c>
      <c r="O736" s="110">
        <v>0</v>
      </c>
      <c r="P736" s="110">
        <v>46</v>
      </c>
      <c r="Q736" s="110">
        <v>21</v>
      </c>
      <c r="R736" s="110" t="s">
        <v>601</v>
      </c>
      <c r="S736" s="111">
        <f t="shared" si="34"/>
        <v>-25</v>
      </c>
      <c r="T736" s="108"/>
      <c r="U736" s="109">
        <v>16342.340083668003</v>
      </c>
      <c r="V736" s="110">
        <v>17779</v>
      </c>
      <c r="W736" s="110">
        <v>17754</v>
      </c>
      <c r="X736" s="111">
        <f t="shared" si="35"/>
        <v>-25</v>
      </c>
      <c r="Z736" s="112">
        <f>VLOOKUP(F736,'24q3 abv'!1:1048576,46,FALSE)</f>
        <v>-0.14803788415341046</v>
      </c>
      <c r="AA736" s="113">
        <f>VLOOKUP(F736,'24q3 abv'!1:1048576,48,FALSE)</f>
        <v>9.2574266490542065</v>
      </c>
      <c r="AB736" s="113">
        <f>VLOOKUP(F736,'24q3 abv'!1:1048576,49,FALSE)</f>
        <v>9.4144724309003021</v>
      </c>
      <c r="AC736" s="114">
        <f>VLOOKUP(F736,'24q3 abv'!1:1048576,50,FALSE)</f>
        <v>0.15704578184609552</v>
      </c>
      <c r="AF736" s="257"/>
      <c r="AI736" s="257"/>
    </row>
    <row r="737" spans="1:35" x14ac:dyDescent="0.2">
      <c r="A737" s="105">
        <v>487</v>
      </c>
      <c r="B737" s="105">
        <v>487274155</v>
      </c>
      <c r="C737" s="106" t="s">
        <v>313</v>
      </c>
      <c r="D737" s="105">
        <v>274</v>
      </c>
      <c r="E737" s="106" t="s">
        <v>63</v>
      </c>
      <c r="F737" s="105">
        <v>155</v>
      </c>
      <c r="G737" s="106" t="s">
        <v>119</v>
      </c>
      <c r="H737" s="107">
        <v>2</v>
      </c>
      <c r="I737" s="108"/>
      <c r="J737" s="109" t="s">
        <v>601</v>
      </c>
      <c r="K737" s="110">
        <v>13151</v>
      </c>
      <c r="L737" s="111" t="str">
        <f t="shared" si="33"/>
        <v/>
      </c>
      <c r="M737" s="108"/>
      <c r="N737" s="109" t="s">
        <v>601</v>
      </c>
      <c r="O737" s="110" t="s">
        <v>601</v>
      </c>
      <c r="P737" s="110">
        <v>10486</v>
      </c>
      <c r="Q737" s="110">
        <v>10486</v>
      </c>
      <c r="R737" s="110" t="s">
        <v>601</v>
      </c>
      <c r="S737" s="111">
        <f t="shared" si="34"/>
        <v>0</v>
      </c>
      <c r="T737" s="108"/>
      <c r="U737" s="109" t="s">
        <v>601</v>
      </c>
      <c r="V737" s="110">
        <v>24825</v>
      </c>
      <c r="W737" s="110">
        <v>24825</v>
      </c>
      <c r="X737" s="111">
        <f t="shared" si="35"/>
        <v>0</v>
      </c>
      <c r="Z737" s="112">
        <f>VLOOKUP(F737,'24q3 abv'!1:1048576,46,FALSE)</f>
        <v>0</v>
      </c>
      <c r="AA737" s="113">
        <f>VLOOKUP(F737,'24q3 abv'!1:1048576,48,FALSE)</f>
        <v>7.7597875824193423</v>
      </c>
      <c r="AB737" s="113">
        <f>VLOOKUP(F737,'24q3 abv'!1:1048576,49,FALSE)</f>
        <v>4.3438215342530313</v>
      </c>
      <c r="AC737" s="114">
        <f>VLOOKUP(F737,'24q3 abv'!1:1048576,50,FALSE)</f>
        <v>-3.415966048166311</v>
      </c>
      <c r="AF737" s="257"/>
      <c r="AI737" s="257"/>
    </row>
    <row r="738" spans="1:35" x14ac:dyDescent="0.2">
      <c r="A738" s="105">
        <v>487</v>
      </c>
      <c r="B738" s="105">
        <v>487274160</v>
      </c>
      <c r="C738" s="106" t="s">
        <v>313</v>
      </c>
      <c r="D738" s="105">
        <v>274</v>
      </c>
      <c r="E738" s="106" t="s">
        <v>63</v>
      </c>
      <c r="F738" s="105">
        <v>160</v>
      </c>
      <c r="G738" s="106" t="s">
        <v>47</v>
      </c>
      <c r="H738" s="107">
        <v>6</v>
      </c>
      <c r="I738" s="108"/>
      <c r="J738" s="109">
        <v>17025</v>
      </c>
      <c r="K738" s="110">
        <v>18645</v>
      </c>
      <c r="L738" s="111">
        <f t="shared" si="33"/>
        <v>1620</v>
      </c>
      <c r="M738" s="108"/>
      <c r="N738" s="109">
        <v>35</v>
      </c>
      <c r="O738" s="110">
        <v>39</v>
      </c>
      <c r="P738" s="110">
        <v>39</v>
      </c>
      <c r="Q738" s="110">
        <v>291</v>
      </c>
      <c r="R738" s="110" t="s">
        <v>601</v>
      </c>
      <c r="S738" s="111">
        <f t="shared" si="34"/>
        <v>252</v>
      </c>
      <c r="T738" s="108"/>
      <c r="U738" s="109">
        <v>18148</v>
      </c>
      <c r="V738" s="110">
        <v>19872</v>
      </c>
      <c r="W738" s="110">
        <v>20124</v>
      </c>
      <c r="X738" s="111">
        <f t="shared" si="35"/>
        <v>252</v>
      </c>
      <c r="Z738" s="112">
        <f>VLOOKUP(F738,'24q3 abv'!1:1048576,46,FALSE)</f>
        <v>1.352777362338486</v>
      </c>
      <c r="AA738" s="113">
        <f>VLOOKUP(F738,'24q3 abv'!1:1048576,48,FALSE)</f>
        <v>11.988370942050203</v>
      </c>
      <c r="AB738" s="113">
        <f>VLOOKUP(F738,'24q3 abv'!1:1048576,49,FALSE)</f>
        <v>13.605059775129922</v>
      </c>
      <c r="AC738" s="114">
        <f>VLOOKUP(F738,'24q3 abv'!1:1048576,50,FALSE)</f>
        <v>1.6166888330797189</v>
      </c>
      <c r="AF738" s="257"/>
      <c r="AI738" s="257"/>
    </row>
    <row r="739" spans="1:35" x14ac:dyDescent="0.2">
      <c r="A739" s="105">
        <v>487</v>
      </c>
      <c r="B739" s="105">
        <v>487274163</v>
      </c>
      <c r="C739" s="106" t="s">
        <v>313</v>
      </c>
      <c r="D739" s="105">
        <v>274</v>
      </c>
      <c r="E739" s="106" t="s">
        <v>63</v>
      </c>
      <c r="F739" s="105">
        <v>163</v>
      </c>
      <c r="G739" s="106" t="s">
        <v>48</v>
      </c>
      <c r="H739" s="107">
        <v>12</v>
      </c>
      <c r="I739" s="108"/>
      <c r="J739" s="109">
        <v>16241</v>
      </c>
      <c r="K739" s="110">
        <v>18314</v>
      </c>
      <c r="L739" s="111">
        <f t="shared" si="33"/>
        <v>2073</v>
      </c>
      <c r="M739" s="108"/>
      <c r="N739" s="109">
        <v>108</v>
      </c>
      <c r="O739" s="110">
        <v>121</v>
      </c>
      <c r="P739" s="110">
        <v>0</v>
      </c>
      <c r="Q739" s="110">
        <v>0</v>
      </c>
      <c r="R739" s="110" t="s">
        <v>601</v>
      </c>
      <c r="S739" s="111">
        <f t="shared" si="34"/>
        <v>0</v>
      </c>
      <c r="T739" s="108"/>
      <c r="U739" s="109">
        <v>17437</v>
      </c>
      <c r="V739" s="110">
        <v>19502</v>
      </c>
      <c r="W739" s="110">
        <v>19502</v>
      </c>
      <c r="X739" s="111">
        <f t="shared" si="35"/>
        <v>0</v>
      </c>
      <c r="Z739" s="112">
        <f>VLOOKUP(F739,'24q3 abv'!1:1048576,46,FALSE)</f>
        <v>-0.22828370213737514</v>
      </c>
      <c r="AA739" s="113">
        <f>VLOOKUP(F739,'24q3 abv'!1:1048576,48,FALSE)</f>
        <v>10.076345998506774</v>
      </c>
      <c r="AB739" s="113">
        <f>VLOOKUP(F739,'24q3 abv'!1:1048576,49,FALSE)</f>
        <v>8.2294977780381959</v>
      </c>
      <c r="AC739" s="114">
        <f>VLOOKUP(F739,'24q3 abv'!1:1048576,50,FALSE)</f>
        <v>-1.8468482204685781</v>
      </c>
      <c r="AF739" s="257"/>
      <c r="AI739" s="257"/>
    </row>
    <row r="740" spans="1:35" x14ac:dyDescent="0.2">
      <c r="A740" s="105">
        <v>487</v>
      </c>
      <c r="B740" s="105">
        <v>487274165</v>
      </c>
      <c r="C740" s="106" t="s">
        <v>313</v>
      </c>
      <c r="D740" s="105">
        <v>274</v>
      </c>
      <c r="E740" s="106" t="s">
        <v>63</v>
      </c>
      <c r="F740" s="105">
        <v>165</v>
      </c>
      <c r="G740" s="106" t="s">
        <v>49</v>
      </c>
      <c r="H740" s="107">
        <v>17</v>
      </c>
      <c r="I740" s="108"/>
      <c r="J740" s="109">
        <v>14899</v>
      </c>
      <c r="K740" s="110">
        <v>16672</v>
      </c>
      <c r="L740" s="111">
        <f t="shared" si="33"/>
        <v>1773</v>
      </c>
      <c r="M740" s="108"/>
      <c r="N740" s="109">
        <v>0</v>
      </c>
      <c r="O740" s="110">
        <v>0</v>
      </c>
      <c r="P740" s="110">
        <v>0</v>
      </c>
      <c r="Q740" s="110">
        <v>0</v>
      </c>
      <c r="R740" s="110" t="s">
        <v>601</v>
      </c>
      <c r="S740" s="111">
        <f t="shared" si="34"/>
        <v>0</v>
      </c>
      <c r="T740" s="108"/>
      <c r="U740" s="109">
        <v>15987</v>
      </c>
      <c r="V740" s="110">
        <v>17860</v>
      </c>
      <c r="W740" s="110">
        <v>17860</v>
      </c>
      <c r="X740" s="111">
        <f t="shared" si="35"/>
        <v>0</v>
      </c>
      <c r="Z740" s="112">
        <f>VLOOKUP(F740,'24q3 abv'!1:1048576,46,FALSE)</f>
        <v>-7.0003688766163918E-2</v>
      </c>
      <c r="AA740" s="113">
        <f>VLOOKUP(F740,'24q3 abv'!1:1048576,48,FALSE)</f>
        <v>11.535578507539256</v>
      </c>
      <c r="AB740" s="113">
        <f>VLOOKUP(F740,'24q3 abv'!1:1048576,49,FALSE)</f>
        <v>13.347082656981465</v>
      </c>
      <c r="AC740" s="114">
        <f>VLOOKUP(F740,'24q3 abv'!1:1048576,50,FALSE)</f>
        <v>1.8115041494422091</v>
      </c>
      <c r="AF740" s="257"/>
      <c r="AI740" s="257"/>
    </row>
    <row r="741" spans="1:35" x14ac:dyDescent="0.2">
      <c r="A741" s="105">
        <v>487</v>
      </c>
      <c r="B741" s="105">
        <v>487274176</v>
      </c>
      <c r="C741" s="106" t="s">
        <v>313</v>
      </c>
      <c r="D741" s="105">
        <v>274</v>
      </c>
      <c r="E741" s="106" t="s">
        <v>63</v>
      </c>
      <c r="F741" s="105">
        <v>176</v>
      </c>
      <c r="G741" s="106" t="s">
        <v>50</v>
      </c>
      <c r="H741" s="107">
        <v>68</v>
      </c>
      <c r="I741" s="108"/>
      <c r="J741" s="109">
        <v>15007</v>
      </c>
      <c r="K741" s="110">
        <v>16293</v>
      </c>
      <c r="L741" s="111">
        <f t="shared" si="33"/>
        <v>1286</v>
      </c>
      <c r="M741" s="108"/>
      <c r="N741" s="109">
        <v>5103</v>
      </c>
      <c r="O741" s="110">
        <v>5541</v>
      </c>
      <c r="P741" s="110">
        <v>5541</v>
      </c>
      <c r="Q741" s="110">
        <v>4107</v>
      </c>
      <c r="R741" s="110" t="s">
        <v>601</v>
      </c>
      <c r="S741" s="111">
        <f t="shared" si="34"/>
        <v>-1434</v>
      </c>
      <c r="T741" s="108"/>
      <c r="U741" s="109">
        <v>21198</v>
      </c>
      <c r="V741" s="110">
        <v>23022</v>
      </c>
      <c r="W741" s="110">
        <v>21588</v>
      </c>
      <c r="X741" s="111">
        <f t="shared" si="35"/>
        <v>-1434</v>
      </c>
      <c r="Z741" s="112">
        <f>VLOOKUP(F741,'24q3 abv'!1:1048576,46,FALSE)</f>
        <v>-8.7981300551999482</v>
      </c>
      <c r="AA741" s="113">
        <f>VLOOKUP(F741,'24q3 abv'!1:1048576,48,FALSE)</f>
        <v>10.681823200416861</v>
      </c>
      <c r="AB741" s="113">
        <f>VLOOKUP(F741,'24q3 abv'!1:1048576,49,FALSE)</f>
        <v>4.139499251950669</v>
      </c>
      <c r="AC741" s="114">
        <f>VLOOKUP(F741,'24q3 abv'!1:1048576,50,FALSE)</f>
        <v>-6.5423239484661924</v>
      </c>
      <c r="AF741" s="257"/>
      <c r="AI741" s="257"/>
    </row>
    <row r="742" spans="1:35" x14ac:dyDescent="0.2">
      <c r="A742" s="105">
        <v>487</v>
      </c>
      <c r="B742" s="105">
        <v>487274178</v>
      </c>
      <c r="C742" s="106" t="s">
        <v>313</v>
      </c>
      <c r="D742" s="105">
        <v>274</v>
      </c>
      <c r="E742" s="106" t="s">
        <v>63</v>
      </c>
      <c r="F742" s="105">
        <v>178</v>
      </c>
      <c r="G742" s="106" t="s">
        <v>263</v>
      </c>
      <c r="H742" s="107">
        <v>4</v>
      </c>
      <c r="I742" s="108"/>
      <c r="J742" s="109">
        <v>14833</v>
      </c>
      <c r="K742" s="110">
        <v>10470</v>
      </c>
      <c r="L742" s="111">
        <f t="shared" si="33"/>
        <v>-4363</v>
      </c>
      <c r="M742" s="108"/>
      <c r="N742" s="109">
        <v>1613</v>
      </c>
      <c r="O742" s="110">
        <v>1138</v>
      </c>
      <c r="P742" s="110">
        <v>864</v>
      </c>
      <c r="Q742" s="110">
        <v>849</v>
      </c>
      <c r="R742" s="110" t="s">
        <v>601</v>
      </c>
      <c r="S742" s="111">
        <f t="shared" si="34"/>
        <v>-15</v>
      </c>
      <c r="T742" s="108"/>
      <c r="U742" s="109">
        <v>17534</v>
      </c>
      <c r="V742" s="110">
        <v>12522</v>
      </c>
      <c r="W742" s="110">
        <v>12507</v>
      </c>
      <c r="X742" s="111">
        <f t="shared" si="35"/>
        <v>-15</v>
      </c>
      <c r="Z742" s="112">
        <f>VLOOKUP(F742,'24q3 abv'!1:1048576,46,FALSE)</f>
        <v>-0.14262561134003704</v>
      </c>
      <c r="AA742" s="113">
        <f>VLOOKUP(F742,'24q3 abv'!1:1048576,48,FALSE)</f>
        <v>8.3432463650919875</v>
      </c>
      <c r="AB742" s="113">
        <f>VLOOKUP(F742,'24q3 abv'!1:1048576,49,FALSE)</f>
        <v>5.2586879486014846</v>
      </c>
      <c r="AC742" s="114">
        <f>VLOOKUP(F742,'24q3 abv'!1:1048576,50,FALSE)</f>
        <v>-3.0845584164905029</v>
      </c>
      <c r="AF742" s="257"/>
      <c r="AI742" s="257"/>
    </row>
    <row r="743" spans="1:35" x14ac:dyDescent="0.2">
      <c r="A743" s="105">
        <v>487</v>
      </c>
      <c r="B743" s="105">
        <v>487274181</v>
      </c>
      <c r="C743" s="106" t="s">
        <v>313</v>
      </c>
      <c r="D743" s="105">
        <v>274</v>
      </c>
      <c r="E743" s="106" t="s">
        <v>63</v>
      </c>
      <c r="F743" s="105">
        <v>181</v>
      </c>
      <c r="G743" s="106" t="s">
        <v>121</v>
      </c>
      <c r="H743" s="107">
        <v>3</v>
      </c>
      <c r="I743" s="108"/>
      <c r="J743" s="109">
        <v>15959</v>
      </c>
      <c r="K743" s="110">
        <v>13106</v>
      </c>
      <c r="L743" s="111">
        <f t="shared" si="33"/>
        <v>-2853</v>
      </c>
      <c r="M743" s="108"/>
      <c r="N743" s="109">
        <v>226</v>
      </c>
      <c r="O743" s="110">
        <v>185</v>
      </c>
      <c r="P743" s="110">
        <v>196</v>
      </c>
      <c r="Q743" s="110">
        <v>133</v>
      </c>
      <c r="R743" s="110" t="s">
        <v>601</v>
      </c>
      <c r="S743" s="111">
        <f t="shared" si="34"/>
        <v>-63</v>
      </c>
      <c r="T743" s="108"/>
      <c r="U743" s="109">
        <v>17273</v>
      </c>
      <c r="V743" s="110">
        <v>14490</v>
      </c>
      <c r="W743" s="110">
        <v>14427</v>
      </c>
      <c r="X743" s="111">
        <f t="shared" si="35"/>
        <v>-63</v>
      </c>
      <c r="Z743" s="112">
        <f>VLOOKUP(F743,'24q3 abv'!1:1048576,46,FALSE)</f>
        <v>-0.48334719077513455</v>
      </c>
      <c r="AA743" s="113">
        <f>VLOOKUP(F743,'24q3 abv'!1:1048576,48,FALSE)</f>
        <v>10.063037309385781</v>
      </c>
      <c r="AB743" s="113">
        <f>VLOOKUP(F743,'24q3 abv'!1:1048576,49,FALSE)</f>
        <v>9.6133097603403517</v>
      </c>
      <c r="AC743" s="114">
        <f>VLOOKUP(F743,'24q3 abv'!1:1048576,50,FALSE)</f>
        <v>-0.44972754904542889</v>
      </c>
      <c r="AF743" s="257"/>
      <c r="AI743" s="257"/>
    </row>
    <row r="744" spans="1:35" x14ac:dyDescent="0.2">
      <c r="A744" s="105">
        <v>487</v>
      </c>
      <c r="B744" s="105">
        <v>487274189</v>
      </c>
      <c r="C744" s="106" t="s">
        <v>313</v>
      </c>
      <c r="D744" s="105">
        <v>274</v>
      </c>
      <c r="E744" s="106" t="s">
        <v>63</v>
      </c>
      <c r="F744" s="105">
        <v>189</v>
      </c>
      <c r="G744" s="106" t="s">
        <v>59</v>
      </c>
      <c r="H744" s="107">
        <v>2</v>
      </c>
      <c r="I744" s="108"/>
      <c r="J744" s="109">
        <v>11876.535469617698</v>
      </c>
      <c r="K744" s="110">
        <v>12566</v>
      </c>
      <c r="L744" s="111">
        <f t="shared" si="33"/>
        <v>689.46453038230175</v>
      </c>
      <c r="M744" s="108"/>
      <c r="N744" s="109">
        <v>4100</v>
      </c>
      <c r="O744" s="110">
        <v>4338</v>
      </c>
      <c r="P744" s="110">
        <v>4273</v>
      </c>
      <c r="Q744" s="110">
        <v>4292</v>
      </c>
      <c r="R744" s="110" t="s">
        <v>601</v>
      </c>
      <c r="S744" s="111">
        <f t="shared" si="34"/>
        <v>19</v>
      </c>
      <c r="T744" s="108"/>
      <c r="U744" s="109">
        <v>17064.535469617698</v>
      </c>
      <c r="V744" s="110">
        <v>18027</v>
      </c>
      <c r="W744" s="110">
        <v>18046</v>
      </c>
      <c r="X744" s="111">
        <f t="shared" si="35"/>
        <v>19</v>
      </c>
      <c r="Z744" s="112">
        <f>VLOOKUP(F744,'24q3 abv'!1:1048576,46,FALSE)</f>
        <v>0.14898881764085559</v>
      </c>
      <c r="AA744" s="113">
        <f>VLOOKUP(F744,'24q3 abv'!1:1048576,48,FALSE)</f>
        <v>5.2641326180156458</v>
      </c>
      <c r="AB744" s="113">
        <f>VLOOKUP(F744,'24q3 abv'!1:1048576,49,FALSE)</f>
        <v>4.8058190231262792</v>
      </c>
      <c r="AC744" s="114">
        <f>VLOOKUP(F744,'24q3 abv'!1:1048576,50,FALSE)</f>
        <v>-0.45831359488936663</v>
      </c>
      <c r="AF744" s="257"/>
      <c r="AI744" s="257"/>
    </row>
    <row r="745" spans="1:35" x14ac:dyDescent="0.2">
      <c r="A745" s="105">
        <v>487</v>
      </c>
      <c r="B745" s="105">
        <v>487274201</v>
      </c>
      <c r="C745" s="106" t="s">
        <v>313</v>
      </c>
      <c r="D745" s="105">
        <v>274</v>
      </c>
      <c r="E745" s="106" t="s">
        <v>63</v>
      </c>
      <c r="F745" s="105">
        <v>201</v>
      </c>
      <c r="G745" s="106" t="s">
        <v>36</v>
      </c>
      <c r="H745" s="107">
        <v>2</v>
      </c>
      <c r="I745" s="108"/>
      <c r="J745" s="109">
        <v>16657.577270715865</v>
      </c>
      <c r="K745" s="110">
        <v>22026</v>
      </c>
      <c r="L745" s="111">
        <f t="shared" si="33"/>
        <v>5368.4227292841351</v>
      </c>
      <c r="M745" s="108"/>
      <c r="N745" s="109">
        <v>81</v>
      </c>
      <c r="O745" s="110">
        <v>107</v>
      </c>
      <c r="P745" s="110">
        <v>184</v>
      </c>
      <c r="Q745" s="110">
        <v>116</v>
      </c>
      <c r="R745" s="110" t="s">
        <v>601</v>
      </c>
      <c r="S745" s="111">
        <f t="shared" si="34"/>
        <v>-68</v>
      </c>
      <c r="T745" s="108"/>
      <c r="U745" s="109">
        <v>17826.577270715865</v>
      </c>
      <c r="V745" s="110">
        <v>23398</v>
      </c>
      <c r="W745" s="110">
        <v>23330</v>
      </c>
      <c r="X745" s="111">
        <f t="shared" si="35"/>
        <v>-68</v>
      </c>
      <c r="Z745" s="112">
        <f>VLOOKUP(F745,'24q3 abv'!1:1048576,46,FALSE)</f>
        <v>-0.3106533941193419</v>
      </c>
      <c r="AA745" s="113">
        <f>VLOOKUP(F745,'24q3 abv'!1:1048576,48,FALSE)</f>
        <v>11.362483798408906</v>
      </c>
      <c r="AB745" s="113">
        <f>VLOOKUP(F745,'24q3 abv'!1:1048576,49,FALSE)</f>
        <v>11.408756853429635</v>
      </c>
      <c r="AC745" s="114">
        <f>VLOOKUP(F745,'24q3 abv'!1:1048576,50,FALSE)</f>
        <v>4.6273055020728648E-2</v>
      </c>
      <c r="AF745" s="257"/>
      <c r="AI745" s="257"/>
    </row>
    <row r="746" spans="1:35" x14ac:dyDescent="0.2">
      <c r="A746" s="105">
        <v>487</v>
      </c>
      <c r="B746" s="105">
        <v>487274220</v>
      </c>
      <c r="C746" s="106" t="s">
        <v>313</v>
      </c>
      <c r="D746" s="105">
        <v>274</v>
      </c>
      <c r="E746" s="106" t="s">
        <v>63</v>
      </c>
      <c r="F746" s="105">
        <v>220</v>
      </c>
      <c r="G746" s="106" t="s">
        <v>61</v>
      </c>
      <c r="H746" s="107">
        <v>1</v>
      </c>
      <c r="I746" s="108"/>
      <c r="J746" s="109">
        <v>15868</v>
      </c>
      <c r="K746" s="110">
        <v>17374</v>
      </c>
      <c r="L746" s="111">
        <f t="shared" si="33"/>
        <v>1506</v>
      </c>
      <c r="M746" s="108"/>
      <c r="N746" s="109">
        <v>5996</v>
      </c>
      <c r="O746" s="110">
        <v>6565</v>
      </c>
      <c r="P746" s="110">
        <v>5769</v>
      </c>
      <c r="Q746" s="110">
        <v>5728</v>
      </c>
      <c r="R746" s="110" t="s">
        <v>601</v>
      </c>
      <c r="S746" s="111">
        <f t="shared" si="34"/>
        <v>-41</v>
      </c>
      <c r="T746" s="108"/>
      <c r="U746" s="109">
        <v>22952</v>
      </c>
      <c r="V746" s="110">
        <v>24331</v>
      </c>
      <c r="W746" s="110">
        <v>24290</v>
      </c>
      <c r="X746" s="111">
        <f t="shared" si="35"/>
        <v>-41</v>
      </c>
      <c r="Z746" s="112">
        <f>VLOOKUP(F746,'24q3 abv'!1:1048576,46,FALSE)</f>
        <v>-0.2353927878211266</v>
      </c>
      <c r="AA746" s="113">
        <f>VLOOKUP(F746,'24q3 abv'!1:1048576,48,FALSE)</f>
        <v>9.8734021413268014</v>
      </c>
      <c r="AB746" s="113">
        <f>VLOOKUP(F746,'24q3 abv'!1:1048576,49,FALSE)</f>
        <v>5.8322436980293819</v>
      </c>
      <c r="AC746" s="114">
        <f>VLOOKUP(F746,'24q3 abv'!1:1048576,50,FALSE)</f>
        <v>-4.0411584432974195</v>
      </c>
      <c r="AF746" s="257"/>
      <c r="AI746" s="257"/>
    </row>
    <row r="747" spans="1:35" x14ac:dyDescent="0.2">
      <c r="A747" s="105">
        <v>487</v>
      </c>
      <c r="B747" s="105">
        <v>487274229</v>
      </c>
      <c r="C747" s="106" t="s">
        <v>313</v>
      </c>
      <c r="D747" s="105">
        <v>274</v>
      </c>
      <c r="E747" s="106" t="s">
        <v>63</v>
      </c>
      <c r="F747" s="105">
        <v>229</v>
      </c>
      <c r="G747" s="106" t="s">
        <v>51</v>
      </c>
      <c r="H747" s="107">
        <v>3</v>
      </c>
      <c r="I747" s="108"/>
      <c r="J747" s="109">
        <v>11135</v>
      </c>
      <c r="K747" s="110">
        <v>11987</v>
      </c>
      <c r="L747" s="111">
        <f t="shared" si="33"/>
        <v>852</v>
      </c>
      <c r="M747" s="108"/>
      <c r="N747" s="109">
        <v>839</v>
      </c>
      <c r="O747" s="110">
        <v>903</v>
      </c>
      <c r="P747" s="110">
        <v>903</v>
      </c>
      <c r="Q747" s="110">
        <v>1032</v>
      </c>
      <c r="R747" s="110" t="s">
        <v>601</v>
      </c>
      <c r="S747" s="111">
        <f t="shared" si="34"/>
        <v>129</v>
      </c>
      <c r="T747" s="108"/>
      <c r="U747" s="109">
        <v>13062</v>
      </c>
      <c r="V747" s="110">
        <v>14078</v>
      </c>
      <c r="W747" s="110">
        <v>14207</v>
      </c>
      <c r="X747" s="111">
        <f t="shared" si="35"/>
        <v>129</v>
      </c>
      <c r="Z747" s="112">
        <f>VLOOKUP(F747,'24q3 abv'!1:1048576,46,FALSE)</f>
        <v>1.0804157794700444</v>
      </c>
      <c r="AA747" s="113">
        <f>VLOOKUP(F747,'24q3 abv'!1:1048576,48,FALSE)</f>
        <v>9.163770661615338</v>
      </c>
      <c r="AB747" s="113">
        <f>VLOOKUP(F747,'24q3 abv'!1:1048576,49,FALSE)</f>
        <v>10.302219917358716</v>
      </c>
      <c r="AC747" s="114">
        <f>VLOOKUP(F747,'24q3 abv'!1:1048576,50,FALSE)</f>
        <v>1.1384492557433781</v>
      </c>
      <c r="AF747" s="257"/>
      <c r="AI747" s="257"/>
    </row>
    <row r="748" spans="1:35" x14ac:dyDescent="0.2">
      <c r="A748" s="105">
        <v>487</v>
      </c>
      <c r="B748" s="105">
        <v>487274243</v>
      </c>
      <c r="C748" s="106" t="s">
        <v>313</v>
      </c>
      <c r="D748" s="105">
        <v>274</v>
      </c>
      <c r="E748" s="106" t="s">
        <v>63</v>
      </c>
      <c r="F748" s="105">
        <v>243</v>
      </c>
      <c r="G748" s="106" t="s">
        <v>62</v>
      </c>
      <c r="H748" s="107">
        <v>1</v>
      </c>
      <c r="I748" s="108"/>
      <c r="J748" s="109" t="s">
        <v>601</v>
      </c>
      <c r="K748" s="110">
        <v>16888</v>
      </c>
      <c r="L748" s="111" t="str">
        <f t="shared" si="33"/>
        <v/>
      </c>
      <c r="M748" s="108"/>
      <c r="N748" s="109" t="s">
        <v>601</v>
      </c>
      <c r="O748" s="110" t="s">
        <v>601</v>
      </c>
      <c r="P748" s="110">
        <v>1807</v>
      </c>
      <c r="Q748" s="110">
        <v>1814</v>
      </c>
      <c r="R748" s="110" t="s">
        <v>601</v>
      </c>
      <c r="S748" s="111">
        <f t="shared" si="34"/>
        <v>7</v>
      </c>
      <c r="T748" s="108"/>
      <c r="U748" s="109" t="s">
        <v>601</v>
      </c>
      <c r="V748" s="110">
        <v>19883</v>
      </c>
      <c r="W748" s="110">
        <v>19890</v>
      </c>
      <c r="X748" s="111">
        <f t="shared" si="35"/>
        <v>7</v>
      </c>
      <c r="Z748" s="112">
        <f>VLOOKUP(F748,'24q3 abv'!1:1048576,46,FALSE)</f>
        <v>3.834364684767877E-2</v>
      </c>
      <c r="AA748" s="113">
        <f>VLOOKUP(F748,'24q3 abv'!1:1048576,48,FALSE)</f>
        <v>11.760665710220056</v>
      </c>
      <c r="AB748" s="113">
        <f>VLOOKUP(F748,'24q3 abv'!1:1048576,49,FALSE)</f>
        <v>7.6975667561751724</v>
      </c>
      <c r="AC748" s="114">
        <f>VLOOKUP(F748,'24q3 abv'!1:1048576,50,FALSE)</f>
        <v>-4.0630989540448841</v>
      </c>
      <c r="AF748" s="257"/>
      <c r="AI748" s="257"/>
    </row>
    <row r="749" spans="1:35" x14ac:dyDescent="0.2">
      <c r="A749" s="105">
        <v>487</v>
      </c>
      <c r="B749" s="105">
        <v>487274248</v>
      </c>
      <c r="C749" s="106" t="s">
        <v>313</v>
      </c>
      <c r="D749" s="105">
        <v>274</v>
      </c>
      <c r="E749" s="106" t="s">
        <v>63</v>
      </c>
      <c r="F749" s="105">
        <v>248</v>
      </c>
      <c r="G749" s="106" t="s">
        <v>53</v>
      </c>
      <c r="H749" s="107">
        <v>23</v>
      </c>
      <c r="I749" s="108"/>
      <c r="J749" s="109">
        <v>14276</v>
      </c>
      <c r="K749" s="110">
        <v>16394</v>
      </c>
      <c r="L749" s="111">
        <f t="shared" si="33"/>
        <v>2118</v>
      </c>
      <c r="M749" s="108"/>
      <c r="N749" s="109">
        <v>941</v>
      </c>
      <c r="O749" s="110">
        <v>1081</v>
      </c>
      <c r="P749" s="110">
        <v>517</v>
      </c>
      <c r="Q749" s="110">
        <v>529</v>
      </c>
      <c r="R749" s="110" t="s">
        <v>601</v>
      </c>
      <c r="S749" s="111">
        <f t="shared" si="34"/>
        <v>12</v>
      </c>
      <c r="T749" s="108"/>
      <c r="U749" s="109">
        <v>16305</v>
      </c>
      <c r="V749" s="110">
        <v>18099</v>
      </c>
      <c r="W749" s="110">
        <v>18111</v>
      </c>
      <c r="X749" s="111">
        <f t="shared" si="35"/>
        <v>12</v>
      </c>
      <c r="Z749" s="112">
        <f>VLOOKUP(F749,'24q3 abv'!1:1048576,46,FALSE)</f>
        <v>7.0278757644658185E-2</v>
      </c>
      <c r="AA749" s="113">
        <f>VLOOKUP(F749,'24q3 abv'!1:1048576,48,FALSE)</f>
        <v>13.952277793700604</v>
      </c>
      <c r="AB749" s="113">
        <f>VLOOKUP(F749,'24q3 abv'!1:1048576,49,FALSE)</f>
        <v>9.8352635981680656</v>
      </c>
      <c r="AC749" s="114">
        <f>VLOOKUP(F749,'24q3 abv'!1:1048576,50,FALSE)</f>
        <v>-4.1170141955325388</v>
      </c>
      <c r="AF749" s="257"/>
      <c r="AI749" s="257"/>
    </row>
    <row r="750" spans="1:35" x14ac:dyDescent="0.2">
      <c r="A750" s="105">
        <v>487</v>
      </c>
      <c r="B750" s="105">
        <v>487274262</v>
      </c>
      <c r="C750" s="106" t="s">
        <v>313</v>
      </c>
      <c r="D750" s="105">
        <v>274</v>
      </c>
      <c r="E750" s="106" t="s">
        <v>63</v>
      </c>
      <c r="F750" s="105">
        <v>262</v>
      </c>
      <c r="G750" s="106" t="s">
        <v>54</v>
      </c>
      <c r="H750" s="107">
        <v>14</v>
      </c>
      <c r="I750" s="108"/>
      <c r="J750" s="109">
        <v>13592</v>
      </c>
      <c r="K750" s="110">
        <v>14634</v>
      </c>
      <c r="L750" s="111">
        <f t="shared" si="33"/>
        <v>1042</v>
      </c>
      <c r="M750" s="108"/>
      <c r="N750" s="109">
        <v>2711</v>
      </c>
      <c r="O750" s="110">
        <v>2919</v>
      </c>
      <c r="P750" s="110">
        <v>1894</v>
      </c>
      <c r="Q750" s="110">
        <v>1834</v>
      </c>
      <c r="R750" s="110" t="s">
        <v>601</v>
      </c>
      <c r="S750" s="111">
        <f t="shared" si="34"/>
        <v>-60</v>
      </c>
      <c r="T750" s="108"/>
      <c r="U750" s="109">
        <v>17391</v>
      </c>
      <c r="V750" s="110">
        <v>17716</v>
      </c>
      <c r="W750" s="110">
        <v>17656</v>
      </c>
      <c r="X750" s="111">
        <f t="shared" si="35"/>
        <v>-60</v>
      </c>
      <c r="Z750" s="112">
        <f>VLOOKUP(F750,'24q3 abv'!1:1048576,46,FALSE)</f>
        <v>-0.40802191869867954</v>
      </c>
      <c r="AA750" s="113">
        <f>VLOOKUP(F750,'24q3 abv'!1:1048576,48,FALSE)</f>
        <v>12.046713265731245</v>
      </c>
      <c r="AB750" s="113">
        <f>VLOOKUP(F750,'24q3 abv'!1:1048576,49,FALSE)</f>
        <v>4.312485183556074</v>
      </c>
      <c r="AC750" s="114">
        <f>VLOOKUP(F750,'24q3 abv'!1:1048576,50,FALSE)</f>
        <v>-7.7342280821751714</v>
      </c>
      <c r="AF750" s="257"/>
      <c r="AI750" s="257"/>
    </row>
    <row r="751" spans="1:35" x14ac:dyDescent="0.2">
      <c r="A751" s="105">
        <v>487</v>
      </c>
      <c r="B751" s="105">
        <v>487274274</v>
      </c>
      <c r="C751" s="106" t="s">
        <v>313</v>
      </c>
      <c r="D751" s="105">
        <v>274</v>
      </c>
      <c r="E751" s="106" t="s">
        <v>63</v>
      </c>
      <c r="F751" s="105">
        <v>274</v>
      </c>
      <c r="G751" s="106" t="s">
        <v>63</v>
      </c>
      <c r="H751" s="107">
        <v>171</v>
      </c>
      <c r="I751" s="108"/>
      <c r="J751" s="109">
        <v>16064</v>
      </c>
      <c r="K751" s="110">
        <v>17387</v>
      </c>
      <c r="L751" s="111">
        <f t="shared" si="33"/>
        <v>1323</v>
      </c>
      <c r="M751" s="108"/>
      <c r="N751" s="109">
        <v>7558</v>
      </c>
      <c r="O751" s="110">
        <v>8180</v>
      </c>
      <c r="P751" s="110">
        <v>7717</v>
      </c>
      <c r="Q751" s="110">
        <v>7702</v>
      </c>
      <c r="R751" s="110" t="s">
        <v>601</v>
      </c>
      <c r="S751" s="111">
        <f t="shared" si="34"/>
        <v>-15</v>
      </c>
      <c r="T751" s="108"/>
      <c r="U751" s="109">
        <v>24710</v>
      </c>
      <c r="V751" s="110">
        <v>26292</v>
      </c>
      <c r="W751" s="110">
        <v>26277</v>
      </c>
      <c r="X751" s="111">
        <f t="shared" si="35"/>
        <v>-15</v>
      </c>
      <c r="Z751" s="112">
        <f>VLOOKUP(F751,'24q3 abv'!1:1048576,46,FALSE)</f>
        <v>-8.6771016400803092E-2</v>
      </c>
      <c r="AA751" s="113">
        <f>VLOOKUP(F751,'24q3 abv'!1:1048576,48,FALSE)</f>
        <v>9.891291484672788</v>
      </c>
      <c r="AB751" s="113">
        <f>VLOOKUP(F751,'24q3 abv'!1:1048576,49,FALSE)</f>
        <v>7.7798902537394508</v>
      </c>
      <c r="AC751" s="114">
        <f>VLOOKUP(F751,'24q3 abv'!1:1048576,50,FALSE)</f>
        <v>-2.1114012309333372</v>
      </c>
      <c r="AF751" s="257"/>
      <c r="AI751" s="257"/>
    </row>
    <row r="752" spans="1:35" x14ac:dyDescent="0.2">
      <c r="A752" s="105">
        <v>487</v>
      </c>
      <c r="B752" s="105">
        <v>487274284</v>
      </c>
      <c r="C752" s="106" t="s">
        <v>313</v>
      </c>
      <c r="D752" s="105">
        <v>274</v>
      </c>
      <c r="E752" s="106" t="s">
        <v>63</v>
      </c>
      <c r="F752" s="105">
        <v>284</v>
      </c>
      <c r="G752" s="106" t="s">
        <v>123</v>
      </c>
      <c r="H752" s="107">
        <v>4</v>
      </c>
      <c r="I752" s="108"/>
      <c r="J752" s="109">
        <v>15088</v>
      </c>
      <c r="K752" s="110">
        <v>15614</v>
      </c>
      <c r="L752" s="111">
        <f t="shared" si="33"/>
        <v>526</v>
      </c>
      <c r="M752" s="108"/>
      <c r="N752" s="109">
        <v>6120</v>
      </c>
      <c r="O752" s="110">
        <v>6333</v>
      </c>
      <c r="P752" s="110">
        <v>6564</v>
      </c>
      <c r="Q752" s="110">
        <v>6580</v>
      </c>
      <c r="R752" s="110" t="s">
        <v>601</v>
      </c>
      <c r="S752" s="111">
        <f t="shared" si="34"/>
        <v>16</v>
      </c>
      <c r="T752" s="108"/>
      <c r="U752" s="109">
        <v>22296</v>
      </c>
      <c r="V752" s="110">
        <v>23366</v>
      </c>
      <c r="W752" s="110">
        <v>23382</v>
      </c>
      <c r="X752" s="111">
        <f t="shared" si="35"/>
        <v>16</v>
      </c>
      <c r="Z752" s="112">
        <f>VLOOKUP(F752,'24q3 abv'!1:1048576,46,FALSE)</f>
        <v>9.973661454191074E-2</v>
      </c>
      <c r="AA752" s="113">
        <f>VLOOKUP(F752,'24q3 abv'!1:1048576,48,FALSE)</f>
        <v>9.6087151862403939</v>
      </c>
      <c r="AB752" s="113">
        <f>VLOOKUP(F752,'24q3 abv'!1:1048576,49,FALSE)</f>
        <v>7.8756073980082109</v>
      </c>
      <c r="AC752" s="114">
        <f>VLOOKUP(F752,'24q3 abv'!1:1048576,50,FALSE)</f>
        <v>-1.733107788232183</v>
      </c>
      <c r="AF752" s="257"/>
      <c r="AI752" s="257"/>
    </row>
    <row r="753" spans="1:35" x14ac:dyDescent="0.2">
      <c r="A753" s="105">
        <v>487</v>
      </c>
      <c r="B753" s="105">
        <v>487274295</v>
      </c>
      <c r="C753" s="106" t="s">
        <v>313</v>
      </c>
      <c r="D753" s="105">
        <v>274</v>
      </c>
      <c r="E753" s="106" t="s">
        <v>63</v>
      </c>
      <c r="F753" s="105">
        <v>295</v>
      </c>
      <c r="G753" s="106" t="s">
        <v>124</v>
      </c>
      <c r="H753" s="107">
        <v>4</v>
      </c>
      <c r="I753" s="108"/>
      <c r="J753" s="109">
        <v>11941.320043370508</v>
      </c>
      <c r="K753" s="110">
        <v>15654</v>
      </c>
      <c r="L753" s="111">
        <f t="shared" si="33"/>
        <v>3712.6799566294922</v>
      </c>
      <c r="M753" s="108"/>
      <c r="N753" s="109">
        <v>6336</v>
      </c>
      <c r="O753" s="110">
        <v>8306</v>
      </c>
      <c r="P753" s="110">
        <v>7760</v>
      </c>
      <c r="Q753" s="110">
        <v>7732</v>
      </c>
      <c r="R753" s="110" t="s">
        <v>601</v>
      </c>
      <c r="S753" s="111">
        <f t="shared" si="34"/>
        <v>-28</v>
      </c>
      <c r="T753" s="108"/>
      <c r="U753" s="109">
        <v>19365.320043370506</v>
      </c>
      <c r="V753" s="110">
        <v>24602</v>
      </c>
      <c r="W753" s="110">
        <v>24574</v>
      </c>
      <c r="X753" s="111">
        <f t="shared" si="35"/>
        <v>-28</v>
      </c>
      <c r="Z753" s="112">
        <f>VLOOKUP(F753,'24q3 abv'!1:1048576,46,FALSE)</f>
        <v>-0.17953285579176281</v>
      </c>
      <c r="AA753" s="113">
        <f>VLOOKUP(F753,'24q3 abv'!1:1048576,48,FALSE)</f>
        <v>6.8609636562553522</v>
      </c>
      <c r="AB753" s="113">
        <f>VLOOKUP(F753,'24q3 abv'!1:1048576,49,FALSE)</f>
        <v>4.2880426728941705</v>
      </c>
      <c r="AC753" s="114">
        <f>VLOOKUP(F753,'24q3 abv'!1:1048576,50,FALSE)</f>
        <v>-2.5729209833611817</v>
      </c>
      <c r="AF753" s="257"/>
      <c r="AI753" s="257"/>
    </row>
    <row r="754" spans="1:35" x14ac:dyDescent="0.2">
      <c r="A754" s="105">
        <v>487</v>
      </c>
      <c r="B754" s="105">
        <v>487274305</v>
      </c>
      <c r="C754" s="106" t="s">
        <v>313</v>
      </c>
      <c r="D754" s="105">
        <v>274</v>
      </c>
      <c r="E754" s="106" t="s">
        <v>63</v>
      </c>
      <c r="F754" s="105">
        <v>305</v>
      </c>
      <c r="G754" s="106" t="s">
        <v>125</v>
      </c>
      <c r="H754" s="107">
        <v>2</v>
      </c>
      <c r="I754" s="108"/>
      <c r="J754" s="109" t="s">
        <v>601</v>
      </c>
      <c r="K754" s="110">
        <v>12982</v>
      </c>
      <c r="L754" s="111" t="str">
        <f t="shared" si="33"/>
        <v/>
      </c>
      <c r="M754" s="108"/>
      <c r="N754" s="109" t="s">
        <v>601</v>
      </c>
      <c r="O754" s="110">
        <v>5448</v>
      </c>
      <c r="P754" s="110">
        <v>5364</v>
      </c>
      <c r="Q754" s="110">
        <v>5344</v>
      </c>
      <c r="R754" s="110" t="s">
        <v>601</v>
      </c>
      <c r="S754" s="111">
        <f t="shared" si="34"/>
        <v>-20</v>
      </c>
      <c r="T754" s="108"/>
      <c r="U754" s="109" t="s">
        <v>601</v>
      </c>
      <c r="V754" s="110">
        <v>19534</v>
      </c>
      <c r="W754" s="110">
        <v>19514</v>
      </c>
      <c r="X754" s="111">
        <f t="shared" si="35"/>
        <v>-20</v>
      </c>
      <c r="Z754" s="112">
        <f>VLOOKUP(F754,'24q3 abv'!1:1048576,46,FALSE)</f>
        <v>-0.15632118680812823</v>
      </c>
      <c r="AA754" s="113">
        <f>VLOOKUP(F754,'24q3 abv'!1:1048576,48,FALSE)</f>
        <v>5.0855167065879243</v>
      </c>
      <c r="AB754" s="113">
        <f>VLOOKUP(F754,'24q3 abv'!1:1048576,49,FALSE)</f>
        <v>4.1253738085132277</v>
      </c>
      <c r="AC754" s="114">
        <f>VLOOKUP(F754,'24q3 abv'!1:1048576,50,FALSE)</f>
        <v>-0.96014289807469666</v>
      </c>
      <c r="AF754" s="257"/>
      <c r="AI754" s="257"/>
    </row>
    <row r="755" spans="1:35" x14ac:dyDescent="0.2">
      <c r="A755" s="105">
        <v>487</v>
      </c>
      <c r="B755" s="105">
        <v>487274308</v>
      </c>
      <c r="C755" s="106" t="s">
        <v>313</v>
      </c>
      <c r="D755" s="105">
        <v>274</v>
      </c>
      <c r="E755" s="106" t="s">
        <v>63</v>
      </c>
      <c r="F755" s="105">
        <v>308</v>
      </c>
      <c r="G755" s="106" t="s">
        <v>105</v>
      </c>
      <c r="H755" s="107">
        <v>5</v>
      </c>
      <c r="I755" s="108"/>
      <c r="J755" s="109">
        <v>15676</v>
      </c>
      <c r="K755" s="110">
        <v>17635</v>
      </c>
      <c r="L755" s="111">
        <f t="shared" si="33"/>
        <v>1959</v>
      </c>
      <c r="M755" s="108"/>
      <c r="N755" s="109">
        <v>6467</v>
      </c>
      <c r="O755" s="110">
        <v>7275</v>
      </c>
      <c r="P755" s="110">
        <v>4745</v>
      </c>
      <c r="Q755" s="110">
        <v>4729</v>
      </c>
      <c r="R755" s="110" t="s">
        <v>601</v>
      </c>
      <c r="S755" s="111">
        <f t="shared" si="34"/>
        <v>-16</v>
      </c>
      <c r="T755" s="108"/>
      <c r="U755" s="109">
        <v>23231</v>
      </c>
      <c r="V755" s="110">
        <v>23568</v>
      </c>
      <c r="W755" s="110">
        <v>23552</v>
      </c>
      <c r="X755" s="111">
        <f t="shared" si="35"/>
        <v>-16</v>
      </c>
      <c r="Z755" s="112">
        <f>VLOOKUP(F755,'24q3 abv'!1:1048576,46,FALSE)</f>
        <v>-9.1722481895274655E-2</v>
      </c>
      <c r="AA755" s="113">
        <f>VLOOKUP(F755,'24q3 abv'!1:1048576,48,FALSE)</f>
        <v>11.538564033538364</v>
      </c>
      <c r="AB755" s="113">
        <f>VLOOKUP(F755,'24q3 abv'!1:1048576,49,FALSE)</f>
        <v>-0.7814686681805979</v>
      </c>
      <c r="AC755" s="114">
        <f>VLOOKUP(F755,'24q3 abv'!1:1048576,50,FALSE)</f>
        <v>-12.320032701718961</v>
      </c>
      <c r="AF755" s="257"/>
      <c r="AI755" s="257"/>
    </row>
    <row r="756" spans="1:35" x14ac:dyDescent="0.2">
      <c r="A756" s="105">
        <v>487</v>
      </c>
      <c r="B756" s="105">
        <v>487274314</v>
      </c>
      <c r="C756" s="106" t="s">
        <v>313</v>
      </c>
      <c r="D756" s="105">
        <v>274</v>
      </c>
      <c r="E756" s="106" t="s">
        <v>63</v>
      </c>
      <c r="F756" s="105">
        <v>314</v>
      </c>
      <c r="G756" s="106" t="s">
        <v>131</v>
      </c>
      <c r="H756" s="107">
        <v>2</v>
      </c>
      <c r="I756" s="108"/>
      <c r="J756" s="109">
        <v>15868</v>
      </c>
      <c r="K756" s="110">
        <v>17771</v>
      </c>
      <c r="L756" s="111">
        <f t="shared" si="33"/>
        <v>1903</v>
      </c>
      <c r="M756" s="108"/>
      <c r="N756" s="109">
        <v>11973</v>
      </c>
      <c r="O756" s="110">
        <v>13409</v>
      </c>
      <c r="P756" s="110">
        <v>10471</v>
      </c>
      <c r="Q756" s="110">
        <v>10510</v>
      </c>
      <c r="R756" s="110" t="s">
        <v>601</v>
      </c>
      <c r="S756" s="111">
        <f t="shared" si="34"/>
        <v>39</v>
      </c>
      <c r="T756" s="108"/>
      <c r="U756" s="109">
        <v>28929</v>
      </c>
      <c r="V756" s="110">
        <v>29430</v>
      </c>
      <c r="W756" s="110">
        <v>29469</v>
      </c>
      <c r="X756" s="111">
        <f t="shared" si="35"/>
        <v>39</v>
      </c>
      <c r="Z756" s="112">
        <f>VLOOKUP(F756,'24q3 abv'!1:1048576,46,FALSE)</f>
        <v>0.21545468293865611</v>
      </c>
      <c r="AA756" s="113">
        <f>VLOOKUP(F756,'24q3 abv'!1:1048576,48,FALSE)</f>
        <v>9.7307176945995284</v>
      </c>
      <c r="AB756" s="113">
        <f>VLOOKUP(F756,'24q3 abv'!1:1048576,49,FALSE)</f>
        <v>-0.46873415768337234</v>
      </c>
      <c r="AC756" s="114">
        <f>VLOOKUP(F756,'24q3 abv'!1:1048576,50,FALSE)</f>
        <v>-10.1994518522829</v>
      </c>
      <c r="AF756" s="257"/>
      <c r="AI756" s="257"/>
    </row>
    <row r="757" spans="1:35" x14ac:dyDescent="0.2">
      <c r="A757" s="105">
        <v>487</v>
      </c>
      <c r="B757" s="105">
        <v>487274336</v>
      </c>
      <c r="C757" s="106" t="s">
        <v>313</v>
      </c>
      <c r="D757" s="105">
        <v>274</v>
      </c>
      <c r="E757" s="106" t="s">
        <v>63</v>
      </c>
      <c r="F757" s="105">
        <v>336</v>
      </c>
      <c r="G757" s="106" t="s">
        <v>132</v>
      </c>
      <c r="H757" s="107">
        <v>2</v>
      </c>
      <c r="I757" s="108"/>
      <c r="J757" s="109">
        <v>14165.168426448598</v>
      </c>
      <c r="K757" s="110">
        <v>17318</v>
      </c>
      <c r="L757" s="111">
        <f t="shared" si="33"/>
        <v>3152.8315735514025</v>
      </c>
      <c r="M757" s="108"/>
      <c r="N757" s="109">
        <v>1896</v>
      </c>
      <c r="O757" s="110">
        <v>2318</v>
      </c>
      <c r="P757" s="110">
        <v>1585</v>
      </c>
      <c r="Q757" s="110">
        <v>2318</v>
      </c>
      <c r="R757" s="110" t="s">
        <v>601</v>
      </c>
      <c r="S757" s="111">
        <f t="shared" si="34"/>
        <v>733</v>
      </c>
      <c r="T757" s="108"/>
      <c r="U757" s="109">
        <v>17149.168426448596</v>
      </c>
      <c r="V757" s="110">
        <v>20091</v>
      </c>
      <c r="W757" s="110">
        <v>20824</v>
      </c>
      <c r="X757" s="111">
        <f t="shared" si="35"/>
        <v>733</v>
      </c>
      <c r="Z757" s="112">
        <f>VLOOKUP(F757,'24q3 abv'!1:1048576,46,FALSE)</f>
        <v>4.234453997041868</v>
      </c>
      <c r="AA757" s="113">
        <f>VLOOKUP(F757,'24q3 abv'!1:1048576,48,FALSE)</f>
        <v>7.9391485715069559</v>
      </c>
      <c r="AB757" s="113">
        <f>VLOOKUP(F757,'24q3 abv'!1:1048576,49,FALSE)</f>
        <v>2.8888334321655695</v>
      </c>
      <c r="AC757" s="114">
        <f>VLOOKUP(F757,'24q3 abv'!1:1048576,50,FALSE)</f>
        <v>-5.0503151393413859</v>
      </c>
      <c r="AF757" s="257"/>
      <c r="AI757" s="257"/>
    </row>
    <row r="758" spans="1:35" x14ac:dyDescent="0.2">
      <c r="A758" s="105">
        <v>487</v>
      </c>
      <c r="B758" s="105">
        <v>487274342</v>
      </c>
      <c r="C758" s="106" t="s">
        <v>313</v>
      </c>
      <c r="D758" s="105">
        <v>274</v>
      </c>
      <c r="E758" s="106" t="s">
        <v>63</v>
      </c>
      <c r="F758" s="105">
        <v>342</v>
      </c>
      <c r="G758" s="106" t="s">
        <v>175</v>
      </c>
      <c r="H758" s="107">
        <v>1</v>
      </c>
      <c r="I758" s="108"/>
      <c r="J758" s="109" t="s">
        <v>601</v>
      </c>
      <c r="K758" s="110">
        <v>12766</v>
      </c>
      <c r="L758" s="111" t="str">
        <f t="shared" si="33"/>
        <v/>
      </c>
      <c r="M758" s="108"/>
      <c r="N758" s="109" t="s">
        <v>601</v>
      </c>
      <c r="O758" s="110" t="s">
        <v>601</v>
      </c>
      <c r="P758" s="110">
        <v>9218</v>
      </c>
      <c r="Q758" s="110">
        <v>9233</v>
      </c>
      <c r="R758" s="110" t="s">
        <v>601</v>
      </c>
      <c r="S758" s="111">
        <f t="shared" si="34"/>
        <v>15</v>
      </c>
      <c r="T758" s="108"/>
      <c r="U758" s="109" t="s">
        <v>601</v>
      </c>
      <c r="V758" s="110">
        <v>23172</v>
      </c>
      <c r="W758" s="110">
        <v>23187</v>
      </c>
      <c r="X758" s="111">
        <f t="shared" si="35"/>
        <v>15</v>
      </c>
      <c r="Z758" s="112">
        <f>VLOOKUP(F758,'24q3 abv'!1:1048576,46,FALSE)</f>
        <v>0.11975528576681427</v>
      </c>
      <c r="AA758" s="113">
        <f>VLOOKUP(F758,'24q3 abv'!1:1048576,48,FALSE)</f>
        <v>5.052745728915399</v>
      </c>
      <c r="AB758" s="113">
        <f>VLOOKUP(F758,'24q3 abv'!1:1048576,49,FALSE)</f>
        <v>4.6096122070328871</v>
      </c>
      <c r="AC758" s="114">
        <f>VLOOKUP(F758,'24q3 abv'!1:1048576,50,FALSE)</f>
        <v>-0.44313352188251187</v>
      </c>
      <c r="AF758" s="257"/>
      <c r="AI758" s="257"/>
    </row>
    <row r="759" spans="1:35" x14ac:dyDescent="0.2">
      <c r="A759" s="105">
        <v>487</v>
      </c>
      <c r="B759" s="105">
        <v>487274346</v>
      </c>
      <c r="C759" s="106" t="s">
        <v>313</v>
      </c>
      <c r="D759" s="105">
        <v>274</v>
      </c>
      <c r="E759" s="106" t="s">
        <v>63</v>
      </c>
      <c r="F759" s="105">
        <v>346</v>
      </c>
      <c r="G759" s="106" t="s">
        <v>55</v>
      </c>
      <c r="H759" s="107">
        <v>1</v>
      </c>
      <c r="I759" s="108"/>
      <c r="J759" s="109">
        <v>13235</v>
      </c>
      <c r="K759" s="110">
        <v>14058</v>
      </c>
      <c r="L759" s="111">
        <f t="shared" si="33"/>
        <v>823</v>
      </c>
      <c r="M759" s="108"/>
      <c r="N759" s="109">
        <v>1299</v>
      </c>
      <c r="O759" s="110">
        <v>1380</v>
      </c>
      <c r="P759" s="110">
        <v>1686</v>
      </c>
      <c r="Q759" s="110">
        <v>1525</v>
      </c>
      <c r="R759" s="110" t="s">
        <v>601</v>
      </c>
      <c r="S759" s="111">
        <f t="shared" si="34"/>
        <v>-161</v>
      </c>
      <c r="T759" s="108"/>
      <c r="U759" s="109">
        <v>15622</v>
      </c>
      <c r="V759" s="110">
        <v>16932</v>
      </c>
      <c r="W759" s="110">
        <v>16771</v>
      </c>
      <c r="X759" s="111">
        <f t="shared" si="35"/>
        <v>-161</v>
      </c>
      <c r="Z759" s="112">
        <f>VLOOKUP(F759,'24q3 abv'!1:1048576,46,FALSE)</f>
        <v>-1.1413087072460257</v>
      </c>
      <c r="AA759" s="113">
        <f>VLOOKUP(F759,'24q3 abv'!1:1048576,48,FALSE)</f>
        <v>10.458193760267722</v>
      </c>
      <c r="AB759" s="113">
        <f>VLOOKUP(F759,'24q3 abv'!1:1048576,49,FALSE)</f>
        <v>11.744998023737338</v>
      </c>
      <c r="AC759" s="114">
        <f>VLOOKUP(F759,'24q3 abv'!1:1048576,50,FALSE)</f>
        <v>1.286804263469616</v>
      </c>
      <c r="AF759" s="257"/>
      <c r="AI759" s="257"/>
    </row>
    <row r="760" spans="1:35" x14ac:dyDescent="0.2">
      <c r="A760" s="105">
        <v>487</v>
      </c>
      <c r="B760" s="105">
        <v>487274347</v>
      </c>
      <c r="C760" s="106" t="s">
        <v>313</v>
      </c>
      <c r="D760" s="105">
        <v>274</v>
      </c>
      <c r="E760" s="106" t="s">
        <v>63</v>
      </c>
      <c r="F760" s="105">
        <v>347</v>
      </c>
      <c r="G760" s="106" t="s">
        <v>127</v>
      </c>
      <c r="H760" s="107">
        <v>14</v>
      </c>
      <c r="I760" s="108"/>
      <c r="J760" s="109">
        <v>14927</v>
      </c>
      <c r="K760" s="110">
        <v>15439</v>
      </c>
      <c r="L760" s="111">
        <f t="shared" si="33"/>
        <v>512</v>
      </c>
      <c r="M760" s="108"/>
      <c r="N760" s="109">
        <v>6672</v>
      </c>
      <c r="O760" s="110">
        <v>6901</v>
      </c>
      <c r="P760" s="110">
        <v>6518</v>
      </c>
      <c r="Q760" s="110">
        <v>6523</v>
      </c>
      <c r="R760" s="110" t="s">
        <v>601</v>
      </c>
      <c r="S760" s="111">
        <f t="shared" si="34"/>
        <v>5</v>
      </c>
      <c r="T760" s="108"/>
      <c r="U760" s="109">
        <v>22687</v>
      </c>
      <c r="V760" s="110">
        <v>23145</v>
      </c>
      <c r="W760" s="110">
        <v>23150</v>
      </c>
      <c r="X760" s="111">
        <f t="shared" si="35"/>
        <v>5</v>
      </c>
      <c r="Z760" s="112">
        <f>VLOOKUP(F760,'24q3 abv'!1:1048576,46,FALSE)</f>
        <v>3.4462395688734659E-2</v>
      </c>
      <c r="AA760" s="113">
        <f>VLOOKUP(F760,'24q3 abv'!1:1048576,48,FALSE)</f>
        <v>7.3734963698448421</v>
      </c>
      <c r="AB760" s="113">
        <f>VLOOKUP(F760,'24q3 abv'!1:1048576,49,FALSE)</f>
        <v>5.2265994503235369</v>
      </c>
      <c r="AC760" s="114">
        <f>VLOOKUP(F760,'24q3 abv'!1:1048576,50,FALSE)</f>
        <v>-2.1468969195213052</v>
      </c>
      <c r="AF760" s="257"/>
      <c r="AI760" s="257"/>
    </row>
    <row r="761" spans="1:35" x14ac:dyDescent="0.2">
      <c r="A761" s="105">
        <v>487</v>
      </c>
      <c r="B761" s="105">
        <v>487274350</v>
      </c>
      <c r="C761" s="106" t="s">
        <v>313</v>
      </c>
      <c r="D761" s="105">
        <v>274</v>
      </c>
      <c r="E761" s="106" t="s">
        <v>63</v>
      </c>
      <c r="F761" s="105">
        <v>350</v>
      </c>
      <c r="G761" s="106" t="s">
        <v>133</v>
      </c>
      <c r="H761" s="107">
        <v>1</v>
      </c>
      <c r="I761" s="108"/>
      <c r="J761" s="109" t="s">
        <v>601</v>
      </c>
      <c r="K761" s="110">
        <v>12163</v>
      </c>
      <c r="L761" s="111" t="str">
        <f t="shared" si="33"/>
        <v/>
      </c>
      <c r="M761" s="108"/>
      <c r="N761" s="109" t="s">
        <v>601</v>
      </c>
      <c r="O761" s="110">
        <v>8685</v>
      </c>
      <c r="P761" s="110">
        <v>8685</v>
      </c>
      <c r="Q761" s="110">
        <v>6534</v>
      </c>
      <c r="R761" s="110" t="s">
        <v>601</v>
      </c>
      <c r="S761" s="111">
        <f t="shared" si="34"/>
        <v>-2151</v>
      </c>
      <c r="T761" s="108"/>
      <c r="U761" s="109" t="s">
        <v>601</v>
      </c>
      <c r="V761" s="110">
        <v>22036</v>
      </c>
      <c r="W761" s="110">
        <v>19885</v>
      </c>
      <c r="X761" s="111">
        <f t="shared" si="35"/>
        <v>-2151</v>
      </c>
      <c r="Z761" s="112">
        <f>VLOOKUP(F761,'24q3 abv'!1:1048576,46,FALSE)</f>
        <v>-17.687047139876626</v>
      </c>
      <c r="AA761" s="113">
        <f>VLOOKUP(F761,'24q3 abv'!1:1048576,48,FALSE)</f>
        <v>16.373947319181976</v>
      </c>
      <c r="AB761" s="113">
        <f>VLOOKUP(F761,'24q3 abv'!1:1048576,49,FALSE)</f>
        <v>4.2714321929988666</v>
      </c>
      <c r="AC761" s="114">
        <f>VLOOKUP(F761,'24q3 abv'!1:1048576,50,FALSE)</f>
        <v>-12.102515126183111</v>
      </c>
      <c r="AF761" s="257"/>
      <c r="AI761" s="257"/>
    </row>
    <row r="762" spans="1:35" x14ac:dyDescent="0.2">
      <c r="A762" s="105">
        <v>488</v>
      </c>
      <c r="B762" s="105">
        <v>488219001</v>
      </c>
      <c r="C762" s="106" t="s">
        <v>315</v>
      </c>
      <c r="D762" s="105">
        <v>219</v>
      </c>
      <c r="E762" s="106" t="s">
        <v>316</v>
      </c>
      <c r="F762" s="105">
        <v>1</v>
      </c>
      <c r="G762" s="106" t="s">
        <v>210</v>
      </c>
      <c r="H762" s="107">
        <v>52</v>
      </c>
      <c r="I762" s="108"/>
      <c r="J762" s="109">
        <v>12976</v>
      </c>
      <c r="K762" s="110">
        <v>13491</v>
      </c>
      <c r="L762" s="111">
        <f t="shared" si="33"/>
        <v>515</v>
      </c>
      <c r="M762" s="108"/>
      <c r="N762" s="109">
        <v>1301</v>
      </c>
      <c r="O762" s="110">
        <v>1353</v>
      </c>
      <c r="P762" s="110">
        <v>1353</v>
      </c>
      <c r="Q762" s="110">
        <v>1554</v>
      </c>
      <c r="R762" s="110" t="s">
        <v>601</v>
      </c>
      <c r="S762" s="111">
        <f t="shared" si="34"/>
        <v>201</v>
      </c>
      <c r="T762" s="108"/>
      <c r="U762" s="109">
        <v>15365</v>
      </c>
      <c r="V762" s="110">
        <v>16032</v>
      </c>
      <c r="W762" s="110">
        <v>16233</v>
      </c>
      <c r="X762" s="111">
        <f t="shared" si="35"/>
        <v>201</v>
      </c>
      <c r="Z762" s="112">
        <f>VLOOKUP(F762,'24q3 abv'!1:1048576,46,FALSE)</f>
        <v>1.4932321280843297</v>
      </c>
      <c r="AA762" s="113">
        <f>VLOOKUP(F762,'24q3 abv'!1:1048576,48,FALSE)</f>
        <v>5.8329607700471273</v>
      </c>
      <c r="AB762" s="113">
        <f>VLOOKUP(F762,'24q3 abv'!1:1048576,49,FALSE)</f>
        <v>7.5111564850973087</v>
      </c>
      <c r="AC762" s="114">
        <f>VLOOKUP(F762,'24q3 abv'!1:1048576,50,FALSE)</f>
        <v>1.6781957150501814</v>
      </c>
      <c r="AF762" s="257"/>
      <c r="AI762" s="257"/>
    </row>
    <row r="763" spans="1:35" x14ac:dyDescent="0.2">
      <c r="A763" s="105">
        <v>488</v>
      </c>
      <c r="B763" s="105">
        <v>488219016</v>
      </c>
      <c r="C763" s="106" t="s">
        <v>315</v>
      </c>
      <c r="D763" s="105">
        <v>219</v>
      </c>
      <c r="E763" s="106" t="s">
        <v>316</v>
      </c>
      <c r="F763" s="105">
        <v>16</v>
      </c>
      <c r="G763" s="106" t="s">
        <v>114</v>
      </c>
      <c r="H763" s="107">
        <v>2</v>
      </c>
      <c r="I763" s="108"/>
      <c r="J763" s="109">
        <v>16603</v>
      </c>
      <c r="K763" s="110">
        <v>18552</v>
      </c>
      <c r="L763" s="111">
        <f t="shared" si="33"/>
        <v>1949</v>
      </c>
      <c r="M763" s="108"/>
      <c r="N763" s="109">
        <v>355</v>
      </c>
      <c r="O763" s="110">
        <v>397</v>
      </c>
      <c r="P763" s="110">
        <v>272</v>
      </c>
      <c r="Q763" s="110">
        <v>204</v>
      </c>
      <c r="R763" s="110" t="s">
        <v>601</v>
      </c>
      <c r="S763" s="111">
        <f t="shared" si="34"/>
        <v>-68</v>
      </c>
      <c r="T763" s="108"/>
      <c r="U763" s="109">
        <v>18046</v>
      </c>
      <c r="V763" s="110">
        <v>20012</v>
      </c>
      <c r="W763" s="110">
        <v>19944</v>
      </c>
      <c r="X763" s="111">
        <f t="shared" si="35"/>
        <v>-68</v>
      </c>
      <c r="Z763" s="112">
        <f>VLOOKUP(F763,'24q3 abv'!1:1048576,46,FALSE)</f>
        <v>-0.3699405579906454</v>
      </c>
      <c r="AA763" s="113">
        <f>VLOOKUP(F763,'24q3 abv'!1:1048576,48,FALSE)</f>
        <v>8.7270294285765626</v>
      </c>
      <c r="AB763" s="113">
        <f>VLOOKUP(F763,'24q3 abv'!1:1048576,49,FALSE)</f>
        <v>7.5613458163057796</v>
      </c>
      <c r="AC763" s="114">
        <f>VLOOKUP(F763,'24q3 abv'!1:1048576,50,FALSE)</f>
        <v>-1.165683612270783</v>
      </c>
      <c r="AF763" s="257"/>
      <c r="AI763" s="257"/>
    </row>
    <row r="764" spans="1:35" x14ac:dyDescent="0.2">
      <c r="A764" s="105">
        <v>488</v>
      </c>
      <c r="B764" s="105">
        <v>488219035</v>
      </c>
      <c r="C764" s="106" t="s">
        <v>315</v>
      </c>
      <c r="D764" s="105">
        <v>219</v>
      </c>
      <c r="E764" s="106" t="s">
        <v>316</v>
      </c>
      <c r="F764" s="105">
        <v>35</v>
      </c>
      <c r="G764" s="106" t="s">
        <v>42</v>
      </c>
      <c r="H764" s="107">
        <v>3</v>
      </c>
      <c r="I764" s="108"/>
      <c r="J764" s="109">
        <v>18666</v>
      </c>
      <c r="K764" s="110">
        <v>20371</v>
      </c>
      <c r="L764" s="111">
        <f t="shared" si="33"/>
        <v>1705</v>
      </c>
      <c r="M764" s="108"/>
      <c r="N764" s="109">
        <v>7747</v>
      </c>
      <c r="O764" s="110">
        <v>8455</v>
      </c>
      <c r="P764" s="110">
        <v>8455</v>
      </c>
      <c r="Q764" s="110">
        <v>7713</v>
      </c>
      <c r="R764" s="110" t="s">
        <v>601</v>
      </c>
      <c r="S764" s="111">
        <f t="shared" si="34"/>
        <v>-742</v>
      </c>
      <c r="T764" s="108"/>
      <c r="U764" s="109">
        <v>27501</v>
      </c>
      <c r="V764" s="110">
        <v>30014</v>
      </c>
      <c r="W764" s="110">
        <v>29272</v>
      </c>
      <c r="X764" s="111">
        <f t="shared" si="35"/>
        <v>-742</v>
      </c>
      <c r="Z764" s="112">
        <f>VLOOKUP(F764,'24q3 abv'!1:1048576,46,FALSE)</f>
        <v>-3.6419865273042262</v>
      </c>
      <c r="AA764" s="113">
        <f>VLOOKUP(F764,'24q3 abv'!1:1048576,48,FALSE)</f>
        <v>8.1977373866931007</v>
      </c>
      <c r="AB764" s="113">
        <f>VLOOKUP(F764,'24q3 abv'!1:1048576,49,FALSE)</f>
        <v>5.1093170533210595</v>
      </c>
      <c r="AC764" s="114">
        <f>VLOOKUP(F764,'24q3 abv'!1:1048576,50,FALSE)</f>
        <v>-3.0884203333720412</v>
      </c>
      <c r="AF764" s="257"/>
      <c r="AI764" s="257"/>
    </row>
    <row r="765" spans="1:35" x14ac:dyDescent="0.2">
      <c r="A765" s="105">
        <v>488</v>
      </c>
      <c r="B765" s="105">
        <v>488219040</v>
      </c>
      <c r="C765" s="106" t="s">
        <v>315</v>
      </c>
      <c r="D765" s="105">
        <v>219</v>
      </c>
      <c r="E765" s="106" t="s">
        <v>316</v>
      </c>
      <c r="F765" s="105">
        <v>40</v>
      </c>
      <c r="G765" s="106" t="s">
        <v>97</v>
      </c>
      <c r="H765" s="107">
        <v>18</v>
      </c>
      <c r="I765" s="108"/>
      <c r="J765" s="109">
        <v>14629</v>
      </c>
      <c r="K765" s="110">
        <v>15574</v>
      </c>
      <c r="L765" s="111">
        <f t="shared" si="33"/>
        <v>945</v>
      </c>
      <c r="M765" s="108"/>
      <c r="N765" s="109">
        <v>3494</v>
      </c>
      <c r="O765" s="110">
        <v>3720</v>
      </c>
      <c r="P765" s="110">
        <v>4039</v>
      </c>
      <c r="Q765" s="110">
        <v>4118</v>
      </c>
      <c r="R765" s="110" t="s">
        <v>601</v>
      </c>
      <c r="S765" s="111">
        <f t="shared" si="34"/>
        <v>79</v>
      </c>
      <c r="T765" s="108"/>
      <c r="U765" s="109">
        <v>19211</v>
      </c>
      <c r="V765" s="110">
        <v>20801</v>
      </c>
      <c r="W765" s="110">
        <v>20880</v>
      </c>
      <c r="X765" s="111">
        <f t="shared" si="35"/>
        <v>79</v>
      </c>
      <c r="Z765" s="112">
        <f>VLOOKUP(F765,'24q3 abv'!1:1048576,46,FALSE)</f>
        <v>0.50538577755759206</v>
      </c>
      <c r="AA765" s="113">
        <f>VLOOKUP(F765,'24q3 abv'!1:1048576,48,FALSE)</f>
        <v>6.1371922885330239</v>
      </c>
      <c r="AB765" s="113">
        <f>VLOOKUP(F765,'24q3 abv'!1:1048576,49,FALSE)</f>
        <v>8.5543560114592889</v>
      </c>
      <c r="AC765" s="114">
        <f>VLOOKUP(F765,'24q3 abv'!1:1048576,50,FALSE)</f>
        <v>2.417163722926265</v>
      </c>
      <c r="AF765" s="257"/>
      <c r="AI765" s="257"/>
    </row>
    <row r="766" spans="1:35" x14ac:dyDescent="0.2">
      <c r="A766" s="105">
        <v>488</v>
      </c>
      <c r="B766" s="105">
        <v>488219044</v>
      </c>
      <c r="C766" s="106" t="s">
        <v>315</v>
      </c>
      <c r="D766" s="105">
        <v>219</v>
      </c>
      <c r="E766" s="106" t="s">
        <v>316</v>
      </c>
      <c r="F766" s="105">
        <v>44</v>
      </c>
      <c r="G766" s="106" t="s">
        <v>43</v>
      </c>
      <c r="H766" s="107">
        <v>170</v>
      </c>
      <c r="I766" s="108"/>
      <c r="J766" s="109">
        <v>15424</v>
      </c>
      <c r="K766" s="110">
        <v>17146</v>
      </c>
      <c r="L766" s="111">
        <f t="shared" si="33"/>
        <v>1722</v>
      </c>
      <c r="M766" s="108"/>
      <c r="N766" s="109">
        <v>538</v>
      </c>
      <c r="O766" s="110">
        <v>598</v>
      </c>
      <c r="P766" s="110">
        <v>598</v>
      </c>
      <c r="Q766" s="110">
        <v>598</v>
      </c>
      <c r="R766" s="110" t="s">
        <v>601</v>
      </c>
      <c r="S766" s="111">
        <f t="shared" si="34"/>
        <v>0</v>
      </c>
      <c r="T766" s="108"/>
      <c r="U766" s="109">
        <v>17050</v>
      </c>
      <c r="V766" s="110">
        <v>18932</v>
      </c>
      <c r="W766" s="110">
        <v>18932</v>
      </c>
      <c r="X766" s="111">
        <f t="shared" si="35"/>
        <v>0</v>
      </c>
      <c r="Z766" s="112">
        <f>VLOOKUP(F766,'24q3 abv'!1:1048576,46,FALSE)</f>
        <v>0</v>
      </c>
      <c r="AA766" s="113">
        <f>VLOOKUP(F766,'24q3 abv'!1:1048576,48,FALSE)</f>
        <v>7.0211140846889624</v>
      </c>
      <c r="AB766" s="113">
        <f>VLOOKUP(F766,'24q3 abv'!1:1048576,49,FALSE)</f>
        <v>8.022463184796722</v>
      </c>
      <c r="AC766" s="114">
        <f>VLOOKUP(F766,'24q3 abv'!1:1048576,50,FALSE)</f>
        <v>1.0013491001077597</v>
      </c>
      <c r="AF766" s="257"/>
      <c r="AI766" s="257"/>
    </row>
    <row r="767" spans="1:35" x14ac:dyDescent="0.2">
      <c r="A767" s="105">
        <v>488</v>
      </c>
      <c r="B767" s="105">
        <v>488219052</v>
      </c>
      <c r="C767" s="106" t="s">
        <v>315</v>
      </c>
      <c r="D767" s="105">
        <v>219</v>
      </c>
      <c r="E767" s="106" t="s">
        <v>316</v>
      </c>
      <c r="F767" s="105">
        <v>52</v>
      </c>
      <c r="G767" s="106" t="s">
        <v>293</v>
      </c>
      <c r="H767" s="107">
        <v>2</v>
      </c>
      <c r="I767" s="108"/>
      <c r="J767" s="109">
        <v>10475</v>
      </c>
      <c r="K767" s="110">
        <v>10992</v>
      </c>
      <c r="L767" s="111">
        <f t="shared" si="33"/>
        <v>517</v>
      </c>
      <c r="M767" s="108"/>
      <c r="N767" s="109">
        <v>4167</v>
      </c>
      <c r="O767" s="110">
        <v>4373</v>
      </c>
      <c r="P767" s="110">
        <v>3999</v>
      </c>
      <c r="Q767" s="110">
        <v>3998</v>
      </c>
      <c r="R767" s="110" t="s">
        <v>601</v>
      </c>
      <c r="S767" s="111">
        <f t="shared" si="34"/>
        <v>-1</v>
      </c>
      <c r="T767" s="108"/>
      <c r="U767" s="109">
        <v>15730</v>
      </c>
      <c r="V767" s="110">
        <v>16179</v>
      </c>
      <c r="W767" s="110">
        <v>16178</v>
      </c>
      <c r="X767" s="111">
        <f t="shared" si="35"/>
        <v>-1</v>
      </c>
      <c r="Z767" s="112">
        <f>VLOOKUP(F767,'24q3 abv'!1:1048576,46,FALSE)</f>
        <v>-6.6926087013996494E-3</v>
      </c>
      <c r="AA767" s="113">
        <f>VLOOKUP(F767,'24q3 abv'!1:1048576,48,FALSE)</f>
        <v>7.8144987715006593</v>
      </c>
      <c r="AB767" s="113">
        <f>VLOOKUP(F767,'24q3 abv'!1:1048576,49,FALSE)</f>
        <v>5.3511206732993157</v>
      </c>
      <c r="AC767" s="114">
        <f>VLOOKUP(F767,'24q3 abv'!1:1048576,50,FALSE)</f>
        <v>-2.4633780982013436</v>
      </c>
      <c r="AF767" s="257"/>
      <c r="AI767" s="257"/>
    </row>
    <row r="768" spans="1:35" x14ac:dyDescent="0.2">
      <c r="A768" s="105">
        <v>488</v>
      </c>
      <c r="B768" s="105">
        <v>488219065</v>
      </c>
      <c r="C768" s="106" t="s">
        <v>315</v>
      </c>
      <c r="D768" s="105">
        <v>219</v>
      </c>
      <c r="E768" s="106" t="s">
        <v>316</v>
      </c>
      <c r="F768" s="105">
        <v>65</v>
      </c>
      <c r="G768" s="106" t="s">
        <v>317</v>
      </c>
      <c r="H768" s="107">
        <v>9</v>
      </c>
      <c r="I768" s="108"/>
      <c r="J768" s="109">
        <v>11514</v>
      </c>
      <c r="K768" s="110">
        <v>12519</v>
      </c>
      <c r="L768" s="111">
        <f t="shared" si="33"/>
        <v>1005</v>
      </c>
      <c r="M768" s="108"/>
      <c r="N768" s="109">
        <v>8478</v>
      </c>
      <c r="O768" s="110">
        <v>9218</v>
      </c>
      <c r="P768" s="110">
        <v>9014</v>
      </c>
      <c r="Q768" s="110">
        <v>9055</v>
      </c>
      <c r="R768" s="110" t="s">
        <v>601</v>
      </c>
      <c r="S768" s="111">
        <f t="shared" si="34"/>
        <v>41</v>
      </c>
      <c r="T768" s="108"/>
      <c r="U768" s="109">
        <v>21080</v>
      </c>
      <c r="V768" s="110">
        <v>22721</v>
      </c>
      <c r="W768" s="110">
        <v>22762</v>
      </c>
      <c r="X768" s="111">
        <f t="shared" si="35"/>
        <v>41</v>
      </c>
      <c r="Z768" s="112">
        <f>VLOOKUP(F768,'24q3 abv'!1:1048576,46,FALSE)</f>
        <v>0.32188023752243566</v>
      </c>
      <c r="AA768" s="113">
        <f>VLOOKUP(F768,'24q3 abv'!1:1048576,48,FALSE)</f>
        <v>4.8766672451747981</v>
      </c>
      <c r="AB768" s="113">
        <f>VLOOKUP(F768,'24q3 abv'!1:1048576,49,FALSE)</f>
        <v>3.4710367038723287</v>
      </c>
      <c r="AC768" s="114">
        <f>VLOOKUP(F768,'24q3 abv'!1:1048576,50,FALSE)</f>
        <v>-1.4056305413024694</v>
      </c>
      <c r="AF768" s="257"/>
      <c r="AI768" s="257"/>
    </row>
    <row r="769" spans="1:35" x14ac:dyDescent="0.2">
      <c r="A769" s="105">
        <v>488</v>
      </c>
      <c r="B769" s="105">
        <v>488219083</v>
      </c>
      <c r="C769" s="106" t="s">
        <v>315</v>
      </c>
      <c r="D769" s="105">
        <v>219</v>
      </c>
      <c r="E769" s="106" t="s">
        <v>316</v>
      </c>
      <c r="F769" s="105">
        <v>83</v>
      </c>
      <c r="G769" s="106" t="s">
        <v>211</v>
      </c>
      <c r="H769" s="107">
        <v>7</v>
      </c>
      <c r="I769" s="108"/>
      <c r="J769" s="109">
        <v>14104</v>
      </c>
      <c r="K769" s="110">
        <v>15125</v>
      </c>
      <c r="L769" s="111">
        <f t="shared" si="33"/>
        <v>1021</v>
      </c>
      <c r="M769" s="108"/>
      <c r="N769" s="109">
        <v>2281</v>
      </c>
      <c r="O769" s="110">
        <v>2446</v>
      </c>
      <c r="P769" s="110">
        <v>1438</v>
      </c>
      <c r="Q769" s="110">
        <v>1451</v>
      </c>
      <c r="R769" s="110" t="s">
        <v>601</v>
      </c>
      <c r="S769" s="111">
        <f t="shared" si="34"/>
        <v>13</v>
      </c>
      <c r="T769" s="108"/>
      <c r="U769" s="109">
        <v>17473</v>
      </c>
      <c r="V769" s="110">
        <v>17751</v>
      </c>
      <c r="W769" s="110">
        <v>17764</v>
      </c>
      <c r="X769" s="111">
        <f t="shared" si="35"/>
        <v>13</v>
      </c>
      <c r="Z769" s="112">
        <f>VLOOKUP(F769,'24q3 abv'!1:1048576,46,FALSE)</f>
        <v>8.6498611573773587E-2</v>
      </c>
      <c r="AA769" s="113">
        <f>VLOOKUP(F769,'24q3 abv'!1:1048576,48,FALSE)</f>
        <v>4.6124117615894233</v>
      </c>
      <c r="AB769" s="113">
        <f>VLOOKUP(F769,'24q3 abv'!1:1048576,49,FALSE)</f>
        <v>-1.5444261057630733</v>
      </c>
      <c r="AC769" s="114">
        <f>VLOOKUP(F769,'24q3 abv'!1:1048576,50,FALSE)</f>
        <v>-6.1568378673524968</v>
      </c>
      <c r="AF769" s="257"/>
      <c r="AI769" s="257"/>
    </row>
    <row r="770" spans="1:35" x14ac:dyDescent="0.2">
      <c r="A770" s="105">
        <v>488</v>
      </c>
      <c r="B770" s="105">
        <v>488219118</v>
      </c>
      <c r="C770" s="106" t="s">
        <v>315</v>
      </c>
      <c r="D770" s="105">
        <v>219</v>
      </c>
      <c r="E770" s="106" t="s">
        <v>316</v>
      </c>
      <c r="F770" s="105">
        <v>118</v>
      </c>
      <c r="G770" s="106" t="s">
        <v>295</v>
      </c>
      <c r="H770" s="107">
        <v>1</v>
      </c>
      <c r="I770" s="108"/>
      <c r="J770" s="109">
        <v>15057</v>
      </c>
      <c r="K770" s="110">
        <v>13760</v>
      </c>
      <c r="L770" s="111">
        <f t="shared" si="33"/>
        <v>-1297</v>
      </c>
      <c r="M770" s="108"/>
      <c r="N770" s="109">
        <v>3082</v>
      </c>
      <c r="O770" s="110">
        <v>2816</v>
      </c>
      <c r="P770" s="110">
        <v>2816</v>
      </c>
      <c r="Q770" s="110">
        <v>1721</v>
      </c>
      <c r="R770" s="110" t="s">
        <v>601</v>
      </c>
      <c r="S770" s="111">
        <f t="shared" si="34"/>
        <v>-1095</v>
      </c>
      <c r="T770" s="108"/>
      <c r="U770" s="109">
        <v>19227</v>
      </c>
      <c r="V770" s="110">
        <v>17764</v>
      </c>
      <c r="W770" s="110">
        <v>16669</v>
      </c>
      <c r="X770" s="111">
        <f t="shared" si="35"/>
        <v>-1095</v>
      </c>
      <c r="Z770" s="112">
        <f>VLOOKUP(F770,'24q3 abv'!1:1048576,46,FALSE)</f>
        <v>-7.9605779642175634</v>
      </c>
      <c r="AA770" s="113">
        <f>VLOOKUP(F770,'24q3 abv'!1:1048576,48,FALSE)</f>
        <v>9.329729491180343</v>
      </c>
      <c r="AB770" s="113">
        <f>VLOOKUP(F770,'24q3 abv'!1:1048576,49,FALSE)</f>
        <v>3.0732111012796968E-2</v>
      </c>
      <c r="AC770" s="114">
        <f>VLOOKUP(F770,'24q3 abv'!1:1048576,50,FALSE)</f>
        <v>-9.2989973801675454</v>
      </c>
      <c r="AF770" s="257"/>
      <c r="AI770" s="257"/>
    </row>
    <row r="771" spans="1:35" x14ac:dyDescent="0.2">
      <c r="A771" s="105">
        <v>488</v>
      </c>
      <c r="B771" s="105">
        <v>488219122</v>
      </c>
      <c r="C771" s="106" t="s">
        <v>315</v>
      </c>
      <c r="D771" s="105">
        <v>219</v>
      </c>
      <c r="E771" s="106" t="s">
        <v>316</v>
      </c>
      <c r="F771" s="105">
        <v>122</v>
      </c>
      <c r="G771" s="106" t="s">
        <v>296</v>
      </c>
      <c r="H771" s="107">
        <v>24</v>
      </c>
      <c r="I771" s="108"/>
      <c r="J771" s="109">
        <v>12989</v>
      </c>
      <c r="K771" s="110">
        <v>13217</v>
      </c>
      <c r="L771" s="111">
        <f t="shared" si="33"/>
        <v>228</v>
      </c>
      <c r="M771" s="108"/>
      <c r="N771" s="109">
        <v>4011</v>
      </c>
      <c r="O771" s="110">
        <v>4082</v>
      </c>
      <c r="P771" s="110">
        <v>4513</v>
      </c>
      <c r="Q771" s="110">
        <v>4545</v>
      </c>
      <c r="R771" s="110" t="s">
        <v>601</v>
      </c>
      <c r="S771" s="111">
        <f t="shared" si="34"/>
        <v>32</v>
      </c>
      <c r="T771" s="108"/>
      <c r="U771" s="109">
        <v>18088</v>
      </c>
      <c r="V771" s="110">
        <v>18918</v>
      </c>
      <c r="W771" s="110">
        <v>18950</v>
      </c>
      <c r="X771" s="111">
        <f t="shared" si="35"/>
        <v>32</v>
      </c>
      <c r="Z771" s="112">
        <f>VLOOKUP(F771,'24q3 abv'!1:1048576,46,FALSE)</f>
        <v>0.24817266008764705</v>
      </c>
      <c r="AA771" s="113">
        <f>VLOOKUP(F771,'24q3 abv'!1:1048576,48,FALSE)</f>
        <v>3.9241754286264219</v>
      </c>
      <c r="AB771" s="113">
        <f>VLOOKUP(F771,'24q3 abv'!1:1048576,49,FALSE)</f>
        <v>7.4859191572558821</v>
      </c>
      <c r="AC771" s="114">
        <f>VLOOKUP(F771,'24q3 abv'!1:1048576,50,FALSE)</f>
        <v>3.5617437286294602</v>
      </c>
      <c r="AF771" s="257"/>
      <c r="AI771" s="257"/>
    </row>
    <row r="772" spans="1:35" x14ac:dyDescent="0.2">
      <c r="A772" s="105">
        <v>488</v>
      </c>
      <c r="B772" s="105">
        <v>488219131</v>
      </c>
      <c r="C772" s="106" t="s">
        <v>315</v>
      </c>
      <c r="D772" s="105">
        <v>219</v>
      </c>
      <c r="E772" s="106" t="s">
        <v>316</v>
      </c>
      <c r="F772" s="105">
        <v>131</v>
      </c>
      <c r="G772" s="106" t="s">
        <v>297</v>
      </c>
      <c r="H772" s="107">
        <v>4</v>
      </c>
      <c r="I772" s="108"/>
      <c r="J772" s="109">
        <v>11529</v>
      </c>
      <c r="K772" s="110">
        <v>12535</v>
      </c>
      <c r="L772" s="111">
        <f t="shared" si="33"/>
        <v>1006</v>
      </c>
      <c r="M772" s="108"/>
      <c r="N772" s="109">
        <v>5430</v>
      </c>
      <c r="O772" s="110">
        <v>5903</v>
      </c>
      <c r="P772" s="110">
        <v>5903</v>
      </c>
      <c r="Q772" s="110">
        <v>6724</v>
      </c>
      <c r="R772" s="110" t="s">
        <v>601</v>
      </c>
      <c r="S772" s="111">
        <f t="shared" si="34"/>
        <v>821</v>
      </c>
      <c r="T772" s="108"/>
      <c r="U772" s="109">
        <v>18047</v>
      </c>
      <c r="V772" s="110">
        <v>19626</v>
      </c>
      <c r="W772" s="110">
        <v>20447</v>
      </c>
      <c r="X772" s="111">
        <f t="shared" si="35"/>
        <v>821</v>
      </c>
      <c r="Z772" s="112">
        <f>VLOOKUP(F772,'24q3 abv'!1:1048576,46,FALSE)</f>
        <v>6.5433246223409185</v>
      </c>
      <c r="AA772" s="113">
        <f>VLOOKUP(F772,'24q3 abv'!1:1048576,48,FALSE)</f>
        <v>4.194856432441096</v>
      </c>
      <c r="AB772" s="113">
        <f>VLOOKUP(F772,'24q3 abv'!1:1048576,49,FALSE)</f>
        <v>9.003529255469072</v>
      </c>
      <c r="AC772" s="114">
        <f>VLOOKUP(F772,'24q3 abv'!1:1048576,50,FALSE)</f>
        <v>4.8086728230279761</v>
      </c>
      <c r="AF772" s="257"/>
      <c r="AI772" s="257"/>
    </row>
    <row r="773" spans="1:35" x14ac:dyDescent="0.2">
      <c r="A773" s="105">
        <v>488</v>
      </c>
      <c r="B773" s="105">
        <v>488219133</v>
      </c>
      <c r="C773" s="106" t="s">
        <v>315</v>
      </c>
      <c r="D773" s="105">
        <v>219</v>
      </c>
      <c r="E773" s="106" t="s">
        <v>316</v>
      </c>
      <c r="F773" s="105">
        <v>133</v>
      </c>
      <c r="G773" s="106" t="s">
        <v>95</v>
      </c>
      <c r="H773" s="107">
        <v>33</v>
      </c>
      <c r="I773" s="108"/>
      <c r="J773" s="109">
        <v>13801</v>
      </c>
      <c r="K773" s="110">
        <v>14031</v>
      </c>
      <c r="L773" s="111">
        <f t="shared" si="33"/>
        <v>230</v>
      </c>
      <c r="M773" s="108"/>
      <c r="N773" s="109">
        <v>1842</v>
      </c>
      <c r="O773" s="110">
        <v>1873</v>
      </c>
      <c r="P773" s="110">
        <v>615</v>
      </c>
      <c r="Q773" s="110">
        <v>605</v>
      </c>
      <c r="R773" s="110" t="s">
        <v>601</v>
      </c>
      <c r="S773" s="111">
        <f t="shared" si="34"/>
        <v>-10</v>
      </c>
      <c r="T773" s="108"/>
      <c r="U773" s="109">
        <v>16731</v>
      </c>
      <c r="V773" s="110">
        <v>15834</v>
      </c>
      <c r="W773" s="110">
        <v>15824</v>
      </c>
      <c r="X773" s="111">
        <f t="shared" si="35"/>
        <v>-10</v>
      </c>
      <c r="Z773" s="112">
        <f>VLOOKUP(F773,'24q3 abv'!1:1048576,46,FALSE)</f>
        <v>-6.9750506684158609E-2</v>
      </c>
      <c r="AA773" s="113">
        <f>VLOOKUP(F773,'24q3 abv'!1:1048576,48,FALSE)</f>
        <v>9.6820674485145464</v>
      </c>
      <c r="AB773" s="113">
        <f>VLOOKUP(F773,'24q3 abv'!1:1048576,49,FALSE)</f>
        <v>-0.16007483005100742</v>
      </c>
      <c r="AC773" s="114">
        <f>VLOOKUP(F773,'24q3 abv'!1:1048576,50,FALSE)</f>
        <v>-9.8421422785655537</v>
      </c>
      <c r="AF773" s="257"/>
      <c r="AI773" s="257"/>
    </row>
    <row r="774" spans="1:35" x14ac:dyDescent="0.2">
      <c r="A774" s="105">
        <v>488</v>
      </c>
      <c r="B774" s="105">
        <v>488219142</v>
      </c>
      <c r="C774" s="106" t="s">
        <v>315</v>
      </c>
      <c r="D774" s="105">
        <v>219</v>
      </c>
      <c r="E774" s="106" t="s">
        <v>316</v>
      </c>
      <c r="F774" s="105">
        <v>142</v>
      </c>
      <c r="G774" s="106" t="s">
        <v>318</v>
      </c>
      <c r="H774" s="107">
        <v>17</v>
      </c>
      <c r="I774" s="108"/>
      <c r="J774" s="109">
        <v>11993</v>
      </c>
      <c r="K774" s="110">
        <v>13266</v>
      </c>
      <c r="L774" s="111">
        <f t="shared" si="33"/>
        <v>1273</v>
      </c>
      <c r="M774" s="108"/>
      <c r="N774" s="109">
        <v>10161</v>
      </c>
      <c r="O774" s="110">
        <v>11240</v>
      </c>
      <c r="P774" s="110">
        <v>11746</v>
      </c>
      <c r="Q774" s="110">
        <v>11759</v>
      </c>
      <c r="R774" s="110" t="s">
        <v>601</v>
      </c>
      <c r="S774" s="111">
        <f t="shared" si="34"/>
        <v>13</v>
      </c>
      <c r="T774" s="108"/>
      <c r="U774" s="109">
        <v>23242</v>
      </c>
      <c r="V774" s="110">
        <v>26200</v>
      </c>
      <c r="W774" s="110">
        <v>26213</v>
      </c>
      <c r="X774" s="111">
        <f t="shared" si="35"/>
        <v>13</v>
      </c>
      <c r="Z774" s="112">
        <f>VLOOKUP(F774,'24q3 abv'!1:1048576,46,FALSE)</f>
        <v>9.860260808599719E-2</v>
      </c>
      <c r="AA774" s="113">
        <f>VLOOKUP(F774,'24q3 abv'!1:1048576,48,FALSE)</f>
        <v>3.1509322698394531</v>
      </c>
      <c r="AB774" s="113">
        <f>VLOOKUP(F774,'24q3 abv'!1:1048576,49,FALSE)</f>
        <v>5.3057124035221843</v>
      </c>
      <c r="AC774" s="114">
        <f>VLOOKUP(F774,'24q3 abv'!1:1048576,50,FALSE)</f>
        <v>2.1547801336827312</v>
      </c>
      <c r="AF774" s="257"/>
      <c r="AI774" s="257"/>
    </row>
    <row r="775" spans="1:35" x14ac:dyDescent="0.2">
      <c r="A775" s="105">
        <v>488</v>
      </c>
      <c r="B775" s="105">
        <v>488219145</v>
      </c>
      <c r="C775" s="106" t="s">
        <v>315</v>
      </c>
      <c r="D775" s="105">
        <v>219</v>
      </c>
      <c r="E775" s="106" t="s">
        <v>316</v>
      </c>
      <c r="F775" s="105">
        <v>145</v>
      </c>
      <c r="G775" s="106" t="s">
        <v>298</v>
      </c>
      <c r="H775" s="107">
        <v>7</v>
      </c>
      <c r="I775" s="108"/>
      <c r="J775" s="109">
        <v>14321</v>
      </c>
      <c r="K775" s="110">
        <v>13738</v>
      </c>
      <c r="L775" s="111">
        <f t="shared" si="33"/>
        <v>-583</v>
      </c>
      <c r="M775" s="108"/>
      <c r="N775" s="109">
        <v>2039</v>
      </c>
      <c r="O775" s="110">
        <v>1956</v>
      </c>
      <c r="P775" s="110">
        <v>1996</v>
      </c>
      <c r="Q775" s="110">
        <v>1980</v>
      </c>
      <c r="R775" s="110" t="s">
        <v>601</v>
      </c>
      <c r="S775" s="111">
        <f t="shared" si="34"/>
        <v>-16</v>
      </c>
      <c r="T775" s="108"/>
      <c r="U775" s="109">
        <v>17448</v>
      </c>
      <c r="V775" s="110">
        <v>16922</v>
      </c>
      <c r="W775" s="110">
        <v>16906</v>
      </c>
      <c r="X775" s="111">
        <f t="shared" si="35"/>
        <v>-16</v>
      </c>
      <c r="Z775" s="112">
        <f>VLOOKUP(F775,'24q3 abv'!1:1048576,46,FALSE)</f>
        <v>-0.11325962683805813</v>
      </c>
      <c r="AA775" s="113">
        <f>VLOOKUP(F775,'24q3 abv'!1:1048576,48,FALSE)</f>
        <v>9.8125237866990052</v>
      </c>
      <c r="AB775" s="113">
        <f>VLOOKUP(F775,'24q3 abv'!1:1048576,49,FALSE)</f>
        <v>10.510773517631396</v>
      </c>
      <c r="AC775" s="114">
        <f>VLOOKUP(F775,'24q3 abv'!1:1048576,50,FALSE)</f>
        <v>0.69824973093239073</v>
      </c>
      <c r="AF775" s="257"/>
      <c r="AI775" s="257"/>
    </row>
    <row r="776" spans="1:35" x14ac:dyDescent="0.2">
      <c r="A776" s="105">
        <v>488</v>
      </c>
      <c r="B776" s="105">
        <v>488219171</v>
      </c>
      <c r="C776" s="106" t="s">
        <v>315</v>
      </c>
      <c r="D776" s="105">
        <v>219</v>
      </c>
      <c r="E776" s="106" t="s">
        <v>316</v>
      </c>
      <c r="F776" s="105">
        <v>171</v>
      </c>
      <c r="G776" s="106" t="s">
        <v>299</v>
      </c>
      <c r="H776" s="107">
        <v>8</v>
      </c>
      <c r="I776" s="108"/>
      <c r="J776" s="109">
        <v>12734</v>
      </c>
      <c r="K776" s="110">
        <v>14454</v>
      </c>
      <c r="L776" s="111">
        <f t="shared" si="33"/>
        <v>1720</v>
      </c>
      <c r="M776" s="108"/>
      <c r="N776" s="109">
        <v>3528</v>
      </c>
      <c r="O776" s="110">
        <v>4004</v>
      </c>
      <c r="P776" s="110">
        <v>4004</v>
      </c>
      <c r="Q776" s="110">
        <v>3651</v>
      </c>
      <c r="R776" s="110" t="s">
        <v>601</v>
      </c>
      <c r="S776" s="111">
        <f t="shared" si="34"/>
        <v>-353</v>
      </c>
      <c r="T776" s="108"/>
      <c r="U776" s="109">
        <v>17350</v>
      </c>
      <c r="V776" s="110">
        <v>19646</v>
      </c>
      <c r="W776" s="110">
        <v>19293</v>
      </c>
      <c r="X776" s="111">
        <f t="shared" si="35"/>
        <v>-353</v>
      </c>
      <c r="Z776" s="112">
        <f>VLOOKUP(F776,'24q3 abv'!1:1048576,46,FALSE)</f>
        <v>-2.4482136978375166</v>
      </c>
      <c r="AA776" s="113">
        <f>VLOOKUP(F776,'24q3 abv'!1:1048576,48,FALSE)</f>
        <v>6.2207108508592217</v>
      </c>
      <c r="AB776" s="113">
        <f>VLOOKUP(F776,'24q3 abv'!1:1048576,49,FALSE)</f>
        <v>2.7372618801691448</v>
      </c>
      <c r="AC776" s="114">
        <f>VLOOKUP(F776,'24q3 abv'!1:1048576,50,FALSE)</f>
        <v>-3.4834489706900769</v>
      </c>
      <c r="AF776" s="257"/>
      <c r="AI776" s="257"/>
    </row>
    <row r="777" spans="1:35" x14ac:dyDescent="0.2">
      <c r="A777" s="105">
        <v>488</v>
      </c>
      <c r="B777" s="105">
        <v>488219219</v>
      </c>
      <c r="C777" s="106" t="s">
        <v>315</v>
      </c>
      <c r="D777" s="105">
        <v>219</v>
      </c>
      <c r="E777" s="106" t="s">
        <v>316</v>
      </c>
      <c r="F777" s="105">
        <v>219</v>
      </c>
      <c r="G777" s="106" t="s">
        <v>316</v>
      </c>
      <c r="H777" s="107">
        <v>11</v>
      </c>
      <c r="I777" s="108"/>
      <c r="J777" s="109">
        <v>11480</v>
      </c>
      <c r="K777" s="110">
        <v>12207</v>
      </c>
      <c r="L777" s="111">
        <f t="shared" si="33"/>
        <v>727</v>
      </c>
      <c r="M777" s="108"/>
      <c r="N777" s="109">
        <v>5631</v>
      </c>
      <c r="O777" s="110">
        <v>5988</v>
      </c>
      <c r="P777" s="110">
        <v>5972</v>
      </c>
      <c r="Q777" s="110">
        <v>6023</v>
      </c>
      <c r="R777" s="110" t="s">
        <v>601</v>
      </c>
      <c r="S777" s="111">
        <f t="shared" si="34"/>
        <v>51</v>
      </c>
      <c r="T777" s="108"/>
      <c r="U777" s="109">
        <v>18199</v>
      </c>
      <c r="V777" s="110">
        <v>19367</v>
      </c>
      <c r="W777" s="110">
        <v>19418</v>
      </c>
      <c r="X777" s="111">
        <f t="shared" si="35"/>
        <v>51</v>
      </c>
      <c r="Z777" s="112">
        <f>VLOOKUP(F777,'24q3 abv'!1:1048576,46,FALSE)</f>
        <v>0.41813274967182679</v>
      </c>
      <c r="AA777" s="113">
        <f>VLOOKUP(F777,'24q3 abv'!1:1048576,48,FALSE)</f>
        <v>5.1260815340166603</v>
      </c>
      <c r="AB777" s="113">
        <f>VLOOKUP(F777,'24q3 abv'!1:1048576,49,FALSE)</f>
        <v>5.1268761502118938</v>
      </c>
      <c r="AC777" s="114">
        <f>VLOOKUP(F777,'24q3 abv'!1:1048576,50,FALSE)</f>
        <v>7.9461619523346627E-4</v>
      </c>
      <c r="AF777" s="257"/>
      <c r="AI777" s="257"/>
    </row>
    <row r="778" spans="1:35" x14ac:dyDescent="0.2">
      <c r="A778" s="105">
        <v>488</v>
      </c>
      <c r="B778" s="105">
        <v>488219231</v>
      </c>
      <c r="C778" s="106" t="s">
        <v>315</v>
      </c>
      <c r="D778" s="105">
        <v>219</v>
      </c>
      <c r="E778" s="106" t="s">
        <v>316</v>
      </c>
      <c r="F778" s="105">
        <v>231</v>
      </c>
      <c r="G778" s="106" t="s">
        <v>301</v>
      </c>
      <c r="H778" s="107">
        <v>18</v>
      </c>
      <c r="I778" s="108"/>
      <c r="J778" s="109">
        <v>12244</v>
      </c>
      <c r="K778" s="110">
        <v>12432</v>
      </c>
      <c r="L778" s="111">
        <f t="shared" si="33"/>
        <v>188</v>
      </c>
      <c r="M778" s="108"/>
      <c r="N778" s="109">
        <v>3308</v>
      </c>
      <c r="O778" s="110">
        <v>3358</v>
      </c>
      <c r="P778" s="110">
        <v>3451</v>
      </c>
      <c r="Q778" s="110">
        <v>3373</v>
      </c>
      <c r="R778" s="110" t="s">
        <v>601</v>
      </c>
      <c r="S778" s="111">
        <f t="shared" si="34"/>
        <v>-78</v>
      </c>
      <c r="T778" s="108"/>
      <c r="U778" s="109">
        <v>16640</v>
      </c>
      <c r="V778" s="110">
        <v>17071</v>
      </c>
      <c r="W778" s="110">
        <v>16993</v>
      </c>
      <c r="X778" s="111">
        <f t="shared" si="35"/>
        <v>-78</v>
      </c>
      <c r="Z778" s="112">
        <f>VLOOKUP(F778,'24q3 abv'!1:1048576,46,FALSE)</f>
        <v>-0.62815431451004144</v>
      </c>
      <c r="AA778" s="113">
        <f>VLOOKUP(F778,'24q3 abv'!1:1048576,48,FALSE)</f>
        <v>2.1092857803750538</v>
      </c>
      <c r="AB778" s="113">
        <f>VLOOKUP(F778,'24q3 abv'!1:1048576,49,FALSE)</f>
        <v>2.3290864560935862</v>
      </c>
      <c r="AC778" s="114">
        <f>VLOOKUP(F778,'24q3 abv'!1:1048576,50,FALSE)</f>
        <v>0.21980067571853246</v>
      </c>
      <c r="AF778" s="257"/>
      <c r="AI778" s="257"/>
    </row>
    <row r="779" spans="1:35" x14ac:dyDescent="0.2">
      <c r="A779" s="105">
        <v>488</v>
      </c>
      <c r="B779" s="105">
        <v>488219239</v>
      </c>
      <c r="C779" s="106" t="s">
        <v>315</v>
      </c>
      <c r="D779" s="105">
        <v>219</v>
      </c>
      <c r="E779" s="106" t="s">
        <v>316</v>
      </c>
      <c r="F779" s="105">
        <v>239</v>
      </c>
      <c r="G779" s="106" t="s">
        <v>291</v>
      </c>
      <c r="H779" s="107">
        <v>9</v>
      </c>
      <c r="I779" s="108"/>
      <c r="J779" s="109">
        <v>12508</v>
      </c>
      <c r="K779" s="110">
        <v>14923</v>
      </c>
      <c r="L779" s="111">
        <f t="shared" ref="L779:L842" si="36">IFERROR(IF(J779="","",K779-J779),"")</f>
        <v>2415</v>
      </c>
      <c r="M779" s="108"/>
      <c r="N779" s="109">
        <v>4248</v>
      </c>
      <c r="O779" s="110">
        <v>5068</v>
      </c>
      <c r="P779" s="110">
        <v>4350</v>
      </c>
      <c r="Q779" s="110">
        <v>4360</v>
      </c>
      <c r="R779" s="110" t="s">
        <v>601</v>
      </c>
      <c r="S779" s="111">
        <f t="shared" ref="S779:S842" si="37">IFERROR(IF(Q779="","",Q779-P779),"")</f>
        <v>10</v>
      </c>
      <c r="T779" s="108"/>
      <c r="U779" s="109">
        <v>17844</v>
      </c>
      <c r="V779" s="110">
        <v>20461</v>
      </c>
      <c r="W779" s="110">
        <v>20471</v>
      </c>
      <c r="X779" s="111">
        <f t="shared" ref="X779:X842" si="38">IFERROR(IF(V779="","",W779-V779),"")</f>
        <v>10</v>
      </c>
      <c r="Z779" s="112">
        <f>VLOOKUP(F779,'24q3 abv'!1:1048576,46,FALSE)</f>
        <v>6.9635425478821844E-2</v>
      </c>
      <c r="AA779" s="113">
        <f>VLOOKUP(F779,'24q3 abv'!1:1048576,48,FALSE)</f>
        <v>6.9763115478287858</v>
      </c>
      <c r="AB779" s="113">
        <f>VLOOKUP(F779,'24q3 abv'!1:1048576,49,FALSE)</f>
        <v>3.2313440078714915</v>
      </c>
      <c r="AC779" s="114">
        <f>VLOOKUP(F779,'24q3 abv'!1:1048576,50,FALSE)</f>
        <v>-3.7449675399572944</v>
      </c>
      <c r="AF779" s="257"/>
      <c r="AI779" s="257"/>
    </row>
    <row r="780" spans="1:35" x14ac:dyDescent="0.2">
      <c r="A780" s="105">
        <v>488</v>
      </c>
      <c r="B780" s="105">
        <v>488219243</v>
      </c>
      <c r="C780" s="106" t="s">
        <v>315</v>
      </c>
      <c r="D780" s="105">
        <v>219</v>
      </c>
      <c r="E780" s="106" t="s">
        <v>316</v>
      </c>
      <c r="F780" s="105">
        <v>243</v>
      </c>
      <c r="G780" s="106" t="s">
        <v>62</v>
      </c>
      <c r="H780" s="107">
        <v>33</v>
      </c>
      <c r="I780" s="108"/>
      <c r="J780" s="109">
        <v>13612</v>
      </c>
      <c r="K780" s="110">
        <v>15143</v>
      </c>
      <c r="L780" s="111">
        <f t="shared" si="36"/>
        <v>1531</v>
      </c>
      <c r="M780" s="108"/>
      <c r="N780" s="109">
        <v>1940</v>
      </c>
      <c r="O780" s="110">
        <v>2158</v>
      </c>
      <c r="P780" s="110">
        <v>1620</v>
      </c>
      <c r="Q780" s="110">
        <v>1626</v>
      </c>
      <c r="R780" s="110" t="s">
        <v>601</v>
      </c>
      <c r="S780" s="111">
        <f t="shared" si="37"/>
        <v>6</v>
      </c>
      <c r="T780" s="108"/>
      <c r="U780" s="109">
        <v>16640</v>
      </c>
      <c r="V780" s="110">
        <v>17951</v>
      </c>
      <c r="W780" s="110">
        <v>17957</v>
      </c>
      <c r="X780" s="111">
        <f t="shared" si="38"/>
        <v>6</v>
      </c>
      <c r="Z780" s="112">
        <f>VLOOKUP(F780,'24q3 abv'!1:1048576,46,FALSE)</f>
        <v>3.834364684767877E-2</v>
      </c>
      <c r="AA780" s="113">
        <f>VLOOKUP(F780,'24q3 abv'!1:1048576,48,FALSE)</f>
        <v>11.760665710220056</v>
      </c>
      <c r="AB780" s="113">
        <f>VLOOKUP(F780,'24q3 abv'!1:1048576,49,FALSE)</f>
        <v>7.6975667561751724</v>
      </c>
      <c r="AC780" s="114">
        <f>VLOOKUP(F780,'24q3 abv'!1:1048576,50,FALSE)</f>
        <v>-4.0630989540448841</v>
      </c>
      <c r="AF780" s="257"/>
      <c r="AI780" s="257"/>
    </row>
    <row r="781" spans="1:35" x14ac:dyDescent="0.2">
      <c r="A781" s="105">
        <v>488</v>
      </c>
      <c r="B781" s="105">
        <v>488219244</v>
      </c>
      <c r="C781" s="106" t="s">
        <v>315</v>
      </c>
      <c r="D781" s="105">
        <v>219</v>
      </c>
      <c r="E781" s="106" t="s">
        <v>316</v>
      </c>
      <c r="F781" s="105">
        <v>244</v>
      </c>
      <c r="G781" s="106" t="s">
        <v>52</v>
      </c>
      <c r="H781" s="107">
        <v>157</v>
      </c>
      <c r="I781" s="108"/>
      <c r="J781" s="109">
        <v>14695</v>
      </c>
      <c r="K781" s="110">
        <v>15784</v>
      </c>
      <c r="L781" s="111">
        <f t="shared" si="36"/>
        <v>1089</v>
      </c>
      <c r="M781" s="108"/>
      <c r="N781" s="109">
        <v>4183</v>
      </c>
      <c r="O781" s="110">
        <v>4493</v>
      </c>
      <c r="P781" s="110">
        <v>4540</v>
      </c>
      <c r="Q781" s="110">
        <v>4517</v>
      </c>
      <c r="R781" s="110" t="s">
        <v>601</v>
      </c>
      <c r="S781" s="111">
        <f t="shared" si="37"/>
        <v>-23</v>
      </c>
      <c r="T781" s="108"/>
      <c r="U781" s="109">
        <v>19966</v>
      </c>
      <c r="V781" s="110">
        <v>21512</v>
      </c>
      <c r="W781" s="110">
        <v>21489</v>
      </c>
      <c r="X781" s="111">
        <f t="shared" si="38"/>
        <v>-23</v>
      </c>
      <c r="Z781" s="112">
        <f>VLOOKUP(F781,'24q3 abv'!1:1048576,46,FALSE)</f>
        <v>-0.1488089004262747</v>
      </c>
      <c r="AA781" s="113">
        <f>VLOOKUP(F781,'24q3 abv'!1:1048576,48,FALSE)</f>
        <v>6.4858268964292893</v>
      </c>
      <c r="AB781" s="113">
        <f>VLOOKUP(F781,'24q3 abv'!1:1048576,49,FALSE)</f>
        <v>7.0576880427834432</v>
      </c>
      <c r="AC781" s="114">
        <f>VLOOKUP(F781,'24q3 abv'!1:1048576,50,FALSE)</f>
        <v>0.57186114635415386</v>
      </c>
      <c r="AF781" s="257"/>
      <c r="AI781" s="257"/>
    </row>
    <row r="782" spans="1:35" x14ac:dyDescent="0.2">
      <c r="A782" s="105">
        <v>488</v>
      </c>
      <c r="B782" s="105">
        <v>488219251</v>
      </c>
      <c r="C782" s="106" t="s">
        <v>315</v>
      </c>
      <c r="D782" s="105">
        <v>219</v>
      </c>
      <c r="E782" s="106" t="s">
        <v>316</v>
      </c>
      <c r="F782" s="105">
        <v>251</v>
      </c>
      <c r="G782" s="106" t="s">
        <v>250</v>
      </c>
      <c r="H782" s="107">
        <v>101</v>
      </c>
      <c r="I782" s="108"/>
      <c r="J782" s="109">
        <v>13306</v>
      </c>
      <c r="K782" s="110">
        <v>13989</v>
      </c>
      <c r="L782" s="111">
        <f t="shared" si="36"/>
        <v>683</v>
      </c>
      <c r="M782" s="108"/>
      <c r="N782" s="109">
        <v>2494</v>
      </c>
      <c r="O782" s="110">
        <v>2622</v>
      </c>
      <c r="P782" s="110">
        <v>1992</v>
      </c>
      <c r="Q782" s="110">
        <v>1960</v>
      </c>
      <c r="R782" s="110" t="s">
        <v>601</v>
      </c>
      <c r="S782" s="111">
        <f t="shared" si="37"/>
        <v>-32</v>
      </c>
      <c r="T782" s="108"/>
      <c r="U782" s="109">
        <v>16888</v>
      </c>
      <c r="V782" s="110">
        <v>17169</v>
      </c>
      <c r="W782" s="110">
        <v>17137</v>
      </c>
      <c r="X782" s="111">
        <f t="shared" si="38"/>
        <v>-32</v>
      </c>
      <c r="Z782" s="112">
        <f>VLOOKUP(F782,'24q3 abv'!1:1048576,46,FALSE)</f>
        <v>-0.23075918213193347</v>
      </c>
      <c r="AA782" s="113">
        <f>VLOOKUP(F782,'24q3 abv'!1:1048576,48,FALSE)</f>
        <v>9.9507479103149201</v>
      </c>
      <c r="AB782" s="113">
        <f>VLOOKUP(F782,'24q3 abv'!1:1048576,49,FALSE)</f>
        <v>5.0250652753499079</v>
      </c>
      <c r="AC782" s="114">
        <f>VLOOKUP(F782,'24q3 abv'!1:1048576,50,FALSE)</f>
        <v>-4.9256826349650122</v>
      </c>
      <c r="AF782" s="257"/>
      <c r="AI782" s="257"/>
    </row>
    <row r="783" spans="1:35" x14ac:dyDescent="0.2">
      <c r="A783" s="105">
        <v>488</v>
      </c>
      <c r="B783" s="105">
        <v>488219264</v>
      </c>
      <c r="C783" s="106" t="s">
        <v>315</v>
      </c>
      <c r="D783" s="105">
        <v>219</v>
      </c>
      <c r="E783" s="106" t="s">
        <v>316</v>
      </c>
      <c r="F783" s="105">
        <v>264</v>
      </c>
      <c r="G783" s="106" t="s">
        <v>319</v>
      </c>
      <c r="H783" s="107">
        <v>15</v>
      </c>
      <c r="I783" s="108"/>
      <c r="J783" s="109">
        <v>11430</v>
      </c>
      <c r="K783" s="110">
        <v>12192</v>
      </c>
      <c r="L783" s="111">
        <f t="shared" si="36"/>
        <v>762</v>
      </c>
      <c r="M783" s="108"/>
      <c r="N783" s="109">
        <v>5609</v>
      </c>
      <c r="O783" s="110">
        <v>5983</v>
      </c>
      <c r="P783" s="110">
        <v>6627</v>
      </c>
      <c r="Q783" s="110">
        <v>5983</v>
      </c>
      <c r="R783" s="110" t="s">
        <v>601</v>
      </c>
      <c r="S783" s="111">
        <f t="shared" si="37"/>
        <v>-644</v>
      </c>
      <c r="T783" s="108"/>
      <c r="U783" s="109">
        <v>18127</v>
      </c>
      <c r="V783" s="110">
        <v>20007</v>
      </c>
      <c r="W783" s="110">
        <v>19363</v>
      </c>
      <c r="X783" s="111">
        <f t="shared" si="38"/>
        <v>-644</v>
      </c>
      <c r="Z783" s="112">
        <f>VLOOKUP(F783,'24q3 abv'!1:1048576,46,FALSE)</f>
        <v>-5.2785977887367324</v>
      </c>
      <c r="AA783" s="113">
        <f>VLOOKUP(F783,'24q3 abv'!1:1048576,48,FALSE)</f>
        <v>4.5132511476025803</v>
      </c>
      <c r="AB783" s="113">
        <f>VLOOKUP(F783,'24q3 abv'!1:1048576,49,FALSE)</f>
        <v>3.1442970745760039</v>
      </c>
      <c r="AC783" s="114">
        <f>VLOOKUP(F783,'24q3 abv'!1:1048576,50,FALSE)</f>
        <v>-1.3689540730265763</v>
      </c>
      <c r="AF783" s="257"/>
      <c r="AI783" s="257"/>
    </row>
    <row r="784" spans="1:35" x14ac:dyDescent="0.2">
      <c r="A784" s="105">
        <v>488</v>
      </c>
      <c r="B784" s="105">
        <v>488219285</v>
      </c>
      <c r="C784" s="106" t="s">
        <v>315</v>
      </c>
      <c r="D784" s="105">
        <v>219</v>
      </c>
      <c r="E784" s="106" t="s">
        <v>316</v>
      </c>
      <c r="F784" s="105">
        <v>285</v>
      </c>
      <c r="G784" s="106" t="s">
        <v>64</v>
      </c>
      <c r="H784" s="107">
        <v>4</v>
      </c>
      <c r="I784" s="108"/>
      <c r="J784" s="109">
        <v>15388</v>
      </c>
      <c r="K784" s="110">
        <v>17147</v>
      </c>
      <c r="L784" s="111">
        <f t="shared" si="36"/>
        <v>1759</v>
      </c>
      <c r="M784" s="108"/>
      <c r="N784" s="109">
        <v>3708</v>
      </c>
      <c r="O784" s="110">
        <v>4132</v>
      </c>
      <c r="P784" s="110">
        <v>4132</v>
      </c>
      <c r="Q784" s="110">
        <v>2908</v>
      </c>
      <c r="R784" s="110" t="s">
        <v>601</v>
      </c>
      <c r="S784" s="111">
        <f t="shared" si="37"/>
        <v>-1224</v>
      </c>
      <c r="T784" s="108"/>
      <c r="U784" s="109">
        <v>20184</v>
      </c>
      <c r="V784" s="110">
        <v>22467</v>
      </c>
      <c r="W784" s="110">
        <v>21243</v>
      </c>
      <c r="X784" s="111">
        <f t="shared" si="38"/>
        <v>-1224</v>
      </c>
      <c r="Z784" s="112">
        <f>VLOOKUP(F784,'24q3 abv'!1:1048576,46,FALSE)</f>
        <v>-7.1403336146237422</v>
      </c>
      <c r="AA784" s="113">
        <f>VLOOKUP(F784,'24q3 abv'!1:1048576,48,FALSE)</f>
        <v>12.599654036443464</v>
      </c>
      <c r="AB784" s="113">
        <f>VLOOKUP(F784,'24q3 abv'!1:1048576,49,FALSE)</f>
        <v>6.0000398874237453</v>
      </c>
      <c r="AC784" s="114">
        <f>VLOOKUP(F784,'24q3 abv'!1:1048576,50,FALSE)</f>
        <v>-6.5996141490197191</v>
      </c>
      <c r="AF784" s="257"/>
      <c r="AI784" s="257"/>
    </row>
    <row r="785" spans="1:35" x14ac:dyDescent="0.2">
      <c r="A785" s="105">
        <v>488</v>
      </c>
      <c r="B785" s="105">
        <v>488219293</v>
      </c>
      <c r="C785" s="106" t="s">
        <v>315</v>
      </c>
      <c r="D785" s="105">
        <v>219</v>
      </c>
      <c r="E785" s="106" t="s">
        <v>316</v>
      </c>
      <c r="F785" s="105">
        <v>293</v>
      </c>
      <c r="G785" s="106" t="s">
        <v>65</v>
      </c>
      <c r="H785" s="107">
        <v>4</v>
      </c>
      <c r="I785" s="108"/>
      <c r="J785" s="109">
        <v>17353</v>
      </c>
      <c r="K785" s="110">
        <v>15857</v>
      </c>
      <c r="L785" s="111">
        <f t="shared" si="36"/>
        <v>-1496</v>
      </c>
      <c r="M785" s="108"/>
      <c r="N785" s="109">
        <v>468</v>
      </c>
      <c r="O785" s="110">
        <v>428</v>
      </c>
      <c r="P785" s="110">
        <v>456</v>
      </c>
      <c r="Q785" s="110">
        <v>550</v>
      </c>
      <c r="R785" s="110" t="s">
        <v>601</v>
      </c>
      <c r="S785" s="111">
        <f t="shared" si="37"/>
        <v>94</v>
      </c>
      <c r="T785" s="108"/>
      <c r="U785" s="109">
        <v>18909</v>
      </c>
      <c r="V785" s="110">
        <v>17501</v>
      </c>
      <c r="W785" s="110">
        <v>17595</v>
      </c>
      <c r="X785" s="111">
        <f t="shared" si="38"/>
        <v>94</v>
      </c>
      <c r="Z785" s="112">
        <f>VLOOKUP(F785,'24q3 abv'!1:1048576,46,FALSE)</f>
        <v>0.59280032246729775</v>
      </c>
      <c r="AA785" s="113">
        <f>VLOOKUP(F785,'24q3 abv'!1:1048576,48,FALSE)</f>
        <v>10.669097540232126</v>
      </c>
      <c r="AB785" s="113">
        <f>VLOOKUP(F785,'24q3 abv'!1:1048576,49,FALSE)</f>
        <v>11.558525803307015</v>
      </c>
      <c r="AC785" s="114">
        <f>VLOOKUP(F785,'24q3 abv'!1:1048576,50,FALSE)</f>
        <v>0.88942826307488865</v>
      </c>
      <c r="AF785" s="257"/>
      <c r="AI785" s="257"/>
    </row>
    <row r="786" spans="1:35" x14ac:dyDescent="0.2">
      <c r="A786" s="105">
        <v>488</v>
      </c>
      <c r="B786" s="105">
        <v>488219336</v>
      </c>
      <c r="C786" s="106" t="s">
        <v>315</v>
      </c>
      <c r="D786" s="105">
        <v>219</v>
      </c>
      <c r="E786" s="106" t="s">
        <v>316</v>
      </c>
      <c r="F786" s="105">
        <v>336</v>
      </c>
      <c r="G786" s="106" t="s">
        <v>132</v>
      </c>
      <c r="H786" s="107">
        <v>275</v>
      </c>
      <c r="I786" s="108"/>
      <c r="J786" s="109">
        <v>12768</v>
      </c>
      <c r="K786" s="110">
        <v>13534</v>
      </c>
      <c r="L786" s="111">
        <f t="shared" si="36"/>
        <v>766</v>
      </c>
      <c r="M786" s="108"/>
      <c r="N786" s="109">
        <v>1709</v>
      </c>
      <c r="O786" s="110">
        <v>1812</v>
      </c>
      <c r="P786" s="110">
        <v>1239</v>
      </c>
      <c r="Q786" s="110">
        <v>1812</v>
      </c>
      <c r="R786" s="110" t="s">
        <v>601</v>
      </c>
      <c r="S786" s="111">
        <f t="shared" si="37"/>
        <v>573</v>
      </c>
      <c r="T786" s="108"/>
      <c r="U786" s="109">
        <v>15565</v>
      </c>
      <c r="V786" s="110">
        <v>15961</v>
      </c>
      <c r="W786" s="110">
        <v>16534</v>
      </c>
      <c r="X786" s="111">
        <f t="shared" si="38"/>
        <v>573</v>
      </c>
      <c r="Z786" s="112">
        <f>VLOOKUP(F786,'24q3 abv'!1:1048576,46,FALSE)</f>
        <v>4.234453997041868</v>
      </c>
      <c r="AA786" s="113">
        <f>VLOOKUP(F786,'24q3 abv'!1:1048576,48,FALSE)</f>
        <v>7.9391485715069559</v>
      </c>
      <c r="AB786" s="113">
        <f>VLOOKUP(F786,'24q3 abv'!1:1048576,49,FALSE)</f>
        <v>2.8888334321655695</v>
      </c>
      <c r="AC786" s="114">
        <f>VLOOKUP(F786,'24q3 abv'!1:1048576,50,FALSE)</f>
        <v>-5.0503151393413859</v>
      </c>
      <c r="AF786" s="257"/>
      <c r="AI786" s="257"/>
    </row>
    <row r="787" spans="1:35" x14ac:dyDescent="0.2">
      <c r="A787" s="105">
        <v>488</v>
      </c>
      <c r="B787" s="105">
        <v>488219625</v>
      </c>
      <c r="C787" s="106" t="s">
        <v>315</v>
      </c>
      <c r="D787" s="105">
        <v>219</v>
      </c>
      <c r="E787" s="106" t="s">
        <v>316</v>
      </c>
      <c r="F787" s="105">
        <v>625</v>
      </c>
      <c r="G787" s="106" t="s">
        <v>66</v>
      </c>
      <c r="H787" s="107">
        <v>3</v>
      </c>
      <c r="I787" s="108"/>
      <c r="J787" s="109">
        <v>15760</v>
      </c>
      <c r="K787" s="110">
        <v>11261</v>
      </c>
      <c r="L787" s="111">
        <f t="shared" si="36"/>
        <v>-4499</v>
      </c>
      <c r="M787" s="108"/>
      <c r="N787" s="109">
        <v>1993</v>
      </c>
      <c r="O787" s="110">
        <v>1424</v>
      </c>
      <c r="P787" s="110">
        <v>1000</v>
      </c>
      <c r="Q787" s="110">
        <v>974</v>
      </c>
      <c r="R787" s="110" t="s">
        <v>601</v>
      </c>
      <c r="S787" s="111">
        <f t="shared" si="37"/>
        <v>-26</v>
      </c>
      <c r="T787" s="108"/>
      <c r="U787" s="109">
        <v>18841</v>
      </c>
      <c r="V787" s="110">
        <v>13449</v>
      </c>
      <c r="W787" s="110">
        <v>13423</v>
      </c>
      <c r="X787" s="111">
        <f t="shared" si="38"/>
        <v>-26</v>
      </c>
      <c r="Z787" s="112">
        <f>VLOOKUP(F787,'24q3 abv'!1:1048576,46,FALSE)</f>
        <v>-0.23343648931783889</v>
      </c>
      <c r="AA787" s="113">
        <f>VLOOKUP(F787,'24q3 abv'!1:1048576,48,FALSE)</f>
        <v>8.9697956480303169</v>
      </c>
      <c r="AB787" s="113">
        <f>VLOOKUP(F787,'24q3 abv'!1:1048576,49,FALSE)</f>
        <v>4.9047798442036523</v>
      </c>
      <c r="AC787" s="114">
        <f>VLOOKUP(F787,'24q3 abv'!1:1048576,50,FALSE)</f>
        <v>-4.0650158038266646</v>
      </c>
      <c r="AF787" s="257"/>
      <c r="AI787" s="257"/>
    </row>
    <row r="788" spans="1:35" x14ac:dyDescent="0.2">
      <c r="A788" s="105">
        <v>488</v>
      </c>
      <c r="B788" s="105">
        <v>488219760</v>
      </c>
      <c r="C788" s="106" t="s">
        <v>315</v>
      </c>
      <c r="D788" s="105">
        <v>219</v>
      </c>
      <c r="E788" s="106" t="s">
        <v>316</v>
      </c>
      <c r="F788" s="105">
        <v>760</v>
      </c>
      <c r="G788" s="106" t="s">
        <v>305</v>
      </c>
      <c r="H788" s="107">
        <v>6</v>
      </c>
      <c r="I788" s="108"/>
      <c r="J788" s="109">
        <v>11896</v>
      </c>
      <c r="K788" s="110">
        <v>13474</v>
      </c>
      <c r="L788" s="111">
        <f t="shared" si="36"/>
        <v>1578</v>
      </c>
      <c r="M788" s="108"/>
      <c r="N788" s="109">
        <v>2534</v>
      </c>
      <c r="O788" s="110">
        <v>2870</v>
      </c>
      <c r="P788" s="110">
        <v>2600</v>
      </c>
      <c r="Q788" s="110">
        <v>2638</v>
      </c>
      <c r="R788" s="110" t="s">
        <v>601</v>
      </c>
      <c r="S788" s="111">
        <f t="shared" si="37"/>
        <v>38</v>
      </c>
      <c r="T788" s="108"/>
      <c r="U788" s="109">
        <v>15518</v>
      </c>
      <c r="V788" s="110">
        <v>17262</v>
      </c>
      <c r="W788" s="110">
        <v>17300</v>
      </c>
      <c r="X788" s="111">
        <f t="shared" si="38"/>
        <v>38</v>
      </c>
      <c r="Z788" s="112">
        <f>VLOOKUP(F788,'24q3 abv'!1:1048576,46,FALSE)</f>
        <v>0.27758469788392404</v>
      </c>
      <c r="AA788" s="113">
        <f>VLOOKUP(F788,'24q3 abv'!1:1048576,48,FALSE)</f>
        <v>6.608912157811635</v>
      </c>
      <c r="AB788" s="113">
        <f>VLOOKUP(F788,'24q3 abv'!1:1048576,49,FALSE)</f>
        <v>4.9675627569133791</v>
      </c>
      <c r="AC788" s="114">
        <f>VLOOKUP(F788,'24q3 abv'!1:1048576,50,FALSE)</f>
        <v>-1.6413494008982559</v>
      </c>
      <c r="AF788" s="257"/>
      <c r="AI788" s="257"/>
    </row>
    <row r="789" spans="1:35" x14ac:dyDescent="0.2">
      <c r="A789" s="105">
        <v>488</v>
      </c>
      <c r="B789" s="105">
        <v>488219780</v>
      </c>
      <c r="C789" s="106" t="s">
        <v>315</v>
      </c>
      <c r="D789" s="105">
        <v>219</v>
      </c>
      <c r="E789" s="106" t="s">
        <v>316</v>
      </c>
      <c r="F789" s="105">
        <v>780</v>
      </c>
      <c r="G789" s="106" t="s">
        <v>180</v>
      </c>
      <c r="H789" s="107">
        <v>62</v>
      </c>
      <c r="I789" s="108"/>
      <c r="J789" s="109">
        <v>12877</v>
      </c>
      <c r="K789" s="110">
        <v>13561</v>
      </c>
      <c r="L789" s="111">
        <f t="shared" si="36"/>
        <v>684</v>
      </c>
      <c r="M789" s="108"/>
      <c r="N789" s="109">
        <v>3188</v>
      </c>
      <c r="O789" s="110">
        <v>3357</v>
      </c>
      <c r="P789" s="110">
        <v>3357</v>
      </c>
      <c r="Q789" s="110">
        <v>2414</v>
      </c>
      <c r="R789" s="110" t="s">
        <v>601</v>
      </c>
      <c r="S789" s="111">
        <f t="shared" si="37"/>
        <v>-943</v>
      </c>
      <c r="T789" s="108"/>
      <c r="U789" s="109">
        <v>17153</v>
      </c>
      <c r="V789" s="110">
        <v>18106</v>
      </c>
      <c r="W789" s="110">
        <v>17163</v>
      </c>
      <c r="X789" s="111">
        <f t="shared" si="38"/>
        <v>-943</v>
      </c>
      <c r="Z789" s="112">
        <f>VLOOKUP(F789,'24q3 abv'!1:1048576,46,FALSE)</f>
        <v>-6.9528231349296021</v>
      </c>
      <c r="AA789" s="113">
        <f>VLOOKUP(F789,'24q3 abv'!1:1048576,48,FALSE)</f>
        <v>11.751386044215199</v>
      </c>
      <c r="AB789" s="113">
        <f>VLOOKUP(F789,'24q3 abv'!1:1048576,49,FALSE)</f>
        <v>4.9745639647760731</v>
      </c>
      <c r="AC789" s="114">
        <f>VLOOKUP(F789,'24q3 abv'!1:1048576,50,FALSE)</f>
        <v>-6.7768220794391256</v>
      </c>
      <c r="AF789" s="257"/>
      <c r="AI789" s="257"/>
    </row>
    <row r="790" spans="1:35" x14ac:dyDescent="0.2">
      <c r="A790" s="105">
        <v>489</v>
      </c>
      <c r="B790" s="105">
        <v>489020020</v>
      </c>
      <c r="C790" s="106" t="s">
        <v>320</v>
      </c>
      <c r="D790" s="105">
        <v>20</v>
      </c>
      <c r="E790" s="106" t="s">
        <v>160</v>
      </c>
      <c r="F790" s="105">
        <v>20</v>
      </c>
      <c r="G790" s="106" t="s">
        <v>160</v>
      </c>
      <c r="H790" s="107">
        <v>255</v>
      </c>
      <c r="I790" s="108"/>
      <c r="J790" s="109">
        <v>13883</v>
      </c>
      <c r="K790" s="110">
        <v>14905</v>
      </c>
      <c r="L790" s="111">
        <f t="shared" si="36"/>
        <v>1022</v>
      </c>
      <c r="M790" s="108"/>
      <c r="N790" s="109">
        <v>3203</v>
      </c>
      <c r="O790" s="110">
        <v>3438</v>
      </c>
      <c r="P790" s="110">
        <v>2419</v>
      </c>
      <c r="Q790" s="110">
        <v>2460</v>
      </c>
      <c r="R790" s="110" t="s">
        <v>601</v>
      </c>
      <c r="S790" s="111">
        <f t="shared" si="37"/>
        <v>41</v>
      </c>
      <c r="T790" s="108"/>
      <c r="U790" s="109">
        <v>18174</v>
      </c>
      <c r="V790" s="110">
        <v>18512</v>
      </c>
      <c r="W790" s="110">
        <v>18553</v>
      </c>
      <c r="X790" s="111">
        <f t="shared" si="38"/>
        <v>41</v>
      </c>
      <c r="Z790" s="112">
        <f>VLOOKUP(F790,'24q3 abv'!1:1048576,46,FALSE)</f>
        <v>0.27281643406715261</v>
      </c>
      <c r="AA790" s="113">
        <f>VLOOKUP(F790,'24q3 abv'!1:1048576,48,FALSE)</f>
        <v>11.835910255889962</v>
      </c>
      <c r="AB790" s="113">
        <f>VLOOKUP(F790,'24q3 abv'!1:1048576,49,FALSE)</f>
        <v>5.1346521255988886</v>
      </c>
      <c r="AC790" s="114">
        <f>VLOOKUP(F790,'24q3 abv'!1:1048576,50,FALSE)</f>
        <v>-6.7012581302910732</v>
      </c>
      <c r="AF790" s="257"/>
      <c r="AI790" s="257"/>
    </row>
    <row r="791" spans="1:35" x14ac:dyDescent="0.2">
      <c r="A791" s="105">
        <v>489</v>
      </c>
      <c r="B791" s="105">
        <v>489020036</v>
      </c>
      <c r="C791" s="106" t="s">
        <v>320</v>
      </c>
      <c r="D791" s="105">
        <v>20</v>
      </c>
      <c r="E791" s="106" t="s">
        <v>160</v>
      </c>
      <c r="F791" s="105">
        <v>36</v>
      </c>
      <c r="G791" s="106" t="s">
        <v>292</v>
      </c>
      <c r="H791" s="107">
        <v>85</v>
      </c>
      <c r="I791" s="108"/>
      <c r="J791" s="109">
        <v>12654</v>
      </c>
      <c r="K791" s="110">
        <v>13837</v>
      </c>
      <c r="L791" s="111">
        <f t="shared" si="36"/>
        <v>1183</v>
      </c>
      <c r="M791" s="108"/>
      <c r="N791" s="109">
        <v>5987</v>
      </c>
      <c r="O791" s="110">
        <v>6547</v>
      </c>
      <c r="P791" s="110">
        <v>6473</v>
      </c>
      <c r="Q791" s="110">
        <v>6627</v>
      </c>
      <c r="R791" s="110" t="s">
        <v>601</v>
      </c>
      <c r="S791" s="111">
        <f t="shared" si="37"/>
        <v>154</v>
      </c>
      <c r="T791" s="108"/>
      <c r="U791" s="109">
        <v>19729</v>
      </c>
      <c r="V791" s="110">
        <v>21498</v>
      </c>
      <c r="W791" s="110">
        <v>21652</v>
      </c>
      <c r="X791" s="111">
        <f t="shared" si="38"/>
        <v>154</v>
      </c>
      <c r="Z791" s="112">
        <f>VLOOKUP(F791,'24q3 abv'!1:1048576,46,FALSE)</f>
        <v>1.1097980012552853</v>
      </c>
      <c r="AA791" s="113">
        <f>VLOOKUP(F791,'24q3 abv'!1:1048576,48,FALSE)</f>
        <v>4.5892913983479948</v>
      </c>
      <c r="AB791" s="113">
        <f>VLOOKUP(F791,'24q3 abv'!1:1048576,49,FALSE)</f>
        <v>4.8552603022901666</v>
      </c>
      <c r="AC791" s="114">
        <f>VLOOKUP(F791,'24q3 abv'!1:1048576,50,FALSE)</f>
        <v>0.26596890394217176</v>
      </c>
      <c r="AF791" s="257"/>
      <c r="AI791" s="257"/>
    </row>
    <row r="792" spans="1:35" x14ac:dyDescent="0.2">
      <c r="A792" s="105">
        <v>489</v>
      </c>
      <c r="B792" s="105">
        <v>489020052</v>
      </c>
      <c r="C792" s="106" t="s">
        <v>320</v>
      </c>
      <c r="D792" s="105">
        <v>20</v>
      </c>
      <c r="E792" s="106" t="s">
        <v>160</v>
      </c>
      <c r="F792" s="105">
        <v>52</v>
      </c>
      <c r="G792" s="106" t="s">
        <v>293</v>
      </c>
      <c r="H792" s="107">
        <v>2</v>
      </c>
      <c r="I792" s="108"/>
      <c r="J792" s="109">
        <v>14140</v>
      </c>
      <c r="K792" s="110">
        <v>14448</v>
      </c>
      <c r="L792" s="111">
        <f t="shared" si="36"/>
        <v>308</v>
      </c>
      <c r="M792" s="108"/>
      <c r="N792" s="109">
        <v>5625</v>
      </c>
      <c r="O792" s="110">
        <v>5748</v>
      </c>
      <c r="P792" s="110">
        <v>5256</v>
      </c>
      <c r="Q792" s="110">
        <v>5255</v>
      </c>
      <c r="R792" s="110" t="s">
        <v>601</v>
      </c>
      <c r="S792" s="111">
        <f t="shared" si="37"/>
        <v>-1</v>
      </c>
      <c r="T792" s="108"/>
      <c r="U792" s="109">
        <v>20853</v>
      </c>
      <c r="V792" s="110">
        <v>20892</v>
      </c>
      <c r="W792" s="110">
        <v>20891</v>
      </c>
      <c r="X792" s="111">
        <f t="shared" si="38"/>
        <v>-1</v>
      </c>
      <c r="Z792" s="112">
        <f>VLOOKUP(F792,'24q3 abv'!1:1048576,46,FALSE)</f>
        <v>-6.6926087013996494E-3</v>
      </c>
      <c r="AA792" s="113">
        <f>VLOOKUP(F792,'24q3 abv'!1:1048576,48,FALSE)</f>
        <v>7.8144987715006593</v>
      </c>
      <c r="AB792" s="113">
        <f>VLOOKUP(F792,'24q3 abv'!1:1048576,49,FALSE)</f>
        <v>5.3511206732993157</v>
      </c>
      <c r="AC792" s="114">
        <f>VLOOKUP(F792,'24q3 abv'!1:1048576,50,FALSE)</f>
        <v>-2.4633780982013436</v>
      </c>
      <c r="AF792" s="257"/>
      <c r="AI792" s="257"/>
    </row>
    <row r="793" spans="1:35" x14ac:dyDescent="0.2">
      <c r="A793" s="105">
        <v>489</v>
      </c>
      <c r="B793" s="105">
        <v>489020096</v>
      </c>
      <c r="C793" s="106" t="s">
        <v>320</v>
      </c>
      <c r="D793" s="105">
        <v>20</v>
      </c>
      <c r="E793" s="106" t="s">
        <v>160</v>
      </c>
      <c r="F793" s="105">
        <v>96</v>
      </c>
      <c r="G793" s="106" t="s">
        <v>255</v>
      </c>
      <c r="H793" s="107">
        <v>92</v>
      </c>
      <c r="I793" s="108"/>
      <c r="J793" s="109">
        <v>13238</v>
      </c>
      <c r="K793" s="110">
        <v>13900</v>
      </c>
      <c r="L793" s="111">
        <f t="shared" si="36"/>
        <v>662</v>
      </c>
      <c r="M793" s="108"/>
      <c r="N793" s="109">
        <v>7511</v>
      </c>
      <c r="O793" s="110">
        <v>7886</v>
      </c>
      <c r="P793" s="110">
        <v>7886</v>
      </c>
      <c r="Q793" s="110">
        <v>7573</v>
      </c>
      <c r="R793" s="110" t="s">
        <v>601</v>
      </c>
      <c r="S793" s="111">
        <f t="shared" si="37"/>
        <v>-313</v>
      </c>
      <c r="T793" s="108"/>
      <c r="U793" s="109">
        <v>21837</v>
      </c>
      <c r="V793" s="110">
        <v>22974</v>
      </c>
      <c r="W793" s="110">
        <v>22661</v>
      </c>
      <c r="X793" s="111">
        <f t="shared" si="38"/>
        <v>-313</v>
      </c>
      <c r="Z793" s="112">
        <f>VLOOKUP(F793,'24q3 abv'!1:1048576,46,FALSE)</f>
        <v>-2.2557123231393632</v>
      </c>
      <c r="AA793" s="113">
        <f>VLOOKUP(F793,'24q3 abv'!1:1048576,48,FALSE)</f>
        <v>4.2830907435748582</v>
      </c>
      <c r="AB793" s="113">
        <f>VLOOKUP(F793,'24q3 abv'!1:1048576,49,FALSE)</f>
        <v>2.61134048181076</v>
      </c>
      <c r="AC793" s="114">
        <f>VLOOKUP(F793,'24q3 abv'!1:1048576,50,FALSE)</f>
        <v>-1.6717502617640982</v>
      </c>
      <c r="AF793" s="257"/>
      <c r="AI793" s="257"/>
    </row>
    <row r="794" spans="1:35" x14ac:dyDescent="0.2">
      <c r="A794" s="105">
        <v>489</v>
      </c>
      <c r="B794" s="105">
        <v>489020122</v>
      </c>
      <c r="C794" s="106" t="s">
        <v>320</v>
      </c>
      <c r="D794" s="105">
        <v>20</v>
      </c>
      <c r="E794" s="106" t="s">
        <v>160</v>
      </c>
      <c r="F794" s="105">
        <v>122</v>
      </c>
      <c r="G794" s="106" t="s">
        <v>296</v>
      </c>
      <c r="H794" s="107">
        <v>1</v>
      </c>
      <c r="I794" s="108"/>
      <c r="J794" s="109" t="s">
        <v>601</v>
      </c>
      <c r="K794" s="110">
        <v>12414</v>
      </c>
      <c r="L794" s="111" t="str">
        <f t="shared" si="36"/>
        <v/>
      </c>
      <c r="M794" s="108"/>
      <c r="N794" s="109" t="s">
        <v>601</v>
      </c>
      <c r="O794" s="110" t="s">
        <v>601</v>
      </c>
      <c r="P794" s="110">
        <v>4238</v>
      </c>
      <c r="Q794" s="110">
        <v>4269</v>
      </c>
      <c r="R794" s="110" t="s">
        <v>601</v>
      </c>
      <c r="S794" s="111">
        <f t="shared" si="37"/>
        <v>31</v>
      </c>
      <c r="T794" s="108"/>
      <c r="U794" s="109" t="s">
        <v>601</v>
      </c>
      <c r="V794" s="110">
        <v>17840</v>
      </c>
      <c r="W794" s="110">
        <v>17871</v>
      </c>
      <c r="X794" s="111">
        <f t="shared" si="38"/>
        <v>31</v>
      </c>
      <c r="Z794" s="112">
        <f>VLOOKUP(F794,'24q3 abv'!1:1048576,46,FALSE)</f>
        <v>0.24817266008764705</v>
      </c>
      <c r="AA794" s="113">
        <f>VLOOKUP(F794,'24q3 abv'!1:1048576,48,FALSE)</f>
        <v>3.9241754286264219</v>
      </c>
      <c r="AB794" s="113">
        <f>VLOOKUP(F794,'24q3 abv'!1:1048576,49,FALSE)</f>
        <v>7.4859191572558821</v>
      </c>
      <c r="AC794" s="114">
        <f>VLOOKUP(F794,'24q3 abv'!1:1048576,50,FALSE)</f>
        <v>3.5617437286294602</v>
      </c>
      <c r="AF794" s="257"/>
      <c r="AI794" s="257"/>
    </row>
    <row r="795" spans="1:35" x14ac:dyDescent="0.2">
      <c r="A795" s="105">
        <v>489</v>
      </c>
      <c r="B795" s="105">
        <v>489020172</v>
      </c>
      <c r="C795" s="106" t="s">
        <v>320</v>
      </c>
      <c r="D795" s="105">
        <v>20</v>
      </c>
      <c r="E795" s="106" t="s">
        <v>160</v>
      </c>
      <c r="F795" s="105">
        <v>172</v>
      </c>
      <c r="G795" s="106" t="s">
        <v>161</v>
      </c>
      <c r="H795" s="107">
        <v>34</v>
      </c>
      <c r="I795" s="108"/>
      <c r="J795" s="109">
        <v>12737</v>
      </c>
      <c r="K795" s="110">
        <v>13597</v>
      </c>
      <c r="L795" s="111">
        <f t="shared" si="36"/>
        <v>860</v>
      </c>
      <c r="M795" s="108"/>
      <c r="N795" s="109">
        <v>10803</v>
      </c>
      <c r="O795" s="110">
        <v>11533</v>
      </c>
      <c r="P795" s="110">
        <v>11533</v>
      </c>
      <c r="Q795" s="110">
        <v>8897</v>
      </c>
      <c r="R795" s="110" t="s">
        <v>601</v>
      </c>
      <c r="S795" s="111">
        <f t="shared" si="37"/>
        <v>-2636</v>
      </c>
      <c r="T795" s="108"/>
      <c r="U795" s="109">
        <v>24628</v>
      </c>
      <c r="V795" s="110">
        <v>26318</v>
      </c>
      <c r="W795" s="110">
        <v>23682</v>
      </c>
      <c r="X795" s="111">
        <f t="shared" si="38"/>
        <v>-2636</v>
      </c>
      <c r="Z795" s="112">
        <f>VLOOKUP(F795,'24q3 abv'!1:1048576,46,FALSE)</f>
        <v>-19.38637163068833</v>
      </c>
      <c r="AA795" s="113">
        <f>VLOOKUP(F795,'24q3 abv'!1:1048576,48,FALSE)</f>
        <v>4.5009720849036619</v>
      </c>
      <c r="AB795" s="113">
        <f>VLOOKUP(F795,'24q3 abv'!1:1048576,49,FALSE)</f>
        <v>-6.4616671592302364</v>
      </c>
      <c r="AC795" s="114">
        <f>VLOOKUP(F795,'24q3 abv'!1:1048576,50,FALSE)</f>
        <v>-10.962639244133898</v>
      </c>
      <c r="AF795" s="257"/>
      <c r="AI795" s="257"/>
    </row>
    <row r="796" spans="1:35" x14ac:dyDescent="0.2">
      <c r="A796" s="105">
        <v>489</v>
      </c>
      <c r="B796" s="105">
        <v>489020182</v>
      </c>
      <c r="C796" s="106" t="s">
        <v>320</v>
      </c>
      <c r="D796" s="105">
        <v>20</v>
      </c>
      <c r="E796" s="106" t="s">
        <v>160</v>
      </c>
      <c r="F796" s="105">
        <v>182</v>
      </c>
      <c r="G796" s="106" t="s">
        <v>213</v>
      </c>
      <c r="H796" s="107">
        <v>1</v>
      </c>
      <c r="I796" s="108"/>
      <c r="J796" s="109">
        <v>13139.008011564407</v>
      </c>
      <c r="K796" s="110">
        <v>18112</v>
      </c>
      <c r="L796" s="111">
        <f t="shared" si="36"/>
        <v>4972.9919884355932</v>
      </c>
      <c r="M796" s="108"/>
      <c r="N796" s="109">
        <v>2564</v>
      </c>
      <c r="O796" s="110">
        <v>3534</v>
      </c>
      <c r="P796" s="110">
        <v>3534</v>
      </c>
      <c r="Q796" s="110">
        <v>3008</v>
      </c>
      <c r="R796" s="110" t="s">
        <v>601</v>
      </c>
      <c r="S796" s="111">
        <f t="shared" si="37"/>
        <v>-526</v>
      </c>
      <c r="T796" s="108"/>
      <c r="U796" s="109">
        <v>16791.008011564409</v>
      </c>
      <c r="V796" s="110">
        <v>22834</v>
      </c>
      <c r="W796" s="110">
        <v>22308</v>
      </c>
      <c r="X796" s="111">
        <f t="shared" si="38"/>
        <v>-526</v>
      </c>
      <c r="Z796" s="112">
        <f>VLOOKUP(F796,'24q3 abv'!1:1048576,46,FALSE)</f>
        <v>-2.9034958146262255</v>
      </c>
      <c r="AA796" s="113">
        <f>VLOOKUP(F796,'24q3 abv'!1:1048576,48,FALSE)</f>
        <v>8.3910412278742381</v>
      </c>
      <c r="AB796" s="113">
        <f>VLOOKUP(F796,'24q3 abv'!1:1048576,49,FALSE)</f>
        <v>5.3198674172592639</v>
      </c>
      <c r="AC796" s="114">
        <f>VLOOKUP(F796,'24q3 abv'!1:1048576,50,FALSE)</f>
        <v>-3.0711738106149742</v>
      </c>
      <c r="AF796" s="257"/>
      <c r="AI796" s="257"/>
    </row>
    <row r="797" spans="1:35" x14ac:dyDescent="0.2">
      <c r="A797" s="105">
        <v>489</v>
      </c>
      <c r="B797" s="105">
        <v>489020197</v>
      </c>
      <c r="C797" s="106" t="s">
        <v>320</v>
      </c>
      <c r="D797" s="105">
        <v>20</v>
      </c>
      <c r="E797" s="106" t="s">
        <v>160</v>
      </c>
      <c r="F797" s="105">
        <v>197</v>
      </c>
      <c r="G797" s="106" t="s">
        <v>321</v>
      </c>
      <c r="H797" s="107">
        <v>1</v>
      </c>
      <c r="I797" s="108"/>
      <c r="J797" s="109">
        <v>11611</v>
      </c>
      <c r="K797" s="110">
        <v>12243</v>
      </c>
      <c r="L797" s="111">
        <f t="shared" si="36"/>
        <v>632</v>
      </c>
      <c r="M797" s="108"/>
      <c r="N797" s="109">
        <v>10454</v>
      </c>
      <c r="O797" s="110">
        <v>11023</v>
      </c>
      <c r="P797" s="110">
        <v>10158</v>
      </c>
      <c r="Q797" s="110">
        <v>10221</v>
      </c>
      <c r="R797" s="110" t="s">
        <v>601</v>
      </c>
      <c r="S797" s="111">
        <f t="shared" si="37"/>
        <v>63</v>
      </c>
      <c r="T797" s="108"/>
      <c r="U797" s="109">
        <v>23153</v>
      </c>
      <c r="V797" s="110">
        <v>23589</v>
      </c>
      <c r="W797" s="110">
        <v>23652</v>
      </c>
      <c r="X797" s="111">
        <f t="shared" si="38"/>
        <v>63</v>
      </c>
      <c r="Z797" s="112">
        <f>VLOOKUP(F797,'24q3 abv'!1:1048576,46,FALSE)</f>
        <v>0.51986938273282135</v>
      </c>
      <c r="AA797" s="113">
        <f>VLOOKUP(F797,'24q3 abv'!1:1048576,48,FALSE)</f>
        <v>11.444040200619728</v>
      </c>
      <c r="AB797" s="113">
        <f>VLOOKUP(F797,'24q3 abv'!1:1048576,49,FALSE)</f>
        <v>7.2234756073413742</v>
      </c>
      <c r="AC797" s="114">
        <f>VLOOKUP(F797,'24q3 abv'!1:1048576,50,FALSE)</f>
        <v>-4.220564593278354</v>
      </c>
      <c r="AF797" s="257"/>
      <c r="AI797" s="257"/>
    </row>
    <row r="798" spans="1:35" x14ac:dyDescent="0.2">
      <c r="A798" s="105">
        <v>489</v>
      </c>
      <c r="B798" s="105">
        <v>489020239</v>
      </c>
      <c r="C798" s="106" t="s">
        <v>320</v>
      </c>
      <c r="D798" s="105">
        <v>20</v>
      </c>
      <c r="E798" s="106" t="s">
        <v>160</v>
      </c>
      <c r="F798" s="105">
        <v>239</v>
      </c>
      <c r="G798" s="106" t="s">
        <v>291</v>
      </c>
      <c r="H798" s="107">
        <v>47</v>
      </c>
      <c r="I798" s="108"/>
      <c r="J798" s="109">
        <v>12165</v>
      </c>
      <c r="K798" s="110">
        <v>12918</v>
      </c>
      <c r="L798" s="111">
        <f t="shared" si="36"/>
        <v>753</v>
      </c>
      <c r="M798" s="108"/>
      <c r="N798" s="109">
        <v>4132</v>
      </c>
      <c r="O798" s="110">
        <v>4387</v>
      </c>
      <c r="P798" s="110">
        <v>3766</v>
      </c>
      <c r="Q798" s="110">
        <v>3775</v>
      </c>
      <c r="R798" s="110" t="s">
        <v>601</v>
      </c>
      <c r="S798" s="111">
        <f t="shared" si="37"/>
        <v>9</v>
      </c>
      <c r="T798" s="108"/>
      <c r="U798" s="109">
        <v>17385</v>
      </c>
      <c r="V798" s="110">
        <v>17872</v>
      </c>
      <c r="W798" s="110">
        <v>17881</v>
      </c>
      <c r="X798" s="111">
        <f t="shared" si="38"/>
        <v>9</v>
      </c>
      <c r="Z798" s="112">
        <f>VLOOKUP(F798,'24q3 abv'!1:1048576,46,FALSE)</f>
        <v>6.9635425478821844E-2</v>
      </c>
      <c r="AA798" s="113">
        <f>VLOOKUP(F798,'24q3 abv'!1:1048576,48,FALSE)</f>
        <v>6.9763115478287858</v>
      </c>
      <c r="AB798" s="113">
        <f>VLOOKUP(F798,'24q3 abv'!1:1048576,49,FALSE)</f>
        <v>3.2313440078714915</v>
      </c>
      <c r="AC798" s="114">
        <f>VLOOKUP(F798,'24q3 abv'!1:1048576,50,FALSE)</f>
        <v>-3.7449675399572944</v>
      </c>
      <c r="AF798" s="257"/>
      <c r="AI798" s="257"/>
    </row>
    <row r="799" spans="1:35" x14ac:dyDescent="0.2">
      <c r="A799" s="105">
        <v>489</v>
      </c>
      <c r="B799" s="105">
        <v>489020261</v>
      </c>
      <c r="C799" s="106" t="s">
        <v>320</v>
      </c>
      <c r="D799" s="105">
        <v>20</v>
      </c>
      <c r="E799" s="106" t="s">
        <v>160</v>
      </c>
      <c r="F799" s="105">
        <v>261</v>
      </c>
      <c r="G799" s="106" t="s">
        <v>163</v>
      </c>
      <c r="H799" s="107">
        <v>132</v>
      </c>
      <c r="I799" s="108"/>
      <c r="J799" s="109">
        <v>12408</v>
      </c>
      <c r="K799" s="110">
        <v>13209</v>
      </c>
      <c r="L799" s="111">
        <f t="shared" si="36"/>
        <v>801</v>
      </c>
      <c r="M799" s="108"/>
      <c r="N799" s="109">
        <v>8692</v>
      </c>
      <c r="O799" s="110">
        <v>9253</v>
      </c>
      <c r="P799" s="110">
        <v>10123</v>
      </c>
      <c r="Q799" s="110">
        <v>10105</v>
      </c>
      <c r="R799" s="110" t="s">
        <v>601</v>
      </c>
      <c r="S799" s="111">
        <f t="shared" si="37"/>
        <v>-18</v>
      </c>
      <c r="T799" s="108"/>
      <c r="U799" s="109">
        <v>22188</v>
      </c>
      <c r="V799" s="110">
        <v>24520</v>
      </c>
      <c r="W799" s="110">
        <v>24502</v>
      </c>
      <c r="X799" s="111">
        <f t="shared" si="38"/>
        <v>-18</v>
      </c>
      <c r="Z799" s="112">
        <f>VLOOKUP(F799,'24q3 abv'!1:1048576,46,FALSE)</f>
        <v>-0.13700022107528298</v>
      </c>
      <c r="AA799" s="113">
        <f>VLOOKUP(F799,'24q3 abv'!1:1048576,48,FALSE)</f>
        <v>-9.4824319345853739E-2</v>
      </c>
      <c r="AB799" s="113">
        <f>VLOOKUP(F799,'24q3 abv'!1:1048576,49,FALSE)</f>
        <v>4.4212582534003682</v>
      </c>
      <c r="AC799" s="114">
        <f>VLOOKUP(F799,'24q3 abv'!1:1048576,50,FALSE)</f>
        <v>4.5160825727462219</v>
      </c>
      <c r="AF799" s="257"/>
      <c r="AI799" s="257"/>
    </row>
    <row r="800" spans="1:35" x14ac:dyDescent="0.2">
      <c r="A800" s="105">
        <v>489</v>
      </c>
      <c r="B800" s="105">
        <v>489020310</v>
      </c>
      <c r="C800" s="106" t="s">
        <v>320</v>
      </c>
      <c r="D800" s="105">
        <v>20</v>
      </c>
      <c r="E800" s="106" t="s">
        <v>160</v>
      </c>
      <c r="F800" s="105">
        <v>310</v>
      </c>
      <c r="G800" s="106" t="s">
        <v>303</v>
      </c>
      <c r="H800" s="107">
        <v>19</v>
      </c>
      <c r="I800" s="108"/>
      <c r="J800" s="109">
        <v>12390</v>
      </c>
      <c r="K800" s="110">
        <v>13422</v>
      </c>
      <c r="L800" s="111">
        <f t="shared" si="36"/>
        <v>1032</v>
      </c>
      <c r="M800" s="108"/>
      <c r="N800" s="109">
        <v>2625</v>
      </c>
      <c r="O800" s="110">
        <v>2844</v>
      </c>
      <c r="P800" s="110">
        <v>2844</v>
      </c>
      <c r="Q800" s="110">
        <v>2216</v>
      </c>
      <c r="R800" s="110" t="s">
        <v>601</v>
      </c>
      <c r="S800" s="111">
        <f t="shared" si="37"/>
        <v>-628</v>
      </c>
      <c r="T800" s="108"/>
      <c r="U800" s="109">
        <v>16103</v>
      </c>
      <c r="V800" s="110">
        <v>17454</v>
      </c>
      <c r="W800" s="110">
        <v>16826</v>
      </c>
      <c r="X800" s="111">
        <f t="shared" si="38"/>
        <v>-628</v>
      </c>
      <c r="Z800" s="112">
        <f>VLOOKUP(F800,'24q3 abv'!1:1048576,46,FALSE)</f>
        <v>-4.676954398593594</v>
      </c>
      <c r="AA800" s="113">
        <f>VLOOKUP(F800,'24q3 abv'!1:1048576,48,FALSE)</f>
        <v>10.003132547590765</v>
      </c>
      <c r="AB800" s="113">
        <f>VLOOKUP(F800,'24q3 abv'!1:1048576,49,FALSE)</f>
        <v>5.5854840140260498</v>
      </c>
      <c r="AC800" s="114">
        <f>VLOOKUP(F800,'24q3 abv'!1:1048576,50,FALSE)</f>
        <v>-4.4176485335647149</v>
      </c>
      <c r="AF800" s="257"/>
      <c r="AI800" s="257"/>
    </row>
    <row r="801" spans="1:35" x14ac:dyDescent="0.2">
      <c r="A801" s="105">
        <v>489</v>
      </c>
      <c r="B801" s="105">
        <v>489020645</v>
      </c>
      <c r="C801" s="106" t="s">
        <v>320</v>
      </c>
      <c r="D801" s="105">
        <v>20</v>
      </c>
      <c r="E801" s="106" t="s">
        <v>160</v>
      </c>
      <c r="F801" s="105">
        <v>645</v>
      </c>
      <c r="G801" s="106" t="s">
        <v>165</v>
      </c>
      <c r="H801" s="107">
        <v>90</v>
      </c>
      <c r="I801" s="108"/>
      <c r="J801" s="109">
        <v>13892</v>
      </c>
      <c r="K801" s="110">
        <v>15349</v>
      </c>
      <c r="L801" s="111">
        <f t="shared" si="36"/>
        <v>1457</v>
      </c>
      <c r="M801" s="108"/>
      <c r="N801" s="109">
        <v>5442</v>
      </c>
      <c r="O801" s="110">
        <v>6012</v>
      </c>
      <c r="P801" s="110">
        <v>4878</v>
      </c>
      <c r="Q801" s="110">
        <v>4676</v>
      </c>
      <c r="R801" s="110" t="s">
        <v>601</v>
      </c>
      <c r="S801" s="111">
        <f t="shared" si="37"/>
        <v>-202</v>
      </c>
      <c r="T801" s="108"/>
      <c r="U801" s="109">
        <v>20422</v>
      </c>
      <c r="V801" s="110">
        <v>21415</v>
      </c>
      <c r="W801" s="110">
        <v>21213</v>
      </c>
      <c r="X801" s="111">
        <f t="shared" si="38"/>
        <v>-202</v>
      </c>
      <c r="Z801" s="112">
        <f>VLOOKUP(F801,'24q3 abv'!1:1048576,46,FALSE)</f>
        <v>-1.320941102361644</v>
      </c>
      <c r="AA801" s="113">
        <f>VLOOKUP(F801,'24q3 abv'!1:1048576,48,FALSE)</f>
        <v>9.0692495315958581</v>
      </c>
      <c r="AB801" s="113">
        <f>VLOOKUP(F801,'24q3 abv'!1:1048576,49,FALSE)</f>
        <v>0.94235094230750294</v>
      </c>
      <c r="AC801" s="114">
        <f>VLOOKUP(F801,'24q3 abv'!1:1048576,50,FALSE)</f>
        <v>-8.1268985892883556</v>
      </c>
      <c r="AF801" s="257"/>
      <c r="AI801" s="257"/>
    </row>
    <row r="802" spans="1:35" x14ac:dyDescent="0.2">
      <c r="A802" s="105">
        <v>489</v>
      </c>
      <c r="B802" s="105">
        <v>489020660</v>
      </c>
      <c r="C802" s="106" t="s">
        <v>320</v>
      </c>
      <c r="D802" s="105">
        <v>20</v>
      </c>
      <c r="E802" s="106" t="s">
        <v>160</v>
      </c>
      <c r="F802" s="105">
        <v>660</v>
      </c>
      <c r="G802" s="106" t="s">
        <v>166</v>
      </c>
      <c r="H802" s="107">
        <v>41</v>
      </c>
      <c r="I802" s="108"/>
      <c r="J802" s="109">
        <v>14140</v>
      </c>
      <c r="K802" s="110">
        <v>14770</v>
      </c>
      <c r="L802" s="111">
        <f t="shared" si="36"/>
        <v>630</v>
      </c>
      <c r="M802" s="108"/>
      <c r="N802" s="109">
        <v>11164</v>
      </c>
      <c r="O802" s="110">
        <v>11662</v>
      </c>
      <c r="P802" s="110">
        <v>13872</v>
      </c>
      <c r="Q802" s="110">
        <v>13990</v>
      </c>
      <c r="R802" s="110" t="s">
        <v>601</v>
      </c>
      <c r="S802" s="111">
        <f t="shared" si="37"/>
        <v>118</v>
      </c>
      <c r="T802" s="108"/>
      <c r="U802" s="109">
        <v>26392</v>
      </c>
      <c r="V802" s="110">
        <v>29830</v>
      </c>
      <c r="W802" s="110">
        <v>29948</v>
      </c>
      <c r="X802" s="111">
        <f t="shared" si="38"/>
        <v>118</v>
      </c>
      <c r="Z802" s="112">
        <f>VLOOKUP(F802,'24q3 abv'!1:1048576,46,FALSE)</f>
        <v>0.7963657882262396</v>
      </c>
      <c r="AA802" s="113">
        <f>VLOOKUP(F802,'24q3 abv'!1:1048576,48,FALSE)</f>
        <v>5.6033889672671098</v>
      </c>
      <c r="AB802" s="113">
        <f>VLOOKUP(F802,'24q3 abv'!1:1048576,49,FALSE)</f>
        <v>15.158092570605758</v>
      </c>
      <c r="AC802" s="114">
        <f>VLOOKUP(F802,'24q3 abv'!1:1048576,50,FALSE)</f>
        <v>9.5547036033386483</v>
      </c>
      <c r="AF802" s="257"/>
      <c r="AI802" s="257"/>
    </row>
    <row r="803" spans="1:35" x14ac:dyDescent="0.2">
      <c r="A803" s="105">
        <v>489</v>
      </c>
      <c r="B803" s="105">
        <v>489020712</v>
      </c>
      <c r="C803" s="106" t="s">
        <v>320</v>
      </c>
      <c r="D803" s="105">
        <v>20</v>
      </c>
      <c r="E803" s="106" t="s">
        <v>160</v>
      </c>
      <c r="F803" s="105">
        <v>712</v>
      </c>
      <c r="G803" s="106" t="s">
        <v>159</v>
      </c>
      <c r="H803" s="107">
        <v>26</v>
      </c>
      <c r="I803" s="108"/>
      <c r="J803" s="109">
        <v>12684</v>
      </c>
      <c r="K803" s="110">
        <v>13379</v>
      </c>
      <c r="L803" s="111">
        <f t="shared" si="36"/>
        <v>695</v>
      </c>
      <c r="M803" s="108"/>
      <c r="N803" s="109">
        <v>9208</v>
      </c>
      <c r="O803" s="110">
        <v>9713</v>
      </c>
      <c r="P803" s="110">
        <v>9068</v>
      </c>
      <c r="Q803" s="110">
        <v>8769</v>
      </c>
      <c r="R803" s="110" t="s">
        <v>601</v>
      </c>
      <c r="S803" s="111">
        <f t="shared" si="37"/>
        <v>-299</v>
      </c>
      <c r="T803" s="108"/>
      <c r="U803" s="109">
        <v>22980</v>
      </c>
      <c r="V803" s="110">
        <v>23635</v>
      </c>
      <c r="W803" s="110">
        <v>23336</v>
      </c>
      <c r="X803" s="111">
        <f t="shared" si="38"/>
        <v>-299</v>
      </c>
      <c r="Z803" s="112">
        <f>VLOOKUP(F803,'24q3 abv'!1:1048576,46,FALSE)</f>
        <v>-2.2358307059425897</v>
      </c>
      <c r="AA803" s="113">
        <f>VLOOKUP(F803,'24q3 abv'!1:1048576,48,FALSE)</f>
        <v>7.5945696888168071</v>
      </c>
      <c r="AB803" s="113">
        <f>VLOOKUP(F803,'24q3 abv'!1:1048576,49,FALSE)</f>
        <v>4.3617764224418734</v>
      </c>
      <c r="AC803" s="114">
        <f>VLOOKUP(F803,'24q3 abv'!1:1048576,50,FALSE)</f>
        <v>-3.2327932663749337</v>
      </c>
      <c r="AF803" s="257"/>
      <c r="AI803" s="257"/>
    </row>
    <row r="804" spans="1:35" x14ac:dyDescent="0.2">
      <c r="A804" s="105">
        <v>491</v>
      </c>
      <c r="B804" s="105">
        <v>491095072</v>
      </c>
      <c r="C804" s="106" t="s">
        <v>322</v>
      </c>
      <c r="D804" s="105">
        <v>95</v>
      </c>
      <c r="E804" s="106" t="s">
        <v>39</v>
      </c>
      <c r="F804" s="105">
        <v>72</v>
      </c>
      <c r="G804" s="106" t="s">
        <v>38</v>
      </c>
      <c r="H804" s="107">
        <v>2</v>
      </c>
      <c r="I804" s="108"/>
      <c r="J804" s="109">
        <v>16419</v>
      </c>
      <c r="K804" s="110">
        <v>17558</v>
      </c>
      <c r="L804" s="111">
        <f t="shared" si="36"/>
        <v>1139</v>
      </c>
      <c r="M804" s="108"/>
      <c r="N804" s="109">
        <v>4019</v>
      </c>
      <c r="O804" s="110">
        <v>4297</v>
      </c>
      <c r="P804" s="110">
        <v>4446</v>
      </c>
      <c r="Q804" s="110">
        <v>4442</v>
      </c>
      <c r="R804" s="110" t="s">
        <v>601</v>
      </c>
      <c r="S804" s="111">
        <f t="shared" si="37"/>
        <v>-4</v>
      </c>
      <c r="T804" s="108"/>
      <c r="U804" s="109">
        <v>21526</v>
      </c>
      <c r="V804" s="110">
        <v>23192</v>
      </c>
      <c r="W804" s="110">
        <v>23188</v>
      </c>
      <c r="X804" s="111">
        <f t="shared" si="38"/>
        <v>-4</v>
      </c>
      <c r="Z804" s="112">
        <f>VLOOKUP(F804,'24q3 abv'!1:1048576,46,FALSE)</f>
        <v>-2.6092120464838331E-2</v>
      </c>
      <c r="AA804" s="113">
        <f>VLOOKUP(F804,'24q3 abv'!1:1048576,48,FALSE)</f>
        <v>4.2224493302400115</v>
      </c>
      <c r="AB804" s="113">
        <f>VLOOKUP(F804,'24q3 abv'!1:1048576,49,FALSE)</f>
        <v>4.8903306584052233</v>
      </c>
      <c r="AC804" s="114">
        <f>VLOOKUP(F804,'24q3 abv'!1:1048576,50,FALSE)</f>
        <v>0.66788132816521184</v>
      </c>
      <c r="AF804" s="257"/>
      <c r="AI804" s="257"/>
    </row>
    <row r="805" spans="1:35" x14ac:dyDescent="0.2">
      <c r="A805" s="105">
        <v>491</v>
      </c>
      <c r="B805" s="105">
        <v>491095095</v>
      </c>
      <c r="C805" s="106" t="s">
        <v>322</v>
      </c>
      <c r="D805" s="105">
        <v>95</v>
      </c>
      <c r="E805" s="106" t="s">
        <v>39</v>
      </c>
      <c r="F805" s="105">
        <v>95</v>
      </c>
      <c r="G805" s="106" t="s">
        <v>39</v>
      </c>
      <c r="H805" s="107">
        <v>1177</v>
      </c>
      <c r="I805" s="108"/>
      <c r="J805" s="109">
        <v>15193</v>
      </c>
      <c r="K805" s="110">
        <v>16784</v>
      </c>
      <c r="L805" s="111">
        <f t="shared" si="36"/>
        <v>1591</v>
      </c>
      <c r="M805" s="108"/>
      <c r="N805" s="109">
        <v>41</v>
      </c>
      <c r="O805" s="110">
        <v>45</v>
      </c>
      <c r="P805" s="110">
        <v>183</v>
      </c>
      <c r="Q805" s="110">
        <v>160</v>
      </c>
      <c r="R805" s="110" t="s">
        <v>601</v>
      </c>
      <c r="S805" s="111">
        <f t="shared" si="37"/>
        <v>-23</v>
      </c>
      <c r="T805" s="108"/>
      <c r="U805" s="109">
        <v>16322</v>
      </c>
      <c r="V805" s="110">
        <v>18155</v>
      </c>
      <c r="W805" s="110">
        <v>18132</v>
      </c>
      <c r="X805" s="111">
        <f t="shared" si="38"/>
        <v>-23</v>
      </c>
      <c r="Z805" s="112">
        <f>VLOOKUP(F805,'24q3 abv'!1:1048576,46,FALSE)</f>
        <v>-0.13756321883191447</v>
      </c>
      <c r="AA805" s="113">
        <f>VLOOKUP(F805,'24q3 abv'!1:1048576,48,FALSE)</f>
        <v>10.642874418030464</v>
      </c>
      <c r="AB805" s="113">
        <f>VLOOKUP(F805,'24q3 abv'!1:1048576,49,FALSE)</f>
        <v>11.463668137205229</v>
      </c>
      <c r="AC805" s="114">
        <f>VLOOKUP(F805,'24q3 abv'!1:1048576,50,FALSE)</f>
        <v>0.82079371917476429</v>
      </c>
      <c r="AF805" s="257"/>
      <c r="AI805" s="257"/>
    </row>
    <row r="806" spans="1:35" x14ac:dyDescent="0.2">
      <c r="A806" s="105">
        <v>491</v>
      </c>
      <c r="B806" s="105">
        <v>491095201</v>
      </c>
      <c r="C806" s="106" t="s">
        <v>322</v>
      </c>
      <c r="D806" s="105">
        <v>95</v>
      </c>
      <c r="E806" s="106" t="s">
        <v>39</v>
      </c>
      <c r="F806" s="105">
        <v>201</v>
      </c>
      <c r="G806" s="106" t="s">
        <v>36</v>
      </c>
      <c r="H806" s="107">
        <v>18</v>
      </c>
      <c r="I806" s="108"/>
      <c r="J806" s="109">
        <v>16343</v>
      </c>
      <c r="K806" s="110">
        <v>18472</v>
      </c>
      <c r="L806" s="111">
        <f t="shared" si="36"/>
        <v>2129</v>
      </c>
      <c r="M806" s="108"/>
      <c r="N806" s="109">
        <v>80</v>
      </c>
      <c r="O806" s="110">
        <v>90</v>
      </c>
      <c r="P806" s="110">
        <v>154</v>
      </c>
      <c r="Q806" s="110">
        <v>97</v>
      </c>
      <c r="R806" s="110" t="s">
        <v>601</v>
      </c>
      <c r="S806" s="111">
        <f t="shared" si="37"/>
        <v>-57</v>
      </c>
      <c r="T806" s="108"/>
      <c r="U806" s="109">
        <v>17511</v>
      </c>
      <c r="V806" s="110">
        <v>19814</v>
      </c>
      <c r="W806" s="110">
        <v>19757</v>
      </c>
      <c r="X806" s="111">
        <f t="shared" si="38"/>
        <v>-57</v>
      </c>
      <c r="Z806" s="112">
        <f>VLOOKUP(F806,'24q3 abv'!1:1048576,46,FALSE)</f>
        <v>-0.3106533941193419</v>
      </c>
      <c r="AA806" s="113">
        <f>VLOOKUP(F806,'24q3 abv'!1:1048576,48,FALSE)</f>
        <v>11.362483798408906</v>
      </c>
      <c r="AB806" s="113">
        <f>VLOOKUP(F806,'24q3 abv'!1:1048576,49,FALSE)</f>
        <v>11.408756853429635</v>
      </c>
      <c r="AC806" s="114">
        <f>VLOOKUP(F806,'24q3 abv'!1:1048576,50,FALSE)</f>
        <v>4.6273055020728648E-2</v>
      </c>
      <c r="AF806" s="257"/>
      <c r="AI806" s="257"/>
    </row>
    <row r="807" spans="1:35" x14ac:dyDescent="0.2">
      <c r="A807" s="105">
        <v>491</v>
      </c>
      <c r="B807" s="105">
        <v>491095265</v>
      </c>
      <c r="C807" s="106" t="s">
        <v>322</v>
      </c>
      <c r="D807" s="105">
        <v>95</v>
      </c>
      <c r="E807" s="106" t="s">
        <v>39</v>
      </c>
      <c r="F807" s="105">
        <v>265</v>
      </c>
      <c r="G807" s="106" t="s">
        <v>218</v>
      </c>
      <c r="H807" s="107">
        <v>3</v>
      </c>
      <c r="I807" s="108"/>
      <c r="J807" s="109">
        <v>14984</v>
      </c>
      <c r="K807" s="110">
        <v>11976</v>
      </c>
      <c r="L807" s="111">
        <f t="shared" si="36"/>
        <v>-3008</v>
      </c>
      <c r="M807" s="108"/>
      <c r="N807" s="109">
        <v>6247</v>
      </c>
      <c r="O807" s="110">
        <v>4993</v>
      </c>
      <c r="P807" s="110">
        <v>4560</v>
      </c>
      <c r="Q807" s="110">
        <v>4575</v>
      </c>
      <c r="R807" s="110" t="s">
        <v>601</v>
      </c>
      <c r="S807" s="111">
        <f t="shared" si="37"/>
        <v>15</v>
      </c>
      <c r="T807" s="108"/>
      <c r="U807" s="109">
        <v>22319</v>
      </c>
      <c r="V807" s="110">
        <v>17724</v>
      </c>
      <c r="W807" s="110">
        <v>17739</v>
      </c>
      <c r="X807" s="111">
        <f t="shared" si="38"/>
        <v>15</v>
      </c>
      <c r="Z807" s="112">
        <f>VLOOKUP(F807,'24q3 abv'!1:1048576,46,FALSE)</f>
        <v>0.13285655356546044</v>
      </c>
      <c r="AA807" s="113">
        <f>VLOOKUP(F807,'24q3 abv'!1:1048576,48,FALSE)</f>
        <v>5.4647015276854161</v>
      </c>
      <c r="AB807" s="113">
        <f>VLOOKUP(F807,'24q3 abv'!1:1048576,49,FALSE)</f>
        <v>2.5263087234599082</v>
      </c>
      <c r="AC807" s="114">
        <f>VLOOKUP(F807,'24q3 abv'!1:1048576,50,FALSE)</f>
        <v>-2.9383928042255079</v>
      </c>
      <c r="AF807" s="257"/>
      <c r="AI807" s="257"/>
    </row>
    <row r="808" spans="1:35" x14ac:dyDescent="0.2">
      <c r="A808" s="105">
        <v>491</v>
      </c>
      <c r="B808" s="105">
        <v>491095273</v>
      </c>
      <c r="C808" s="106" t="s">
        <v>322</v>
      </c>
      <c r="D808" s="105">
        <v>95</v>
      </c>
      <c r="E808" s="106" t="s">
        <v>39</v>
      </c>
      <c r="F808" s="105">
        <v>273</v>
      </c>
      <c r="G808" s="106" t="s">
        <v>323</v>
      </c>
      <c r="H808" s="107">
        <v>13</v>
      </c>
      <c r="I808" s="108"/>
      <c r="J808" s="109">
        <v>12280</v>
      </c>
      <c r="K808" s="110">
        <v>13341</v>
      </c>
      <c r="L808" s="111">
        <f t="shared" si="36"/>
        <v>1061</v>
      </c>
      <c r="M808" s="108"/>
      <c r="N808" s="109">
        <v>3840</v>
      </c>
      <c r="O808" s="110">
        <v>4172</v>
      </c>
      <c r="P808" s="110">
        <v>4501</v>
      </c>
      <c r="Q808" s="110">
        <v>4514</v>
      </c>
      <c r="R808" s="110" t="s">
        <v>601</v>
      </c>
      <c r="S808" s="111">
        <f t="shared" si="37"/>
        <v>13</v>
      </c>
      <c r="T808" s="108"/>
      <c r="U808" s="109">
        <v>17208</v>
      </c>
      <c r="V808" s="110">
        <v>19030</v>
      </c>
      <c r="W808" s="110">
        <v>19043</v>
      </c>
      <c r="X808" s="111">
        <f t="shared" si="38"/>
        <v>13</v>
      </c>
      <c r="Z808" s="112">
        <f>VLOOKUP(F808,'24q3 abv'!1:1048576,46,FALSE)</f>
        <v>9.8744927336923638E-2</v>
      </c>
      <c r="AA808" s="113">
        <f>VLOOKUP(F808,'24q3 abv'!1:1048576,48,FALSE)</f>
        <v>3.5390367735995536</v>
      </c>
      <c r="AB808" s="113">
        <f>VLOOKUP(F808,'24q3 abv'!1:1048576,49,FALSE)</f>
        <v>5.5571180745996065</v>
      </c>
      <c r="AC808" s="114">
        <f>VLOOKUP(F808,'24q3 abv'!1:1048576,50,FALSE)</f>
        <v>2.0180813010000529</v>
      </c>
      <c r="AF808" s="257"/>
      <c r="AI808" s="257"/>
    </row>
    <row r="809" spans="1:35" x14ac:dyDescent="0.2">
      <c r="A809" s="105">
        <v>491</v>
      </c>
      <c r="B809" s="105">
        <v>491095292</v>
      </c>
      <c r="C809" s="106" t="s">
        <v>322</v>
      </c>
      <c r="D809" s="105">
        <v>95</v>
      </c>
      <c r="E809" s="106" t="s">
        <v>39</v>
      </c>
      <c r="F809" s="105">
        <v>292</v>
      </c>
      <c r="G809" s="106" t="s">
        <v>324</v>
      </c>
      <c r="H809" s="107">
        <v>16</v>
      </c>
      <c r="I809" s="108"/>
      <c r="J809" s="109">
        <v>14128</v>
      </c>
      <c r="K809" s="110">
        <v>15204</v>
      </c>
      <c r="L809" s="111">
        <f t="shared" si="36"/>
        <v>1076</v>
      </c>
      <c r="M809" s="108"/>
      <c r="N809" s="109">
        <v>1656</v>
      </c>
      <c r="O809" s="110">
        <v>1782</v>
      </c>
      <c r="P809" s="110">
        <v>1833</v>
      </c>
      <c r="Q809" s="110">
        <v>1945</v>
      </c>
      <c r="R809" s="110" t="s">
        <v>601</v>
      </c>
      <c r="S809" s="111">
        <f t="shared" si="37"/>
        <v>112</v>
      </c>
      <c r="T809" s="108"/>
      <c r="U809" s="109">
        <v>16872</v>
      </c>
      <c r="V809" s="110">
        <v>18225</v>
      </c>
      <c r="W809" s="110">
        <v>18337</v>
      </c>
      <c r="X809" s="111">
        <f t="shared" si="38"/>
        <v>112</v>
      </c>
      <c r="Z809" s="112">
        <f>VLOOKUP(F809,'24q3 abv'!1:1048576,46,FALSE)</f>
        <v>0.73784479299142447</v>
      </c>
      <c r="AA809" s="113">
        <f>VLOOKUP(F809,'24q3 abv'!1:1048576,48,FALSE)</f>
        <v>5.6351909523797987</v>
      </c>
      <c r="AB809" s="113">
        <f>VLOOKUP(F809,'24q3 abv'!1:1048576,49,FALSE)</f>
        <v>6.638498702917957</v>
      </c>
      <c r="AC809" s="114">
        <f>VLOOKUP(F809,'24q3 abv'!1:1048576,50,FALSE)</f>
        <v>1.0033077505381582</v>
      </c>
      <c r="AF809" s="257"/>
      <c r="AI809" s="257"/>
    </row>
    <row r="810" spans="1:35" x14ac:dyDescent="0.2">
      <c r="A810" s="105">
        <v>491</v>
      </c>
      <c r="B810" s="105">
        <v>491095331</v>
      </c>
      <c r="C810" s="106" t="s">
        <v>322</v>
      </c>
      <c r="D810" s="105">
        <v>95</v>
      </c>
      <c r="E810" s="106" t="s">
        <v>39</v>
      </c>
      <c r="F810" s="105">
        <v>331</v>
      </c>
      <c r="G810" s="106" t="s">
        <v>40</v>
      </c>
      <c r="H810" s="107">
        <v>21</v>
      </c>
      <c r="I810" s="108"/>
      <c r="J810" s="109">
        <v>13306</v>
      </c>
      <c r="K810" s="110">
        <v>14260</v>
      </c>
      <c r="L810" s="111">
        <f t="shared" si="36"/>
        <v>954</v>
      </c>
      <c r="M810" s="108"/>
      <c r="N810" s="109">
        <v>2986</v>
      </c>
      <c r="O810" s="110">
        <v>3200</v>
      </c>
      <c r="P810" s="110">
        <v>2880</v>
      </c>
      <c r="Q810" s="110">
        <v>2724</v>
      </c>
      <c r="R810" s="110" t="s">
        <v>601</v>
      </c>
      <c r="S810" s="111">
        <f t="shared" si="37"/>
        <v>-156</v>
      </c>
      <c r="T810" s="108"/>
      <c r="U810" s="109">
        <v>17380</v>
      </c>
      <c r="V810" s="110">
        <v>18328</v>
      </c>
      <c r="W810" s="110">
        <v>18172</v>
      </c>
      <c r="X810" s="111">
        <f t="shared" si="38"/>
        <v>-156</v>
      </c>
      <c r="Z810" s="112">
        <f>VLOOKUP(F810,'24q3 abv'!1:1048576,46,FALSE)</f>
        <v>-1.0982046726682881</v>
      </c>
      <c r="AA810" s="113">
        <f>VLOOKUP(F810,'24q3 abv'!1:1048576,48,FALSE)</f>
        <v>7.8982011483907915</v>
      </c>
      <c r="AB810" s="113">
        <f>VLOOKUP(F810,'24q3 abv'!1:1048576,49,FALSE)</f>
        <v>4.9441425167207242</v>
      </c>
      <c r="AC810" s="114">
        <f>VLOOKUP(F810,'24q3 abv'!1:1048576,50,FALSE)</f>
        <v>-2.9540586316700672</v>
      </c>
      <c r="AF810" s="257"/>
      <c r="AI810" s="257"/>
    </row>
    <row r="811" spans="1:35" x14ac:dyDescent="0.2">
      <c r="A811" s="105">
        <v>491</v>
      </c>
      <c r="B811" s="105">
        <v>491095665</v>
      </c>
      <c r="C811" s="106" t="s">
        <v>322</v>
      </c>
      <c r="D811" s="105">
        <v>95</v>
      </c>
      <c r="E811" s="106" t="s">
        <v>39</v>
      </c>
      <c r="F811" s="105">
        <v>665</v>
      </c>
      <c r="G811" s="106" t="s">
        <v>223</v>
      </c>
      <c r="H811" s="107">
        <v>3</v>
      </c>
      <c r="I811" s="108"/>
      <c r="J811" s="109">
        <v>12753</v>
      </c>
      <c r="K811" s="110">
        <v>10519</v>
      </c>
      <c r="L811" s="111">
        <f t="shared" si="36"/>
        <v>-2234</v>
      </c>
      <c r="M811" s="108"/>
      <c r="N811" s="109">
        <v>1566</v>
      </c>
      <c r="O811" s="110">
        <v>1291</v>
      </c>
      <c r="P811" s="110">
        <v>1291</v>
      </c>
      <c r="Q811" s="110">
        <v>1291</v>
      </c>
      <c r="R811" s="110" t="s">
        <v>601</v>
      </c>
      <c r="S811" s="111">
        <f t="shared" si="37"/>
        <v>0</v>
      </c>
      <c r="T811" s="108"/>
      <c r="U811" s="109">
        <v>15407</v>
      </c>
      <c r="V811" s="110">
        <v>12998</v>
      </c>
      <c r="W811" s="110">
        <v>12998</v>
      </c>
      <c r="X811" s="111">
        <f t="shared" si="38"/>
        <v>0</v>
      </c>
      <c r="Z811" s="112">
        <f>VLOOKUP(F811,'24q3 abv'!1:1048576,46,FALSE)</f>
        <v>0</v>
      </c>
      <c r="AA811" s="113">
        <f>VLOOKUP(F811,'24q3 abv'!1:1048576,48,FALSE)</f>
        <v>6.2522077716708129</v>
      </c>
      <c r="AB811" s="113">
        <f>VLOOKUP(F811,'24q3 abv'!1:1048576,49,FALSE)</f>
        <v>3.0593968387391044</v>
      </c>
      <c r="AC811" s="114">
        <f>VLOOKUP(F811,'24q3 abv'!1:1048576,50,FALSE)</f>
        <v>-3.1928109329317085</v>
      </c>
      <c r="AF811" s="257"/>
      <c r="AI811" s="257"/>
    </row>
    <row r="812" spans="1:35" x14ac:dyDescent="0.2">
      <c r="A812" s="105">
        <v>491</v>
      </c>
      <c r="B812" s="105">
        <v>491095763</v>
      </c>
      <c r="C812" s="106" t="s">
        <v>322</v>
      </c>
      <c r="D812" s="105">
        <v>95</v>
      </c>
      <c r="E812" s="106" t="s">
        <v>39</v>
      </c>
      <c r="F812" s="105">
        <v>763</v>
      </c>
      <c r="G812" s="106" t="s">
        <v>325</v>
      </c>
      <c r="H812" s="107">
        <v>4</v>
      </c>
      <c r="I812" s="108"/>
      <c r="J812" s="109">
        <v>13817</v>
      </c>
      <c r="K812" s="110">
        <v>13812</v>
      </c>
      <c r="L812" s="111">
        <f t="shared" si="36"/>
        <v>-5</v>
      </c>
      <c r="M812" s="108"/>
      <c r="N812" s="109">
        <v>3269</v>
      </c>
      <c r="O812" s="110">
        <v>3267</v>
      </c>
      <c r="P812" s="110">
        <v>3025</v>
      </c>
      <c r="Q812" s="110">
        <v>3041</v>
      </c>
      <c r="R812" s="110" t="s">
        <v>601</v>
      </c>
      <c r="S812" s="111">
        <f t="shared" si="37"/>
        <v>16</v>
      </c>
      <c r="T812" s="108"/>
      <c r="U812" s="109">
        <v>18174</v>
      </c>
      <c r="V812" s="110">
        <v>18025</v>
      </c>
      <c r="W812" s="110">
        <v>18041</v>
      </c>
      <c r="X812" s="111">
        <f t="shared" si="38"/>
        <v>16</v>
      </c>
      <c r="Z812" s="112">
        <f>VLOOKUP(F812,'24q3 abv'!1:1048576,46,FALSE)</f>
        <v>0.11829976009663312</v>
      </c>
      <c r="AA812" s="113">
        <f>VLOOKUP(F812,'24q3 abv'!1:1048576,48,FALSE)</f>
        <v>7.1426323157284104</v>
      </c>
      <c r="AB812" s="113">
        <f>VLOOKUP(F812,'24q3 abv'!1:1048576,49,FALSE)</f>
        <v>5.1468436778452027</v>
      </c>
      <c r="AC812" s="114">
        <f>VLOOKUP(F812,'24q3 abv'!1:1048576,50,FALSE)</f>
        <v>-1.9957886378832077</v>
      </c>
      <c r="AF812" s="257"/>
      <c r="AI812" s="257"/>
    </row>
    <row r="813" spans="1:35" x14ac:dyDescent="0.2">
      <c r="A813" s="105">
        <v>492</v>
      </c>
      <c r="B813" s="105">
        <v>492281061</v>
      </c>
      <c r="C813" s="106" t="s">
        <v>326</v>
      </c>
      <c r="D813" s="105">
        <v>281</v>
      </c>
      <c r="E813" s="106" t="s">
        <v>185</v>
      </c>
      <c r="F813" s="105">
        <v>61</v>
      </c>
      <c r="G813" s="106" t="s">
        <v>188</v>
      </c>
      <c r="H813" s="107">
        <v>2</v>
      </c>
      <c r="I813" s="108"/>
      <c r="J813" s="109">
        <v>10115</v>
      </c>
      <c r="K813" s="110">
        <v>10652</v>
      </c>
      <c r="L813" s="111">
        <f t="shared" si="36"/>
        <v>537</v>
      </c>
      <c r="M813" s="108"/>
      <c r="N813" s="109">
        <v>429</v>
      </c>
      <c r="O813" s="110">
        <v>451</v>
      </c>
      <c r="P813" s="110">
        <v>0</v>
      </c>
      <c r="Q813" s="110">
        <v>303</v>
      </c>
      <c r="R813" s="110" t="s">
        <v>601</v>
      </c>
      <c r="S813" s="111">
        <f t="shared" si="37"/>
        <v>303</v>
      </c>
      <c r="T813" s="108"/>
      <c r="U813" s="109">
        <v>11632</v>
      </c>
      <c r="V813" s="110">
        <v>11840</v>
      </c>
      <c r="W813" s="110">
        <v>12143</v>
      </c>
      <c r="X813" s="111">
        <f t="shared" si="38"/>
        <v>303</v>
      </c>
      <c r="Z813" s="112">
        <f>VLOOKUP(F813,'24q3 abv'!1:1048576,46,FALSE)</f>
        <v>23.491529323890191</v>
      </c>
      <c r="AA813" s="113">
        <f>VLOOKUP(F813,'24q3 abv'!1:1048576,48,FALSE)</f>
        <v>8.6806839071718578</v>
      </c>
      <c r="AB813" s="113">
        <f>VLOOKUP(F813,'24q3 abv'!1:1048576,49,FALSE)</f>
        <v>7.1601836101013259</v>
      </c>
      <c r="AC813" s="114">
        <f>VLOOKUP(F813,'24q3 abv'!1:1048576,50,FALSE)</f>
        <v>-1.5205002970705319</v>
      </c>
      <c r="AF813" s="257"/>
      <c r="AI813" s="257"/>
    </row>
    <row r="814" spans="1:35" x14ac:dyDescent="0.2">
      <c r="A814" s="105">
        <v>492</v>
      </c>
      <c r="B814" s="105">
        <v>492281086</v>
      </c>
      <c r="C814" s="106" t="s">
        <v>326</v>
      </c>
      <c r="D814" s="105">
        <v>281</v>
      </c>
      <c r="E814" s="106" t="s">
        <v>185</v>
      </c>
      <c r="F814" s="105">
        <v>86</v>
      </c>
      <c r="G814" s="106" t="s">
        <v>234</v>
      </c>
      <c r="H814" s="107">
        <v>1</v>
      </c>
      <c r="I814" s="108"/>
      <c r="J814" s="109">
        <v>13303.401318407959</v>
      </c>
      <c r="K814" s="110">
        <v>10652</v>
      </c>
      <c r="L814" s="111">
        <f t="shared" si="36"/>
        <v>-2651.4013184079595</v>
      </c>
      <c r="M814" s="108"/>
      <c r="N814" s="109">
        <v>1354</v>
      </c>
      <c r="O814" s="110">
        <v>1084</v>
      </c>
      <c r="P814" s="110">
        <v>1103</v>
      </c>
      <c r="Q814" s="110">
        <v>1085</v>
      </c>
      <c r="R814" s="110" t="s">
        <v>601</v>
      </c>
      <c r="S814" s="111">
        <f t="shared" si="37"/>
        <v>-18</v>
      </c>
      <c r="T814" s="108"/>
      <c r="U814" s="109">
        <v>15745.401318407959</v>
      </c>
      <c r="V814" s="110">
        <v>12943</v>
      </c>
      <c r="W814" s="110">
        <v>12925</v>
      </c>
      <c r="X814" s="111">
        <f t="shared" si="38"/>
        <v>-18</v>
      </c>
      <c r="Z814" s="112">
        <f>VLOOKUP(F814,'24q3 abv'!1:1048576,46,FALSE)</f>
        <v>-0.16871184399707317</v>
      </c>
      <c r="AA814" s="113">
        <f>VLOOKUP(F814,'24q3 abv'!1:1048576,48,FALSE)</f>
        <v>5.4560268789076396</v>
      </c>
      <c r="AB814" s="113">
        <f>VLOOKUP(F814,'24q3 abv'!1:1048576,49,FALSE)</f>
        <v>5.2945731287141546</v>
      </c>
      <c r="AC814" s="114">
        <f>VLOOKUP(F814,'24q3 abv'!1:1048576,50,FALSE)</f>
        <v>-0.16145375019348496</v>
      </c>
      <c r="AF814" s="257"/>
      <c r="AI814" s="257"/>
    </row>
    <row r="815" spans="1:35" x14ac:dyDescent="0.2">
      <c r="A815" s="105">
        <v>492</v>
      </c>
      <c r="B815" s="105">
        <v>492281087</v>
      </c>
      <c r="C815" s="106" t="s">
        <v>326</v>
      </c>
      <c r="D815" s="105">
        <v>281</v>
      </c>
      <c r="E815" s="106" t="s">
        <v>185</v>
      </c>
      <c r="F815" s="105">
        <v>87</v>
      </c>
      <c r="G815" s="106" t="s">
        <v>189</v>
      </c>
      <c r="H815" s="107">
        <v>1</v>
      </c>
      <c r="I815" s="108"/>
      <c r="J815" s="109">
        <v>12232.634074950691</v>
      </c>
      <c r="K815" s="110">
        <v>15838</v>
      </c>
      <c r="L815" s="111">
        <f t="shared" si="36"/>
        <v>3605.3659250493092</v>
      </c>
      <c r="M815" s="108"/>
      <c r="N815" s="109">
        <v>4700</v>
      </c>
      <c r="O815" s="110">
        <v>6085</v>
      </c>
      <c r="P815" s="110">
        <v>5248</v>
      </c>
      <c r="Q815" s="110">
        <v>5265</v>
      </c>
      <c r="R815" s="110" t="s">
        <v>601</v>
      </c>
      <c r="S815" s="111">
        <f t="shared" si="37"/>
        <v>17</v>
      </c>
      <c r="T815" s="108"/>
      <c r="U815" s="109">
        <v>18020.634074950693</v>
      </c>
      <c r="V815" s="110">
        <v>22274</v>
      </c>
      <c r="W815" s="110">
        <v>22291</v>
      </c>
      <c r="X815" s="111">
        <f t="shared" si="38"/>
        <v>17</v>
      </c>
      <c r="Z815" s="112">
        <f>VLOOKUP(F815,'24q3 abv'!1:1048576,46,FALSE)</f>
        <v>0.11147434809237211</v>
      </c>
      <c r="AA815" s="113">
        <f>VLOOKUP(F815,'24q3 abv'!1:1048576,48,FALSE)</f>
        <v>9.2603797021836058</v>
      </c>
      <c r="AB815" s="113">
        <f>VLOOKUP(F815,'24q3 abv'!1:1048576,49,FALSE)</f>
        <v>4.3639079903236908</v>
      </c>
      <c r="AC815" s="114">
        <f>VLOOKUP(F815,'24q3 abv'!1:1048576,50,FALSE)</f>
        <v>-4.896471711859915</v>
      </c>
      <c r="AF815" s="257"/>
      <c r="AI815" s="257"/>
    </row>
    <row r="816" spans="1:35" x14ac:dyDescent="0.2">
      <c r="A816" s="105">
        <v>492</v>
      </c>
      <c r="B816" s="105">
        <v>492281281</v>
      </c>
      <c r="C816" s="106" t="s">
        <v>326</v>
      </c>
      <c r="D816" s="105">
        <v>281</v>
      </c>
      <c r="E816" s="106" t="s">
        <v>185</v>
      </c>
      <c r="F816" s="105">
        <v>281</v>
      </c>
      <c r="G816" s="106" t="s">
        <v>185</v>
      </c>
      <c r="H816" s="107">
        <v>341</v>
      </c>
      <c r="I816" s="108"/>
      <c r="J816" s="109">
        <v>16577</v>
      </c>
      <c r="K816" s="110">
        <v>18126</v>
      </c>
      <c r="L816" s="111">
        <f t="shared" si="36"/>
        <v>1549</v>
      </c>
      <c r="M816" s="108"/>
      <c r="N816" s="109">
        <v>8</v>
      </c>
      <c r="O816" s="110">
        <v>9</v>
      </c>
      <c r="P816" s="110">
        <v>0</v>
      </c>
      <c r="Q816" s="110">
        <v>0</v>
      </c>
      <c r="R816" s="110" t="s">
        <v>601</v>
      </c>
      <c r="S816" s="111">
        <f t="shared" si="37"/>
        <v>0</v>
      </c>
      <c r="T816" s="108"/>
      <c r="U816" s="109">
        <v>17673</v>
      </c>
      <c r="V816" s="110">
        <v>19314</v>
      </c>
      <c r="W816" s="110">
        <v>19314</v>
      </c>
      <c r="X816" s="111">
        <f t="shared" si="38"/>
        <v>0</v>
      </c>
      <c r="Z816" s="112">
        <f>VLOOKUP(F816,'24q3 abv'!1:1048576,46,FALSE)</f>
        <v>-6.4208873631173446E-2</v>
      </c>
      <c r="AA816" s="113">
        <f>VLOOKUP(F816,'24q3 abv'!1:1048576,48,FALSE)</f>
        <v>8.6551897611031485</v>
      </c>
      <c r="AB816" s="113">
        <f>VLOOKUP(F816,'24q3 abv'!1:1048576,49,FALSE)</f>
        <v>8.5153425341838158</v>
      </c>
      <c r="AC816" s="114">
        <f>VLOOKUP(F816,'24q3 abv'!1:1048576,50,FALSE)</f>
        <v>-0.13984722691933271</v>
      </c>
      <c r="AF816" s="257"/>
      <c r="AI816" s="257"/>
    </row>
    <row r="817" spans="1:35" x14ac:dyDescent="0.2">
      <c r="A817" s="105">
        <v>492</v>
      </c>
      <c r="B817" s="105">
        <v>492281332</v>
      </c>
      <c r="C817" s="106" t="s">
        <v>326</v>
      </c>
      <c r="D817" s="105">
        <v>281</v>
      </c>
      <c r="E817" s="106" t="s">
        <v>185</v>
      </c>
      <c r="F817" s="105">
        <v>332</v>
      </c>
      <c r="G817" s="106" t="s">
        <v>195</v>
      </c>
      <c r="H817" s="107">
        <v>3</v>
      </c>
      <c r="I817" s="108"/>
      <c r="J817" s="109">
        <v>14678.608624649149</v>
      </c>
      <c r="K817" s="110">
        <v>17232</v>
      </c>
      <c r="L817" s="111">
        <f t="shared" si="36"/>
        <v>2553.3913753508514</v>
      </c>
      <c r="M817" s="108"/>
      <c r="N817" s="109">
        <v>1111</v>
      </c>
      <c r="O817" s="110">
        <v>1305</v>
      </c>
      <c r="P817" s="110">
        <v>584</v>
      </c>
      <c r="Q817" s="110">
        <v>635</v>
      </c>
      <c r="R817" s="110" t="s">
        <v>601</v>
      </c>
      <c r="S817" s="111">
        <f t="shared" si="37"/>
        <v>51</v>
      </c>
      <c r="T817" s="108"/>
      <c r="U817" s="109">
        <v>16877.608624649147</v>
      </c>
      <c r="V817" s="110">
        <v>19004</v>
      </c>
      <c r="W817" s="110">
        <v>19055</v>
      </c>
      <c r="X817" s="111">
        <f t="shared" si="38"/>
        <v>51</v>
      </c>
      <c r="Z817" s="112">
        <f>VLOOKUP(F817,'24q3 abv'!1:1048576,46,FALSE)</f>
        <v>0.29565507347125219</v>
      </c>
      <c r="AA817" s="113">
        <f>VLOOKUP(F817,'24q3 abv'!1:1048576,48,FALSE)</f>
        <v>10.503968388456613</v>
      </c>
      <c r="AB817" s="113">
        <f>VLOOKUP(F817,'24q3 abv'!1:1048576,49,FALSE)</f>
        <v>6.3018962810603467</v>
      </c>
      <c r="AC817" s="114">
        <f>VLOOKUP(F817,'24q3 abv'!1:1048576,50,FALSE)</f>
        <v>-4.2020721073962664</v>
      </c>
      <c r="AF817" s="257"/>
      <c r="AI817" s="257"/>
    </row>
    <row r="818" spans="1:35" x14ac:dyDescent="0.2">
      <c r="A818" s="105">
        <v>493</v>
      </c>
      <c r="B818" s="105">
        <v>493057035</v>
      </c>
      <c r="C818" s="106" t="s">
        <v>327</v>
      </c>
      <c r="D818" s="105">
        <v>57</v>
      </c>
      <c r="E818" s="106" t="s">
        <v>44</v>
      </c>
      <c r="F818" s="105">
        <v>35</v>
      </c>
      <c r="G818" s="106" t="s">
        <v>42</v>
      </c>
      <c r="H818" s="107">
        <v>21</v>
      </c>
      <c r="I818" s="108"/>
      <c r="J818" s="109">
        <v>20022</v>
      </c>
      <c r="K818" s="110">
        <v>20566</v>
      </c>
      <c r="L818" s="111">
        <f t="shared" si="36"/>
        <v>544</v>
      </c>
      <c r="M818" s="108"/>
      <c r="N818" s="109">
        <v>8310</v>
      </c>
      <c r="O818" s="110">
        <v>8536</v>
      </c>
      <c r="P818" s="110">
        <v>8536</v>
      </c>
      <c r="Q818" s="110">
        <v>7787</v>
      </c>
      <c r="R818" s="110" t="s">
        <v>601</v>
      </c>
      <c r="S818" s="111">
        <f t="shared" si="37"/>
        <v>-749</v>
      </c>
      <c r="T818" s="108"/>
      <c r="U818" s="109">
        <v>29420</v>
      </c>
      <c r="V818" s="110">
        <v>30290</v>
      </c>
      <c r="W818" s="110">
        <v>29541</v>
      </c>
      <c r="X818" s="111">
        <f t="shared" si="38"/>
        <v>-749</v>
      </c>
      <c r="Z818" s="112">
        <f>VLOOKUP(F818,'24q3 abv'!1:1048576,46,FALSE)</f>
        <v>-3.6419865273042262</v>
      </c>
      <c r="AA818" s="113">
        <f>VLOOKUP(F818,'24q3 abv'!1:1048576,48,FALSE)</f>
        <v>8.1977373866931007</v>
      </c>
      <c r="AB818" s="113">
        <f>VLOOKUP(F818,'24q3 abv'!1:1048576,49,FALSE)</f>
        <v>5.1093170533210595</v>
      </c>
      <c r="AC818" s="114">
        <f>VLOOKUP(F818,'24q3 abv'!1:1048576,50,FALSE)</f>
        <v>-3.0884203333720412</v>
      </c>
      <c r="AF818" s="257"/>
      <c r="AI818" s="257"/>
    </row>
    <row r="819" spans="1:35" x14ac:dyDescent="0.2">
      <c r="A819" s="105">
        <v>493</v>
      </c>
      <c r="B819" s="105">
        <v>493057044</v>
      </c>
      <c r="C819" s="106" t="s">
        <v>327</v>
      </c>
      <c r="D819" s="105">
        <v>57</v>
      </c>
      <c r="E819" s="106" t="s">
        <v>44</v>
      </c>
      <c r="F819" s="105">
        <v>44</v>
      </c>
      <c r="G819" s="106" t="s">
        <v>43</v>
      </c>
      <c r="H819" s="107">
        <v>2</v>
      </c>
      <c r="I819" s="108"/>
      <c r="J819" s="109">
        <v>16273.988402945508</v>
      </c>
      <c r="K819" s="110">
        <v>14146</v>
      </c>
      <c r="L819" s="111">
        <f t="shared" si="36"/>
        <v>-2127.9884029455079</v>
      </c>
      <c r="M819" s="108"/>
      <c r="N819" s="109">
        <v>568</v>
      </c>
      <c r="O819" s="110" t="s">
        <v>601</v>
      </c>
      <c r="P819" s="110">
        <v>493</v>
      </c>
      <c r="Q819" s="110">
        <v>493</v>
      </c>
      <c r="R819" s="110" t="s">
        <v>601</v>
      </c>
      <c r="S819" s="111">
        <f t="shared" si="37"/>
        <v>0</v>
      </c>
      <c r="T819" s="108"/>
      <c r="U819" s="109">
        <v>17929.988402945506</v>
      </c>
      <c r="V819" s="110">
        <v>15827</v>
      </c>
      <c r="W819" s="110">
        <v>15827</v>
      </c>
      <c r="X819" s="111">
        <f t="shared" si="38"/>
        <v>0</v>
      </c>
      <c r="Z819" s="112">
        <f>VLOOKUP(F819,'24q3 abv'!1:1048576,46,FALSE)</f>
        <v>0</v>
      </c>
      <c r="AA819" s="113">
        <f>VLOOKUP(F819,'24q3 abv'!1:1048576,48,FALSE)</f>
        <v>7.0211140846889624</v>
      </c>
      <c r="AB819" s="113">
        <f>VLOOKUP(F819,'24q3 abv'!1:1048576,49,FALSE)</f>
        <v>8.022463184796722</v>
      </c>
      <c r="AC819" s="114">
        <f>VLOOKUP(F819,'24q3 abv'!1:1048576,50,FALSE)</f>
        <v>1.0013491001077597</v>
      </c>
      <c r="AF819" s="257"/>
      <c r="AI819" s="257"/>
    </row>
    <row r="820" spans="1:35" x14ac:dyDescent="0.2">
      <c r="A820" s="105">
        <v>493</v>
      </c>
      <c r="B820" s="105">
        <v>493057057</v>
      </c>
      <c r="C820" s="106" t="s">
        <v>327</v>
      </c>
      <c r="D820" s="105">
        <v>57</v>
      </c>
      <c r="E820" s="106" t="s">
        <v>44</v>
      </c>
      <c r="F820" s="105">
        <v>57</v>
      </c>
      <c r="G820" s="106" t="s">
        <v>44</v>
      </c>
      <c r="H820" s="107">
        <v>94</v>
      </c>
      <c r="I820" s="108"/>
      <c r="J820" s="109">
        <v>19637</v>
      </c>
      <c r="K820" s="110">
        <v>20559</v>
      </c>
      <c r="L820" s="111">
        <f t="shared" si="36"/>
        <v>922</v>
      </c>
      <c r="M820" s="108"/>
      <c r="N820" s="109">
        <v>426</v>
      </c>
      <c r="O820" s="110">
        <v>446</v>
      </c>
      <c r="P820" s="110">
        <v>446</v>
      </c>
      <c r="Q820" s="110">
        <v>358</v>
      </c>
      <c r="R820" s="110" t="s">
        <v>601</v>
      </c>
      <c r="S820" s="111">
        <f t="shared" si="37"/>
        <v>-88</v>
      </c>
      <c r="T820" s="108"/>
      <c r="U820" s="109">
        <v>21151</v>
      </c>
      <c r="V820" s="110">
        <v>22193</v>
      </c>
      <c r="W820" s="110">
        <v>22105</v>
      </c>
      <c r="X820" s="111">
        <f t="shared" si="38"/>
        <v>-88</v>
      </c>
      <c r="Z820" s="112">
        <f>VLOOKUP(F820,'24q3 abv'!1:1048576,46,FALSE)</f>
        <v>-0.4269988875434052</v>
      </c>
      <c r="AA820" s="113">
        <f>VLOOKUP(F820,'24q3 abv'!1:1048576,48,FALSE)</f>
        <v>11.007344258306667</v>
      </c>
      <c r="AB820" s="113">
        <f>VLOOKUP(F820,'24q3 abv'!1:1048576,49,FALSE)</f>
        <v>10.453313457514286</v>
      </c>
      <c r="AC820" s="114">
        <f>VLOOKUP(F820,'24q3 abv'!1:1048576,50,FALSE)</f>
        <v>-0.55403080079238087</v>
      </c>
      <c r="AF820" s="257"/>
      <c r="AI820" s="257"/>
    </row>
    <row r="821" spans="1:35" x14ac:dyDescent="0.2">
      <c r="A821" s="105">
        <v>493</v>
      </c>
      <c r="B821" s="105">
        <v>493057093</v>
      </c>
      <c r="C821" s="106" t="s">
        <v>327</v>
      </c>
      <c r="D821" s="105">
        <v>57</v>
      </c>
      <c r="E821" s="106" t="s">
        <v>44</v>
      </c>
      <c r="F821" s="105">
        <v>93</v>
      </c>
      <c r="G821" s="106" t="s">
        <v>45</v>
      </c>
      <c r="H821" s="107">
        <v>33</v>
      </c>
      <c r="I821" s="108"/>
      <c r="J821" s="109">
        <v>19674</v>
      </c>
      <c r="K821" s="110">
        <v>21677</v>
      </c>
      <c r="L821" s="111">
        <f t="shared" si="36"/>
        <v>2003</v>
      </c>
      <c r="M821" s="108"/>
      <c r="N821" s="109">
        <v>254</v>
      </c>
      <c r="O821" s="110">
        <v>280</v>
      </c>
      <c r="P821" s="110">
        <v>61</v>
      </c>
      <c r="Q821" s="110">
        <v>0</v>
      </c>
      <c r="R821" s="110" t="s">
        <v>601</v>
      </c>
      <c r="S821" s="111">
        <f t="shared" si="37"/>
        <v>-61</v>
      </c>
      <c r="T821" s="108"/>
      <c r="U821" s="109">
        <v>21016</v>
      </c>
      <c r="V821" s="110">
        <v>22926</v>
      </c>
      <c r="W821" s="110">
        <v>22865</v>
      </c>
      <c r="X821" s="111">
        <f t="shared" si="38"/>
        <v>-61</v>
      </c>
      <c r="Z821" s="112">
        <f>VLOOKUP(F821,'24q3 abv'!1:1048576,46,FALSE)</f>
        <v>-0.29623913782315014</v>
      </c>
      <c r="AA821" s="113">
        <f>VLOOKUP(F821,'24q3 abv'!1:1048576,48,FALSE)</f>
        <v>16.450773736991518</v>
      </c>
      <c r="AB821" s="113">
        <f>VLOOKUP(F821,'24q3 abv'!1:1048576,49,FALSE)</f>
        <v>14.856653552425286</v>
      </c>
      <c r="AC821" s="114">
        <f>VLOOKUP(F821,'24q3 abv'!1:1048576,50,FALSE)</f>
        <v>-1.5941201845662327</v>
      </c>
      <c r="AF821" s="257"/>
      <c r="AI821" s="257"/>
    </row>
    <row r="822" spans="1:35" x14ac:dyDescent="0.2">
      <c r="A822" s="105">
        <v>493</v>
      </c>
      <c r="B822" s="105">
        <v>493057100</v>
      </c>
      <c r="C822" s="106" t="s">
        <v>327</v>
      </c>
      <c r="D822" s="105">
        <v>57</v>
      </c>
      <c r="E822" s="106" t="s">
        <v>44</v>
      </c>
      <c r="F822" s="105">
        <v>100</v>
      </c>
      <c r="G822" s="106" t="s">
        <v>98</v>
      </c>
      <c r="H822" s="107">
        <v>1</v>
      </c>
      <c r="I822" s="108"/>
      <c r="J822" s="109" t="s">
        <v>601</v>
      </c>
      <c r="K822" s="110">
        <v>19467</v>
      </c>
      <c r="L822" s="111" t="str">
        <f t="shared" si="36"/>
        <v/>
      </c>
      <c r="M822" s="108"/>
      <c r="N822" s="109" t="s">
        <v>601</v>
      </c>
      <c r="O822" s="110" t="s">
        <v>601</v>
      </c>
      <c r="P822" s="110">
        <v>6433</v>
      </c>
      <c r="Q822" s="110">
        <v>4927</v>
      </c>
      <c r="R822" s="110" t="s">
        <v>601</v>
      </c>
      <c r="S822" s="111">
        <f t="shared" si="37"/>
        <v>-1506</v>
      </c>
      <c r="T822" s="108"/>
      <c r="U822" s="109" t="s">
        <v>601</v>
      </c>
      <c r="V822" s="110">
        <v>27088</v>
      </c>
      <c r="W822" s="110">
        <v>25582</v>
      </c>
      <c r="X822" s="111">
        <f t="shared" si="38"/>
        <v>-1506</v>
      </c>
      <c r="Z822" s="112">
        <f>VLOOKUP(F822,'24q3 abv'!1:1048576,46,FALSE)</f>
        <v>-7.7348290543766183</v>
      </c>
      <c r="AA822" s="113">
        <f>VLOOKUP(F822,'24q3 abv'!1:1048576,48,FALSE)</f>
        <v>14.379802532330238</v>
      </c>
      <c r="AB822" s="113">
        <f>VLOOKUP(F822,'24q3 abv'!1:1048576,49,FALSE)</f>
        <v>6.891325014944635</v>
      </c>
      <c r="AC822" s="114">
        <f>VLOOKUP(F822,'24q3 abv'!1:1048576,50,FALSE)</f>
        <v>-7.4884775173856033</v>
      </c>
      <c r="AF822" s="257"/>
      <c r="AI822" s="257"/>
    </row>
    <row r="823" spans="1:35" x14ac:dyDescent="0.2">
      <c r="A823" s="105">
        <v>493</v>
      </c>
      <c r="B823" s="105">
        <v>493057163</v>
      </c>
      <c r="C823" s="106" t="s">
        <v>327</v>
      </c>
      <c r="D823" s="105">
        <v>57</v>
      </c>
      <c r="E823" s="106" t="s">
        <v>44</v>
      </c>
      <c r="F823" s="105">
        <v>163</v>
      </c>
      <c r="G823" s="106" t="s">
        <v>48</v>
      </c>
      <c r="H823" s="107">
        <v>6</v>
      </c>
      <c r="I823" s="108"/>
      <c r="J823" s="109">
        <v>17491</v>
      </c>
      <c r="K823" s="110">
        <v>20834</v>
      </c>
      <c r="L823" s="111">
        <f t="shared" si="36"/>
        <v>3343</v>
      </c>
      <c r="M823" s="108"/>
      <c r="N823" s="109">
        <v>116</v>
      </c>
      <c r="O823" s="110">
        <v>138</v>
      </c>
      <c r="P823" s="110">
        <v>0</v>
      </c>
      <c r="Q823" s="110">
        <v>0</v>
      </c>
      <c r="R823" s="110" t="s">
        <v>601</v>
      </c>
      <c r="S823" s="111">
        <f t="shared" si="37"/>
        <v>0</v>
      </c>
      <c r="T823" s="108"/>
      <c r="U823" s="109">
        <v>18695</v>
      </c>
      <c r="V823" s="110">
        <v>22022</v>
      </c>
      <c r="W823" s="110">
        <v>22022</v>
      </c>
      <c r="X823" s="111">
        <f t="shared" si="38"/>
        <v>0</v>
      </c>
      <c r="Z823" s="112">
        <f>VLOOKUP(F823,'24q3 abv'!1:1048576,46,FALSE)</f>
        <v>-0.22828370213737514</v>
      </c>
      <c r="AA823" s="113">
        <f>VLOOKUP(F823,'24q3 abv'!1:1048576,48,FALSE)</f>
        <v>10.076345998506774</v>
      </c>
      <c r="AB823" s="113">
        <f>VLOOKUP(F823,'24q3 abv'!1:1048576,49,FALSE)</f>
        <v>8.2294977780381959</v>
      </c>
      <c r="AC823" s="114">
        <f>VLOOKUP(F823,'24q3 abv'!1:1048576,50,FALSE)</f>
        <v>-1.8468482204685781</v>
      </c>
      <c r="AF823" s="257"/>
      <c r="AI823" s="257"/>
    </row>
    <row r="824" spans="1:35" x14ac:dyDescent="0.2">
      <c r="A824" s="105">
        <v>493</v>
      </c>
      <c r="B824" s="105">
        <v>493057165</v>
      </c>
      <c r="C824" s="106" t="s">
        <v>327</v>
      </c>
      <c r="D824" s="105">
        <v>57</v>
      </c>
      <c r="E824" s="106" t="s">
        <v>44</v>
      </c>
      <c r="F824" s="105">
        <v>165</v>
      </c>
      <c r="G824" s="106" t="s">
        <v>49</v>
      </c>
      <c r="H824" s="107">
        <v>5</v>
      </c>
      <c r="I824" s="108"/>
      <c r="J824" s="109">
        <v>18690</v>
      </c>
      <c r="K824" s="110">
        <v>20967</v>
      </c>
      <c r="L824" s="111">
        <f t="shared" si="36"/>
        <v>2277</v>
      </c>
      <c r="M824" s="108"/>
      <c r="N824" s="109">
        <v>0</v>
      </c>
      <c r="O824" s="110">
        <v>0</v>
      </c>
      <c r="P824" s="110">
        <v>0</v>
      </c>
      <c r="Q824" s="110">
        <v>0</v>
      </c>
      <c r="R824" s="110" t="s">
        <v>601</v>
      </c>
      <c r="S824" s="111">
        <f t="shared" si="37"/>
        <v>0</v>
      </c>
      <c r="T824" s="108"/>
      <c r="U824" s="109">
        <v>19778</v>
      </c>
      <c r="V824" s="110">
        <v>22155</v>
      </c>
      <c r="W824" s="110">
        <v>22155</v>
      </c>
      <c r="X824" s="111">
        <f t="shared" si="38"/>
        <v>0</v>
      </c>
      <c r="Z824" s="112">
        <f>VLOOKUP(F824,'24q3 abv'!1:1048576,46,FALSE)</f>
        <v>-7.0003688766163918E-2</v>
      </c>
      <c r="AA824" s="113">
        <f>VLOOKUP(F824,'24q3 abv'!1:1048576,48,FALSE)</f>
        <v>11.535578507539256</v>
      </c>
      <c r="AB824" s="113">
        <f>VLOOKUP(F824,'24q3 abv'!1:1048576,49,FALSE)</f>
        <v>13.347082656981465</v>
      </c>
      <c r="AC824" s="114">
        <f>VLOOKUP(F824,'24q3 abv'!1:1048576,50,FALSE)</f>
        <v>1.8115041494422091</v>
      </c>
      <c r="AF824" s="257"/>
      <c r="AI824" s="257"/>
    </row>
    <row r="825" spans="1:35" x14ac:dyDescent="0.2">
      <c r="A825" s="105">
        <v>493</v>
      </c>
      <c r="B825" s="105">
        <v>493057176</v>
      </c>
      <c r="C825" s="106" t="s">
        <v>327</v>
      </c>
      <c r="D825" s="105">
        <v>57</v>
      </c>
      <c r="E825" s="106" t="s">
        <v>44</v>
      </c>
      <c r="F825" s="105">
        <v>176</v>
      </c>
      <c r="G825" s="106" t="s">
        <v>50</v>
      </c>
      <c r="H825" s="107">
        <v>4</v>
      </c>
      <c r="I825" s="108"/>
      <c r="J825" s="109">
        <v>20097</v>
      </c>
      <c r="K825" s="110">
        <v>21730</v>
      </c>
      <c r="L825" s="111">
        <f t="shared" si="36"/>
        <v>1633</v>
      </c>
      <c r="M825" s="108"/>
      <c r="N825" s="109">
        <v>6834</v>
      </c>
      <c r="O825" s="110">
        <v>7390</v>
      </c>
      <c r="P825" s="110">
        <v>7390</v>
      </c>
      <c r="Q825" s="110">
        <v>5478</v>
      </c>
      <c r="R825" s="110" t="s">
        <v>601</v>
      </c>
      <c r="S825" s="111">
        <f t="shared" si="37"/>
        <v>-1912</v>
      </c>
      <c r="T825" s="108"/>
      <c r="U825" s="109">
        <v>28019</v>
      </c>
      <c r="V825" s="110">
        <v>30308</v>
      </c>
      <c r="W825" s="110">
        <v>28396</v>
      </c>
      <c r="X825" s="111">
        <f t="shared" si="38"/>
        <v>-1912</v>
      </c>
      <c r="Z825" s="112">
        <f>VLOOKUP(F825,'24q3 abv'!1:1048576,46,FALSE)</f>
        <v>-8.7981300551999482</v>
      </c>
      <c r="AA825" s="113">
        <f>VLOOKUP(F825,'24q3 abv'!1:1048576,48,FALSE)</f>
        <v>10.681823200416861</v>
      </c>
      <c r="AB825" s="113">
        <f>VLOOKUP(F825,'24q3 abv'!1:1048576,49,FALSE)</f>
        <v>4.139499251950669</v>
      </c>
      <c r="AC825" s="114">
        <f>VLOOKUP(F825,'24q3 abv'!1:1048576,50,FALSE)</f>
        <v>-6.5423239484661924</v>
      </c>
      <c r="AF825" s="257"/>
      <c r="AI825" s="257"/>
    </row>
    <row r="826" spans="1:35" x14ac:dyDescent="0.2">
      <c r="A826" s="105">
        <v>493</v>
      </c>
      <c r="B826" s="105">
        <v>493057207</v>
      </c>
      <c r="C826" s="106" t="s">
        <v>327</v>
      </c>
      <c r="D826" s="105">
        <v>57</v>
      </c>
      <c r="E826" s="106" t="s">
        <v>44</v>
      </c>
      <c r="F826" s="105">
        <v>207</v>
      </c>
      <c r="G826" s="106" t="s">
        <v>60</v>
      </c>
      <c r="H826" s="107">
        <v>1</v>
      </c>
      <c r="I826" s="108"/>
      <c r="J826" s="109" t="s">
        <v>601</v>
      </c>
      <c r="K826" s="110">
        <v>13190</v>
      </c>
      <c r="L826" s="111" t="str">
        <f t="shared" si="36"/>
        <v/>
      </c>
      <c r="M826" s="108"/>
      <c r="N826" s="109" t="s">
        <v>601</v>
      </c>
      <c r="O826" s="110" t="s">
        <v>601</v>
      </c>
      <c r="P826" s="110">
        <v>9537</v>
      </c>
      <c r="Q826" s="110">
        <v>9543</v>
      </c>
      <c r="R826" s="110" t="s">
        <v>601</v>
      </c>
      <c r="S826" s="111">
        <f t="shared" si="37"/>
        <v>6</v>
      </c>
      <c r="T826" s="108"/>
      <c r="U826" s="109" t="s">
        <v>601</v>
      </c>
      <c r="V826" s="110">
        <v>23915</v>
      </c>
      <c r="W826" s="110">
        <v>23921</v>
      </c>
      <c r="X826" s="111">
        <f t="shared" si="38"/>
        <v>6</v>
      </c>
      <c r="Z826" s="112">
        <f>VLOOKUP(F826,'24q3 abv'!1:1048576,46,FALSE)</f>
        <v>4.8825752451847393E-2</v>
      </c>
      <c r="AA826" s="113">
        <f>VLOOKUP(F826,'24q3 abv'!1:1048576,48,FALSE)</f>
        <v>5.627124838542084</v>
      </c>
      <c r="AB826" s="113">
        <f>VLOOKUP(F826,'24q3 abv'!1:1048576,49,FALSE)</f>
        <v>4.5106837577908658</v>
      </c>
      <c r="AC826" s="114">
        <f>VLOOKUP(F826,'24q3 abv'!1:1048576,50,FALSE)</f>
        <v>-1.1164410807512182</v>
      </c>
      <c r="AF826" s="257"/>
      <c r="AI826" s="257"/>
    </row>
    <row r="827" spans="1:35" x14ac:dyDescent="0.2">
      <c r="A827" s="105">
        <v>493</v>
      </c>
      <c r="B827" s="105">
        <v>493057244</v>
      </c>
      <c r="C827" s="106" t="s">
        <v>327</v>
      </c>
      <c r="D827" s="105">
        <v>57</v>
      </c>
      <c r="E827" s="106" t="s">
        <v>44</v>
      </c>
      <c r="F827" s="105">
        <v>244</v>
      </c>
      <c r="G827" s="106" t="s">
        <v>52</v>
      </c>
      <c r="H827" s="107">
        <v>2</v>
      </c>
      <c r="I827" s="108"/>
      <c r="J827" s="109">
        <v>20640</v>
      </c>
      <c r="K827" s="110">
        <v>20467</v>
      </c>
      <c r="L827" s="111">
        <f t="shared" si="36"/>
        <v>-173</v>
      </c>
      <c r="M827" s="108"/>
      <c r="N827" s="109">
        <v>5876</v>
      </c>
      <c r="O827" s="110" t="s">
        <v>601</v>
      </c>
      <c r="P827" s="110">
        <v>5887</v>
      </c>
      <c r="Q827" s="110">
        <v>5857</v>
      </c>
      <c r="R827" s="110" t="s">
        <v>601</v>
      </c>
      <c r="S827" s="111">
        <f t="shared" si="37"/>
        <v>-30</v>
      </c>
      <c r="T827" s="108"/>
      <c r="U827" s="109">
        <v>27604</v>
      </c>
      <c r="V827" s="110">
        <v>27542</v>
      </c>
      <c r="W827" s="110">
        <v>27512</v>
      </c>
      <c r="X827" s="111">
        <f t="shared" si="38"/>
        <v>-30</v>
      </c>
      <c r="Z827" s="112">
        <f>VLOOKUP(F827,'24q3 abv'!1:1048576,46,FALSE)</f>
        <v>-0.1488089004262747</v>
      </c>
      <c r="AA827" s="113">
        <f>VLOOKUP(F827,'24q3 abv'!1:1048576,48,FALSE)</f>
        <v>6.4858268964292893</v>
      </c>
      <c r="AB827" s="113">
        <f>VLOOKUP(F827,'24q3 abv'!1:1048576,49,FALSE)</f>
        <v>7.0576880427834432</v>
      </c>
      <c r="AC827" s="114">
        <f>VLOOKUP(F827,'24q3 abv'!1:1048576,50,FALSE)</f>
        <v>0.57186114635415386</v>
      </c>
      <c r="AF827" s="257"/>
      <c r="AI827" s="257"/>
    </row>
    <row r="828" spans="1:35" x14ac:dyDescent="0.2">
      <c r="A828" s="105">
        <v>493</v>
      </c>
      <c r="B828" s="105">
        <v>493057248</v>
      </c>
      <c r="C828" s="106" t="s">
        <v>327</v>
      </c>
      <c r="D828" s="105">
        <v>57</v>
      </c>
      <c r="E828" s="106" t="s">
        <v>44</v>
      </c>
      <c r="F828" s="105">
        <v>248</v>
      </c>
      <c r="G828" s="106" t="s">
        <v>53</v>
      </c>
      <c r="H828" s="107">
        <v>18</v>
      </c>
      <c r="I828" s="108"/>
      <c r="J828" s="109">
        <v>18790</v>
      </c>
      <c r="K828" s="110">
        <v>19520</v>
      </c>
      <c r="L828" s="111">
        <f t="shared" si="36"/>
        <v>730</v>
      </c>
      <c r="M828" s="108"/>
      <c r="N828" s="109">
        <v>1238</v>
      </c>
      <c r="O828" s="110">
        <v>1287</v>
      </c>
      <c r="P828" s="110">
        <v>616</v>
      </c>
      <c r="Q828" s="110">
        <v>630</v>
      </c>
      <c r="R828" s="110" t="s">
        <v>601</v>
      </c>
      <c r="S828" s="111">
        <f t="shared" si="37"/>
        <v>14</v>
      </c>
      <c r="T828" s="108"/>
      <c r="U828" s="109">
        <v>21116</v>
      </c>
      <c r="V828" s="110">
        <v>21324</v>
      </c>
      <c r="W828" s="110">
        <v>21338</v>
      </c>
      <c r="X828" s="111">
        <f t="shared" si="38"/>
        <v>14</v>
      </c>
      <c r="Z828" s="112">
        <f>VLOOKUP(F828,'24q3 abv'!1:1048576,46,FALSE)</f>
        <v>7.0278757644658185E-2</v>
      </c>
      <c r="AA828" s="113">
        <f>VLOOKUP(F828,'24q3 abv'!1:1048576,48,FALSE)</f>
        <v>13.952277793700604</v>
      </c>
      <c r="AB828" s="113">
        <f>VLOOKUP(F828,'24q3 abv'!1:1048576,49,FALSE)</f>
        <v>9.8352635981680656</v>
      </c>
      <c r="AC828" s="114">
        <f>VLOOKUP(F828,'24q3 abv'!1:1048576,50,FALSE)</f>
        <v>-4.1170141955325388</v>
      </c>
      <c r="AF828" s="257"/>
      <c r="AI828" s="257"/>
    </row>
    <row r="829" spans="1:35" x14ac:dyDescent="0.2">
      <c r="A829" s="105">
        <v>493</v>
      </c>
      <c r="B829" s="105">
        <v>493057262</v>
      </c>
      <c r="C829" s="106" t="s">
        <v>327</v>
      </c>
      <c r="D829" s="105">
        <v>57</v>
      </c>
      <c r="E829" s="106" t="s">
        <v>44</v>
      </c>
      <c r="F829" s="105">
        <v>262</v>
      </c>
      <c r="G829" s="106" t="s">
        <v>54</v>
      </c>
      <c r="H829" s="107">
        <v>1</v>
      </c>
      <c r="I829" s="108"/>
      <c r="J829" s="109">
        <v>17575</v>
      </c>
      <c r="K829" s="110">
        <v>20099</v>
      </c>
      <c r="L829" s="111">
        <f t="shared" si="36"/>
        <v>2524</v>
      </c>
      <c r="M829" s="108"/>
      <c r="N829" s="109">
        <v>3505</v>
      </c>
      <c r="O829" s="110" t="s">
        <v>601</v>
      </c>
      <c r="P829" s="110">
        <v>2601</v>
      </c>
      <c r="Q829" s="110">
        <v>2519</v>
      </c>
      <c r="R829" s="110" t="s">
        <v>601</v>
      </c>
      <c r="S829" s="111">
        <f t="shared" si="37"/>
        <v>-82</v>
      </c>
      <c r="T829" s="108"/>
      <c r="U829" s="109">
        <v>22168</v>
      </c>
      <c r="V829" s="110">
        <v>23888</v>
      </c>
      <c r="W829" s="110">
        <v>23806</v>
      </c>
      <c r="X829" s="111">
        <f t="shared" si="38"/>
        <v>-82</v>
      </c>
      <c r="Z829" s="112">
        <f>VLOOKUP(F829,'24q3 abv'!1:1048576,46,FALSE)</f>
        <v>-0.40802191869867954</v>
      </c>
      <c r="AA829" s="113">
        <f>VLOOKUP(F829,'24q3 abv'!1:1048576,48,FALSE)</f>
        <v>12.046713265731245</v>
      </c>
      <c r="AB829" s="113">
        <f>VLOOKUP(F829,'24q3 abv'!1:1048576,49,FALSE)</f>
        <v>4.312485183556074</v>
      </c>
      <c r="AC829" s="114">
        <f>VLOOKUP(F829,'24q3 abv'!1:1048576,50,FALSE)</f>
        <v>-7.7342280821751714</v>
      </c>
      <c r="AF829" s="257"/>
      <c r="AI829" s="257"/>
    </row>
    <row r="830" spans="1:35" x14ac:dyDescent="0.2">
      <c r="A830" s="105">
        <v>493</v>
      </c>
      <c r="B830" s="105">
        <v>493057274</v>
      </c>
      <c r="C830" s="106" t="s">
        <v>327</v>
      </c>
      <c r="D830" s="105">
        <v>57</v>
      </c>
      <c r="E830" s="106" t="s">
        <v>44</v>
      </c>
      <c r="F830" s="105">
        <v>274</v>
      </c>
      <c r="G830" s="106" t="s">
        <v>63</v>
      </c>
      <c r="H830" s="107">
        <v>1</v>
      </c>
      <c r="I830" s="108"/>
      <c r="J830" s="109">
        <v>19340</v>
      </c>
      <c r="K830" s="110">
        <v>22467</v>
      </c>
      <c r="L830" s="111">
        <f t="shared" si="36"/>
        <v>3127</v>
      </c>
      <c r="M830" s="108"/>
      <c r="N830" s="109">
        <v>9099</v>
      </c>
      <c r="O830" s="110">
        <v>10570</v>
      </c>
      <c r="P830" s="110">
        <v>9972</v>
      </c>
      <c r="Q830" s="110">
        <v>9953</v>
      </c>
      <c r="R830" s="110" t="s">
        <v>601</v>
      </c>
      <c r="S830" s="111">
        <f t="shared" si="37"/>
        <v>-19</v>
      </c>
      <c r="T830" s="108"/>
      <c r="U830" s="109">
        <v>29527</v>
      </c>
      <c r="V830" s="110">
        <v>33627</v>
      </c>
      <c r="W830" s="110">
        <v>33608</v>
      </c>
      <c r="X830" s="111">
        <f t="shared" si="38"/>
        <v>-19</v>
      </c>
      <c r="Z830" s="112">
        <f>VLOOKUP(F830,'24q3 abv'!1:1048576,46,FALSE)</f>
        <v>-8.6771016400803092E-2</v>
      </c>
      <c r="AA830" s="113">
        <f>VLOOKUP(F830,'24q3 abv'!1:1048576,48,FALSE)</f>
        <v>9.891291484672788</v>
      </c>
      <c r="AB830" s="113">
        <f>VLOOKUP(F830,'24q3 abv'!1:1048576,49,FALSE)</f>
        <v>7.7798902537394508</v>
      </c>
      <c r="AC830" s="114">
        <f>VLOOKUP(F830,'24q3 abv'!1:1048576,50,FALSE)</f>
        <v>-2.1114012309333372</v>
      </c>
      <c r="AF830" s="257"/>
      <c r="AI830" s="257"/>
    </row>
    <row r="831" spans="1:35" x14ac:dyDescent="0.2">
      <c r="A831" s="105">
        <v>493</v>
      </c>
      <c r="B831" s="105">
        <v>493057346</v>
      </c>
      <c r="C831" s="106" t="s">
        <v>327</v>
      </c>
      <c r="D831" s="105">
        <v>57</v>
      </c>
      <c r="E831" s="106" t="s">
        <v>44</v>
      </c>
      <c r="F831" s="105">
        <v>346</v>
      </c>
      <c r="G831" s="106" t="s">
        <v>55</v>
      </c>
      <c r="H831" s="107">
        <v>5</v>
      </c>
      <c r="I831" s="108"/>
      <c r="J831" s="109">
        <v>20097</v>
      </c>
      <c r="K831" s="110">
        <v>21730</v>
      </c>
      <c r="L831" s="111">
        <f t="shared" si="36"/>
        <v>1633</v>
      </c>
      <c r="M831" s="108"/>
      <c r="N831" s="109">
        <v>1973</v>
      </c>
      <c r="O831" s="110" t="s">
        <v>601</v>
      </c>
      <c r="P831" s="110">
        <v>2606</v>
      </c>
      <c r="Q831" s="110">
        <v>2358</v>
      </c>
      <c r="R831" s="110" t="s">
        <v>601</v>
      </c>
      <c r="S831" s="111">
        <f t="shared" si="37"/>
        <v>-248</v>
      </c>
      <c r="T831" s="108"/>
      <c r="U831" s="109">
        <v>23158</v>
      </c>
      <c r="V831" s="110">
        <v>25524</v>
      </c>
      <c r="W831" s="110">
        <v>25276</v>
      </c>
      <c r="X831" s="111">
        <f t="shared" si="38"/>
        <v>-248</v>
      </c>
      <c r="Z831" s="112">
        <f>VLOOKUP(F831,'24q3 abv'!1:1048576,46,FALSE)</f>
        <v>-1.1413087072460257</v>
      </c>
      <c r="AA831" s="113">
        <f>VLOOKUP(F831,'24q3 abv'!1:1048576,48,FALSE)</f>
        <v>10.458193760267722</v>
      </c>
      <c r="AB831" s="113">
        <f>VLOOKUP(F831,'24q3 abv'!1:1048576,49,FALSE)</f>
        <v>11.744998023737338</v>
      </c>
      <c r="AC831" s="114">
        <f>VLOOKUP(F831,'24q3 abv'!1:1048576,50,FALSE)</f>
        <v>1.286804263469616</v>
      </c>
      <c r="AF831" s="257"/>
      <c r="AI831" s="257"/>
    </row>
    <row r="832" spans="1:35" x14ac:dyDescent="0.2">
      <c r="A832" s="105">
        <v>494</v>
      </c>
      <c r="B832" s="105">
        <v>494093031</v>
      </c>
      <c r="C832" s="106" t="s">
        <v>328</v>
      </c>
      <c r="D832" s="105">
        <v>93</v>
      </c>
      <c r="E832" s="106" t="s">
        <v>45</v>
      </c>
      <c r="F832" s="105">
        <v>31</v>
      </c>
      <c r="G832" s="106" t="s">
        <v>116</v>
      </c>
      <c r="H832" s="107">
        <v>2</v>
      </c>
      <c r="I832" s="108"/>
      <c r="J832" s="109">
        <v>12042.119718280468</v>
      </c>
      <c r="K832" s="110">
        <v>11073</v>
      </c>
      <c r="L832" s="111">
        <f t="shared" si="36"/>
        <v>-969.11971828046808</v>
      </c>
      <c r="M832" s="108"/>
      <c r="N832" s="109">
        <v>5405</v>
      </c>
      <c r="O832" s="110">
        <v>4970</v>
      </c>
      <c r="P832" s="110">
        <v>4970</v>
      </c>
      <c r="Q832" s="110">
        <v>4970</v>
      </c>
      <c r="R832" s="110" t="s">
        <v>601</v>
      </c>
      <c r="S832" s="111">
        <f t="shared" si="37"/>
        <v>0</v>
      </c>
      <c r="T832" s="108"/>
      <c r="U832" s="109">
        <v>18535.119718280468</v>
      </c>
      <c r="V832" s="110">
        <v>17231</v>
      </c>
      <c r="W832" s="110">
        <v>17231</v>
      </c>
      <c r="X832" s="111">
        <f t="shared" si="38"/>
        <v>0</v>
      </c>
      <c r="Z832" s="112">
        <f>VLOOKUP(F832,'24q3 abv'!1:1048576,46,FALSE)</f>
        <v>0</v>
      </c>
      <c r="AA832" s="113">
        <f>VLOOKUP(F832,'24q3 abv'!1:1048576,48,FALSE)</f>
        <v>10.198307875911542</v>
      </c>
      <c r="AB832" s="113">
        <f>VLOOKUP(F832,'24q3 abv'!1:1048576,49,FALSE)</f>
        <v>2.4851537338024827</v>
      </c>
      <c r="AC832" s="114">
        <f>VLOOKUP(F832,'24q3 abv'!1:1048576,50,FALSE)</f>
        <v>-7.7131541421090599</v>
      </c>
      <c r="AF832" s="257"/>
      <c r="AI832" s="257"/>
    </row>
    <row r="833" spans="1:35" x14ac:dyDescent="0.2">
      <c r="A833" s="105">
        <v>494</v>
      </c>
      <c r="B833" s="105">
        <v>494093035</v>
      </c>
      <c r="C833" s="106" t="s">
        <v>328</v>
      </c>
      <c r="D833" s="105">
        <v>93</v>
      </c>
      <c r="E833" s="106" t="s">
        <v>45</v>
      </c>
      <c r="F833" s="105">
        <v>35</v>
      </c>
      <c r="G833" s="106" t="s">
        <v>42</v>
      </c>
      <c r="H833" s="107">
        <v>8</v>
      </c>
      <c r="I833" s="108"/>
      <c r="J833" s="109">
        <v>17196</v>
      </c>
      <c r="K833" s="110">
        <v>19148</v>
      </c>
      <c r="L833" s="111">
        <f t="shared" si="36"/>
        <v>1952</v>
      </c>
      <c r="M833" s="108"/>
      <c r="N833" s="109">
        <v>7137</v>
      </c>
      <c r="O833" s="110">
        <v>7948</v>
      </c>
      <c r="P833" s="110">
        <v>7948</v>
      </c>
      <c r="Q833" s="110">
        <v>7250</v>
      </c>
      <c r="R833" s="110" t="s">
        <v>601</v>
      </c>
      <c r="S833" s="111">
        <f t="shared" si="37"/>
        <v>-698</v>
      </c>
      <c r="T833" s="108"/>
      <c r="U833" s="109">
        <v>25421</v>
      </c>
      <c r="V833" s="110">
        <v>28284</v>
      </c>
      <c r="W833" s="110">
        <v>27586</v>
      </c>
      <c r="X833" s="111">
        <f t="shared" si="38"/>
        <v>-698</v>
      </c>
      <c r="Z833" s="112">
        <f>VLOOKUP(F833,'24q3 abv'!1:1048576,46,FALSE)</f>
        <v>-3.6419865273042262</v>
      </c>
      <c r="AA833" s="113">
        <f>VLOOKUP(F833,'24q3 abv'!1:1048576,48,FALSE)</f>
        <v>8.1977373866931007</v>
      </c>
      <c r="AB833" s="113">
        <f>VLOOKUP(F833,'24q3 abv'!1:1048576,49,FALSE)</f>
        <v>5.1093170533210595</v>
      </c>
      <c r="AC833" s="114">
        <f>VLOOKUP(F833,'24q3 abv'!1:1048576,50,FALSE)</f>
        <v>-3.0884203333720412</v>
      </c>
      <c r="AF833" s="257"/>
      <c r="AI833" s="257"/>
    </row>
    <row r="834" spans="1:35" x14ac:dyDescent="0.2">
      <c r="A834" s="105">
        <v>494</v>
      </c>
      <c r="B834" s="105">
        <v>494093049</v>
      </c>
      <c r="C834" s="106" t="s">
        <v>328</v>
      </c>
      <c r="D834" s="105">
        <v>93</v>
      </c>
      <c r="E834" s="106" t="s">
        <v>45</v>
      </c>
      <c r="F834" s="105">
        <v>49</v>
      </c>
      <c r="G834" s="106" t="s">
        <v>112</v>
      </c>
      <c r="H834" s="107">
        <v>2</v>
      </c>
      <c r="I834" s="108"/>
      <c r="J834" s="109">
        <v>16521</v>
      </c>
      <c r="K834" s="110">
        <v>17767</v>
      </c>
      <c r="L834" s="111">
        <f t="shared" si="36"/>
        <v>1246</v>
      </c>
      <c r="M834" s="108"/>
      <c r="N834" s="109">
        <v>20872</v>
      </c>
      <c r="O834" s="110">
        <v>22446</v>
      </c>
      <c r="P834" s="110">
        <v>22294</v>
      </c>
      <c r="Q834" s="110">
        <v>22246</v>
      </c>
      <c r="R834" s="110" t="s">
        <v>601</v>
      </c>
      <c r="S834" s="111">
        <f t="shared" si="37"/>
        <v>-48</v>
      </c>
      <c r="T834" s="108"/>
      <c r="U834" s="109">
        <v>38481</v>
      </c>
      <c r="V834" s="110">
        <v>41249</v>
      </c>
      <c r="W834" s="110">
        <v>41201</v>
      </c>
      <c r="X834" s="111">
        <f t="shared" si="38"/>
        <v>-48</v>
      </c>
      <c r="Z834" s="112">
        <f>VLOOKUP(F834,'24q3 abv'!1:1048576,46,FALSE)</f>
        <v>-0.27051090117149101</v>
      </c>
      <c r="AA834" s="113">
        <f>VLOOKUP(F834,'24q3 abv'!1:1048576,48,FALSE)</f>
        <v>6.4153480264197231</v>
      </c>
      <c r="AB834" s="113">
        <f>VLOOKUP(F834,'24q3 abv'!1:1048576,49,FALSE)</f>
        <v>5.4044043925644356</v>
      </c>
      <c r="AC834" s="114">
        <f>VLOOKUP(F834,'24q3 abv'!1:1048576,50,FALSE)</f>
        <v>-1.0109436338552875</v>
      </c>
      <c r="AF834" s="257"/>
      <c r="AI834" s="257"/>
    </row>
    <row r="835" spans="1:35" x14ac:dyDescent="0.2">
      <c r="A835" s="105">
        <v>494</v>
      </c>
      <c r="B835" s="105">
        <v>494093056</v>
      </c>
      <c r="C835" s="106" t="s">
        <v>328</v>
      </c>
      <c r="D835" s="105">
        <v>93</v>
      </c>
      <c r="E835" s="106" t="s">
        <v>45</v>
      </c>
      <c r="F835" s="105">
        <v>56</v>
      </c>
      <c r="G835" s="106" t="s">
        <v>170</v>
      </c>
      <c r="H835" s="107">
        <v>1</v>
      </c>
      <c r="I835" s="108"/>
      <c r="J835" s="109">
        <v>10055</v>
      </c>
      <c r="K835" s="110">
        <v>10679</v>
      </c>
      <c r="L835" s="111">
        <f t="shared" si="36"/>
        <v>624</v>
      </c>
      <c r="M835" s="108"/>
      <c r="N835" s="109">
        <v>3302</v>
      </c>
      <c r="O835" s="110">
        <v>3507</v>
      </c>
      <c r="P835" s="110">
        <v>3150</v>
      </c>
      <c r="Q835" s="110">
        <v>3134</v>
      </c>
      <c r="R835" s="110" t="s">
        <v>601</v>
      </c>
      <c r="S835" s="111">
        <f t="shared" si="37"/>
        <v>-16</v>
      </c>
      <c r="T835" s="108"/>
      <c r="U835" s="109">
        <v>14445</v>
      </c>
      <c r="V835" s="110">
        <v>15017</v>
      </c>
      <c r="W835" s="110">
        <v>15001</v>
      </c>
      <c r="X835" s="111">
        <f t="shared" si="38"/>
        <v>-16</v>
      </c>
      <c r="Z835" s="112">
        <f>VLOOKUP(F835,'24q3 abv'!1:1048576,46,FALSE)</f>
        <v>-0.14818295234300649</v>
      </c>
      <c r="AA835" s="113">
        <f>VLOOKUP(F835,'24q3 abv'!1:1048576,48,FALSE)</f>
        <v>7.5411017325278991</v>
      </c>
      <c r="AB835" s="113">
        <f>VLOOKUP(F835,'24q3 abv'!1:1048576,49,FALSE)</f>
        <v>4.9344054282907006</v>
      </c>
      <c r="AC835" s="114">
        <f>VLOOKUP(F835,'24q3 abv'!1:1048576,50,FALSE)</f>
        <v>-2.6066963042371984</v>
      </c>
      <c r="AF835" s="257"/>
      <c r="AI835" s="257"/>
    </row>
    <row r="836" spans="1:35" x14ac:dyDescent="0.2">
      <c r="A836" s="105">
        <v>494</v>
      </c>
      <c r="B836" s="105">
        <v>494093057</v>
      </c>
      <c r="C836" s="106" t="s">
        <v>328</v>
      </c>
      <c r="D836" s="105">
        <v>93</v>
      </c>
      <c r="E836" s="106" t="s">
        <v>45</v>
      </c>
      <c r="F836" s="105">
        <v>57</v>
      </c>
      <c r="G836" s="106" t="s">
        <v>44</v>
      </c>
      <c r="H836" s="107">
        <v>83</v>
      </c>
      <c r="I836" s="108"/>
      <c r="J836" s="109">
        <v>15773</v>
      </c>
      <c r="K836" s="110">
        <v>17761</v>
      </c>
      <c r="L836" s="111">
        <f t="shared" si="36"/>
        <v>1988</v>
      </c>
      <c r="M836" s="108"/>
      <c r="N836" s="109">
        <v>342</v>
      </c>
      <c r="O836" s="110">
        <v>385</v>
      </c>
      <c r="P836" s="110">
        <v>385</v>
      </c>
      <c r="Q836" s="110">
        <v>309</v>
      </c>
      <c r="R836" s="110" t="s">
        <v>601</v>
      </c>
      <c r="S836" s="111">
        <f t="shared" si="37"/>
        <v>-76</v>
      </c>
      <c r="T836" s="108"/>
      <c r="U836" s="109">
        <v>17203</v>
      </c>
      <c r="V836" s="110">
        <v>19334</v>
      </c>
      <c r="W836" s="110">
        <v>19258</v>
      </c>
      <c r="X836" s="111">
        <f t="shared" si="38"/>
        <v>-76</v>
      </c>
      <c r="Z836" s="112">
        <f>VLOOKUP(F836,'24q3 abv'!1:1048576,46,FALSE)</f>
        <v>-0.4269988875434052</v>
      </c>
      <c r="AA836" s="113">
        <f>VLOOKUP(F836,'24q3 abv'!1:1048576,48,FALSE)</f>
        <v>11.007344258306667</v>
      </c>
      <c r="AB836" s="113">
        <f>VLOOKUP(F836,'24q3 abv'!1:1048576,49,FALSE)</f>
        <v>10.453313457514286</v>
      </c>
      <c r="AC836" s="114">
        <f>VLOOKUP(F836,'24q3 abv'!1:1048576,50,FALSE)</f>
        <v>-0.55403080079238087</v>
      </c>
      <c r="AF836" s="257"/>
      <c r="AI836" s="257"/>
    </row>
    <row r="837" spans="1:35" x14ac:dyDescent="0.2">
      <c r="A837" s="105">
        <v>494</v>
      </c>
      <c r="B837" s="105">
        <v>494093071</v>
      </c>
      <c r="C837" s="106" t="s">
        <v>328</v>
      </c>
      <c r="D837" s="105">
        <v>93</v>
      </c>
      <c r="E837" s="106" t="s">
        <v>45</v>
      </c>
      <c r="F837" s="105">
        <v>71</v>
      </c>
      <c r="G837" s="106" t="s">
        <v>135</v>
      </c>
      <c r="H837" s="107">
        <v>3</v>
      </c>
      <c r="I837" s="108"/>
      <c r="J837" s="109">
        <v>12955</v>
      </c>
      <c r="K837" s="110">
        <v>11754</v>
      </c>
      <c r="L837" s="111">
        <f t="shared" si="36"/>
        <v>-1201</v>
      </c>
      <c r="M837" s="108"/>
      <c r="N837" s="109">
        <v>5649</v>
      </c>
      <c r="O837" s="110">
        <v>5125</v>
      </c>
      <c r="P837" s="110">
        <v>4874</v>
      </c>
      <c r="Q837" s="110">
        <v>4881</v>
      </c>
      <c r="R837" s="110" t="s">
        <v>601</v>
      </c>
      <c r="S837" s="111">
        <f t="shared" si="37"/>
        <v>7</v>
      </c>
      <c r="T837" s="108"/>
      <c r="U837" s="109">
        <v>19692</v>
      </c>
      <c r="V837" s="110">
        <v>17816</v>
      </c>
      <c r="W837" s="110">
        <v>17823</v>
      </c>
      <c r="X837" s="111">
        <f t="shared" si="38"/>
        <v>7</v>
      </c>
      <c r="Z837" s="112">
        <f>VLOOKUP(F837,'24q3 abv'!1:1048576,46,FALSE)</f>
        <v>6.0766782528986596E-2</v>
      </c>
      <c r="AA837" s="113">
        <f>VLOOKUP(F837,'24q3 abv'!1:1048576,48,FALSE)</f>
        <v>6.934514110046516</v>
      </c>
      <c r="AB837" s="113">
        <f>VLOOKUP(F837,'24q3 abv'!1:1048576,49,FALSE)</f>
        <v>5.2355855756967751</v>
      </c>
      <c r="AC837" s="114">
        <f>VLOOKUP(F837,'24q3 abv'!1:1048576,50,FALSE)</f>
        <v>-1.6989285343497409</v>
      </c>
      <c r="AF837" s="257"/>
      <c r="AI837" s="257"/>
    </row>
    <row r="838" spans="1:35" x14ac:dyDescent="0.2">
      <c r="A838" s="105">
        <v>494</v>
      </c>
      <c r="B838" s="105">
        <v>494093093</v>
      </c>
      <c r="C838" s="106" t="s">
        <v>328</v>
      </c>
      <c r="D838" s="105">
        <v>93</v>
      </c>
      <c r="E838" s="106" t="s">
        <v>45</v>
      </c>
      <c r="F838" s="105">
        <v>93</v>
      </c>
      <c r="G838" s="106" t="s">
        <v>45</v>
      </c>
      <c r="H838" s="107">
        <v>264</v>
      </c>
      <c r="I838" s="108"/>
      <c r="J838" s="109">
        <v>15189</v>
      </c>
      <c r="K838" s="110">
        <v>16938</v>
      </c>
      <c r="L838" s="111">
        <f t="shared" si="36"/>
        <v>1749</v>
      </c>
      <c r="M838" s="108"/>
      <c r="N838" s="109">
        <v>196</v>
      </c>
      <c r="O838" s="110">
        <v>218</v>
      </c>
      <c r="P838" s="110">
        <v>47</v>
      </c>
      <c r="Q838" s="110">
        <v>0</v>
      </c>
      <c r="R838" s="110" t="s">
        <v>601</v>
      </c>
      <c r="S838" s="111">
        <f t="shared" si="37"/>
        <v>-47</v>
      </c>
      <c r="T838" s="108"/>
      <c r="U838" s="109">
        <v>16473</v>
      </c>
      <c r="V838" s="110">
        <v>18173</v>
      </c>
      <c r="W838" s="110">
        <v>18126</v>
      </c>
      <c r="X838" s="111">
        <f t="shared" si="38"/>
        <v>-47</v>
      </c>
      <c r="Z838" s="112">
        <f>VLOOKUP(F838,'24q3 abv'!1:1048576,46,FALSE)</f>
        <v>-0.29623913782315014</v>
      </c>
      <c r="AA838" s="113">
        <f>VLOOKUP(F838,'24q3 abv'!1:1048576,48,FALSE)</f>
        <v>16.450773736991518</v>
      </c>
      <c r="AB838" s="113">
        <f>VLOOKUP(F838,'24q3 abv'!1:1048576,49,FALSE)</f>
        <v>14.856653552425286</v>
      </c>
      <c r="AC838" s="114">
        <f>VLOOKUP(F838,'24q3 abv'!1:1048576,50,FALSE)</f>
        <v>-1.5941201845662327</v>
      </c>
      <c r="AF838" s="257"/>
      <c r="AI838" s="257"/>
    </row>
    <row r="839" spans="1:35" x14ac:dyDescent="0.2">
      <c r="A839" s="105">
        <v>494</v>
      </c>
      <c r="B839" s="105">
        <v>494093097</v>
      </c>
      <c r="C839" s="106" t="s">
        <v>328</v>
      </c>
      <c r="D839" s="105">
        <v>93</v>
      </c>
      <c r="E839" s="106" t="s">
        <v>45</v>
      </c>
      <c r="F839" s="105">
        <v>97</v>
      </c>
      <c r="G839" s="106" t="s">
        <v>117</v>
      </c>
      <c r="H839" s="107">
        <v>3</v>
      </c>
      <c r="I839" s="108"/>
      <c r="J839" s="109">
        <v>15701.485072463767</v>
      </c>
      <c r="K839" s="110">
        <v>21133</v>
      </c>
      <c r="L839" s="111">
        <f t="shared" si="36"/>
        <v>5431.5149275362328</v>
      </c>
      <c r="M839" s="108"/>
      <c r="N839" s="109">
        <v>0</v>
      </c>
      <c r="O839" s="110">
        <v>0</v>
      </c>
      <c r="P839" s="110">
        <v>0</v>
      </c>
      <c r="Q839" s="110">
        <v>0</v>
      </c>
      <c r="R839" s="110" t="s">
        <v>601</v>
      </c>
      <c r="S839" s="111">
        <f t="shared" si="37"/>
        <v>0</v>
      </c>
      <c r="T839" s="108"/>
      <c r="U839" s="109">
        <v>16789.485072463765</v>
      </c>
      <c r="V839" s="110">
        <v>22321</v>
      </c>
      <c r="W839" s="110">
        <v>22321</v>
      </c>
      <c r="X839" s="111">
        <f t="shared" si="38"/>
        <v>0</v>
      </c>
      <c r="Z839" s="112">
        <f>VLOOKUP(F839,'24q3 abv'!1:1048576,46,FALSE)</f>
        <v>-0.18134728891058671</v>
      </c>
      <c r="AA839" s="113">
        <f>VLOOKUP(F839,'24q3 abv'!1:1048576,48,FALSE)</f>
        <v>8.8243087673910772</v>
      </c>
      <c r="AB839" s="113">
        <f>VLOOKUP(F839,'24q3 abv'!1:1048576,49,FALSE)</f>
        <v>8.0999601386083011</v>
      </c>
      <c r="AC839" s="114">
        <f>VLOOKUP(F839,'24q3 abv'!1:1048576,50,FALSE)</f>
        <v>-0.72434862878277606</v>
      </c>
      <c r="AF839" s="257"/>
      <c r="AI839" s="257"/>
    </row>
    <row r="840" spans="1:35" x14ac:dyDescent="0.2">
      <c r="A840" s="105">
        <v>494</v>
      </c>
      <c r="B840" s="105">
        <v>494093128</v>
      </c>
      <c r="C840" s="106" t="s">
        <v>328</v>
      </c>
      <c r="D840" s="105">
        <v>93</v>
      </c>
      <c r="E840" s="106" t="s">
        <v>45</v>
      </c>
      <c r="F840" s="105">
        <v>128</v>
      </c>
      <c r="G840" s="106" t="s">
        <v>118</v>
      </c>
      <c r="H840" s="107">
        <v>1</v>
      </c>
      <c r="I840" s="108"/>
      <c r="J840" s="109">
        <v>10432</v>
      </c>
      <c r="K840" s="110">
        <v>10679</v>
      </c>
      <c r="L840" s="111">
        <f t="shared" si="36"/>
        <v>247</v>
      </c>
      <c r="M840" s="108"/>
      <c r="N840" s="109">
        <v>1084</v>
      </c>
      <c r="O840" s="110">
        <v>1109</v>
      </c>
      <c r="P840" s="110">
        <v>398</v>
      </c>
      <c r="Q840" s="110">
        <v>385</v>
      </c>
      <c r="R840" s="110" t="s">
        <v>601</v>
      </c>
      <c r="S840" s="111">
        <f t="shared" si="37"/>
        <v>-13</v>
      </c>
      <c r="T840" s="108"/>
      <c r="U840" s="109">
        <v>12604</v>
      </c>
      <c r="V840" s="110">
        <v>12265</v>
      </c>
      <c r="W840" s="110">
        <v>12252</v>
      </c>
      <c r="X840" s="111">
        <f t="shared" si="38"/>
        <v>-13</v>
      </c>
      <c r="Z840" s="112">
        <f>VLOOKUP(F840,'24q3 abv'!1:1048576,46,FALSE)</f>
        <v>-0.1192385055144598</v>
      </c>
      <c r="AA840" s="113">
        <f>VLOOKUP(F840,'24q3 abv'!1:1048576,48,FALSE)</f>
        <v>9.2474032575979539</v>
      </c>
      <c r="AB840" s="113">
        <f>VLOOKUP(F840,'24q3 abv'!1:1048576,49,FALSE)</f>
        <v>1.9503170816559821</v>
      </c>
      <c r="AC840" s="114">
        <f>VLOOKUP(F840,'24q3 abv'!1:1048576,50,FALSE)</f>
        <v>-7.2970861759419723</v>
      </c>
      <c r="AF840" s="257"/>
      <c r="AI840" s="257"/>
    </row>
    <row r="841" spans="1:35" x14ac:dyDescent="0.2">
      <c r="A841" s="105">
        <v>494</v>
      </c>
      <c r="B841" s="105">
        <v>494093149</v>
      </c>
      <c r="C841" s="106" t="s">
        <v>328</v>
      </c>
      <c r="D841" s="105">
        <v>93</v>
      </c>
      <c r="E841" s="106" t="s">
        <v>45</v>
      </c>
      <c r="F841" s="105">
        <v>149</v>
      </c>
      <c r="G841" s="106" t="s">
        <v>172</v>
      </c>
      <c r="H841" s="107">
        <v>3</v>
      </c>
      <c r="I841" s="108"/>
      <c r="J841" s="109">
        <v>17386.039515521137</v>
      </c>
      <c r="K841" s="110">
        <v>19618</v>
      </c>
      <c r="L841" s="111">
        <f t="shared" si="36"/>
        <v>2231.9604844788628</v>
      </c>
      <c r="M841" s="108"/>
      <c r="N841" s="109">
        <v>130</v>
      </c>
      <c r="O841" s="110">
        <v>147</v>
      </c>
      <c r="P841" s="110">
        <v>235</v>
      </c>
      <c r="Q841" s="110">
        <v>219</v>
      </c>
      <c r="R841" s="110" t="s">
        <v>601</v>
      </c>
      <c r="S841" s="111">
        <f t="shared" si="37"/>
        <v>-16</v>
      </c>
      <c r="T841" s="108"/>
      <c r="U841" s="109">
        <v>18604.039515521137</v>
      </c>
      <c r="V841" s="110">
        <v>21041</v>
      </c>
      <c r="W841" s="110">
        <v>21025</v>
      </c>
      <c r="X841" s="111">
        <f t="shared" si="38"/>
        <v>-16</v>
      </c>
      <c r="Z841" s="112">
        <f>VLOOKUP(F841,'24q3 abv'!1:1048576,46,FALSE)</f>
        <v>-7.9912871329256063E-2</v>
      </c>
      <c r="AA841" s="113">
        <f>VLOOKUP(F841,'24q3 abv'!1:1048576,48,FALSE)</f>
        <v>10.310309463457349</v>
      </c>
      <c r="AB841" s="113">
        <f>VLOOKUP(F841,'24q3 abv'!1:1048576,49,FALSE)</f>
        <v>10.715541999041346</v>
      </c>
      <c r="AC841" s="114">
        <f>VLOOKUP(F841,'24q3 abv'!1:1048576,50,FALSE)</f>
        <v>0.40523253558399652</v>
      </c>
      <c r="AF841" s="257"/>
      <c r="AI841" s="257"/>
    </row>
    <row r="842" spans="1:35" x14ac:dyDescent="0.2">
      <c r="A842" s="105">
        <v>494</v>
      </c>
      <c r="B842" s="105">
        <v>494093163</v>
      </c>
      <c r="C842" s="106" t="s">
        <v>328</v>
      </c>
      <c r="D842" s="105">
        <v>93</v>
      </c>
      <c r="E842" s="106" t="s">
        <v>45</v>
      </c>
      <c r="F842" s="105">
        <v>163</v>
      </c>
      <c r="G842" s="106" t="s">
        <v>48</v>
      </c>
      <c r="H842" s="107">
        <v>16</v>
      </c>
      <c r="I842" s="108"/>
      <c r="J842" s="109">
        <v>16182</v>
      </c>
      <c r="K842" s="110">
        <v>18407</v>
      </c>
      <c r="L842" s="111">
        <f t="shared" si="36"/>
        <v>2225</v>
      </c>
      <c r="M842" s="108"/>
      <c r="N842" s="109">
        <v>107</v>
      </c>
      <c r="O842" s="110">
        <v>122</v>
      </c>
      <c r="P842" s="110">
        <v>0</v>
      </c>
      <c r="Q842" s="110">
        <v>0</v>
      </c>
      <c r="R842" s="110" t="s">
        <v>601</v>
      </c>
      <c r="S842" s="111">
        <f t="shared" si="37"/>
        <v>0</v>
      </c>
      <c r="T842" s="108"/>
      <c r="U842" s="109">
        <v>17377</v>
      </c>
      <c r="V842" s="110">
        <v>19595</v>
      </c>
      <c r="W842" s="110">
        <v>19595</v>
      </c>
      <c r="X842" s="111">
        <f t="shared" si="38"/>
        <v>0</v>
      </c>
      <c r="Z842" s="112">
        <f>VLOOKUP(F842,'24q3 abv'!1:1048576,46,FALSE)</f>
        <v>-0.22828370213737514</v>
      </c>
      <c r="AA842" s="113">
        <f>VLOOKUP(F842,'24q3 abv'!1:1048576,48,FALSE)</f>
        <v>10.076345998506774</v>
      </c>
      <c r="AB842" s="113">
        <f>VLOOKUP(F842,'24q3 abv'!1:1048576,49,FALSE)</f>
        <v>8.2294977780381959</v>
      </c>
      <c r="AC842" s="114">
        <f>VLOOKUP(F842,'24q3 abv'!1:1048576,50,FALSE)</f>
        <v>-1.8468482204685781</v>
      </c>
      <c r="AF842" s="257"/>
      <c r="AI842" s="257"/>
    </row>
    <row r="843" spans="1:35" x14ac:dyDescent="0.2">
      <c r="A843" s="105">
        <v>494</v>
      </c>
      <c r="B843" s="105">
        <v>494093165</v>
      </c>
      <c r="C843" s="106" t="s">
        <v>328</v>
      </c>
      <c r="D843" s="105">
        <v>93</v>
      </c>
      <c r="E843" s="106" t="s">
        <v>45</v>
      </c>
      <c r="F843" s="105">
        <v>165</v>
      </c>
      <c r="G843" s="106" t="s">
        <v>49</v>
      </c>
      <c r="H843" s="107">
        <v>36</v>
      </c>
      <c r="I843" s="108"/>
      <c r="J843" s="109">
        <v>14857</v>
      </c>
      <c r="K843" s="110">
        <v>16035</v>
      </c>
      <c r="L843" s="111">
        <f t="shared" ref="L843:L906" si="39">IFERROR(IF(J843="","",K843-J843),"")</f>
        <v>1178</v>
      </c>
      <c r="M843" s="108"/>
      <c r="N843" s="109">
        <v>0</v>
      </c>
      <c r="O843" s="110">
        <v>0</v>
      </c>
      <c r="P843" s="110">
        <v>0</v>
      </c>
      <c r="Q843" s="110">
        <v>0</v>
      </c>
      <c r="R843" s="110" t="s">
        <v>601</v>
      </c>
      <c r="S843" s="111">
        <f t="shared" ref="S843:S906" si="40">IFERROR(IF(Q843="","",Q843-P843),"")</f>
        <v>0</v>
      </c>
      <c r="T843" s="108"/>
      <c r="U843" s="109">
        <v>15945</v>
      </c>
      <c r="V843" s="110">
        <v>17223</v>
      </c>
      <c r="W843" s="110">
        <v>17223</v>
      </c>
      <c r="X843" s="111">
        <f t="shared" ref="X843:X906" si="41">IFERROR(IF(V843="","",W843-V843),"")</f>
        <v>0</v>
      </c>
      <c r="Z843" s="112">
        <f>VLOOKUP(F843,'24q3 abv'!1:1048576,46,FALSE)</f>
        <v>-7.0003688766163918E-2</v>
      </c>
      <c r="AA843" s="113">
        <f>VLOOKUP(F843,'24q3 abv'!1:1048576,48,FALSE)</f>
        <v>11.535578507539256</v>
      </c>
      <c r="AB843" s="113">
        <f>VLOOKUP(F843,'24q3 abv'!1:1048576,49,FALSE)</f>
        <v>13.347082656981465</v>
      </c>
      <c r="AC843" s="114">
        <f>VLOOKUP(F843,'24q3 abv'!1:1048576,50,FALSE)</f>
        <v>1.8115041494422091</v>
      </c>
      <c r="AF843" s="257"/>
      <c r="AI843" s="257"/>
    </row>
    <row r="844" spans="1:35" x14ac:dyDescent="0.2">
      <c r="A844" s="105">
        <v>494</v>
      </c>
      <c r="B844" s="105">
        <v>494093176</v>
      </c>
      <c r="C844" s="106" t="s">
        <v>328</v>
      </c>
      <c r="D844" s="105">
        <v>93</v>
      </c>
      <c r="E844" s="106" t="s">
        <v>45</v>
      </c>
      <c r="F844" s="105">
        <v>176</v>
      </c>
      <c r="G844" s="106" t="s">
        <v>50</v>
      </c>
      <c r="H844" s="107">
        <v>11</v>
      </c>
      <c r="I844" s="108"/>
      <c r="J844" s="109">
        <v>16605</v>
      </c>
      <c r="K844" s="110">
        <v>17642</v>
      </c>
      <c r="L844" s="111">
        <f t="shared" si="39"/>
        <v>1037</v>
      </c>
      <c r="M844" s="108"/>
      <c r="N844" s="109">
        <v>5647</v>
      </c>
      <c r="O844" s="110">
        <v>5999</v>
      </c>
      <c r="P844" s="110">
        <v>5999</v>
      </c>
      <c r="Q844" s="110">
        <v>4447</v>
      </c>
      <c r="R844" s="110" t="s">
        <v>601</v>
      </c>
      <c r="S844" s="111">
        <f t="shared" si="40"/>
        <v>-1552</v>
      </c>
      <c r="T844" s="108"/>
      <c r="U844" s="109">
        <v>23340</v>
      </c>
      <c r="V844" s="110">
        <v>24829</v>
      </c>
      <c r="W844" s="110">
        <v>23277</v>
      </c>
      <c r="X844" s="111">
        <f t="shared" si="41"/>
        <v>-1552</v>
      </c>
      <c r="Z844" s="112">
        <f>VLOOKUP(F844,'24q3 abv'!1:1048576,46,FALSE)</f>
        <v>-8.7981300551999482</v>
      </c>
      <c r="AA844" s="113">
        <f>VLOOKUP(F844,'24q3 abv'!1:1048576,48,FALSE)</f>
        <v>10.681823200416861</v>
      </c>
      <c r="AB844" s="113">
        <f>VLOOKUP(F844,'24q3 abv'!1:1048576,49,FALSE)</f>
        <v>4.139499251950669</v>
      </c>
      <c r="AC844" s="114">
        <f>VLOOKUP(F844,'24q3 abv'!1:1048576,50,FALSE)</f>
        <v>-6.5423239484661924</v>
      </c>
      <c r="AF844" s="257"/>
      <c r="AI844" s="257"/>
    </row>
    <row r="845" spans="1:35" x14ac:dyDescent="0.2">
      <c r="A845" s="105">
        <v>494</v>
      </c>
      <c r="B845" s="105">
        <v>494093178</v>
      </c>
      <c r="C845" s="106" t="s">
        <v>328</v>
      </c>
      <c r="D845" s="105">
        <v>93</v>
      </c>
      <c r="E845" s="106" t="s">
        <v>45</v>
      </c>
      <c r="F845" s="105">
        <v>178</v>
      </c>
      <c r="G845" s="106" t="s">
        <v>263</v>
      </c>
      <c r="H845" s="107">
        <v>2</v>
      </c>
      <c r="I845" s="108"/>
      <c r="J845" s="109">
        <v>10244</v>
      </c>
      <c r="K845" s="110">
        <v>10876</v>
      </c>
      <c r="L845" s="111">
        <f t="shared" si="39"/>
        <v>632</v>
      </c>
      <c r="M845" s="108"/>
      <c r="N845" s="109">
        <v>1114</v>
      </c>
      <c r="O845" s="110">
        <v>1182</v>
      </c>
      <c r="P845" s="110">
        <v>898</v>
      </c>
      <c r="Q845" s="110">
        <v>882</v>
      </c>
      <c r="R845" s="110" t="s">
        <v>601</v>
      </c>
      <c r="S845" s="111">
        <f t="shared" si="40"/>
        <v>-16</v>
      </c>
      <c r="T845" s="108"/>
      <c r="U845" s="109">
        <v>12446</v>
      </c>
      <c r="V845" s="110">
        <v>12962</v>
      </c>
      <c r="W845" s="110">
        <v>12946</v>
      </c>
      <c r="X845" s="111">
        <f t="shared" si="41"/>
        <v>-16</v>
      </c>
      <c r="Z845" s="112">
        <f>VLOOKUP(F845,'24q3 abv'!1:1048576,46,FALSE)</f>
        <v>-0.14262561134003704</v>
      </c>
      <c r="AA845" s="113">
        <f>VLOOKUP(F845,'24q3 abv'!1:1048576,48,FALSE)</f>
        <v>8.3432463650919875</v>
      </c>
      <c r="AB845" s="113">
        <f>VLOOKUP(F845,'24q3 abv'!1:1048576,49,FALSE)</f>
        <v>5.2586879486014846</v>
      </c>
      <c r="AC845" s="114">
        <f>VLOOKUP(F845,'24q3 abv'!1:1048576,50,FALSE)</f>
        <v>-3.0845584164905029</v>
      </c>
      <c r="AF845" s="257"/>
      <c r="AI845" s="257"/>
    </row>
    <row r="846" spans="1:35" x14ac:dyDescent="0.2">
      <c r="A846" s="105">
        <v>494</v>
      </c>
      <c r="B846" s="105">
        <v>494093181</v>
      </c>
      <c r="C846" s="106" t="s">
        <v>328</v>
      </c>
      <c r="D846" s="105">
        <v>93</v>
      </c>
      <c r="E846" s="106" t="s">
        <v>45</v>
      </c>
      <c r="F846" s="105">
        <v>181</v>
      </c>
      <c r="G846" s="106" t="s">
        <v>121</v>
      </c>
      <c r="H846" s="107">
        <v>5</v>
      </c>
      <c r="I846" s="108"/>
      <c r="J846" s="109">
        <v>17087</v>
      </c>
      <c r="K846" s="110">
        <v>18775</v>
      </c>
      <c r="L846" s="111">
        <f t="shared" si="39"/>
        <v>1688</v>
      </c>
      <c r="M846" s="108"/>
      <c r="N846" s="109">
        <v>242</v>
      </c>
      <c r="O846" s="110">
        <v>266</v>
      </c>
      <c r="P846" s="110">
        <v>281</v>
      </c>
      <c r="Q846" s="110">
        <v>191</v>
      </c>
      <c r="R846" s="110" t="s">
        <v>601</v>
      </c>
      <c r="S846" s="111">
        <f t="shared" si="40"/>
        <v>-90</v>
      </c>
      <c r="T846" s="108"/>
      <c r="U846" s="109">
        <v>18417</v>
      </c>
      <c r="V846" s="110">
        <v>20244</v>
      </c>
      <c r="W846" s="110">
        <v>20154</v>
      </c>
      <c r="X846" s="111">
        <f t="shared" si="41"/>
        <v>-90</v>
      </c>
      <c r="Z846" s="112">
        <f>VLOOKUP(F846,'24q3 abv'!1:1048576,46,FALSE)</f>
        <v>-0.48334719077513455</v>
      </c>
      <c r="AA846" s="113">
        <f>VLOOKUP(F846,'24q3 abv'!1:1048576,48,FALSE)</f>
        <v>10.063037309385781</v>
      </c>
      <c r="AB846" s="113">
        <f>VLOOKUP(F846,'24q3 abv'!1:1048576,49,FALSE)</f>
        <v>9.6133097603403517</v>
      </c>
      <c r="AC846" s="114">
        <f>VLOOKUP(F846,'24q3 abv'!1:1048576,50,FALSE)</f>
        <v>-0.44972754904542889</v>
      </c>
      <c r="AF846" s="257"/>
      <c r="AI846" s="257"/>
    </row>
    <row r="847" spans="1:35" x14ac:dyDescent="0.2">
      <c r="A847" s="105">
        <v>494</v>
      </c>
      <c r="B847" s="105">
        <v>494093229</v>
      </c>
      <c r="C847" s="106" t="s">
        <v>328</v>
      </c>
      <c r="D847" s="105">
        <v>93</v>
      </c>
      <c r="E847" s="106" t="s">
        <v>45</v>
      </c>
      <c r="F847" s="105">
        <v>229</v>
      </c>
      <c r="G847" s="106" t="s">
        <v>51</v>
      </c>
      <c r="H847" s="107">
        <v>4</v>
      </c>
      <c r="I847" s="108"/>
      <c r="J847" s="109">
        <v>18290</v>
      </c>
      <c r="K847" s="110">
        <v>15112</v>
      </c>
      <c r="L847" s="111">
        <f t="shared" si="39"/>
        <v>-3178</v>
      </c>
      <c r="M847" s="108"/>
      <c r="N847" s="109">
        <v>1377</v>
      </c>
      <c r="O847" s="110">
        <v>1138</v>
      </c>
      <c r="P847" s="110">
        <v>1138</v>
      </c>
      <c r="Q847" s="110">
        <v>1301</v>
      </c>
      <c r="R847" s="110" t="s">
        <v>601</v>
      </c>
      <c r="S847" s="111">
        <f t="shared" si="40"/>
        <v>163</v>
      </c>
      <c r="T847" s="108"/>
      <c r="U847" s="109">
        <v>20755</v>
      </c>
      <c r="V847" s="110">
        <v>17438</v>
      </c>
      <c r="W847" s="110">
        <v>17601</v>
      </c>
      <c r="X847" s="111">
        <f t="shared" si="41"/>
        <v>163</v>
      </c>
      <c r="Z847" s="112">
        <f>VLOOKUP(F847,'24q3 abv'!1:1048576,46,FALSE)</f>
        <v>1.0804157794700444</v>
      </c>
      <c r="AA847" s="113">
        <f>VLOOKUP(F847,'24q3 abv'!1:1048576,48,FALSE)</f>
        <v>9.163770661615338</v>
      </c>
      <c r="AB847" s="113">
        <f>VLOOKUP(F847,'24q3 abv'!1:1048576,49,FALSE)</f>
        <v>10.302219917358716</v>
      </c>
      <c r="AC847" s="114">
        <f>VLOOKUP(F847,'24q3 abv'!1:1048576,50,FALSE)</f>
        <v>1.1384492557433781</v>
      </c>
      <c r="AF847" s="257"/>
      <c r="AI847" s="257"/>
    </row>
    <row r="848" spans="1:35" x14ac:dyDescent="0.2">
      <c r="A848" s="105">
        <v>494</v>
      </c>
      <c r="B848" s="105">
        <v>494093248</v>
      </c>
      <c r="C848" s="106" t="s">
        <v>328</v>
      </c>
      <c r="D848" s="105">
        <v>93</v>
      </c>
      <c r="E848" s="106" t="s">
        <v>45</v>
      </c>
      <c r="F848" s="105">
        <v>248</v>
      </c>
      <c r="G848" s="106" t="s">
        <v>53</v>
      </c>
      <c r="H848" s="107">
        <v>306</v>
      </c>
      <c r="I848" s="108"/>
      <c r="J848" s="109">
        <v>15431</v>
      </c>
      <c r="K848" s="110">
        <v>16977</v>
      </c>
      <c r="L848" s="111">
        <f t="shared" si="39"/>
        <v>1546</v>
      </c>
      <c r="M848" s="108"/>
      <c r="N848" s="109">
        <v>1017</v>
      </c>
      <c r="O848" s="110">
        <v>1119</v>
      </c>
      <c r="P848" s="110">
        <v>536</v>
      </c>
      <c r="Q848" s="110">
        <v>548</v>
      </c>
      <c r="R848" s="110" t="s">
        <v>601</v>
      </c>
      <c r="S848" s="111">
        <f t="shared" si="40"/>
        <v>12</v>
      </c>
      <c r="T848" s="108"/>
      <c r="U848" s="109">
        <v>17536</v>
      </c>
      <c r="V848" s="110">
        <v>18701</v>
      </c>
      <c r="W848" s="110">
        <v>18713</v>
      </c>
      <c r="X848" s="111">
        <f t="shared" si="41"/>
        <v>12</v>
      </c>
      <c r="Z848" s="112">
        <f>VLOOKUP(F848,'24q3 abv'!1:1048576,46,FALSE)</f>
        <v>7.0278757644658185E-2</v>
      </c>
      <c r="AA848" s="113">
        <f>VLOOKUP(F848,'24q3 abv'!1:1048576,48,FALSE)</f>
        <v>13.952277793700604</v>
      </c>
      <c r="AB848" s="113">
        <f>VLOOKUP(F848,'24q3 abv'!1:1048576,49,FALSE)</f>
        <v>9.8352635981680656</v>
      </c>
      <c r="AC848" s="114">
        <f>VLOOKUP(F848,'24q3 abv'!1:1048576,50,FALSE)</f>
        <v>-4.1170141955325388</v>
      </c>
      <c r="AF848" s="257"/>
      <c r="AI848" s="257"/>
    </row>
    <row r="849" spans="1:35" x14ac:dyDescent="0.2">
      <c r="A849" s="105">
        <v>494</v>
      </c>
      <c r="B849" s="105">
        <v>494093262</v>
      </c>
      <c r="C849" s="106" t="s">
        <v>328</v>
      </c>
      <c r="D849" s="105">
        <v>93</v>
      </c>
      <c r="E849" s="106" t="s">
        <v>45</v>
      </c>
      <c r="F849" s="105">
        <v>262</v>
      </c>
      <c r="G849" s="106" t="s">
        <v>54</v>
      </c>
      <c r="H849" s="107">
        <v>19</v>
      </c>
      <c r="I849" s="108"/>
      <c r="J849" s="109">
        <v>14591</v>
      </c>
      <c r="K849" s="110">
        <v>15017</v>
      </c>
      <c r="L849" s="111">
        <f t="shared" si="39"/>
        <v>426</v>
      </c>
      <c r="M849" s="108"/>
      <c r="N849" s="109">
        <v>2910</v>
      </c>
      <c r="O849" s="110">
        <v>2995</v>
      </c>
      <c r="P849" s="110">
        <v>1944</v>
      </c>
      <c r="Q849" s="110">
        <v>1882</v>
      </c>
      <c r="R849" s="110" t="s">
        <v>601</v>
      </c>
      <c r="S849" s="111">
        <f t="shared" si="40"/>
        <v>-62</v>
      </c>
      <c r="T849" s="108"/>
      <c r="U849" s="109">
        <v>18589</v>
      </c>
      <c r="V849" s="110">
        <v>18149</v>
      </c>
      <c r="W849" s="110">
        <v>18087</v>
      </c>
      <c r="X849" s="111">
        <f t="shared" si="41"/>
        <v>-62</v>
      </c>
      <c r="Z849" s="112">
        <f>VLOOKUP(F849,'24q3 abv'!1:1048576,46,FALSE)</f>
        <v>-0.40802191869867954</v>
      </c>
      <c r="AA849" s="113">
        <f>VLOOKUP(F849,'24q3 abv'!1:1048576,48,FALSE)</f>
        <v>12.046713265731245</v>
      </c>
      <c r="AB849" s="113">
        <f>VLOOKUP(F849,'24q3 abv'!1:1048576,49,FALSE)</f>
        <v>4.312485183556074</v>
      </c>
      <c r="AC849" s="114">
        <f>VLOOKUP(F849,'24q3 abv'!1:1048576,50,FALSE)</f>
        <v>-7.7342280821751714</v>
      </c>
      <c r="AF849" s="257"/>
      <c r="AI849" s="257"/>
    </row>
    <row r="850" spans="1:35" x14ac:dyDescent="0.2">
      <c r="A850" s="105">
        <v>494</v>
      </c>
      <c r="B850" s="105">
        <v>494093284</v>
      </c>
      <c r="C850" s="106" t="s">
        <v>328</v>
      </c>
      <c r="D850" s="105">
        <v>93</v>
      </c>
      <c r="E850" s="106" t="s">
        <v>45</v>
      </c>
      <c r="F850" s="105">
        <v>284</v>
      </c>
      <c r="G850" s="106" t="s">
        <v>123</v>
      </c>
      <c r="H850" s="107">
        <v>4</v>
      </c>
      <c r="I850" s="108"/>
      <c r="J850" s="109">
        <v>11312</v>
      </c>
      <c r="K850" s="110">
        <v>13693</v>
      </c>
      <c r="L850" s="111">
        <f t="shared" si="39"/>
        <v>2381</v>
      </c>
      <c r="M850" s="108"/>
      <c r="N850" s="109">
        <v>4588</v>
      </c>
      <c r="O850" s="110">
        <v>5554</v>
      </c>
      <c r="P850" s="110">
        <v>5756</v>
      </c>
      <c r="Q850" s="110">
        <v>5770</v>
      </c>
      <c r="R850" s="110" t="s">
        <v>601</v>
      </c>
      <c r="S850" s="111">
        <f t="shared" si="40"/>
        <v>14</v>
      </c>
      <c r="T850" s="108"/>
      <c r="U850" s="109">
        <v>16988</v>
      </c>
      <c r="V850" s="110">
        <v>20637</v>
      </c>
      <c r="W850" s="110">
        <v>20651</v>
      </c>
      <c r="X850" s="111">
        <f t="shared" si="41"/>
        <v>14</v>
      </c>
      <c r="Z850" s="112">
        <f>VLOOKUP(F850,'24q3 abv'!1:1048576,46,FALSE)</f>
        <v>9.973661454191074E-2</v>
      </c>
      <c r="AA850" s="113">
        <f>VLOOKUP(F850,'24q3 abv'!1:1048576,48,FALSE)</f>
        <v>9.6087151862403939</v>
      </c>
      <c r="AB850" s="113">
        <f>VLOOKUP(F850,'24q3 abv'!1:1048576,49,FALSE)</f>
        <v>7.8756073980082109</v>
      </c>
      <c r="AC850" s="114">
        <f>VLOOKUP(F850,'24q3 abv'!1:1048576,50,FALSE)</f>
        <v>-1.733107788232183</v>
      </c>
      <c r="AF850" s="257"/>
      <c r="AI850" s="257"/>
    </row>
    <row r="851" spans="1:35" x14ac:dyDescent="0.2">
      <c r="A851" s="105">
        <v>494</v>
      </c>
      <c r="B851" s="105">
        <v>494093291</v>
      </c>
      <c r="C851" s="106" t="s">
        <v>328</v>
      </c>
      <c r="D851" s="105">
        <v>93</v>
      </c>
      <c r="E851" s="106" t="s">
        <v>45</v>
      </c>
      <c r="F851" s="105">
        <v>291</v>
      </c>
      <c r="G851" s="106" t="s">
        <v>138</v>
      </c>
      <c r="H851" s="107">
        <v>2</v>
      </c>
      <c r="I851" s="108"/>
      <c r="J851" s="109">
        <v>15581</v>
      </c>
      <c r="K851" s="110">
        <v>16562</v>
      </c>
      <c r="L851" s="111">
        <f t="shared" si="39"/>
        <v>981</v>
      </c>
      <c r="M851" s="108"/>
      <c r="N851" s="109">
        <v>6128</v>
      </c>
      <c r="O851" s="110">
        <v>6514</v>
      </c>
      <c r="P851" s="110">
        <v>5770</v>
      </c>
      <c r="Q851" s="110">
        <v>5716</v>
      </c>
      <c r="R851" s="110" t="s">
        <v>601</v>
      </c>
      <c r="S851" s="111">
        <f t="shared" si="40"/>
        <v>-54</v>
      </c>
      <c r="T851" s="108"/>
      <c r="U851" s="109">
        <v>22797</v>
      </c>
      <c r="V851" s="110">
        <v>23520</v>
      </c>
      <c r="W851" s="110">
        <v>23466</v>
      </c>
      <c r="X851" s="111">
        <f t="shared" si="41"/>
        <v>-54</v>
      </c>
      <c r="Z851" s="112">
        <f>VLOOKUP(F851,'24q3 abv'!1:1048576,46,FALSE)</f>
        <v>-0.3291364964601371</v>
      </c>
      <c r="AA851" s="113">
        <f>VLOOKUP(F851,'24q3 abv'!1:1048576,48,FALSE)</f>
        <v>5.8381031326832051</v>
      </c>
      <c r="AB851" s="113">
        <f>VLOOKUP(F851,'24q3 abv'!1:1048576,49,FALSE)</f>
        <v>1.6225893496952526</v>
      </c>
      <c r="AC851" s="114">
        <f>VLOOKUP(F851,'24q3 abv'!1:1048576,50,FALSE)</f>
        <v>-4.2155137829879523</v>
      </c>
      <c r="AF851" s="257"/>
      <c r="AI851" s="257"/>
    </row>
    <row r="852" spans="1:35" x14ac:dyDescent="0.2">
      <c r="A852" s="105">
        <v>494</v>
      </c>
      <c r="B852" s="105">
        <v>494093346</v>
      </c>
      <c r="C852" s="106" t="s">
        <v>328</v>
      </c>
      <c r="D852" s="105">
        <v>93</v>
      </c>
      <c r="E852" s="106" t="s">
        <v>45</v>
      </c>
      <c r="F852" s="105">
        <v>346</v>
      </c>
      <c r="G852" s="106" t="s">
        <v>55</v>
      </c>
      <c r="H852" s="107">
        <v>1</v>
      </c>
      <c r="I852" s="108"/>
      <c r="J852" s="109">
        <v>15559</v>
      </c>
      <c r="K852" s="110">
        <v>16774</v>
      </c>
      <c r="L852" s="111">
        <f t="shared" si="39"/>
        <v>1215</v>
      </c>
      <c r="M852" s="108"/>
      <c r="N852" s="109">
        <v>1528</v>
      </c>
      <c r="O852" s="110">
        <v>1647</v>
      </c>
      <c r="P852" s="110">
        <v>2011</v>
      </c>
      <c r="Q852" s="110">
        <v>1820</v>
      </c>
      <c r="R852" s="110" t="s">
        <v>601</v>
      </c>
      <c r="S852" s="111">
        <f t="shared" si="40"/>
        <v>-191</v>
      </c>
      <c r="T852" s="108"/>
      <c r="U852" s="109">
        <v>18175</v>
      </c>
      <c r="V852" s="110">
        <v>19973</v>
      </c>
      <c r="W852" s="110">
        <v>19782</v>
      </c>
      <c r="X852" s="111">
        <f t="shared" si="41"/>
        <v>-191</v>
      </c>
      <c r="Z852" s="112">
        <f>VLOOKUP(F852,'24q3 abv'!1:1048576,46,FALSE)</f>
        <v>-1.1413087072460257</v>
      </c>
      <c r="AA852" s="113">
        <f>VLOOKUP(F852,'24q3 abv'!1:1048576,48,FALSE)</f>
        <v>10.458193760267722</v>
      </c>
      <c r="AB852" s="113">
        <f>VLOOKUP(F852,'24q3 abv'!1:1048576,49,FALSE)</f>
        <v>11.744998023737338</v>
      </c>
      <c r="AC852" s="114">
        <f>VLOOKUP(F852,'24q3 abv'!1:1048576,50,FALSE)</f>
        <v>1.286804263469616</v>
      </c>
      <c r="AF852" s="257"/>
      <c r="AI852" s="257"/>
    </row>
    <row r="853" spans="1:35" x14ac:dyDescent="0.2">
      <c r="A853" s="105">
        <v>494</v>
      </c>
      <c r="B853" s="105">
        <v>494093347</v>
      </c>
      <c r="C853" s="106" t="s">
        <v>328</v>
      </c>
      <c r="D853" s="105">
        <v>93</v>
      </c>
      <c r="E853" s="106" t="s">
        <v>45</v>
      </c>
      <c r="F853" s="105">
        <v>347</v>
      </c>
      <c r="G853" s="106" t="s">
        <v>127</v>
      </c>
      <c r="H853" s="107">
        <v>3</v>
      </c>
      <c r="I853" s="108"/>
      <c r="J853" s="109">
        <v>17067</v>
      </c>
      <c r="K853" s="110">
        <v>19506</v>
      </c>
      <c r="L853" s="111">
        <f t="shared" si="39"/>
        <v>2439</v>
      </c>
      <c r="M853" s="108"/>
      <c r="N853" s="109">
        <v>7628</v>
      </c>
      <c r="O853" s="110">
        <v>8718</v>
      </c>
      <c r="P853" s="110">
        <v>8235</v>
      </c>
      <c r="Q853" s="110">
        <v>8241</v>
      </c>
      <c r="R853" s="110" t="s">
        <v>601</v>
      </c>
      <c r="S853" s="111">
        <f t="shared" si="40"/>
        <v>6</v>
      </c>
      <c r="T853" s="108"/>
      <c r="U853" s="109">
        <v>25783</v>
      </c>
      <c r="V853" s="110">
        <v>28929</v>
      </c>
      <c r="W853" s="110">
        <v>28935</v>
      </c>
      <c r="X853" s="111">
        <f t="shared" si="41"/>
        <v>6</v>
      </c>
      <c r="Z853" s="112">
        <f>VLOOKUP(F853,'24q3 abv'!1:1048576,46,FALSE)</f>
        <v>3.4462395688734659E-2</v>
      </c>
      <c r="AA853" s="113">
        <f>VLOOKUP(F853,'24q3 abv'!1:1048576,48,FALSE)</f>
        <v>7.3734963698448421</v>
      </c>
      <c r="AB853" s="113">
        <f>VLOOKUP(F853,'24q3 abv'!1:1048576,49,FALSE)</f>
        <v>5.2265994503235369</v>
      </c>
      <c r="AC853" s="114">
        <f>VLOOKUP(F853,'24q3 abv'!1:1048576,50,FALSE)</f>
        <v>-2.1468969195213052</v>
      </c>
      <c r="AF853" s="257"/>
      <c r="AI853" s="257"/>
    </row>
    <row r="854" spans="1:35" x14ac:dyDescent="0.2">
      <c r="A854" s="105">
        <v>496</v>
      </c>
      <c r="B854" s="105">
        <v>496201003</v>
      </c>
      <c r="C854" s="106" t="s">
        <v>329</v>
      </c>
      <c r="D854" s="105">
        <v>201</v>
      </c>
      <c r="E854" s="106" t="s">
        <v>36</v>
      </c>
      <c r="F854" s="105">
        <v>3</v>
      </c>
      <c r="G854" s="106" t="s">
        <v>37</v>
      </c>
      <c r="H854" s="107">
        <v>1</v>
      </c>
      <c r="I854" s="108"/>
      <c r="J854" s="109">
        <v>12089.715302013421</v>
      </c>
      <c r="K854" s="110">
        <v>13031</v>
      </c>
      <c r="L854" s="111">
        <f t="shared" si="39"/>
        <v>941.28469798657898</v>
      </c>
      <c r="M854" s="108"/>
      <c r="N854" s="109">
        <v>1636</v>
      </c>
      <c r="O854" s="110">
        <v>1764</v>
      </c>
      <c r="P854" s="110">
        <v>1764</v>
      </c>
      <c r="Q854" s="110">
        <v>763</v>
      </c>
      <c r="R854" s="110" t="s">
        <v>601</v>
      </c>
      <c r="S854" s="111">
        <f t="shared" si="40"/>
        <v>-1001</v>
      </c>
      <c r="T854" s="108"/>
      <c r="U854" s="109">
        <v>14813.715302013421</v>
      </c>
      <c r="V854" s="110">
        <v>15983</v>
      </c>
      <c r="W854" s="110">
        <v>14982</v>
      </c>
      <c r="X854" s="111">
        <f t="shared" si="41"/>
        <v>-1001</v>
      </c>
      <c r="Z854" s="112">
        <f>VLOOKUP(F854,'24q3 abv'!1:1048576,46,FALSE)</f>
        <v>-7.6795771866539155</v>
      </c>
      <c r="AA854" s="113">
        <f>VLOOKUP(F854,'24q3 abv'!1:1048576,48,FALSE)</f>
        <v>10.410942543442467</v>
      </c>
      <c r="AB854" s="113">
        <f>VLOOKUP(F854,'24q3 abv'!1:1048576,49,FALSE)</f>
        <v>2.4926605799781987</v>
      </c>
      <c r="AC854" s="114">
        <f>VLOOKUP(F854,'24q3 abv'!1:1048576,50,FALSE)</f>
        <v>-7.9182819634642678</v>
      </c>
      <c r="AF854" s="257"/>
      <c r="AI854" s="257"/>
    </row>
    <row r="855" spans="1:35" x14ac:dyDescent="0.2">
      <c r="A855" s="105">
        <v>496</v>
      </c>
      <c r="B855" s="105">
        <v>496201072</v>
      </c>
      <c r="C855" s="106" t="s">
        <v>329</v>
      </c>
      <c r="D855" s="105">
        <v>201</v>
      </c>
      <c r="E855" s="106" t="s">
        <v>36</v>
      </c>
      <c r="F855" s="105">
        <v>72</v>
      </c>
      <c r="G855" s="106" t="s">
        <v>38</v>
      </c>
      <c r="H855" s="107">
        <v>2</v>
      </c>
      <c r="I855" s="108"/>
      <c r="J855" s="109">
        <v>13080</v>
      </c>
      <c r="K855" s="110">
        <v>13962</v>
      </c>
      <c r="L855" s="111">
        <f t="shared" si="39"/>
        <v>882</v>
      </c>
      <c r="M855" s="108"/>
      <c r="N855" s="109">
        <v>3201</v>
      </c>
      <c r="O855" s="110">
        <v>3417</v>
      </c>
      <c r="P855" s="110">
        <v>3536</v>
      </c>
      <c r="Q855" s="110">
        <v>3532</v>
      </c>
      <c r="R855" s="110" t="s">
        <v>601</v>
      </c>
      <c r="S855" s="111">
        <f t="shared" si="40"/>
        <v>-4</v>
      </c>
      <c r="T855" s="108"/>
      <c r="U855" s="109">
        <v>17369</v>
      </c>
      <c r="V855" s="110">
        <v>18686</v>
      </c>
      <c r="W855" s="110">
        <v>18682</v>
      </c>
      <c r="X855" s="111">
        <f t="shared" si="41"/>
        <v>-4</v>
      </c>
      <c r="Z855" s="112">
        <f>VLOOKUP(F855,'24q3 abv'!1:1048576,46,FALSE)</f>
        <v>-2.6092120464838331E-2</v>
      </c>
      <c r="AA855" s="113">
        <f>VLOOKUP(F855,'24q3 abv'!1:1048576,48,FALSE)</f>
        <v>4.2224493302400115</v>
      </c>
      <c r="AB855" s="113">
        <f>VLOOKUP(F855,'24q3 abv'!1:1048576,49,FALSE)</f>
        <v>4.8903306584052233</v>
      </c>
      <c r="AC855" s="114">
        <f>VLOOKUP(F855,'24q3 abv'!1:1048576,50,FALSE)</f>
        <v>0.66788132816521184</v>
      </c>
      <c r="AF855" s="257"/>
      <c r="AI855" s="257"/>
    </row>
    <row r="856" spans="1:35" x14ac:dyDescent="0.2">
      <c r="A856" s="105">
        <v>496</v>
      </c>
      <c r="B856" s="105">
        <v>496201094</v>
      </c>
      <c r="C856" s="106" t="s">
        <v>329</v>
      </c>
      <c r="D856" s="105">
        <v>201</v>
      </c>
      <c r="E856" s="106" t="s">
        <v>36</v>
      </c>
      <c r="F856" s="105">
        <v>94</v>
      </c>
      <c r="G856" s="106" t="s">
        <v>330</v>
      </c>
      <c r="H856" s="107">
        <v>2</v>
      </c>
      <c r="I856" s="108"/>
      <c r="J856" s="109" t="s">
        <v>601</v>
      </c>
      <c r="K856" s="110">
        <v>14327</v>
      </c>
      <c r="L856" s="111" t="str">
        <f t="shared" si="39"/>
        <v/>
      </c>
      <c r="M856" s="108"/>
      <c r="N856" s="109" t="s">
        <v>601</v>
      </c>
      <c r="O856" s="110" t="s">
        <v>601</v>
      </c>
      <c r="P856" s="110">
        <v>303</v>
      </c>
      <c r="Q856" s="110">
        <v>300</v>
      </c>
      <c r="R856" s="110" t="s">
        <v>601</v>
      </c>
      <c r="S856" s="111">
        <f t="shared" si="40"/>
        <v>-3</v>
      </c>
      <c r="T856" s="108"/>
      <c r="U856" s="109" t="s">
        <v>601</v>
      </c>
      <c r="V856" s="110">
        <v>15818</v>
      </c>
      <c r="W856" s="110">
        <v>15815</v>
      </c>
      <c r="X856" s="111">
        <f t="shared" si="41"/>
        <v>-3</v>
      </c>
      <c r="Z856" s="112">
        <f>VLOOKUP(F856,'24q3 abv'!1:1048576,46,FALSE)</f>
        <v>-2.2245816658653439E-2</v>
      </c>
      <c r="AA856" s="113">
        <f>VLOOKUP(F856,'24q3 abv'!1:1048576,48,FALSE)</f>
        <v>6.5824400368468812</v>
      </c>
      <c r="AB856" s="113">
        <f>VLOOKUP(F856,'24q3 abv'!1:1048576,49,FALSE)</f>
        <v>3.6057324636979344</v>
      </c>
      <c r="AC856" s="114">
        <f>VLOOKUP(F856,'24q3 abv'!1:1048576,50,FALSE)</f>
        <v>-2.9767075731489467</v>
      </c>
      <c r="AF856" s="257"/>
      <c r="AI856" s="257"/>
    </row>
    <row r="857" spans="1:35" x14ac:dyDescent="0.2">
      <c r="A857" s="105">
        <v>496</v>
      </c>
      <c r="B857" s="105">
        <v>496201095</v>
      </c>
      <c r="C857" s="106" t="s">
        <v>329</v>
      </c>
      <c r="D857" s="105">
        <v>201</v>
      </c>
      <c r="E857" s="106" t="s">
        <v>36</v>
      </c>
      <c r="F857" s="105">
        <v>95</v>
      </c>
      <c r="G857" s="106" t="s">
        <v>39</v>
      </c>
      <c r="H857" s="107">
        <v>2</v>
      </c>
      <c r="I857" s="108"/>
      <c r="J857" s="109">
        <v>15831</v>
      </c>
      <c r="K857" s="110">
        <v>19340</v>
      </c>
      <c r="L857" s="111">
        <f t="shared" si="39"/>
        <v>3509</v>
      </c>
      <c r="M857" s="108"/>
      <c r="N857" s="109">
        <v>43</v>
      </c>
      <c r="O857" s="110">
        <v>52</v>
      </c>
      <c r="P857" s="110">
        <v>211</v>
      </c>
      <c r="Q857" s="110">
        <v>184</v>
      </c>
      <c r="R857" s="110" t="s">
        <v>601</v>
      </c>
      <c r="S857" s="111">
        <f t="shared" si="40"/>
        <v>-27</v>
      </c>
      <c r="T857" s="108"/>
      <c r="U857" s="109">
        <v>16962</v>
      </c>
      <c r="V857" s="110">
        <v>20739</v>
      </c>
      <c r="W857" s="110">
        <v>20712</v>
      </c>
      <c r="X857" s="111">
        <f t="shared" si="41"/>
        <v>-27</v>
      </c>
      <c r="Z857" s="112">
        <f>VLOOKUP(F857,'24q3 abv'!1:1048576,46,FALSE)</f>
        <v>-0.13756321883191447</v>
      </c>
      <c r="AA857" s="113">
        <f>VLOOKUP(F857,'24q3 abv'!1:1048576,48,FALSE)</f>
        <v>10.642874418030464</v>
      </c>
      <c r="AB857" s="113">
        <f>VLOOKUP(F857,'24q3 abv'!1:1048576,49,FALSE)</f>
        <v>11.463668137205229</v>
      </c>
      <c r="AC857" s="114">
        <f>VLOOKUP(F857,'24q3 abv'!1:1048576,50,FALSE)</f>
        <v>0.82079371917476429</v>
      </c>
      <c r="AF857" s="257"/>
      <c r="AI857" s="257"/>
    </row>
    <row r="858" spans="1:35" x14ac:dyDescent="0.2">
      <c r="A858" s="105">
        <v>496</v>
      </c>
      <c r="B858" s="105">
        <v>496201201</v>
      </c>
      <c r="C858" s="106" t="s">
        <v>329</v>
      </c>
      <c r="D858" s="105">
        <v>201</v>
      </c>
      <c r="E858" s="106" t="s">
        <v>36</v>
      </c>
      <c r="F858" s="105">
        <v>201</v>
      </c>
      <c r="G858" s="106" t="s">
        <v>36</v>
      </c>
      <c r="H858" s="107">
        <v>494</v>
      </c>
      <c r="I858" s="108"/>
      <c r="J858" s="109">
        <v>15506</v>
      </c>
      <c r="K858" s="110">
        <v>17337</v>
      </c>
      <c r="L858" s="111">
        <f t="shared" si="39"/>
        <v>1831</v>
      </c>
      <c r="M858" s="108"/>
      <c r="N858" s="109">
        <v>76</v>
      </c>
      <c r="O858" s="110">
        <v>84</v>
      </c>
      <c r="P858" s="110">
        <v>145</v>
      </c>
      <c r="Q858" s="110">
        <v>91</v>
      </c>
      <c r="R858" s="110" t="s">
        <v>601</v>
      </c>
      <c r="S858" s="111">
        <f t="shared" si="40"/>
        <v>-54</v>
      </c>
      <c r="T858" s="108"/>
      <c r="U858" s="109">
        <v>16670</v>
      </c>
      <c r="V858" s="110">
        <v>18670</v>
      </c>
      <c r="W858" s="110">
        <v>18616</v>
      </c>
      <c r="X858" s="111">
        <f t="shared" si="41"/>
        <v>-54</v>
      </c>
      <c r="Z858" s="112">
        <f>VLOOKUP(F858,'24q3 abv'!1:1048576,46,FALSE)</f>
        <v>-0.3106533941193419</v>
      </c>
      <c r="AA858" s="113">
        <f>VLOOKUP(F858,'24q3 abv'!1:1048576,48,FALSE)</f>
        <v>11.362483798408906</v>
      </c>
      <c r="AB858" s="113">
        <f>VLOOKUP(F858,'24q3 abv'!1:1048576,49,FALSE)</f>
        <v>11.408756853429635</v>
      </c>
      <c r="AC858" s="114">
        <f>VLOOKUP(F858,'24q3 abv'!1:1048576,50,FALSE)</f>
        <v>4.6273055020728648E-2</v>
      </c>
      <c r="AF858" s="257"/>
      <c r="AI858" s="257"/>
    </row>
    <row r="859" spans="1:35" x14ac:dyDescent="0.2">
      <c r="A859" s="105">
        <v>496</v>
      </c>
      <c r="B859" s="105">
        <v>496201331</v>
      </c>
      <c r="C859" s="106" t="s">
        <v>329</v>
      </c>
      <c r="D859" s="105">
        <v>201</v>
      </c>
      <c r="E859" s="106" t="s">
        <v>36</v>
      </c>
      <c r="F859" s="105">
        <v>331</v>
      </c>
      <c r="G859" s="106" t="s">
        <v>40</v>
      </c>
      <c r="H859" s="107">
        <v>1</v>
      </c>
      <c r="I859" s="108"/>
      <c r="J859" s="109">
        <v>12569.268859364875</v>
      </c>
      <c r="K859" s="110">
        <v>12243</v>
      </c>
      <c r="L859" s="111">
        <f t="shared" si="39"/>
        <v>-326.26885936487452</v>
      </c>
      <c r="M859" s="108"/>
      <c r="N859" s="109">
        <v>2821</v>
      </c>
      <c r="O859" s="110">
        <v>2748</v>
      </c>
      <c r="P859" s="110">
        <v>2473</v>
      </c>
      <c r="Q859" s="110">
        <v>2338</v>
      </c>
      <c r="R859" s="110" t="s">
        <v>601</v>
      </c>
      <c r="S859" s="111">
        <f t="shared" si="40"/>
        <v>-135</v>
      </c>
      <c r="T859" s="108"/>
      <c r="U859" s="109">
        <v>16478.268859364875</v>
      </c>
      <c r="V859" s="110">
        <v>15904</v>
      </c>
      <c r="W859" s="110">
        <v>15769</v>
      </c>
      <c r="X859" s="111">
        <f t="shared" si="41"/>
        <v>-135</v>
      </c>
      <c r="Z859" s="112">
        <f>VLOOKUP(F859,'24q3 abv'!1:1048576,46,FALSE)</f>
        <v>-1.0982046726682881</v>
      </c>
      <c r="AA859" s="113">
        <f>VLOOKUP(F859,'24q3 abv'!1:1048576,48,FALSE)</f>
        <v>7.8982011483907915</v>
      </c>
      <c r="AB859" s="113">
        <f>VLOOKUP(F859,'24q3 abv'!1:1048576,49,FALSE)</f>
        <v>4.9441425167207242</v>
      </c>
      <c r="AC859" s="114">
        <f>VLOOKUP(F859,'24q3 abv'!1:1048576,50,FALSE)</f>
        <v>-2.9540586316700672</v>
      </c>
      <c r="AF859" s="257"/>
      <c r="AI859" s="257"/>
    </row>
    <row r="860" spans="1:35" x14ac:dyDescent="0.2">
      <c r="A860" s="105">
        <v>497</v>
      </c>
      <c r="B860" s="105">
        <v>497117005</v>
      </c>
      <c r="C860" s="106" t="s">
        <v>331</v>
      </c>
      <c r="D860" s="105">
        <v>117</v>
      </c>
      <c r="E860" s="106" t="s">
        <v>280</v>
      </c>
      <c r="F860" s="105">
        <v>5</v>
      </c>
      <c r="G860" s="106" t="s">
        <v>186</v>
      </c>
      <c r="H860" s="107">
        <v>7</v>
      </c>
      <c r="I860" s="108"/>
      <c r="J860" s="109">
        <v>12019</v>
      </c>
      <c r="K860" s="110">
        <v>13005</v>
      </c>
      <c r="L860" s="111">
        <f t="shared" si="39"/>
        <v>986</v>
      </c>
      <c r="M860" s="108"/>
      <c r="N860" s="109">
        <v>5133</v>
      </c>
      <c r="O860" s="110">
        <v>5554</v>
      </c>
      <c r="P860" s="110">
        <v>4580</v>
      </c>
      <c r="Q860" s="110">
        <v>5554</v>
      </c>
      <c r="R860" s="110" t="s">
        <v>601</v>
      </c>
      <c r="S860" s="111">
        <f t="shared" si="40"/>
        <v>974</v>
      </c>
      <c r="T860" s="108"/>
      <c r="U860" s="109">
        <v>18240</v>
      </c>
      <c r="V860" s="110">
        <v>18773</v>
      </c>
      <c r="W860" s="110">
        <v>19747</v>
      </c>
      <c r="X860" s="111">
        <f t="shared" si="41"/>
        <v>974</v>
      </c>
      <c r="Z860" s="112">
        <f>VLOOKUP(F860,'24q3 abv'!1:1048576,46,FALSE)</f>
        <v>7.4909821200908482</v>
      </c>
      <c r="AA860" s="113">
        <f>VLOOKUP(F860,'24q3 abv'!1:1048576,48,FALSE)</f>
        <v>8.4370747745265948</v>
      </c>
      <c r="AB860" s="113">
        <f>VLOOKUP(F860,'24q3 abv'!1:1048576,49,FALSE)</f>
        <v>6.6111434692590842</v>
      </c>
      <c r="AC860" s="114">
        <f>VLOOKUP(F860,'24q3 abv'!1:1048576,50,FALSE)</f>
        <v>-1.8259313052675106</v>
      </c>
      <c r="AF860" s="257"/>
      <c r="AI860" s="257"/>
    </row>
    <row r="861" spans="1:35" x14ac:dyDescent="0.2">
      <c r="A861" s="105">
        <v>497</v>
      </c>
      <c r="B861" s="105">
        <v>497117008</v>
      </c>
      <c r="C861" s="106" t="s">
        <v>331</v>
      </c>
      <c r="D861" s="105">
        <v>117</v>
      </c>
      <c r="E861" s="106" t="s">
        <v>280</v>
      </c>
      <c r="F861" s="105">
        <v>8</v>
      </c>
      <c r="G861" s="106" t="s">
        <v>235</v>
      </c>
      <c r="H861" s="107">
        <v>69</v>
      </c>
      <c r="I861" s="108"/>
      <c r="J861" s="109">
        <v>10930</v>
      </c>
      <c r="K861" s="110">
        <v>11662</v>
      </c>
      <c r="L861" s="111">
        <f t="shared" si="39"/>
        <v>732</v>
      </c>
      <c r="M861" s="108"/>
      <c r="N861" s="109">
        <v>11015</v>
      </c>
      <c r="O861" s="110">
        <v>11752</v>
      </c>
      <c r="P861" s="110">
        <v>11121</v>
      </c>
      <c r="Q861" s="110">
        <v>11127</v>
      </c>
      <c r="R861" s="110" t="s">
        <v>601</v>
      </c>
      <c r="S861" s="111">
        <f t="shared" si="40"/>
        <v>6</v>
      </c>
      <c r="T861" s="108"/>
      <c r="U861" s="109">
        <v>23033</v>
      </c>
      <c r="V861" s="110">
        <v>23971</v>
      </c>
      <c r="W861" s="110">
        <v>23977</v>
      </c>
      <c r="X861" s="111">
        <f t="shared" si="41"/>
        <v>6</v>
      </c>
      <c r="Z861" s="112">
        <f>VLOOKUP(F861,'24q3 abv'!1:1048576,46,FALSE)</f>
        <v>4.9524354643580182E-2</v>
      </c>
      <c r="AA861" s="113">
        <f>VLOOKUP(F861,'24q3 abv'!1:1048576,48,FALSE)</f>
        <v>5.7888946130846719</v>
      </c>
      <c r="AB861" s="113">
        <f>VLOOKUP(F861,'24q3 abv'!1:1048576,49,FALSE)</f>
        <v>2.6749239480708069</v>
      </c>
      <c r="AC861" s="114">
        <f>VLOOKUP(F861,'24q3 abv'!1:1048576,50,FALSE)</f>
        <v>-3.113970665013865</v>
      </c>
      <c r="AF861" s="257"/>
      <c r="AI861" s="257"/>
    </row>
    <row r="862" spans="1:35" x14ac:dyDescent="0.2">
      <c r="A862" s="105">
        <v>497</v>
      </c>
      <c r="B862" s="105">
        <v>497117024</v>
      </c>
      <c r="C862" s="106" t="s">
        <v>331</v>
      </c>
      <c r="D862" s="105">
        <v>117</v>
      </c>
      <c r="E862" s="106" t="s">
        <v>280</v>
      </c>
      <c r="F862" s="105">
        <v>24</v>
      </c>
      <c r="G862" s="106" t="s">
        <v>187</v>
      </c>
      <c r="H862" s="107">
        <v>20</v>
      </c>
      <c r="I862" s="108"/>
      <c r="J862" s="109">
        <v>11636</v>
      </c>
      <c r="K862" s="110">
        <v>12485</v>
      </c>
      <c r="L862" s="111">
        <f t="shared" si="39"/>
        <v>849</v>
      </c>
      <c r="M862" s="108"/>
      <c r="N862" s="109">
        <v>3001</v>
      </c>
      <c r="O862" s="110">
        <v>3220</v>
      </c>
      <c r="P862" s="110">
        <v>2383</v>
      </c>
      <c r="Q862" s="110">
        <v>2411</v>
      </c>
      <c r="R862" s="110" t="s">
        <v>601</v>
      </c>
      <c r="S862" s="111">
        <f t="shared" si="40"/>
        <v>28</v>
      </c>
      <c r="T862" s="108"/>
      <c r="U862" s="109">
        <v>15725</v>
      </c>
      <c r="V862" s="110">
        <v>16056</v>
      </c>
      <c r="W862" s="110">
        <v>16084</v>
      </c>
      <c r="X862" s="111">
        <f t="shared" si="41"/>
        <v>28</v>
      </c>
      <c r="Z862" s="112">
        <f>VLOOKUP(F862,'24q3 abv'!1:1048576,46,FALSE)</f>
        <v>0.22122968897076589</v>
      </c>
      <c r="AA862" s="113">
        <f>VLOOKUP(F862,'24q3 abv'!1:1048576,48,FALSE)</f>
        <v>5.0376215088131246</v>
      </c>
      <c r="AB862" s="113">
        <f>VLOOKUP(F862,'24q3 abv'!1:1048576,49,FALSE)</f>
        <v>-0.49888371645386581</v>
      </c>
      <c r="AC862" s="114">
        <f>VLOOKUP(F862,'24q3 abv'!1:1048576,50,FALSE)</f>
        <v>-5.5365052252669908</v>
      </c>
      <c r="AF862" s="257"/>
      <c r="AI862" s="257"/>
    </row>
    <row r="863" spans="1:35" x14ac:dyDescent="0.2">
      <c r="A863" s="105">
        <v>497</v>
      </c>
      <c r="B863" s="105">
        <v>497117061</v>
      </c>
      <c r="C863" s="106" t="s">
        <v>331</v>
      </c>
      <c r="D863" s="105">
        <v>117</v>
      </c>
      <c r="E863" s="106" t="s">
        <v>280</v>
      </c>
      <c r="F863" s="105">
        <v>61</v>
      </c>
      <c r="G863" s="106" t="s">
        <v>188</v>
      </c>
      <c r="H863" s="107">
        <v>20</v>
      </c>
      <c r="I863" s="108"/>
      <c r="J863" s="109">
        <v>12979</v>
      </c>
      <c r="K863" s="110">
        <v>13552</v>
      </c>
      <c r="L863" s="111">
        <f t="shared" si="39"/>
        <v>573</v>
      </c>
      <c r="M863" s="108"/>
      <c r="N863" s="109">
        <v>550</v>
      </c>
      <c r="O863" s="110">
        <v>574</v>
      </c>
      <c r="P863" s="110">
        <v>0</v>
      </c>
      <c r="Q863" s="110">
        <v>386</v>
      </c>
      <c r="R863" s="110" t="s">
        <v>601</v>
      </c>
      <c r="S863" s="111">
        <f t="shared" si="40"/>
        <v>386</v>
      </c>
      <c r="T863" s="108"/>
      <c r="U863" s="109">
        <v>14617</v>
      </c>
      <c r="V863" s="110">
        <v>14740</v>
      </c>
      <c r="W863" s="110">
        <v>15126</v>
      </c>
      <c r="X863" s="111">
        <f t="shared" si="41"/>
        <v>386</v>
      </c>
      <c r="Z863" s="112">
        <f>VLOOKUP(F863,'24q3 abv'!1:1048576,46,FALSE)</f>
        <v>23.491529323890191</v>
      </c>
      <c r="AA863" s="113">
        <f>VLOOKUP(F863,'24q3 abv'!1:1048576,48,FALSE)</f>
        <v>8.6806839071718578</v>
      </c>
      <c r="AB863" s="113">
        <f>VLOOKUP(F863,'24q3 abv'!1:1048576,49,FALSE)</f>
        <v>7.1601836101013259</v>
      </c>
      <c r="AC863" s="114">
        <f>VLOOKUP(F863,'24q3 abv'!1:1048576,50,FALSE)</f>
        <v>-1.5205002970705319</v>
      </c>
      <c r="AF863" s="257"/>
      <c r="AI863" s="257"/>
    </row>
    <row r="864" spans="1:35" x14ac:dyDescent="0.2">
      <c r="A864" s="105">
        <v>497</v>
      </c>
      <c r="B864" s="105">
        <v>497117074</v>
      </c>
      <c r="C864" s="106" t="s">
        <v>331</v>
      </c>
      <c r="D864" s="105">
        <v>117</v>
      </c>
      <c r="E864" s="106" t="s">
        <v>280</v>
      </c>
      <c r="F864" s="105">
        <v>74</v>
      </c>
      <c r="G864" s="106" t="s">
        <v>332</v>
      </c>
      <c r="H864" s="107">
        <v>6</v>
      </c>
      <c r="I864" s="108"/>
      <c r="J864" s="109">
        <v>11285</v>
      </c>
      <c r="K864" s="110">
        <v>12210</v>
      </c>
      <c r="L864" s="111">
        <f t="shared" si="39"/>
        <v>925</v>
      </c>
      <c r="M864" s="108"/>
      <c r="N864" s="109">
        <v>10446</v>
      </c>
      <c r="O864" s="110">
        <v>11302</v>
      </c>
      <c r="P864" s="110">
        <v>10602</v>
      </c>
      <c r="Q864" s="110">
        <v>10408</v>
      </c>
      <c r="R864" s="110" t="s">
        <v>601</v>
      </c>
      <c r="S864" s="111">
        <f t="shared" si="40"/>
        <v>-194</v>
      </c>
      <c r="T864" s="108"/>
      <c r="U864" s="109">
        <v>22819</v>
      </c>
      <c r="V864" s="110">
        <v>24000</v>
      </c>
      <c r="W864" s="110">
        <v>23806</v>
      </c>
      <c r="X864" s="111">
        <f t="shared" si="41"/>
        <v>-194</v>
      </c>
      <c r="Z864" s="112">
        <f>VLOOKUP(F864,'24q3 abv'!1:1048576,46,FALSE)</f>
        <v>-1.5885747503172638</v>
      </c>
      <c r="AA864" s="113">
        <f>VLOOKUP(F864,'24q3 abv'!1:1048576,48,FALSE)</f>
        <v>5.8909543181272976</v>
      </c>
      <c r="AB864" s="113">
        <f>VLOOKUP(F864,'24q3 abv'!1:1048576,49,FALSE)</f>
        <v>1.6802781289889994</v>
      </c>
      <c r="AC864" s="114">
        <f>VLOOKUP(F864,'24q3 abv'!1:1048576,50,FALSE)</f>
        <v>-4.2106761891382982</v>
      </c>
      <c r="AF864" s="257"/>
      <c r="AI864" s="257"/>
    </row>
    <row r="865" spans="1:35" x14ac:dyDescent="0.2">
      <c r="A865" s="105">
        <v>497</v>
      </c>
      <c r="B865" s="105">
        <v>497117086</v>
      </c>
      <c r="C865" s="106" t="s">
        <v>331</v>
      </c>
      <c r="D865" s="105">
        <v>117</v>
      </c>
      <c r="E865" s="106" t="s">
        <v>280</v>
      </c>
      <c r="F865" s="105">
        <v>86</v>
      </c>
      <c r="G865" s="106" t="s">
        <v>234</v>
      </c>
      <c r="H865" s="107">
        <v>21</v>
      </c>
      <c r="I865" s="108"/>
      <c r="J865" s="109">
        <v>11583</v>
      </c>
      <c r="K865" s="110">
        <v>11826</v>
      </c>
      <c r="L865" s="111">
        <f t="shared" si="39"/>
        <v>243</v>
      </c>
      <c r="M865" s="108"/>
      <c r="N865" s="109">
        <v>1179</v>
      </c>
      <c r="O865" s="110">
        <v>1204</v>
      </c>
      <c r="P865" s="110">
        <v>1224</v>
      </c>
      <c r="Q865" s="110">
        <v>1205</v>
      </c>
      <c r="R865" s="110" t="s">
        <v>601</v>
      </c>
      <c r="S865" s="111">
        <f t="shared" si="40"/>
        <v>-19</v>
      </c>
      <c r="T865" s="108"/>
      <c r="U865" s="109">
        <v>13850</v>
      </c>
      <c r="V865" s="110">
        <v>14238</v>
      </c>
      <c r="W865" s="110">
        <v>14219</v>
      </c>
      <c r="X865" s="111">
        <f t="shared" si="41"/>
        <v>-19</v>
      </c>
      <c r="Z865" s="112">
        <f>VLOOKUP(F865,'24q3 abv'!1:1048576,46,FALSE)</f>
        <v>-0.16871184399707317</v>
      </c>
      <c r="AA865" s="113">
        <f>VLOOKUP(F865,'24q3 abv'!1:1048576,48,FALSE)</f>
        <v>5.4560268789076396</v>
      </c>
      <c r="AB865" s="113">
        <f>VLOOKUP(F865,'24q3 abv'!1:1048576,49,FALSE)</f>
        <v>5.2945731287141546</v>
      </c>
      <c r="AC865" s="114">
        <f>VLOOKUP(F865,'24q3 abv'!1:1048576,50,FALSE)</f>
        <v>-0.16145375019348496</v>
      </c>
      <c r="AF865" s="257"/>
      <c r="AI865" s="257"/>
    </row>
    <row r="866" spans="1:35" x14ac:dyDescent="0.2">
      <c r="A866" s="105">
        <v>497</v>
      </c>
      <c r="B866" s="105">
        <v>497117087</v>
      </c>
      <c r="C866" s="106" t="s">
        <v>331</v>
      </c>
      <c r="D866" s="105">
        <v>117</v>
      </c>
      <c r="E866" s="106" t="s">
        <v>280</v>
      </c>
      <c r="F866" s="105">
        <v>87</v>
      </c>
      <c r="G866" s="106" t="s">
        <v>189</v>
      </c>
      <c r="H866" s="107">
        <v>4</v>
      </c>
      <c r="I866" s="108"/>
      <c r="J866" s="109">
        <v>10115</v>
      </c>
      <c r="K866" s="110">
        <v>14023</v>
      </c>
      <c r="L866" s="111">
        <f t="shared" si="39"/>
        <v>3908</v>
      </c>
      <c r="M866" s="108"/>
      <c r="N866" s="109">
        <v>3886</v>
      </c>
      <c r="O866" s="110">
        <v>5387</v>
      </c>
      <c r="P866" s="110">
        <v>4646</v>
      </c>
      <c r="Q866" s="110">
        <v>4662</v>
      </c>
      <c r="R866" s="110" t="s">
        <v>601</v>
      </c>
      <c r="S866" s="111">
        <f t="shared" si="40"/>
        <v>16</v>
      </c>
      <c r="T866" s="108"/>
      <c r="U866" s="109">
        <v>15089</v>
      </c>
      <c r="V866" s="110">
        <v>19857</v>
      </c>
      <c r="W866" s="110">
        <v>19873</v>
      </c>
      <c r="X866" s="111">
        <f t="shared" si="41"/>
        <v>16</v>
      </c>
      <c r="Z866" s="112">
        <f>VLOOKUP(F866,'24q3 abv'!1:1048576,46,FALSE)</f>
        <v>0.11147434809237211</v>
      </c>
      <c r="AA866" s="113">
        <f>VLOOKUP(F866,'24q3 abv'!1:1048576,48,FALSE)</f>
        <v>9.2603797021836058</v>
      </c>
      <c r="AB866" s="113">
        <f>VLOOKUP(F866,'24q3 abv'!1:1048576,49,FALSE)</f>
        <v>4.3639079903236908</v>
      </c>
      <c r="AC866" s="114">
        <f>VLOOKUP(F866,'24q3 abv'!1:1048576,50,FALSE)</f>
        <v>-4.896471711859915</v>
      </c>
      <c r="AF866" s="257"/>
      <c r="AI866" s="257"/>
    </row>
    <row r="867" spans="1:35" x14ac:dyDescent="0.2">
      <c r="A867" s="105">
        <v>497</v>
      </c>
      <c r="B867" s="105">
        <v>497117111</v>
      </c>
      <c r="C867" s="106" t="s">
        <v>331</v>
      </c>
      <c r="D867" s="105">
        <v>117</v>
      </c>
      <c r="E867" s="106" t="s">
        <v>280</v>
      </c>
      <c r="F867" s="105">
        <v>111</v>
      </c>
      <c r="G867" s="106" t="s">
        <v>190</v>
      </c>
      <c r="H867" s="107">
        <v>11</v>
      </c>
      <c r="I867" s="108"/>
      <c r="J867" s="109">
        <v>10657</v>
      </c>
      <c r="K867" s="110">
        <v>11603</v>
      </c>
      <c r="L867" s="111">
        <f t="shared" si="39"/>
        <v>946</v>
      </c>
      <c r="M867" s="108"/>
      <c r="N867" s="109">
        <v>2557</v>
      </c>
      <c r="O867" s="110">
        <v>2784</v>
      </c>
      <c r="P867" s="110">
        <v>2784</v>
      </c>
      <c r="Q867" s="110">
        <v>2369</v>
      </c>
      <c r="R867" s="110" t="s">
        <v>601</v>
      </c>
      <c r="S867" s="111">
        <f t="shared" si="40"/>
        <v>-415</v>
      </c>
      <c r="T867" s="108"/>
      <c r="U867" s="109">
        <v>14302</v>
      </c>
      <c r="V867" s="110">
        <v>15575</v>
      </c>
      <c r="W867" s="110">
        <v>15160</v>
      </c>
      <c r="X867" s="111">
        <f t="shared" si="41"/>
        <v>-415</v>
      </c>
      <c r="Z867" s="112">
        <f>VLOOKUP(F867,'24q3 abv'!1:1048576,46,FALSE)</f>
        <v>-3.5800748730206777</v>
      </c>
      <c r="AA867" s="113">
        <f>VLOOKUP(F867,'24q3 abv'!1:1048576,48,FALSE)</f>
        <v>11.087638987251685</v>
      </c>
      <c r="AB867" s="113">
        <f>VLOOKUP(F867,'24q3 abv'!1:1048576,49,FALSE)</f>
        <v>9.4898497680474918</v>
      </c>
      <c r="AC867" s="114">
        <f>VLOOKUP(F867,'24q3 abv'!1:1048576,50,FALSE)</f>
        <v>-1.5977892192041931</v>
      </c>
      <c r="AF867" s="257"/>
      <c r="AI867" s="257"/>
    </row>
    <row r="868" spans="1:35" x14ac:dyDescent="0.2">
      <c r="A868" s="105">
        <v>497</v>
      </c>
      <c r="B868" s="105">
        <v>497117114</v>
      </c>
      <c r="C868" s="106" t="s">
        <v>331</v>
      </c>
      <c r="D868" s="105">
        <v>117</v>
      </c>
      <c r="E868" s="106" t="s">
        <v>280</v>
      </c>
      <c r="F868" s="105">
        <v>114</v>
      </c>
      <c r="G868" s="106" t="s">
        <v>68</v>
      </c>
      <c r="H868" s="107">
        <v>16</v>
      </c>
      <c r="I868" s="108"/>
      <c r="J868" s="109">
        <v>12599</v>
      </c>
      <c r="K868" s="110">
        <v>12815</v>
      </c>
      <c r="L868" s="111">
        <f t="shared" si="39"/>
        <v>216</v>
      </c>
      <c r="M868" s="108"/>
      <c r="N868" s="109">
        <v>2055</v>
      </c>
      <c r="O868" s="110">
        <v>2090</v>
      </c>
      <c r="P868" s="110">
        <v>2639</v>
      </c>
      <c r="Q868" s="110">
        <v>2585</v>
      </c>
      <c r="R868" s="110" t="s">
        <v>601</v>
      </c>
      <c r="S868" s="111">
        <f t="shared" si="40"/>
        <v>-54</v>
      </c>
      <c r="T868" s="108"/>
      <c r="U868" s="109">
        <v>15742</v>
      </c>
      <c r="V868" s="110">
        <v>16642</v>
      </c>
      <c r="W868" s="110">
        <v>16588</v>
      </c>
      <c r="X868" s="111">
        <f t="shared" si="41"/>
        <v>-54</v>
      </c>
      <c r="Z868" s="112">
        <f>VLOOKUP(F868,'24q3 abv'!1:1048576,46,FALSE)</f>
        <v>-0.41966986683934238</v>
      </c>
      <c r="AA868" s="113">
        <f>VLOOKUP(F868,'24q3 abv'!1:1048576,48,FALSE)</f>
        <v>3.6759648239440388</v>
      </c>
      <c r="AB868" s="113">
        <f>VLOOKUP(F868,'24q3 abv'!1:1048576,49,FALSE)</f>
        <v>7.257588985514138</v>
      </c>
      <c r="AC868" s="114">
        <f>VLOOKUP(F868,'24q3 abv'!1:1048576,50,FALSE)</f>
        <v>3.5816241615700992</v>
      </c>
      <c r="AF868" s="257"/>
      <c r="AI868" s="257"/>
    </row>
    <row r="869" spans="1:35" x14ac:dyDescent="0.2">
      <c r="A869" s="105">
        <v>497</v>
      </c>
      <c r="B869" s="105">
        <v>497117117</v>
      </c>
      <c r="C869" s="106" t="s">
        <v>331</v>
      </c>
      <c r="D869" s="105">
        <v>117</v>
      </c>
      <c r="E869" s="106" t="s">
        <v>280</v>
      </c>
      <c r="F869" s="105">
        <v>117</v>
      </c>
      <c r="G869" s="106" t="s">
        <v>280</v>
      </c>
      <c r="H869" s="107">
        <v>32</v>
      </c>
      <c r="I869" s="108"/>
      <c r="J869" s="109">
        <v>10621</v>
      </c>
      <c r="K869" s="110">
        <v>11641</v>
      </c>
      <c r="L869" s="111">
        <f t="shared" si="39"/>
        <v>1020</v>
      </c>
      <c r="M869" s="108"/>
      <c r="N869" s="109">
        <v>5593</v>
      </c>
      <c r="O869" s="110">
        <v>6130</v>
      </c>
      <c r="P869" s="110">
        <v>5905</v>
      </c>
      <c r="Q869" s="110">
        <v>6004</v>
      </c>
      <c r="R869" s="110" t="s">
        <v>601</v>
      </c>
      <c r="S869" s="111">
        <f t="shared" si="40"/>
        <v>99</v>
      </c>
      <c r="T869" s="108"/>
      <c r="U869" s="109">
        <v>17302</v>
      </c>
      <c r="V869" s="110">
        <v>18734</v>
      </c>
      <c r="W869" s="110">
        <v>18833</v>
      </c>
      <c r="X869" s="111">
        <f t="shared" si="41"/>
        <v>99</v>
      </c>
      <c r="Z869" s="112">
        <f>VLOOKUP(F869,'24q3 abv'!1:1048576,46,FALSE)</f>
        <v>0.85509364217327288</v>
      </c>
      <c r="AA869" s="113">
        <f>VLOOKUP(F869,'24q3 abv'!1:1048576,48,FALSE)</f>
        <v>4.1768916684957293</v>
      </c>
      <c r="AB869" s="113">
        <f>VLOOKUP(F869,'24q3 abv'!1:1048576,49,FALSE)</f>
        <v>2.9001122597597</v>
      </c>
      <c r="AC869" s="114">
        <f>VLOOKUP(F869,'24q3 abv'!1:1048576,50,FALSE)</f>
        <v>-1.2767794087360294</v>
      </c>
      <c r="AF869" s="257"/>
      <c r="AI869" s="257"/>
    </row>
    <row r="870" spans="1:35" x14ac:dyDescent="0.2">
      <c r="A870" s="105">
        <v>497</v>
      </c>
      <c r="B870" s="105">
        <v>497117127</v>
      </c>
      <c r="C870" s="106" t="s">
        <v>331</v>
      </c>
      <c r="D870" s="105">
        <v>117</v>
      </c>
      <c r="E870" s="106" t="s">
        <v>280</v>
      </c>
      <c r="F870" s="105">
        <v>127</v>
      </c>
      <c r="G870" s="106" t="s">
        <v>70</v>
      </c>
      <c r="H870" s="107">
        <v>3</v>
      </c>
      <c r="I870" s="108"/>
      <c r="J870" s="109">
        <v>10115</v>
      </c>
      <c r="K870" s="110">
        <v>10705</v>
      </c>
      <c r="L870" s="111">
        <f t="shared" si="39"/>
        <v>590</v>
      </c>
      <c r="M870" s="108"/>
      <c r="N870" s="109">
        <v>5288</v>
      </c>
      <c r="O870" s="110">
        <v>5597</v>
      </c>
      <c r="P870" s="110">
        <v>5597</v>
      </c>
      <c r="Q870" s="110">
        <v>10441</v>
      </c>
      <c r="R870" s="110" t="s">
        <v>601</v>
      </c>
      <c r="S870" s="111">
        <f t="shared" si="40"/>
        <v>4844</v>
      </c>
      <c r="T870" s="108"/>
      <c r="U870" s="109">
        <v>16491</v>
      </c>
      <c r="V870" s="110">
        <v>17490</v>
      </c>
      <c r="W870" s="110">
        <v>22334</v>
      </c>
      <c r="X870" s="111">
        <f t="shared" si="41"/>
        <v>4844</v>
      </c>
      <c r="Z870" s="112">
        <f>VLOOKUP(F870,'24q3 abv'!1:1048576,46,FALSE)</f>
        <v>45.251870789942728</v>
      </c>
      <c r="AA870" s="113">
        <f>VLOOKUP(F870,'24q3 abv'!1:1048576,48,FALSE)</f>
        <v>2.1958391427043402</v>
      </c>
      <c r="AB870" s="113">
        <f>VLOOKUP(F870,'24q3 abv'!1:1048576,49,FALSE)</f>
        <v>33.052188635860155</v>
      </c>
      <c r="AC870" s="114">
        <f>VLOOKUP(F870,'24q3 abv'!1:1048576,50,FALSE)</f>
        <v>30.856349493155815</v>
      </c>
      <c r="AF870" s="257"/>
      <c r="AI870" s="257"/>
    </row>
    <row r="871" spans="1:35" x14ac:dyDescent="0.2">
      <c r="A871" s="105">
        <v>497</v>
      </c>
      <c r="B871" s="105">
        <v>497117137</v>
      </c>
      <c r="C871" s="106" t="s">
        <v>331</v>
      </c>
      <c r="D871" s="105">
        <v>117</v>
      </c>
      <c r="E871" s="106" t="s">
        <v>280</v>
      </c>
      <c r="F871" s="105">
        <v>137</v>
      </c>
      <c r="G871" s="106" t="s">
        <v>236</v>
      </c>
      <c r="H871" s="107">
        <v>32</v>
      </c>
      <c r="I871" s="108"/>
      <c r="J871" s="109">
        <v>11940</v>
      </c>
      <c r="K871" s="110">
        <v>12982</v>
      </c>
      <c r="L871" s="111">
        <f t="shared" si="39"/>
        <v>1042</v>
      </c>
      <c r="M871" s="108"/>
      <c r="N871" s="109">
        <v>0</v>
      </c>
      <c r="O871" s="110">
        <v>0</v>
      </c>
      <c r="P871" s="110">
        <v>35</v>
      </c>
      <c r="Q871" s="110">
        <v>78</v>
      </c>
      <c r="R871" s="110" t="s">
        <v>601</v>
      </c>
      <c r="S871" s="111">
        <f t="shared" si="40"/>
        <v>43</v>
      </c>
      <c r="T871" s="108"/>
      <c r="U871" s="109">
        <v>13028</v>
      </c>
      <c r="V871" s="110">
        <v>14205</v>
      </c>
      <c r="W871" s="110">
        <v>14248</v>
      </c>
      <c r="X871" s="111">
        <f t="shared" si="41"/>
        <v>43</v>
      </c>
      <c r="Z871" s="112">
        <f>VLOOKUP(F871,'24q3 abv'!1:1048576,46,FALSE)</f>
        <v>0.32882581326707339</v>
      </c>
      <c r="AA871" s="113">
        <f>VLOOKUP(F871,'24q3 abv'!1:1048576,48,FALSE)</f>
        <v>7.6749694198937926</v>
      </c>
      <c r="AB871" s="113">
        <f>VLOOKUP(F871,'24q3 abv'!1:1048576,49,FALSE)</f>
        <v>8.6072498043796397</v>
      </c>
      <c r="AC871" s="114">
        <f>VLOOKUP(F871,'24q3 abv'!1:1048576,50,FALSE)</f>
        <v>0.93228038448584716</v>
      </c>
      <c r="AF871" s="257"/>
      <c r="AI871" s="257"/>
    </row>
    <row r="872" spans="1:35" x14ac:dyDescent="0.2">
      <c r="A872" s="105">
        <v>497</v>
      </c>
      <c r="B872" s="105">
        <v>497117159</v>
      </c>
      <c r="C872" s="106" t="s">
        <v>331</v>
      </c>
      <c r="D872" s="105">
        <v>117</v>
      </c>
      <c r="E872" s="106" t="s">
        <v>280</v>
      </c>
      <c r="F872" s="105">
        <v>159</v>
      </c>
      <c r="G872" s="106" t="s">
        <v>281</v>
      </c>
      <c r="H872" s="107">
        <v>9</v>
      </c>
      <c r="I872" s="108"/>
      <c r="J872" s="109">
        <v>10296</v>
      </c>
      <c r="K872" s="110">
        <v>10872</v>
      </c>
      <c r="L872" s="111">
        <f t="shared" si="39"/>
        <v>576</v>
      </c>
      <c r="M872" s="108"/>
      <c r="N872" s="109">
        <v>4354</v>
      </c>
      <c r="O872" s="110">
        <v>4597</v>
      </c>
      <c r="P872" s="110">
        <v>4522</v>
      </c>
      <c r="Q872" s="110">
        <v>4522</v>
      </c>
      <c r="R872" s="110" t="s">
        <v>601</v>
      </c>
      <c r="S872" s="111">
        <f t="shared" si="40"/>
        <v>0</v>
      </c>
      <c r="T872" s="108"/>
      <c r="U872" s="109">
        <v>15738</v>
      </c>
      <c r="V872" s="110">
        <v>16582</v>
      </c>
      <c r="W872" s="110">
        <v>16582</v>
      </c>
      <c r="X872" s="111">
        <f t="shared" si="41"/>
        <v>0</v>
      </c>
      <c r="Z872" s="112">
        <f>VLOOKUP(F872,'24q3 abv'!1:1048576,46,FALSE)</f>
        <v>4.0194583931452144E-5</v>
      </c>
      <c r="AA872" s="113">
        <f>VLOOKUP(F872,'24q3 abv'!1:1048576,48,FALSE)</f>
        <v>5.2768947780483426</v>
      </c>
      <c r="AB872" s="113">
        <f>VLOOKUP(F872,'24q3 abv'!1:1048576,49,FALSE)</f>
        <v>4.8500958051674665</v>
      </c>
      <c r="AC872" s="114">
        <f>VLOOKUP(F872,'24q3 abv'!1:1048576,50,FALSE)</f>
        <v>-0.42679897288087609</v>
      </c>
      <c r="AF872" s="257"/>
      <c r="AI872" s="257"/>
    </row>
    <row r="873" spans="1:35" x14ac:dyDescent="0.2">
      <c r="A873" s="105">
        <v>497</v>
      </c>
      <c r="B873" s="105">
        <v>497117161</v>
      </c>
      <c r="C873" s="106" t="s">
        <v>331</v>
      </c>
      <c r="D873" s="105">
        <v>117</v>
      </c>
      <c r="E873" s="106" t="s">
        <v>280</v>
      </c>
      <c r="F873" s="105">
        <v>161</v>
      </c>
      <c r="G873" s="106" t="s">
        <v>191</v>
      </c>
      <c r="H873" s="107">
        <v>4</v>
      </c>
      <c r="I873" s="108"/>
      <c r="J873" s="109">
        <v>10115</v>
      </c>
      <c r="K873" s="110">
        <v>10679</v>
      </c>
      <c r="L873" s="111">
        <f t="shared" si="39"/>
        <v>564</v>
      </c>
      <c r="M873" s="108"/>
      <c r="N873" s="109">
        <v>4262</v>
      </c>
      <c r="O873" s="110">
        <v>4500</v>
      </c>
      <c r="P873" s="110">
        <v>3683</v>
      </c>
      <c r="Q873" s="110">
        <v>3728</v>
      </c>
      <c r="R873" s="110" t="s">
        <v>601</v>
      </c>
      <c r="S873" s="111">
        <f t="shared" si="40"/>
        <v>45</v>
      </c>
      <c r="T873" s="108"/>
      <c r="U873" s="109">
        <v>15465</v>
      </c>
      <c r="V873" s="110">
        <v>15550</v>
      </c>
      <c r="W873" s="110">
        <v>15595</v>
      </c>
      <c r="X873" s="111">
        <f t="shared" si="41"/>
        <v>45</v>
      </c>
      <c r="Z873" s="112">
        <f>VLOOKUP(F873,'24q3 abv'!1:1048576,46,FALSE)</f>
        <v>0.41941416051673741</v>
      </c>
      <c r="AA873" s="113">
        <f>VLOOKUP(F873,'24q3 abv'!1:1048576,48,FALSE)</f>
        <v>6.3103622832173096</v>
      </c>
      <c r="AB873" s="113">
        <f>VLOOKUP(F873,'24q3 abv'!1:1048576,49,FALSE)</f>
        <v>5.3255294417248082</v>
      </c>
      <c r="AC873" s="114">
        <f>VLOOKUP(F873,'24q3 abv'!1:1048576,50,FALSE)</f>
        <v>-0.98483284149250139</v>
      </c>
      <c r="AF873" s="257"/>
      <c r="AI873" s="257"/>
    </row>
    <row r="874" spans="1:35" x14ac:dyDescent="0.2">
      <c r="A874" s="105">
        <v>497</v>
      </c>
      <c r="B874" s="105">
        <v>497117210</v>
      </c>
      <c r="C874" s="106" t="s">
        <v>331</v>
      </c>
      <c r="D874" s="105">
        <v>117</v>
      </c>
      <c r="E874" s="106" t="s">
        <v>280</v>
      </c>
      <c r="F874" s="105">
        <v>210</v>
      </c>
      <c r="G874" s="106" t="s">
        <v>71</v>
      </c>
      <c r="H874" s="107">
        <v>39</v>
      </c>
      <c r="I874" s="108"/>
      <c r="J874" s="109">
        <v>11443</v>
      </c>
      <c r="K874" s="110">
        <v>12064</v>
      </c>
      <c r="L874" s="111">
        <f t="shared" si="39"/>
        <v>621</v>
      </c>
      <c r="M874" s="108"/>
      <c r="N874" s="109">
        <v>3793</v>
      </c>
      <c r="O874" s="110">
        <v>3999</v>
      </c>
      <c r="P874" s="110">
        <v>3775</v>
      </c>
      <c r="Q874" s="110">
        <v>3759</v>
      </c>
      <c r="R874" s="110" t="s">
        <v>601</v>
      </c>
      <c r="S874" s="111">
        <f t="shared" si="40"/>
        <v>-16</v>
      </c>
      <c r="T874" s="108"/>
      <c r="U874" s="109">
        <v>16324</v>
      </c>
      <c r="V874" s="110">
        <v>17027</v>
      </c>
      <c r="W874" s="110">
        <v>17011</v>
      </c>
      <c r="X874" s="111">
        <f t="shared" si="41"/>
        <v>-16</v>
      </c>
      <c r="Z874" s="112">
        <f>VLOOKUP(F874,'24q3 abv'!1:1048576,46,FALSE)</f>
        <v>-0.12867067564891954</v>
      </c>
      <c r="AA874" s="113">
        <f>VLOOKUP(F874,'24q3 abv'!1:1048576,48,FALSE)</f>
        <v>5.6187916386582897</v>
      </c>
      <c r="AB874" s="113">
        <f>VLOOKUP(F874,'24q3 abv'!1:1048576,49,FALSE)</f>
        <v>4.3781448284270299</v>
      </c>
      <c r="AC874" s="114">
        <f>VLOOKUP(F874,'24q3 abv'!1:1048576,50,FALSE)</f>
        <v>-1.2406468102312598</v>
      </c>
      <c r="AF874" s="257"/>
      <c r="AI874" s="257"/>
    </row>
    <row r="875" spans="1:35" x14ac:dyDescent="0.2">
      <c r="A875" s="105">
        <v>497</v>
      </c>
      <c r="B875" s="105">
        <v>497117223</v>
      </c>
      <c r="C875" s="106" t="s">
        <v>331</v>
      </c>
      <c r="D875" s="105">
        <v>117</v>
      </c>
      <c r="E875" s="106" t="s">
        <v>280</v>
      </c>
      <c r="F875" s="105">
        <v>223</v>
      </c>
      <c r="G875" s="106" t="s">
        <v>333</v>
      </c>
      <c r="H875" s="107">
        <v>3</v>
      </c>
      <c r="I875" s="108"/>
      <c r="J875" s="109">
        <v>10102</v>
      </c>
      <c r="K875" s="110">
        <v>10612</v>
      </c>
      <c r="L875" s="111">
        <f t="shared" si="39"/>
        <v>510</v>
      </c>
      <c r="M875" s="108"/>
      <c r="N875" s="109">
        <v>220</v>
      </c>
      <c r="O875" s="110">
        <v>231</v>
      </c>
      <c r="P875" s="110">
        <v>56</v>
      </c>
      <c r="Q875" s="110">
        <v>2</v>
      </c>
      <c r="R875" s="110" t="s">
        <v>601</v>
      </c>
      <c r="S875" s="111">
        <f t="shared" si="40"/>
        <v>-54</v>
      </c>
      <c r="T875" s="108"/>
      <c r="U875" s="109">
        <v>11410</v>
      </c>
      <c r="V875" s="110">
        <v>11856</v>
      </c>
      <c r="W875" s="110">
        <v>11802</v>
      </c>
      <c r="X875" s="111">
        <f t="shared" si="41"/>
        <v>-54</v>
      </c>
      <c r="Z875" s="112">
        <f>VLOOKUP(F875,'24q3 abv'!1:1048576,46,FALSE)</f>
        <v>-0.51197163112070143</v>
      </c>
      <c r="AA875" s="113">
        <f>VLOOKUP(F875,'24q3 abv'!1:1048576,48,FALSE)</f>
        <v>7.7802916711260881</v>
      </c>
      <c r="AB875" s="113">
        <f>VLOOKUP(F875,'24q3 abv'!1:1048576,49,FALSE)</f>
        <v>5.2169579373310366</v>
      </c>
      <c r="AC875" s="114">
        <f>VLOOKUP(F875,'24q3 abv'!1:1048576,50,FALSE)</f>
        <v>-2.5633337337950515</v>
      </c>
      <c r="AF875" s="257"/>
      <c r="AI875" s="257"/>
    </row>
    <row r="876" spans="1:35" x14ac:dyDescent="0.2">
      <c r="A876" s="105">
        <v>497</v>
      </c>
      <c r="B876" s="105">
        <v>497117227</v>
      </c>
      <c r="C876" s="106" t="s">
        <v>331</v>
      </c>
      <c r="D876" s="105">
        <v>117</v>
      </c>
      <c r="E876" s="106" t="s">
        <v>280</v>
      </c>
      <c r="F876" s="105">
        <v>227</v>
      </c>
      <c r="G876" s="106" t="s">
        <v>193</v>
      </c>
      <c r="H876" s="107">
        <v>3</v>
      </c>
      <c r="I876" s="108"/>
      <c r="J876" s="109">
        <v>14071.793831919813</v>
      </c>
      <c r="K876" s="110">
        <v>10519</v>
      </c>
      <c r="L876" s="111">
        <f t="shared" si="39"/>
        <v>-3552.7938319198129</v>
      </c>
      <c r="M876" s="108"/>
      <c r="N876" s="109">
        <v>3688</v>
      </c>
      <c r="O876" s="110">
        <v>2757</v>
      </c>
      <c r="P876" s="110">
        <v>2757</v>
      </c>
      <c r="Q876" s="110">
        <v>2757</v>
      </c>
      <c r="R876" s="110" t="s">
        <v>601</v>
      </c>
      <c r="S876" s="111">
        <f t="shared" si="40"/>
        <v>0</v>
      </c>
      <c r="T876" s="108"/>
      <c r="U876" s="109">
        <v>18847.793831919815</v>
      </c>
      <c r="V876" s="110">
        <v>14464</v>
      </c>
      <c r="W876" s="110">
        <v>14464</v>
      </c>
      <c r="X876" s="111">
        <f t="shared" si="41"/>
        <v>0</v>
      </c>
      <c r="Z876" s="112">
        <f>VLOOKUP(F876,'24q3 abv'!1:1048576,46,FALSE)</f>
        <v>0</v>
      </c>
      <c r="AA876" s="113">
        <f>VLOOKUP(F876,'24q3 abv'!1:1048576,48,FALSE)</f>
        <v>4.1107780222060537</v>
      </c>
      <c r="AB876" s="113">
        <f>VLOOKUP(F876,'24q3 abv'!1:1048576,49,FALSE)</f>
        <v>4.1254470935487353</v>
      </c>
      <c r="AC876" s="114">
        <f>VLOOKUP(F876,'24q3 abv'!1:1048576,50,FALSE)</f>
        <v>1.4669071342681583E-2</v>
      </c>
      <c r="AF876" s="257"/>
      <c r="AI876" s="257"/>
    </row>
    <row r="877" spans="1:35" x14ac:dyDescent="0.2">
      <c r="A877" s="105">
        <v>497</v>
      </c>
      <c r="B877" s="105">
        <v>497117230</v>
      </c>
      <c r="C877" s="106" t="s">
        <v>331</v>
      </c>
      <c r="D877" s="105">
        <v>117</v>
      </c>
      <c r="E877" s="106" t="s">
        <v>280</v>
      </c>
      <c r="F877" s="105">
        <v>230</v>
      </c>
      <c r="G877" s="106" t="s">
        <v>334</v>
      </c>
      <c r="H877" s="107">
        <v>1</v>
      </c>
      <c r="I877" s="108"/>
      <c r="J877" s="109" t="s">
        <v>601</v>
      </c>
      <c r="K877" s="110">
        <v>13627</v>
      </c>
      <c r="L877" s="111" t="str">
        <f t="shared" si="39"/>
        <v/>
      </c>
      <c r="M877" s="108"/>
      <c r="N877" s="109" t="s">
        <v>601</v>
      </c>
      <c r="O877" s="110">
        <v>20731</v>
      </c>
      <c r="P877" s="110">
        <v>24998</v>
      </c>
      <c r="Q877" s="110">
        <v>25253</v>
      </c>
      <c r="R877" s="110" t="s">
        <v>601</v>
      </c>
      <c r="S877" s="111">
        <f t="shared" si="40"/>
        <v>255</v>
      </c>
      <c r="T877" s="108"/>
      <c r="U877" s="109" t="s">
        <v>601</v>
      </c>
      <c r="V877" s="110">
        <v>39813</v>
      </c>
      <c r="W877" s="110">
        <v>40068</v>
      </c>
      <c r="X877" s="111">
        <f t="shared" si="41"/>
        <v>255</v>
      </c>
      <c r="Z877" s="112">
        <f>VLOOKUP(F877,'24q3 abv'!1:1048576,46,FALSE)</f>
        <v>1.8700555156514156</v>
      </c>
      <c r="AA877" s="113">
        <f>VLOOKUP(F877,'24q3 abv'!1:1048576,48,FALSE)</f>
        <v>8.6834814463337082</v>
      </c>
      <c r="AB877" s="113">
        <f>VLOOKUP(F877,'24q3 abv'!1:1048576,49,FALSE)</f>
        <v>22.016158428090289</v>
      </c>
      <c r="AC877" s="114">
        <f>VLOOKUP(F877,'24q3 abv'!1:1048576,50,FALSE)</f>
        <v>13.332676981756581</v>
      </c>
      <c r="AF877" s="257"/>
      <c r="AI877" s="257"/>
    </row>
    <row r="878" spans="1:35" x14ac:dyDescent="0.2">
      <c r="A878" s="105">
        <v>497</v>
      </c>
      <c r="B878" s="105">
        <v>497117272</v>
      </c>
      <c r="C878" s="106" t="s">
        <v>331</v>
      </c>
      <c r="D878" s="105">
        <v>117</v>
      </c>
      <c r="E878" s="106" t="s">
        <v>280</v>
      </c>
      <c r="F878" s="105">
        <v>272</v>
      </c>
      <c r="G878" s="106" t="s">
        <v>335</v>
      </c>
      <c r="H878" s="107">
        <v>3</v>
      </c>
      <c r="I878" s="108"/>
      <c r="J878" s="109">
        <v>10115</v>
      </c>
      <c r="K878" s="110">
        <v>10581</v>
      </c>
      <c r="L878" s="111">
        <f t="shared" si="39"/>
        <v>466</v>
      </c>
      <c r="M878" s="108"/>
      <c r="N878" s="109">
        <v>14891</v>
      </c>
      <c r="O878" s="110">
        <v>15577</v>
      </c>
      <c r="P878" s="110">
        <v>12156</v>
      </c>
      <c r="Q878" s="110">
        <v>12003</v>
      </c>
      <c r="R878" s="110" t="s">
        <v>601</v>
      </c>
      <c r="S878" s="111">
        <f t="shared" si="40"/>
        <v>-153</v>
      </c>
      <c r="T878" s="108"/>
      <c r="U878" s="109">
        <v>26094</v>
      </c>
      <c r="V878" s="110">
        <v>23925</v>
      </c>
      <c r="W878" s="110">
        <v>23772</v>
      </c>
      <c r="X878" s="111">
        <f t="shared" si="41"/>
        <v>-153</v>
      </c>
      <c r="Z878" s="112">
        <f>VLOOKUP(F878,'24q3 abv'!1:1048576,46,FALSE)</f>
        <v>-1.4432341173721852</v>
      </c>
      <c r="AA878" s="113">
        <f>VLOOKUP(F878,'24q3 abv'!1:1048576,48,FALSE)</f>
        <v>17.409431708477022</v>
      </c>
      <c r="AB878" s="113">
        <f>VLOOKUP(F878,'24q3 abv'!1:1048576,49,FALSE)</f>
        <v>1.1189098916884017</v>
      </c>
      <c r="AC878" s="114">
        <f>VLOOKUP(F878,'24q3 abv'!1:1048576,50,FALSE)</f>
        <v>-16.290521816788619</v>
      </c>
      <c r="AF878" s="257"/>
      <c r="AI878" s="257"/>
    </row>
    <row r="879" spans="1:35" x14ac:dyDescent="0.2">
      <c r="A879" s="105">
        <v>497</v>
      </c>
      <c r="B879" s="105">
        <v>497117275</v>
      </c>
      <c r="C879" s="106" t="s">
        <v>331</v>
      </c>
      <c r="D879" s="105">
        <v>117</v>
      </c>
      <c r="E879" s="106" t="s">
        <v>280</v>
      </c>
      <c r="F879" s="105">
        <v>275</v>
      </c>
      <c r="G879" s="106" t="s">
        <v>237</v>
      </c>
      <c r="H879" s="107">
        <v>4</v>
      </c>
      <c r="I879" s="108"/>
      <c r="J879" s="109">
        <v>12914</v>
      </c>
      <c r="K879" s="110">
        <v>11521</v>
      </c>
      <c r="L879" s="111">
        <f t="shared" si="39"/>
        <v>-1393</v>
      </c>
      <c r="M879" s="108"/>
      <c r="N879" s="109">
        <v>3764</v>
      </c>
      <c r="O879" s="110">
        <v>3358</v>
      </c>
      <c r="P879" s="110">
        <v>3358</v>
      </c>
      <c r="Q879" s="110">
        <v>3358</v>
      </c>
      <c r="R879" s="110" t="s">
        <v>601</v>
      </c>
      <c r="S879" s="111">
        <f t="shared" si="40"/>
        <v>0</v>
      </c>
      <c r="T879" s="108"/>
      <c r="U879" s="109">
        <v>17766</v>
      </c>
      <c r="V879" s="110">
        <v>16067</v>
      </c>
      <c r="W879" s="110">
        <v>16067</v>
      </c>
      <c r="X879" s="111">
        <f t="shared" si="41"/>
        <v>0</v>
      </c>
      <c r="Z879" s="112">
        <f>VLOOKUP(F879,'24q3 abv'!1:1048576,46,FALSE)</f>
        <v>0</v>
      </c>
      <c r="AA879" s="113">
        <f>VLOOKUP(F879,'24q3 abv'!1:1048576,48,FALSE)</f>
        <v>7.3998734670874668</v>
      </c>
      <c r="AB879" s="113">
        <f>VLOOKUP(F879,'24q3 abv'!1:1048576,49,FALSE)</f>
        <v>2.3893425259244085</v>
      </c>
      <c r="AC879" s="114">
        <f>VLOOKUP(F879,'24q3 abv'!1:1048576,50,FALSE)</f>
        <v>-5.0105309411630579</v>
      </c>
      <c r="AF879" s="257"/>
      <c r="AI879" s="257"/>
    </row>
    <row r="880" spans="1:35" x14ac:dyDescent="0.2">
      <c r="A880" s="105">
        <v>497</v>
      </c>
      <c r="B880" s="105">
        <v>497117278</v>
      </c>
      <c r="C880" s="106" t="s">
        <v>331</v>
      </c>
      <c r="D880" s="105">
        <v>117</v>
      </c>
      <c r="E880" s="106" t="s">
        <v>280</v>
      </c>
      <c r="F880" s="105">
        <v>278</v>
      </c>
      <c r="G880" s="106" t="s">
        <v>238</v>
      </c>
      <c r="H880" s="107">
        <v>63</v>
      </c>
      <c r="I880" s="108"/>
      <c r="J880" s="109">
        <v>11440</v>
      </c>
      <c r="K880" s="110">
        <v>11677</v>
      </c>
      <c r="L880" s="111">
        <f t="shared" si="39"/>
        <v>237</v>
      </c>
      <c r="M880" s="108"/>
      <c r="N880" s="109">
        <v>2124</v>
      </c>
      <c r="O880" s="110">
        <v>2168</v>
      </c>
      <c r="P880" s="110">
        <v>1905</v>
      </c>
      <c r="Q880" s="110">
        <v>1931</v>
      </c>
      <c r="R880" s="110" t="s">
        <v>601</v>
      </c>
      <c r="S880" s="111">
        <f t="shared" si="40"/>
        <v>26</v>
      </c>
      <c r="T880" s="108"/>
      <c r="U880" s="109">
        <v>14652</v>
      </c>
      <c r="V880" s="110">
        <v>14770</v>
      </c>
      <c r="W880" s="110">
        <v>14796</v>
      </c>
      <c r="X880" s="111">
        <f t="shared" si="41"/>
        <v>26</v>
      </c>
      <c r="Z880" s="112">
        <f>VLOOKUP(F880,'24q3 abv'!1:1048576,46,FALSE)</f>
        <v>0.21891410507767262</v>
      </c>
      <c r="AA880" s="113">
        <f>VLOOKUP(F880,'24q3 abv'!1:1048576,48,FALSE)</f>
        <v>6.4743911722375858</v>
      </c>
      <c r="AB880" s="113">
        <f>VLOOKUP(F880,'24q3 abv'!1:1048576,49,FALSE)</f>
        <v>4.4994685180881921</v>
      </c>
      <c r="AC880" s="114">
        <f>VLOOKUP(F880,'24q3 abv'!1:1048576,50,FALSE)</f>
        <v>-1.9749226541493936</v>
      </c>
      <c r="AF880" s="257"/>
      <c r="AI880" s="257"/>
    </row>
    <row r="881" spans="1:35" x14ac:dyDescent="0.2">
      <c r="A881" s="105">
        <v>497</v>
      </c>
      <c r="B881" s="105">
        <v>497117281</v>
      </c>
      <c r="C881" s="106" t="s">
        <v>331</v>
      </c>
      <c r="D881" s="105">
        <v>117</v>
      </c>
      <c r="E881" s="106" t="s">
        <v>280</v>
      </c>
      <c r="F881" s="105">
        <v>281</v>
      </c>
      <c r="G881" s="106" t="s">
        <v>185</v>
      </c>
      <c r="H881" s="107">
        <v>76</v>
      </c>
      <c r="I881" s="108"/>
      <c r="J881" s="109">
        <v>14793</v>
      </c>
      <c r="K881" s="110">
        <v>15788</v>
      </c>
      <c r="L881" s="111">
        <f t="shared" si="39"/>
        <v>995</v>
      </c>
      <c r="M881" s="108"/>
      <c r="N881" s="109">
        <v>7</v>
      </c>
      <c r="O881" s="110">
        <v>8</v>
      </c>
      <c r="P881" s="110">
        <v>0</v>
      </c>
      <c r="Q881" s="110">
        <v>0</v>
      </c>
      <c r="R881" s="110" t="s">
        <v>601</v>
      </c>
      <c r="S881" s="111">
        <f t="shared" si="40"/>
        <v>0</v>
      </c>
      <c r="T881" s="108"/>
      <c r="U881" s="109">
        <v>15888</v>
      </c>
      <c r="V881" s="110">
        <v>16976</v>
      </c>
      <c r="W881" s="110">
        <v>16976</v>
      </c>
      <c r="X881" s="111">
        <f t="shared" si="41"/>
        <v>0</v>
      </c>
      <c r="Z881" s="112">
        <f>VLOOKUP(F881,'24q3 abv'!1:1048576,46,FALSE)</f>
        <v>-6.4208873631173446E-2</v>
      </c>
      <c r="AA881" s="113">
        <f>VLOOKUP(F881,'24q3 abv'!1:1048576,48,FALSE)</f>
        <v>8.6551897611031485</v>
      </c>
      <c r="AB881" s="113">
        <f>VLOOKUP(F881,'24q3 abv'!1:1048576,49,FALSE)</f>
        <v>8.5153425341838158</v>
      </c>
      <c r="AC881" s="114">
        <f>VLOOKUP(F881,'24q3 abv'!1:1048576,50,FALSE)</f>
        <v>-0.13984722691933271</v>
      </c>
      <c r="AF881" s="257"/>
      <c r="AI881" s="257"/>
    </row>
    <row r="882" spans="1:35" x14ac:dyDescent="0.2">
      <c r="A882" s="105">
        <v>497</v>
      </c>
      <c r="B882" s="105">
        <v>497117325</v>
      </c>
      <c r="C882" s="106" t="s">
        <v>331</v>
      </c>
      <c r="D882" s="105">
        <v>117</v>
      </c>
      <c r="E882" s="106" t="s">
        <v>280</v>
      </c>
      <c r="F882" s="105">
        <v>325</v>
      </c>
      <c r="G882" s="106" t="s">
        <v>194</v>
      </c>
      <c r="H882" s="107">
        <v>15</v>
      </c>
      <c r="I882" s="108"/>
      <c r="J882" s="109">
        <v>12429</v>
      </c>
      <c r="K882" s="110">
        <v>13347</v>
      </c>
      <c r="L882" s="111">
        <f t="shared" si="39"/>
        <v>918</v>
      </c>
      <c r="M882" s="108"/>
      <c r="N882" s="109">
        <v>1236</v>
      </c>
      <c r="O882" s="110">
        <v>1328</v>
      </c>
      <c r="P882" s="110">
        <v>973</v>
      </c>
      <c r="Q882" s="110">
        <v>980</v>
      </c>
      <c r="R882" s="110" t="s">
        <v>601</v>
      </c>
      <c r="S882" s="111">
        <f t="shared" si="40"/>
        <v>7</v>
      </c>
      <c r="T882" s="108"/>
      <c r="U882" s="109">
        <v>14753</v>
      </c>
      <c r="V882" s="110">
        <v>15508</v>
      </c>
      <c r="W882" s="110">
        <v>15515</v>
      </c>
      <c r="X882" s="111">
        <f t="shared" si="41"/>
        <v>7</v>
      </c>
      <c r="Z882" s="112">
        <f>VLOOKUP(F882,'24q3 abv'!1:1048576,46,FALSE)</f>
        <v>5.6776303805690986E-2</v>
      </c>
      <c r="AA882" s="113">
        <f>VLOOKUP(F882,'24q3 abv'!1:1048576,48,FALSE)</f>
        <v>8.292799922520123</v>
      </c>
      <c r="AB882" s="113">
        <f>VLOOKUP(F882,'24q3 abv'!1:1048576,49,FALSE)</f>
        <v>5.7618065598478587</v>
      </c>
      <c r="AC882" s="114">
        <f>VLOOKUP(F882,'24q3 abv'!1:1048576,50,FALSE)</f>
        <v>-2.5309933626722643</v>
      </c>
      <c r="AF882" s="257"/>
      <c r="AI882" s="257"/>
    </row>
    <row r="883" spans="1:35" x14ac:dyDescent="0.2">
      <c r="A883" s="105">
        <v>497</v>
      </c>
      <c r="B883" s="105">
        <v>497117332</v>
      </c>
      <c r="C883" s="106" t="s">
        <v>331</v>
      </c>
      <c r="D883" s="105">
        <v>117</v>
      </c>
      <c r="E883" s="106" t="s">
        <v>280</v>
      </c>
      <c r="F883" s="105">
        <v>332</v>
      </c>
      <c r="G883" s="106" t="s">
        <v>195</v>
      </c>
      <c r="H883" s="107">
        <v>9</v>
      </c>
      <c r="I883" s="108"/>
      <c r="J883" s="109">
        <v>9935</v>
      </c>
      <c r="K883" s="110">
        <v>12897</v>
      </c>
      <c r="L883" s="111">
        <f t="shared" si="39"/>
        <v>2962</v>
      </c>
      <c r="M883" s="108"/>
      <c r="N883" s="109">
        <v>752</v>
      </c>
      <c r="O883" s="110">
        <v>976</v>
      </c>
      <c r="P883" s="110">
        <v>437</v>
      </c>
      <c r="Q883" s="110">
        <v>475</v>
      </c>
      <c r="R883" s="110" t="s">
        <v>601</v>
      </c>
      <c r="S883" s="111">
        <f t="shared" si="40"/>
        <v>38</v>
      </c>
      <c r="T883" s="108"/>
      <c r="U883" s="109">
        <v>11775</v>
      </c>
      <c r="V883" s="110">
        <v>14522</v>
      </c>
      <c r="W883" s="110">
        <v>14560</v>
      </c>
      <c r="X883" s="111">
        <f t="shared" si="41"/>
        <v>38</v>
      </c>
      <c r="Z883" s="112">
        <f>VLOOKUP(F883,'24q3 abv'!1:1048576,46,FALSE)</f>
        <v>0.29565507347125219</v>
      </c>
      <c r="AA883" s="113">
        <f>VLOOKUP(F883,'24q3 abv'!1:1048576,48,FALSE)</f>
        <v>10.503968388456613</v>
      </c>
      <c r="AB883" s="113">
        <f>VLOOKUP(F883,'24q3 abv'!1:1048576,49,FALSE)</f>
        <v>6.3018962810603467</v>
      </c>
      <c r="AC883" s="114">
        <f>VLOOKUP(F883,'24q3 abv'!1:1048576,50,FALSE)</f>
        <v>-4.2020721073962664</v>
      </c>
      <c r="AF883" s="257"/>
      <c r="AI883" s="257"/>
    </row>
    <row r="884" spans="1:35" x14ac:dyDescent="0.2">
      <c r="A884" s="105">
        <v>497</v>
      </c>
      <c r="B884" s="105">
        <v>497117340</v>
      </c>
      <c r="C884" s="106" t="s">
        <v>331</v>
      </c>
      <c r="D884" s="105">
        <v>117</v>
      </c>
      <c r="E884" s="106" t="s">
        <v>280</v>
      </c>
      <c r="F884" s="105">
        <v>340</v>
      </c>
      <c r="G884" s="106" t="s">
        <v>241</v>
      </c>
      <c r="H884" s="107">
        <v>2</v>
      </c>
      <c r="I884" s="108"/>
      <c r="J884" s="109">
        <v>11559</v>
      </c>
      <c r="K884" s="110">
        <v>13463</v>
      </c>
      <c r="L884" s="111">
        <f t="shared" si="39"/>
        <v>1904</v>
      </c>
      <c r="M884" s="108"/>
      <c r="N884" s="109">
        <v>6732</v>
      </c>
      <c r="O884" s="110">
        <v>7841</v>
      </c>
      <c r="P884" s="110">
        <v>7841</v>
      </c>
      <c r="Q884" s="110">
        <v>7841</v>
      </c>
      <c r="R884" s="110" t="s">
        <v>601</v>
      </c>
      <c r="S884" s="111">
        <f t="shared" si="40"/>
        <v>0</v>
      </c>
      <c r="T884" s="108"/>
      <c r="U884" s="109">
        <v>19379</v>
      </c>
      <c r="V884" s="110">
        <v>22492</v>
      </c>
      <c r="W884" s="110">
        <v>22492</v>
      </c>
      <c r="X884" s="111">
        <f t="shared" si="41"/>
        <v>0</v>
      </c>
      <c r="Z884" s="112">
        <f>VLOOKUP(F884,'24q3 abv'!1:1048576,46,FALSE)</f>
        <v>0</v>
      </c>
      <c r="AA884" s="113">
        <f>VLOOKUP(F884,'24q3 abv'!1:1048576,48,FALSE)</f>
        <v>-2.2197359402174435</v>
      </c>
      <c r="AB884" s="113">
        <f>VLOOKUP(F884,'24q3 abv'!1:1048576,49,FALSE)</f>
        <v>2.5172669672883221</v>
      </c>
      <c r="AC884" s="114">
        <f>VLOOKUP(F884,'24q3 abv'!1:1048576,50,FALSE)</f>
        <v>4.7370029075057651</v>
      </c>
      <c r="AF884" s="257"/>
      <c r="AI884" s="257"/>
    </row>
    <row r="885" spans="1:35" x14ac:dyDescent="0.2">
      <c r="A885" s="105">
        <v>497</v>
      </c>
      <c r="B885" s="105">
        <v>497117605</v>
      </c>
      <c r="C885" s="106" t="s">
        <v>331</v>
      </c>
      <c r="D885" s="105">
        <v>117</v>
      </c>
      <c r="E885" s="106" t="s">
        <v>280</v>
      </c>
      <c r="F885" s="105">
        <v>605</v>
      </c>
      <c r="G885" s="106" t="s">
        <v>74</v>
      </c>
      <c r="H885" s="107">
        <v>52</v>
      </c>
      <c r="I885" s="108"/>
      <c r="J885" s="109">
        <v>12278</v>
      </c>
      <c r="K885" s="110">
        <v>12847</v>
      </c>
      <c r="L885" s="111">
        <f t="shared" si="39"/>
        <v>569</v>
      </c>
      <c r="M885" s="108"/>
      <c r="N885" s="109">
        <v>8459</v>
      </c>
      <c r="O885" s="110">
        <v>8851</v>
      </c>
      <c r="P885" s="110">
        <v>8313</v>
      </c>
      <c r="Q885" s="110">
        <v>8181</v>
      </c>
      <c r="R885" s="110" t="s">
        <v>601</v>
      </c>
      <c r="S885" s="111">
        <f t="shared" si="40"/>
        <v>-132</v>
      </c>
      <c r="T885" s="108"/>
      <c r="U885" s="109">
        <v>21825</v>
      </c>
      <c r="V885" s="110">
        <v>22348</v>
      </c>
      <c r="W885" s="110">
        <v>22216</v>
      </c>
      <c r="X885" s="111">
        <f t="shared" si="41"/>
        <v>-132</v>
      </c>
      <c r="Z885" s="112">
        <f>VLOOKUP(F885,'24q3 abv'!1:1048576,46,FALSE)</f>
        <v>-1.0270757075951451</v>
      </c>
      <c r="AA885" s="113">
        <f>VLOOKUP(F885,'24q3 abv'!1:1048576,48,FALSE)</f>
        <v>3.0434729799071398</v>
      </c>
      <c r="AB885" s="113">
        <f>VLOOKUP(F885,'24q3 abv'!1:1048576,49,FALSE)</f>
        <v>5.7324042997604588E-2</v>
      </c>
      <c r="AC885" s="114">
        <f>VLOOKUP(F885,'24q3 abv'!1:1048576,50,FALSE)</f>
        <v>-2.9861489369095353</v>
      </c>
      <c r="AF885" s="257"/>
      <c r="AI885" s="257"/>
    </row>
    <row r="886" spans="1:35" x14ac:dyDescent="0.2">
      <c r="A886" s="105">
        <v>497</v>
      </c>
      <c r="B886" s="105">
        <v>497117632</v>
      </c>
      <c r="C886" s="106" t="s">
        <v>331</v>
      </c>
      <c r="D886" s="105">
        <v>117</v>
      </c>
      <c r="E886" s="106" t="s">
        <v>280</v>
      </c>
      <c r="F886" s="105">
        <v>632</v>
      </c>
      <c r="G886" s="106" t="s">
        <v>336</v>
      </c>
      <c r="H886" s="107">
        <v>1</v>
      </c>
      <c r="I886" s="108"/>
      <c r="J886" s="109">
        <v>12612.451803278689</v>
      </c>
      <c r="K886" s="110">
        <v>10652</v>
      </c>
      <c r="L886" s="111">
        <f t="shared" si="39"/>
        <v>-1960.4518032786891</v>
      </c>
      <c r="M886" s="108"/>
      <c r="N886" s="109">
        <v>8092</v>
      </c>
      <c r="O886" s="110">
        <v>6834</v>
      </c>
      <c r="P886" s="110">
        <v>6834</v>
      </c>
      <c r="Q886" s="110">
        <v>6834</v>
      </c>
      <c r="R886" s="110" t="s">
        <v>601</v>
      </c>
      <c r="S886" s="111">
        <f t="shared" si="40"/>
        <v>0</v>
      </c>
      <c r="T886" s="108"/>
      <c r="U886" s="109">
        <v>21792.451803278687</v>
      </c>
      <c r="V886" s="110">
        <v>18674</v>
      </c>
      <c r="W886" s="110">
        <v>18674</v>
      </c>
      <c r="X886" s="111">
        <f t="shared" si="41"/>
        <v>0</v>
      </c>
      <c r="Z886" s="112">
        <f>VLOOKUP(F886,'24q3 abv'!1:1048576,46,FALSE)</f>
        <v>0</v>
      </c>
      <c r="AA886" s="113">
        <f>VLOOKUP(F886,'24q3 abv'!1:1048576,48,FALSE)</f>
        <v>3.7657678550195599</v>
      </c>
      <c r="AB886" s="113">
        <f>VLOOKUP(F886,'24q3 abv'!1:1048576,49,FALSE)</f>
        <v>2.1235661378374999</v>
      </c>
      <c r="AC886" s="114">
        <f>VLOOKUP(F886,'24q3 abv'!1:1048576,50,FALSE)</f>
        <v>-1.64220171718206</v>
      </c>
      <c r="AF886" s="257"/>
      <c r="AI886" s="257"/>
    </row>
    <row r="887" spans="1:35" x14ac:dyDescent="0.2">
      <c r="A887" s="105">
        <v>497</v>
      </c>
      <c r="B887" s="105">
        <v>497117670</v>
      </c>
      <c r="C887" s="106" t="s">
        <v>331</v>
      </c>
      <c r="D887" s="105">
        <v>117</v>
      </c>
      <c r="E887" s="106" t="s">
        <v>280</v>
      </c>
      <c r="F887" s="105">
        <v>670</v>
      </c>
      <c r="G887" s="106" t="s">
        <v>76</v>
      </c>
      <c r="H887" s="107">
        <v>3</v>
      </c>
      <c r="I887" s="108"/>
      <c r="J887" s="109">
        <v>12716</v>
      </c>
      <c r="K887" s="110">
        <v>11424</v>
      </c>
      <c r="L887" s="111">
        <f t="shared" si="39"/>
        <v>-1292</v>
      </c>
      <c r="M887" s="108"/>
      <c r="N887" s="109">
        <v>9497</v>
      </c>
      <c r="O887" s="110">
        <v>8532</v>
      </c>
      <c r="P887" s="110">
        <v>8610</v>
      </c>
      <c r="Q887" s="110">
        <v>8659</v>
      </c>
      <c r="R887" s="110" t="s">
        <v>601</v>
      </c>
      <c r="S887" s="111">
        <f t="shared" si="40"/>
        <v>49</v>
      </c>
      <c r="T887" s="108"/>
      <c r="U887" s="109">
        <v>23301</v>
      </c>
      <c r="V887" s="110">
        <v>21222</v>
      </c>
      <c r="W887" s="110">
        <v>21271</v>
      </c>
      <c r="X887" s="111">
        <f t="shared" si="41"/>
        <v>49</v>
      </c>
      <c r="Z887" s="112">
        <f>VLOOKUP(F887,'24q3 abv'!1:1048576,46,FALSE)</f>
        <v>0.42567063522108128</v>
      </c>
      <c r="AA887" s="113">
        <f>VLOOKUP(F887,'24q3 abv'!1:1048576,48,FALSE)</f>
        <v>1.2113441950493649</v>
      </c>
      <c r="AB887" s="113">
        <f>VLOOKUP(F887,'24q3 abv'!1:1048576,49,FALSE)</f>
        <v>1.9077084948239964</v>
      </c>
      <c r="AC887" s="114">
        <f>VLOOKUP(F887,'24q3 abv'!1:1048576,50,FALSE)</f>
        <v>0.69636429977463155</v>
      </c>
      <c r="AF887" s="257"/>
      <c r="AI887" s="257"/>
    </row>
    <row r="888" spans="1:35" x14ac:dyDescent="0.2">
      <c r="A888" s="105">
        <v>497</v>
      </c>
      <c r="B888" s="105">
        <v>497117674</v>
      </c>
      <c r="C888" s="106" t="s">
        <v>331</v>
      </c>
      <c r="D888" s="105">
        <v>117</v>
      </c>
      <c r="E888" s="106" t="s">
        <v>280</v>
      </c>
      <c r="F888" s="105">
        <v>674</v>
      </c>
      <c r="G888" s="106" t="s">
        <v>77</v>
      </c>
      <c r="H888" s="107">
        <v>5</v>
      </c>
      <c r="I888" s="108"/>
      <c r="J888" s="109">
        <v>13240</v>
      </c>
      <c r="K888" s="110">
        <v>13349</v>
      </c>
      <c r="L888" s="111">
        <f t="shared" si="39"/>
        <v>109</v>
      </c>
      <c r="M888" s="108"/>
      <c r="N888" s="109">
        <v>4775</v>
      </c>
      <c r="O888" s="110">
        <v>4814</v>
      </c>
      <c r="P888" s="110">
        <v>5387</v>
      </c>
      <c r="Q888" s="110">
        <v>5126</v>
      </c>
      <c r="R888" s="110" t="s">
        <v>601</v>
      </c>
      <c r="S888" s="111">
        <f t="shared" si="40"/>
        <v>-261</v>
      </c>
      <c r="T888" s="108"/>
      <c r="U888" s="109">
        <v>19103</v>
      </c>
      <c r="V888" s="110">
        <v>19924</v>
      </c>
      <c r="W888" s="110">
        <v>19663</v>
      </c>
      <c r="X888" s="111">
        <f t="shared" si="41"/>
        <v>-261</v>
      </c>
      <c r="Z888" s="112">
        <f>VLOOKUP(F888,'24q3 abv'!1:1048576,46,FALSE)</f>
        <v>-1.9561665607065493</v>
      </c>
      <c r="AA888" s="113">
        <f>VLOOKUP(F888,'24q3 abv'!1:1048576,48,FALSE)</f>
        <v>1.8241808690624739</v>
      </c>
      <c r="AB888" s="113">
        <f>VLOOKUP(F888,'24q3 abv'!1:1048576,49,FALSE)</f>
        <v>3.5417277488473085</v>
      </c>
      <c r="AC888" s="114">
        <f>VLOOKUP(F888,'24q3 abv'!1:1048576,50,FALSE)</f>
        <v>1.7175468797848346</v>
      </c>
      <c r="AF888" s="257"/>
      <c r="AI888" s="257"/>
    </row>
    <row r="889" spans="1:35" x14ac:dyDescent="0.2">
      <c r="A889" s="105">
        <v>497</v>
      </c>
      <c r="B889" s="105">
        <v>497117680</v>
      </c>
      <c r="C889" s="106" t="s">
        <v>331</v>
      </c>
      <c r="D889" s="105">
        <v>117</v>
      </c>
      <c r="E889" s="106" t="s">
        <v>280</v>
      </c>
      <c r="F889" s="105">
        <v>680</v>
      </c>
      <c r="G889" s="106" t="s">
        <v>197</v>
      </c>
      <c r="H889" s="107">
        <v>4</v>
      </c>
      <c r="I889" s="108"/>
      <c r="J889" s="109">
        <v>11652</v>
      </c>
      <c r="K889" s="110">
        <v>10519</v>
      </c>
      <c r="L889" s="111">
        <f t="shared" si="39"/>
        <v>-1133</v>
      </c>
      <c r="M889" s="108"/>
      <c r="N889" s="109">
        <v>3644</v>
      </c>
      <c r="O889" s="110">
        <v>3289</v>
      </c>
      <c r="P889" s="110">
        <v>3115</v>
      </c>
      <c r="Q889" s="110">
        <v>3110</v>
      </c>
      <c r="R889" s="110" t="s">
        <v>601</v>
      </c>
      <c r="S889" s="111">
        <f t="shared" si="40"/>
        <v>-5</v>
      </c>
      <c r="T889" s="108"/>
      <c r="U889" s="109">
        <v>16384</v>
      </c>
      <c r="V889" s="110">
        <v>14822</v>
      </c>
      <c r="W889" s="110">
        <v>14817</v>
      </c>
      <c r="X889" s="111">
        <f t="shared" si="41"/>
        <v>-5</v>
      </c>
      <c r="Z889" s="112">
        <f>VLOOKUP(F889,'24q3 abv'!1:1048576,46,FALSE)</f>
        <v>-4.2861543403859059E-2</v>
      </c>
      <c r="AA889" s="113">
        <f>VLOOKUP(F889,'24q3 abv'!1:1048576,48,FALSE)</f>
        <v>4.4429634599678751</v>
      </c>
      <c r="AB889" s="113">
        <f>VLOOKUP(F889,'24q3 abv'!1:1048576,49,FALSE)</f>
        <v>3.1201942967884531</v>
      </c>
      <c r="AC889" s="114">
        <f>VLOOKUP(F889,'24q3 abv'!1:1048576,50,FALSE)</f>
        <v>-1.3227691631794221</v>
      </c>
      <c r="AF889" s="257"/>
      <c r="AI889" s="257"/>
    </row>
    <row r="890" spans="1:35" x14ac:dyDescent="0.2">
      <c r="A890" s="105">
        <v>497</v>
      </c>
      <c r="B890" s="105">
        <v>497117683</v>
      </c>
      <c r="C890" s="106" t="s">
        <v>331</v>
      </c>
      <c r="D890" s="105">
        <v>117</v>
      </c>
      <c r="E890" s="106" t="s">
        <v>280</v>
      </c>
      <c r="F890" s="105">
        <v>683</v>
      </c>
      <c r="G890" s="106" t="s">
        <v>242</v>
      </c>
      <c r="H890" s="107">
        <v>4</v>
      </c>
      <c r="I890" s="108"/>
      <c r="J890" s="109">
        <v>13352</v>
      </c>
      <c r="K890" s="110">
        <v>12905</v>
      </c>
      <c r="L890" s="111">
        <f t="shared" si="39"/>
        <v>-447</v>
      </c>
      <c r="M890" s="108"/>
      <c r="N890" s="109">
        <v>10989</v>
      </c>
      <c r="O890" s="110">
        <v>10621</v>
      </c>
      <c r="P890" s="110">
        <v>10621</v>
      </c>
      <c r="Q890" s="110">
        <v>10621</v>
      </c>
      <c r="R890" s="110" t="s">
        <v>601</v>
      </c>
      <c r="S890" s="111">
        <f t="shared" si="40"/>
        <v>0</v>
      </c>
      <c r="T890" s="108"/>
      <c r="U890" s="109">
        <v>25429</v>
      </c>
      <c r="V890" s="110">
        <v>24714</v>
      </c>
      <c r="W890" s="110">
        <v>24714</v>
      </c>
      <c r="X890" s="111">
        <f t="shared" si="41"/>
        <v>0</v>
      </c>
      <c r="Z890" s="112">
        <f>VLOOKUP(F890,'24q3 abv'!1:1048576,46,FALSE)</f>
        <v>0</v>
      </c>
      <c r="AA890" s="113">
        <f>VLOOKUP(F890,'24q3 abv'!1:1048576,48,FALSE)</f>
        <v>0.87888023833695605</v>
      </c>
      <c r="AB890" s="113">
        <f>VLOOKUP(F890,'24q3 abv'!1:1048576,49,FALSE)</f>
        <v>2.3818746554351775</v>
      </c>
      <c r="AC890" s="114">
        <f>VLOOKUP(F890,'24q3 abv'!1:1048576,50,FALSE)</f>
        <v>1.5029944170982215</v>
      </c>
      <c r="AF890" s="257"/>
      <c r="AI890" s="257"/>
    </row>
    <row r="891" spans="1:35" x14ac:dyDescent="0.2">
      <c r="A891" s="105">
        <v>497</v>
      </c>
      <c r="B891" s="105">
        <v>497117685</v>
      </c>
      <c r="C891" s="106" t="s">
        <v>331</v>
      </c>
      <c r="D891" s="105">
        <v>117</v>
      </c>
      <c r="E891" s="106" t="s">
        <v>280</v>
      </c>
      <c r="F891" s="105">
        <v>685</v>
      </c>
      <c r="G891" s="106" t="s">
        <v>337</v>
      </c>
      <c r="H891" s="107">
        <v>1</v>
      </c>
      <c r="I891" s="108"/>
      <c r="J891" s="109">
        <v>15527.036315789477</v>
      </c>
      <c r="K891" s="110">
        <v>13622</v>
      </c>
      <c r="L891" s="111">
        <f t="shared" si="39"/>
        <v>-1905.0363157894772</v>
      </c>
      <c r="M891" s="108"/>
      <c r="N891" s="109">
        <v>14067</v>
      </c>
      <c r="O891" s="110">
        <v>12341</v>
      </c>
      <c r="P891" s="110">
        <v>12341</v>
      </c>
      <c r="Q891" s="110">
        <v>7016</v>
      </c>
      <c r="R891" s="110" t="s">
        <v>601</v>
      </c>
      <c r="S891" s="111">
        <f t="shared" si="40"/>
        <v>-5325</v>
      </c>
      <c r="T891" s="108"/>
      <c r="U891" s="109">
        <v>30682.036315789475</v>
      </c>
      <c r="V891" s="110">
        <v>27151</v>
      </c>
      <c r="W891" s="110">
        <v>21826</v>
      </c>
      <c r="X891" s="111">
        <f t="shared" si="41"/>
        <v>-5325</v>
      </c>
      <c r="Z891" s="112">
        <f>VLOOKUP(F891,'24q3 abv'!1:1048576,46,FALSE)</f>
        <v>-39.096222764441535</v>
      </c>
      <c r="AA891" s="113">
        <f>VLOOKUP(F891,'24q3 abv'!1:1048576,48,FALSE)</f>
        <v>15.206249411679826</v>
      </c>
      <c r="AB891" s="113">
        <f>VLOOKUP(F891,'24q3 abv'!1:1048576,49,FALSE)</f>
        <v>-8.5152779505457268</v>
      </c>
      <c r="AC891" s="114">
        <f>VLOOKUP(F891,'24q3 abv'!1:1048576,50,FALSE)</f>
        <v>-23.721527362225551</v>
      </c>
      <c r="AF891" s="257"/>
      <c r="AI891" s="257"/>
    </row>
    <row r="892" spans="1:35" x14ac:dyDescent="0.2">
      <c r="A892" s="105">
        <v>497</v>
      </c>
      <c r="B892" s="105">
        <v>497117717</v>
      </c>
      <c r="C892" s="106" t="s">
        <v>331</v>
      </c>
      <c r="D892" s="105">
        <v>117</v>
      </c>
      <c r="E892" s="106" t="s">
        <v>280</v>
      </c>
      <c r="F892" s="105">
        <v>717</v>
      </c>
      <c r="G892" s="106" t="s">
        <v>78</v>
      </c>
      <c r="H892" s="107">
        <v>2</v>
      </c>
      <c r="I892" s="108"/>
      <c r="J892" s="109" t="s">
        <v>601</v>
      </c>
      <c r="K892" s="110">
        <v>14389</v>
      </c>
      <c r="L892" s="111" t="str">
        <f t="shared" si="39"/>
        <v/>
      </c>
      <c r="M892" s="108"/>
      <c r="N892" s="109" t="s">
        <v>601</v>
      </c>
      <c r="O892" s="110">
        <v>8997</v>
      </c>
      <c r="P892" s="110">
        <v>8997</v>
      </c>
      <c r="Q892" s="110">
        <v>6923</v>
      </c>
      <c r="R892" s="110" t="s">
        <v>601</v>
      </c>
      <c r="S892" s="111">
        <f t="shared" si="40"/>
        <v>-2074</v>
      </c>
      <c r="T892" s="108"/>
      <c r="U892" s="109" t="s">
        <v>601</v>
      </c>
      <c r="V892" s="110">
        <v>24574</v>
      </c>
      <c r="W892" s="110">
        <v>22500</v>
      </c>
      <c r="X892" s="111">
        <f t="shared" si="41"/>
        <v>-2074</v>
      </c>
      <c r="Z892" s="112">
        <f>VLOOKUP(F892,'24q3 abv'!1:1048576,46,FALSE)</f>
        <v>-14.411176450675299</v>
      </c>
      <c r="AA892" s="113">
        <f>VLOOKUP(F892,'24q3 abv'!1:1048576,48,FALSE)</f>
        <v>4.2553448205452593</v>
      </c>
      <c r="AB892" s="113">
        <f>VLOOKUP(F892,'24q3 abv'!1:1048576,49,FALSE)</f>
        <v>-5.1232454907218834</v>
      </c>
      <c r="AC892" s="114">
        <f>VLOOKUP(F892,'24q3 abv'!1:1048576,50,FALSE)</f>
        <v>-9.3785903112671427</v>
      </c>
      <c r="AF892" s="257"/>
      <c r="AI892" s="257"/>
    </row>
    <row r="893" spans="1:35" x14ac:dyDescent="0.2">
      <c r="A893" s="105">
        <v>497</v>
      </c>
      <c r="B893" s="105">
        <v>497117750</v>
      </c>
      <c r="C893" s="106" t="s">
        <v>331</v>
      </c>
      <c r="D893" s="105">
        <v>117</v>
      </c>
      <c r="E893" s="106" t="s">
        <v>280</v>
      </c>
      <c r="F893" s="105">
        <v>750</v>
      </c>
      <c r="G893" s="106" t="s">
        <v>79</v>
      </c>
      <c r="H893" s="107">
        <v>2</v>
      </c>
      <c r="I893" s="108"/>
      <c r="J893" s="109">
        <v>10683</v>
      </c>
      <c r="K893" s="110">
        <v>10332</v>
      </c>
      <c r="L893" s="111">
        <f t="shared" si="39"/>
        <v>-351</v>
      </c>
      <c r="M893" s="108"/>
      <c r="N893" s="109">
        <v>6512</v>
      </c>
      <c r="O893" s="110">
        <v>6298</v>
      </c>
      <c r="P893" s="110">
        <v>6298</v>
      </c>
      <c r="Q893" s="110">
        <v>5927</v>
      </c>
      <c r="R893" s="110" t="s">
        <v>601</v>
      </c>
      <c r="S893" s="111">
        <f t="shared" si="40"/>
        <v>-371</v>
      </c>
      <c r="T893" s="108"/>
      <c r="U893" s="109">
        <v>18283</v>
      </c>
      <c r="V893" s="110">
        <v>17818</v>
      </c>
      <c r="W893" s="110">
        <v>17447</v>
      </c>
      <c r="X893" s="111">
        <f t="shared" si="41"/>
        <v>-371</v>
      </c>
      <c r="Z893" s="112">
        <f>VLOOKUP(F893,'24q3 abv'!1:1048576,46,FALSE)</f>
        <v>-3.5907727452847098</v>
      </c>
      <c r="AA893" s="113">
        <f>VLOOKUP(F893,'24q3 abv'!1:1048576,48,FALSE)</f>
        <v>-3.842463410154199</v>
      </c>
      <c r="AB893" s="113">
        <f>VLOOKUP(F893,'24q3 abv'!1:1048576,49,FALSE)</f>
        <v>-5.709365450806148</v>
      </c>
      <c r="AC893" s="114">
        <f>VLOOKUP(F893,'24q3 abv'!1:1048576,50,FALSE)</f>
        <v>-1.866902040651949</v>
      </c>
      <c r="AF893" s="257"/>
      <c r="AI893" s="257"/>
    </row>
    <row r="894" spans="1:35" x14ac:dyDescent="0.2">
      <c r="A894" s="105">
        <v>497</v>
      </c>
      <c r="B894" s="105">
        <v>497117755</v>
      </c>
      <c r="C894" s="106" t="s">
        <v>331</v>
      </c>
      <c r="D894" s="105">
        <v>117</v>
      </c>
      <c r="E894" s="106" t="s">
        <v>280</v>
      </c>
      <c r="F894" s="105">
        <v>755</v>
      </c>
      <c r="G894" s="106" t="s">
        <v>80</v>
      </c>
      <c r="H894" s="107">
        <v>3</v>
      </c>
      <c r="I894" s="108"/>
      <c r="J894" s="109">
        <v>11147</v>
      </c>
      <c r="K894" s="110">
        <v>11606</v>
      </c>
      <c r="L894" s="111">
        <f t="shared" si="39"/>
        <v>459</v>
      </c>
      <c r="M894" s="108"/>
      <c r="N894" s="109">
        <v>5298</v>
      </c>
      <c r="O894" s="110">
        <v>5517</v>
      </c>
      <c r="P894" s="110">
        <v>5957</v>
      </c>
      <c r="Q894" s="110">
        <v>6018</v>
      </c>
      <c r="R894" s="110" t="s">
        <v>601</v>
      </c>
      <c r="S894" s="111">
        <f t="shared" si="40"/>
        <v>61</v>
      </c>
      <c r="T894" s="108"/>
      <c r="U894" s="109">
        <v>17533</v>
      </c>
      <c r="V894" s="110">
        <v>18751</v>
      </c>
      <c r="W894" s="110">
        <v>18812</v>
      </c>
      <c r="X894" s="111">
        <f t="shared" si="41"/>
        <v>61</v>
      </c>
      <c r="Z894" s="112">
        <f>VLOOKUP(F894,'24q3 abv'!1:1048576,46,FALSE)</f>
        <v>0.52515965196613479</v>
      </c>
      <c r="AA894" s="113">
        <f>VLOOKUP(F894,'24q3 abv'!1:1048576,48,FALSE)</f>
        <v>3.8549616273517633</v>
      </c>
      <c r="AB894" s="113">
        <f>VLOOKUP(F894,'24q3 abv'!1:1048576,49,FALSE)</f>
        <v>7.0784421182826973</v>
      </c>
      <c r="AC894" s="114">
        <f>VLOOKUP(F894,'24q3 abv'!1:1048576,50,FALSE)</f>
        <v>3.223480490930934</v>
      </c>
      <c r="AF894" s="257"/>
      <c r="AI894" s="257"/>
    </row>
    <row r="895" spans="1:35" x14ac:dyDescent="0.2">
      <c r="A895" s="105">
        <v>497</v>
      </c>
      <c r="B895" s="105">
        <v>497117766</v>
      </c>
      <c r="C895" s="106" t="s">
        <v>331</v>
      </c>
      <c r="D895" s="105">
        <v>117</v>
      </c>
      <c r="E895" s="106" t="s">
        <v>280</v>
      </c>
      <c r="F895" s="105">
        <v>766</v>
      </c>
      <c r="G895" s="106" t="s">
        <v>282</v>
      </c>
      <c r="H895" s="107">
        <v>3</v>
      </c>
      <c r="I895" s="108"/>
      <c r="J895" s="109">
        <v>9935</v>
      </c>
      <c r="K895" s="110">
        <v>10563</v>
      </c>
      <c r="L895" s="111">
        <f t="shared" si="39"/>
        <v>628</v>
      </c>
      <c r="M895" s="108"/>
      <c r="N895" s="109">
        <v>3000</v>
      </c>
      <c r="O895" s="110">
        <v>3190</v>
      </c>
      <c r="P895" s="110">
        <v>2965</v>
      </c>
      <c r="Q895" s="110">
        <v>2982</v>
      </c>
      <c r="R895" s="110" t="s">
        <v>601</v>
      </c>
      <c r="S895" s="111">
        <f t="shared" si="40"/>
        <v>17</v>
      </c>
      <c r="T895" s="108"/>
      <c r="U895" s="109">
        <v>14023</v>
      </c>
      <c r="V895" s="110">
        <v>14716</v>
      </c>
      <c r="W895" s="110">
        <v>14733</v>
      </c>
      <c r="X895" s="111">
        <f t="shared" si="41"/>
        <v>17</v>
      </c>
      <c r="Z895" s="112">
        <f>VLOOKUP(F895,'24q3 abv'!1:1048576,46,FALSE)</f>
        <v>0.1592398248111806</v>
      </c>
      <c r="AA895" s="113">
        <f>VLOOKUP(F895,'24q3 abv'!1:1048576,48,FALSE)</f>
        <v>5.0639948109103186</v>
      </c>
      <c r="AB895" s="113">
        <f>VLOOKUP(F895,'24q3 abv'!1:1048576,49,FALSE)</f>
        <v>3.5322605181595632</v>
      </c>
      <c r="AC895" s="114">
        <f>VLOOKUP(F895,'24q3 abv'!1:1048576,50,FALSE)</f>
        <v>-1.5317342927507553</v>
      </c>
      <c r="AF895" s="257"/>
      <c r="AI895" s="257"/>
    </row>
    <row r="896" spans="1:35" x14ac:dyDescent="0.2">
      <c r="A896" s="105">
        <v>498</v>
      </c>
      <c r="B896" s="105">
        <v>498281061</v>
      </c>
      <c r="C896" s="106" t="s">
        <v>338</v>
      </c>
      <c r="D896" s="105">
        <v>281</v>
      </c>
      <c r="E896" s="106" t="s">
        <v>185</v>
      </c>
      <c r="F896" s="105">
        <v>61</v>
      </c>
      <c r="G896" s="106" t="s">
        <v>188</v>
      </c>
      <c r="H896" s="107">
        <v>3</v>
      </c>
      <c r="I896" s="108"/>
      <c r="J896" s="109">
        <v>15675.290263815607</v>
      </c>
      <c r="K896" s="110">
        <v>19320</v>
      </c>
      <c r="L896" s="111">
        <f t="shared" si="39"/>
        <v>3644.7097361843935</v>
      </c>
      <c r="M896" s="108"/>
      <c r="N896" s="109">
        <v>664</v>
      </c>
      <c r="O896" s="110">
        <v>819</v>
      </c>
      <c r="P896" s="110">
        <v>0</v>
      </c>
      <c r="Q896" s="110">
        <v>550</v>
      </c>
      <c r="R896" s="110" t="s">
        <v>601</v>
      </c>
      <c r="S896" s="111">
        <f t="shared" si="40"/>
        <v>550</v>
      </c>
      <c r="T896" s="108"/>
      <c r="U896" s="109">
        <v>17427.290263815608</v>
      </c>
      <c r="V896" s="110">
        <v>20508</v>
      </c>
      <c r="W896" s="110">
        <v>21058</v>
      </c>
      <c r="X896" s="111">
        <f t="shared" si="41"/>
        <v>550</v>
      </c>
      <c r="Z896" s="112">
        <f>VLOOKUP(F896,'24q3 abv'!1:1048576,46,FALSE)</f>
        <v>23.491529323890191</v>
      </c>
      <c r="AA896" s="113">
        <f>VLOOKUP(F896,'24q3 abv'!1:1048576,48,FALSE)</f>
        <v>8.6806839071718578</v>
      </c>
      <c r="AB896" s="113">
        <f>VLOOKUP(F896,'24q3 abv'!1:1048576,49,FALSE)</f>
        <v>7.1601836101013259</v>
      </c>
      <c r="AC896" s="114">
        <f>VLOOKUP(F896,'24q3 abv'!1:1048576,50,FALSE)</f>
        <v>-1.5205002970705319</v>
      </c>
      <c r="AF896" s="257"/>
      <c r="AI896" s="257"/>
    </row>
    <row r="897" spans="1:35" x14ac:dyDescent="0.2">
      <c r="A897" s="105">
        <v>498</v>
      </c>
      <c r="B897" s="105">
        <v>498281087</v>
      </c>
      <c r="C897" s="106" t="s">
        <v>338</v>
      </c>
      <c r="D897" s="105">
        <v>281</v>
      </c>
      <c r="E897" s="106" t="s">
        <v>185</v>
      </c>
      <c r="F897" s="105">
        <v>87</v>
      </c>
      <c r="G897" s="106" t="s">
        <v>189</v>
      </c>
      <c r="H897" s="107">
        <v>1</v>
      </c>
      <c r="I897" s="108"/>
      <c r="J897" s="109">
        <v>14165</v>
      </c>
      <c r="K897" s="110">
        <v>15491</v>
      </c>
      <c r="L897" s="111">
        <f t="shared" si="39"/>
        <v>1326</v>
      </c>
      <c r="M897" s="108"/>
      <c r="N897" s="109">
        <v>5442</v>
      </c>
      <c r="O897" s="110">
        <v>5951</v>
      </c>
      <c r="P897" s="110">
        <v>5133</v>
      </c>
      <c r="Q897" s="110">
        <v>5150</v>
      </c>
      <c r="R897" s="110" t="s">
        <v>601</v>
      </c>
      <c r="S897" s="111">
        <f t="shared" si="40"/>
        <v>17</v>
      </c>
      <c r="T897" s="108"/>
      <c r="U897" s="109">
        <v>20695</v>
      </c>
      <c r="V897" s="110">
        <v>21812</v>
      </c>
      <c r="W897" s="110">
        <v>21829</v>
      </c>
      <c r="X897" s="111">
        <f t="shared" si="41"/>
        <v>17</v>
      </c>
      <c r="Z897" s="112">
        <f>VLOOKUP(F897,'24q3 abv'!1:1048576,46,FALSE)</f>
        <v>0.11147434809237211</v>
      </c>
      <c r="AA897" s="113">
        <f>VLOOKUP(F897,'24q3 abv'!1:1048576,48,FALSE)</f>
        <v>9.2603797021836058</v>
      </c>
      <c r="AB897" s="113">
        <f>VLOOKUP(F897,'24q3 abv'!1:1048576,49,FALSE)</f>
        <v>4.3639079903236908</v>
      </c>
      <c r="AC897" s="114">
        <f>VLOOKUP(F897,'24q3 abv'!1:1048576,50,FALSE)</f>
        <v>-4.896471711859915</v>
      </c>
      <c r="AF897" s="257"/>
      <c r="AI897" s="257"/>
    </row>
    <row r="898" spans="1:35" x14ac:dyDescent="0.2">
      <c r="A898" s="105">
        <v>498</v>
      </c>
      <c r="B898" s="105">
        <v>498281111</v>
      </c>
      <c r="C898" s="106" t="s">
        <v>338</v>
      </c>
      <c r="D898" s="105">
        <v>281</v>
      </c>
      <c r="E898" s="106" t="s">
        <v>185</v>
      </c>
      <c r="F898" s="105">
        <v>111</v>
      </c>
      <c r="G898" s="106" t="s">
        <v>190</v>
      </c>
      <c r="H898" s="107">
        <v>2</v>
      </c>
      <c r="I898" s="108"/>
      <c r="J898" s="109">
        <v>13018.798476621421</v>
      </c>
      <c r="K898" s="110">
        <v>16201</v>
      </c>
      <c r="L898" s="111">
        <f t="shared" si="39"/>
        <v>3182.2015233785787</v>
      </c>
      <c r="M898" s="108"/>
      <c r="N898" s="109">
        <v>3124</v>
      </c>
      <c r="O898" s="110">
        <v>3888</v>
      </c>
      <c r="P898" s="110">
        <v>3888</v>
      </c>
      <c r="Q898" s="110">
        <v>3308</v>
      </c>
      <c r="R898" s="110" t="s">
        <v>601</v>
      </c>
      <c r="S898" s="111">
        <f t="shared" si="40"/>
        <v>-580</v>
      </c>
      <c r="T898" s="108"/>
      <c r="U898" s="109">
        <v>17230.798476621421</v>
      </c>
      <c r="V898" s="110">
        <v>21277</v>
      </c>
      <c r="W898" s="110">
        <v>20697</v>
      </c>
      <c r="X898" s="111">
        <f t="shared" si="41"/>
        <v>-580</v>
      </c>
      <c r="Z898" s="112">
        <f>VLOOKUP(F898,'24q3 abv'!1:1048576,46,FALSE)</f>
        <v>-3.5800748730206777</v>
      </c>
      <c r="AA898" s="113">
        <f>VLOOKUP(F898,'24q3 abv'!1:1048576,48,FALSE)</f>
        <v>11.087638987251685</v>
      </c>
      <c r="AB898" s="113">
        <f>VLOOKUP(F898,'24q3 abv'!1:1048576,49,FALSE)</f>
        <v>9.4898497680474918</v>
      </c>
      <c r="AC898" s="114">
        <f>VLOOKUP(F898,'24q3 abv'!1:1048576,50,FALSE)</f>
        <v>-1.5977892192041931</v>
      </c>
      <c r="AF898" s="257"/>
      <c r="AI898" s="257"/>
    </row>
    <row r="899" spans="1:35" x14ac:dyDescent="0.2">
      <c r="A899" s="105">
        <v>498</v>
      </c>
      <c r="B899" s="105">
        <v>498281137</v>
      </c>
      <c r="C899" s="106" t="s">
        <v>338</v>
      </c>
      <c r="D899" s="105">
        <v>281</v>
      </c>
      <c r="E899" s="106" t="s">
        <v>185</v>
      </c>
      <c r="F899" s="105">
        <v>137</v>
      </c>
      <c r="G899" s="106" t="s">
        <v>236</v>
      </c>
      <c r="H899" s="107">
        <v>5</v>
      </c>
      <c r="I899" s="108"/>
      <c r="J899" s="109">
        <v>16591</v>
      </c>
      <c r="K899" s="110">
        <v>19050</v>
      </c>
      <c r="L899" s="111">
        <f t="shared" si="39"/>
        <v>2459</v>
      </c>
      <c r="M899" s="108"/>
      <c r="N899" s="109">
        <v>0</v>
      </c>
      <c r="O899" s="110">
        <v>0</v>
      </c>
      <c r="P899" s="110">
        <v>52</v>
      </c>
      <c r="Q899" s="110">
        <v>114</v>
      </c>
      <c r="R899" s="110" t="s">
        <v>601</v>
      </c>
      <c r="S899" s="111">
        <f t="shared" si="40"/>
        <v>62</v>
      </c>
      <c r="T899" s="108"/>
      <c r="U899" s="109">
        <v>17679</v>
      </c>
      <c r="V899" s="110">
        <v>20290</v>
      </c>
      <c r="W899" s="110">
        <v>20352</v>
      </c>
      <c r="X899" s="111">
        <f t="shared" si="41"/>
        <v>62</v>
      </c>
      <c r="Z899" s="112">
        <f>VLOOKUP(F899,'24q3 abv'!1:1048576,46,FALSE)</f>
        <v>0.32882581326707339</v>
      </c>
      <c r="AA899" s="113">
        <f>VLOOKUP(F899,'24q3 abv'!1:1048576,48,FALSE)</f>
        <v>7.6749694198937926</v>
      </c>
      <c r="AB899" s="113">
        <f>VLOOKUP(F899,'24q3 abv'!1:1048576,49,FALSE)</f>
        <v>8.6072498043796397</v>
      </c>
      <c r="AC899" s="114">
        <f>VLOOKUP(F899,'24q3 abv'!1:1048576,50,FALSE)</f>
        <v>0.93228038448584716</v>
      </c>
      <c r="AF899" s="257"/>
      <c r="AI899" s="257"/>
    </row>
    <row r="900" spans="1:35" x14ac:dyDescent="0.2">
      <c r="A900" s="105">
        <v>498</v>
      </c>
      <c r="B900" s="105">
        <v>498281281</v>
      </c>
      <c r="C900" s="106" t="s">
        <v>338</v>
      </c>
      <c r="D900" s="105">
        <v>281</v>
      </c>
      <c r="E900" s="106" t="s">
        <v>185</v>
      </c>
      <c r="F900" s="105">
        <v>281</v>
      </c>
      <c r="G900" s="106" t="s">
        <v>185</v>
      </c>
      <c r="H900" s="107">
        <v>603</v>
      </c>
      <c r="I900" s="108"/>
      <c r="J900" s="109">
        <v>15770</v>
      </c>
      <c r="K900" s="110">
        <v>17742</v>
      </c>
      <c r="L900" s="111">
        <f t="shared" si="39"/>
        <v>1972</v>
      </c>
      <c r="M900" s="108"/>
      <c r="N900" s="109">
        <v>8</v>
      </c>
      <c r="O900" s="110">
        <v>9</v>
      </c>
      <c r="P900" s="110">
        <v>0</v>
      </c>
      <c r="Q900" s="110">
        <v>0</v>
      </c>
      <c r="R900" s="110" t="s">
        <v>601</v>
      </c>
      <c r="S900" s="111">
        <f t="shared" si="40"/>
        <v>0</v>
      </c>
      <c r="T900" s="108"/>
      <c r="U900" s="109">
        <v>16866</v>
      </c>
      <c r="V900" s="110">
        <v>18930</v>
      </c>
      <c r="W900" s="110">
        <v>18930</v>
      </c>
      <c r="X900" s="111">
        <f t="shared" si="41"/>
        <v>0</v>
      </c>
      <c r="Z900" s="112">
        <f>VLOOKUP(F900,'24q3 abv'!1:1048576,46,FALSE)</f>
        <v>-6.4208873631173446E-2</v>
      </c>
      <c r="AA900" s="113">
        <f>VLOOKUP(F900,'24q3 abv'!1:1048576,48,FALSE)</f>
        <v>8.6551897611031485</v>
      </c>
      <c r="AB900" s="113">
        <f>VLOOKUP(F900,'24q3 abv'!1:1048576,49,FALSE)</f>
        <v>8.5153425341838158</v>
      </c>
      <c r="AC900" s="114">
        <f>VLOOKUP(F900,'24q3 abv'!1:1048576,50,FALSE)</f>
        <v>-0.13984722691933271</v>
      </c>
      <c r="AF900" s="257"/>
      <c r="AI900" s="257"/>
    </row>
    <row r="901" spans="1:35" x14ac:dyDescent="0.2">
      <c r="A901" s="105">
        <v>498</v>
      </c>
      <c r="B901" s="105">
        <v>498281325</v>
      </c>
      <c r="C901" s="106" t="s">
        <v>338</v>
      </c>
      <c r="D901" s="105">
        <v>281</v>
      </c>
      <c r="E901" s="106" t="s">
        <v>185</v>
      </c>
      <c r="F901" s="105">
        <v>325</v>
      </c>
      <c r="G901" s="106" t="s">
        <v>194</v>
      </c>
      <c r="H901" s="107">
        <v>1</v>
      </c>
      <c r="I901" s="108"/>
      <c r="J901" s="109" t="s">
        <v>601</v>
      </c>
      <c r="K901" s="110">
        <v>15469</v>
      </c>
      <c r="L901" s="111" t="str">
        <f t="shared" si="39"/>
        <v/>
      </c>
      <c r="M901" s="108"/>
      <c r="N901" s="109" t="s">
        <v>601</v>
      </c>
      <c r="O901" s="110" t="s">
        <v>601</v>
      </c>
      <c r="P901" s="110">
        <v>1127</v>
      </c>
      <c r="Q901" s="110">
        <v>1136</v>
      </c>
      <c r="R901" s="110" t="s">
        <v>601</v>
      </c>
      <c r="S901" s="111">
        <f t="shared" si="40"/>
        <v>9</v>
      </c>
      <c r="T901" s="108"/>
      <c r="U901" s="109" t="s">
        <v>601</v>
      </c>
      <c r="V901" s="110">
        <v>17784</v>
      </c>
      <c r="W901" s="110">
        <v>17793</v>
      </c>
      <c r="X901" s="111">
        <f t="shared" si="41"/>
        <v>9</v>
      </c>
      <c r="Z901" s="112">
        <f>VLOOKUP(F901,'24q3 abv'!1:1048576,46,FALSE)</f>
        <v>5.6776303805690986E-2</v>
      </c>
      <c r="AA901" s="113">
        <f>VLOOKUP(F901,'24q3 abv'!1:1048576,48,FALSE)</f>
        <v>8.292799922520123</v>
      </c>
      <c r="AB901" s="113">
        <f>VLOOKUP(F901,'24q3 abv'!1:1048576,49,FALSE)</f>
        <v>5.7618065598478587</v>
      </c>
      <c r="AC901" s="114">
        <f>VLOOKUP(F901,'24q3 abv'!1:1048576,50,FALSE)</f>
        <v>-2.5309933626722643</v>
      </c>
      <c r="AF901" s="257"/>
      <c r="AI901" s="257"/>
    </row>
    <row r="902" spans="1:35" x14ac:dyDescent="0.2">
      <c r="A902" s="105">
        <v>499</v>
      </c>
      <c r="B902" s="105">
        <v>499061024</v>
      </c>
      <c r="C902" s="106" t="s">
        <v>339</v>
      </c>
      <c r="D902" s="105">
        <v>61</v>
      </c>
      <c r="E902" s="106" t="s">
        <v>188</v>
      </c>
      <c r="F902" s="105">
        <v>24</v>
      </c>
      <c r="G902" s="106" t="s">
        <v>187</v>
      </c>
      <c r="H902" s="107">
        <v>1</v>
      </c>
      <c r="I902" s="108"/>
      <c r="J902" s="109">
        <v>16022</v>
      </c>
      <c r="K902" s="110">
        <v>12243</v>
      </c>
      <c r="L902" s="111">
        <f t="shared" si="39"/>
        <v>-3779</v>
      </c>
      <c r="M902" s="108"/>
      <c r="N902" s="109">
        <v>4132</v>
      </c>
      <c r="O902" s="110">
        <v>3158</v>
      </c>
      <c r="P902" s="110">
        <v>2337</v>
      </c>
      <c r="Q902" s="110">
        <v>2364</v>
      </c>
      <c r="R902" s="110" t="s">
        <v>601</v>
      </c>
      <c r="S902" s="111">
        <f t="shared" si="40"/>
        <v>27</v>
      </c>
      <c r="T902" s="108"/>
      <c r="U902" s="109">
        <v>21242</v>
      </c>
      <c r="V902" s="110">
        <v>15768</v>
      </c>
      <c r="W902" s="110">
        <v>15795</v>
      </c>
      <c r="X902" s="111">
        <f t="shared" si="41"/>
        <v>27</v>
      </c>
      <c r="Z902" s="112">
        <f>VLOOKUP(F902,'24q3 abv'!1:1048576,46,FALSE)</f>
        <v>0.22122968897076589</v>
      </c>
      <c r="AA902" s="113">
        <f>VLOOKUP(F902,'24q3 abv'!1:1048576,48,FALSE)</f>
        <v>5.0376215088131246</v>
      </c>
      <c r="AB902" s="113">
        <f>VLOOKUP(F902,'24q3 abv'!1:1048576,49,FALSE)</f>
        <v>-0.49888371645386581</v>
      </c>
      <c r="AC902" s="114">
        <f>VLOOKUP(F902,'24q3 abv'!1:1048576,50,FALSE)</f>
        <v>-5.5365052252669908</v>
      </c>
      <c r="AF902" s="257"/>
      <c r="AI902" s="257"/>
    </row>
    <row r="903" spans="1:35" x14ac:dyDescent="0.2">
      <c r="A903" s="105">
        <v>499</v>
      </c>
      <c r="B903" s="105">
        <v>499061061</v>
      </c>
      <c r="C903" s="106" t="s">
        <v>339</v>
      </c>
      <c r="D903" s="105">
        <v>61</v>
      </c>
      <c r="E903" s="106" t="s">
        <v>188</v>
      </c>
      <c r="F903" s="105">
        <v>61</v>
      </c>
      <c r="G903" s="106" t="s">
        <v>188</v>
      </c>
      <c r="H903" s="107">
        <v>188</v>
      </c>
      <c r="I903" s="108"/>
      <c r="J903" s="109">
        <v>14426</v>
      </c>
      <c r="K903" s="110">
        <v>15314</v>
      </c>
      <c r="L903" s="111">
        <f t="shared" si="39"/>
        <v>888</v>
      </c>
      <c r="M903" s="108"/>
      <c r="N903" s="109">
        <v>611</v>
      </c>
      <c r="O903" s="110">
        <v>649</v>
      </c>
      <c r="P903" s="110">
        <v>0</v>
      </c>
      <c r="Q903" s="110">
        <v>436</v>
      </c>
      <c r="R903" s="110" t="s">
        <v>601</v>
      </c>
      <c r="S903" s="111">
        <f t="shared" si="40"/>
        <v>436</v>
      </c>
      <c r="T903" s="108"/>
      <c r="U903" s="109">
        <v>16125</v>
      </c>
      <c r="V903" s="110">
        <v>16502</v>
      </c>
      <c r="W903" s="110">
        <v>16938</v>
      </c>
      <c r="X903" s="111">
        <f t="shared" si="41"/>
        <v>436</v>
      </c>
      <c r="Z903" s="112">
        <f>VLOOKUP(F903,'24q3 abv'!1:1048576,46,FALSE)</f>
        <v>23.491529323890191</v>
      </c>
      <c r="AA903" s="113">
        <f>VLOOKUP(F903,'24q3 abv'!1:1048576,48,FALSE)</f>
        <v>8.6806839071718578</v>
      </c>
      <c r="AB903" s="113">
        <f>VLOOKUP(F903,'24q3 abv'!1:1048576,49,FALSE)</f>
        <v>7.1601836101013259</v>
      </c>
      <c r="AC903" s="114">
        <f>VLOOKUP(F903,'24q3 abv'!1:1048576,50,FALSE)</f>
        <v>-1.5205002970705319</v>
      </c>
      <c r="AF903" s="257"/>
      <c r="AI903" s="257"/>
    </row>
    <row r="904" spans="1:35" x14ac:dyDescent="0.2">
      <c r="A904" s="105">
        <v>499</v>
      </c>
      <c r="B904" s="105">
        <v>499061087</v>
      </c>
      <c r="C904" s="106" t="s">
        <v>339</v>
      </c>
      <c r="D904" s="105">
        <v>61</v>
      </c>
      <c r="E904" s="106" t="s">
        <v>188</v>
      </c>
      <c r="F904" s="105">
        <v>87</v>
      </c>
      <c r="G904" s="106" t="s">
        <v>189</v>
      </c>
      <c r="H904" s="107">
        <v>1</v>
      </c>
      <c r="I904" s="108"/>
      <c r="J904" s="109">
        <v>11611</v>
      </c>
      <c r="K904" s="110">
        <v>12243</v>
      </c>
      <c r="L904" s="111">
        <f t="shared" si="39"/>
        <v>632</v>
      </c>
      <c r="M904" s="108"/>
      <c r="N904" s="109">
        <v>4461</v>
      </c>
      <c r="O904" s="110">
        <v>4704</v>
      </c>
      <c r="P904" s="110">
        <v>4057</v>
      </c>
      <c r="Q904" s="110">
        <v>4070</v>
      </c>
      <c r="R904" s="110" t="s">
        <v>601</v>
      </c>
      <c r="S904" s="111">
        <f t="shared" si="40"/>
        <v>13</v>
      </c>
      <c r="T904" s="108"/>
      <c r="U904" s="109">
        <v>17160</v>
      </c>
      <c r="V904" s="110">
        <v>17488</v>
      </c>
      <c r="W904" s="110">
        <v>17501</v>
      </c>
      <c r="X904" s="111">
        <f t="shared" si="41"/>
        <v>13</v>
      </c>
      <c r="Z904" s="112">
        <f>VLOOKUP(F904,'24q3 abv'!1:1048576,46,FALSE)</f>
        <v>0.11147434809237211</v>
      </c>
      <c r="AA904" s="113">
        <f>VLOOKUP(F904,'24q3 abv'!1:1048576,48,FALSE)</f>
        <v>9.2603797021836058</v>
      </c>
      <c r="AB904" s="113">
        <f>VLOOKUP(F904,'24q3 abv'!1:1048576,49,FALSE)</f>
        <v>4.3639079903236908</v>
      </c>
      <c r="AC904" s="114">
        <f>VLOOKUP(F904,'24q3 abv'!1:1048576,50,FALSE)</f>
        <v>-4.896471711859915</v>
      </c>
      <c r="AF904" s="257"/>
      <c r="AI904" s="257"/>
    </row>
    <row r="905" spans="1:35" x14ac:dyDescent="0.2">
      <c r="A905" s="105">
        <v>499</v>
      </c>
      <c r="B905" s="105">
        <v>499061111</v>
      </c>
      <c r="C905" s="106" t="s">
        <v>339</v>
      </c>
      <c r="D905" s="105">
        <v>61</v>
      </c>
      <c r="E905" s="106" t="s">
        <v>188</v>
      </c>
      <c r="F905" s="105">
        <v>111</v>
      </c>
      <c r="G905" s="106" t="s">
        <v>190</v>
      </c>
      <c r="H905" s="107">
        <v>1</v>
      </c>
      <c r="I905" s="108"/>
      <c r="J905" s="109">
        <v>16668</v>
      </c>
      <c r="K905" s="110">
        <v>18112</v>
      </c>
      <c r="L905" s="111">
        <f t="shared" si="39"/>
        <v>1444</v>
      </c>
      <c r="M905" s="108"/>
      <c r="N905" s="109">
        <v>4000</v>
      </c>
      <c r="O905" s="110">
        <v>4346</v>
      </c>
      <c r="P905" s="110">
        <v>4346</v>
      </c>
      <c r="Q905" s="110">
        <v>3698</v>
      </c>
      <c r="R905" s="110" t="s">
        <v>601</v>
      </c>
      <c r="S905" s="111">
        <f t="shared" si="40"/>
        <v>-648</v>
      </c>
      <c r="T905" s="108"/>
      <c r="U905" s="109">
        <v>21756</v>
      </c>
      <c r="V905" s="110">
        <v>23646</v>
      </c>
      <c r="W905" s="110">
        <v>22998</v>
      </c>
      <c r="X905" s="111">
        <f t="shared" si="41"/>
        <v>-648</v>
      </c>
      <c r="Z905" s="112">
        <f>VLOOKUP(F905,'24q3 abv'!1:1048576,46,FALSE)</f>
        <v>-3.5800748730206777</v>
      </c>
      <c r="AA905" s="113">
        <f>VLOOKUP(F905,'24q3 abv'!1:1048576,48,FALSE)</f>
        <v>11.087638987251685</v>
      </c>
      <c r="AB905" s="113">
        <f>VLOOKUP(F905,'24q3 abv'!1:1048576,49,FALSE)</f>
        <v>9.4898497680474918</v>
      </c>
      <c r="AC905" s="114">
        <f>VLOOKUP(F905,'24q3 abv'!1:1048576,50,FALSE)</f>
        <v>-1.5977892192041931</v>
      </c>
      <c r="AF905" s="257"/>
      <c r="AI905" s="257"/>
    </row>
    <row r="906" spans="1:35" x14ac:dyDescent="0.2">
      <c r="A906" s="105">
        <v>499</v>
      </c>
      <c r="B906" s="105">
        <v>499061137</v>
      </c>
      <c r="C906" s="106" t="s">
        <v>339</v>
      </c>
      <c r="D906" s="105">
        <v>61</v>
      </c>
      <c r="E906" s="106" t="s">
        <v>188</v>
      </c>
      <c r="F906" s="105">
        <v>137</v>
      </c>
      <c r="G906" s="106" t="s">
        <v>236</v>
      </c>
      <c r="H906" s="107">
        <v>2</v>
      </c>
      <c r="I906" s="108"/>
      <c r="J906" s="109">
        <v>16421</v>
      </c>
      <c r="K906" s="110">
        <v>18863</v>
      </c>
      <c r="L906" s="111">
        <f t="shared" si="39"/>
        <v>2442</v>
      </c>
      <c r="M906" s="108"/>
      <c r="N906" s="109">
        <v>0</v>
      </c>
      <c r="O906" s="110">
        <v>0</v>
      </c>
      <c r="P906" s="110">
        <v>51</v>
      </c>
      <c r="Q906" s="110">
        <v>113</v>
      </c>
      <c r="R906" s="110" t="s">
        <v>601</v>
      </c>
      <c r="S906" s="111">
        <f t="shared" si="40"/>
        <v>62</v>
      </c>
      <c r="T906" s="108"/>
      <c r="U906" s="109">
        <v>17509</v>
      </c>
      <c r="V906" s="110">
        <v>20102</v>
      </c>
      <c r="W906" s="110">
        <v>20164</v>
      </c>
      <c r="X906" s="111">
        <f t="shared" si="41"/>
        <v>62</v>
      </c>
      <c r="Z906" s="112">
        <f>VLOOKUP(F906,'24q3 abv'!1:1048576,46,FALSE)</f>
        <v>0.32882581326707339</v>
      </c>
      <c r="AA906" s="113">
        <f>VLOOKUP(F906,'24q3 abv'!1:1048576,48,FALSE)</f>
        <v>7.6749694198937926</v>
      </c>
      <c r="AB906" s="113">
        <f>VLOOKUP(F906,'24q3 abv'!1:1048576,49,FALSE)</f>
        <v>8.6072498043796397</v>
      </c>
      <c r="AC906" s="114">
        <f>VLOOKUP(F906,'24q3 abv'!1:1048576,50,FALSE)</f>
        <v>0.93228038448584716</v>
      </c>
      <c r="AF906" s="257"/>
      <c r="AI906" s="257"/>
    </row>
    <row r="907" spans="1:35" x14ac:dyDescent="0.2">
      <c r="A907" s="105">
        <v>499</v>
      </c>
      <c r="B907" s="105">
        <v>499061161</v>
      </c>
      <c r="C907" s="106" t="s">
        <v>339</v>
      </c>
      <c r="D907" s="105">
        <v>61</v>
      </c>
      <c r="E907" s="106" t="s">
        <v>188</v>
      </c>
      <c r="F907" s="105">
        <v>161</v>
      </c>
      <c r="G907" s="106" t="s">
        <v>191</v>
      </c>
      <c r="H907" s="107">
        <v>3</v>
      </c>
      <c r="I907" s="108"/>
      <c r="J907" s="109">
        <v>12454</v>
      </c>
      <c r="K907" s="110">
        <v>12535</v>
      </c>
      <c r="L907" s="111">
        <f t="shared" ref="L907:L970" si="42">IFERROR(IF(J907="","",K907-J907),"")</f>
        <v>81</v>
      </c>
      <c r="M907" s="108"/>
      <c r="N907" s="109">
        <v>5248</v>
      </c>
      <c r="O907" s="110">
        <v>5282</v>
      </c>
      <c r="P907" s="110">
        <v>4323</v>
      </c>
      <c r="Q907" s="110">
        <v>4375</v>
      </c>
      <c r="R907" s="110" t="s">
        <v>601</v>
      </c>
      <c r="S907" s="111">
        <f t="shared" ref="S907:S970" si="43">IFERROR(IF(Q907="","",Q907-P907),"")</f>
        <v>52</v>
      </c>
      <c r="T907" s="108"/>
      <c r="U907" s="109">
        <v>18790</v>
      </c>
      <c r="V907" s="110">
        <v>18046</v>
      </c>
      <c r="W907" s="110">
        <v>18098</v>
      </c>
      <c r="X907" s="111">
        <f t="shared" ref="X907:X970" si="44">IFERROR(IF(V907="","",W907-V907),"")</f>
        <v>52</v>
      </c>
      <c r="Z907" s="112">
        <f>VLOOKUP(F907,'24q3 abv'!1:1048576,46,FALSE)</f>
        <v>0.41941416051673741</v>
      </c>
      <c r="AA907" s="113">
        <f>VLOOKUP(F907,'24q3 abv'!1:1048576,48,FALSE)</f>
        <v>6.3103622832173096</v>
      </c>
      <c r="AB907" s="113">
        <f>VLOOKUP(F907,'24q3 abv'!1:1048576,49,FALSE)</f>
        <v>5.3255294417248082</v>
      </c>
      <c r="AC907" s="114">
        <f>VLOOKUP(F907,'24q3 abv'!1:1048576,50,FALSE)</f>
        <v>-0.98483284149250139</v>
      </c>
      <c r="AF907" s="257"/>
      <c r="AI907" s="257"/>
    </row>
    <row r="908" spans="1:35" x14ac:dyDescent="0.2">
      <c r="A908" s="105">
        <v>499</v>
      </c>
      <c r="B908" s="105">
        <v>499061191</v>
      </c>
      <c r="C908" s="106" t="s">
        <v>339</v>
      </c>
      <c r="D908" s="105">
        <v>61</v>
      </c>
      <c r="E908" s="106" t="s">
        <v>188</v>
      </c>
      <c r="F908" s="105">
        <v>191</v>
      </c>
      <c r="G908" s="106" t="s">
        <v>192</v>
      </c>
      <c r="H908" s="107">
        <v>2</v>
      </c>
      <c r="I908" s="108"/>
      <c r="J908" s="109" t="s">
        <v>601</v>
      </c>
      <c r="K908" s="110">
        <v>14027</v>
      </c>
      <c r="L908" s="111" t="str">
        <f t="shared" si="42"/>
        <v/>
      </c>
      <c r="M908" s="108"/>
      <c r="N908" s="109" t="s">
        <v>601</v>
      </c>
      <c r="O908" s="110" t="s">
        <v>601</v>
      </c>
      <c r="P908" s="110">
        <v>4049</v>
      </c>
      <c r="Q908" s="110">
        <v>3890</v>
      </c>
      <c r="R908" s="110" t="s">
        <v>601</v>
      </c>
      <c r="S908" s="111">
        <f t="shared" si="43"/>
        <v>-159</v>
      </c>
      <c r="T908" s="108"/>
      <c r="U908" s="109" t="s">
        <v>601</v>
      </c>
      <c r="V908" s="110">
        <v>19264</v>
      </c>
      <c r="W908" s="110">
        <v>19105</v>
      </c>
      <c r="X908" s="111">
        <f t="shared" si="44"/>
        <v>-159</v>
      </c>
      <c r="Z908" s="112">
        <f>VLOOKUP(F908,'24q3 abv'!1:1048576,46,FALSE)</f>
        <v>-1.1286795284595144</v>
      </c>
      <c r="AA908" s="113">
        <f>VLOOKUP(F908,'24q3 abv'!1:1048576,48,FALSE)</f>
        <v>2.5568211580515205</v>
      </c>
      <c r="AB908" s="113">
        <f>VLOOKUP(F908,'24q3 abv'!1:1048576,49,FALSE)</f>
        <v>1.3038493307174188</v>
      </c>
      <c r="AC908" s="114">
        <f>VLOOKUP(F908,'24q3 abv'!1:1048576,50,FALSE)</f>
        <v>-1.2529718273341017</v>
      </c>
      <c r="AF908" s="257"/>
      <c r="AI908" s="257"/>
    </row>
    <row r="909" spans="1:35" x14ac:dyDescent="0.2">
      <c r="A909" s="105">
        <v>499</v>
      </c>
      <c r="B909" s="105">
        <v>499061278</v>
      </c>
      <c r="C909" s="106" t="s">
        <v>339</v>
      </c>
      <c r="D909" s="105">
        <v>61</v>
      </c>
      <c r="E909" s="106" t="s">
        <v>188</v>
      </c>
      <c r="F909" s="105">
        <v>278</v>
      </c>
      <c r="G909" s="106" t="s">
        <v>238</v>
      </c>
      <c r="H909" s="107">
        <v>2</v>
      </c>
      <c r="I909" s="108"/>
      <c r="J909" s="109">
        <v>14140</v>
      </c>
      <c r="K909" s="110">
        <v>13444</v>
      </c>
      <c r="L909" s="111">
        <f t="shared" si="42"/>
        <v>-696</v>
      </c>
      <c r="M909" s="108"/>
      <c r="N909" s="109">
        <v>2626</v>
      </c>
      <c r="O909" s="110">
        <v>2496</v>
      </c>
      <c r="P909" s="110">
        <v>2193</v>
      </c>
      <c r="Q909" s="110">
        <v>2223</v>
      </c>
      <c r="R909" s="110" t="s">
        <v>601</v>
      </c>
      <c r="S909" s="111">
        <f t="shared" si="43"/>
        <v>30</v>
      </c>
      <c r="T909" s="108"/>
      <c r="U909" s="109">
        <v>17854</v>
      </c>
      <c r="V909" s="110">
        <v>16825</v>
      </c>
      <c r="W909" s="110">
        <v>16855</v>
      </c>
      <c r="X909" s="111">
        <f t="shared" si="44"/>
        <v>30</v>
      </c>
      <c r="Z909" s="112">
        <f>VLOOKUP(F909,'24q3 abv'!1:1048576,46,FALSE)</f>
        <v>0.21891410507767262</v>
      </c>
      <c r="AA909" s="113">
        <f>VLOOKUP(F909,'24q3 abv'!1:1048576,48,FALSE)</f>
        <v>6.4743911722375858</v>
      </c>
      <c r="AB909" s="113">
        <f>VLOOKUP(F909,'24q3 abv'!1:1048576,49,FALSE)</f>
        <v>4.4994685180881921</v>
      </c>
      <c r="AC909" s="114">
        <f>VLOOKUP(F909,'24q3 abv'!1:1048576,50,FALSE)</f>
        <v>-1.9749226541493936</v>
      </c>
      <c r="AF909" s="257"/>
      <c r="AI909" s="257"/>
    </row>
    <row r="910" spans="1:35" x14ac:dyDescent="0.2">
      <c r="A910" s="105">
        <v>499</v>
      </c>
      <c r="B910" s="105">
        <v>499061281</v>
      </c>
      <c r="C910" s="106" t="s">
        <v>339</v>
      </c>
      <c r="D910" s="105">
        <v>61</v>
      </c>
      <c r="E910" s="106" t="s">
        <v>188</v>
      </c>
      <c r="F910" s="105">
        <v>281</v>
      </c>
      <c r="G910" s="106" t="s">
        <v>185</v>
      </c>
      <c r="H910" s="107">
        <v>350</v>
      </c>
      <c r="I910" s="108"/>
      <c r="J910" s="109">
        <v>15617</v>
      </c>
      <c r="K910" s="110">
        <v>17175</v>
      </c>
      <c r="L910" s="111">
        <f t="shared" si="42"/>
        <v>1558</v>
      </c>
      <c r="M910" s="108"/>
      <c r="N910" s="109">
        <v>8</v>
      </c>
      <c r="O910" s="110">
        <v>8</v>
      </c>
      <c r="P910" s="110">
        <v>0</v>
      </c>
      <c r="Q910" s="110">
        <v>0</v>
      </c>
      <c r="R910" s="110" t="s">
        <v>601</v>
      </c>
      <c r="S910" s="111">
        <f t="shared" si="43"/>
        <v>0</v>
      </c>
      <c r="T910" s="108"/>
      <c r="U910" s="109">
        <v>16713</v>
      </c>
      <c r="V910" s="110">
        <v>18363</v>
      </c>
      <c r="W910" s="110">
        <v>18363</v>
      </c>
      <c r="X910" s="111">
        <f t="shared" si="44"/>
        <v>0</v>
      </c>
      <c r="Z910" s="112">
        <f>VLOOKUP(F910,'24q3 abv'!1:1048576,46,FALSE)</f>
        <v>-6.4208873631173446E-2</v>
      </c>
      <c r="AA910" s="113">
        <f>VLOOKUP(F910,'24q3 abv'!1:1048576,48,FALSE)</f>
        <v>8.6551897611031485</v>
      </c>
      <c r="AB910" s="113">
        <f>VLOOKUP(F910,'24q3 abv'!1:1048576,49,FALSE)</f>
        <v>8.5153425341838158</v>
      </c>
      <c r="AC910" s="114">
        <f>VLOOKUP(F910,'24q3 abv'!1:1048576,50,FALSE)</f>
        <v>-0.13984722691933271</v>
      </c>
      <c r="AF910" s="257"/>
      <c r="AI910" s="257"/>
    </row>
    <row r="911" spans="1:35" x14ac:dyDescent="0.2">
      <c r="A911" s="105">
        <v>499</v>
      </c>
      <c r="B911" s="105">
        <v>499061332</v>
      </c>
      <c r="C911" s="106" t="s">
        <v>339</v>
      </c>
      <c r="D911" s="105">
        <v>61</v>
      </c>
      <c r="E911" s="106" t="s">
        <v>188</v>
      </c>
      <c r="F911" s="105">
        <v>332</v>
      </c>
      <c r="G911" s="106" t="s">
        <v>195</v>
      </c>
      <c r="H911" s="107">
        <v>2</v>
      </c>
      <c r="I911" s="108"/>
      <c r="J911" s="109">
        <v>17454</v>
      </c>
      <c r="K911" s="110">
        <v>18823</v>
      </c>
      <c r="L911" s="111">
        <f t="shared" si="42"/>
        <v>1369</v>
      </c>
      <c r="M911" s="108"/>
      <c r="N911" s="109">
        <v>1321</v>
      </c>
      <c r="O911" s="110">
        <v>1425</v>
      </c>
      <c r="P911" s="110">
        <v>638</v>
      </c>
      <c r="Q911" s="110">
        <v>693</v>
      </c>
      <c r="R911" s="110" t="s">
        <v>601</v>
      </c>
      <c r="S911" s="111">
        <f t="shared" si="43"/>
        <v>55</v>
      </c>
      <c r="T911" s="108"/>
      <c r="U911" s="109">
        <v>19863</v>
      </c>
      <c r="V911" s="110">
        <v>20649</v>
      </c>
      <c r="W911" s="110">
        <v>20704</v>
      </c>
      <c r="X911" s="111">
        <f t="shared" si="44"/>
        <v>55</v>
      </c>
      <c r="Z911" s="112">
        <f>VLOOKUP(F911,'24q3 abv'!1:1048576,46,FALSE)</f>
        <v>0.29565507347125219</v>
      </c>
      <c r="AA911" s="113">
        <f>VLOOKUP(F911,'24q3 abv'!1:1048576,48,FALSE)</f>
        <v>10.503968388456613</v>
      </c>
      <c r="AB911" s="113">
        <f>VLOOKUP(F911,'24q3 abv'!1:1048576,49,FALSE)</f>
        <v>6.3018962810603467</v>
      </c>
      <c r="AC911" s="114">
        <f>VLOOKUP(F911,'24q3 abv'!1:1048576,50,FALSE)</f>
        <v>-4.2020721073962664</v>
      </c>
      <c r="AF911" s="257"/>
      <c r="AI911" s="257"/>
    </row>
    <row r="912" spans="1:35" x14ac:dyDescent="0.2">
      <c r="A912" s="105">
        <v>499</v>
      </c>
      <c r="B912" s="105">
        <v>499061750</v>
      </c>
      <c r="C912" s="106" t="s">
        <v>339</v>
      </c>
      <c r="D912" s="105">
        <v>61</v>
      </c>
      <c r="E912" s="106" t="s">
        <v>188</v>
      </c>
      <c r="F912" s="105">
        <v>750</v>
      </c>
      <c r="G912" s="106" t="s">
        <v>79</v>
      </c>
      <c r="H912" s="107">
        <v>1</v>
      </c>
      <c r="I912" s="108"/>
      <c r="J912" s="109">
        <v>12869.548724409449</v>
      </c>
      <c r="K912" s="110">
        <v>17757</v>
      </c>
      <c r="L912" s="111">
        <f t="shared" si="42"/>
        <v>4887.4512755905507</v>
      </c>
      <c r="M912" s="108"/>
      <c r="N912" s="109">
        <v>7845</v>
      </c>
      <c r="O912" s="110">
        <v>10825</v>
      </c>
      <c r="P912" s="110">
        <v>10825</v>
      </c>
      <c r="Q912" s="110">
        <v>10187</v>
      </c>
      <c r="R912" s="110" t="s">
        <v>601</v>
      </c>
      <c r="S912" s="111">
        <f t="shared" si="43"/>
        <v>-638</v>
      </c>
      <c r="T912" s="108"/>
      <c r="U912" s="109">
        <v>21802.548724409447</v>
      </c>
      <c r="V912" s="110">
        <v>29770</v>
      </c>
      <c r="W912" s="110">
        <v>29132</v>
      </c>
      <c r="X912" s="111">
        <f t="shared" si="44"/>
        <v>-638</v>
      </c>
      <c r="Z912" s="112">
        <f>VLOOKUP(F912,'24q3 abv'!1:1048576,46,FALSE)</f>
        <v>-3.5907727452847098</v>
      </c>
      <c r="AA912" s="113">
        <f>VLOOKUP(F912,'24q3 abv'!1:1048576,48,FALSE)</f>
        <v>-3.842463410154199</v>
      </c>
      <c r="AB912" s="113">
        <f>VLOOKUP(F912,'24q3 abv'!1:1048576,49,FALSE)</f>
        <v>-5.709365450806148</v>
      </c>
      <c r="AC912" s="114">
        <f>VLOOKUP(F912,'24q3 abv'!1:1048576,50,FALSE)</f>
        <v>-1.866902040651949</v>
      </c>
      <c r="AF912" s="257"/>
      <c r="AI912" s="257"/>
    </row>
    <row r="913" spans="1:35" x14ac:dyDescent="0.2">
      <c r="A913" s="105">
        <v>3502</v>
      </c>
      <c r="B913" s="105">
        <v>3502281061</v>
      </c>
      <c r="C913" s="106" t="s">
        <v>340</v>
      </c>
      <c r="D913" s="105">
        <v>281</v>
      </c>
      <c r="E913" s="106" t="s">
        <v>185</v>
      </c>
      <c r="F913" s="105">
        <v>61</v>
      </c>
      <c r="G913" s="106" t="s">
        <v>188</v>
      </c>
      <c r="H913" s="107">
        <v>5</v>
      </c>
      <c r="I913" s="108"/>
      <c r="J913" s="109">
        <v>14691</v>
      </c>
      <c r="K913" s="110">
        <v>18046</v>
      </c>
      <c r="L913" s="111">
        <f t="shared" si="42"/>
        <v>3355</v>
      </c>
      <c r="M913" s="108"/>
      <c r="N913" s="109">
        <v>622</v>
      </c>
      <c r="O913" s="110" t="s">
        <v>601</v>
      </c>
      <c r="P913" s="110">
        <v>0</v>
      </c>
      <c r="Q913" s="110">
        <v>514</v>
      </c>
      <c r="R913" s="110" t="s">
        <v>601</v>
      </c>
      <c r="S913" s="111">
        <f t="shared" si="43"/>
        <v>514</v>
      </c>
      <c r="T913" s="108"/>
      <c r="U913" s="109">
        <v>16401</v>
      </c>
      <c r="V913" s="110">
        <v>19234</v>
      </c>
      <c r="W913" s="110">
        <v>19748</v>
      </c>
      <c r="X913" s="111">
        <f t="shared" si="44"/>
        <v>514</v>
      </c>
      <c r="Z913" s="112">
        <f>VLOOKUP(F913,'24q3 abv'!1:1048576,46,FALSE)</f>
        <v>23.491529323890191</v>
      </c>
      <c r="AA913" s="113">
        <f>VLOOKUP(F913,'24q3 abv'!1:1048576,48,FALSE)</f>
        <v>8.6806839071718578</v>
      </c>
      <c r="AB913" s="113">
        <f>VLOOKUP(F913,'24q3 abv'!1:1048576,49,FALSE)</f>
        <v>7.1601836101013259</v>
      </c>
      <c r="AC913" s="114">
        <f>VLOOKUP(F913,'24q3 abv'!1:1048576,50,FALSE)</f>
        <v>-1.5205002970705319</v>
      </c>
      <c r="AF913" s="257"/>
      <c r="AI913" s="257"/>
    </row>
    <row r="914" spans="1:35" x14ac:dyDescent="0.2">
      <c r="A914" s="105">
        <v>3502</v>
      </c>
      <c r="B914" s="105">
        <v>3502281137</v>
      </c>
      <c r="C914" s="106" t="s">
        <v>340</v>
      </c>
      <c r="D914" s="105">
        <v>281</v>
      </c>
      <c r="E914" s="106" t="s">
        <v>185</v>
      </c>
      <c r="F914" s="105">
        <v>137</v>
      </c>
      <c r="G914" s="106" t="s">
        <v>236</v>
      </c>
      <c r="H914" s="107">
        <v>6</v>
      </c>
      <c r="I914" s="108"/>
      <c r="J914" s="109">
        <v>16231</v>
      </c>
      <c r="K914" s="110">
        <v>17907</v>
      </c>
      <c r="L914" s="111">
        <f t="shared" si="42"/>
        <v>1676</v>
      </c>
      <c r="M914" s="108"/>
      <c r="N914" s="109">
        <v>0</v>
      </c>
      <c r="O914" s="110" t="s">
        <v>601</v>
      </c>
      <c r="P914" s="110">
        <v>49</v>
      </c>
      <c r="Q914" s="110">
        <v>108</v>
      </c>
      <c r="R914" s="110" t="s">
        <v>601</v>
      </c>
      <c r="S914" s="111">
        <f t="shared" si="43"/>
        <v>59</v>
      </c>
      <c r="T914" s="108"/>
      <c r="U914" s="109">
        <v>17319</v>
      </c>
      <c r="V914" s="110">
        <v>19144</v>
      </c>
      <c r="W914" s="110">
        <v>19203</v>
      </c>
      <c r="X914" s="111">
        <f t="shared" si="44"/>
        <v>59</v>
      </c>
      <c r="Z914" s="112">
        <f>VLOOKUP(F914,'24q3 abv'!1:1048576,46,FALSE)</f>
        <v>0.32882581326707339</v>
      </c>
      <c r="AA914" s="113">
        <f>VLOOKUP(F914,'24q3 abv'!1:1048576,48,FALSE)</f>
        <v>7.6749694198937926</v>
      </c>
      <c r="AB914" s="113">
        <f>VLOOKUP(F914,'24q3 abv'!1:1048576,49,FALSE)</f>
        <v>8.6072498043796397</v>
      </c>
      <c r="AC914" s="114">
        <f>VLOOKUP(F914,'24q3 abv'!1:1048576,50,FALSE)</f>
        <v>0.93228038448584716</v>
      </c>
      <c r="AF914" s="257"/>
      <c r="AI914" s="257"/>
    </row>
    <row r="915" spans="1:35" x14ac:dyDescent="0.2">
      <c r="A915" s="105">
        <v>3502</v>
      </c>
      <c r="B915" s="105">
        <v>3502281281</v>
      </c>
      <c r="C915" s="106" t="s">
        <v>340</v>
      </c>
      <c r="D915" s="105">
        <v>281</v>
      </c>
      <c r="E915" s="106" t="s">
        <v>185</v>
      </c>
      <c r="F915" s="105">
        <v>281</v>
      </c>
      <c r="G915" s="106" t="s">
        <v>185</v>
      </c>
      <c r="H915" s="107">
        <v>402</v>
      </c>
      <c r="I915" s="108"/>
      <c r="J915" s="109">
        <v>16478</v>
      </c>
      <c r="K915" s="110">
        <v>18257</v>
      </c>
      <c r="L915" s="111">
        <f t="shared" si="42"/>
        <v>1779</v>
      </c>
      <c r="M915" s="108"/>
      <c r="N915" s="109">
        <v>8</v>
      </c>
      <c r="O915" s="110">
        <v>9</v>
      </c>
      <c r="P915" s="110">
        <v>0</v>
      </c>
      <c r="Q915" s="110">
        <v>0</v>
      </c>
      <c r="R915" s="110" t="s">
        <v>601</v>
      </c>
      <c r="S915" s="111">
        <f t="shared" si="43"/>
        <v>0</v>
      </c>
      <c r="T915" s="108"/>
      <c r="U915" s="109">
        <v>17574</v>
      </c>
      <c r="V915" s="110">
        <v>19445</v>
      </c>
      <c r="W915" s="110">
        <v>19445</v>
      </c>
      <c r="X915" s="111">
        <f t="shared" si="44"/>
        <v>0</v>
      </c>
      <c r="Z915" s="112">
        <f>VLOOKUP(F915,'24q3 abv'!1:1048576,46,FALSE)</f>
        <v>-6.4208873631173446E-2</v>
      </c>
      <c r="AA915" s="113">
        <f>VLOOKUP(F915,'24q3 abv'!1:1048576,48,FALSE)</f>
        <v>8.6551897611031485</v>
      </c>
      <c r="AB915" s="113">
        <f>VLOOKUP(F915,'24q3 abv'!1:1048576,49,FALSE)</f>
        <v>8.5153425341838158</v>
      </c>
      <c r="AC915" s="114">
        <f>VLOOKUP(F915,'24q3 abv'!1:1048576,50,FALSE)</f>
        <v>-0.13984722691933271</v>
      </c>
      <c r="AF915" s="257"/>
      <c r="AI915" s="257"/>
    </row>
    <row r="916" spans="1:35" x14ac:dyDescent="0.2">
      <c r="A916" s="105">
        <v>3502</v>
      </c>
      <c r="B916" s="105">
        <v>3502281332</v>
      </c>
      <c r="C916" s="106" t="s">
        <v>340</v>
      </c>
      <c r="D916" s="105">
        <v>281</v>
      </c>
      <c r="E916" s="106" t="s">
        <v>185</v>
      </c>
      <c r="F916" s="105">
        <v>332</v>
      </c>
      <c r="G916" s="106" t="s">
        <v>195</v>
      </c>
      <c r="H916" s="107">
        <v>1</v>
      </c>
      <c r="I916" s="108"/>
      <c r="J916" s="109" t="s">
        <v>601</v>
      </c>
      <c r="K916" s="110">
        <v>15964</v>
      </c>
      <c r="L916" s="111" t="str">
        <f t="shared" si="42"/>
        <v/>
      </c>
      <c r="M916" s="108"/>
      <c r="N916" s="109" t="s">
        <v>601</v>
      </c>
      <c r="O916" s="110" t="s">
        <v>601</v>
      </c>
      <c r="P916" s="110">
        <v>541</v>
      </c>
      <c r="Q916" s="110">
        <v>588</v>
      </c>
      <c r="R916" s="110" t="s">
        <v>601</v>
      </c>
      <c r="S916" s="111">
        <f t="shared" si="43"/>
        <v>47</v>
      </c>
      <c r="T916" s="108"/>
      <c r="U916" s="109" t="s">
        <v>601</v>
      </c>
      <c r="V916" s="110">
        <v>17693</v>
      </c>
      <c r="W916" s="110">
        <v>17740</v>
      </c>
      <c r="X916" s="111">
        <f t="shared" si="44"/>
        <v>47</v>
      </c>
      <c r="Z916" s="112">
        <f>VLOOKUP(F916,'24q3 abv'!1:1048576,46,FALSE)</f>
        <v>0.29565507347125219</v>
      </c>
      <c r="AA916" s="113">
        <f>VLOOKUP(F916,'24q3 abv'!1:1048576,48,FALSE)</f>
        <v>10.503968388456613</v>
      </c>
      <c r="AB916" s="113">
        <f>VLOOKUP(F916,'24q3 abv'!1:1048576,49,FALSE)</f>
        <v>6.3018962810603467</v>
      </c>
      <c r="AC916" s="114">
        <f>VLOOKUP(F916,'24q3 abv'!1:1048576,50,FALSE)</f>
        <v>-4.2020721073962664</v>
      </c>
      <c r="AF916" s="257"/>
      <c r="AI916" s="257"/>
    </row>
    <row r="917" spans="1:35" x14ac:dyDescent="0.2">
      <c r="A917" s="105">
        <v>3503</v>
      </c>
      <c r="B917" s="105">
        <v>3503160031</v>
      </c>
      <c r="C917" s="106" t="s">
        <v>341</v>
      </c>
      <c r="D917" s="105">
        <v>160</v>
      </c>
      <c r="E917" s="106" t="s">
        <v>47</v>
      </c>
      <c r="F917" s="105">
        <v>31</v>
      </c>
      <c r="G917" s="106" t="s">
        <v>116</v>
      </c>
      <c r="H917" s="107">
        <v>7</v>
      </c>
      <c r="I917" s="108"/>
      <c r="J917" s="109">
        <v>11895</v>
      </c>
      <c r="K917" s="110">
        <v>13935</v>
      </c>
      <c r="L917" s="111">
        <f t="shared" si="42"/>
        <v>2040</v>
      </c>
      <c r="M917" s="108"/>
      <c r="N917" s="109">
        <v>5339</v>
      </c>
      <c r="O917" s="110" t="s">
        <v>601</v>
      </c>
      <c r="P917" s="110">
        <v>6255</v>
      </c>
      <c r="Q917" s="110">
        <v>6255</v>
      </c>
      <c r="R917" s="110" t="s">
        <v>601</v>
      </c>
      <c r="S917" s="111">
        <f t="shared" si="43"/>
        <v>0</v>
      </c>
      <c r="T917" s="108"/>
      <c r="U917" s="109">
        <v>18322</v>
      </c>
      <c r="V917" s="110">
        <v>21378</v>
      </c>
      <c r="W917" s="110">
        <v>21378</v>
      </c>
      <c r="X917" s="111">
        <f t="shared" si="44"/>
        <v>0</v>
      </c>
      <c r="Z917" s="112">
        <f>VLOOKUP(F917,'24q3 abv'!1:1048576,46,FALSE)</f>
        <v>0</v>
      </c>
      <c r="AA917" s="113">
        <f>VLOOKUP(F917,'24q3 abv'!1:1048576,48,FALSE)</f>
        <v>10.198307875911542</v>
      </c>
      <c r="AB917" s="113">
        <f>VLOOKUP(F917,'24q3 abv'!1:1048576,49,FALSE)</f>
        <v>2.4851537338024827</v>
      </c>
      <c r="AC917" s="114">
        <f>VLOOKUP(F917,'24q3 abv'!1:1048576,50,FALSE)</f>
        <v>-7.7131541421090599</v>
      </c>
      <c r="AF917" s="257"/>
      <c r="AI917" s="257"/>
    </row>
    <row r="918" spans="1:35" x14ac:dyDescent="0.2">
      <c r="A918" s="105">
        <v>3503</v>
      </c>
      <c r="B918" s="105">
        <v>3503160056</v>
      </c>
      <c r="C918" s="106" t="s">
        <v>341</v>
      </c>
      <c r="D918" s="105">
        <v>160</v>
      </c>
      <c r="E918" s="106" t="s">
        <v>47</v>
      </c>
      <c r="F918" s="105">
        <v>56</v>
      </c>
      <c r="G918" s="106" t="s">
        <v>170</v>
      </c>
      <c r="H918" s="107">
        <v>9</v>
      </c>
      <c r="I918" s="108"/>
      <c r="J918" s="109">
        <v>13352</v>
      </c>
      <c r="K918" s="110">
        <v>13601</v>
      </c>
      <c r="L918" s="111">
        <f t="shared" si="42"/>
        <v>249</v>
      </c>
      <c r="M918" s="108"/>
      <c r="N918" s="109">
        <v>4385</v>
      </c>
      <c r="O918" s="110" t="s">
        <v>601</v>
      </c>
      <c r="P918" s="110">
        <v>4012</v>
      </c>
      <c r="Q918" s="110">
        <v>3992</v>
      </c>
      <c r="R918" s="110" t="s">
        <v>601</v>
      </c>
      <c r="S918" s="111">
        <f t="shared" si="43"/>
        <v>-20</v>
      </c>
      <c r="T918" s="108"/>
      <c r="U918" s="109">
        <v>18825</v>
      </c>
      <c r="V918" s="110">
        <v>18801</v>
      </c>
      <c r="W918" s="110">
        <v>18781</v>
      </c>
      <c r="X918" s="111">
        <f t="shared" si="44"/>
        <v>-20</v>
      </c>
      <c r="Z918" s="112">
        <f>VLOOKUP(F918,'24q3 abv'!1:1048576,46,FALSE)</f>
        <v>-0.14818295234300649</v>
      </c>
      <c r="AA918" s="113">
        <f>VLOOKUP(F918,'24q3 abv'!1:1048576,48,FALSE)</f>
        <v>7.5411017325278991</v>
      </c>
      <c r="AB918" s="113">
        <f>VLOOKUP(F918,'24q3 abv'!1:1048576,49,FALSE)</f>
        <v>4.9344054282907006</v>
      </c>
      <c r="AC918" s="114">
        <f>VLOOKUP(F918,'24q3 abv'!1:1048576,50,FALSE)</f>
        <v>-2.6066963042371984</v>
      </c>
      <c r="AF918" s="257"/>
      <c r="AI918" s="257"/>
    </row>
    <row r="919" spans="1:35" x14ac:dyDescent="0.2">
      <c r="A919" s="105">
        <v>3503</v>
      </c>
      <c r="B919" s="105">
        <v>3503160079</v>
      </c>
      <c r="C919" s="106" t="s">
        <v>341</v>
      </c>
      <c r="D919" s="105">
        <v>160</v>
      </c>
      <c r="E919" s="106" t="s">
        <v>47</v>
      </c>
      <c r="F919" s="105">
        <v>79</v>
      </c>
      <c r="G919" s="106" t="s">
        <v>171</v>
      </c>
      <c r="H919" s="107">
        <v>41</v>
      </c>
      <c r="I919" s="108"/>
      <c r="J919" s="109">
        <v>12629</v>
      </c>
      <c r="K919" s="110">
        <v>14267</v>
      </c>
      <c r="L919" s="111">
        <f t="shared" si="42"/>
        <v>1638</v>
      </c>
      <c r="M919" s="108"/>
      <c r="N919" s="109">
        <v>190</v>
      </c>
      <c r="O919" s="110" t="s">
        <v>601</v>
      </c>
      <c r="P919" s="110">
        <v>0</v>
      </c>
      <c r="Q919" s="110">
        <v>146</v>
      </c>
      <c r="R919" s="110" t="s">
        <v>601</v>
      </c>
      <c r="S919" s="111">
        <f t="shared" si="43"/>
        <v>146</v>
      </c>
      <c r="T919" s="108"/>
      <c r="U919" s="109">
        <v>13907</v>
      </c>
      <c r="V919" s="110">
        <v>15455</v>
      </c>
      <c r="W919" s="110">
        <v>15601</v>
      </c>
      <c r="X919" s="111">
        <f t="shared" si="44"/>
        <v>146</v>
      </c>
      <c r="Z919" s="112">
        <f>VLOOKUP(F919,'24q3 abv'!1:1048576,46,FALSE)</f>
        <v>1.4326979637161514</v>
      </c>
      <c r="AA919" s="113">
        <f>VLOOKUP(F919,'24q3 abv'!1:1048576,48,FALSE)</f>
        <v>8.1726951482382422</v>
      </c>
      <c r="AB919" s="113">
        <f>VLOOKUP(F919,'24q3 abv'!1:1048576,49,FALSE)</f>
        <v>7.6258155738598674</v>
      </c>
      <c r="AC919" s="114">
        <f>VLOOKUP(F919,'24q3 abv'!1:1048576,50,FALSE)</f>
        <v>-0.54687957437837476</v>
      </c>
      <c r="AF919" s="257"/>
      <c r="AI919" s="257"/>
    </row>
    <row r="920" spans="1:35" x14ac:dyDescent="0.2">
      <c r="A920" s="105">
        <v>3503</v>
      </c>
      <c r="B920" s="105">
        <v>3503160128</v>
      </c>
      <c r="C920" s="106" t="s">
        <v>341</v>
      </c>
      <c r="D920" s="105">
        <v>160</v>
      </c>
      <c r="E920" s="106" t="s">
        <v>47</v>
      </c>
      <c r="F920" s="105">
        <v>128</v>
      </c>
      <c r="G920" s="106" t="s">
        <v>118</v>
      </c>
      <c r="H920" s="107">
        <v>5</v>
      </c>
      <c r="I920" s="108"/>
      <c r="J920" s="109">
        <v>17454</v>
      </c>
      <c r="K920" s="110">
        <v>13549</v>
      </c>
      <c r="L920" s="111">
        <f t="shared" si="42"/>
        <v>-3905</v>
      </c>
      <c r="M920" s="108"/>
      <c r="N920" s="109">
        <v>1813</v>
      </c>
      <c r="O920" s="110" t="s">
        <v>601</v>
      </c>
      <c r="P920" s="110">
        <v>505</v>
      </c>
      <c r="Q920" s="110">
        <v>489</v>
      </c>
      <c r="R920" s="110" t="s">
        <v>601</v>
      </c>
      <c r="S920" s="111">
        <f t="shared" si="43"/>
        <v>-16</v>
      </c>
      <c r="T920" s="108"/>
      <c r="U920" s="109">
        <v>20355</v>
      </c>
      <c r="V920" s="110">
        <v>15242</v>
      </c>
      <c r="W920" s="110">
        <v>15226</v>
      </c>
      <c r="X920" s="111">
        <f t="shared" si="44"/>
        <v>-16</v>
      </c>
      <c r="Z920" s="112">
        <f>VLOOKUP(F920,'24q3 abv'!1:1048576,46,FALSE)</f>
        <v>-0.1192385055144598</v>
      </c>
      <c r="AA920" s="113">
        <f>VLOOKUP(F920,'24q3 abv'!1:1048576,48,FALSE)</f>
        <v>9.2474032575979539</v>
      </c>
      <c r="AB920" s="113">
        <f>VLOOKUP(F920,'24q3 abv'!1:1048576,49,FALSE)</f>
        <v>1.9503170816559821</v>
      </c>
      <c r="AC920" s="114">
        <f>VLOOKUP(F920,'24q3 abv'!1:1048576,50,FALSE)</f>
        <v>-7.2970861759419723</v>
      </c>
      <c r="AF920" s="257"/>
      <c r="AI920" s="257"/>
    </row>
    <row r="921" spans="1:35" x14ac:dyDescent="0.2">
      <c r="A921" s="105">
        <v>3503</v>
      </c>
      <c r="B921" s="105">
        <v>3503160149</v>
      </c>
      <c r="C921" s="106" t="s">
        <v>341</v>
      </c>
      <c r="D921" s="105">
        <v>160</v>
      </c>
      <c r="E921" s="106" t="s">
        <v>47</v>
      </c>
      <c r="F921" s="105">
        <v>149</v>
      </c>
      <c r="G921" s="106" t="s">
        <v>172</v>
      </c>
      <c r="H921" s="107">
        <v>2</v>
      </c>
      <c r="I921" s="108"/>
      <c r="J921" s="109">
        <v>12844</v>
      </c>
      <c r="K921" s="110">
        <v>17745</v>
      </c>
      <c r="L921" s="111">
        <f t="shared" si="42"/>
        <v>4901</v>
      </c>
      <c r="M921" s="108"/>
      <c r="N921" s="109">
        <v>96</v>
      </c>
      <c r="O921" s="110" t="s">
        <v>601</v>
      </c>
      <c r="P921" s="110">
        <v>213</v>
      </c>
      <c r="Q921" s="110">
        <v>199</v>
      </c>
      <c r="R921" s="110" t="s">
        <v>601</v>
      </c>
      <c r="S921" s="111">
        <f t="shared" si="43"/>
        <v>-14</v>
      </c>
      <c r="T921" s="108"/>
      <c r="U921" s="109">
        <v>14028</v>
      </c>
      <c r="V921" s="110">
        <v>19146</v>
      </c>
      <c r="W921" s="110">
        <v>19132</v>
      </c>
      <c r="X921" s="111">
        <f t="shared" si="44"/>
        <v>-14</v>
      </c>
      <c r="Z921" s="112">
        <f>VLOOKUP(F921,'24q3 abv'!1:1048576,46,FALSE)</f>
        <v>-7.9912871329256063E-2</v>
      </c>
      <c r="AA921" s="113">
        <f>VLOOKUP(F921,'24q3 abv'!1:1048576,48,FALSE)</f>
        <v>10.310309463457349</v>
      </c>
      <c r="AB921" s="113">
        <f>VLOOKUP(F921,'24q3 abv'!1:1048576,49,FALSE)</f>
        <v>10.715541999041346</v>
      </c>
      <c r="AC921" s="114">
        <f>VLOOKUP(F921,'24q3 abv'!1:1048576,50,FALSE)</f>
        <v>0.40523253558399652</v>
      </c>
      <c r="AF921" s="257"/>
      <c r="AI921" s="257"/>
    </row>
    <row r="922" spans="1:35" x14ac:dyDescent="0.2">
      <c r="A922" s="105">
        <v>3503</v>
      </c>
      <c r="B922" s="105">
        <v>3503160160</v>
      </c>
      <c r="C922" s="106" t="s">
        <v>341</v>
      </c>
      <c r="D922" s="105">
        <v>160</v>
      </c>
      <c r="E922" s="106" t="s">
        <v>47</v>
      </c>
      <c r="F922" s="105">
        <v>160</v>
      </c>
      <c r="G922" s="106" t="s">
        <v>47</v>
      </c>
      <c r="H922" s="107">
        <v>1136</v>
      </c>
      <c r="I922" s="108"/>
      <c r="J922" s="109">
        <v>15136</v>
      </c>
      <c r="K922" s="110">
        <v>16775</v>
      </c>
      <c r="L922" s="111">
        <f t="shared" si="42"/>
        <v>1639</v>
      </c>
      <c r="M922" s="108"/>
      <c r="N922" s="109">
        <v>31</v>
      </c>
      <c r="O922" s="110">
        <v>35</v>
      </c>
      <c r="P922" s="110">
        <v>35</v>
      </c>
      <c r="Q922" s="110">
        <v>262</v>
      </c>
      <c r="R922" s="110" t="s">
        <v>601</v>
      </c>
      <c r="S922" s="111">
        <f t="shared" si="43"/>
        <v>227</v>
      </c>
      <c r="T922" s="108"/>
      <c r="U922" s="109">
        <v>16255</v>
      </c>
      <c r="V922" s="110">
        <v>17998</v>
      </c>
      <c r="W922" s="110">
        <v>18225</v>
      </c>
      <c r="X922" s="111">
        <f t="shared" si="44"/>
        <v>227</v>
      </c>
      <c r="Z922" s="112">
        <f>VLOOKUP(F922,'24q3 abv'!1:1048576,46,FALSE)</f>
        <v>1.352777362338486</v>
      </c>
      <c r="AA922" s="113">
        <f>VLOOKUP(F922,'24q3 abv'!1:1048576,48,FALSE)</f>
        <v>11.988370942050203</v>
      </c>
      <c r="AB922" s="113">
        <f>VLOOKUP(F922,'24q3 abv'!1:1048576,49,FALSE)</f>
        <v>13.605059775129922</v>
      </c>
      <c r="AC922" s="114">
        <f>VLOOKUP(F922,'24q3 abv'!1:1048576,50,FALSE)</f>
        <v>1.6166888330797189</v>
      </c>
      <c r="AF922" s="257"/>
      <c r="AI922" s="257"/>
    </row>
    <row r="923" spans="1:35" x14ac:dyDescent="0.2">
      <c r="A923" s="105">
        <v>3503</v>
      </c>
      <c r="B923" s="105">
        <v>3503160181</v>
      </c>
      <c r="C923" s="106" t="s">
        <v>341</v>
      </c>
      <c r="D923" s="105">
        <v>160</v>
      </c>
      <c r="E923" s="106" t="s">
        <v>47</v>
      </c>
      <c r="F923" s="105">
        <v>181</v>
      </c>
      <c r="G923" s="106" t="s">
        <v>121</v>
      </c>
      <c r="H923" s="107">
        <v>1</v>
      </c>
      <c r="I923" s="108"/>
      <c r="J923" s="109" t="s">
        <v>601</v>
      </c>
      <c r="K923" s="110">
        <v>16133</v>
      </c>
      <c r="L923" s="111" t="str">
        <f t="shared" si="42"/>
        <v/>
      </c>
      <c r="M923" s="108"/>
      <c r="N923" s="109" t="s">
        <v>601</v>
      </c>
      <c r="O923" s="110" t="s">
        <v>601</v>
      </c>
      <c r="P923" s="110">
        <v>242</v>
      </c>
      <c r="Q923" s="110">
        <v>164</v>
      </c>
      <c r="R923" s="110" t="s">
        <v>601</v>
      </c>
      <c r="S923" s="111">
        <f t="shared" si="43"/>
        <v>-78</v>
      </c>
      <c r="T923" s="108"/>
      <c r="U923" s="109" t="s">
        <v>601</v>
      </c>
      <c r="V923" s="110">
        <v>17563</v>
      </c>
      <c r="W923" s="110">
        <v>17485</v>
      </c>
      <c r="X923" s="111">
        <f t="shared" si="44"/>
        <v>-78</v>
      </c>
      <c r="Z923" s="112">
        <f>VLOOKUP(F923,'24q3 abv'!1:1048576,46,FALSE)</f>
        <v>-0.48334719077513455</v>
      </c>
      <c r="AA923" s="113">
        <f>VLOOKUP(F923,'24q3 abv'!1:1048576,48,FALSE)</f>
        <v>10.063037309385781</v>
      </c>
      <c r="AB923" s="113">
        <f>VLOOKUP(F923,'24q3 abv'!1:1048576,49,FALSE)</f>
        <v>9.6133097603403517</v>
      </c>
      <c r="AC923" s="114">
        <f>VLOOKUP(F923,'24q3 abv'!1:1048576,50,FALSE)</f>
        <v>-0.44972754904542889</v>
      </c>
      <c r="AF923" s="257"/>
      <c r="AI923" s="257"/>
    </row>
    <row r="924" spans="1:35" x14ac:dyDescent="0.2">
      <c r="A924" s="105">
        <v>3503</v>
      </c>
      <c r="B924" s="105">
        <v>3503160295</v>
      </c>
      <c r="C924" s="106" t="s">
        <v>341</v>
      </c>
      <c r="D924" s="105">
        <v>160</v>
      </c>
      <c r="E924" s="106" t="s">
        <v>47</v>
      </c>
      <c r="F924" s="105">
        <v>295</v>
      </c>
      <c r="G924" s="106" t="s">
        <v>124</v>
      </c>
      <c r="H924" s="107">
        <v>3</v>
      </c>
      <c r="I924" s="108"/>
      <c r="J924" s="109">
        <v>15273</v>
      </c>
      <c r="K924" s="110">
        <v>16182</v>
      </c>
      <c r="L924" s="111">
        <f t="shared" si="42"/>
        <v>909</v>
      </c>
      <c r="M924" s="108"/>
      <c r="N924" s="109">
        <v>8103</v>
      </c>
      <c r="O924" s="110" t="s">
        <v>601</v>
      </c>
      <c r="P924" s="110">
        <v>8022</v>
      </c>
      <c r="Q924" s="110">
        <v>7993</v>
      </c>
      <c r="R924" s="110" t="s">
        <v>601</v>
      </c>
      <c r="S924" s="111">
        <f t="shared" si="43"/>
        <v>-29</v>
      </c>
      <c r="T924" s="108"/>
      <c r="U924" s="109">
        <v>24464</v>
      </c>
      <c r="V924" s="110">
        <v>25392</v>
      </c>
      <c r="W924" s="110">
        <v>25363</v>
      </c>
      <c r="X924" s="111">
        <f t="shared" si="44"/>
        <v>-29</v>
      </c>
      <c r="Z924" s="112">
        <f>VLOOKUP(F924,'24q3 abv'!1:1048576,46,FALSE)</f>
        <v>-0.17953285579176281</v>
      </c>
      <c r="AA924" s="113">
        <f>VLOOKUP(F924,'24q3 abv'!1:1048576,48,FALSE)</f>
        <v>6.8609636562553522</v>
      </c>
      <c r="AB924" s="113">
        <f>VLOOKUP(F924,'24q3 abv'!1:1048576,49,FALSE)</f>
        <v>4.2880426728941705</v>
      </c>
      <c r="AC924" s="114">
        <f>VLOOKUP(F924,'24q3 abv'!1:1048576,50,FALSE)</f>
        <v>-2.5729209833611817</v>
      </c>
      <c r="AF924" s="257"/>
      <c r="AI924" s="257"/>
    </row>
    <row r="925" spans="1:35" x14ac:dyDescent="0.2">
      <c r="A925" s="105">
        <v>3503</v>
      </c>
      <c r="B925" s="105">
        <v>3503160301</v>
      </c>
      <c r="C925" s="106" t="s">
        <v>341</v>
      </c>
      <c r="D925" s="105">
        <v>160</v>
      </c>
      <c r="E925" s="106" t="s">
        <v>47</v>
      </c>
      <c r="F925" s="105">
        <v>301</v>
      </c>
      <c r="G925" s="106" t="s">
        <v>168</v>
      </c>
      <c r="H925" s="107">
        <v>3</v>
      </c>
      <c r="I925" s="108"/>
      <c r="J925" s="109">
        <v>15403</v>
      </c>
      <c r="K925" s="110">
        <v>16712</v>
      </c>
      <c r="L925" s="111">
        <f t="shared" si="42"/>
        <v>1309</v>
      </c>
      <c r="M925" s="108"/>
      <c r="N925" s="109">
        <v>5338</v>
      </c>
      <c r="O925" s="110" t="s">
        <v>601</v>
      </c>
      <c r="P925" s="110">
        <v>4718</v>
      </c>
      <c r="Q925" s="110">
        <v>4714</v>
      </c>
      <c r="R925" s="110" t="s">
        <v>601</v>
      </c>
      <c r="S925" s="111">
        <f t="shared" si="43"/>
        <v>-4</v>
      </c>
      <c r="T925" s="108"/>
      <c r="U925" s="109">
        <v>21829</v>
      </c>
      <c r="V925" s="110">
        <v>22618</v>
      </c>
      <c r="W925" s="110">
        <v>22614</v>
      </c>
      <c r="X925" s="111">
        <f t="shared" si="44"/>
        <v>-4</v>
      </c>
      <c r="Z925" s="112">
        <f>VLOOKUP(F925,'24q3 abv'!1:1048576,46,FALSE)</f>
        <v>-2.1922662548462313E-2</v>
      </c>
      <c r="AA925" s="113">
        <f>VLOOKUP(F925,'24q3 abv'!1:1048576,48,FALSE)</f>
        <v>5.5778335633287979</v>
      </c>
      <c r="AB925" s="113">
        <f>VLOOKUP(F925,'24q3 abv'!1:1048576,49,FALSE)</f>
        <v>0.60040638441051331</v>
      </c>
      <c r="AC925" s="114">
        <f>VLOOKUP(F925,'24q3 abv'!1:1048576,50,FALSE)</f>
        <v>-4.9774271789182842</v>
      </c>
      <c r="AF925" s="257"/>
      <c r="AI925" s="257"/>
    </row>
    <row r="926" spans="1:35" x14ac:dyDescent="0.2">
      <c r="A926" s="105">
        <v>3503</v>
      </c>
      <c r="B926" s="105">
        <v>3503160342</v>
      </c>
      <c r="C926" s="106" t="s">
        <v>341</v>
      </c>
      <c r="D926" s="105">
        <v>160</v>
      </c>
      <c r="E926" s="106" t="s">
        <v>47</v>
      </c>
      <c r="F926" s="105">
        <v>342</v>
      </c>
      <c r="G926" s="106" t="s">
        <v>175</v>
      </c>
      <c r="H926" s="107">
        <v>1</v>
      </c>
      <c r="I926" s="108"/>
      <c r="J926" s="109">
        <v>12109.665687255454</v>
      </c>
      <c r="K926" s="110">
        <v>14744</v>
      </c>
      <c r="L926" s="111">
        <f t="shared" si="42"/>
        <v>2634.334312744546</v>
      </c>
      <c r="M926" s="108"/>
      <c r="N926" s="109">
        <v>8863</v>
      </c>
      <c r="O926" s="110" t="s">
        <v>601</v>
      </c>
      <c r="P926" s="110">
        <v>10646</v>
      </c>
      <c r="Q926" s="110">
        <v>10664</v>
      </c>
      <c r="R926" s="110" t="s">
        <v>601</v>
      </c>
      <c r="S926" s="111">
        <f t="shared" si="43"/>
        <v>18</v>
      </c>
      <c r="T926" s="108"/>
      <c r="U926" s="109">
        <v>22060.665687255452</v>
      </c>
      <c r="V926" s="110">
        <v>26578</v>
      </c>
      <c r="W926" s="110">
        <v>26596</v>
      </c>
      <c r="X926" s="111">
        <f t="shared" si="44"/>
        <v>18</v>
      </c>
      <c r="Z926" s="112">
        <f>VLOOKUP(F926,'24q3 abv'!1:1048576,46,FALSE)</f>
        <v>0.11975528576681427</v>
      </c>
      <c r="AA926" s="113">
        <f>VLOOKUP(F926,'24q3 abv'!1:1048576,48,FALSE)</f>
        <v>5.052745728915399</v>
      </c>
      <c r="AB926" s="113">
        <f>VLOOKUP(F926,'24q3 abv'!1:1048576,49,FALSE)</f>
        <v>4.6096122070328871</v>
      </c>
      <c r="AC926" s="114">
        <f>VLOOKUP(F926,'24q3 abv'!1:1048576,50,FALSE)</f>
        <v>-0.44313352188251187</v>
      </c>
      <c r="AF926" s="257"/>
      <c r="AI926" s="257"/>
    </row>
    <row r="927" spans="1:35" x14ac:dyDescent="0.2">
      <c r="A927" s="105">
        <v>3503</v>
      </c>
      <c r="B927" s="105">
        <v>3503160600</v>
      </c>
      <c r="C927" s="106" t="s">
        <v>341</v>
      </c>
      <c r="D927" s="105">
        <v>160</v>
      </c>
      <c r="E927" s="106" t="s">
        <v>47</v>
      </c>
      <c r="F927" s="105">
        <v>600</v>
      </c>
      <c r="G927" s="106" t="s">
        <v>150</v>
      </c>
      <c r="H927" s="107">
        <v>3</v>
      </c>
      <c r="I927" s="108"/>
      <c r="J927" s="109">
        <v>12118.156886883298</v>
      </c>
      <c r="K927" s="110">
        <v>14869</v>
      </c>
      <c r="L927" s="111">
        <f t="shared" si="42"/>
        <v>2750.8431131167017</v>
      </c>
      <c r="M927" s="108"/>
      <c r="N927" s="109">
        <v>5299</v>
      </c>
      <c r="O927" s="110" t="s">
        <v>601</v>
      </c>
      <c r="P927" s="110">
        <v>6411</v>
      </c>
      <c r="Q927" s="110">
        <v>6402</v>
      </c>
      <c r="R927" s="110" t="s">
        <v>601</v>
      </c>
      <c r="S927" s="111">
        <f t="shared" si="43"/>
        <v>-9</v>
      </c>
      <c r="T927" s="108"/>
      <c r="U927" s="109">
        <v>18505.156886883298</v>
      </c>
      <c r="V927" s="110">
        <v>22468</v>
      </c>
      <c r="W927" s="110">
        <v>22459</v>
      </c>
      <c r="X927" s="111">
        <f t="shared" si="44"/>
        <v>-9</v>
      </c>
      <c r="Z927" s="112">
        <f>VLOOKUP(F927,'24q3 abv'!1:1048576,46,FALSE)</f>
        <v>-6.1909711851399152E-2</v>
      </c>
      <c r="AA927" s="113">
        <f>VLOOKUP(F927,'24q3 abv'!1:1048576,48,FALSE)</f>
        <v>5.3072728700823086</v>
      </c>
      <c r="AB927" s="113">
        <f>VLOOKUP(F927,'24q3 abv'!1:1048576,49,FALSE)</f>
        <v>4.7241841996992839</v>
      </c>
      <c r="AC927" s="114">
        <f>VLOOKUP(F927,'24q3 abv'!1:1048576,50,FALSE)</f>
        <v>-0.5830886703830247</v>
      </c>
      <c r="AF927" s="257"/>
      <c r="AI927" s="257"/>
    </row>
    <row r="928" spans="1:35" x14ac:dyDescent="0.2">
      <c r="A928" s="105">
        <v>3506</v>
      </c>
      <c r="B928" s="105">
        <v>3506262007</v>
      </c>
      <c r="C928" s="106" t="s">
        <v>342</v>
      </c>
      <c r="D928" s="105">
        <v>262</v>
      </c>
      <c r="E928" s="106" t="s">
        <v>54</v>
      </c>
      <c r="F928" s="105">
        <v>7</v>
      </c>
      <c r="G928" s="106" t="s">
        <v>286</v>
      </c>
      <c r="H928" s="107">
        <v>1</v>
      </c>
      <c r="I928" s="108"/>
      <c r="J928" s="109">
        <v>12516.114339723114</v>
      </c>
      <c r="K928" s="110">
        <v>10332</v>
      </c>
      <c r="L928" s="111">
        <f t="shared" si="42"/>
        <v>-2184.1143397231135</v>
      </c>
      <c r="M928" s="108"/>
      <c r="N928" s="109">
        <v>6320</v>
      </c>
      <c r="O928" s="110">
        <v>5218</v>
      </c>
      <c r="P928" s="110">
        <v>5110</v>
      </c>
      <c r="Q928" s="110">
        <v>5105</v>
      </c>
      <c r="R928" s="110" t="s">
        <v>601</v>
      </c>
      <c r="S928" s="111">
        <f t="shared" si="43"/>
        <v>-5</v>
      </c>
      <c r="T928" s="108"/>
      <c r="U928" s="109">
        <v>19924.114339723114</v>
      </c>
      <c r="V928" s="110">
        <v>16630</v>
      </c>
      <c r="W928" s="110">
        <v>16625</v>
      </c>
      <c r="X928" s="111">
        <f t="shared" si="44"/>
        <v>-5</v>
      </c>
      <c r="Z928" s="112">
        <f>VLOOKUP(F928,'24q3 abv'!1:1048576,46,FALSE)</f>
        <v>-5.0716721505835949E-2</v>
      </c>
      <c r="AA928" s="113">
        <f>VLOOKUP(F928,'24q3 abv'!1:1048576,48,FALSE)</f>
        <v>6.2134353347855091</v>
      </c>
      <c r="AB928" s="113">
        <f>VLOOKUP(F928,'24q3 abv'!1:1048576,49,FALSE)</f>
        <v>5.558214172608432</v>
      </c>
      <c r="AC928" s="114">
        <f>VLOOKUP(F928,'24q3 abv'!1:1048576,50,FALSE)</f>
        <v>-0.65522116217707715</v>
      </c>
      <c r="AF928" s="257"/>
      <c r="AI928" s="257"/>
    </row>
    <row r="929" spans="1:35" x14ac:dyDescent="0.2">
      <c r="A929" s="105">
        <v>3506</v>
      </c>
      <c r="B929" s="105">
        <v>3506262030</v>
      </c>
      <c r="C929" s="106" t="s">
        <v>342</v>
      </c>
      <c r="D929" s="105">
        <v>262</v>
      </c>
      <c r="E929" s="106" t="s">
        <v>54</v>
      </c>
      <c r="F929" s="105">
        <v>30</v>
      </c>
      <c r="G929" s="106" t="s">
        <v>94</v>
      </c>
      <c r="H929" s="107">
        <v>5</v>
      </c>
      <c r="I929" s="108"/>
      <c r="J929" s="109">
        <v>17926</v>
      </c>
      <c r="K929" s="110">
        <v>17917</v>
      </c>
      <c r="L929" s="111">
        <f t="shared" si="42"/>
        <v>-9</v>
      </c>
      <c r="M929" s="108"/>
      <c r="N929" s="109">
        <v>3974</v>
      </c>
      <c r="O929" s="110">
        <v>3972</v>
      </c>
      <c r="P929" s="110">
        <v>3329</v>
      </c>
      <c r="Q929" s="110">
        <v>3642</v>
      </c>
      <c r="R929" s="110" t="s">
        <v>601</v>
      </c>
      <c r="S929" s="111">
        <f t="shared" si="43"/>
        <v>313</v>
      </c>
      <c r="T929" s="108"/>
      <c r="U929" s="109">
        <v>22988</v>
      </c>
      <c r="V929" s="110">
        <v>22434</v>
      </c>
      <c r="W929" s="110">
        <v>22747</v>
      </c>
      <c r="X929" s="111">
        <f t="shared" si="44"/>
        <v>313</v>
      </c>
      <c r="Z929" s="112">
        <f>VLOOKUP(F929,'24q3 abv'!1:1048576,46,FALSE)</f>
        <v>1.7452428054131275</v>
      </c>
      <c r="AA929" s="113">
        <f>VLOOKUP(F929,'24q3 abv'!1:1048576,48,FALSE)</f>
        <v>5.4397043892558008</v>
      </c>
      <c r="AB929" s="113">
        <f>VLOOKUP(F929,'24q3 abv'!1:1048576,49,FALSE)</f>
        <v>3.3254402693654539</v>
      </c>
      <c r="AC929" s="114">
        <f>VLOOKUP(F929,'24q3 abv'!1:1048576,50,FALSE)</f>
        <v>-2.1142641198903469</v>
      </c>
      <c r="AF929" s="257"/>
      <c r="AI929" s="257"/>
    </row>
    <row r="930" spans="1:35" x14ac:dyDescent="0.2">
      <c r="A930" s="105">
        <v>3506</v>
      </c>
      <c r="B930" s="105">
        <v>3506262035</v>
      </c>
      <c r="C930" s="106" t="s">
        <v>342</v>
      </c>
      <c r="D930" s="105">
        <v>262</v>
      </c>
      <c r="E930" s="106" t="s">
        <v>54</v>
      </c>
      <c r="F930" s="105">
        <v>35</v>
      </c>
      <c r="G930" s="106" t="s">
        <v>42</v>
      </c>
      <c r="H930" s="107">
        <v>1</v>
      </c>
      <c r="I930" s="108"/>
      <c r="J930" s="109">
        <v>18610</v>
      </c>
      <c r="K930" s="110">
        <v>20297</v>
      </c>
      <c r="L930" s="111">
        <f t="shared" si="42"/>
        <v>1687</v>
      </c>
      <c r="M930" s="108"/>
      <c r="N930" s="109">
        <v>7724</v>
      </c>
      <c r="O930" s="110">
        <v>8424</v>
      </c>
      <c r="P930" s="110">
        <v>8424</v>
      </c>
      <c r="Q930" s="110">
        <v>7685</v>
      </c>
      <c r="R930" s="110" t="s">
        <v>601</v>
      </c>
      <c r="S930" s="111">
        <f t="shared" si="43"/>
        <v>-739</v>
      </c>
      <c r="T930" s="108"/>
      <c r="U930" s="109">
        <v>27422</v>
      </c>
      <c r="V930" s="110">
        <v>29909</v>
      </c>
      <c r="W930" s="110">
        <v>29170</v>
      </c>
      <c r="X930" s="111">
        <f t="shared" si="44"/>
        <v>-739</v>
      </c>
      <c r="Z930" s="112">
        <f>VLOOKUP(F930,'24q3 abv'!1:1048576,46,FALSE)</f>
        <v>-3.6419865273042262</v>
      </c>
      <c r="AA930" s="113">
        <f>VLOOKUP(F930,'24q3 abv'!1:1048576,48,FALSE)</f>
        <v>8.1977373866931007</v>
      </c>
      <c r="AB930" s="113">
        <f>VLOOKUP(F930,'24q3 abv'!1:1048576,49,FALSE)</f>
        <v>5.1093170533210595</v>
      </c>
      <c r="AC930" s="114">
        <f>VLOOKUP(F930,'24q3 abv'!1:1048576,50,FALSE)</f>
        <v>-3.0884203333720412</v>
      </c>
      <c r="AF930" s="257"/>
      <c r="AI930" s="257"/>
    </row>
    <row r="931" spans="1:35" x14ac:dyDescent="0.2">
      <c r="A931" s="105">
        <v>3506</v>
      </c>
      <c r="B931" s="105">
        <v>3506262056</v>
      </c>
      <c r="C931" s="106" t="s">
        <v>342</v>
      </c>
      <c r="D931" s="105">
        <v>262</v>
      </c>
      <c r="E931" s="106" t="s">
        <v>54</v>
      </c>
      <c r="F931" s="105">
        <v>56</v>
      </c>
      <c r="G931" s="106" t="s">
        <v>170</v>
      </c>
      <c r="H931" s="107">
        <v>1</v>
      </c>
      <c r="I931" s="108"/>
      <c r="J931" s="109">
        <v>11757.003972657023</v>
      </c>
      <c r="K931" s="110">
        <v>12243</v>
      </c>
      <c r="L931" s="111">
        <f t="shared" si="42"/>
        <v>485.99602734297696</v>
      </c>
      <c r="M931" s="108"/>
      <c r="N931" s="109">
        <v>3861</v>
      </c>
      <c r="O931" s="110">
        <v>4021</v>
      </c>
      <c r="P931" s="110">
        <v>3612</v>
      </c>
      <c r="Q931" s="110">
        <v>3593</v>
      </c>
      <c r="R931" s="110" t="s">
        <v>601</v>
      </c>
      <c r="S931" s="111">
        <f t="shared" si="43"/>
        <v>-19</v>
      </c>
      <c r="T931" s="108"/>
      <c r="U931" s="109">
        <v>16706.003972657025</v>
      </c>
      <c r="V931" s="110">
        <v>17043</v>
      </c>
      <c r="W931" s="110">
        <v>17024</v>
      </c>
      <c r="X931" s="111">
        <f t="shared" si="44"/>
        <v>-19</v>
      </c>
      <c r="Z931" s="112">
        <f>VLOOKUP(F931,'24q3 abv'!1:1048576,46,FALSE)</f>
        <v>-0.14818295234300649</v>
      </c>
      <c r="AA931" s="113">
        <f>VLOOKUP(F931,'24q3 abv'!1:1048576,48,FALSE)</f>
        <v>7.5411017325278991</v>
      </c>
      <c r="AB931" s="113">
        <f>VLOOKUP(F931,'24q3 abv'!1:1048576,49,FALSE)</f>
        <v>4.9344054282907006</v>
      </c>
      <c r="AC931" s="114">
        <f>VLOOKUP(F931,'24q3 abv'!1:1048576,50,FALSE)</f>
        <v>-2.6066963042371984</v>
      </c>
      <c r="AF931" s="257"/>
      <c r="AI931" s="257"/>
    </row>
    <row r="932" spans="1:35" x14ac:dyDescent="0.2">
      <c r="A932" s="105">
        <v>3506</v>
      </c>
      <c r="B932" s="105">
        <v>3506262057</v>
      </c>
      <c r="C932" s="106" t="s">
        <v>342</v>
      </c>
      <c r="D932" s="105">
        <v>262</v>
      </c>
      <c r="E932" s="106" t="s">
        <v>54</v>
      </c>
      <c r="F932" s="105">
        <v>57</v>
      </c>
      <c r="G932" s="106" t="s">
        <v>44</v>
      </c>
      <c r="H932" s="107">
        <v>4</v>
      </c>
      <c r="I932" s="108"/>
      <c r="J932" s="109">
        <v>18088</v>
      </c>
      <c r="K932" s="110">
        <v>12981</v>
      </c>
      <c r="L932" s="111">
        <f t="shared" si="42"/>
        <v>-5107</v>
      </c>
      <c r="M932" s="108"/>
      <c r="N932" s="109">
        <v>392</v>
      </c>
      <c r="O932" s="110">
        <v>281</v>
      </c>
      <c r="P932" s="110">
        <v>281</v>
      </c>
      <c r="Q932" s="110">
        <v>226</v>
      </c>
      <c r="R932" s="110" t="s">
        <v>601</v>
      </c>
      <c r="S932" s="111">
        <f t="shared" si="43"/>
        <v>-55</v>
      </c>
      <c r="T932" s="108"/>
      <c r="U932" s="109">
        <v>19568</v>
      </c>
      <c r="V932" s="110">
        <v>14450</v>
      </c>
      <c r="W932" s="110">
        <v>14395</v>
      </c>
      <c r="X932" s="111">
        <f t="shared" si="44"/>
        <v>-55</v>
      </c>
      <c r="Z932" s="112">
        <f>VLOOKUP(F932,'24q3 abv'!1:1048576,46,FALSE)</f>
        <v>-0.4269988875434052</v>
      </c>
      <c r="AA932" s="113">
        <f>VLOOKUP(F932,'24q3 abv'!1:1048576,48,FALSE)</f>
        <v>11.007344258306667</v>
      </c>
      <c r="AB932" s="113">
        <f>VLOOKUP(F932,'24q3 abv'!1:1048576,49,FALSE)</f>
        <v>10.453313457514286</v>
      </c>
      <c r="AC932" s="114">
        <f>VLOOKUP(F932,'24q3 abv'!1:1048576,50,FALSE)</f>
        <v>-0.55403080079238087</v>
      </c>
      <c r="AF932" s="257"/>
      <c r="AI932" s="257"/>
    </row>
    <row r="933" spans="1:35" x14ac:dyDescent="0.2">
      <c r="A933" s="105">
        <v>3506</v>
      </c>
      <c r="B933" s="105">
        <v>3506262071</v>
      </c>
      <c r="C933" s="106" t="s">
        <v>342</v>
      </c>
      <c r="D933" s="105">
        <v>262</v>
      </c>
      <c r="E933" s="106" t="s">
        <v>54</v>
      </c>
      <c r="F933" s="105">
        <v>71</v>
      </c>
      <c r="G933" s="106" t="s">
        <v>135</v>
      </c>
      <c r="H933" s="107">
        <v>6</v>
      </c>
      <c r="I933" s="108"/>
      <c r="J933" s="109">
        <v>10992</v>
      </c>
      <c r="K933" s="110">
        <v>11584</v>
      </c>
      <c r="L933" s="111">
        <f t="shared" si="42"/>
        <v>592</v>
      </c>
      <c r="M933" s="108"/>
      <c r="N933" s="109">
        <v>4793</v>
      </c>
      <c r="O933" s="110">
        <v>5051</v>
      </c>
      <c r="P933" s="110">
        <v>4803</v>
      </c>
      <c r="Q933" s="110">
        <v>4810</v>
      </c>
      <c r="R933" s="110" t="s">
        <v>601</v>
      </c>
      <c r="S933" s="111">
        <f t="shared" si="43"/>
        <v>7</v>
      </c>
      <c r="T933" s="108"/>
      <c r="U933" s="109">
        <v>16873</v>
      </c>
      <c r="V933" s="110">
        <v>17575</v>
      </c>
      <c r="W933" s="110">
        <v>17582</v>
      </c>
      <c r="X933" s="111">
        <f t="shared" si="44"/>
        <v>7</v>
      </c>
      <c r="Z933" s="112">
        <f>VLOOKUP(F933,'24q3 abv'!1:1048576,46,FALSE)</f>
        <v>6.0766782528986596E-2</v>
      </c>
      <c r="AA933" s="113">
        <f>VLOOKUP(F933,'24q3 abv'!1:1048576,48,FALSE)</f>
        <v>6.934514110046516</v>
      </c>
      <c r="AB933" s="113">
        <f>VLOOKUP(F933,'24q3 abv'!1:1048576,49,FALSE)</f>
        <v>5.2355855756967751</v>
      </c>
      <c r="AC933" s="114">
        <f>VLOOKUP(F933,'24q3 abv'!1:1048576,50,FALSE)</f>
        <v>-1.6989285343497409</v>
      </c>
      <c r="AF933" s="257"/>
      <c r="AI933" s="257"/>
    </row>
    <row r="934" spans="1:35" x14ac:dyDescent="0.2">
      <c r="A934" s="105">
        <v>3506</v>
      </c>
      <c r="B934" s="105">
        <v>3506262093</v>
      </c>
      <c r="C934" s="106" t="s">
        <v>342</v>
      </c>
      <c r="D934" s="105">
        <v>262</v>
      </c>
      <c r="E934" s="106" t="s">
        <v>54</v>
      </c>
      <c r="F934" s="105">
        <v>93</v>
      </c>
      <c r="G934" s="106" t="s">
        <v>45</v>
      </c>
      <c r="H934" s="107">
        <v>16</v>
      </c>
      <c r="I934" s="108"/>
      <c r="J934" s="109">
        <v>14479</v>
      </c>
      <c r="K934" s="110">
        <v>16157</v>
      </c>
      <c r="L934" s="111">
        <f t="shared" si="42"/>
        <v>1678</v>
      </c>
      <c r="M934" s="108"/>
      <c r="N934" s="109">
        <v>187</v>
      </c>
      <c r="O934" s="110">
        <v>208</v>
      </c>
      <c r="P934" s="110">
        <v>45</v>
      </c>
      <c r="Q934" s="110">
        <v>0</v>
      </c>
      <c r="R934" s="110" t="s">
        <v>601</v>
      </c>
      <c r="S934" s="111">
        <f t="shared" si="43"/>
        <v>-45</v>
      </c>
      <c r="T934" s="108"/>
      <c r="U934" s="109">
        <v>15754</v>
      </c>
      <c r="V934" s="110">
        <v>17390</v>
      </c>
      <c r="W934" s="110">
        <v>17345</v>
      </c>
      <c r="X934" s="111">
        <f t="shared" si="44"/>
        <v>-45</v>
      </c>
      <c r="Z934" s="112">
        <f>VLOOKUP(F934,'24q3 abv'!1:1048576,46,FALSE)</f>
        <v>-0.29623913782315014</v>
      </c>
      <c r="AA934" s="113">
        <f>VLOOKUP(F934,'24q3 abv'!1:1048576,48,FALSE)</f>
        <v>16.450773736991518</v>
      </c>
      <c r="AB934" s="113">
        <f>VLOOKUP(F934,'24q3 abv'!1:1048576,49,FALSE)</f>
        <v>14.856653552425286</v>
      </c>
      <c r="AC934" s="114">
        <f>VLOOKUP(F934,'24q3 abv'!1:1048576,50,FALSE)</f>
        <v>-1.5941201845662327</v>
      </c>
      <c r="AF934" s="257"/>
      <c r="AI934" s="257"/>
    </row>
    <row r="935" spans="1:35" x14ac:dyDescent="0.2">
      <c r="A935" s="105">
        <v>3506</v>
      </c>
      <c r="B935" s="105">
        <v>3506262163</v>
      </c>
      <c r="C935" s="106" t="s">
        <v>342</v>
      </c>
      <c r="D935" s="105">
        <v>262</v>
      </c>
      <c r="E935" s="106" t="s">
        <v>54</v>
      </c>
      <c r="F935" s="105">
        <v>163</v>
      </c>
      <c r="G935" s="106" t="s">
        <v>48</v>
      </c>
      <c r="H935" s="107">
        <v>216</v>
      </c>
      <c r="I935" s="108"/>
      <c r="J935" s="109">
        <v>15094</v>
      </c>
      <c r="K935" s="110">
        <v>16550</v>
      </c>
      <c r="L935" s="111">
        <f t="shared" si="42"/>
        <v>1456</v>
      </c>
      <c r="M935" s="108"/>
      <c r="N935" s="109">
        <v>100</v>
      </c>
      <c r="O935" s="110">
        <v>110</v>
      </c>
      <c r="P935" s="110">
        <v>0</v>
      </c>
      <c r="Q935" s="110">
        <v>0</v>
      </c>
      <c r="R935" s="110" t="s">
        <v>601</v>
      </c>
      <c r="S935" s="111">
        <f t="shared" si="43"/>
        <v>0</v>
      </c>
      <c r="T935" s="108"/>
      <c r="U935" s="109">
        <v>16282</v>
      </c>
      <c r="V935" s="110">
        <v>17738</v>
      </c>
      <c r="W935" s="110">
        <v>17738</v>
      </c>
      <c r="X935" s="111">
        <f t="shared" si="44"/>
        <v>0</v>
      </c>
      <c r="Z935" s="112">
        <f>VLOOKUP(F935,'24q3 abv'!1:1048576,46,FALSE)</f>
        <v>-0.22828370213737514</v>
      </c>
      <c r="AA935" s="113">
        <f>VLOOKUP(F935,'24q3 abv'!1:1048576,48,FALSE)</f>
        <v>10.076345998506774</v>
      </c>
      <c r="AB935" s="113">
        <f>VLOOKUP(F935,'24q3 abv'!1:1048576,49,FALSE)</f>
        <v>8.2294977780381959</v>
      </c>
      <c r="AC935" s="114">
        <f>VLOOKUP(F935,'24q3 abv'!1:1048576,50,FALSE)</f>
        <v>-1.8468482204685781</v>
      </c>
      <c r="AF935" s="257"/>
      <c r="AI935" s="257"/>
    </row>
    <row r="936" spans="1:35" x14ac:dyDescent="0.2">
      <c r="A936" s="105">
        <v>3506</v>
      </c>
      <c r="B936" s="105">
        <v>3506262164</v>
      </c>
      <c r="C936" s="106" t="s">
        <v>342</v>
      </c>
      <c r="D936" s="105">
        <v>262</v>
      </c>
      <c r="E936" s="106" t="s">
        <v>54</v>
      </c>
      <c r="F936" s="105">
        <v>164</v>
      </c>
      <c r="G936" s="106" t="s">
        <v>262</v>
      </c>
      <c r="H936" s="107">
        <v>1</v>
      </c>
      <c r="I936" s="108"/>
      <c r="J936" s="109">
        <v>11708.097483729905</v>
      </c>
      <c r="K936" s="110">
        <v>10332</v>
      </c>
      <c r="L936" s="111">
        <f t="shared" si="42"/>
        <v>-1376.0974837299054</v>
      </c>
      <c r="M936" s="108"/>
      <c r="N936" s="109">
        <v>5167</v>
      </c>
      <c r="O936" s="110">
        <v>4559</v>
      </c>
      <c r="P936" s="110">
        <v>4265</v>
      </c>
      <c r="Q936" s="110">
        <v>4290</v>
      </c>
      <c r="R936" s="110" t="s">
        <v>601</v>
      </c>
      <c r="S936" s="111">
        <f t="shared" si="43"/>
        <v>25</v>
      </c>
      <c r="T936" s="108"/>
      <c r="U936" s="109">
        <v>17963.097483729907</v>
      </c>
      <c r="V936" s="110">
        <v>15785</v>
      </c>
      <c r="W936" s="110">
        <v>15810</v>
      </c>
      <c r="X936" s="111">
        <f t="shared" si="44"/>
        <v>25</v>
      </c>
      <c r="Z936" s="112">
        <f>VLOOKUP(F936,'24q3 abv'!1:1048576,46,FALSE)</f>
        <v>0.24576553269977808</v>
      </c>
      <c r="AA936" s="113">
        <f>VLOOKUP(F936,'24q3 abv'!1:1048576,48,FALSE)</f>
        <v>7.7048134805162132</v>
      </c>
      <c r="AB936" s="113">
        <f>VLOOKUP(F936,'24q3 abv'!1:1048576,49,FALSE)</f>
        <v>5.6523584087786976</v>
      </c>
      <c r="AC936" s="114">
        <f>VLOOKUP(F936,'24q3 abv'!1:1048576,50,FALSE)</f>
        <v>-2.0524550717375156</v>
      </c>
      <c r="AF936" s="257"/>
      <c r="AI936" s="257"/>
    </row>
    <row r="937" spans="1:35" x14ac:dyDescent="0.2">
      <c r="A937" s="105">
        <v>3506</v>
      </c>
      <c r="B937" s="105">
        <v>3506262165</v>
      </c>
      <c r="C937" s="106" t="s">
        <v>342</v>
      </c>
      <c r="D937" s="105">
        <v>262</v>
      </c>
      <c r="E937" s="106" t="s">
        <v>54</v>
      </c>
      <c r="F937" s="105">
        <v>165</v>
      </c>
      <c r="G937" s="106" t="s">
        <v>49</v>
      </c>
      <c r="H937" s="107">
        <v>44</v>
      </c>
      <c r="I937" s="108"/>
      <c r="J937" s="109">
        <v>14050</v>
      </c>
      <c r="K937" s="110">
        <v>15171</v>
      </c>
      <c r="L937" s="111">
        <f t="shared" si="42"/>
        <v>1121</v>
      </c>
      <c r="M937" s="108"/>
      <c r="N937" s="109">
        <v>0</v>
      </c>
      <c r="O937" s="110">
        <v>0</v>
      </c>
      <c r="P937" s="110">
        <v>0</v>
      </c>
      <c r="Q937" s="110">
        <v>0</v>
      </c>
      <c r="R937" s="110" t="s">
        <v>601</v>
      </c>
      <c r="S937" s="111">
        <f t="shared" si="43"/>
        <v>0</v>
      </c>
      <c r="T937" s="108"/>
      <c r="U937" s="109">
        <v>15138</v>
      </c>
      <c r="V937" s="110">
        <v>16359</v>
      </c>
      <c r="W937" s="110">
        <v>16359</v>
      </c>
      <c r="X937" s="111">
        <f t="shared" si="44"/>
        <v>0</v>
      </c>
      <c r="Z937" s="112">
        <f>VLOOKUP(F937,'24q3 abv'!1:1048576,46,FALSE)</f>
        <v>-7.0003688766163918E-2</v>
      </c>
      <c r="AA937" s="113">
        <f>VLOOKUP(F937,'24q3 abv'!1:1048576,48,FALSE)</f>
        <v>11.535578507539256</v>
      </c>
      <c r="AB937" s="113">
        <f>VLOOKUP(F937,'24q3 abv'!1:1048576,49,FALSE)</f>
        <v>13.347082656981465</v>
      </c>
      <c r="AC937" s="114">
        <f>VLOOKUP(F937,'24q3 abv'!1:1048576,50,FALSE)</f>
        <v>1.8115041494422091</v>
      </c>
      <c r="AF937" s="257"/>
      <c r="AI937" s="257"/>
    </row>
    <row r="938" spans="1:35" x14ac:dyDescent="0.2">
      <c r="A938" s="105">
        <v>3506</v>
      </c>
      <c r="B938" s="105">
        <v>3506262176</v>
      </c>
      <c r="C938" s="106" t="s">
        <v>342</v>
      </c>
      <c r="D938" s="105">
        <v>262</v>
      </c>
      <c r="E938" s="106" t="s">
        <v>54</v>
      </c>
      <c r="F938" s="105">
        <v>176</v>
      </c>
      <c r="G938" s="106" t="s">
        <v>50</v>
      </c>
      <c r="H938" s="107">
        <v>7</v>
      </c>
      <c r="I938" s="108"/>
      <c r="J938" s="109">
        <v>13356</v>
      </c>
      <c r="K938" s="110">
        <v>14406</v>
      </c>
      <c r="L938" s="111">
        <f t="shared" si="42"/>
        <v>1050</v>
      </c>
      <c r="M938" s="108"/>
      <c r="N938" s="109">
        <v>4542</v>
      </c>
      <c r="O938" s="110">
        <v>4899</v>
      </c>
      <c r="P938" s="110">
        <v>4899</v>
      </c>
      <c r="Q938" s="110">
        <v>3631</v>
      </c>
      <c r="R938" s="110" t="s">
        <v>601</v>
      </c>
      <c r="S938" s="111">
        <f t="shared" si="43"/>
        <v>-1268</v>
      </c>
      <c r="T938" s="108"/>
      <c r="U938" s="109">
        <v>18986</v>
      </c>
      <c r="V938" s="110">
        <v>20493</v>
      </c>
      <c r="W938" s="110">
        <v>19225</v>
      </c>
      <c r="X938" s="111">
        <f t="shared" si="44"/>
        <v>-1268</v>
      </c>
      <c r="Z938" s="112">
        <f>VLOOKUP(F938,'24q3 abv'!1:1048576,46,FALSE)</f>
        <v>-8.7981300551999482</v>
      </c>
      <c r="AA938" s="113">
        <f>VLOOKUP(F938,'24q3 abv'!1:1048576,48,FALSE)</f>
        <v>10.681823200416861</v>
      </c>
      <c r="AB938" s="113">
        <f>VLOOKUP(F938,'24q3 abv'!1:1048576,49,FALSE)</f>
        <v>4.139499251950669</v>
      </c>
      <c r="AC938" s="114">
        <f>VLOOKUP(F938,'24q3 abv'!1:1048576,50,FALSE)</f>
        <v>-6.5423239484661924</v>
      </c>
      <c r="AF938" s="257"/>
      <c r="AI938" s="257"/>
    </row>
    <row r="939" spans="1:35" x14ac:dyDescent="0.2">
      <c r="A939" s="105">
        <v>3506</v>
      </c>
      <c r="B939" s="105">
        <v>3506262178</v>
      </c>
      <c r="C939" s="106" t="s">
        <v>342</v>
      </c>
      <c r="D939" s="105">
        <v>262</v>
      </c>
      <c r="E939" s="106" t="s">
        <v>54</v>
      </c>
      <c r="F939" s="105">
        <v>178</v>
      </c>
      <c r="G939" s="106" t="s">
        <v>263</v>
      </c>
      <c r="H939" s="107">
        <v>5</v>
      </c>
      <c r="I939" s="108"/>
      <c r="J939" s="109">
        <v>14406</v>
      </c>
      <c r="K939" s="110">
        <v>14661</v>
      </c>
      <c r="L939" s="111">
        <f t="shared" si="42"/>
        <v>255</v>
      </c>
      <c r="M939" s="108"/>
      <c r="N939" s="109">
        <v>1566</v>
      </c>
      <c r="O939" s="110">
        <v>1594</v>
      </c>
      <c r="P939" s="110">
        <v>1210</v>
      </c>
      <c r="Q939" s="110">
        <v>1189</v>
      </c>
      <c r="R939" s="110" t="s">
        <v>601</v>
      </c>
      <c r="S939" s="111">
        <f t="shared" si="43"/>
        <v>-21</v>
      </c>
      <c r="T939" s="108"/>
      <c r="U939" s="109">
        <v>17060</v>
      </c>
      <c r="V939" s="110">
        <v>17059</v>
      </c>
      <c r="W939" s="110">
        <v>17038</v>
      </c>
      <c r="X939" s="111">
        <f t="shared" si="44"/>
        <v>-21</v>
      </c>
      <c r="Z939" s="112">
        <f>VLOOKUP(F939,'24q3 abv'!1:1048576,46,FALSE)</f>
        <v>-0.14262561134003704</v>
      </c>
      <c r="AA939" s="113">
        <f>VLOOKUP(F939,'24q3 abv'!1:1048576,48,FALSE)</f>
        <v>8.3432463650919875</v>
      </c>
      <c r="AB939" s="113">
        <f>VLOOKUP(F939,'24q3 abv'!1:1048576,49,FALSE)</f>
        <v>5.2586879486014846</v>
      </c>
      <c r="AC939" s="114">
        <f>VLOOKUP(F939,'24q3 abv'!1:1048576,50,FALSE)</f>
        <v>-3.0845584164905029</v>
      </c>
      <c r="AF939" s="257"/>
      <c r="AI939" s="257"/>
    </row>
    <row r="940" spans="1:35" x14ac:dyDescent="0.2">
      <c r="A940" s="105">
        <v>3506</v>
      </c>
      <c r="B940" s="105">
        <v>3506262181</v>
      </c>
      <c r="C940" s="106" t="s">
        <v>342</v>
      </c>
      <c r="D940" s="105">
        <v>262</v>
      </c>
      <c r="E940" s="106" t="s">
        <v>54</v>
      </c>
      <c r="F940" s="105">
        <v>181</v>
      </c>
      <c r="G940" s="106" t="s">
        <v>121</v>
      </c>
      <c r="H940" s="107">
        <v>1</v>
      </c>
      <c r="I940" s="108"/>
      <c r="J940" s="109">
        <v>14740.341695116518</v>
      </c>
      <c r="K940" s="110">
        <v>18823</v>
      </c>
      <c r="L940" s="111">
        <f t="shared" si="42"/>
        <v>4082.6583048834818</v>
      </c>
      <c r="M940" s="108"/>
      <c r="N940" s="109">
        <v>208</v>
      </c>
      <c r="O940" s="110">
        <v>266</v>
      </c>
      <c r="P940" s="110">
        <v>282</v>
      </c>
      <c r="Q940" s="110">
        <v>191</v>
      </c>
      <c r="R940" s="110" t="s">
        <v>601</v>
      </c>
      <c r="S940" s="111">
        <f t="shared" si="43"/>
        <v>-91</v>
      </c>
      <c r="T940" s="108"/>
      <c r="U940" s="109">
        <v>16036.341695116518</v>
      </c>
      <c r="V940" s="110">
        <v>20293</v>
      </c>
      <c r="W940" s="110">
        <v>20202</v>
      </c>
      <c r="X940" s="111">
        <f t="shared" si="44"/>
        <v>-91</v>
      </c>
      <c r="Z940" s="112">
        <f>VLOOKUP(F940,'24q3 abv'!1:1048576,46,FALSE)</f>
        <v>-0.48334719077513455</v>
      </c>
      <c r="AA940" s="113">
        <f>VLOOKUP(F940,'24q3 abv'!1:1048576,48,FALSE)</f>
        <v>10.063037309385781</v>
      </c>
      <c r="AB940" s="113">
        <f>VLOOKUP(F940,'24q3 abv'!1:1048576,49,FALSE)</f>
        <v>9.6133097603403517</v>
      </c>
      <c r="AC940" s="114">
        <f>VLOOKUP(F940,'24q3 abv'!1:1048576,50,FALSE)</f>
        <v>-0.44972754904542889</v>
      </c>
      <c r="AF940" s="257"/>
      <c r="AI940" s="257"/>
    </row>
    <row r="941" spans="1:35" x14ac:dyDescent="0.2">
      <c r="A941" s="105">
        <v>3506</v>
      </c>
      <c r="B941" s="105">
        <v>3506262211</v>
      </c>
      <c r="C941" s="106" t="s">
        <v>342</v>
      </c>
      <c r="D941" s="105">
        <v>262</v>
      </c>
      <c r="E941" s="106" t="s">
        <v>54</v>
      </c>
      <c r="F941" s="105">
        <v>211</v>
      </c>
      <c r="G941" s="106" t="s">
        <v>173</v>
      </c>
      <c r="H941" s="107">
        <v>1</v>
      </c>
      <c r="I941" s="108"/>
      <c r="J941" s="109">
        <v>11958.603272487353</v>
      </c>
      <c r="K941" s="110">
        <v>12243</v>
      </c>
      <c r="L941" s="111">
        <f t="shared" si="42"/>
        <v>284.39672751264698</v>
      </c>
      <c r="M941" s="108"/>
      <c r="N941" s="109">
        <v>2951</v>
      </c>
      <c r="O941" s="110">
        <v>3021</v>
      </c>
      <c r="P941" s="110">
        <v>2937</v>
      </c>
      <c r="Q941" s="110">
        <v>2926</v>
      </c>
      <c r="R941" s="110" t="s">
        <v>601</v>
      </c>
      <c r="S941" s="111">
        <f t="shared" si="43"/>
        <v>-11</v>
      </c>
      <c r="T941" s="108"/>
      <c r="U941" s="109">
        <v>15997.603272487353</v>
      </c>
      <c r="V941" s="110">
        <v>16368</v>
      </c>
      <c r="W941" s="110">
        <v>16357</v>
      </c>
      <c r="X941" s="111">
        <f t="shared" si="44"/>
        <v>-11</v>
      </c>
      <c r="Z941" s="112">
        <f>VLOOKUP(F941,'24q3 abv'!1:1048576,46,FALSE)</f>
        <v>-9.3049447101847704E-2</v>
      </c>
      <c r="AA941" s="113">
        <f>VLOOKUP(F941,'24q3 abv'!1:1048576,48,FALSE)</f>
        <v>5.8738446812603948</v>
      </c>
      <c r="AB941" s="113">
        <f>VLOOKUP(F941,'24q3 abv'!1:1048576,49,FALSE)</f>
        <v>5.1154319043219267</v>
      </c>
      <c r="AC941" s="114">
        <f>VLOOKUP(F941,'24q3 abv'!1:1048576,50,FALSE)</f>
        <v>-0.75841277693846809</v>
      </c>
      <c r="AF941" s="257"/>
      <c r="AI941" s="257"/>
    </row>
    <row r="942" spans="1:35" x14ac:dyDescent="0.2">
      <c r="A942" s="105">
        <v>3506</v>
      </c>
      <c r="B942" s="105">
        <v>3506262229</v>
      </c>
      <c r="C942" s="106" t="s">
        <v>342</v>
      </c>
      <c r="D942" s="105">
        <v>262</v>
      </c>
      <c r="E942" s="106" t="s">
        <v>54</v>
      </c>
      <c r="F942" s="105">
        <v>229</v>
      </c>
      <c r="G942" s="106" t="s">
        <v>51</v>
      </c>
      <c r="H942" s="107">
        <v>79</v>
      </c>
      <c r="I942" s="108"/>
      <c r="J942" s="109">
        <v>13938</v>
      </c>
      <c r="K942" s="110">
        <v>15579</v>
      </c>
      <c r="L942" s="111">
        <f t="shared" si="42"/>
        <v>1641</v>
      </c>
      <c r="M942" s="108"/>
      <c r="N942" s="109">
        <v>1050</v>
      </c>
      <c r="O942" s="110">
        <v>1173</v>
      </c>
      <c r="P942" s="110">
        <v>1173</v>
      </c>
      <c r="Q942" s="110">
        <v>1342</v>
      </c>
      <c r="R942" s="110" t="s">
        <v>601</v>
      </c>
      <c r="S942" s="111">
        <f t="shared" si="43"/>
        <v>169</v>
      </c>
      <c r="T942" s="108"/>
      <c r="U942" s="109">
        <v>16076</v>
      </c>
      <c r="V942" s="110">
        <v>17940</v>
      </c>
      <c r="W942" s="110">
        <v>18109</v>
      </c>
      <c r="X942" s="111">
        <f t="shared" si="44"/>
        <v>169</v>
      </c>
      <c r="Z942" s="112">
        <f>VLOOKUP(F942,'24q3 abv'!1:1048576,46,FALSE)</f>
        <v>1.0804157794700444</v>
      </c>
      <c r="AA942" s="113">
        <f>VLOOKUP(F942,'24q3 abv'!1:1048576,48,FALSE)</f>
        <v>9.163770661615338</v>
      </c>
      <c r="AB942" s="113">
        <f>VLOOKUP(F942,'24q3 abv'!1:1048576,49,FALSE)</f>
        <v>10.302219917358716</v>
      </c>
      <c r="AC942" s="114">
        <f>VLOOKUP(F942,'24q3 abv'!1:1048576,50,FALSE)</f>
        <v>1.1384492557433781</v>
      </c>
      <c r="AF942" s="257"/>
      <c r="AI942" s="257"/>
    </row>
    <row r="943" spans="1:35" x14ac:dyDescent="0.2">
      <c r="A943" s="105">
        <v>3506</v>
      </c>
      <c r="B943" s="105">
        <v>3506262244</v>
      </c>
      <c r="C943" s="106" t="s">
        <v>342</v>
      </c>
      <c r="D943" s="105">
        <v>262</v>
      </c>
      <c r="E943" s="106" t="s">
        <v>54</v>
      </c>
      <c r="F943" s="105">
        <v>244</v>
      </c>
      <c r="G943" s="106" t="s">
        <v>52</v>
      </c>
      <c r="H943" s="107">
        <v>1</v>
      </c>
      <c r="I943" s="108"/>
      <c r="J943" s="109">
        <v>15296.445320714512</v>
      </c>
      <c r="K943" s="110">
        <v>12243</v>
      </c>
      <c r="L943" s="111">
        <f t="shared" si="42"/>
        <v>-3053.4453207145125</v>
      </c>
      <c r="M943" s="108"/>
      <c r="N943" s="109">
        <v>4354</v>
      </c>
      <c r="O943" s="110">
        <v>3485</v>
      </c>
      <c r="P943" s="110">
        <v>3522</v>
      </c>
      <c r="Q943" s="110">
        <v>3504</v>
      </c>
      <c r="R943" s="110" t="s">
        <v>601</v>
      </c>
      <c r="S943" s="111">
        <f t="shared" si="43"/>
        <v>-18</v>
      </c>
      <c r="T943" s="108"/>
      <c r="U943" s="109">
        <v>20738.445320714512</v>
      </c>
      <c r="V943" s="110">
        <v>16953</v>
      </c>
      <c r="W943" s="110">
        <v>16935</v>
      </c>
      <c r="X943" s="111">
        <f t="shared" si="44"/>
        <v>-18</v>
      </c>
      <c r="Z943" s="112">
        <f>VLOOKUP(F943,'24q3 abv'!1:1048576,46,FALSE)</f>
        <v>-0.1488089004262747</v>
      </c>
      <c r="AA943" s="113">
        <f>VLOOKUP(F943,'24q3 abv'!1:1048576,48,FALSE)</f>
        <v>6.4858268964292893</v>
      </c>
      <c r="AB943" s="113">
        <f>VLOOKUP(F943,'24q3 abv'!1:1048576,49,FALSE)</f>
        <v>7.0576880427834432</v>
      </c>
      <c r="AC943" s="114">
        <f>VLOOKUP(F943,'24q3 abv'!1:1048576,50,FALSE)</f>
        <v>0.57186114635415386</v>
      </c>
      <c r="AF943" s="257"/>
      <c r="AI943" s="257"/>
    </row>
    <row r="944" spans="1:35" x14ac:dyDescent="0.2">
      <c r="A944" s="105">
        <v>3506</v>
      </c>
      <c r="B944" s="105">
        <v>3506262246</v>
      </c>
      <c r="C944" s="106" t="s">
        <v>342</v>
      </c>
      <c r="D944" s="105">
        <v>262</v>
      </c>
      <c r="E944" s="106" t="s">
        <v>54</v>
      </c>
      <c r="F944" s="105">
        <v>246</v>
      </c>
      <c r="G944" s="106" t="s">
        <v>137</v>
      </c>
      <c r="H944" s="107">
        <v>1</v>
      </c>
      <c r="I944" s="108"/>
      <c r="J944" s="109">
        <v>11679.143036663963</v>
      </c>
      <c r="K944" s="110">
        <v>10332</v>
      </c>
      <c r="L944" s="111">
        <f t="shared" si="42"/>
        <v>-1347.1430366639634</v>
      </c>
      <c r="M944" s="108"/>
      <c r="N944" s="109">
        <v>4528</v>
      </c>
      <c r="O944" s="110">
        <v>4006</v>
      </c>
      <c r="P944" s="110">
        <v>3757</v>
      </c>
      <c r="Q944" s="110">
        <v>3759</v>
      </c>
      <c r="R944" s="110" t="s">
        <v>601</v>
      </c>
      <c r="S944" s="111">
        <f t="shared" si="43"/>
        <v>2</v>
      </c>
      <c r="T944" s="108"/>
      <c r="U944" s="109">
        <v>17295.143036663962</v>
      </c>
      <c r="V944" s="110">
        <v>15277</v>
      </c>
      <c r="W944" s="110">
        <v>15279</v>
      </c>
      <c r="X944" s="111">
        <f t="shared" si="44"/>
        <v>2</v>
      </c>
      <c r="Z944" s="112">
        <f>VLOOKUP(F944,'24q3 abv'!1:1048576,46,FALSE)</f>
        <v>2.4752991937333491E-2</v>
      </c>
      <c r="AA944" s="113">
        <f>VLOOKUP(F944,'24q3 abv'!1:1048576,48,FALSE)</f>
        <v>6.6280855951775948</v>
      </c>
      <c r="AB944" s="113">
        <f>VLOOKUP(F944,'24q3 abv'!1:1048576,49,FALSE)</f>
        <v>4.089291642168055</v>
      </c>
      <c r="AC944" s="114">
        <f>VLOOKUP(F944,'24q3 abv'!1:1048576,50,FALSE)</f>
        <v>-2.5387939530095398</v>
      </c>
      <c r="AF944" s="257"/>
      <c r="AI944" s="257"/>
    </row>
    <row r="945" spans="1:35" x14ac:dyDescent="0.2">
      <c r="A945" s="105">
        <v>3506</v>
      </c>
      <c r="B945" s="105">
        <v>3506262248</v>
      </c>
      <c r="C945" s="106" t="s">
        <v>342</v>
      </c>
      <c r="D945" s="105">
        <v>262</v>
      </c>
      <c r="E945" s="106" t="s">
        <v>54</v>
      </c>
      <c r="F945" s="105">
        <v>248</v>
      </c>
      <c r="G945" s="106" t="s">
        <v>53</v>
      </c>
      <c r="H945" s="107">
        <v>26</v>
      </c>
      <c r="I945" s="108"/>
      <c r="J945" s="109">
        <v>13834</v>
      </c>
      <c r="K945" s="110">
        <v>14572</v>
      </c>
      <c r="L945" s="111">
        <f t="shared" si="42"/>
        <v>738</v>
      </c>
      <c r="M945" s="108"/>
      <c r="N945" s="109">
        <v>912</v>
      </c>
      <c r="O945" s="110">
        <v>960</v>
      </c>
      <c r="P945" s="110">
        <v>460</v>
      </c>
      <c r="Q945" s="110">
        <v>470</v>
      </c>
      <c r="R945" s="110" t="s">
        <v>601</v>
      </c>
      <c r="S945" s="111">
        <f t="shared" si="43"/>
        <v>10</v>
      </c>
      <c r="T945" s="108"/>
      <c r="U945" s="109">
        <v>15834</v>
      </c>
      <c r="V945" s="110">
        <v>16220</v>
      </c>
      <c r="W945" s="110">
        <v>16230</v>
      </c>
      <c r="X945" s="111">
        <f t="shared" si="44"/>
        <v>10</v>
      </c>
      <c r="Z945" s="112">
        <f>VLOOKUP(F945,'24q3 abv'!1:1048576,46,FALSE)</f>
        <v>7.0278757644658185E-2</v>
      </c>
      <c r="AA945" s="113">
        <f>VLOOKUP(F945,'24q3 abv'!1:1048576,48,FALSE)</f>
        <v>13.952277793700604</v>
      </c>
      <c r="AB945" s="113">
        <f>VLOOKUP(F945,'24q3 abv'!1:1048576,49,FALSE)</f>
        <v>9.8352635981680656</v>
      </c>
      <c r="AC945" s="114">
        <f>VLOOKUP(F945,'24q3 abv'!1:1048576,50,FALSE)</f>
        <v>-4.1170141955325388</v>
      </c>
      <c r="AF945" s="257"/>
      <c r="AI945" s="257"/>
    </row>
    <row r="946" spans="1:35" x14ac:dyDescent="0.2">
      <c r="A946" s="105">
        <v>3506</v>
      </c>
      <c r="B946" s="105">
        <v>3506262258</v>
      </c>
      <c r="C946" s="106" t="s">
        <v>342</v>
      </c>
      <c r="D946" s="105">
        <v>262</v>
      </c>
      <c r="E946" s="106" t="s">
        <v>54</v>
      </c>
      <c r="F946" s="105">
        <v>258</v>
      </c>
      <c r="G946" s="106" t="s">
        <v>130</v>
      </c>
      <c r="H946" s="107">
        <v>7</v>
      </c>
      <c r="I946" s="108"/>
      <c r="J946" s="109">
        <v>13773</v>
      </c>
      <c r="K946" s="110">
        <v>15773</v>
      </c>
      <c r="L946" s="111">
        <f t="shared" si="42"/>
        <v>2000</v>
      </c>
      <c r="M946" s="108"/>
      <c r="N946" s="109">
        <v>4605</v>
      </c>
      <c r="O946" s="110">
        <v>5274</v>
      </c>
      <c r="P946" s="110">
        <v>3833</v>
      </c>
      <c r="Q946" s="110">
        <v>3875</v>
      </c>
      <c r="R946" s="110" t="s">
        <v>601</v>
      </c>
      <c r="S946" s="111">
        <f t="shared" si="43"/>
        <v>42</v>
      </c>
      <c r="T946" s="108"/>
      <c r="U946" s="109">
        <v>19466</v>
      </c>
      <c r="V946" s="110">
        <v>20794</v>
      </c>
      <c r="W946" s="110">
        <v>20836</v>
      </c>
      <c r="X946" s="111">
        <f t="shared" si="44"/>
        <v>42</v>
      </c>
      <c r="Z946" s="112">
        <f>VLOOKUP(F946,'24q3 abv'!1:1048576,46,FALSE)</f>
        <v>0.26418657756349262</v>
      </c>
      <c r="AA946" s="113">
        <f>VLOOKUP(F946,'24q3 abv'!1:1048576,48,FALSE)</f>
        <v>11.474627353967769</v>
      </c>
      <c r="AB946" s="113">
        <f>VLOOKUP(F946,'24q3 abv'!1:1048576,49,FALSE)</f>
        <v>3.5006722769323968</v>
      </c>
      <c r="AC946" s="114">
        <f>VLOOKUP(F946,'24q3 abv'!1:1048576,50,FALSE)</f>
        <v>-7.973955077035372</v>
      </c>
      <c r="AF946" s="257"/>
      <c r="AI946" s="257"/>
    </row>
    <row r="947" spans="1:35" x14ac:dyDescent="0.2">
      <c r="A947" s="105">
        <v>3506</v>
      </c>
      <c r="B947" s="105">
        <v>3506262262</v>
      </c>
      <c r="C947" s="106" t="s">
        <v>342</v>
      </c>
      <c r="D947" s="105">
        <v>262</v>
      </c>
      <c r="E947" s="106" t="s">
        <v>54</v>
      </c>
      <c r="F947" s="105">
        <v>262</v>
      </c>
      <c r="G947" s="106" t="s">
        <v>54</v>
      </c>
      <c r="H947" s="107">
        <v>130</v>
      </c>
      <c r="I947" s="108"/>
      <c r="J947" s="109">
        <v>13698</v>
      </c>
      <c r="K947" s="110">
        <v>14494</v>
      </c>
      <c r="L947" s="111">
        <f t="shared" si="42"/>
        <v>796</v>
      </c>
      <c r="M947" s="108"/>
      <c r="N947" s="109">
        <v>2732</v>
      </c>
      <c r="O947" s="110">
        <v>2891</v>
      </c>
      <c r="P947" s="110">
        <v>1876</v>
      </c>
      <c r="Q947" s="110">
        <v>1817</v>
      </c>
      <c r="R947" s="110" t="s">
        <v>601</v>
      </c>
      <c r="S947" s="111">
        <f t="shared" si="43"/>
        <v>-59</v>
      </c>
      <c r="T947" s="108"/>
      <c r="U947" s="109">
        <v>17518</v>
      </c>
      <c r="V947" s="110">
        <v>17558</v>
      </c>
      <c r="W947" s="110">
        <v>17499</v>
      </c>
      <c r="X947" s="111">
        <f t="shared" si="44"/>
        <v>-59</v>
      </c>
      <c r="Z947" s="112">
        <f>VLOOKUP(F947,'24q3 abv'!1:1048576,46,FALSE)</f>
        <v>-0.40802191869867954</v>
      </c>
      <c r="AA947" s="113">
        <f>VLOOKUP(F947,'24q3 abv'!1:1048576,48,FALSE)</f>
        <v>12.046713265731245</v>
      </c>
      <c r="AB947" s="113">
        <f>VLOOKUP(F947,'24q3 abv'!1:1048576,49,FALSE)</f>
        <v>4.312485183556074</v>
      </c>
      <c r="AC947" s="114">
        <f>VLOOKUP(F947,'24q3 abv'!1:1048576,50,FALSE)</f>
        <v>-7.7342280821751714</v>
      </c>
      <c r="AF947" s="257"/>
      <c r="AI947" s="257"/>
    </row>
    <row r="948" spans="1:35" x14ac:dyDescent="0.2">
      <c r="A948" s="105">
        <v>3506</v>
      </c>
      <c r="B948" s="105">
        <v>3506262284</v>
      </c>
      <c r="C948" s="106" t="s">
        <v>342</v>
      </c>
      <c r="D948" s="105">
        <v>262</v>
      </c>
      <c r="E948" s="106" t="s">
        <v>54</v>
      </c>
      <c r="F948" s="105">
        <v>284</v>
      </c>
      <c r="G948" s="106" t="s">
        <v>123</v>
      </c>
      <c r="H948" s="107">
        <v>1</v>
      </c>
      <c r="I948" s="108"/>
      <c r="J948" s="109">
        <v>12730</v>
      </c>
      <c r="K948" s="110">
        <v>15143</v>
      </c>
      <c r="L948" s="111">
        <f t="shared" si="42"/>
        <v>2413</v>
      </c>
      <c r="M948" s="108"/>
      <c r="N948" s="109">
        <v>5163</v>
      </c>
      <c r="O948" s="110">
        <v>6142</v>
      </c>
      <c r="P948" s="110">
        <v>6366</v>
      </c>
      <c r="Q948" s="110">
        <v>6381</v>
      </c>
      <c r="R948" s="110" t="s">
        <v>601</v>
      </c>
      <c r="S948" s="111">
        <f t="shared" si="43"/>
        <v>15</v>
      </c>
      <c r="T948" s="108"/>
      <c r="U948" s="109">
        <v>18981</v>
      </c>
      <c r="V948" s="110">
        <v>22697</v>
      </c>
      <c r="W948" s="110">
        <v>22712</v>
      </c>
      <c r="X948" s="111">
        <f t="shared" si="44"/>
        <v>15</v>
      </c>
      <c r="Z948" s="112">
        <f>VLOOKUP(F948,'24q3 abv'!1:1048576,46,FALSE)</f>
        <v>9.973661454191074E-2</v>
      </c>
      <c r="AA948" s="113">
        <f>VLOOKUP(F948,'24q3 abv'!1:1048576,48,FALSE)</f>
        <v>9.6087151862403939</v>
      </c>
      <c r="AB948" s="113">
        <f>VLOOKUP(F948,'24q3 abv'!1:1048576,49,FALSE)</f>
        <v>7.8756073980082109</v>
      </c>
      <c r="AC948" s="114">
        <f>VLOOKUP(F948,'24q3 abv'!1:1048576,50,FALSE)</f>
        <v>-1.733107788232183</v>
      </c>
      <c r="AF948" s="257"/>
      <c r="AI948" s="257"/>
    </row>
    <row r="949" spans="1:35" x14ac:dyDescent="0.2">
      <c r="A949" s="105">
        <v>3506</v>
      </c>
      <c r="B949" s="105">
        <v>3506262291</v>
      </c>
      <c r="C949" s="106" t="s">
        <v>342</v>
      </c>
      <c r="D949" s="105">
        <v>262</v>
      </c>
      <c r="E949" s="106" t="s">
        <v>54</v>
      </c>
      <c r="F949" s="105">
        <v>291</v>
      </c>
      <c r="G949" s="106" t="s">
        <v>138</v>
      </c>
      <c r="H949" s="107">
        <v>2</v>
      </c>
      <c r="I949" s="108"/>
      <c r="J949" s="109">
        <v>12113.383533760474</v>
      </c>
      <c r="K949" s="110">
        <v>17439</v>
      </c>
      <c r="L949" s="111">
        <f t="shared" si="42"/>
        <v>5325.6164662395258</v>
      </c>
      <c r="M949" s="108"/>
      <c r="N949" s="109">
        <v>4764</v>
      </c>
      <c r="O949" s="110">
        <v>6859</v>
      </c>
      <c r="P949" s="110">
        <v>6076</v>
      </c>
      <c r="Q949" s="110">
        <v>6018</v>
      </c>
      <c r="R949" s="110" t="s">
        <v>601</v>
      </c>
      <c r="S949" s="111">
        <f t="shared" si="43"/>
        <v>-58</v>
      </c>
      <c r="T949" s="108"/>
      <c r="U949" s="109">
        <v>17965.383533760476</v>
      </c>
      <c r="V949" s="110">
        <v>24703</v>
      </c>
      <c r="W949" s="110">
        <v>24645</v>
      </c>
      <c r="X949" s="111">
        <f t="shared" si="44"/>
        <v>-58</v>
      </c>
      <c r="Z949" s="112">
        <f>VLOOKUP(F949,'24q3 abv'!1:1048576,46,FALSE)</f>
        <v>-0.3291364964601371</v>
      </c>
      <c r="AA949" s="113">
        <f>VLOOKUP(F949,'24q3 abv'!1:1048576,48,FALSE)</f>
        <v>5.8381031326832051</v>
      </c>
      <c r="AB949" s="113">
        <f>VLOOKUP(F949,'24q3 abv'!1:1048576,49,FALSE)</f>
        <v>1.6225893496952526</v>
      </c>
      <c r="AC949" s="114">
        <f>VLOOKUP(F949,'24q3 abv'!1:1048576,50,FALSE)</f>
        <v>-4.2155137829879523</v>
      </c>
      <c r="AF949" s="257"/>
      <c r="AI949" s="257"/>
    </row>
    <row r="950" spans="1:35" x14ac:dyDescent="0.2">
      <c r="A950" s="105">
        <v>3506</v>
      </c>
      <c r="B950" s="105">
        <v>3506262295</v>
      </c>
      <c r="C950" s="106" t="s">
        <v>342</v>
      </c>
      <c r="D950" s="105">
        <v>262</v>
      </c>
      <c r="E950" s="106" t="s">
        <v>54</v>
      </c>
      <c r="F950" s="105">
        <v>295</v>
      </c>
      <c r="G950" s="106" t="s">
        <v>124</v>
      </c>
      <c r="H950" s="107">
        <v>1</v>
      </c>
      <c r="I950" s="108"/>
      <c r="J950" s="109">
        <v>11611</v>
      </c>
      <c r="K950" s="110">
        <v>12243</v>
      </c>
      <c r="L950" s="111">
        <f t="shared" si="42"/>
        <v>632</v>
      </c>
      <c r="M950" s="108"/>
      <c r="N950" s="109">
        <v>6160</v>
      </c>
      <c r="O950" s="110">
        <v>6496</v>
      </c>
      <c r="P950" s="110">
        <v>6069</v>
      </c>
      <c r="Q950" s="110">
        <v>6047</v>
      </c>
      <c r="R950" s="110" t="s">
        <v>601</v>
      </c>
      <c r="S950" s="111">
        <f t="shared" si="43"/>
        <v>-22</v>
      </c>
      <c r="T950" s="108"/>
      <c r="U950" s="109">
        <v>18859</v>
      </c>
      <c r="V950" s="110">
        <v>19500</v>
      </c>
      <c r="W950" s="110">
        <v>19478</v>
      </c>
      <c r="X950" s="111">
        <f t="shared" si="44"/>
        <v>-22</v>
      </c>
      <c r="Z950" s="112">
        <f>VLOOKUP(F950,'24q3 abv'!1:1048576,46,FALSE)</f>
        <v>-0.17953285579176281</v>
      </c>
      <c r="AA950" s="113">
        <f>VLOOKUP(F950,'24q3 abv'!1:1048576,48,FALSE)</f>
        <v>6.8609636562553522</v>
      </c>
      <c r="AB950" s="113">
        <f>VLOOKUP(F950,'24q3 abv'!1:1048576,49,FALSE)</f>
        <v>4.2880426728941705</v>
      </c>
      <c r="AC950" s="114">
        <f>VLOOKUP(F950,'24q3 abv'!1:1048576,50,FALSE)</f>
        <v>-2.5729209833611817</v>
      </c>
      <c r="AF950" s="257"/>
      <c r="AI950" s="257"/>
    </row>
    <row r="951" spans="1:35" x14ac:dyDescent="0.2">
      <c r="A951" s="105">
        <v>3506</v>
      </c>
      <c r="B951" s="105">
        <v>3506262305</v>
      </c>
      <c r="C951" s="106" t="s">
        <v>342</v>
      </c>
      <c r="D951" s="105">
        <v>262</v>
      </c>
      <c r="E951" s="106" t="s">
        <v>54</v>
      </c>
      <c r="F951" s="105">
        <v>305</v>
      </c>
      <c r="G951" s="106" t="s">
        <v>125</v>
      </c>
      <c r="H951" s="107">
        <v>1</v>
      </c>
      <c r="I951" s="108"/>
      <c r="J951" s="109">
        <v>10373</v>
      </c>
      <c r="K951" s="110">
        <v>12243</v>
      </c>
      <c r="L951" s="111">
        <f t="shared" si="42"/>
        <v>1870</v>
      </c>
      <c r="M951" s="108"/>
      <c r="N951" s="109">
        <v>4353</v>
      </c>
      <c r="O951" s="110">
        <v>5138</v>
      </c>
      <c r="P951" s="110">
        <v>5059</v>
      </c>
      <c r="Q951" s="110">
        <v>5040</v>
      </c>
      <c r="R951" s="110" t="s">
        <v>601</v>
      </c>
      <c r="S951" s="111">
        <f t="shared" si="43"/>
        <v>-19</v>
      </c>
      <c r="T951" s="108"/>
      <c r="U951" s="109">
        <v>15814</v>
      </c>
      <c r="V951" s="110">
        <v>18490</v>
      </c>
      <c r="W951" s="110">
        <v>18471</v>
      </c>
      <c r="X951" s="111">
        <f t="shared" si="44"/>
        <v>-19</v>
      </c>
      <c r="Z951" s="112">
        <f>VLOOKUP(F951,'24q3 abv'!1:1048576,46,FALSE)</f>
        <v>-0.15632118680812823</v>
      </c>
      <c r="AA951" s="113">
        <f>VLOOKUP(F951,'24q3 abv'!1:1048576,48,FALSE)</f>
        <v>5.0855167065879243</v>
      </c>
      <c r="AB951" s="113">
        <f>VLOOKUP(F951,'24q3 abv'!1:1048576,49,FALSE)</f>
        <v>4.1253738085132277</v>
      </c>
      <c r="AC951" s="114">
        <f>VLOOKUP(F951,'24q3 abv'!1:1048576,50,FALSE)</f>
        <v>-0.96014289807469666</v>
      </c>
      <c r="AF951" s="257"/>
      <c r="AI951" s="257"/>
    </row>
    <row r="952" spans="1:35" x14ac:dyDescent="0.2">
      <c r="A952" s="105">
        <v>3506</v>
      </c>
      <c r="B952" s="105">
        <v>3506262346</v>
      </c>
      <c r="C952" s="106" t="s">
        <v>342</v>
      </c>
      <c r="D952" s="105">
        <v>262</v>
      </c>
      <c r="E952" s="106" t="s">
        <v>54</v>
      </c>
      <c r="F952" s="105">
        <v>346</v>
      </c>
      <c r="G952" s="106" t="s">
        <v>55</v>
      </c>
      <c r="H952" s="107">
        <v>1</v>
      </c>
      <c r="I952" s="108"/>
      <c r="J952" s="109">
        <v>15073</v>
      </c>
      <c r="K952" s="110">
        <v>18112</v>
      </c>
      <c r="L952" s="111">
        <f t="shared" si="42"/>
        <v>3039</v>
      </c>
      <c r="M952" s="108"/>
      <c r="N952" s="109">
        <v>1480</v>
      </c>
      <c r="O952" s="110">
        <v>1778</v>
      </c>
      <c r="P952" s="110">
        <v>2172</v>
      </c>
      <c r="Q952" s="110">
        <v>1965</v>
      </c>
      <c r="R952" s="110" t="s">
        <v>601</v>
      </c>
      <c r="S952" s="111">
        <f t="shared" si="43"/>
        <v>-207</v>
      </c>
      <c r="T952" s="108"/>
      <c r="U952" s="109">
        <v>17641</v>
      </c>
      <c r="V952" s="110">
        <v>21472</v>
      </c>
      <c r="W952" s="110">
        <v>21265</v>
      </c>
      <c r="X952" s="111">
        <f t="shared" si="44"/>
        <v>-207</v>
      </c>
      <c r="Z952" s="112">
        <f>VLOOKUP(F952,'24q3 abv'!1:1048576,46,FALSE)</f>
        <v>-1.1413087072460257</v>
      </c>
      <c r="AA952" s="113">
        <f>VLOOKUP(F952,'24q3 abv'!1:1048576,48,FALSE)</f>
        <v>10.458193760267722</v>
      </c>
      <c r="AB952" s="113">
        <f>VLOOKUP(F952,'24q3 abv'!1:1048576,49,FALSE)</f>
        <v>11.744998023737338</v>
      </c>
      <c r="AC952" s="114">
        <f>VLOOKUP(F952,'24q3 abv'!1:1048576,50,FALSE)</f>
        <v>1.286804263469616</v>
      </c>
      <c r="AF952" s="257"/>
      <c r="AI952" s="257"/>
    </row>
    <row r="953" spans="1:35" x14ac:dyDescent="0.2">
      <c r="A953" s="105">
        <v>3506</v>
      </c>
      <c r="B953" s="105">
        <v>3506262347</v>
      </c>
      <c r="C953" s="106" t="s">
        <v>342</v>
      </c>
      <c r="D953" s="105">
        <v>262</v>
      </c>
      <c r="E953" s="106" t="s">
        <v>54</v>
      </c>
      <c r="F953" s="105">
        <v>347</v>
      </c>
      <c r="G953" s="106" t="s">
        <v>127</v>
      </c>
      <c r="H953" s="107">
        <v>6</v>
      </c>
      <c r="I953" s="108"/>
      <c r="J953" s="109">
        <v>14411</v>
      </c>
      <c r="K953" s="110">
        <v>15249</v>
      </c>
      <c r="L953" s="111">
        <f t="shared" si="42"/>
        <v>838</v>
      </c>
      <c r="M953" s="108"/>
      <c r="N953" s="109">
        <v>6441</v>
      </c>
      <c r="O953" s="110">
        <v>6816</v>
      </c>
      <c r="P953" s="110">
        <v>6437</v>
      </c>
      <c r="Q953" s="110">
        <v>6443</v>
      </c>
      <c r="R953" s="110" t="s">
        <v>601</v>
      </c>
      <c r="S953" s="111">
        <f t="shared" si="43"/>
        <v>6</v>
      </c>
      <c r="T953" s="108"/>
      <c r="U953" s="109">
        <v>21940</v>
      </c>
      <c r="V953" s="110">
        <v>22874</v>
      </c>
      <c r="W953" s="110">
        <v>22880</v>
      </c>
      <c r="X953" s="111">
        <f t="shared" si="44"/>
        <v>6</v>
      </c>
      <c r="Z953" s="112">
        <f>VLOOKUP(F953,'24q3 abv'!1:1048576,46,FALSE)</f>
        <v>3.4462395688734659E-2</v>
      </c>
      <c r="AA953" s="113">
        <f>VLOOKUP(F953,'24q3 abv'!1:1048576,48,FALSE)</f>
        <v>7.3734963698448421</v>
      </c>
      <c r="AB953" s="113">
        <f>VLOOKUP(F953,'24q3 abv'!1:1048576,49,FALSE)</f>
        <v>5.2265994503235369</v>
      </c>
      <c r="AC953" s="114">
        <f>VLOOKUP(F953,'24q3 abv'!1:1048576,50,FALSE)</f>
        <v>-2.1468969195213052</v>
      </c>
      <c r="AF953" s="257"/>
      <c r="AI953" s="257"/>
    </row>
    <row r="954" spans="1:35" x14ac:dyDescent="0.2">
      <c r="A954" s="105">
        <v>3506</v>
      </c>
      <c r="B954" s="105">
        <v>3506262705</v>
      </c>
      <c r="C954" s="106" t="s">
        <v>342</v>
      </c>
      <c r="D954" s="105">
        <v>262</v>
      </c>
      <c r="E954" s="106" t="s">
        <v>54</v>
      </c>
      <c r="F954" s="105">
        <v>705</v>
      </c>
      <c r="G954" s="106" t="s">
        <v>265</v>
      </c>
      <c r="H954" s="107">
        <v>1</v>
      </c>
      <c r="I954" s="108"/>
      <c r="J954" s="109">
        <v>12183.643415298284</v>
      </c>
      <c r="K954" s="110">
        <v>12243</v>
      </c>
      <c r="L954" s="111">
        <f t="shared" si="42"/>
        <v>59.356584701716201</v>
      </c>
      <c r="M954" s="108"/>
      <c r="N954" s="109">
        <v>8023</v>
      </c>
      <c r="O954" s="110">
        <v>8062</v>
      </c>
      <c r="P954" s="110">
        <v>8683</v>
      </c>
      <c r="Q954" s="110">
        <v>8712</v>
      </c>
      <c r="R954" s="110" t="s">
        <v>601</v>
      </c>
      <c r="S954" s="111">
        <f t="shared" si="43"/>
        <v>29</v>
      </c>
      <c r="T954" s="108"/>
      <c r="U954" s="109">
        <v>21294.643415298284</v>
      </c>
      <c r="V954" s="110">
        <v>22114</v>
      </c>
      <c r="W954" s="110">
        <v>22143</v>
      </c>
      <c r="X954" s="111">
        <f t="shared" si="44"/>
        <v>29</v>
      </c>
      <c r="Z954" s="112">
        <f>VLOOKUP(F954,'24q3 abv'!1:1048576,46,FALSE)</f>
        <v>0.23935164961545752</v>
      </c>
      <c r="AA954" s="113">
        <f>VLOOKUP(F954,'24q3 abv'!1:1048576,48,FALSE)</f>
        <v>0.8401330963514263</v>
      </c>
      <c r="AB954" s="113">
        <f>VLOOKUP(F954,'24q3 abv'!1:1048576,49,FALSE)</f>
        <v>4.9982495808250533</v>
      </c>
      <c r="AC954" s="114">
        <f>VLOOKUP(F954,'24q3 abv'!1:1048576,50,FALSE)</f>
        <v>4.1581164844736271</v>
      </c>
      <c r="AF954" s="257"/>
      <c r="AI954" s="257"/>
    </row>
    <row r="955" spans="1:35" x14ac:dyDescent="0.2">
      <c r="A955" s="105">
        <v>3508</v>
      </c>
      <c r="B955" s="105">
        <v>3508281061</v>
      </c>
      <c r="C955" s="106" t="s">
        <v>343</v>
      </c>
      <c r="D955" s="105">
        <v>281</v>
      </c>
      <c r="E955" s="106" t="s">
        <v>185</v>
      </c>
      <c r="F955" s="105">
        <v>61</v>
      </c>
      <c r="G955" s="106" t="s">
        <v>188</v>
      </c>
      <c r="H955" s="107">
        <v>3</v>
      </c>
      <c r="I955" s="108"/>
      <c r="J955" s="109">
        <v>19029</v>
      </c>
      <c r="K955" s="110">
        <v>15782</v>
      </c>
      <c r="L955" s="111">
        <f t="shared" si="42"/>
        <v>-3247</v>
      </c>
      <c r="M955" s="108"/>
      <c r="N955" s="109">
        <v>806</v>
      </c>
      <c r="O955" s="110">
        <v>669</v>
      </c>
      <c r="P955" s="110">
        <v>0</v>
      </c>
      <c r="Q955" s="110">
        <v>449</v>
      </c>
      <c r="R955" s="110" t="s">
        <v>601</v>
      </c>
      <c r="S955" s="111">
        <f t="shared" si="43"/>
        <v>449</v>
      </c>
      <c r="T955" s="108"/>
      <c r="U955" s="109">
        <v>20923</v>
      </c>
      <c r="V955" s="110">
        <v>16970</v>
      </c>
      <c r="W955" s="110">
        <v>17419</v>
      </c>
      <c r="X955" s="111">
        <f t="shared" si="44"/>
        <v>449</v>
      </c>
      <c r="Z955" s="112">
        <f>VLOOKUP(F955,'24q3 abv'!1:1048576,46,FALSE)</f>
        <v>23.491529323890191</v>
      </c>
      <c r="AA955" s="113">
        <f>VLOOKUP(F955,'24q3 abv'!1:1048576,48,FALSE)</f>
        <v>8.6806839071718578</v>
      </c>
      <c r="AB955" s="113">
        <f>VLOOKUP(F955,'24q3 abv'!1:1048576,49,FALSE)</f>
        <v>7.1601836101013259</v>
      </c>
      <c r="AC955" s="114">
        <f>VLOOKUP(F955,'24q3 abv'!1:1048576,50,FALSE)</f>
        <v>-1.5205002970705319</v>
      </c>
      <c r="AF955" s="257"/>
      <c r="AI955" s="257"/>
    </row>
    <row r="956" spans="1:35" x14ac:dyDescent="0.2">
      <c r="A956" s="105">
        <v>3508</v>
      </c>
      <c r="B956" s="105">
        <v>3508281137</v>
      </c>
      <c r="C956" s="106" t="s">
        <v>343</v>
      </c>
      <c r="D956" s="105">
        <v>281</v>
      </c>
      <c r="E956" s="106" t="s">
        <v>185</v>
      </c>
      <c r="F956" s="105">
        <v>137</v>
      </c>
      <c r="G956" s="106" t="s">
        <v>236</v>
      </c>
      <c r="H956" s="107">
        <v>5</v>
      </c>
      <c r="I956" s="108"/>
      <c r="J956" s="109">
        <v>18088</v>
      </c>
      <c r="K956" s="110">
        <v>20232</v>
      </c>
      <c r="L956" s="111">
        <f t="shared" si="42"/>
        <v>2144</v>
      </c>
      <c r="M956" s="108"/>
      <c r="N956" s="109">
        <v>0</v>
      </c>
      <c r="O956" s="110">
        <v>0</v>
      </c>
      <c r="P956" s="110">
        <v>55</v>
      </c>
      <c r="Q956" s="110">
        <v>122</v>
      </c>
      <c r="R956" s="110" t="s">
        <v>601</v>
      </c>
      <c r="S956" s="111">
        <f t="shared" si="43"/>
        <v>67</v>
      </c>
      <c r="T956" s="108"/>
      <c r="U956" s="109">
        <v>19176</v>
      </c>
      <c r="V956" s="110">
        <v>21475</v>
      </c>
      <c r="W956" s="110">
        <v>21542</v>
      </c>
      <c r="X956" s="111">
        <f t="shared" si="44"/>
        <v>67</v>
      </c>
      <c r="Z956" s="112">
        <f>VLOOKUP(F956,'24q3 abv'!1:1048576,46,FALSE)</f>
        <v>0.32882581326707339</v>
      </c>
      <c r="AA956" s="113">
        <f>VLOOKUP(F956,'24q3 abv'!1:1048576,48,FALSE)</f>
        <v>7.6749694198937926</v>
      </c>
      <c r="AB956" s="113">
        <f>VLOOKUP(F956,'24q3 abv'!1:1048576,49,FALSE)</f>
        <v>8.6072498043796397</v>
      </c>
      <c r="AC956" s="114">
        <f>VLOOKUP(F956,'24q3 abv'!1:1048576,50,FALSE)</f>
        <v>0.93228038448584716</v>
      </c>
      <c r="AF956" s="257"/>
      <c r="AI956" s="257"/>
    </row>
    <row r="957" spans="1:35" x14ac:dyDescent="0.2">
      <c r="A957" s="105">
        <v>3508</v>
      </c>
      <c r="B957" s="105">
        <v>3508281161</v>
      </c>
      <c r="C957" s="106" t="s">
        <v>343</v>
      </c>
      <c r="D957" s="105">
        <v>281</v>
      </c>
      <c r="E957" s="106" t="s">
        <v>185</v>
      </c>
      <c r="F957" s="105">
        <v>161</v>
      </c>
      <c r="G957" s="106" t="s">
        <v>191</v>
      </c>
      <c r="H957" s="107">
        <v>2</v>
      </c>
      <c r="I957" s="108"/>
      <c r="J957" s="109">
        <v>13280.430199048033</v>
      </c>
      <c r="K957" s="110">
        <v>15177</v>
      </c>
      <c r="L957" s="111">
        <f t="shared" si="42"/>
        <v>1896.5698009519674</v>
      </c>
      <c r="M957" s="108"/>
      <c r="N957" s="109">
        <v>5596</v>
      </c>
      <c r="O957" s="110" t="s">
        <v>601</v>
      </c>
      <c r="P957" s="110">
        <v>5234</v>
      </c>
      <c r="Q957" s="110">
        <v>5298</v>
      </c>
      <c r="R957" s="110" t="s">
        <v>601</v>
      </c>
      <c r="S957" s="111">
        <f t="shared" si="43"/>
        <v>64</v>
      </c>
      <c r="T957" s="108"/>
      <c r="U957" s="109">
        <v>19964.430199048031</v>
      </c>
      <c r="V957" s="110">
        <v>21599</v>
      </c>
      <c r="W957" s="110">
        <v>21663</v>
      </c>
      <c r="X957" s="111">
        <f t="shared" si="44"/>
        <v>64</v>
      </c>
      <c r="Z957" s="112">
        <f>VLOOKUP(F957,'24q3 abv'!1:1048576,46,FALSE)</f>
        <v>0.41941416051673741</v>
      </c>
      <c r="AA957" s="113">
        <f>VLOOKUP(F957,'24q3 abv'!1:1048576,48,FALSE)</f>
        <v>6.3103622832173096</v>
      </c>
      <c r="AB957" s="113">
        <f>VLOOKUP(F957,'24q3 abv'!1:1048576,49,FALSE)</f>
        <v>5.3255294417248082</v>
      </c>
      <c r="AC957" s="114">
        <f>VLOOKUP(F957,'24q3 abv'!1:1048576,50,FALSE)</f>
        <v>-0.98483284149250139</v>
      </c>
      <c r="AF957" s="257"/>
      <c r="AI957" s="257"/>
    </row>
    <row r="958" spans="1:35" x14ac:dyDescent="0.2">
      <c r="A958" s="105">
        <v>3508</v>
      </c>
      <c r="B958" s="105">
        <v>3508281281</v>
      </c>
      <c r="C958" s="106" t="s">
        <v>343</v>
      </c>
      <c r="D958" s="105">
        <v>281</v>
      </c>
      <c r="E958" s="106" t="s">
        <v>185</v>
      </c>
      <c r="F958" s="105">
        <v>281</v>
      </c>
      <c r="G958" s="106" t="s">
        <v>185</v>
      </c>
      <c r="H958" s="107">
        <v>149</v>
      </c>
      <c r="I958" s="108"/>
      <c r="J958" s="109">
        <v>18139</v>
      </c>
      <c r="K958" s="110">
        <v>19667</v>
      </c>
      <c r="L958" s="111">
        <f t="shared" si="42"/>
        <v>1528</v>
      </c>
      <c r="M958" s="108"/>
      <c r="N958" s="109">
        <v>9</v>
      </c>
      <c r="O958" s="110">
        <v>10</v>
      </c>
      <c r="P958" s="110">
        <v>0</v>
      </c>
      <c r="Q958" s="110">
        <v>0</v>
      </c>
      <c r="R958" s="110" t="s">
        <v>601</v>
      </c>
      <c r="S958" s="111">
        <f t="shared" si="43"/>
        <v>0</v>
      </c>
      <c r="T958" s="108"/>
      <c r="U958" s="109">
        <v>19236</v>
      </c>
      <c r="V958" s="110">
        <v>20855</v>
      </c>
      <c r="W958" s="110">
        <v>20855</v>
      </c>
      <c r="X958" s="111">
        <f t="shared" si="44"/>
        <v>0</v>
      </c>
      <c r="Z958" s="112">
        <f>VLOOKUP(F958,'24q3 abv'!1:1048576,46,FALSE)</f>
        <v>-6.4208873631173446E-2</v>
      </c>
      <c r="AA958" s="113">
        <f>VLOOKUP(F958,'24q3 abv'!1:1048576,48,FALSE)</f>
        <v>8.6551897611031485</v>
      </c>
      <c r="AB958" s="113">
        <f>VLOOKUP(F958,'24q3 abv'!1:1048576,49,FALSE)</f>
        <v>8.5153425341838158</v>
      </c>
      <c r="AC958" s="114">
        <f>VLOOKUP(F958,'24q3 abv'!1:1048576,50,FALSE)</f>
        <v>-0.13984722691933271</v>
      </c>
      <c r="AF958" s="257"/>
      <c r="AI958" s="257"/>
    </row>
    <row r="959" spans="1:35" x14ac:dyDescent="0.2">
      <c r="A959" s="105">
        <v>3509</v>
      </c>
      <c r="B959" s="105">
        <v>3509095095</v>
      </c>
      <c r="C959" s="106" t="s">
        <v>344</v>
      </c>
      <c r="D959" s="105">
        <v>95</v>
      </c>
      <c r="E959" s="106" t="s">
        <v>39</v>
      </c>
      <c r="F959" s="105">
        <v>95</v>
      </c>
      <c r="G959" s="106" t="s">
        <v>39</v>
      </c>
      <c r="H959" s="107">
        <v>564</v>
      </c>
      <c r="I959" s="108"/>
      <c r="J959" s="109">
        <v>16441</v>
      </c>
      <c r="K959" s="110">
        <v>17925</v>
      </c>
      <c r="L959" s="111">
        <f t="shared" si="42"/>
        <v>1484</v>
      </c>
      <c r="M959" s="108"/>
      <c r="N959" s="109">
        <v>44</v>
      </c>
      <c r="O959" s="110">
        <v>48</v>
      </c>
      <c r="P959" s="110">
        <v>196</v>
      </c>
      <c r="Q959" s="110">
        <v>171</v>
      </c>
      <c r="R959" s="110" t="s">
        <v>601</v>
      </c>
      <c r="S959" s="111">
        <f t="shared" si="43"/>
        <v>-25</v>
      </c>
      <c r="T959" s="108"/>
      <c r="U959" s="109">
        <v>17573</v>
      </c>
      <c r="V959" s="110">
        <v>19309</v>
      </c>
      <c r="W959" s="110">
        <v>19284</v>
      </c>
      <c r="X959" s="111">
        <f t="shared" si="44"/>
        <v>-25</v>
      </c>
      <c r="Z959" s="112">
        <f>VLOOKUP(F959,'24q3 abv'!1:1048576,46,FALSE)</f>
        <v>-0.13756321883191447</v>
      </c>
      <c r="AA959" s="113">
        <f>VLOOKUP(F959,'24q3 abv'!1:1048576,48,FALSE)</f>
        <v>10.642874418030464</v>
      </c>
      <c r="AB959" s="113">
        <f>VLOOKUP(F959,'24q3 abv'!1:1048576,49,FALSE)</f>
        <v>11.463668137205229</v>
      </c>
      <c r="AC959" s="114">
        <f>VLOOKUP(F959,'24q3 abv'!1:1048576,50,FALSE)</f>
        <v>0.82079371917476429</v>
      </c>
      <c r="AF959" s="257"/>
      <c r="AI959" s="257"/>
    </row>
    <row r="960" spans="1:35" x14ac:dyDescent="0.2">
      <c r="A960" s="105">
        <v>3509</v>
      </c>
      <c r="B960" s="105">
        <v>3509095201</v>
      </c>
      <c r="C960" s="106" t="s">
        <v>344</v>
      </c>
      <c r="D960" s="105">
        <v>95</v>
      </c>
      <c r="E960" s="106" t="s">
        <v>39</v>
      </c>
      <c r="F960" s="105">
        <v>201</v>
      </c>
      <c r="G960" s="106" t="s">
        <v>36</v>
      </c>
      <c r="H960" s="107">
        <v>5</v>
      </c>
      <c r="I960" s="108"/>
      <c r="J960" s="109">
        <v>17917</v>
      </c>
      <c r="K960" s="110">
        <v>18863</v>
      </c>
      <c r="L960" s="111">
        <f t="shared" si="42"/>
        <v>946</v>
      </c>
      <c r="M960" s="108"/>
      <c r="N960" s="109">
        <v>87</v>
      </c>
      <c r="O960" s="110">
        <v>92</v>
      </c>
      <c r="P960" s="110">
        <v>158</v>
      </c>
      <c r="Q960" s="110">
        <v>99</v>
      </c>
      <c r="R960" s="110" t="s">
        <v>601</v>
      </c>
      <c r="S960" s="111">
        <f t="shared" si="43"/>
        <v>-59</v>
      </c>
      <c r="T960" s="108"/>
      <c r="U960" s="109">
        <v>19092</v>
      </c>
      <c r="V960" s="110">
        <v>20209</v>
      </c>
      <c r="W960" s="110">
        <v>20150</v>
      </c>
      <c r="X960" s="111">
        <f t="shared" si="44"/>
        <v>-59</v>
      </c>
      <c r="Z960" s="112">
        <f>VLOOKUP(F960,'24q3 abv'!1:1048576,46,FALSE)</f>
        <v>-0.3106533941193419</v>
      </c>
      <c r="AA960" s="113">
        <f>VLOOKUP(F960,'24q3 abv'!1:1048576,48,FALSE)</f>
        <v>11.362483798408906</v>
      </c>
      <c r="AB960" s="113">
        <f>VLOOKUP(F960,'24q3 abv'!1:1048576,49,FALSE)</f>
        <v>11.408756853429635</v>
      </c>
      <c r="AC960" s="114">
        <f>VLOOKUP(F960,'24q3 abv'!1:1048576,50,FALSE)</f>
        <v>4.6273055020728648E-2</v>
      </c>
      <c r="AF960" s="257"/>
      <c r="AI960" s="257"/>
    </row>
    <row r="961" spans="1:35" x14ac:dyDescent="0.2">
      <c r="A961" s="105">
        <v>3509</v>
      </c>
      <c r="B961" s="105">
        <v>3509095292</v>
      </c>
      <c r="C961" s="106" t="s">
        <v>344</v>
      </c>
      <c r="D961" s="105">
        <v>95</v>
      </c>
      <c r="E961" s="106" t="s">
        <v>39</v>
      </c>
      <c r="F961" s="105">
        <v>292</v>
      </c>
      <c r="G961" s="106" t="s">
        <v>324</v>
      </c>
      <c r="H961" s="107">
        <v>2</v>
      </c>
      <c r="I961" s="108"/>
      <c r="J961" s="109">
        <v>16406</v>
      </c>
      <c r="K961" s="110">
        <v>17649</v>
      </c>
      <c r="L961" s="111">
        <f t="shared" si="42"/>
        <v>1243</v>
      </c>
      <c r="M961" s="108"/>
      <c r="N961" s="109">
        <v>1923</v>
      </c>
      <c r="O961" s="110">
        <v>2069</v>
      </c>
      <c r="P961" s="110">
        <v>2128</v>
      </c>
      <c r="Q961" s="110">
        <v>2258</v>
      </c>
      <c r="R961" s="110" t="s">
        <v>601</v>
      </c>
      <c r="S961" s="111">
        <f t="shared" si="43"/>
        <v>130</v>
      </c>
      <c r="T961" s="108"/>
      <c r="U961" s="109">
        <v>19417</v>
      </c>
      <c r="V961" s="110">
        <v>20965</v>
      </c>
      <c r="W961" s="110">
        <v>21095</v>
      </c>
      <c r="X961" s="111">
        <f t="shared" si="44"/>
        <v>130</v>
      </c>
      <c r="Z961" s="112">
        <f>VLOOKUP(F961,'24q3 abv'!1:1048576,46,FALSE)</f>
        <v>0.73784479299142447</v>
      </c>
      <c r="AA961" s="113">
        <f>VLOOKUP(F961,'24q3 abv'!1:1048576,48,FALSE)</f>
        <v>5.6351909523797987</v>
      </c>
      <c r="AB961" s="113">
        <f>VLOOKUP(F961,'24q3 abv'!1:1048576,49,FALSE)</f>
        <v>6.638498702917957</v>
      </c>
      <c r="AC961" s="114">
        <f>VLOOKUP(F961,'24q3 abv'!1:1048576,50,FALSE)</f>
        <v>1.0033077505381582</v>
      </c>
      <c r="AF961" s="257"/>
      <c r="AI961" s="257"/>
    </row>
    <row r="962" spans="1:35" x14ac:dyDescent="0.2">
      <c r="A962" s="105">
        <v>3509</v>
      </c>
      <c r="B962" s="105">
        <v>3509095293</v>
      </c>
      <c r="C962" s="106" t="s">
        <v>344</v>
      </c>
      <c r="D962" s="105">
        <v>95</v>
      </c>
      <c r="E962" s="106" t="s">
        <v>39</v>
      </c>
      <c r="F962" s="105">
        <v>293</v>
      </c>
      <c r="G962" s="106" t="s">
        <v>65</v>
      </c>
      <c r="H962" s="107">
        <v>1</v>
      </c>
      <c r="I962" s="108"/>
      <c r="J962" s="109">
        <v>14953.293164987406</v>
      </c>
      <c r="K962" s="110">
        <v>16272</v>
      </c>
      <c r="L962" s="111">
        <f t="shared" si="42"/>
        <v>1318.7068350125937</v>
      </c>
      <c r="M962" s="108"/>
      <c r="N962" s="109">
        <v>404</v>
      </c>
      <c r="O962" s="110">
        <v>439</v>
      </c>
      <c r="P962" s="110">
        <v>468</v>
      </c>
      <c r="Q962" s="110">
        <v>564</v>
      </c>
      <c r="R962" s="110" t="s">
        <v>601</v>
      </c>
      <c r="S962" s="111">
        <f t="shared" si="43"/>
        <v>96</v>
      </c>
      <c r="T962" s="108"/>
      <c r="U962" s="109">
        <v>16445.293164987408</v>
      </c>
      <c r="V962" s="110">
        <v>17928</v>
      </c>
      <c r="W962" s="110">
        <v>18024</v>
      </c>
      <c r="X962" s="111">
        <f t="shared" si="44"/>
        <v>96</v>
      </c>
      <c r="Z962" s="112">
        <f>VLOOKUP(F962,'24q3 abv'!1:1048576,46,FALSE)</f>
        <v>0.59280032246729775</v>
      </c>
      <c r="AA962" s="113">
        <f>VLOOKUP(F962,'24q3 abv'!1:1048576,48,FALSE)</f>
        <v>10.669097540232126</v>
      </c>
      <c r="AB962" s="113">
        <f>VLOOKUP(F962,'24q3 abv'!1:1048576,49,FALSE)</f>
        <v>11.558525803307015</v>
      </c>
      <c r="AC962" s="114">
        <f>VLOOKUP(F962,'24q3 abv'!1:1048576,50,FALSE)</f>
        <v>0.88942826307488865</v>
      </c>
      <c r="AF962" s="257"/>
      <c r="AI962" s="257"/>
    </row>
    <row r="963" spans="1:35" x14ac:dyDescent="0.2">
      <c r="A963" s="105">
        <v>3509</v>
      </c>
      <c r="B963" s="105">
        <v>3509095331</v>
      </c>
      <c r="C963" s="106" t="s">
        <v>344</v>
      </c>
      <c r="D963" s="105">
        <v>95</v>
      </c>
      <c r="E963" s="106" t="s">
        <v>39</v>
      </c>
      <c r="F963" s="105">
        <v>331</v>
      </c>
      <c r="G963" s="106" t="s">
        <v>40</v>
      </c>
      <c r="H963" s="107">
        <v>2</v>
      </c>
      <c r="I963" s="108"/>
      <c r="J963" s="109">
        <v>11611</v>
      </c>
      <c r="K963" s="110">
        <v>15846</v>
      </c>
      <c r="L963" s="111">
        <f t="shared" si="42"/>
        <v>4235</v>
      </c>
      <c r="M963" s="108"/>
      <c r="N963" s="109">
        <v>2606</v>
      </c>
      <c r="O963" s="110">
        <v>3556</v>
      </c>
      <c r="P963" s="110">
        <v>3201</v>
      </c>
      <c r="Q963" s="110">
        <v>3027</v>
      </c>
      <c r="R963" s="110" t="s">
        <v>601</v>
      </c>
      <c r="S963" s="111">
        <f t="shared" si="43"/>
        <v>-174</v>
      </c>
      <c r="T963" s="108"/>
      <c r="U963" s="109">
        <v>15305</v>
      </c>
      <c r="V963" s="110">
        <v>20235</v>
      </c>
      <c r="W963" s="110">
        <v>20061</v>
      </c>
      <c r="X963" s="111">
        <f t="shared" si="44"/>
        <v>-174</v>
      </c>
      <c r="Z963" s="112">
        <f>VLOOKUP(F963,'24q3 abv'!1:1048576,46,FALSE)</f>
        <v>-1.0982046726682881</v>
      </c>
      <c r="AA963" s="113">
        <f>VLOOKUP(F963,'24q3 abv'!1:1048576,48,FALSE)</f>
        <v>7.8982011483907915</v>
      </c>
      <c r="AB963" s="113">
        <f>VLOOKUP(F963,'24q3 abv'!1:1048576,49,FALSE)</f>
        <v>4.9441425167207242</v>
      </c>
      <c r="AC963" s="114">
        <f>VLOOKUP(F963,'24q3 abv'!1:1048576,50,FALSE)</f>
        <v>-2.9540586316700672</v>
      </c>
      <c r="AF963" s="257"/>
      <c r="AI963" s="257"/>
    </row>
    <row r="964" spans="1:35" x14ac:dyDescent="0.2">
      <c r="A964" s="105">
        <v>3510</v>
      </c>
      <c r="B964" s="105">
        <v>3510281005</v>
      </c>
      <c r="C964" s="106" t="s">
        <v>345</v>
      </c>
      <c r="D964" s="105">
        <v>281</v>
      </c>
      <c r="E964" s="106" t="s">
        <v>185</v>
      </c>
      <c r="F964" s="105">
        <v>5</v>
      </c>
      <c r="G964" s="106" t="s">
        <v>186</v>
      </c>
      <c r="H964" s="107">
        <v>1</v>
      </c>
      <c r="I964" s="108"/>
      <c r="J964" s="109">
        <v>13589.548222222224</v>
      </c>
      <c r="K964" s="110">
        <v>14732</v>
      </c>
      <c r="L964" s="111">
        <f t="shared" si="42"/>
        <v>1142.4517777777764</v>
      </c>
      <c r="M964" s="108"/>
      <c r="N964" s="109">
        <v>5804</v>
      </c>
      <c r="O964" s="110">
        <v>6292</v>
      </c>
      <c r="P964" s="110">
        <v>5188</v>
      </c>
      <c r="Q964" s="110">
        <v>6292</v>
      </c>
      <c r="R964" s="110" t="s">
        <v>601</v>
      </c>
      <c r="S964" s="111">
        <f t="shared" si="43"/>
        <v>1104</v>
      </c>
      <c r="T964" s="108"/>
      <c r="U964" s="109">
        <v>20481.548222222224</v>
      </c>
      <c r="V964" s="110">
        <v>21108</v>
      </c>
      <c r="W964" s="110">
        <v>22212</v>
      </c>
      <c r="X964" s="111">
        <f t="shared" si="44"/>
        <v>1104</v>
      </c>
      <c r="Z964" s="112">
        <f>VLOOKUP(F964,'24q3 abv'!1:1048576,46,FALSE)</f>
        <v>7.4909821200908482</v>
      </c>
      <c r="AA964" s="113">
        <f>VLOOKUP(F964,'24q3 abv'!1:1048576,48,FALSE)</f>
        <v>8.4370747745265948</v>
      </c>
      <c r="AB964" s="113">
        <f>VLOOKUP(F964,'24q3 abv'!1:1048576,49,FALSE)</f>
        <v>6.6111434692590842</v>
      </c>
      <c r="AC964" s="114">
        <f>VLOOKUP(F964,'24q3 abv'!1:1048576,50,FALSE)</f>
        <v>-1.8259313052675106</v>
      </c>
      <c r="AF964" s="257"/>
      <c r="AI964" s="257"/>
    </row>
    <row r="965" spans="1:35" x14ac:dyDescent="0.2">
      <c r="A965" s="105">
        <v>3510</v>
      </c>
      <c r="B965" s="105">
        <v>3510281061</v>
      </c>
      <c r="C965" s="106" t="s">
        <v>345</v>
      </c>
      <c r="D965" s="105">
        <v>281</v>
      </c>
      <c r="E965" s="106" t="s">
        <v>185</v>
      </c>
      <c r="F965" s="105">
        <v>61</v>
      </c>
      <c r="G965" s="106" t="s">
        <v>188</v>
      </c>
      <c r="H965" s="107">
        <v>2</v>
      </c>
      <c r="I965" s="108"/>
      <c r="J965" s="109">
        <v>16094</v>
      </c>
      <c r="K965" s="110">
        <v>15814</v>
      </c>
      <c r="L965" s="111">
        <f t="shared" si="42"/>
        <v>-280</v>
      </c>
      <c r="M965" s="108"/>
      <c r="N965" s="109">
        <v>682</v>
      </c>
      <c r="O965" s="110">
        <v>670</v>
      </c>
      <c r="P965" s="110">
        <v>0</v>
      </c>
      <c r="Q965" s="110">
        <v>450</v>
      </c>
      <c r="R965" s="110" t="s">
        <v>601</v>
      </c>
      <c r="S965" s="111">
        <f t="shared" si="43"/>
        <v>450</v>
      </c>
      <c r="T965" s="108"/>
      <c r="U965" s="109">
        <v>17864</v>
      </c>
      <c r="V965" s="110">
        <v>17002</v>
      </c>
      <c r="W965" s="110">
        <v>17452</v>
      </c>
      <c r="X965" s="111">
        <f t="shared" si="44"/>
        <v>450</v>
      </c>
      <c r="Z965" s="112">
        <f>VLOOKUP(F965,'24q3 abv'!1:1048576,46,FALSE)</f>
        <v>23.491529323890191</v>
      </c>
      <c r="AA965" s="113">
        <f>VLOOKUP(F965,'24q3 abv'!1:1048576,48,FALSE)</f>
        <v>8.6806839071718578</v>
      </c>
      <c r="AB965" s="113">
        <f>VLOOKUP(F965,'24q3 abv'!1:1048576,49,FALSE)</f>
        <v>7.1601836101013259</v>
      </c>
      <c r="AC965" s="114">
        <f>VLOOKUP(F965,'24q3 abv'!1:1048576,50,FALSE)</f>
        <v>-1.5205002970705319</v>
      </c>
      <c r="AF965" s="257"/>
      <c r="AI965" s="257"/>
    </row>
    <row r="966" spans="1:35" x14ac:dyDescent="0.2">
      <c r="A966" s="105">
        <v>3510</v>
      </c>
      <c r="B966" s="105">
        <v>3510281137</v>
      </c>
      <c r="C966" s="106" t="s">
        <v>345</v>
      </c>
      <c r="D966" s="105">
        <v>281</v>
      </c>
      <c r="E966" s="106" t="s">
        <v>185</v>
      </c>
      <c r="F966" s="105">
        <v>137</v>
      </c>
      <c r="G966" s="106" t="s">
        <v>236</v>
      </c>
      <c r="H966" s="107">
        <v>1</v>
      </c>
      <c r="I966" s="108"/>
      <c r="J966" s="109">
        <v>16471</v>
      </c>
      <c r="K966" s="110">
        <v>18131</v>
      </c>
      <c r="L966" s="111">
        <f t="shared" si="42"/>
        <v>1660</v>
      </c>
      <c r="M966" s="108"/>
      <c r="N966" s="109">
        <v>0</v>
      </c>
      <c r="O966" s="110">
        <v>0</v>
      </c>
      <c r="P966" s="110">
        <v>49</v>
      </c>
      <c r="Q966" s="110">
        <v>109</v>
      </c>
      <c r="R966" s="110" t="s">
        <v>601</v>
      </c>
      <c r="S966" s="111">
        <f t="shared" si="43"/>
        <v>60</v>
      </c>
      <c r="T966" s="108"/>
      <c r="U966" s="109">
        <v>17559</v>
      </c>
      <c r="V966" s="110">
        <v>19368</v>
      </c>
      <c r="W966" s="110">
        <v>19428</v>
      </c>
      <c r="X966" s="111">
        <f t="shared" si="44"/>
        <v>60</v>
      </c>
      <c r="Z966" s="112">
        <f>VLOOKUP(F966,'24q3 abv'!1:1048576,46,FALSE)</f>
        <v>0.32882581326707339</v>
      </c>
      <c r="AA966" s="113">
        <f>VLOOKUP(F966,'24q3 abv'!1:1048576,48,FALSE)</f>
        <v>7.6749694198937926</v>
      </c>
      <c r="AB966" s="113">
        <f>VLOOKUP(F966,'24q3 abv'!1:1048576,49,FALSE)</f>
        <v>8.6072498043796397</v>
      </c>
      <c r="AC966" s="114">
        <f>VLOOKUP(F966,'24q3 abv'!1:1048576,50,FALSE)</f>
        <v>0.93228038448584716</v>
      </c>
      <c r="AF966" s="257"/>
      <c r="AI966" s="257"/>
    </row>
    <row r="967" spans="1:35" x14ac:dyDescent="0.2">
      <c r="A967" s="105">
        <v>3510</v>
      </c>
      <c r="B967" s="105">
        <v>3510281278</v>
      </c>
      <c r="C967" s="106" t="s">
        <v>345</v>
      </c>
      <c r="D967" s="105">
        <v>281</v>
      </c>
      <c r="E967" s="106" t="s">
        <v>185</v>
      </c>
      <c r="F967" s="105">
        <v>278</v>
      </c>
      <c r="G967" s="106" t="s">
        <v>238</v>
      </c>
      <c r="H967" s="107">
        <v>1</v>
      </c>
      <c r="I967" s="108"/>
      <c r="J967" s="109">
        <v>13064.088508583689</v>
      </c>
      <c r="K967" s="110">
        <v>18944</v>
      </c>
      <c r="L967" s="111">
        <f t="shared" si="42"/>
        <v>5879.911491416311</v>
      </c>
      <c r="M967" s="108"/>
      <c r="N967" s="109">
        <v>2426</v>
      </c>
      <c r="O967" s="110">
        <v>3518</v>
      </c>
      <c r="P967" s="110">
        <v>3091</v>
      </c>
      <c r="Q967" s="110">
        <v>3132</v>
      </c>
      <c r="R967" s="110" t="s">
        <v>601</v>
      </c>
      <c r="S967" s="111">
        <f t="shared" si="43"/>
        <v>41</v>
      </c>
      <c r="T967" s="108"/>
      <c r="U967" s="109">
        <v>16578.088508583689</v>
      </c>
      <c r="V967" s="110">
        <v>23223</v>
      </c>
      <c r="W967" s="110">
        <v>23264</v>
      </c>
      <c r="X967" s="111">
        <f t="shared" si="44"/>
        <v>41</v>
      </c>
      <c r="Z967" s="112">
        <f>VLOOKUP(F967,'24q3 abv'!1:1048576,46,FALSE)</f>
        <v>0.21891410507767262</v>
      </c>
      <c r="AA967" s="113">
        <f>VLOOKUP(F967,'24q3 abv'!1:1048576,48,FALSE)</f>
        <v>6.4743911722375858</v>
      </c>
      <c r="AB967" s="113">
        <f>VLOOKUP(F967,'24q3 abv'!1:1048576,49,FALSE)</f>
        <v>4.4994685180881921</v>
      </c>
      <c r="AC967" s="114">
        <f>VLOOKUP(F967,'24q3 abv'!1:1048576,50,FALSE)</f>
        <v>-1.9749226541493936</v>
      </c>
      <c r="AF967" s="257"/>
      <c r="AI967" s="257"/>
    </row>
    <row r="968" spans="1:35" x14ac:dyDescent="0.2">
      <c r="A968" s="105">
        <v>3510</v>
      </c>
      <c r="B968" s="105">
        <v>3510281281</v>
      </c>
      <c r="C968" s="106" t="s">
        <v>345</v>
      </c>
      <c r="D968" s="105">
        <v>281</v>
      </c>
      <c r="E968" s="106" t="s">
        <v>185</v>
      </c>
      <c r="F968" s="105">
        <v>281</v>
      </c>
      <c r="G968" s="106" t="s">
        <v>185</v>
      </c>
      <c r="H968" s="107">
        <v>476</v>
      </c>
      <c r="I968" s="108"/>
      <c r="J968" s="109">
        <v>15554</v>
      </c>
      <c r="K968" s="110">
        <v>16844</v>
      </c>
      <c r="L968" s="111">
        <f t="shared" si="42"/>
        <v>1290</v>
      </c>
      <c r="M968" s="108"/>
      <c r="N968" s="109">
        <v>8</v>
      </c>
      <c r="O968" s="110">
        <v>8</v>
      </c>
      <c r="P968" s="110">
        <v>0</v>
      </c>
      <c r="Q968" s="110">
        <v>0</v>
      </c>
      <c r="R968" s="110" t="s">
        <v>601</v>
      </c>
      <c r="S968" s="111">
        <f t="shared" si="43"/>
        <v>0</v>
      </c>
      <c r="T968" s="108"/>
      <c r="U968" s="109">
        <v>16650</v>
      </c>
      <c r="V968" s="110">
        <v>18032</v>
      </c>
      <c r="W968" s="110">
        <v>18032</v>
      </c>
      <c r="X968" s="111">
        <f t="shared" si="44"/>
        <v>0</v>
      </c>
      <c r="Z968" s="112">
        <f>VLOOKUP(F968,'24q3 abv'!1:1048576,46,FALSE)</f>
        <v>-6.4208873631173446E-2</v>
      </c>
      <c r="AA968" s="113">
        <f>VLOOKUP(F968,'24q3 abv'!1:1048576,48,FALSE)</f>
        <v>8.6551897611031485</v>
      </c>
      <c r="AB968" s="113">
        <f>VLOOKUP(F968,'24q3 abv'!1:1048576,49,FALSE)</f>
        <v>8.5153425341838158</v>
      </c>
      <c r="AC968" s="114">
        <f>VLOOKUP(F968,'24q3 abv'!1:1048576,50,FALSE)</f>
        <v>-0.13984722691933271</v>
      </c>
      <c r="AF968" s="257"/>
      <c r="AI968" s="257"/>
    </row>
    <row r="969" spans="1:35" x14ac:dyDescent="0.2">
      <c r="A969" s="105">
        <v>3510</v>
      </c>
      <c r="B969" s="105">
        <v>3510281332</v>
      </c>
      <c r="C969" s="106" t="s">
        <v>345</v>
      </c>
      <c r="D969" s="105">
        <v>281</v>
      </c>
      <c r="E969" s="106" t="s">
        <v>185</v>
      </c>
      <c r="F969" s="105">
        <v>332</v>
      </c>
      <c r="G969" s="106" t="s">
        <v>195</v>
      </c>
      <c r="H969" s="107">
        <v>3</v>
      </c>
      <c r="I969" s="108"/>
      <c r="J969" s="109">
        <v>15706</v>
      </c>
      <c r="K969" s="110">
        <v>17098</v>
      </c>
      <c r="L969" s="111">
        <f t="shared" si="42"/>
        <v>1392</v>
      </c>
      <c r="M969" s="108"/>
      <c r="N969" s="109">
        <v>1189</v>
      </c>
      <c r="O969" s="110">
        <v>1295</v>
      </c>
      <c r="P969" s="110">
        <v>579</v>
      </c>
      <c r="Q969" s="110">
        <v>630</v>
      </c>
      <c r="R969" s="110" t="s">
        <v>601</v>
      </c>
      <c r="S969" s="111">
        <f t="shared" si="43"/>
        <v>51</v>
      </c>
      <c r="T969" s="108"/>
      <c r="U969" s="109">
        <v>17983</v>
      </c>
      <c r="V969" s="110">
        <v>18865</v>
      </c>
      <c r="W969" s="110">
        <v>18916</v>
      </c>
      <c r="X969" s="111">
        <f t="shared" si="44"/>
        <v>51</v>
      </c>
      <c r="Z969" s="112">
        <f>VLOOKUP(F969,'24q3 abv'!1:1048576,46,FALSE)</f>
        <v>0.29565507347125219</v>
      </c>
      <c r="AA969" s="113">
        <f>VLOOKUP(F969,'24q3 abv'!1:1048576,48,FALSE)</f>
        <v>10.503968388456613</v>
      </c>
      <c r="AB969" s="113">
        <f>VLOOKUP(F969,'24q3 abv'!1:1048576,49,FALSE)</f>
        <v>6.3018962810603467</v>
      </c>
      <c r="AC969" s="114">
        <f>VLOOKUP(F969,'24q3 abv'!1:1048576,50,FALSE)</f>
        <v>-4.2020721073962664</v>
      </c>
      <c r="AF969" s="257"/>
      <c r="AI969" s="257"/>
    </row>
    <row r="970" spans="1:35" x14ac:dyDescent="0.2">
      <c r="A970" s="105">
        <v>3510</v>
      </c>
      <c r="B970" s="105">
        <v>3510281672</v>
      </c>
      <c r="C970" s="106" t="s">
        <v>345</v>
      </c>
      <c r="D970" s="105">
        <v>281</v>
      </c>
      <c r="E970" s="106" t="s">
        <v>185</v>
      </c>
      <c r="F970" s="105">
        <v>672</v>
      </c>
      <c r="G970" s="106" t="s">
        <v>196</v>
      </c>
      <c r="H970" s="107">
        <v>1</v>
      </c>
      <c r="I970" s="108"/>
      <c r="J970" s="109">
        <v>13560.675742705571</v>
      </c>
      <c r="K970" s="110">
        <v>14722</v>
      </c>
      <c r="L970" s="111">
        <f t="shared" si="42"/>
        <v>1161.3242572944291</v>
      </c>
      <c r="M970" s="108"/>
      <c r="N970" s="109">
        <v>4617</v>
      </c>
      <c r="O970" s="110">
        <v>5012</v>
      </c>
      <c r="P970" s="110">
        <v>3310</v>
      </c>
      <c r="Q970" s="110">
        <v>3258</v>
      </c>
      <c r="R970" s="110" t="s">
        <v>601</v>
      </c>
      <c r="S970" s="111">
        <f t="shared" si="43"/>
        <v>-52</v>
      </c>
      <c r="T970" s="108"/>
      <c r="U970" s="109">
        <v>19265.675742705571</v>
      </c>
      <c r="V970" s="110">
        <v>19220</v>
      </c>
      <c r="W970" s="110">
        <v>19168</v>
      </c>
      <c r="X970" s="111">
        <f t="shared" si="44"/>
        <v>-52</v>
      </c>
      <c r="Z970" s="112">
        <f>VLOOKUP(F970,'24q3 abv'!1:1048576,46,FALSE)</f>
        <v>-0.35202518619085765</v>
      </c>
      <c r="AA970" s="113">
        <f>VLOOKUP(F970,'24q3 abv'!1:1048576,48,FALSE)</f>
        <v>13.172799379414846</v>
      </c>
      <c r="AB970" s="113">
        <f>VLOOKUP(F970,'24q3 abv'!1:1048576,49,FALSE)</f>
        <v>2.8320335780096308</v>
      </c>
      <c r="AC970" s="114">
        <f>VLOOKUP(F970,'24q3 abv'!1:1048576,50,FALSE)</f>
        <v>-10.340765801405215</v>
      </c>
      <c r="AF970" s="257"/>
      <c r="AI970" s="257"/>
    </row>
    <row r="971" spans="1:35" x14ac:dyDescent="0.2">
      <c r="A971" s="105">
        <v>3510</v>
      </c>
      <c r="B971" s="105">
        <v>3510281680</v>
      </c>
      <c r="C971" s="106" t="s">
        <v>345</v>
      </c>
      <c r="D971" s="105">
        <v>281</v>
      </c>
      <c r="E971" s="106" t="s">
        <v>185</v>
      </c>
      <c r="F971" s="105">
        <v>680</v>
      </c>
      <c r="G971" s="106" t="s">
        <v>197</v>
      </c>
      <c r="H971" s="107">
        <v>2</v>
      </c>
      <c r="I971" s="108"/>
      <c r="J971" s="109">
        <v>14345</v>
      </c>
      <c r="K971" s="110">
        <v>15227</v>
      </c>
      <c r="L971" s="111">
        <f t="shared" ref="L971:L1034" si="45">IFERROR(IF(J971="","",K971-J971),"")</f>
        <v>882</v>
      </c>
      <c r="M971" s="108"/>
      <c r="N971" s="109">
        <v>4486</v>
      </c>
      <c r="O971" s="110">
        <v>4762</v>
      </c>
      <c r="P971" s="110">
        <v>4509</v>
      </c>
      <c r="Q971" s="110">
        <v>4503</v>
      </c>
      <c r="R971" s="110" t="s">
        <v>601</v>
      </c>
      <c r="S971" s="111">
        <f t="shared" ref="S971:S1034" si="46">IFERROR(IF(Q971="","",Q971-P971),"")</f>
        <v>-6</v>
      </c>
      <c r="T971" s="108"/>
      <c r="U971" s="109">
        <v>19919</v>
      </c>
      <c r="V971" s="110">
        <v>20924</v>
      </c>
      <c r="W971" s="110">
        <v>20918</v>
      </c>
      <c r="X971" s="111">
        <f t="shared" ref="X971:X1034" si="47">IFERROR(IF(V971="","",W971-V971),"")</f>
        <v>-6</v>
      </c>
      <c r="Z971" s="112">
        <f>VLOOKUP(F971,'24q3 abv'!1:1048576,46,FALSE)</f>
        <v>-4.2861543403859059E-2</v>
      </c>
      <c r="AA971" s="113">
        <f>VLOOKUP(F971,'24q3 abv'!1:1048576,48,FALSE)</f>
        <v>4.4429634599678751</v>
      </c>
      <c r="AB971" s="113">
        <f>VLOOKUP(F971,'24q3 abv'!1:1048576,49,FALSE)</f>
        <v>3.1201942967884531</v>
      </c>
      <c r="AC971" s="114">
        <f>VLOOKUP(F971,'24q3 abv'!1:1048576,50,FALSE)</f>
        <v>-1.3227691631794221</v>
      </c>
      <c r="AF971" s="257"/>
      <c r="AI971" s="257"/>
    </row>
    <row r="972" spans="1:35" x14ac:dyDescent="0.2">
      <c r="A972" s="105">
        <v>3513</v>
      </c>
      <c r="B972" s="105">
        <v>3513044001</v>
      </c>
      <c r="C972" s="106" t="s">
        <v>346</v>
      </c>
      <c r="D972" s="105">
        <v>44</v>
      </c>
      <c r="E972" s="106" t="s">
        <v>43</v>
      </c>
      <c r="F972" s="105">
        <v>1</v>
      </c>
      <c r="G972" s="106" t="s">
        <v>210</v>
      </c>
      <c r="H972" s="107">
        <v>1</v>
      </c>
      <c r="I972" s="108"/>
      <c r="J972" s="109">
        <v>13209.638479441464</v>
      </c>
      <c r="K972" s="110">
        <v>12243</v>
      </c>
      <c r="L972" s="111">
        <f t="shared" si="45"/>
        <v>-966.63847944146437</v>
      </c>
      <c r="M972" s="108"/>
      <c r="N972" s="109">
        <v>1325</v>
      </c>
      <c r="O972" s="110">
        <v>1228</v>
      </c>
      <c r="P972" s="110">
        <v>1228</v>
      </c>
      <c r="Q972" s="110">
        <v>1411</v>
      </c>
      <c r="R972" s="110" t="s">
        <v>601</v>
      </c>
      <c r="S972" s="111">
        <f t="shared" si="46"/>
        <v>183</v>
      </c>
      <c r="T972" s="108"/>
      <c r="U972" s="109">
        <v>15622.638479441464</v>
      </c>
      <c r="V972" s="110">
        <v>14659</v>
      </c>
      <c r="W972" s="110">
        <v>14842</v>
      </c>
      <c r="X972" s="111">
        <f t="shared" si="47"/>
        <v>183</v>
      </c>
      <c r="Z972" s="112">
        <f>VLOOKUP(F972,'24q3 abv'!1:1048576,46,FALSE)</f>
        <v>1.4932321280843297</v>
      </c>
      <c r="AA972" s="113">
        <f>VLOOKUP(F972,'24q3 abv'!1:1048576,48,FALSE)</f>
        <v>5.8329607700471273</v>
      </c>
      <c r="AB972" s="113">
        <f>VLOOKUP(F972,'24q3 abv'!1:1048576,49,FALSE)</f>
        <v>7.5111564850973087</v>
      </c>
      <c r="AC972" s="114">
        <f>VLOOKUP(F972,'24q3 abv'!1:1048576,50,FALSE)</f>
        <v>1.6781957150501814</v>
      </c>
      <c r="AF972" s="257"/>
      <c r="AI972" s="257"/>
    </row>
    <row r="973" spans="1:35" x14ac:dyDescent="0.2">
      <c r="A973" s="105">
        <v>3513</v>
      </c>
      <c r="B973" s="105">
        <v>3513044016</v>
      </c>
      <c r="C973" s="106" t="s">
        <v>346</v>
      </c>
      <c r="D973" s="105">
        <v>44</v>
      </c>
      <c r="E973" s="106" t="s">
        <v>43</v>
      </c>
      <c r="F973" s="105">
        <v>16</v>
      </c>
      <c r="G973" s="106" t="s">
        <v>114</v>
      </c>
      <c r="H973" s="107">
        <v>1</v>
      </c>
      <c r="I973" s="108"/>
      <c r="J973" s="109">
        <v>15073</v>
      </c>
      <c r="K973" s="110">
        <v>15177</v>
      </c>
      <c r="L973" s="111">
        <f t="shared" si="45"/>
        <v>104</v>
      </c>
      <c r="M973" s="108"/>
      <c r="N973" s="109">
        <v>323</v>
      </c>
      <c r="O973" s="110">
        <v>325</v>
      </c>
      <c r="P973" s="110">
        <v>223</v>
      </c>
      <c r="Q973" s="110">
        <v>167</v>
      </c>
      <c r="R973" s="110" t="s">
        <v>601</v>
      </c>
      <c r="S973" s="111">
        <f t="shared" si="46"/>
        <v>-56</v>
      </c>
      <c r="T973" s="108"/>
      <c r="U973" s="109">
        <v>16484</v>
      </c>
      <c r="V973" s="110">
        <v>16588</v>
      </c>
      <c r="W973" s="110">
        <v>16532</v>
      </c>
      <c r="X973" s="111">
        <f t="shared" si="47"/>
        <v>-56</v>
      </c>
      <c r="Z973" s="112">
        <f>VLOOKUP(F973,'24q3 abv'!1:1048576,46,FALSE)</f>
        <v>-0.3699405579906454</v>
      </c>
      <c r="AA973" s="113">
        <f>VLOOKUP(F973,'24q3 abv'!1:1048576,48,FALSE)</f>
        <v>8.7270294285765626</v>
      </c>
      <c r="AB973" s="113">
        <f>VLOOKUP(F973,'24q3 abv'!1:1048576,49,FALSE)</f>
        <v>7.5613458163057796</v>
      </c>
      <c r="AC973" s="114">
        <f>VLOOKUP(F973,'24q3 abv'!1:1048576,50,FALSE)</f>
        <v>-1.165683612270783</v>
      </c>
      <c r="AF973" s="257"/>
      <c r="AI973" s="257"/>
    </row>
    <row r="974" spans="1:35" x14ac:dyDescent="0.2">
      <c r="A974" s="105">
        <v>3513</v>
      </c>
      <c r="B974" s="105">
        <v>3513044018</v>
      </c>
      <c r="C974" s="106" t="s">
        <v>346</v>
      </c>
      <c r="D974" s="105">
        <v>44</v>
      </c>
      <c r="E974" s="106" t="s">
        <v>43</v>
      </c>
      <c r="F974" s="105">
        <v>18</v>
      </c>
      <c r="G974" s="106" t="s">
        <v>93</v>
      </c>
      <c r="H974" s="107">
        <v>1</v>
      </c>
      <c r="I974" s="108"/>
      <c r="J974" s="109">
        <v>18031</v>
      </c>
      <c r="K974" s="110">
        <v>18823</v>
      </c>
      <c r="L974" s="111">
        <f t="shared" si="45"/>
        <v>792</v>
      </c>
      <c r="M974" s="108"/>
      <c r="N974" s="109">
        <v>8729</v>
      </c>
      <c r="O974" s="110">
        <v>9113</v>
      </c>
      <c r="P974" s="110">
        <v>6576</v>
      </c>
      <c r="Q974" s="110">
        <v>6204</v>
      </c>
      <c r="R974" s="110" t="s">
        <v>601</v>
      </c>
      <c r="S974" s="111">
        <f t="shared" si="46"/>
        <v>-372</v>
      </c>
      <c r="T974" s="108"/>
      <c r="U974" s="109">
        <v>27848</v>
      </c>
      <c r="V974" s="110">
        <v>26587</v>
      </c>
      <c r="W974" s="110">
        <v>26215</v>
      </c>
      <c r="X974" s="111">
        <f t="shared" si="47"/>
        <v>-372</v>
      </c>
      <c r="Z974" s="112">
        <f>VLOOKUP(F974,'24q3 abv'!1:1048576,46,FALSE)</f>
        <v>-1.9772095737950508</v>
      </c>
      <c r="AA974" s="113">
        <f>VLOOKUP(F974,'24q3 abv'!1:1048576,48,FALSE)</f>
        <v>15.050197728220191</v>
      </c>
      <c r="AB974" s="113">
        <f>VLOOKUP(F974,'24q3 abv'!1:1048576,49,FALSE)</f>
        <v>2.241510006238951</v>
      </c>
      <c r="AC974" s="114">
        <f>VLOOKUP(F974,'24q3 abv'!1:1048576,50,FALSE)</f>
        <v>-12.80868772198124</v>
      </c>
      <c r="AF974" s="257"/>
      <c r="AI974" s="257"/>
    </row>
    <row r="975" spans="1:35" x14ac:dyDescent="0.2">
      <c r="A975" s="105">
        <v>3513</v>
      </c>
      <c r="B975" s="105">
        <v>3513044035</v>
      </c>
      <c r="C975" s="106" t="s">
        <v>346</v>
      </c>
      <c r="D975" s="105">
        <v>44</v>
      </c>
      <c r="E975" s="106" t="s">
        <v>43</v>
      </c>
      <c r="F975" s="105">
        <v>35</v>
      </c>
      <c r="G975" s="106" t="s">
        <v>42</v>
      </c>
      <c r="H975" s="107">
        <v>3</v>
      </c>
      <c r="I975" s="108"/>
      <c r="J975" s="109">
        <v>17174</v>
      </c>
      <c r="K975" s="110">
        <v>18276</v>
      </c>
      <c r="L975" s="111">
        <f t="shared" si="45"/>
        <v>1102</v>
      </c>
      <c r="M975" s="108"/>
      <c r="N975" s="109">
        <v>7128</v>
      </c>
      <c r="O975" s="110">
        <v>7586</v>
      </c>
      <c r="P975" s="110">
        <v>7586</v>
      </c>
      <c r="Q975" s="110">
        <v>6920</v>
      </c>
      <c r="R975" s="110" t="s">
        <v>601</v>
      </c>
      <c r="S975" s="111">
        <f t="shared" si="46"/>
        <v>-666</v>
      </c>
      <c r="T975" s="108"/>
      <c r="U975" s="109">
        <v>25390</v>
      </c>
      <c r="V975" s="110">
        <v>27050</v>
      </c>
      <c r="W975" s="110">
        <v>26384</v>
      </c>
      <c r="X975" s="111">
        <f t="shared" si="47"/>
        <v>-666</v>
      </c>
      <c r="Z975" s="112">
        <f>VLOOKUP(F975,'24q3 abv'!1:1048576,46,FALSE)</f>
        <v>-3.6419865273042262</v>
      </c>
      <c r="AA975" s="113">
        <f>VLOOKUP(F975,'24q3 abv'!1:1048576,48,FALSE)</f>
        <v>8.1977373866931007</v>
      </c>
      <c r="AB975" s="113">
        <f>VLOOKUP(F975,'24q3 abv'!1:1048576,49,FALSE)</f>
        <v>5.1093170533210595</v>
      </c>
      <c r="AC975" s="114">
        <f>VLOOKUP(F975,'24q3 abv'!1:1048576,50,FALSE)</f>
        <v>-3.0884203333720412</v>
      </c>
      <c r="AF975" s="257"/>
      <c r="AI975" s="257"/>
    </row>
    <row r="976" spans="1:35" x14ac:dyDescent="0.2">
      <c r="A976" s="105">
        <v>3513</v>
      </c>
      <c r="B976" s="105">
        <v>3513044044</v>
      </c>
      <c r="C976" s="106" t="s">
        <v>346</v>
      </c>
      <c r="D976" s="105">
        <v>44</v>
      </c>
      <c r="E976" s="106" t="s">
        <v>43</v>
      </c>
      <c r="F976" s="105">
        <v>44</v>
      </c>
      <c r="G976" s="106" t="s">
        <v>43</v>
      </c>
      <c r="H976" s="107">
        <v>612</v>
      </c>
      <c r="I976" s="108"/>
      <c r="J976" s="109">
        <v>15327</v>
      </c>
      <c r="K976" s="110">
        <v>16814</v>
      </c>
      <c r="L976" s="111">
        <f t="shared" si="45"/>
        <v>1487</v>
      </c>
      <c r="M976" s="108"/>
      <c r="N976" s="109">
        <v>535</v>
      </c>
      <c r="O976" s="110">
        <v>586</v>
      </c>
      <c r="P976" s="110">
        <v>586</v>
      </c>
      <c r="Q976" s="110">
        <v>586</v>
      </c>
      <c r="R976" s="110" t="s">
        <v>601</v>
      </c>
      <c r="S976" s="111">
        <f t="shared" si="46"/>
        <v>0</v>
      </c>
      <c r="T976" s="108"/>
      <c r="U976" s="109">
        <v>16950</v>
      </c>
      <c r="V976" s="110">
        <v>18588</v>
      </c>
      <c r="W976" s="110">
        <v>18588</v>
      </c>
      <c r="X976" s="111">
        <f t="shared" si="47"/>
        <v>0</v>
      </c>
      <c r="Z976" s="112">
        <f>VLOOKUP(F976,'24q3 abv'!1:1048576,46,FALSE)</f>
        <v>0</v>
      </c>
      <c r="AA976" s="113">
        <f>VLOOKUP(F976,'24q3 abv'!1:1048576,48,FALSE)</f>
        <v>7.0211140846889624</v>
      </c>
      <c r="AB976" s="113">
        <f>VLOOKUP(F976,'24q3 abv'!1:1048576,49,FALSE)</f>
        <v>8.022463184796722</v>
      </c>
      <c r="AC976" s="114">
        <f>VLOOKUP(F976,'24q3 abv'!1:1048576,50,FALSE)</f>
        <v>1.0013491001077597</v>
      </c>
      <c r="AF976" s="257"/>
      <c r="AI976" s="257"/>
    </row>
    <row r="977" spans="1:35" x14ac:dyDescent="0.2">
      <c r="A977" s="105">
        <v>3513</v>
      </c>
      <c r="B977" s="105">
        <v>3513044050</v>
      </c>
      <c r="C977" s="106" t="s">
        <v>346</v>
      </c>
      <c r="D977" s="105">
        <v>44</v>
      </c>
      <c r="E977" s="106" t="s">
        <v>43</v>
      </c>
      <c r="F977" s="105">
        <v>50</v>
      </c>
      <c r="G977" s="106" t="s">
        <v>57</v>
      </c>
      <c r="H977" s="107">
        <v>3</v>
      </c>
      <c r="I977" s="108"/>
      <c r="J977" s="109">
        <v>12834</v>
      </c>
      <c r="K977" s="110">
        <v>16047</v>
      </c>
      <c r="L977" s="111">
        <f t="shared" si="45"/>
        <v>3213</v>
      </c>
      <c r="M977" s="108"/>
      <c r="N977" s="109">
        <v>5853</v>
      </c>
      <c r="O977" s="110">
        <v>7319</v>
      </c>
      <c r="P977" s="110">
        <v>6776</v>
      </c>
      <c r="Q977" s="110">
        <v>6765</v>
      </c>
      <c r="R977" s="110" t="s">
        <v>601</v>
      </c>
      <c r="S977" s="111">
        <f t="shared" si="46"/>
        <v>-11</v>
      </c>
      <c r="T977" s="108"/>
      <c r="U977" s="109">
        <v>19775</v>
      </c>
      <c r="V977" s="110">
        <v>24011</v>
      </c>
      <c r="W977" s="110">
        <v>24000</v>
      </c>
      <c r="X977" s="111">
        <f t="shared" si="47"/>
        <v>-11</v>
      </c>
      <c r="Z977" s="112">
        <f>VLOOKUP(F977,'24q3 abv'!1:1048576,46,FALSE)</f>
        <v>-6.8606820104236022E-2</v>
      </c>
      <c r="AA977" s="113">
        <f>VLOOKUP(F977,'24q3 abv'!1:1048576,48,FALSE)</f>
        <v>5.8321213174068953</v>
      </c>
      <c r="AB977" s="113">
        <f>VLOOKUP(F977,'24q3 abv'!1:1048576,49,FALSE)</f>
        <v>3.2422423531478999</v>
      </c>
      <c r="AC977" s="114">
        <f>VLOOKUP(F977,'24q3 abv'!1:1048576,50,FALSE)</f>
        <v>-2.5898789642589954</v>
      </c>
      <c r="AF977" s="257"/>
      <c r="AI977" s="257"/>
    </row>
    <row r="978" spans="1:35" x14ac:dyDescent="0.2">
      <c r="A978" s="105">
        <v>3513</v>
      </c>
      <c r="B978" s="105">
        <v>3513044083</v>
      </c>
      <c r="C978" s="106" t="s">
        <v>346</v>
      </c>
      <c r="D978" s="105">
        <v>44</v>
      </c>
      <c r="E978" s="106" t="s">
        <v>43</v>
      </c>
      <c r="F978" s="105">
        <v>83</v>
      </c>
      <c r="G978" s="106" t="s">
        <v>211</v>
      </c>
      <c r="H978" s="107">
        <v>3</v>
      </c>
      <c r="I978" s="108"/>
      <c r="J978" s="109">
        <v>18083</v>
      </c>
      <c r="K978" s="110">
        <v>20302</v>
      </c>
      <c r="L978" s="111">
        <f t="shared" si="45"/>
        <v>2219</v>
      </c>
      <c r="M978" s="108"/>
      <c r="N978" s="109">
        <v>2924</v>
      </c>
      <c r="O978" s="110">
        <v>3283</v>
      </c>
      <c r="P978" s="110">
        <v>1930</v>
      </c>
      <c r="Q978" s="110">
        <v>1947</v>
      </c>
      <c r="R978" s="110" t="s">
        <v>601</v>
      </c>
      <c r="S978" s="111">
        <f t="shared" si="46"/>
        <v>17</v>
      </c>
      <c r="T978" s="108"/>
      <c r="U978" s="109">
        <v>22095</v>
      </c>
      <c r="V978" s="110">
        <v>23420</v>
      </c>
      <c r="W978" s="110">
        <v>23437</v>
      </c>
      <c r="X978" s="111">
        <f t="shared" si="47"/>
        <v>17</v>
      </c>
      <c r="Z978" s="112">
        <f>VLOOKUP(F978,'24q3 abv'!1:1048576,46,FALSE)</f>
        <v>8.6498611573773587E-2</v>
      </c>
      <c r="AA978" s="113">
        <f>VLOOKUP(F978,'24q3 abv'!1:1048576,48,FALSE)</f>
        <v>4.6124117615894233</v>
      </c>
      <c r="AB978" s="113">
        <f>VLOOKUP(F978,'24q3 abv'!1:1048576,49,FALSE)</f>
        <v>-1.5444261057630733</v>
      </c>
      <c r="AC978" s="114">
        <f>VLOOKUP(F978,'24q3 abv'!1:1048576,50,FALSE)</f>
        <v>-6.1568378673524968</v>
      </c>
      <c r="AF978" s="257"/>
      <c r="AI978" s="257"/>
    </row>
    <row r="979" spans="1:35" x14ac:dyDescent="0.2">
      <c r="A979" s="105">
        <v>3513</v>
      </c>
      <c r="B979" s="105">
        <v>3513044095</v>
      </c>
      <c r="C979" s="106" t="s">
        <v>346</v>
      </c>
      <c r="D979" s="105">
        <v>44</v>
      </c>
      <c r="E979" s="106" t="s">
        <v>43</v>
      </c>
      <c r="F979" s="105">
        <v>95</v>
      </c>
      <c r="G979" s="106" t="s">
        <v>39</v>
      </c>
      <c r="H979" s="107">
        <v>1</v>
      </c>
      <c r="I979" s="108"/>
      <c r="J979" s="109">
        <v>19346</v>
      </c>
      <c r="K979" s="110">
        <v>22718</v>
      </c>
      <c r="L979" s="111">
        <f t="shared" si="45"/>
        <v>3372</v>
      </c>
      <c r="M979" s="108"/>
      <c r="N979" s="109">
        <v>52</v>
      </c>
      <c r="O979" s="110">
        <v>61</v>
      </c>
      <c r="P979" s="110">
        <v>248</v>
      </c>
      <c r="Q979" s="110">
        <v>217</v>
      </c>
      <c r="R979" s="110" t="s">
        <v>601</v>
      </c>
      <c r="S979" s="111">
        <f t="shared" si="46"/>
        <v>-31</v>
      </c>
      <c r="T979" s="108"/>
      <c r="U979" s="109">
        <v>20486</v>
      </c>
      <c r="V979" s="110">
        <v>24154</v>
      </c>
      <c r="W979" s="110">
        <v>24123</v>
      </c>
      <c r="X979" s="111">
        <f t="shared" si="47"/>
        <v>-31</v>
      </c>
      <c r="Z979" s="112">
        <f>VLOOKUP(F979,'24q3 abv'!1:1048576,46,FALSE)</f>
        <v>-0.13756321883191447</v>
      </c>
      <c r="AA979" s="113">
        <f>VLOOKUP(F979,'24q3 abv'!1:1048576,48,FALSE)</f>
        <v>10.642874418030464</v>
      </c>
      <c r="AB979" s="113">
        <f>VLOOKUP(F979,'24q3 abv'!1:1048576,49,FALSE)</f>
        <v>11.463668137205229</v>
      </c>
      <c r="AC979" s="114">
        <f>VLOOKUP(F979,'24q3 abv'!1:1048576,50,FALSE)</f>
        <v>0.82079371917476429</v>
      </c>
      <c r="AF979" s="257"/>
      <c r="AI979" s="257"/>
    </row>
    <row r="980" spans="1:35" x14ac:dyDescent="0.2">
      <c r="A980" s="105">
        <v>3513</v>
      </c>
      <c r="B980" s="105">
        <v>3513044133</v>
      </c>
      <c r="C980" s="106" t="s">
        <v>346</v>
      </c>
      <c r="D980" s="105">
        <v>44</v>
      </c>
      <c r="E980" s="106" t="s">
        <v>43</v>
      </c>
      <c r="F980" s="105">
        <v>133</v>
      </c>
      <c r="G980" s="106" t="s">
        <v>95</v>
      </c>
      <c r="H980" s="107">
        <v>1</v>
      </c>
      <c r="I980" s="108"/>
      <c r="J980" s="109">
        <v>16728</v>
      </c>
      <c r="K980" s="110">
        <v>18467</v>
      </c>
      <c r="L980" s="111">
        <f t="shared" si="45"/>
        <v>1739</v>
      </c>
      <c r="M980" s="108"/>
      <c r="N980" s="109">
        <v>2233</v>
      </c>
      <c r="O980" s="110">
        <v>2465</v>
      </c>
      <c r="P980" s="110">
        <v>809</v>
      </c>
      <c r="Q980" s="110">
        <v>796</v>
      </c>
      <c r="R980" s="110" t="s">
        <v>601</v>
      </c>
      <c r="S980" s="111">
        <f t="shared" si="46"/>
        <v>-13</v>
      </c>
      <c r="T980" s="108"/>
      <c r="U980" s="109">
        <v>20049</v>
      </c>
      <c r="V980" s="110">
        <v>20464</v>
      </c>
      <c r="W980" s="110">
        <v>20451</v>
      </c>
      <c r="X980" s="111">
        <f t="shared" si="47"/>
        <v>-13</v>
      </c>
      <c r="Z980" s="112">
        <f>VLOOKUP(F980,'24q3 abv'!1:1048576,46,FALSE)</f>
        <v>-6.9750506684158609E-2</v>
      </c>
      <c r="AA980" s="113">
        <f>VLOOKUP(F980,'24q3 abv'!1:1048576,48,FALSE)</f>
        <v>9.6820674485145464</v>
      </c>
      <c r="AB980" s="113">
        <f>VLOOKUP(F980,'24q3 abv'!1:1048576,49,FALSE)</f>
        <v>-0.16007483005100742</v>
      </c>
      <c r="AC980" s="114">
        <f>VLOOKUP(F980,'24q3 abv'!1:1048576,50,FALSE)</f>
        <v>-9.8421422785655537</v>
      </c>
      <c r="AF980" s="257"/>
      <c r="AI980" s="257"/>
    </row>
    <row r="981" spans="1:35" x14ac:dyDescent="0.2">
      <c r="A981" s="105">
        <v>3513</v>
      </c>
      <c r="B981" s="105">
        <v>3513044201</v>
      </c>
      <c r="C981" s="106" t="s">
        <v>346</v>
      </c>
      <c r="D981" s="105">
        <v>44</v>
      </c>
      <c r="E981" s="106" t="s">
        <v>43</v>
      </c>
      <c r="F981" s="105">
        <v>201</v>
      </c>
      <c r="G981" s="106" t="s">
        <v>36</v>
      </c>
      <c r="H981" s="107">
        <v>1</v>
      </c>
      <c r="I981" s="108"/>
      <c r="J981" s="109">
        <v>16657.577270715865</v>
      </c>
      <c r="K981" s="110">
        <v>17907</v>
      </c>
      <c r="L981" s="111">
        <f t="shared" si="45"/>
        <v>1249.4227292841351</v>
      </c>
      <c r="M981" s="108"/>
      <c r="N981" s="109">
        <v>81</v>
      </c>
      <c r="O981" s="110">
        <v>87</v>
      </c>
      <c r="P981" s="110">
        <v>150</v>
      </c>
      <c r="Q981" s="110">
        <v>94</v>
      </c>
      <c r="R981" s="110" t="s">
        <v>601</v>
      </c>
      <c r="S981" s="111">
        <f t="shared" si="46"/>
        <v>-56</v>
      </c>
      <c r="T981" s="108"/>
      <c r="U981" s="109">
        <v>17826.577270715865</v>
      </c>
      <c r="V981" s="110">
        <v>19245</v>
      </c>
      <c r="W981" s="110">
        <v>19189</v>
      </c>
      <c r="X981" s="111">
        <f t="shared" si="47"/>
        <v>-56</v>
      </c>
      <c r="Z981" s="112">
        <f>VLOOKUP(F981,'24q3 abv'!1:1048576,46,FALSE)</f>
        <v>-0.3106533941193419</v>
      </c>
      <c r="AA981" s="113">
        <f>VLOOKUP(F981,'24q3 abv'!1:1048576,48,FALSE)</f>
        <v>11.362483798408906</v>
      </c>
      <c r="AB981" s="113">
        <f>VLOOKUP(F981,'24q3 abv'!1:1048576,49,FALSE)</f>
        <v>11.408756853429635</v>
      </c>
      <c r="AC981" s="114">
        <f>VLOOKUP(F981,'24q3 abv'!1:1048576,50,FALSE)</f>
        <v>4.6273055020728648E-2</v>
      </c>
      <c r="AF981" s="257"/>
      <c r="AI981" s="257"/>
    </row>
    <row r="982" spans="1:35" x14ac:dyDescent="0.2">
      <c r="A982" s="105">
        <v>3513</v>
      </c>
      <c r="B982" s="105">
        <v>3513044218</v>
      </c>
      <c r="C982" s="106" t="s">
        <v>346</v>
      </c>
      <c r="D982" s="105">
        <v>44</v>
      </c>
      <c r="E982" s="106" t="s">
        <v>43</v>
      </c>
      <c r="F982" s="105">
        <v>218</v>
      </c>
      <c r="G982" s="106" t="s">
        <v>216</v>
      </c>
      <c r="H982" s="107">
        <v>2</v>
      </c>
      <c r="I982" s="108"/>
      <c r="J982" s="109">
        <v>15093</v>
      </c>
      <c r="K982" s="110">
        <v>16446</v>
      </c>
      <c r="L982" s="111">
        <f t="shared" si="45"/>
        <v>1353</v>
      </c>
      <c r="M982" s="108"/>
      <c r="N982" s="109">
        <v>6557</v>
      </c>
      <c r="O982" s="110">
        <v>7144</v>
      </c>
      <c r="P982" s="110">
        <v>6609</v>
      </c>
      <c r="Q982" s="110">
        <v>6605</v>
      </c>
      <c r="R982" s="110" t="s">
        <v>601</v>
      </c>
      <c r="S982" s="111">
        <f t="shared" si="46"/>
        <v>-4</v>
      </c>
      <c r="T982" s="108"/>
      <c r="U982" s="109">
        <v>22738</v>
      </c>
      <c r="V982" s="110">
        <v>24243</v>
      </c>
      <c r="W982" s="110">
        <v>24239</v>
      </c>
      <c r="X982" s="111">
        <f t="shared" si="47"/>
        <v>-4</v>
      </c>
      <c r="Z982" s="112">
        <f>VLOOKUP(F982,'24q3 abv'!1:1048576,46,FALSE)</f>
        <v>-2.3566702963364605E-2</v>
      </c>
      <c r="AA982" s="113">
        <f>VLOOKUP(F982,'24q3 abv'!1:1048576,48,FALSE)</f>
        <v>6.6783141453912673</v>
      </c>
      <c r="AB982" s="113">
        <f>VLOOKUP(F982,'24q3 abv'!1:1048576,49,FALSE)</f>
        <v>3.7394886406341499</v>
      </c>
      <c r="AC982" s="114">
        <f>VLOOKUP(F982,'24q3 abv'!1:1048576,50,FALSE)</f>
        <v>-2.9388255047571175</v>
      </c>
      <c r="AF982" s="257"/>
      <c r="AI982" s="257"/>
    </row>
    <row r="983" spans="1:35" x14ac:dyDescent="0.2">
      <c r="A983" s="105">
        <v>3513</v>
      </c>
      <c r="B983" s="105">
        <v>3513044243</v>
      </c>
      <c r="C983" s="106" t="s">
        <v>346</v>
      </c>
      <c r="D983" s="105">
        <v>44</v>
      </c>
      <c r="E983" s="106" t="s">
        <v>43</v>
      </c>
      <c r="F983" s="105">
        <v>243</v>
      </c>
      <c r="G983" s="106" t="s">
        <v>62</v>
      </c>
      <c r="H983" s="107">
        <v>2</v>
      </c>
      <c r="I983" s="108"/>
      <c r="J983" s="109">
        <v>15518.332806854127</v>
      </c>
      <c r="K983" s="110">
        <v>16888</v>
      </c>
      <c r="L983" s="111">
        <f t="shared" si="45"/>
        <v>1369.6671931458732</v>
      </c>
      <c r="M983" s="108"/>
      <c r="N983" s="109">
        <v>2211</v>
      </c>
      <c r="O983" s="110" t="s">
        <v>601</v>
      </c>
      <c r="P983" s="110">
        <v>1807</v>
      </c>
      <c r="Q983" s="110">
        <v>1814</v>
      </c>
      <c r="R983" s="110" t="s">
        <v>601</v>
      </c>
      <c r="S983" s="111">
        <f t="shared" si="46"/>
        <v>7</v>
      </c>
      <c r="T983" s="108"/>
      <c r="U983" s="109">
        <v>18817.332806854127</v>
      </c>
      <c r="V983" s="110">
        <v>19883</v>
      </c>
      <c r="W983" s="110">
        <v>19890</v>
      </c>
      <c r="X983" s="111">
        <f t="shared" si="47"/>
        <v>7</v>
      </c>
      <c r="Z983" s="112">
        <f>VLOOKUP(F983,'24q3 abv'!1:1048576,46,FALSE)</f>
        <v>3.834364684767877E-2</v>
      </c>
      <c r="AA983" s="113">
        <f>VLOOKUP(F983,'24q3 abv'!1:1048576,48,FALSE)</f>
        <v>11.760665710220056</v>
      </c>
      <c r="AB983" s="113">
        <f>VLOOKUP(F983,'24q3 abv'!1:1048576,49,FALSE)</f>
        <v>7.6975667561751724</v>
      </c>
      <c r="AC983" s="114">
        <f>VLOOKUP(F983,'24q3 abv'!1:1048576,50,FALSE)</f>
        <v>-4.0630989540448841</v>
      </c>
      <c r="AF983" s="257"/>
      <c r="AI983" s="257"/>
    </row>
    <row r="984" spans="1:35" x14ac:dyDescent="0.2">
      <c r="A984" s="105">
        <v>3513</v>
      </c>
      <c r="B984" s="105">
        <v>3513044244</v>
      </c>
      <c r="C984" s="106" t="s">
        <v>346</v>
      </c>
      <c r="D984" s="105">
        <v>44</v>
      </c>
      <c r="E984" s="106" t="s">
        <v>43</v>
      </c>
      <c r="F984" s="105">
        <v>244</v>
      </c>
      <c r="G984" s="106" t="s">
        <v>52</v>
      </c>
      <c r="H984" s="107">
        <v>37</v>
      </c>
      <c r="I984" s="108"/>
      <c r="J984" s="109">
        <v>14361</v>
      </c>
      <c r="K984" s="110">
        <v>16645</v>
      </c>
      <c r="L984" s="111">
        <f t="shared" si="45"/>
        <v>2284</v>
      </c>
      <c r="M984" s="108"/>
      <c r="N984" s="109">
        <v>4088</v>
      </c>
      <c r="O984" s="110">
        <v>4738</v>
      </c>
      <c r="P984" s="110">
        <v>4788</v>
      </c>
      <c r="Q984" s="110">
        <v>4763</v>
      </c>
      <c r="R984" s="110" t="s">
        <v>601</v>
      </c>
      <c r="S984" s="111">
        <f t="shared" si="46"/>
        <v>-25</v>
      </c>
      <c r="T984" s="108"/>
      <c r="U984" s="109">
        <v>19537</v>
      </c>
      <c r="V984" s="110">
        <v>22621</v>
      </c>
      <c r="W984" s="110">
        <v>22596</v>
      </c>
      <c r="X984" s="111">
        <f t="shared" si="47"/>
        <v>-25</v>
      </c>
      <c r="Z984" s="112">
        <f>VLOOKUP(F984,'24q3 abv'!1:1048576,46,FALSE)</f>
        <v>-0.1488089004262747</v>
      </c>
      <c r="AA984" s="113">
        <f>VLOOKUP(F984,'24q3 abv'!1:1048576,48,FALSE)</f>
        <v>6.4858268964292893</v>
      </c>
      <c r="AB984" s="113">
        <f>VLOOKUP(F984,'24q3 abv'!1:1048576,49,FALSE)</f>
        <v>7.0576880427834432</v>
      </c>
      <c r="AC984" s="114">
        <f>VLOOKUP(F984,'24q3 abv'!1:1048576,50,FALSE)</f>
        <v>0.57186114635415386</v>
      </c>
      <c r="AF984" s="257"/>
      <c r="AI984" s="257"/>
    </row>
    <row r="985" spans="1:35" x14ac:dyDescent="0.2">
      <c r="A985" s="105">
        <v>3513</v>
      </c>
      <c r="B985" s="105">
        <v>3513044285</v>
      </c>
      <c r="C985" s="106" t="s">
        <v>346</v>
      </c>
      <c r="D985" s="105">
        <v>44</v>
      </c>
      <c r="E985" s="106" t="s">
        <v>43</v>
      </c>
      <c r="F985" s="105">
        <v>285</v>
      </c>
      <c r="G985" s="106" t="s">
        <v>64</v>
      </c>
      <c r="H985" s="107">
        <v>2</v>
      </c>
      <c r="I985" s="108"/>
      <c r="J985" s="109">
        <v>11611</v>
      </c>
      <c r="K985" s="110">
        <v>12243</v>
      </c>
      <c r="L985" s="111">
        <f t="shared" si="45"/>
        <v>632</v>
      </c>
      <c r="M985" s="108"/>
      <c r="N985" s="109">
        <v>2798</v>
      </c>
      <c r="O985" s="110" t="s">
        <v>601</v>
      </c>
      <c r="P985" s="110">
        <v>2950</v>
      </c>
      <c r="Q985" s="110">
        <v>2076</v>
      </c>
      <c r="R985" s="110" t="s">
        <v>601</v>
      </c>
      <c r="S985" s="111">
        <f t="shared" si="46"/>
        <v>-874</v>
      </c>
      <c r="T985" s="108"/>
      <c r="U985" s="109">
        <v>15497</v>
      </c>
      <c r="V985" s="110">
        <v>16381</v>
      </c>
      <c r="W985" s="110">
        <v>15507</v>
      </c>
      <c r="X985" s="111">
        <f t="shared" si="47"/>
        <v>-874</v>
      </c>
      <c r="Z985" s="112">
        <f>VLOOKUP(F985,'24q3 abv'!1:1048576,46,FALSE)</f>
        <v>-7.1403336146237422</v>
      </c>
      <c r="AA985" s="113">
        <f>VLOOKUP(F985,'24q3 abv'!1:1048576,48,FALSE)</f>
        <v>12.599654036443464</v>
      </c>
      <c r="AB985" s="113">
        <f>VLOOKUP(F985,'24q3 abv'!1:1048576,49,FALSE)</f>
        <v>6.0000398874237453</v>
      </c>
      <c r="AC985" s="114">
        <f>VLOOKUP(F985,'24q3 abv'!1:1048576,50,FALSE)</f>
        <v>-6.5996141490197191</v>
      </c>
      <c r="AF985" s="257"/>
      <c r="AI985" s="257"/>
    </row>
    <row r="986" spans="1:35" x14ac:dyDescent="0.2">
      <c r="A986" s="105">
        <v>3513</v>
      </c>
      <c r="B986" s="105">
        <v>3513044293</v>
      </c>
      <c r="C986" s="106" t="s">
        <v>346</v>
      </c>
      <c r="D986" s="105">
        <v>44</v>
      </c>
      <c r="E986" s="106" t="s">
        <v>43</v>
      </c>
      <c r="F986" s="105">
        <v>293</v>
      </c>
      <c r="G986" s="106" t="s">
        <v>65</v>
      </c>
      <c r="H986" s="107">
        <v>51</v>
      </c>
      <c r="I986" s="108"/>
      <c r="J986" s="109">
        <v>16222</v>
      </c>
      <c r="K986" s="110">
        <v>17146</v>
      </c>
      <c r="L986" s="111">
        <f t="shared" si="45"/>
        <v>924</v>
      </c>
      <c r="M986" s="108"/>
      <c r="N986" s="109">
        <v>438</v>
      </c>
      <c r="O986" s="110">
        <v>463</v>
      </c>
      <c r="P986" s="110">
        <v>493</v>
      </c>
      <c r="Q986" s="110">
        <v>595</v>
      </c>
      <c r="R986" s="110" t="s">
        <v>601</v>
      </c>
      <c r="S986" s="111">
        <f t="shared" si="46"/>
        <v>102</v>
      </c>
      <c r="T986" s="108"/>
      <c r="U986" s="109">
        <v>17748</v>
      </c>
      <c r="V986" s="110">
        <v>18827</v>
      </c>
      <c r="W986" s="110">
        <v>18929</v>
      </c>
      <c r="X986" s="111">
        <f t="shared" si="47"/>
        <v>102</v>
      </c>
      <c r="Z986" s="112">
        <f>VLOOKUP(F986,'24q3 abv'!1:1048576,46,FALSE)</f>
        <v>0.59280032246729775</v>
      </c>
      <c r="AA986" s="113">
        <f>VLOOKUP(F986,'24q3 abv'!1:1048576,48,FALSE)</f>
        <v>10.669097540232126</v>
      </c>
      <c r="AB986" s="113">
        <f>VLOOKUP(F986,'24q3 abv'!1:1048576,49,FALSE)</f>
        <v>11.558525803307015</v>
      </c>
      <c r="AC986" s="114">
        <f>VLOOKUP(F986,'24q3 abv'!1:1048576,50,FALSE)</f>
        <v>0.88942826307488865</v>
      </c>
      <c r="AF986" s="257"/>
      <c r="AI986" s="257"/>
    </row>
    <row r="987" spans="1:35" x14ac:dyDescent="0.2">
      <c r="A987" s="105">
        <v>3513</v>
      </c>
      <c r="B987" s="105">
        <v>3513044323</v>
      </c>
      <c r="C987" s="106" t="s">
        <v>346</v>
      </c>
      <c r="D987" s="105">
        <v>44</v>
      </c>
      <c r="E987" s="106" t="s">
        <v>43</v>
      </c>
      <c r="F987" s="105">
        <v>323</v>
      </c>
      <c r="G987" s="106" t="s">
        <v>221</v>
      </c>
      <c r="H987" s="107">
        <v>1</v>
      </c>
      <c r="I987" s="108"/>
      <c r="J987" s="109" t="s">
        <v>601</v>
      </c>
      <c r="K987" s="110">
        <v>13496</v>
      </c>
      <c r="L987" s="111" t="str">
        <f t="shared" si="45"/>
        <v/>
      </c>
      <c r="M987" s="108"/>
      <c r="N987" s="109" t="s">
        <v>601</v>
      </c>
      <c r="O987" s="110" t="s">
        <v>601</v>
      </c>
      <c r="P987" s="110">
        <v>3259</v>
      </c>
      <c r="Q987" s="110">
        <v>3251</v>
      </c>
      <c r="R987" s="110" t="s">
        <v>601</v>
      </c>
      <c r="S987" s="111">
        <f t="shared" si="46"/>
        <v>-8</v>
      </c>
      <c r="T987" s="108"/>
      <c r="U987" s="109" t="s">
        <v>601</v>
      </c>
      <c r="V987" s="110">
        <v>17943</v>
      </c>
      <c r="W987" s="110">
        <v>17935</v>
      </c>
      <c r="X987" s="111">
        <f t="shared" si="47"/>
        <v>-8</v>
      </c>
      <c r="Z987" s="112">
        <f>VLOOKUP(F987,'24q3 abv'!1:1048576,46,FALSE)</f>
        <v>-6.336842552343569E-2</v>
      </c>
      <c r="AA987" s="113">
        <f>VLOOKUP(F987,'24q3 abv'!1:1048576,48,FALSE)</f>
        <v>12.254971253398553</v>
      </c>
      <c r="AB987" s="113">
        <f>VLOOKUP(F987,'24q3 abv'!1:1048576,49,FALSE)</f>
        <v>6.5565920358927459</v>
      </c>
      <c r="AC987" s="114">
        <f>VLOOKUP(F987,'24q3 abv'!1:1048576,50,FALSE)</f>
        <v>-5.6983792175058072</v>
      </c>
      <c r="AF987" s="257"/>
      <c r="AI987" s="257"/>
    </row>
    <row r="988" spans="1:35" x14ac:dyDescent="0.2">
      <c r="A988" s="105">
        <v>3513</v>
      </c>
      <c r="B988" s="105">
        <v>3513044625</v>
      </c>
      <c r="C988" s="106" t="s">
        <v>346</v>
      </c>
      <c r="D988" s="105">
        <v>44</v>
      </c>
      <c r="E988" s="106" t="s">
        <v>43</v>
      </c>
      <c r="F988" s="105">
        <v>625</v>
      </c>
      <c r="G988" s="106" t="s">
        <v>66</v>
      </c>
      <c r="H988" s="107">
        <v>3</v>
      </c>
      <c r="I988" s="108"/>
      <c r="J988" s="109">
        <v>10683</v>
      </c>
      <c r="K988" s="110">
        <v>10332</v>
      </c>
      <c r="L988" s="111">
        <f t="shared" si="45"/>
        <v>-351</v>
      </c>
      <c r="M988" s="108"/>
      <c r="N988" s="109">
        <v>1351</v>
      </c>
      <c r="O988" s="110">
        <v>1307</v>
      </c>
      <c r="P988" s="110">
        <v>918</v>
      </c>
      <c r="Q988" s="110">
        <v>894</v>
      </c>
      <c r="R988" s="110" t="s">
        <v>601</v>
      </c>
      <c r="S988" s="111">
        <f t="shared" si="46"/>
        <v>-24</v>
      </c>
      <c r="T988" s="108"/>
      <c r="U988" s="109">
        <v>13122</v>
      </c>
      <c r="V988" s="110">
        <v>12438</v>
      </c>
      <c r="W988" s="110">
        <v>12414</v>
      </c>
      <c r="X988" s="111">
        <f t="shared" si="47"/>
        <v>-24</v>
      </c>
      <c r="Z988" s="112">
        <f>VLOOKUP(F988,'24q3 abv'!1:1048576,46,FALSE)</f>
        <v>-0.23343648931783889</v>
      </c>
      <c r="AA988" s="113">
        <f>VLOOKUP(F988,'24q3 abv'!1:1048576,48,FALSE)</f>
        <v>8.9697956480303169</v>
      </c>
      <c r="AB988" s="113">
        <f>VLOOKUP(F988,'24q3 abv'!1:1048576,49,FALSE)</f>
        <v>4.9047798442036523</v>
      </c>
      <c r="AC988" s="114">
        <f>VLOOKUP(F988,'24q3 abv'!1:1048576,50,FALSE)</f>
        <v>-4.0650158038266646</v>
      </c>
      <c r="AF988" s="257"/>
      <c r="AI988" s="257"/>
    </row>
    <row r="989" spans="1:35" x14ac:dyDescent="0.2">
      <c r="A989" s="105">
        <v>3513</v>
      </c>
      <c r="B989" s="105">
        <v>3513044690</v>
      </c>
      <c r="C989" s="106" t="s">
        <v>346</v>
      </c>
      <c r="D989" s="105">
        <v>44</v>
      </c>
      <c r="E989" s="106" t="s">
        <v>43</v>
      </c>
      <c r="F989" s="105">
        <v>690</v>
      </c>
      <c r="G989" s="106" t="s">
        <v>109</v>
      </c>
      <c r="H989" s="107">
        <v>1</v>
      </c>
      <c r="I989" s="108"/>
      <c r="J989" s="109" t="s">
        <v>601</v>
      </c>
      <c r="K989" s="110">
        <v>13117</v>
      </c>
      <c r="L989" s="111" t="str">
        <f t="shared" si="45"/>
        <v/>
      </c>
      <c r="M989" s="108"/>
      <c r="N989" s="109" t="s">
        <v>601</v>
      </c>
      <c r="O989" s="110" t="s">
        <v>601</v>
      </c>
      <c r="P989" s="110">
        <v>6581</v>
      </c>
      <c r="Q989" s="110">
        <v>6637</v>
      </c>
      <c r="R989" s="110" t="s">
        <v>601</v>
      </c>
      <c r="S989" s="111">
        <f t="shared" si="46"/>
        <v>56</v>
      </c>
      <c r="T989" s="108"/>
      <c r="U989" s="109" t="s">
        <v>601</v>
      </c>
      <c r="V989" s="110">
        <v>20886</v>
      </c>
      <c r="W989" s="110">
        <v>20942</v>
      </c>
      <c r="X989" s="111">
        <f t="shared" si="47"/>
        <v>56</v>
      </c>
      <c r="Z989" s="112">
        <f>VLOOKUP(F989,'24q3 abv'!1:1048576,46,FALSE)</f>
        <v>0.42232773273158841</v>
      </c>
      <c r="AA989" s="113">
        <f>VLOOKUP(F989,'24q3 abv'!1:1048576,48,FALSE)</f>
        <v>3.5003018350724764</v>
      </c>
      <c r="AB989" s="113">
        <f>VLOOKUP(F989,'24q3 abv'!1:1048576,49,FALSE)</f>
        <v>5.3503974806886747</v>
      </c>
      <c r="AC989" s="114">
        <f>VLOOKUP(F989,'24q3 abv'!1:1048576,50,FALSE)</f>
        <v>1.8500956456161983</v>
      </c>
      <c r="AF989" s="257"/>
      <c r="AI989" s="257"/>
    </row>
    <row r="990" spans="1:35" x14ac:dyDescent="0.2">
      <c r="A990" s="105">
        <v>3513</v>
      </c>
      <c r="B990" s="105">
        <v>3513044780</v>
      </c>
      <c r="C990" s="106" t="s">
        <v>346</v>
      </c>
      <c r="D990" s="105">
        <v>44</v>
      </c>
      <c r="E990" s="106" t="s">
        <v>43</v>
      </c>
      <c r="F990" s="105">
        <v>780</v>
      </c>
      <c r="G990" s="106" t="s">
        <v>180</v>
      </c>
      <c r="H990" s="107">
        <v>5</v>
      </c>
      <c r="I990" s="108"/>
      <c r="J990" s="109">
        <v>14608</v>
      </c>
      <c r="K990" s="110">
        <v>16165</v>
      </c>
      <c r="L990" s="111">
        <f t="shared" si="45"/>
        <v>1557</v>
      </c>
      <c r="M990" s="108"/>
      <c r="N990" s="109">
        <v>3616</v>
      </c>
      <c r="O990" s="110">
        <v>4002</v>
      </c>
      <c r="P990" s="110">
        <v>4002</v>
      </c>
      <c r="Q990" s="110">
        <v>2878</v>
      </c>
      <c r="R990" s="110" t="s">
        <v>601</v>
      </c>
      <c r="S990" s="111">
        <f t="shared" si="46"/>
        <v>-1124</v>
      </c>
      <c r="T990" s="108"/>
      <c r="U990" s="109">
        <v>19312</v>
      </c>
      <c r="V990" s="110">
        <v>21355</v>
      </c>
      <c r="W990" s="110">
        <v>20231</v>
      </c>
      <c r="X990" s="111">
        <f t="shared" si="47"/>
        <v>-1124</v>
      </c>
      <c r="Z990" s="112">
        <f>VLOOKUP(F990,'24q3 abv'!1:1048576,46,FALSE)</f>
        <v>-6.9528231349296021</v>
      </c>
      <c r="AA990" s="113">
        <f>VLOOKUP(F990,'24q3 abv'!1:1048576,48,FALSE)</f>
        <v>11.751386044215199</v>
      </c>
      <c r="AB990" s="113">
        <f>VLOOKUP(F990,'24q3 abv'!1:1048576,49,FALSE)</f>
        <v>4.9745639647760731</v>
      </c>
      <c r="AC990" s="114">
        <f>VLOOKUP(F990,'24q3 abv'!1:1048576,50,FALSE)</f>
        <v>-6.7768220794391256</v>
      </c>
      <c r="AF990" s="257"/>
      <c r="AI990" s="257"/>
    </row>
    <row r="991" spans="1:35" x14ac:dyDescent="0.2">
      <c r="A991" s="105">
        <v>3514</v>
      </c>
      <c r="B991" s="105">
        <v>3514281061</v>
      </c>
      <c r="C991" s="106" t="s">
        <v>347</v>
      </c>
      <c r="D991" s="105">
        <v>281</v>
      </c>
      <c r="E991" s="106" t="s">
        <v>185</v>
      </c>
      <c r="F991" s="105">
        <v>61</v>
      </c>
      <c r="G991" s="106" t="s">
        <v>188</v>
      </c>
      <c r="H991" s="107">
        <v>4</v>
      </c>
      <c r="I991" s="108"/>
      <c r="J991" s="109">
        <v>15914</v>
      </c>
      <c r="K991" s="110">
        <v>18046</v>
      </c>
      <c r="L991" s="111">
        <f t="shared" si="45"/>
        <v>2132</v>
      </c>
      <c r="M991" s="108"/>
      <c r="N991" s="109">
        <v>674</v>
      </c>
      <c r="O991" s="110" t="s">
        <v>601</v>
      </c>
      <c r="P991" s="110">
        <v>0</v>
      </c>
      <c r="Q991" s="110">
        <v>514</v>
      </c>
      <c r="R991" s="110" t="s">
        <v>601</v>
      </c>
      <c r="S991" s="111">
        <f t="shared" si="46"/>
        <v>514</v>
      </c>
      <c r="T991" s="108"/>
      <c r="U991" s="109">
        <v>17676</v>
      </c>
      <c r="V991" s="110">
        <v>19234</v>
      </c>
      <c r="W991" s="110">
        <v>19748</v>
      </c>
      <c r="X991" s="111">
        <f t="shared" si="47"/>
        <v>514</v>
      </c>
      <c r="Z991" s="112">
        <f>VLOOKUP(F991,'24q3 abv'!1:1048576,46,FALSE)</f>
        <v>23.491529323890191</v>
      </c>
      <c r="AA991" s="113">
        <f>VLOOKUP(F991,'24q3 abv'!1:1048576,48,FALSE)</f>
        <v>8.6806839071718578</v>
      </c>
      <c r="AB991" s="113">
        <f>VLOOKUP(F991,'24q3 abv'!1:1048576,49,FALSE)</f>
        <v>7.1601836101013259</v>
      </c>
      <c r="AC991" s="114">
        <f>VLOOKUP(F991,'24q3 abv'!1:1048576,50,FALSE)</f>
        <v>-1.5205002970705319</v>
      </c>
      <c r="AF991" s="257"/>
      <c r="AI991" s="257"/>
    </row>
    <row r="992" spans="1:35" x14ac:dyDescent="0.2">
      <c r="A992" s="105">
        <v>3514</v>
      </c>
      <c r="B992" s="105">
        <v>3514281137</v>
      </c>
      <c r="C992" s="106" t="s">
        <v>347</v>
      </c>
      <c r="D992" s="105">
        <v>281</v>
      </c>
      <c r="E992" s="106" t="s">
        <v>185</v>
      </c>
      <c r="F992" s="105">
        <v>137</v>
      </c>
      <c r="G992" s="106" t="s">
        <v>236</v>
      </c>
      <c r="H992" s="107">
        <v>4</v>
      </c>
      <c r="I992" s="108"/>
      <c r="J992" s="109">
        <v>17160</v>
      </c>
      <c r="K992" s="110">
        <v>19511</v>
      </c>
      <c r="L992" s="111">
        <f t="shared" si="45"/>
        <v>2351</v>
      </c>
      <c r="M992" s="108"/>
      <c r="N992" s="109">
        <v>0</v>
      </c>
      <c r="O992" s="110" t="s">
        <v>601</v>
      </c>
      <c r="P992" s="110">
        <v>53</v>
      </c>
      <c r="Q992" s="110">
        <v>117</v>
      </c>
      <c r="R992" s="110" t="s">
        <v>601</v>
      </c>
      <c r="S992" s="111">
        <f t="shared" si="46"/>
        <v>64</v>
      </c>
      <c r="T992" s="108"/>
      <c r="U992" s="109">
        <v>18248</v>
      </c>
      <c r="V992" s="110">
        <v>20752</v>
      </c>
      <c r="W992" s="110">
        <v>20816</v>
      </c>
      <c r="X992" s="111">
        <f t="shared" si="47"/>
        <v>64</v>
      </c>
      <c r="Z992" s="112">
        <f>VLOOKUP(F992,'24q3 abv'!1:1048576,46,FALSE)</f>
        <v>0.32882581326707339</v>
      </c>
      <c r="AA992" s="113">
        <f>VLOOKUP(F992,'24q3 abv'!1:1048576,48,FALSE)</f>
        <v>7.6749694198937926</v>
      </c>
      <c r="AB992" s="113">
        <f>VLOOKUP(F992,'24q3 abv'!1:1048576,49,FALSE)</f>
        <v>8.6072498043796397</v>
      </c>
      <c r="AC992" s="114">
        <f>VLOOKUP(F992,'24q3 abv'!1:1048576,50,FALSE)</f>
        <v>0.93228038448584716</v>
      </c>
      <c r="AF992" s="257"/>
      <c r="AI992" s="257"/>
    </row>
    <row r="993" spans="1:35" x14ac:dyDescent="0.2">
      <c r="A993" s="105">
        <v>3514</v>
      </c>
      <c r="B993" s="105">
        <v>3514281281</v>
      </c>
      <c r="C993" s="106" t="s">
        <v>347</v>
      </c>
      <c r="D993" s="105">
        <v>281</v>
      </c>
      <c r="E993" s="106" t="s">
        <v>185</v>
      </c>
      <c r="F993" s="105">
        <v>281</v>
      </c>
      <c r="G993" s="106" t="s">
        <v>185</v>
      </c>
      <c r="H993" s="107">
        <v>511</v>
      </c>
      <c r="I993" s="108"/>
      <c r="J993" s="109">
        <v>16698</v>
      </c>
      <c r="K993" s="110">
        <v>18245</v>
      </c>
      <c r="L993" s="111">
        <f t="shared" si="45"/>
        <v>1547</v>
      </c>
      <c r="M993" s="108"/>
      <c r="N993" s="109">
        <v>8</v>
      </c>
      <c r="O993" s="110">
        <v>9</v>
      </c>
      <c r="P993" s="110">
        <v>0</v>
      </c>
      <c r="Q993" s="110">
        <v>0</v>
      </c>
      <c r="R993" s="110" t="s">
        <v>601</v>
      </c>
      <c r="S993" s="111">
        <f t="shared" si="46"/>
        <v>0</v>
      </c>
      <c r="T993" s="108"/>
      <c r="U993" s="109">
        <v>17794</v>
      </c>
      <c r="V993" s="110">
        <v>19433</v>
      </c>
      <c r="W993" s="110">
        <v>19433</v>
      </c>
      <c r="X993" s="111">
        <f t="shared" si="47"/>
        <v>0</v>
      </c>
      <c r="Z993" s="112">
        <f>VLOOKUP(F993,'24q3 abv'!1:1048576,46,FALSE)</f>
        <v>-6.4208873631173446E-2</v>
      </c>
      <c r="AA993" s="113">
        <f>VLOOKUP(F993,'24q3 abv'!1:1048576,48,FALSE)</f>
        <v>8.6551897611031485</v>
      </c>
      <c r="AB993" s="113">
        <f>VLOOKUP(F993,'24q3 abv'!1:1048576,49,FALSE)</f>
        <v>8.5153425341838158</v>
      </c>
      <c r="AC993" s="114">
        <f>VLOOKUP(F993,'24q3 abv'!1:1048576,50,FALSE)</f>
        <v>-0.13984722691933271</v>
      </c>
      <c r="AF993" s="257"/>
      <c r="AI993" s="257"/>
    </row>
    <row r="994" spans="1:35" x14ac:dyDescent="0.2">
      <c r="A994" s="105">
        <v>3515</v>
      </c>
      <c r="B994" s="105">
        <v>3515287043</v>
      </c>
      <c r="C994" s="106" t="s">
        <v>348</v>
      </c>
      <c r="D994" s="105">
        <v>287</v>
      </c>
      <c r="E994" s="106" t="s">
        <v>349</v>
      </c>
      <c r="F994" s="105">
        <v>43</v>
      </c>
      <c r="G994" s="106" t="s">
        <v>350</v>
      </c>
      <c r="H994" s="107">
        <v>4</v>
      </c>
      <c r="I994" s="108"/>
      <c r="J994" s="109">
        <v>11696</v>
      </c>
      <c r="K994" s="110">
        <v>10688</v>
      </c>
      <c r="L994" s="111">
        <f t="shared" si="45"/>
        <v>-1008</v>
      </c>
      <c r="M994" s="108"/>
      <c r="N994" s="109">
        <v>4781</v>
      </c>
      <c r="O994" s="110">
        <v>4369</v>
      </c>
      <c r="P994" s="110">
        <v>3155</v>
      </c>
      <c r="Q994" s="110">
        <v>3110</v>
      </c>
      <c r="R994" s="110" t="s">
        <v>601</v>
      </c>
      <c r="S994" s="111">
        <f t="shared" si="46"/>
        <v>-45</v>
      </c>
      <c r="T994" s="108"/>
      <c r="U994" s="109">
        <v>17565</v>
      </c>
      <c r="V994" s="110">
        <v>15031</v>
      </c>
      <c r="W994" s="110">
        <v>14986</v>
      </c>
      <c r="X994" s="111">
        <f t="shared" si="47"/>
        <v>-45</v>
      </c>
      <c r="Z994" s="112">
        <f>VLOOKUP(F994,'24q3 abv'!1:1048576,46,FALSE)</f>
        <v>-0.42295784596714725</v>
      </c>
      <c r="AA994" s="113">
        <f>VLOOKUP(F994,'24q3 abv'!1:1048576,48,FALSE)</f>
        <v>12.034688886941209</v>
      </c>
      <c r="AB994" s="113">
        <f>VLOOKUP(F994,'24q3 abv'!1:1048576,49,FALSE)</f>
        <v>1.5801562745620057</v>
      </c>
      <c r="AC994" s="114">
        <f>VLOOKUP(F994,'24q3 abv'!1:1048576,50,FALSE)</f>
        <v>-10.454532612379204</v>
      </c>
      <c r="AF994" s="257"/>
      <c r="AI994" s="257"/>
    </row>
    <row r="995" spans="1:35" x14ac:dyDescent="0.2">
      <c r="A995" s="105">
        <v>3515</v>
      </c>
      <c r="B995" s="105">
        <v>3515287045</v>
      </c>
      <c r="C995" s="106" t="s">
        <v>348</v>
      </c>
      <c r="D995" s="105">
        <v>287</v>
      </c>
      <c r="E995" s="106" t="s">
        <v>349</v>
      </c>
      <c r="F995" s="105">
        <v>45</v>
      </c>
      <c r="G995" s="106" t="s">
        <v>351</v>
      </c>
      <c r="H995" s="107">
        <v>4</v>
      </c>
      <c r="I995" s="108"/>
      <c r="J995" s="109">
        <v>13269</v>
      </c>
      <c r="K995" s="110">
        <v>13500</v>
      </c>
      <c r="L995" s="111">
        <f t="shared" si="45"/>
        <v>231</v>
      </c>
      <c r="M995" s="108"/>
      <c r="N995" s="109">
        <v>3345</v>
      </c>
      <c r="O995" s="110">
        <v>3404</v>
      </c>
      <c r="P995" s="110">
        <v>3294</v>
      </c>
      <c r="Q995" s="110">
        <v>3172</v>
      </c>
      <c r="R995" s="110" t="s">
        <v>601</v>
      </c>
      <c r="S995" s="111">
        <f t="shared" si="46"/>
        <v>-122</v>
      </c>
      <c r="T995" s="108"/>
      <c r="U995" s="109">
        <v>17702</v>
      </c>
      <c r="V995" s="110">
        <v>17982</v>
      </c>
      <c r="W995" s="110">
        <v>17860</v>
      </c>
      <c r="X995" s="111">
        <f t="shared" si="47"/>
        <v>-122</v>
      </c>
      <c r="Z995" s="112">
        <f>VLOOKUP(F995,'24q3 abv'!1:1048576,46,FALSE)</f>
        <v>-0.90281771108848829</v>
      </c>
      <c r="AA995" s="113">
        <f>VLOOKUP(F995,'24q3 abv'!1:1048576,48,FALSE)</f>
        <v>9.8593664636301988</v>
      </c>
      <c r="AB995" s="113">
        <f>VLOOKUP(F995,'24q3 abv'!1:1048576,49,FALSE)</f>
        <v>8.8270922612391729</v>
      </c>
      <c r="AC995" s="114">
        <f>VLOOKUP(F995,'24q3 abv'!1:1048576,50,FALSE)</f>
        <v>-1.0322742023910259</v>
      </c>
      <c r="AF995" s="257"/>
      <c r="AI995" s="257"/>
    </row>
    <row r="996" spans="1:35" x14ac:dyDescent="0.2">
      <c r="A996" s="105">
        <v>3515</v>
      </c>
      <c r="B996" s="105">
        <v>3515287135</v>
      </c>
      <c r="C996" s="106" t="s">
        <v>348</v>
      </c>
      <c r="D996" s="105">
        <v>287</v>
      </c>
      <c r="E996" s="106" t="s">
        <v>349</v>
      </c>
      <c r="F996" s="105">
        <v>135</v>
      </c>
      <c r="G996" s="106" t="s">
        <v>352</v>
      </c>
      <c r="H996" s="107">
        <v>3</v>
      </c>
      <c r="I996" s="108"/>
      <c r="J996" s="109">
        <v>10912</v>
      </c>
      <c r="K996" s="110">
        <v>11879</v>
      </c>
      <c r="L996" s="111">
        <f t="shared" si="45"/>
        <v>967</v>
      </c>
      <c r="M996" s="108"/>
      <c r="N996" s="109">
        <v>3303</v>
      </c>
      <c r="O996" s="110">
        <v>3595</v>
      </c>
      <c r="P996" s="110">
        <v>3604</v>
      </c>
      <c r="Q996" s="110">
        <v>3319</v>
      </c>
      <c r="R996" s="110" t="s">
        <v>601</v>
      </c>
      <c r="S996" s="111">
        <f t="shared" si="46"/>
        <v>-285</v>
      </c>
      <c r="T996" s="108"/>
      <c r="U996" s="109">
        <v>15303</v>
      </c>
      <c r="V996" s="110">
        <v>16671</v>
      </c>
      <c r="W996" s="110">
        <v>16386</v>
      </c>
      <c r="X996" s="111">
        <f t="shared" si="47"/>
        <v>-285</v>
      </c>
      <c r="Z996" s="112">
        <f>VLOOKUP(F996,'24q3 abv'!1:1048576,46,FALSE)</f>
        <v>-2.3976391486051227</v>
      </c>
      <c r="AA996" s="113">
        <f>VLOOKUP(F996,'24q3 abv'!1:1048576,48,FALSE)</f>
        <v>5.9743194273969884</v>
      </c>
      <c r="AB996" s="113">
        <f>VLOOKUP(F996,'24q3 abv'!1:1048576,49,FALSE)</f>
        <v>4.2558028653569755</v>
      </c>
      <c r="AC996" s="114">
        <f>VLOOKUP(F996,'24q3 abv'!1:1048576,50,FALSE)</f>
        <v>-1.7185165620400129</v>
      </c>
      <c r="AF996" s="257"/>
      <c r="AI996" s="257"/>
    </row>
    <row r="997" spans="1:35" x14ac:dyDescent="0.2">
      <c r="A997" s="105">
        <v>3515</v>
      </c>
      <c r="B997" s="105">
        <v>3515287151</v>
      </c>
      <c r="C997" s="106" t="s">
        <v>348</v>
      </c>
      <c r="D997" s="105">
        <v>287</v>
      </c>
      <c r="E997" s="106" t="s">
        <v>349</v>
      </c>
      <c r="F997" s="105">
        <v>151</v>
      </c>
      <c r="G997" s="106" t="s">
        <v>201</v>
      </c>
      <c r="H997" s="107">
        <v>2</v>
      </c>
      <c r="I997" s="108"/>
      <c r="J997" s="109">
        <v>10115</v>
      </c>
      <c r="K997" s="110">
        <v>10679</v>
      </c>
      <c r="L997" s="111">
        <f t="shared" si="45"/>
        <v>564</v>
      </c>
      <c r="M997" s="108"/>
      <c r="N997" s="109">
        <v>798</v>
      </c>
      <c r="O997" s="110">
        <v>842</v>
      </c>
      <c r="P997" s="110">
        <v>1549</v>
      </c>
      <c r="Q997" s="110">
        <v>1656</v>
      </c>
      <c r="R997" s="110" t="s">
        <v>601</v>
      </c>
      <c r="S997" s="111">
        <f t="shared" si="46"/>
        <v>107</v>
      </c>
      <c r="T997" s="108"/>
      <c r="U997" s="109">
        <v>12001</v>
      </c>
      <c r="V997" s="110">
        <v>13416</v>
      </c>
      <c r="W997" s="110">
        <v>13523</v>
      </c>
      <c r="X997" s="111">
        <f t="shared" si="47"/>
        <v>107</v>
      </c>
      <c r="Z997" s="112">
        <f>VLOOKUP(F997,'24q3 abv'!1:1048576,46,FALSE)</f>
        <v>0.99549342802916385</v>
      </c>
      <c r="AA997" s="113">
        <f>VLOOKUP(F997,'24q3 abv'!1:1048576,48,FALSE)</f>
        <v>6.9949198864734772</v>
      </c>
      <c r="AB997" s="113">
        <f>VLOOKUP(F997,'24q3 abv'!1:1048576,49,FALSE)</f>
        <v>15.098857396833662</v>
      </c>
      <c r="AC997" s="114">
        <f>VLOOKUP(F997,'24q3 abv'!1:1048576,50,FALSE)</f>
        <v>8.1039375103601845</v>
      </c>
      <c r="AF997" s="257"/>
      <c r="AI997" s="257"/>
    </row>
    <row r="998" spans="1:35" x14ac:dyDescent="0.2">
      <c r="A998" s="105">
        <v>3515</v>
      </c>
      <c r="B998" s="105">
        <v>3515287161</v>
      </c>
      <c r="C998" s="106" t="s">
        <v>348</v>
      </c>
      <c r="D998" s="105">
        <v>287</v>
      </c>
      <c r="E998" s="106" t="s">
        <v>349</v>
      </c>
      <c r="F998" s="105">
        <v>161</v>
      </c>
      <c r="G998" s="106" t="s">
        <v>191</v>
      </c>
      <c r="H998" s="107">
        <v>1</v>
      </c>
      <c r="I998" s="108"/>
      <c r="J998" s="109">
        <v>13280.430199048033</v>
      </c>
      <c r="K998" s="110">
        <v>14514</v>
      </c>
      <c r="L998" s="111">
        <f t="shared" si="45"/>
        <v>1233.5698009519674</v>
      </c>
      <c r="M998" s="108"/>
      <c r="N998" s="109">
        <v>5596</v>
      </c>
      <c r="O998" s="110">
        <v>6116</v>
      </c>
      <c r="P998" s="110">
        <v>5005</v>
      </c>
      <c r="Q998" s="110">
        <v>5066</v>
      </c>
      <c r="R998" s="110" t="s">
        <v>601</v>
      </c>
      <c r="S998" s="111">
        <f t="shared" si="46"/>
        <v>61</v>
      </c>
      <c r="T998" s="108"/>
      <c r="U998" s="109">
        <v>19964.430199048031</v>
      </c>
      <c r="V998" s="110">
        <v>20707</v>
      </c>
      <c r="W998" s="110">
        <v>20768</v>
      </c>
      <c r="X998" s="111">
        <f t="shared" si="47"/>
        <v>61</v>
      </c>
      <c r="Z998" s="112">
        <f>VLOOKUP(F998,'24q3 abv'!1:1048576,46,FALSE)</f>
        <v>0.41941416051673741</v>
      </c>
      <c r="AA998" s="113">
        <f>VLOOKUP(F998,'24q3 abv'!1:1048576,48,FALSE)</f>
        <v>6.3103622832173096</v>
      </c>
      <c r="AB998" s="113">
        <f>VLOOKUP(F998,'24q3 abv'!1:1048576,49,FALSE)</f>
        <v>5.3255294417248082</v>
      </c>
      <c r="AC998" s="114">
        <f>VLOOKUP(F998,'24q3 abv'!1:1048576,50,FALSE)</f>
        <v>-0.98483284149250139</v>
      </c>
      <c r="AF998" s="257"/>
      <c r="AI998" s="257"/>
    </row>
    <row r="999" spans="1:35" x14ac:dyDescent="0.2">
      <c r="A999" s="105">
        <v>3515</v>
      </c>
      <c r="B999" s="105">
        <v>3515287191</v>
      </c>
      <c r="C999" s="106" t="s">
        <v>348</v>
      </c>
      <c r="D999" s="105">
        <v>287</v>
      </c>
      <c r="E999" s="106" t="s">
        <v>349</v>
      </c>
      <c r="F999" s="105">
        <v>191</v>
      </c>
      <c r="G999" s="106" t="s">
        <v>192</v>
      </c>
      <c r="H999" s="107">
        <v>35</v>
      </c>
      <c r="I999" s="108"/>
      <c r="J999" s="109">
        <v>11282</v>
      </c>
      <c r="K999" s="110">
        <v>12016</v>
      </c>
      <c r="L999" s="111">
        <f t="shared" si="45"/>
        <v>734</v>
      </c>
      <c r="M999" s="108"/>
      <c r="N999" s="109">
        <v>3256</v>
      </c>
      <c r="O999" s="110">
        <v>3468</v>
      </c>
      <c r="P999" s="110">
        <v>3468</v>
      </c>
      <c r="Q999" s="110">
        <v>3333</v>
      </c>
      <c r="R999" s="110" t="s">
        <v>601</v>
      </c>
      <c r="S999" s="111">
        <f t="shared" si="46"/>
        <v>-135</v>
      </c>
      <c r="T999" s="108"/>
      <c r="U999" s="109">
        <v>15626</v>
      </c>
      <c r="V999" s="110">
        <v>16672</v>
      </c>
      <c r="W999" s="110">
        <v>16537</v>
      </c>
      <c r="X999" s="111">
        <f t="shared" si="47"/>
        <v>-135</v>
      </c>
      <c r="Z999" s="112">
        <f>VLOOKUP(F999,'24q3 abv'!1:1048576,46,FALSE)</f>
        <v>-1.1286795284595144</v>
      </c>
      <c r="AA999" s="113">
        <f>VLOOKUP(F999,'24q3 abv'!1:1048576,48,FALSE)</f>
        <v>2.5568211580515205</v>
      </c>
      <c r="AB999" s="113">
        <f>VLOOKUP(F999,'24q3 abv'!1:1048576,49,FALSE)</f>
        <v>1.3038493307174188</v>
      </c>
      <c r="AC999" s="114">
        <f>VLOOKUP(F999,'24q3 abv'!1:1048576,50,FALSE)</f>
        <v>-1.2529718273341017</v>
      </c>
      <c r="AF999" s="257"/>
      <c r="AI999" s="257"/>
    </row>
    <row r="1000" spans="1:35" x14ac:dyDescent="0.2">
      <c r="A1000" s="105">
        <v>3515</v>
      </c>
      <c r="B1000" s="105">
        <v>3515287215</v>
      </c>
      <c r="C1000" s="106" t="s">
        <v>348</v>
      </c>
      <c r="D1000" s="105">
        <v>287</v>
      </c>
      <c r="E1000" s="106" t="s">
        <v>349</v>
      </c>
      <c r="F1000" s="105">
        <v>215</v>
      </c>
      <c r="G1000" s="106" t="s">
        <v>311</v>
      </c>
      <c r="H1000" s="107">
        <v>16</v>
      </c>
      <c r="I1000" s="108"/>
      <c r="J1000" s="109">
        <v>13173</v>
      </c>
      <c r="K1000" s="110">
        <v>13676</v>
      </c>
      <c r="L1000" s="111">
        <f t="shared" si="45"/>
        <v>503</v>
      </c>
      <c r="M1000" s="108"/>
      <c r="N1000" s="109">
        <v>989</v>
      </c>
      <c r="O1000" s="110">
        <v>1027</v>
      </c>
      <c r="P1000" s="110">
        <v>1253</v>
      </c>
      <c r="Q1000" s="110">
        <v>1413</v>
      </c>
      <c r="R1000" s="110" t="s">
        <v>601</v>
      </c>
      <c r="S1000" s="111">
        <f t="shared" si="46"/>
        <v>160</v>
      </c>
      <c r="T1000" s="108"/>
      <c r="U1000" s="109">
        <v>15250</v>
      </c>
      <c r="V1000" s="110">
        <v>16117</v>
      </c>
      <c r="W1000" s="110">
        <v>16277</v>
      </c>
      <c r="X1000" s="111">
        <f t="shared" si="47"/>
        <v>160</v>
      </c>
      <c r="Z1000" s="112">
        <f>VLOOKUP(F1000,'24q3 abv'!1:1048576,46,FALSE)</f>
        <v>1.1686253681309751</v>
      </c>
      <c r="AA1000" s="113">
        <f>VLOOKUP(F1000,'24q3 abv'!1:1048576,48,FALSE)</f>
        <v>6.3159932139805042</v>
      </c>
      <c r="AB1000" s="113">
        <f>VLOOKUP(F1000,'24q3 abv'!1:1048576,49,FALSE)</f>
        <v>9.941631516194402</v>
      </c>
      <c r="AC1000" s="114">
        <f>VLOOKUP(F1000,'24q3 abv'!1:1048576,50,FALSE)</f>
        <v>3.6256383022138978</v>
      </c>
      <c r="AF1000" s="257"/>
      <c r="AI1000" s="257"/>
    </row>
    <row r="1001" spans="1:35" x14ac:dyDescent="0.2">
      <c r="A1001" s="105">
        <v>3515</v>
      </c>
      <c r="B1001" s="105">
        <v>3515287226</v>
      </c>
      <c r="C1001" s="106" t="s">
        <v>348</v>
      </c>
      <c r="D1001" s="105">
        <v>287</v>
      </c>
      <c r="E1001" s="106" t="s">
        <v>349</v>
      </c>
      <c r="F1001" s="105">
        <v>226</v>
      </c>
      <c r="G1001" s="106" t="s">
        <v>202</v>
      </c>
      <c r="H1001" s="107">
        <v>1</v>
      </c>
      <c r="I1001" s="108"/>
      <c r="J1001" s="109">
        <v>15695</v>
      </c>
      <c r="K1001" s="110">
        <v>10332</v>
      </c>
      <c r="L1001" s="111">
        <f t="shared" si="45"/>
        <v>-5363</v>
      </c>
      <c r="M1001" s="108"/>
      <c r="N1001" s="109">
        <v>1455</v>
      </c>
      <c r="O1001" s="110">
        <v>958</v>
      </c>
      <c r="P1001" s="110">
        <v>891</v>
      </c>
      <c r="Q1001" s="110">
        <v>980</v>
      </c>
      <c r="R1001" s="110" t="s">
        <v>601</v>
      </c>
      <c r="S1001" s="111">
        <f t="shared" si="46"/>
        <v>89</v>
      </c>
      <c r="T1001" s="108"/>
      <c r="U1001" s="109">
        <v>18238</v>
      </c>
      <c r="V1001" s="110">
        <v>12411</v>
      </c>
      <c r="W1001" s="110">
        <v>12500</v>
      </c>
      <c r="X1001" s="111">
        <f t="shared" si="47"/>
        <v>89</v>
      </c>
      <c r="Z1001" s="112">
        <f>VLOOKUP(F1001,'24q3 abv'!1:1048576,46,FALSE)</f>
        <v>0.86477097587709295</v>
      </c>
      <c r="AA1001" s="113">
        <f>VLOOKUP(F1001,'24q3 abv'!1:1048576,48,FALSE)</f>
        <v>4.3920636313653452</v>
      </c>
      <c r="AB1001" s="113">
        <f>VLOOKUP(F1001,'24q3 abv'!1:1048576,49,FALSE)</f>
        <v>4.4572496224179154</v>
      </c>
      <c r="AC1001" s="114">
        <f>VLOOKUP(F1001,'24q3 abv'!1:1048576,50,FALSE)</f>
        <v>6.518599105257028E-2</v>
      </c>
      <c r="AF1001" s="257"/>
      <c r="AI1001" s="257"/>
    </row>
    <row r="1002" spans="1:35" x14ac:dyDescent="0.2">
      <c r="A1002" s="105">
        <v>3515</v>
      </c>
      <c r="B1002" s="105">
        <v>3515287227</v>
      </c>
      <c r="C1002" s="106" t="s">
        <v>348</v>
      </c>
      <c r="D1002" s="105">
        <v>287</v>
      </c>
      <c r="E1002" s="106" t="s">
        <v>349</v>
      </c>
      <c r="F1002" s="105">
        <v>227</v>
      </c>
      <c r="G1002" s="106" t="s">
        <v>193</v>
      </c>
      <c r="H1002" s="107">
        <v>23</v>
      </c>
      <c r="I1002" s="108"/>
      <c r="J1002" s="109">
        <v>12469</v>
      </c>
      <c r="K1002" s="110">
        <v>13673</v>
      </c>
      <c r="L1002" s="111">
        <f t="shared" si="45"/>
        <v>1204</v>
      </c>
      <c r="M1002" s="108"/>
      <c r="N1002" s="109">
        <v>3268</v>
      </c>
      <c r="O1002" s="110">
        <v>3584</v>
      </c>
      <c r="P1002" s="110">
        <v>3584</v>
      </c>
      <c r="Q1002" s="110">
        <v>3584</v>
      </c>
      <c r="R1002" s="110" t="s">
        <v>601</v>
      </c>
      <c r="S1002" s="111">
        <f t="shared" si="46"/>
        <v>0</v>
      </c>
      <c r="T1002" s="108"/>
      <c r="U1002" s="109">
        <v>16825</v>
      </c>
      <c r="V1002" s="110">
        <v>18445</v>
      </c>
      <c r="W1002" s="110">
        <v>18445</v>
      </c>
      <c r="X1002" s="111">
        <f t="shared" si="47"/>
        <v>0</v>
      </c>
      <c r="Z1002" s="112">
        <f>VLOOKUP(F1002,'24q3 abv'!1:1048576,46,FALSE)</f>
        <v>0</v>
      </c>
      <c r="AA1002" s="113">
        <f>VLOOKUP(F1002,'24q3 abv'!1:1048576,48,FALSE)</f>
        <v>4.1107780222060537</v>
      </c>
      <c r="AB1002" s="113">
        <f>VLOOKUP(F1002,'24q3 abv'!1:1048576,49,FALSE)</f>
        <v>4.1254470935487353</v>
      </c>
      <c r="AC1002" s="114">
        <f>VLOOKUP(F1002,'24q3 abv'!1:1048576,50,FALSE)</f>
        <v>1.4669071342681583E-2</v>
      </c>
      <c r="AF1002" s="257"/>
      <c r="AI1002" s="257"/>
    </row>
    <row r="1003" spans="1:35" x14ac:dyDescent="0.2">
      <c r="A1003" s="105">
        <v>3515</v>
      </c>
      <c r="B1003" s="105">
        <v>3515287277</v>
      </c>
      <c r="C1003" s="106" t="s">
        <v>348</v>
      </c>
      <c r="D1003" s="105">
        <v>287</v>
      </c>
      <c r="E1003" s="106" t="s">
        <v>349</v>
      </c>
      <c r="F1003" s="105">
        <v>277</v>
      </c>
      <c r="G1003" s="106" t="s">
        <v>312</v>
      </c>
      <c r="H1003" s="107">
        <v>135</v>
      </c>
      <c r="I1003" s="108"/>
      <c r="J1003" s="109">
        <v>14149</v>
      </c>
      <c r="K1003" s="110">
        <v>15374</v>
      </c>
      <c r="L1003" s="111">
        <f t="shared" si="45"/>
        <v>1225</v>
      </c>
      <c r="M1003" s="108"/>
      <c r="N1003" s="109">
        <v>48</v>
      </c>
      <c r="O1003" s="110">
        <v>52</v>
      </c>
      <c r="P1003" s="110">
        <v>52</v>
      </c>
      <c r="Q1003" s="110">
        <v>245</v>
      </c>
      <c r="R1003" s="110" t="s">
        <v>601</v>
      </c>
      <c r="S1003" s="111">
        <f t="shared" si="46"/>
        <v>193</v>
      </c>
      <c r="T1003" s="108"/>
      <c r="U1003" s="109">
        <v>15285</v>
      </c>
      <c r="V1003" s="110">
        <v>16614</v>
      </c>
      <c r="W1003" s="110">
        <v>16807</v>
      </c>
      <c r="X1003" s="111">
        <f t="shared" si="47"/>
        <v>193</v>
      </c>
      <c r="Z1003" s="112">
        <f>VLOOKUP(F1003,'24q3 abv'!1:1048576,46,FALSE)</f>
        <v>1.2544543033415039</v>
      </c>
      <c r="AA1003" s="113">
        <f>VLOOKUP(F1003,'24q3 abv'!1:1048576,48,FALSE)</f>
        <v>9.6770882112561623</v>
      </c>
      <c r="AB1003" s="113">
        <f>VLOOKUP(F1003,'24q3 abv'!1:1048576,49,FALSE)</f>
        <v>11.164278327816548</v>
      </c>
      <c r="AC1003" s="114">
        <f>VLOOKUP(F1003,'24q3 abv'!1:1048576,50,FALSE)</f>
        <v>1.4871901165603862</v>
      </c>
      <c r="AF1003" s="257"/>
      <c r="AI1003" s="257"/>
    </row>
    <row r="1004" spans="1:35" x14ac:dyDescent="0.2">
      <c r="A1004" s="105">
        <v>3515</v>
      </c>
      <c r="B1004" s="105">
        <v>3515287287</v>
      </c>
      <c r="C1004" s="106" t="s">
        <v>348</v>
      </c>
      <c r="D1004" s="105">
        <v>287</v>
      </c>
      <c r="E1004" s="106" t="s">
        <v>349</v>
      </c>
      <c r="F1004" s="105">
        <v>287</v>
      </c>
      <c r="G1004" s="106" t="s">
        <v>349</v>
      </c>
      <c r="H1004" s="107">
        <v>23</v>
      </c>
      <c r="I1004" s="108"/>
      <c r="J1004" s="109">
        <v>11594</v>
      </c>
      <c r="K1004" s="110">
        <v>12802</v>
      </c>
      <c r="L1004" s="111">
        <f t="shared" si="45"/>
        <v>1208</v>
      </c>
      <c r="M1004" s="108"/>
      <c r="N1004" s="109">
        <v>4502</v>
      </c>
      <c r="O1004" s="110">
        <v>4971</v>
      </c>
      <c r="P1004" s="110">
        <v>4556</v>
      </c>
      <c r="Q1004" s="110">
        <v>4539</v>
      </c>
      <c r="R1004" s="110" t="s">
        <v>601</v>
      </c>
      <c r="S1004" s="111">
        <f t="shared" si="46"/>
        <v>-17</v>
      </c>
      <c r="T1004" s="108"/>
      <c r="U1004" s="109">
        <v>17184</v>
      </c>
      <c r="V1004" s="110">
        <v>18546</v>
      </c>
      <c r="W1004" s="110">
        <v>18529</v>
      </c>
      <c r="X1004" s="111">
        <f t="shared" si="47"/>
        <v>-17</v>
      </c>
      <c r="Z1004" s="112">
        <f>VLOOKUP(F1004,'24q3 abv'!1:1048576,46,FALSE)</f>
        <v>-0.13871316778863729</v>
      </c>
      <c r="AA1004" s="113">
        <f>VLOOKUP(F1004,'24q3 abv'!1:1048576,48,FALSE)</f>
        <v>11.607425248904347</v>
      </c>
      <c r="AB1004" s="113">
        <f>VLOOKUP(F1004,'24q3 abv'!1:1048576,49,FALSE)</f>
        <v>9.467702046533482</v>
      </c>
      <c r="AC1004" s="114">
        <f>VLOOKUP(F1004,'24q3 abv'!1:1048576,50,FALSE)</f>
        <v>-2.139723202370865</v>
      </c>
      <c r="AF1004" s="257"/>
      <c r="AI1004" s="257"/>
    </row>
    <row r="1005" spans="1:35" x14ac:dyDescent="0.2">
      <c r="A1005" s="105">
        <v>3515</v>
      </c>
      <c r="B1005" s="105">
        <v>3515287306</v>
      </c>
      <c r="C1005" s="106" t="s">
        <v>348</v>
      </c>
      <c r="D1005" s="105">
        <v>287</v>
      </c>
      <c r="E1005" s="106" t="s">
        <v>349</v>
      </c>
      <c r="F1005" s="105">
        <v>306</v>
      </c>
      <c r="G1005" s="106" t="s">
        <v>353</v>
      </c>
      <c r="H1005" s="107">
        <v>5</v>
      </c>
      <c r="I1005" s="108"/>
      <c r="J1005" s="109">
        <v>13235</v>
      </c>
      <c r="K1005" s="110">
        <v>13358</v>
      </c>
      <c r="L1005" s="111">
        <f t="shared" si="45"/>
        <v>123</v>
      </c>
      <c r="M1005" s="108"/>
      <c r="N1005" s="109">
        <v>3107</v>
      </c>
      <c r="O1005" s="110">
        <v>3136</v>
      </c>
      <c r="P1005" s="110">
        <v>4746</v>
      </c>
      <c r="Q1005" s="110">
        <v>4724</v>
      </c>
      <c r="R1005" s="110" t="s">
        <v>601</v>
      </c>
      <c r="S1005" s="111">
        <f t="shared" si="46"/>
        <v>-22</v>
      </c>
      <c r="T1005" s="108"/>
      <c r="U1005" s="109">
        <v>17430</v>
      </c>
      <c r="V1005" s="110">
        <v>19292</v>
      </c>
      <c r="W1005" s="110">
        <v>19270</v>
      </c>
      <c r="X1005" s="111">
        <f t="shared" si="47"/>
        <v>-22</v>
      </c>
      <c r="Z1005" s="112">
        <f>VLOOKUP(F1005,'24q3 abv'!1:1048576,46,FALSE)</f>
        <v>-0.16955118008704062</v>
      </c>
      <c r="AA1005" s="113">
        <f>VLOOKUP(F1005,'24q3 abv'!1:1048576,48,FALSE)</f>
        <v>-8.9090353608650261</v>
      </c>
      <c r="AB1005" s="113">
        <f>VLOOKUP(F1005,'24q3 abv'!1:1048576,49,FALSE)</f>
        <v>0.24935648541626271</v>
      </c>
      <c r="AC1005" s="114">
        <f>VLOOKUP(F1005,'24q3 abv'!1:1048576,50,FALSE)</f>
        <v>9.1583918462812886</v>
      </c>
      <c r="AF1005" s="257"/>
      <c r="AI1005" s="257"/>
    </row>
    <row r="1006" spans="1:35" x14ac:dyDescent="0.2">
      <c r="A1006" s="105">
        <v>3515</v>
      </c>
      <c r="B1006" s="105">
        <v>3515287316</v>
      </c>
      <c r="C1006" s="106" t="s">
        <v>348</v>
      </c>
      <c r="D1006" s="105">
        <v>287</v>
      </c>
      <c r="E1006" s="106" t="s">
        <v>349</v>
      </c>
      <c r="F1006" s="105">
        <v>316</v>
      </c>
      <c r="G1006" s="106" t="s">
        <v>203</v>
      </c>
      <c r="H1006" s="107">
        <v>19</v>
      </c>
      <c r="I1006" s="108"/>
      <c r="J1006" s="109">
        <v>15021</v>
      </c>
      <c r="K1006" s="110">
        <v>15749</v>
      </c>
      <c r="L1006" s="111">
        <f t="shared" si="45"/>
        <v>728</v>
      </c>
      <c r="M1006" s="108"/>
      <c r="N1006" s="109">
        <v>1196</v>
      </c>
      <c r="O1006" s="110">
        <v>1254</v>
      </c>
      <c r="P1006" s="110">
        <v>864</v>
      </c>
      <c r="Q1006" s="110">
        <v>951</v>
      </c>
      <c r="R1006" s="110" t="s">
        <v>601</v>
      </c>
      <c r="S1006" s="111">
        <f t="shared" si="46"/>
        <v>87</v>
      </c>
      <c r="T1006" s="108"/>
      <c r="U1006" s="109">
        <v>17305</v>
      </c>
      <c r="V1006" s="110">
        <v>17801</v>
      </c>
      <c r="W1006" s="110">
        <v>17888</v>
      </c>
      <c r="X1006" s="111">
        <f t="shared" si="47"/>
        <v>87</v>
      </c>
      <c r="Z1006" s="112">
        <f>VLOOKUP(F1006,'24q3 abv'!1:1048576,46,FALSE)</f>
        <v>0.55283375858296324</v>
      </c>
      <c r="AA1006" s="113">
        <f>VLOOKUP(F1006,'24q3 abv'!1:1048576,48,FALSE)</f>
        <v>10.063912982549301</v>
      </c>
      <c r="AB1006" s="113">
        <f>VLOOKUP(F1006,'24q3 abv'!1:1048576,49,FALSE)</f>
        <v>7.8392831403194698</v>
      </c>
      <c r="AC1006" s="114">
        <f>VLOOKUP(F1006,'24q3 abv'!1:1048576,50,FALSE)</f>
        <v>-2.224629842229831</v>
      </c>
      <c r="AF1006" s="257"/>
      <c r="AI1006" s="257"/>
    </row>
    <row r="1007" spans="1:35" x14ac:dyDescent="0.2">
      <c r="A1007" s="105">
        <v>3515</v>
      </c>
      <c r="B1007" s="105">
        <v>3515287658</v>
      </c>
      <c r="C1007" s="106" t="s">
        <v>348</v>
      </c>
      <c r="D1007" s="105">
        <v>287</v>
      </c>
      <c r="E1007" s="106" t="s">
        <v>349</v>
      </c>
      <c r="F1007" s="105">
        <v>658</v>
      </c>
      <c r="G1007" s="106" t="s">
        <v>205</v>
      </c>
      <c r="H1007" s="107">
        <v>2</v>
      </c>
      <c r="I1007" s="108"/>
      <c r="J1007" s="109">
        <v>10522</v>
      </c>
      <c r="K1007" s="110">
        <v>12377</v>
      </c>
      <c r="L1007" s="111">
        <f t="shared" si="45"/>
        <v>1855</v>
      </c>
      <c r="M1007" s="108"/>
      <c r="N1007" s="109">
        <v>1718</v>
      </c>
      <c r="O1007" s="110">
        <v>2021</v>
      </c>
      <c r="P1007" s="110">
        <v>2021</v>
      </c>
      <c r="Q1007" s="110">
        <v>1961</v>
      </c>
      <c r="R1007" s="110" t="s">
        <v>601</v>
      </c>
      <c r="S1007" s="111">
        <f t="shared" si="46"/>
        <v>-60</v>
      </c>
      <c r="T1007" s="108"/>
      <c r="U1007" s="109">
        <v>13328</v>
      </c>
      <c r="V1007" s="110">
        <v>15586</v>
      </c>
      <c r="W1007" s="110">
        <v>15526</v>
      </c>
      <c r="X1007" s="111">
        <f t="shared" si="47"/>
        <v>-60</v>
      </c>
      <c r="Z1007" s="112">
        <f>VLOOKUP(F1007,'24q3 abv'!1:1048576,46,FALSE)</f>
        <v>-0.48262770448572212</v>
      </c>
      <c r="AA1007" s="113">
        <f>VLOOKUP(F1007,'24q3 abv'!1:1048576,48,FALSE)</f>
        <v>5.9131300390756198</v>
      </c>
      <c r="AB1007" s="113">
        <f>VLOOKUP(F1007,'24q3 abv'!1:1048576,49,FALSE)</f>
        <v>5.6598104160959304</v>
      </c>
      <c r="AC1007" s="114">
        <f>VLOOKUP(F1007,'24q3 abv'!1:1048576,50,FALSE)</f>
        <v>-0.25331962297968946</v>
      </c>
      <c r="AF1007" s="257"/>
      <c r="AI1007" s="257"/>
    </row>
    <row r="1008" spans="1:35" x14ac:dyDescent="0.2">
      <c r="A1008" s="105">
        <v>3515</v>
      </c>
      <c r="B1008" s="105">
        <v>3515287767</v>
      </c>
      <c r="C1008" s="106" t="s">
        <v>348</v>
      </c>
      <c r="D1008" s="105">
        <v>287</v>
      </c>
      <c r="E1008" s="106" t="s">
        <v>349</v>
      </c>
      <c r="F1008" s="105">
        <v>767</v>
      </c>
      <c r="G1008" s="106" t="s">
        <v>207</v>
      </c>
      <c r="H1008" s="107">
        <v>58</v>
      </c>
      <c r="I1008" s="108"/>
      <c r="J1008" s="109">
        <v>11487</v>
      </c>
      <c r="K1008" s="110">
        <v>12048</v>
      </c>
      <c r="L1008" s="111">
        <f t="shared" si="45"/>
        <v>561</v>
      </c>
      <c r="M1008" s="108"/>
      <c r="N1008" s="109">
        <v>1328</v>
      </c>
      <c r="O1008" s="110">
        <v>1392</v>
      </c>
      <c r="P1008" s="110">
        <v>1169</v>
      </c>
      <c r="Q1008" s="110">
        <v>1176</v>
      </c>
      <c r="R1008" s="110" t="s">
        <v>601</v>
      </c>
      <c r="S1008" s="111">
        <f t="shared" si="46"/>
        <v>7</v>
      </c>
      <c r="T1008" s="108"/>
      <c r="U1008" s="109">
        <v>13903</v>
      </c>
      <c r="V1008" s="110">
        <v>14405</v>
      </c>
      <c r="W1008" s="110">
        <v>14412</v>
      </c>
      <c r="X1008" s="111">
        <f t="shared" si="47"/>
        <v>7</v>
      </c>
      <c r="Z1008" s="112">
        <f>VLOOKUP(F1008,'24q3 abv'!1:1048576,46,FALSE)</f>
        <v>6.0046149046712571E-2</v>
      </c>
      <c r="AA1008" s="113">
        <f>VLOOKUP(F1008,'24q3 abv'!1:1048576,48,FALSE)</f>
        <v>6.2409354244572723</v>
      </c>
      <c r="AB1008" s="113">
        <f>VLOOKUP(F1008,'24q3 abv'!1:1048576,49,FALSE)</f>
        <v>4.4405728720955686</v>
      </c>
      <c r="AC1008" s="114">
        <f>VLOOKUP(F1008,'24q3 abv'!1:1048576,50,FALSE)</f>
        <v>-1.8003625523617037</v>
      </c>
      <c r="AF1008" s="257"/>
      <c r="AI1008" s="257"/>
    </row>
    <row r="1009" spans="1:35" x14ac:dyDescent="0.2">
      <c r="A1009" s="105">
        <v>3515</v>
      </c>
      <c r="B1009" s="105">
        <v>3515287770</v>
      </c>
      <c r="C1009" s="106" t="s">
        <v>348</v>
      </c>
      <c r="D1009" s="105">
        <v>287</v>
      </c>
      <c r="E1009" s="106" t="s">
        <v>349</v>
      </c>
      <c r="F1009" s="105">
        <v>770</v>
      </c>
      <c r="G1009" s="106" t="s">
        <v>354</v>
      </c>
      <c r="H1009" s="107">
        <v>8</v>
      </c>
      <c r="I1009" s="108"/>
      <c r="J1009" s="109">
        <v>9754</v>
      </c>
      <c r="K1009" s="110">
        <v>11806</v>
      </c>
      <c r="L1009" s="111">
        <f t="shared" si="45"/>
        <v>2052</v>
      </c>
      <c r="M1009" s="108"/>
      <c r="N1009" s="109">
        <v>1472</v>
      </c>
      <c r="O1009" s="110">
        <v>1782</v>
      </c>
      <c r="P1009" s="110">
        <v>1832</v>
      </c>
      <c r="Q1009" s="110">
        <v>1797</v>
      </c>
      <c r="R1009" s="110" t="s">
        <v>601</v>
      </c>
      <c r="S1009" s="111">
        <f t="shared" si="46"/>
        <v>-35</v>
      </c>
      <c r="T1009" s="108"/>
      <c r="U1009" s="109">
        <v>12314</v>
      </c>
      <c r="V1009" s="110">
        <v>14826</v>
      </c>
      <c r="W1009" s="110">
        <v>14791</v>
      </c>
      <c r="X1009" s="111">
        <f t="shared" si="47"/>
        <v>-35</v>
      </c>
      <c r="Z1009" s="112">
        <f>VLOOKUP(F1009,'24q3 abv'!1:1048576,46,FALSE)</f>
        <v>-0.29402758903142967</v>
      </c>
      <c r="AA1009" s="113">
        <f>VLOOKUP(F1009,'24q3 abv'!1:1048576,48,FALSE)</f>
        <v>4.4642011987306311</v>
      </c>
      <c r="AB1009" s="113">
        <f>VLOOKUP(F1009,'24q3 abv'!1:1048576,49,FALSE)</f>
        <v>4.4681650301824885</v>
      </c>
      <c r="AC1009" s="114">
        <f>VLOOKUP(F1009,'24q3 abv'!1:1048576,50,FALSE)</f>
        <v>3.9638314518573026E-3</v>
      </c>
      <c r="AF1009" s="257"/>
      <c r="AI1009" s="257"/>
    </row>
    <row r="1010" spans="1:35" x14ac:dyDescent="0.2">
      <c r="A1010" s="105">
        <v>3515</v>
      </c>
      <c r="B1010" s="105">
        <v>3515287778</v>
      </c>
      <c r="C1010" s="106" t="s">
        <v>348</v>
      </c>
      <c r="D1010" s="105">
        <v>287</v>
      </c>
      <c r="E1010" s="106" t="s">
        <v>349</v>
      </c>
      <c r="F1010" s="105">
        <v>778</v>
      </c>
      <c r="G1010" s="106" t="s">
        <v>355</v>
      </c>
      <c r="H1010" s="107">
        <v>9</v>
      </c>
      <c r="I1010" s="108"/>
      <c r="J1010" s="109">
        <v>13792</v>
      </c>
      <c r="K1010" s="110">
        <v>15051</v>
      </c>
      <c r="L1010" s="111">
        <f t="shared" si="45"/>
        <v>1259</v>
      </c>
      <c r="M1010" s="108"/>
      <c r="N1010" s="109">
        <v>2283</v>
      </c>
      <c r="O1010" s="110">
        <v>2491</v>
      </c>
      <c r="P1010" s="110">
        <v>1374</v>
      </c>
      <c r="Q1010" s="110">
        <v>1330</v>
      </c>
      <c r="R1010" s="110" t="s">
        <v>601</v>
      </c>
      <c r="S1010" s="111">
        <f t="shared" si="46"/>
        <v>-44</v>
      </c>
      <c r="T1010" s="108"/>
      <c r="U1010" s="109">
        <v>17163</v>
      </c>
      <c r="V1010" s="110">
        <v>17613</v>
      </c>
      <c r="W1010" s="110">
        <v>17569</v>
      </c>
      <c r="X1010" s="111">
        <f t="shared" si="47"/>
        <v>-44</v>
      </c>
      <c r="Z1010" s="112">
        <f>VLOOKUP(F1010,'24q3 abv'!1:1048576,46,FALSE)</f>
        <v>-0.29394329484179593</v>
      </c>
      <c r="AA1010" s="113">
        <f>VLOOKUP(F1010,'24q3 abv'!1:1048576,48,FALSE)</f>
        <v>9.9744538527820712</v>
      </c>
      <c r="AB1010" s="113">
        <f>VLOOKUP(F1010,'24q3 abv'!1:1048576,49,FALSE)</f>
        <v>2.1867780355201281</v>
      </c>
      <c r="AC1010" s="114">
        <f>VLOOKUP(F1010,'24q3 abv'!1:1048576,50,FALSE)</f>
        <v>-7.7876758172619436</v>
      </c>
      <c r="AF1010" s="257"/>
      <c r="AI1010" s="257"/>
    </row>
    <row r="1011" spans="1:35" x14ac:dyDescent="0.2">
      <c r="A1011" s="105">
        <v>3516</v>
      </c>
      <c r="B1011" s="105">
        <v>3516332005</v>
      </c>
      <c r="C1011" s="106" t="s">
        <v>356</v>
      </c>
      <c r="D1011" s="105">
        <v>332</v>
      </c>
      <c r="E1011" s="106" t="s">
        <v>195</v>
      </c>
      <c r="F1011" s="105">
        <v>5</v>
      </c>
      <c r="G1011" s="106" t="s">
        <v>186</v>
      </c>
      <c r="H1011" s="107">
        <v>49</v>
      </c>
      <c r="I1011" s="108"/>
      <c r="J1011" s="109">
        <v>12685</v>
      </c>
      <c r="K1011" s="110">
        <v>14687</v>
      </c>
      <c r="L1011" s="111">
        <f t="shared" si="45"/>
        <v>2002</v>
      </c>
      <c r="M1011" s="108"/>
      <c r="N1011" s="109">
        <v>5417</v>
      </c>
      <c r="O1011" s="110">
        <v>6272</v>
      </c>
      <c r="P1011" s="110">
        <v>5172</v>
      </c>
      <c r="Q1011" s="110">
        <v>6272</v>
      </c>
      <c r="R1011" s="110" t="s">
        <v>601</v>
      </c>
      <c r="S1011" s="111">
        <f t="shared" si="46"/>
        <v>1100</v>
      </c>
      <c r="T1011" s="108"/>
      <c r="U1011" s="109">
        <v>19190</v>
      </c>
      <c r="V1011" s="110">
        <v>21047</v>
      </c>
      <c r="W1011" s="110">
        <v>22147</v>
      </c>
      <c r="X1011" s="111">
        <f t="shared" si="47"/>
        <v>1100</v>
      </c>
      <c r="Z1011" s="112">
        <f>VLOOKUP(F1011,'24q3 abv'!1:1048576,46,FALSE)</f>
        <v>7.4909821200908482</v>
      </c>
      <c r="AA1011" s="113">
        <f>VLOOKUP(F1011,'24q3 abv'!1:1048576,48,FALSE)</f>
        <v>8.4370747745265948</v>
      </c>
      <c r="AB1011" s="113">
        <f>VLOOKUP(F1011,'24q3 abv'!1:1048576,49,FALSE)</f>
        <v>6.6111434692590842</v>
      </c>
      <c r="AC1011" s="114">
        <f>VLOOKUP(F1011,'24q3 abv'!1:1048576,50,FALSE)</f>
        <v>-1.8259313052675106</v>
      </c>
      <c r="AF1011" s="257"/>
      <c r="AI1011" s="257"/>
    </row>
    <row r="1012" spans="1:35" x14ac:dyDescent="0.2">
      <c r="A1012" s="105">
        <v>3516</v>
      </c>
      <c r="B1012" s="105">
        <v>3516332061</v>
      </c>
      <c r="C1012" s="106" t="s">
        <v>356</v>
      </c>
      <c r="D1012" s="105">
        <v>332</v>
      </c>
      <c r="E1012" s="106" t="s">
        <v>195</v>
      </c>
      <c r="F1012" s="105">
        <v>61</v>
      </c>
      <c r="G1012" s="106" t="s">
        <v>188</v>
      </c>
      <c r="H1012" s="107">
        <v>18</v>
      </c>
      <c r="I1012" s="108"/>
      <c r="J1012" s="109">
        <v>14733</v>
      </c>
      <c r="K1012" s="110">
        <v>17079</v>
      </c>
      <c r="L1012" s="111">
        <f t="shared" si="45"/>
        <v>2346</v>
      </c>
      <c r="M1012" s="108"/>
      <c r="N1012" s="109">
        <v>624</v>
      </c>
      <c r="O1012" s="110">
        <v>724</v>
      </c>
      <c r="P1012" s="110">
        <v>0</v>
      </c>
      <c r="Q1012" s="110">
        <v>486</v>
      </c>
      <c r="R1012" s="110" t="s">
        <v>601</v>
      </c>
      <c r="S1012" s="111">
        <f t="shared" si="46"/>
        <v>486</v>
      </c>
      <c r="T1012" s="108"/>
      <c r="U1012" s="109">
        <v>16445</v>
      </c>
      <c r="V1012" s="110">
        <v>18267</v>
      </c>
      <c r="W1012" s="110">
        <v>18753</v>
      </c>
      <c r="X1012" s="111">
        <f t="shared" si="47"/>
        <v>486</v>
      </c>
      <c r="Z1012" s="112">
        <f>VLOOKUP(F1012,'24q3 abv'!1:1048576,46,FALSE)</f>
        <v>23.491529323890191</v>
      </c>
      <c r="AA1012" s="113">
        <f>VLOOKUP(F1012,'24q3 abv'!1:1048576,48,FALSE)</f>
        <v>8.6806839071718578</v>
      </c>
      <c r="AB1012" s="113">
        <f>VLOOKUP(F1012,'24q3 abv'!1:1048576,49,FALSE)</f>
        <v>7.1601836101013259</v>
      </c>
      <c r="AC1012" s="114">
        <f>VLOOKUP(F1012,'24q3 abv'!1:1048576,50,FALSE)</f>
        <v>-1.5205002970705319</v>
      </c>
      <c r="AF1012" s="257"/>
      <c r="AI1012" s="257"/>
    </row>
    <row r="1013" spans="1:35" x14ac:dyDescent="0.2">
      <c r="A1013" s="105">
        <v>3516</v>
      </c>
      <c r="B1013" s="105">
        <v>3516332086</v>
      </c>
      <c r="C1013" s="106" t="s">
        <v>356</v>
      </c>
      <c r="D1013" s="105">
        <v>332</v>
      </c>
      <c r="E1013" s="106" t="s">
        <v>195</v>
      </c>
      <c r="F1013" s="105">
        <v>86</v>
      </c>
      <c r="G1013" s="106" t="s">
        <v>234</v>
      </c>
      <c r="H1013" s="107">
        <v>1</v>
      </c>
      <c r="I1013" s="108"/>
      <c r="J1013" s="109">
        <v>9754</v>
      </c>
      <c r="K1013" s="110">
        <v>10332</v>
      </c>
      <c r="L1013" s="111">
        <f t="shared" si="45"/>
        <v>578</v>
      </c>
      <c r="M1013" s="108"/>
      <c r="N1013" s="109">
        <v>993</v>
      </c>
      <c r="O1013" s="110">
        <v>1052</v>
      </c>
      <c r="P1013" s="110">
        <v>1070</v>
      </c>
      <c r="Q1013" s="110">
        <v>1052</v>
      </c>
      <c r="R1013" s="110" t="s">
        <v>601</v>
      </c>
      <c r="S1013" s="111">
        <f t="shared" si="46"/>
        <v>-18</v>
      </c>
      <c r="T1013" s="108"/>
      <c r="U1013" s="109">
        <v>11835</v>
      </c>
      <c r="V1013" s="110">
        <v>12590</v>
      </c>
      <c r="W1013" s="110">
        <v>12572</v>
      </c>
      <c r="X1013" s="111">
        <f t="shared" si="47"/>
        <v>-18</v>
      </c>
      <c r="Z1013" s="112">
        <f>VLOOKUP(F1013,'24q3 abv'!1:1048576,46,FALSE)</f>
        <v>-0.16871184399707317</v>
      </c>
      <c r="AA1013" s="113">
        <f>VLOOKUP(F1013,'24q3 abv'!1:1048576,48,FALSE)</f>
        <v>5.4560268789076396</v>
      </c>
      <c r="AB1013" s="113">
        <f>VLOOKUP(F1013,'24q3 abv'!1:1048576,49,FALSE)</f>
        <v>5.2945731287141546</v>
      </c>
      <c r="AC1013" s="114">
        <f>VLOOKUP(F1013,'24q3 abv'!1:1048576,50,FALSE)</f>
        <v>-0.16145375019348496</v>
      </c>
      <c r="AF1013" s="257"/>
      <c r="AI1013" s="257"/>
    </row>
    <row r="1014" spans="1:35" x14ac:dyDescent="0.2">
      <c r="A1014" s="105">
        <v>3516</v>
      </c>
      <c r="B1014" s="105">
        <v>3516332137</v>
      </c>
      <c r="C1014" s="106" t="s">
        <v>356</v>
      </c>
      <c r="D1014" s="105">
        <v>332</v>
      </c>
      <c r="E1014" s="106" t="s">
        <v>195</v>
      </c>
      <c r="F1014" s="105">
        <v>137</v>
      </c>
      <c r="G1014" s="106" t="s">
        <v>236</v>
      </c>
      <c r="H1014" s="107">
        <v>78</v>
      </c>
      <c r="I1014" s="108"/>
      <c r="J1014" s="109">
        <v>14965</v>
      </c>
      <c r="K1014" s="110">
        <v>15871</v>
      </c>
      <c r="L1014" s="111">
        <f t="shared" si="45"/>
        <v>906</v>
      </c>
      <c r="M1014" s="108"/>
      <c r="N1014" s="109">
        <v>0</v>
      </c>
      <c r="O1014" s="110">
        <v>0</v>
      </c>
      <c r="P1014" s="110">
        <v>43</v>
      </c>
      <c r="Q1014" s="110">
        <v>95</v>
      </c>
      <c r="R1014" s="110" t="s">
        <v>601</v>
      </c>
      <c r="S1014" s="111">
        <f t="shared" si="46"/>
        <v>52</v>
      </c>
      <c r="T1014" s="108"/>
      <c r="U1014" s="109">
        <v>16053</v>
      </c>
      <c r="V1014" s="110">
        <v>17102</v>
      </c>
      <c r="W1014" s="110">
        <v>17154</v>
      </c>
      <c r="X1014" s="111">
        <f t="shared" si="47"/>
        <v>52</v>
      </c>
      <c r="Z1014" s="112">
        <f>VLOOKUP(F1014,'24q3 abv'!1:1048576,46,FALSE)</f>
        <v>0.32882581326707339</v>
      </c>
      <c r="AA1014" s="113">
        <f>VLOOKUP(F1014,'24q3 abv'!1:1048576,48,FALSE)</f>
        <v>7.6749694198937926</v>
      </c>
      <c r="AB1014" s="113">
        <f>VLOOKUP(F1014,'24q3 abv'!1:1048576,49,FALSE)</f>
        <v>8.6072498043796397</v>
      </c>
      <c r="AC1014" s="114">
        <f>VLOOKUP(F1014,'24q3 abv'!1:1048576,50,FALSE)</f>
        <v>0.93228038448584716</v>
      </c>
      <c r="AF1014" s="257"/>
      <c r="AI1014" s="257"/>
    </row>
    <row r="1015" spans="1:35" x14ac:dyDescent="0.2">
      <c r="A1015" s="105">
        <v>3516</v>
      </c>
      <c r="B1015" s="105">
        <v>3516332159</v>
      </c>
      <c r="C1015" s="106" t="s">
        <v>356</v>
      </c>
      <c r="D1015" s="105">
        <v>332</v>
      </c>
      <c r="E1015" s="106" t="s">
        <v>195</v>
      </c>
      <c r="F1015" s="105">
        <v>159</v>
      </c>
      <c r="G1015" s="106" t="s">
        <v>281</v>
      </c>
      <c r="H1015" s="107">
        <v>1</v>
      </c>
      <c r="I1015" s="108"/>
      <c r="J1015" s="109">
        <v>11498.523486506201</v>
      </c>
      <c r="K1015" s="110">
        <v>12181</v>
      </c>
      <c r="L1015" s="111">
        <f t="shared" si="45"/>
        <v>682.47651349379885</v>
      </c>
      <c r="M1015" s="108"/>
      <c r="N1015" s="109">
        <v>4862</v>
      </c>
      <c r="O1015" s="110">
        <v>5151</v>
      </c>
      <c r="P1015" s="110">
        <v>5066</v>
      </c>
      <c r="Q1015" s="110">
        <v>5067</v>
      </c>
      <c r="R1015" s="110" t="s">
        <v>601</v>
      </c>
      <c r="S1015" s="111">
        <f t="shared" si="46"/>
        <v>1</v>
      </c>
      <c r="T1015" s="108"/>
      <c r="U1015" s="109">
        <v>17448.523486506201</v>
      </c>
      <c r="V1015" s="110">
        <v>18435</v>
      </c>
      <c r="W1015" s="110">
        <v>18436</v>
      </c>
      <c r="X1015" s="111">
        <f t="shared" si="47"/>
        <v>1</v>
      </c>
      <c r="Z1015" s="112">
        <f>VLOOKUP(F1015,'24q3 abv'!1:1048576,46,FALSE)</f>
        <v>4.0194583931452144E-5</v>
      </c>
      <c r="AA1015" s="113">
        <f>VLOOKUP(F1015,'24q3 abv'!1:1048576,48,FALSE)</f>
        <v>5.2768947780483426</v>
      </c>
      <c r="AB1015" s="113">
        <f>VLOOKUP(F1015,'24q3 abv'!1:1048576,49,FALSE)</f>
        <v>4.8500958051674665</v>
      </c>
      <c r="AC1015" s="114">
        <f>VLOOKUP(F1015,'24q3 abv'!1:1048576,50,FALSE)</f>
        <v>-0.42679897288087609</v>
      </c>
      <c r="AF1015" s="257"/>
      <c r="AI1015" s="257"/>
    </row>
    <row r="1016" spans="1:35" x14ac:dyDescent="0.2">
      <c r="A1016" s="105">
        <v>3516</v>
      </c>
      <c r="B1016" s="105">
        <v>3516332191</v>
      </c>
      <c r="C1016" s="106" t="s">
        <v>356</v>
      </c>
      <c r="D1016" s="105">
        <v>332</v>
      </c>
      <c r="E1016" s="106" t="s">
        <v>195</v>
      </c>
      <c r="F1016" s="105">
        <v>191</v>
      </c>
      <c r="G1016" s="106" t="s">
        <v>192</v>
      </c>
      <c r="H1016" s="107">
        <v>1</v>
      </c>
      <c r="I1016" s="108"/>
      <c r="J1016" s="109" t="s">
        <v>601</v>
      </c>
      <c r="K1016" s="110">
        <v>14027</v>
      </c>
      <c r="L1016" s="111" t="str">
        <f t="shared" si="45"/>
        <v/>
      </c>
      <c r="M1016" s="108"/>
      <c r="N1016" s="109" t="s">
        <v>601</v>
      </c>
      <c r="O1016" s="110">
        <v>4049</v>
      </c>
      <c r="P1016" s="110">
        <v>4049</v>
      </c>
      <c r="Q1016" s="110">
        <v>3890</v>
      </c>
      <c r="R1016" s="110" t="s">
        <v>601</v>
      </c>
      <c r="S1016" s="111">
        <f t="shared" si="46"/>
        <v>-159</v>
      </c>
      <c r="T1016" s="108"/>
      <c r="U1016" s="109" t="s">
        <v>601</v>
      </c>
      <c r="V1016" s="110">
        <v>19264</v>
      </c>
      <c r="W1016" s="110">
        <v>19105</v>
      </c>
      <c r="X1016" s="111">
        <f t="shared" si="47"/>
        <v>-159</v>
      </c>
      <c r="Z1016" s="112">
        <f>VLOOKUP(F1016,'24q3 abv'!1:1048576,46,FALSE)</f>
        <v>-1.1286795284595144</v>
      </c>
      <c r="AA1016" s="113">
        <f>VLOOKUP(F1016,'24q3 abv'!1:1048576,48,FALSE)</f>
        <v>2.5568211580515205</v>
      </c>
      <c r="AB1016" s="113">
        <f>VLOOKUP(F1016,'24q3 abv'!1:1048576,49,FALSE)</f>
        <v>1.3038493307174188</v>
      </c>
      <c r="AC1016" s="114">
        <f>VLOOKUP(F1016,'24q3 abv'!1:1048576,50,FALSE)</f>
        <v>-1.2529718273341017</v>
      </c>
      <c r="AF1016" s="257"/>
      <c r="AI1016" s="257"/>
    </row>
    <row r="1017" spans="1:35" x14ac:dyDescent="0.2">
      <c r="A1017" s="105">
        <v>3516</v>
      </c>
      <c r="B1017" s="105">
        <v>3516332275</v>
      </c>
      <c r="C1017" s="106" t="s">
        <v>356</v>
      </c>
      <c r="D1017" s="105">
        <v>332</v>
      </c>
      <c r="E1017" s="106" t="s">
        <v>195</v>
      </c>
      <c r="F1017" s="105">
        <v>275</v>
      </c>
      <c r="G1017" s="106" t="s">
        <v>237</v>
      </c>
      <c r="H1017" s="107">
        <v>1</v>
      </c>
      <c r="I1017" s="108"/>
      <c r="J1017" s="109" t="s">
        <v>601</v>
      </c>
      <c r="K1017" s="110">
        <v>12774</v>
      </c>
      <c r="L1017" s="111" t="str">
        <f t="shared" si="45"/>
        <v/>
      </c>
      <c r="M1017" s="108"/>
      <c r="N1017" s="109" t="s">
        <v>601</v>
      </c>
      <c r="O1017" s="110" t="s">
        <v>601</v>
      </c>
      <c r="P1017" s="110">
        <v>3724</v>
      </c>
      <c r="Q1017" s="110">
        <v>3724</v>
      </c>
      <c r="R1017" s="110" t="s">
        <v>601</v>
      </c>
      <c r="S1017" s="111">
        <f t="shared" si="46"/>
        <v>0</v>
      </c>
      <c r="T1017" s="108"/>
      <c r="U1017" s="109" t="s">
        <v>601</v>
      </c>
      <c r="V1017" s="110">
        <v>17686</v>
      </c>
      <c r="W1017" s="110">
        <v>17686</v>
      </c>
      <c r="X1017" s="111">
        <f t="shared" si="47"/>
        <v>0</v>
      </c>
      <c r="Z1017" s="112">
        <f>VLOOKUP(F1017,'24q3 abv'!1:1048576,46,FALSE)</f>
        <v>0</v>
      </c>
      <c r="AA1017" s="113">
        <f>VLOOKUP(F1017,'24q3 abv'!1:1048576,48,FALSE)</f>
        <v>7.3998734670874668</v>
      </c>
      <c r="AB1017" s="113">
        <f>VLOOKUP(F1017,'24q3 abv'!1:1048576,49,FALSE)</f>
        <v>2.3893425259244085</v>
      </c>
      <c r="AC1017" s="114">
        <f>VLOOKUP(F1017,'24q3 abv'!1:1048576,50,FALSE)</f>
        <v>-5.0105309411630579</v>
      </c>
      <c r="AF1017" s="257"/>
      <c r="AI1017" s="257"/>
    </row>
    <row r="1018" spans="1:35" x14ac:dyDescent="0.2">
      <c r="A1018" s="105">
        <v>3516</v>
      </c>
      <c r="B1018" s="105">
        <v>3516332278</v>
      </c>
      <c r="C1018" s="106" t="s">
        <v>356</v>
      </c>
      <c r="D1018" s="105">
        <v>332</v>
      </c>
      <c r="E1018" s="106" t="s">
        <v>195</v>
      </c>
      <c r="F1018" s="105">
        <v>278</v>
      </c>
      <c r="G1018" s="106" t="s">
        <v>238</v>
      </c>
      <c r="H1018" s="107">
        <v>1</v>
      </c>
      <c r="I1018" s="108"/>
      <c r="J1018" s="109">
        <v>12145</v>
      </c>
      <c r="K1018" s="110">
        <v>13444</v>
      </c>
      <c r="L1018" s="111">
        <f t="shared" si="45"/>
        <v>1299</v>
      </c>
      <c r="M1018" s="108"/>
      <c r="N1018" s="109">
        <v>2255</v>
      </c>
      <c r="O1018" s="110">
        <v>2496</v>
      </c>
      <c r="P1018" s="110">
        <v>2193</v>
      </c>
      <c r="Q1018" s="110">
        <v>2223</v>
      </c>
      <c r="R1018" s="110" t="s">
        <v>601</v>
      </c>
      <c r="S1018" s="111">
        <f t="shared" si="46"/>
        <v>30</v>
      </c>
      <c r="T1018" s="108"/>
      <c r="U1018" s="109">
        <v>15488</v>
      </c>
      <c r="V1018" s="110">
        <v>16825</v>
      </c>
      <c r="W1018" s="110">
        <v>16855</v>
      </c>
      <c r="X1018" s="111">
        <f t="shared" si="47"/>
        <v>30</v>
      </c>
      <c r="Z1018" s="112">
        <f>VLOOKUP(F1018,'24q3 abv'!1:1048576,46,FALSE)</f>
        <v>0.21891410507767262</v>
      </c>
      <c r="AA1018" s="113">
        <f>VLOOKUP(F1018,'24q3 abv'!1:1048576,48,FALSE)</f>
        <v>6.4743911722375858</v>
      </c>
      <c r="AB1018" s="113">
        <f>VLOOKUP(F1018,'24q3 abv'!1:1048576,49,FALSE)</f>
        <v>4.4994685180881921</v>
      </c>
      <c r="AC1018" s="114">
        <f>VLOOKUP(F1018,'24q3 abv'!1:1048576,50,FALSE)</f>
        <v>-1.9749226541493936</v>
      </c>
      <c r="AF1018" s="257"/>
      <c r="AI1018" s="257"/>
    </row>
    <row r="1019" spans="1:35" x14ac:dyDescent="0.2">
      <c r="A1019" s="105">
        <v>3516</v>
      </c>
      <c r="B1019" s="105">
        <v>3516332281</v>
      </c>
      <c r="C1019" s="106" t="s">
        <v>356</v>
      </c>
      <c r="D1019" s="105">
        <v>332</v>
      </c>
      <c r="E1019" s="106" t="s">
        <v>195</v>
      </c>
      <c r="F1019" s="105">
        <v>281</v>
      </c>
      <c r="G1019" s="106" t="s">
        <v>185</v>
      </c>
      <c r="H1019" s="107">
        <v>140</v>
      </c>
      <c r="I1019" s="108"/>
      <c r="J1019" s="109">
        <v>15994</v>
      </c>
      <c r="K1019" s="110">
        <v>17596</v>
      </c>
      <c r="L1019" s="111">
        <f t="shared" si="45"/>
        <v>1602</v>
      </c>
      <c r="M1019" s="108"/>
      <c r="N1019" s="109">
        <v>8</v>
      </c>
      <c r="O1019" s="110">
        <v>9</v>
      </c>
      <c r="P1019" s="110">
        <v>0</v>
      </c>
      <c r="Q1019" s="110">
        <v>0</v>
      </c>
      <c r="R1019" s="110" t="s">
        <v>601</v>
      </c>
      <c r="S1019" s="111">
        <f t="shared" si="46"/>
        <v>0</v>
      </c>
      <c r="T1019" s="108"/>
      <c r="U1019" s="109">
        <v>17090</v>
      </c>
      <c r="V1019" s="110">
        <v>18784</v>
      </c>
      <c r="W1019" s="110">
        <v>18784</v>
      </c>
      <c r="X1019" s="111">
        <f t="shared" si="47"/>
        <v>0</v>
      </c>
      <c r="Z1019" s="112">
        <f>VLOOKUP(F1019,'24q3 abv'!1:1048576,46,FALSE)</f>
        <v>-6.4208873631173446E-2</v>
      </c>
      <c r="AA1019" s="113">
        <f>VLOOKUP(F1019,'24q3 abv'!1:1048576,48,FALSE)</f>
        <v>8.6551897611031485</v>
      </c>
      <c r="AB1019" s="113">
        <f>VLOOKUP(F1019,'24q3 abv'!1:1048576,49,FALSE)</f>
        <v>8.5153425341838158</v>
      </c>
      <c r="AC1019" s="114">
        <f>VLOOKUP(F1019,'24q3 abv'!1:1048576,50,FALSE)</f>
        <v>-0.13984722691933271</v>
      </c>
      <c r="AF1019" s="257"/>
      <c r="AI1019" s="257"/>
    </row>
    <row r="1020" spans="1:35" x14ac:dyDescent="0.2">
      <c r="A1020" s="105">
        <v>3516</v>
      </c>
      <c r="B1020" s="105">
        <v>3516332325</v>
      </c>
      <c r="C1020" s="106" t="s">
        <v>356</v>
      </c>
      <c r="D1020" s="105">
        <v>332</v>
      </c>
      <c r="E1020" s="106" t="s">
        <v>195</v>
      </c>
      <c r="F1020" s="105">
        <v>325</v>
      </c>
      <c r="G1020" s="106" t="s">
        <v>194</v>
      </c>
      <c r="H1020" s="107">
        <v>37</v>
      </c>
      <c r="I1020" s="108"/>
      <c r="J1020" s="109">
        <v>13746</v>
      </c>
      <c r="K1020" s="110">
        <v>14050</v>
      </c>
      <c r="L1020" s="111">
        <f t="shared" si="45"/>
        <v>304</v>
      </c>
      <c r="M1020" s="108"/>
      <c r="N1020" s="109">
        <v>1367</v>
      </c>
      <c r="O1020" s="110">
        <v>1398</v>
      </c>
      <c r="P1020" s="110">
        <v>1024</v>
      </c>
      <c r="Q1020" s="110">
        <v>1032</v>
      </c>
      <c r="R1020" s="110" t="s">
        <v>601</v>
      </c>
      <c r="S1020" s="111">
        <f t="shared" si="46"/>
        <v>8</v>
      </c>
      <c r="T1020" s="108"/>
      <c r="U1020" s="109">
        <v>16201</v>
      </c>
      <c r="V1020" s="110">
        <v>16262</v>
      </c>
      <c r="W1020" s="110">
        <v>16270</v>
      </c>
      <c r="X1020" s="111">
        <f t="shared" si="47"/>
        <v>8</v>
      </c>
      <c r="Z1020" s="112">
        <f>VLOOKUP(F1020,'24q3 abv'!1:1048576,46,FALSE)</f>
        <v>5.6776303805690986E-2</v>
      </c>
      <c r="AA1020" s="113">
        <f>VLOOKUP(F1020,'24q3 abv'!1:1048576,48,FALSE)</f>
        <v>8.292799922520123</v>
      </c>
      <c r="AB1020" s="113">
        <f>VLOOKUP(F1020,'24q3 abv'!1:1048576,49,FALSE)</f>
        <v>5.7618065598478587</v>
      </c>
      <c r="AC1020" s="114">
        <f>VLOOKUP(F1020,'24q3 abv'!1:1048576,50,FALSE)</f>
        <v>-2.5309933626722643</v>
      </c>
      <c r="AF1020" s="257"/>
      <c r="AI1020" s="257"/>
    </row>
    <row r="1021" spans="1:35" x14ac:dyDescent="0.2">
      <c r="A1021" s="105">
        <v>3516</v>
      </c>
      <c r="B1021" s="105">
        <v>3516332332</v>
      </c>
      <c r="C1021" s="106" t="s">
        <v>356</v>
      </c>
      <c r="D1021" s="105">
        <v>332</v>
      </c>
      <c r="E1021" s="106" t="s">
        <v>195</v>
      </c>
      <c r="F1021" s="105">
        <v>332</v>
      </c>
      <c r="G1021" s="106" t="s">
        <v>195</v>
      </c>
      <c r="H1021" s="107">
        <v>67</v>
      </c>
      <c r="I1021" s="108"/>
      <c r="J1021" s="109">
        <v>14540</v>
      </c>
      <c r="K1021" s="110">
        <v>16312</v>
      </c>
      <c r="L1021" s="111">
        <f t="shared" si="45"/>
        <v>1772</v>
      </c>
      <c r="M1021" s="108"/>
      <c r="N1021" s="109">
        <v>1101</v>
      </c>
      <c r="O1021" s="110">
        <v>1235</v>
      </c>
      <c r="P1021" s="110">
        <v>552</v>
      </c>
      <c r="Q1021" s="110">
        <v>601</v>
      </c>
      <c r="R1021" s="110" t="s">
        <v>601</v>
      </c>
      <c r="S1021" s="111">
        <f t="shared" si="46"/>
        <v>49</v>
      </c>
      <c r="T1021" s="108"/>
      <c r="U1021" s="109">
        <v>16729</v>
      </c>
      <c r="V1021" s="110">
        <v>18052</v>
      </c>
      <c r="W1021" s="110">
        <v>18101</v>
      </c>
      <c r="X1021" s="111">
        <f t="shared" si="47"/>
        <v>49</v>
      </c>
      <c r="Z1021" s="112">
        <f>VLOOKUP(F1021,'24q3 abv'!1:1048576,46,FALSE)</f>
        <v>0.29565507347125219</v>
      </c>
      <c r="AA1021" s="113">
        <f>VLOOKUP(F1021,'24q3 abv'!1:1048576,48,FALSE)</f>
        <v>10.503968388456613</v>
      </c>
      <c r="AB1021" s="113">
        <f>VLOOKUP(F1021,'24q3 abv'!1:1048576,49,FALSE)</f>
        <v>6.3018962810603467</v>
      </c>
      <c r="AC1021" s="114">
        <f>VLOOKUP(F1021,'24q3 abv'!1:1048576,50,FALSE)</f>
        <v>-4.2020721073962664</v>
      </c>
      <c r="AF1021" s="257"/>
      <c r="AI1021" s="257"/>
    </row>
    <row r="1022" spans="1:35" x14ac:dyDescent="0.2">
      <c r="A1022" s="105">
        <v>3517</v>
      </c>
      <c r="B1022" s="105">
        <v>3517239003</v>
      </c>
      <c r="C1022" s="106" t="s">
        <v>357</v>
      </c>
      <c r="D1022" s="105">
        <v>239</v>
      </c>
      <c r="E1022" s="106" t="s">
        <v>291</v>
      </c>
      <c r="F1022" s="105">
        <v>3</v>
      </c>
      <c r="G1022" s="106" t="s">
        <v>37</v>
      </c>
      <c r="H1022" s="107">
        <v>1</v>
      </c>
      <c r="I1022" s="108"/>
      <c r="J1022" s="109">
        <v>12089.715302013421</v>
      </c>
      <c r="K1022" s="110">
        <v>13031</v>
      </c>
      <c r="L1022" s="111">
        <f t="shared" si="45"/>
        <v>941.28469798657898</v>
      </c>
      <c r="M1022" s="108"/>
      <c r="N1022" s="109">
        <v>1636</v>
      </c>
      <c r="O1022" s="110">
        <v>1764</v>
      </c>
      <c r="P1022" s="110">
        <v>1764</v>
      </c>
      <c r="Q1022" s="110">
        <v>763</v>
      </c>
      <c r="R1022" s="110" t="s">
        <v>601</v>
      </c>
      <c r="S1022" s="111">
        <f t="shared" si="46"/>
        <v>-1001</v>
      </c>
      <c r="T1022" s="108"/>
      <c r="U1022" s="109">
        <v>14813.715302013421</v>
      </c>
      <c r="V1022" s="110">
        <v>15983</v>
      </c>
      <c r="W1022" s="110">
        <v>14982</v>
      </c>
      <c r="X1022" s="111">
        <f t="shared" si="47"/>
        <v>-1001</v>
      </c>
      <c r="Z1022" s="112">
        <f>VLOOKUP(F1022,'24q3 abv'!1:1048576,46,FALSE)</f>
        <v>-7.6795771866539155</v>
      </c>
      <c r="AA1022" s="113">
        <f>VLOOKUP(F1022,'24q3 abv'!1:1048576,48,FALSE)</f>
        <v>10.410942543442467</v>
      </c>
      <c r="AB1022" s="113">
        <f>VLOOKUP(F1022,'24q3 abv'!1:1048576,49,FALSE)</f>
        <v>2.4926605799781987</v>
      </c>
      <c r="AC1022" s="114">
        <f>VLOOKUP(F1022,'24q3 abv'!1:1048576,50,FALSE)</f>
        <v>-7.9182819634642678</v>
      </c>
      <c r="AF1022" s="257"/>
      <c r="AI1022" s="257"/>
    </row>
    <row r="1023" spans="1:35" x14ac:dyDescent="0.2">
      <c r="A1023" s="105">
        <v>3517</v>
      </c>
      <c r="B1023" s="105">
        <v>3517239035</v>
      </c>
      <c r="C1023" s="106" t="s">
        <v>357</v>
      </c>
      <c r="D1023" s="105">
        <v>239</v>
      </c>
      <c r="E1023" s="106" t="s">
        <v>291</v>
      </c>
      <c r="F1023" s="105">
        <v>35</v>
      </c>
      <c r="G1023" s="106" t="s">
        <v>42</v>
      </c>
      <c r="H1023" s="107">
        <v>1</v>
      </c>
      <c r="I1023" s="108"/>
      <c r="J1023" s="109" t="s">
        <v>601</v>
      </c>
      <c r="K1023" s="110">
        <v>18977</v>
      </c>
      <c r="L1023" s="111" t="str">
        <f t="shared" si="45"/>
        <v/>
      </c>
      <c r="M1023" s="108"/>
      <c r="N1023" s="109" t="s">
        <v>601</v>
      </c>
      <c r="O1023" s="110" t="s">
        <v>601</v>
      </c>
      <c r="P1023" s="110">
        <v>7877</v>
      </c>
      <c r="Q1023" s="110">
        <v>7185</v>
      </c>
      <c r="R1023" s="110" t="s">
        <v>601</v>
      </c>
      <c r="S1023" s="111">
        <f t="shared" si="46"/>
        <v>-692</v>
      </c>
      <c r="T1023" s="108"/>
      <c r="U1023" s="109" t="s">
        <v>601</v>
      </c>
      <c r="V1023" s="110">
        <v>28042</v>
      </c>
      <c r="W1023" s="110">
        <v>27350</v>
      </c>
      <c r="X1023" s="111">
        <f t="shared" si="47"/>
        <v>-692</v>
      </c>
      <c r="Z1023" s="112">
        <f>VLOOKUP(F1023,'24q3 abv'!1:1048576,46,FALSE)</f>
        <v>-3.6419865273042262</v>
      </c>
      <c r="AA1023" s="113">
        <f>VLOOKUP(F1023,'24q3 abv'!1:1048576,48,FALSE)</f>
        <v>8.1977373866931007</v>
      </c>
      <c r="AB1023" s="113">
        <f>VLOOKUP(F1023,'24q3 abv'!1:1048576,49,FALSE)</f>
        <v>5.1093170533210595</v>
      </c>
      <c r="AC1023" s="114">
        <f>VLOOKUP(F1023,'24q3 abv'!1:1048576,50,FALSE)</f>
        <v>-3.0884203333720412</v>
      </c>
      <c r="AF1023" s="257"/>
      <c r="AI1023" s="257"/>
    </row>
    <row r="1024" spans="1:35" x14ac:dyDescent="0.2">
      <c r="A1024" s="105">
        <v>3517</v>
      </c>
      <c r="B1024" s="105">
        <v>3517239036</v>
      </c>
      <c r="C1024" s="106" t="s">
        <v>357</v>
      </c>
      <c r="D1024" s="105">
        <v>239</v>
      </c>
      <c r="E1024" s="106" t="s">
        <v>291</v>
      </c>
      <c r="F1024" s="105">
        <v>36</v>
      </c>
      <c r="G1024" s="106" t="s">
        <v>292</v>
      </c>
      <c r="H1024" s="107">
        <v>4</v>
      </c>
      <c r="I1024" s="108"/>
      <c r="J1024" s="109">
        <v>16139</v>
      </c>
      <c r="K1024" s="110">
        <v>17178</v>
      </c>
      <c r="L1024" s="111">
        <f t="shared" si="45"/>
        <v>1039</v>
      </c>
      <c r="M1024" s="108"/>
      <c r="N1024" s="109">
        <v>7636</v>
      </c>
      <c r="O1024" s="110">
        <v>8128</v>
      </c>
      <c r="P1024" s="110">
        <v>8036</v>
      </c>
      <c r="Q1024" s="110">
        <v>8227</v>
      </c>
      <c r="R1024" s="110" t="s">
        <v>601</v>
      </c>
      <c r="S1024" s="111">
        <f t="shared" si="46"/>
        <v>191</v>
      </c>
      <c r="T1024" s="108"/>
      <c r="U1024" s="109">
        <v>24863</v>
      </c>
      <c r="V1024" s="110">
        <v>26402</v>
      </c>
      <c r="W1024" s="110">
        <v>26593</v>
      </c>
      <c r="X1024" s="111">
        <f t="shared" si="47"/>
        <v>191</v>
      </c>
      <c r="Z1024" s="112">
        <f>VLOOKUP(F1024,'24q3 abv'!1:1048576,46,FALSE)</f>
        <v>1.1097980012552853</v>
      </c>
      <c r="AA1024" s="113">
        <f>VLOOKUP(F1024,'24q3 abv'!1:1048576,48,FALSE)</f>
        <v>4.5892913983479948</v>
      </c>
      <c r="AB1024" s="113">
        <f>VLOOKUP(F1024,'24q3 abv'!1:1048576,49,FALSE)</f>
        <v>4.8552603022901666</v>
      </c>
      <c r="AC1024" s="114">
        <f>VLOOKUP(F1024,'24q3 abv'!1:1048576,50,FALSE)</f>
        <v>0.26596890394217176</v>
      </c>
      <c r="AF1024" s="257"/>
      <c r="AI1024" s="257"/>
    </row>
    <row r="1025" spans="1:35" x14ac:dyDescent="0.2">
      <c r="A1025" s="105">
        <v>3517</v>
      </c>
      <c r="B1025" s="105">
        <v>3517239040</v>
      </c>
      <c r="C1025" s="106" t="s">
        <v>357</v>
      </c>
      <c r="D1025" s="105">
        <v>239</v>
      </c>
      <c r="E1025" s="106" t="s">
        <v>291</v>
      </c>
      <c r="F1025" s="105">
        <v>40</v>
      </c>
      <c r="G1025" s="106" t="s">
        <v>97</v>
      </c>
      <c r="H1025" s="107">
        <v>3</v>
      </c>
      <c r="I1025" s="108"/>
      <c r="J1025" s="109">
        <v>12954.484033485678</v>
      </c>
      <c r="K1025" s="110">
        <v>17951</v>
      </c>
      <c r="L1025" s="111">
        <f t="shared" si="45"/>
        <v>4996.5159665143219</v>
      </c>
      <c r="M1025" s="108"/>
      <c r="N1025" s="109">
        <v>3094</v>
      </c>
      <c r="O1025" s="110">
        <v>4288</v>
      </c>
      <c r="P1025" s="110">
        <v>4656</v>
      </c>
      <c r="Q1025" s="110">
        <v>4746</v>
      </c>
      <c r="R1025" s="110" t="s">
        <v>601</v>
      </c>
      <c r="S1025" s="111">
        <f t="shared" si="46"/>
        <v>90</v>
      </c>
      <c r="T1025" s="108"/>
      <c r="U1025" s="109">
        <v>17136.484033485678</v>
      </c>
      <c r="V1025" s="110">
        <v>23795</v>
      </c>
      <c r="W1025" s="110">
        <v>23885</v>
      </c>
      <c r="X1025" s="111">
        <f t="shared" si="47"/>
        <v>90</v>
      </c>
      <c r="Z1025" s="112">
        <f>VLOOKUP(F1025,'24q3 abv'!1:1048576,46,FALSE)</f>
        <v>0.50538577755759206</v>
      </c>
      <c r="AA1025" s="113">
        <f>VLOOKUP(F1025,'24q3 abv'!1:1048576,48,FALSE)</f>
        <v>6.1371922885330239</v>
      </c>
      <c r="AB1025" s="113">
        <f>VLOOKUP(F1025,'24q3 abv'!1:1048576,49,FALSE)</f>
        <v>8.5543560114592889</v>
      </c>
      <c r="AC1025" s="114">
        <f>VLOOKUP(F1025,'24q3 abv'!1:1048576,50,FALSE)</f>
        <v>2.417163722926265</v>
      </c>
      <c r="AF1025" s="257"/>
      <c r="AI1025" s="257"/>
    </row>
    <row r="1026" spans="1:35" x14ac:dyDescent="0.2">
      <c r="A1026" s="105">
        <v>3517</v>
      </c>
      <c r="B1026" s="105">
        <v>3517239044</v>
      </c>
      <c r="C1026" s="106" t="s">
        <v>357</v>
      </c>
      <c r="D1026" s="105">
        <v>239</v>
      </c>
      <c r="E1026" s="106" t="s">
        <v>291</v>
      </c>
      <c r="F1026" s="105">
        <v>44</v>
      </c>
      <c r="G1026" s="106" t="s">
        <v>43</v>
      </c>
      <c r="H1026" s="107">
        <v>3</v>
      </c>
      <c r="I1026" s="108"/>
      <c r="J1026" s="109">
        <v>16273.988402945508</v>
      </c>
      <c r="K1026" s="110">
        <v>19935</v>
      </c>
      <c r="L1026" s="111">
        <f t="shared" si="45"/>
        <v>3661.0115970544921</v>
      </c>
      <c r="M1026" s="108"/>
      <c r="N1026" s="109">
        <v>568</v>
      </c>
      <c r="O1026" s="110">
        <v>695</v>
      </c>
      <c r="P1026" s="110">
        <v>695</v>
      </c>
      <c r="Q1026" s="110">
        <v>695</v>
      </c>
      <c r="R1026" s="110" t="s">
        <v>601</v>
      </c>
      <c r="S1026" s="111">
        <f t="shared" si="46"/>
        <v>0</v>
      </c>
      <c r="T1026" s="108"/>
      <c r="U1026" s="109">
        <v>17929.988402945506</v>
      </c>
      <c r="V1026" s="110">
        <v>21818</v>
      </c>
      <c r="W1026" s="110">
        <v>21818</v>
      </c>
      <c r="X1026" s="111">
        <f t="shared" si="47"/>
        <v>0</v>
      </c>
      <c r="Z1026" s="112">
        <f>VLOOKUP(F1026,'24q3 abv'!1:1048576,46,FALSE)</f>
        <v>0</v>
      </c>
      <c r="AA1026" s="113">
        <f>VLOOKUP(F1026,'24q3 abv'!1:1048576,48,FALSE)</f>
        <v>7.0211140846889624</v>
      </c>
      <c r="AB1026" s="113">
        <f>VLOOKUP(F1026,'24q3 abv'!1:1048576,49,FALSE)</f>
        <v>8.022463184796722</v>
      </c>
      <c r="AC1026" s="114">
        <f>VLOOKUP(F1026,'24q3 abv'!1:1048576,50,FALSE)</f>
        <v>1.0013491001077597</v>
      </c>
      <c r="AF1026" s="257"/>
      <c r="AI1026" s="257"/>
    </row>
    <row r="1027" spans="1:35" x14ac:dyDescent="0.2">
      <c r="A1027" s="105">
        <v>3517</v>
      </c>
      <c r="B1027" s="105">
        <v>3517239052</v>
      </c>
      <c r="C1027" s="106" t="s">
        <v>357</v>
      </c>
      <c r="D1027" s="105">
        <v>239</v>
      </c>
      <c r="E1027" s="106" t="s">
        <v>291</v>
      </c>
      <c r="F1027" s="105">
        <v>52</v>
      </c>
      <c r="G1027" s="106" t="s">
        <v>293</v>
      </c>
      <c r="H1027" s="107">
        <v>17</v>
      </c>
      <c r="I1027" s="108"/>
      <c r="J1027" s="109">
        <v>14833</v>
      </c>
      <c r="K1027" s="110">
        <v>16728</v>
      </c>
      <c r="L1027" s="111">
        <f t="shared" si="45"/>
        <v>1895</v>
      </c>
      <c r="M1027" s="108"/>
      <c r="N1027" s="109">
        <v>5901</v>
      </c>
      <c r="O1027" s="110">
        <v>6655</v>
      </c>
      <c r="P1027" s="110">
        <v>6085</v>
      </c>
      <c r="Q1027" s="110">
        <v>6084</v>
      </c>
      <c r="R1027" s="110" t="s">
        <v>601</v>
      </c>
      <c r="S1027" s="111">
        <f t="shared" si="46"/>
        <v>-1</v>
      </c>
      <c r="T1027" s="108"/>
      <c r="U1027" s="109">
        <v>21822</v>
      </c>
      <c r="V1027" s="110">
        <v>24001</v>
      </c>
      <c r="W1027" s="110">
        <v>24000</v>
      </c>
      <c r="X1027" s="111">
        <f t="shared" si="47"/>
        <v>-1</v>
      </c>
      <c r="Z1027" s="112">
        <f>VLOOKUP(F1027,'24q3 abv'!1:1048576,46,FALSE)</f>
        <v>-6.6926087013996494E-3</v>
      </c>
      <c r="AA1027" s="113">
        <f>VLOOKUP(F1027,'24q3 abv'!1:1048576,48,FALSE)</f>
        <v>7.8144987715006593</v>
      </c>
      <c r="AB1027" s="113">
        <f>VLOOKUP(F1027,'24q3 abv'!1:1048576,49,FALSE)</f>
        <v>5.3511206732993157</v>
      </c>
      <c r="AC1027" s="114">
        <f>VLOOKUP(F1027,'24q3 abv'!1:1048576,50,FALSE)</f>
        <v>-2.4633780982013436</v>
      </c>
      <c r="AF1027" s="257"/>
      <c r="AI1027" s="257"/>
    </row>
    <row r="1028" spans="1:35" x14ac:dyDescent="0.2">
      <c r="A1028" s="105">
        <v>3517</v>
      </c>
      <c r="B1028" s="105">
        <v>3517239072</v>
      </c>
      <c r="C1028" s="106" t="s">
        <v>357</v>
      </c>
      <c r="D1028" s="105">
        <v>239</v>
      </c>
      <c r="E1028" s="106" t="s">
        <v>291</v>
      </c>
      <c r="F1028" s="105">
        <v>72</v>
      </c>
      <c r="G1028" s="106" t="s">
        <v>38</v>
      </c>
      <c r="H1028" s="107">
        <v>1</v>
      </c>
      <c r="I1028" s="108"/>
      <c r="J1028" s="109">
        <v>16913</v>
      </c>
      <c r="K1028" s="110">
        <v>17951</v>
      </c>
      <c r="L1028" s="111">
        <f t="shared" si="45"/>
        <v>1038</v>
      </c>
      <c r="M1028" s="108"/>
      <c r="N1028" s="109">
        <v>4140</v>
      </c>
      <c r="O1028" s="110">
        <v>4394</v>
      </c>
      <c r="P1028" s="110">
        <v>4546</v>
      </c>
      <c r="Q1028" s="110">
        <v>4541</v>
      </c>
      <c r="R1028" s="110" t="s">
        <v>601</v>
      </c>
      <c r="S1028" s="111">
        <f t="shared" si="46"/>
        <v>-5</v>
      </c>
      <c r="T1028" s="108"/>
      <c r="U1028" s="109">
        <v>22141</v>
      </c>
      <c r="V1028" s="110">
        <v>23685</v>
      </c>
      <c r="W1028" s="110">
        <v>23680</v>
      </c>
      <c r="X1028" s="111">
        <f t="shared" si="47"/>
        <v>-5</v>
      </c>
      <c r="Z1028" s="112">
        <f>VLOOKUP(F1028,'24q3 abv'!1:1048576,46,FALSE)</f>
        <v>-2.6092120464838331E-2</v>
      </c>
      <c r="AA1028" s="113">
        <f>VLOOKUP(F1028,'24q3 abv'!1:1048576,48,FALSE)</f>
        <v>4.2224493302400115</v>
      </c>
      <c r="AB1028" s="113">
        <f>VLOOKUP(F1028,'24q3 abv'!1:1048576,49,FALSE)</f>
        <v>4.8903306584052233</v>
      </c>
      <c r="AC1028" s="114">
        <f>VLOOKUP(F1028,'24q3 abv'!1:1048576,50,FALSE)</f>
        <v>0.66788132816521184</v>
      </c>
      <c r="AF1028" s="257"/>
      <c r="AI1028" s="257"/>
    </row>
    <row r="1029" spans="1:35" x14ac:dyDescent="0.2">
      <c r="A1029" s="105">
        <v>3517</v>
      </c>
      <c r="B1029" s="105">
        <v>3517239082</v>
      </c>
      <c r="C1029" s="106" t="s">
        <v>357</v>
      </c>
      <c r="D1029" s="105">
        <v>239</v>
      </c>
      <c r="E1029" s="106" t="s">
        <v>291</v>
      </c>
      <c r="F1029" s="105">
        <v>82</v>
      </c>
      <c r="G1029" s="106" t="s">
        <v>294</v>
      </c>
      <c r="H1029" s="107">
        <v>2</v>
      </c>
      <c r="I1029" s="108"/>
      <c r="J1029" s="109">
        <v>16178</v>
      </c>
      <c r="K1029" s="110">
        <v>12617</v>
      </c>
      <c r="L1029" s="111">
        <f t="shared" si="45"/>
        <v>-3561</v>
      </c>
      <c r="M1029" s="108"/>
      <c r="N1029" s="109">
        <v>7424</v>
      </c>
      <c r="O1029" s="110">
        <v>5790</v>
      </c>
      <c r="P1029" s="110">
        <v>5790</v>
      </c>
      <c r="Q1029" s="110">
        <v>5666</v>
      </c>
      <c r="R1029" s="110" t="s">
        <v>601</v>
      </c>
      <c r="S1029" s="111">
        <f t="shared" si="46"/>
        <v>-124</v>
      </c>
      <c r="T1029" s="108"/>
      <c r="U1029" s="109">
        <v>24690</v>
      </c>
      <c r="V1029" s="110">
        <v>19595</v>
      </c>
      <c r="W1029" s="110">
        <v>19471</v>
      </c>
      <c r="X1029" s="111">
        <f t="shared" si="47"/>
        <v>-124</v>
      </c>
      <c r="Z1029" s="112">
        <f>VLOOKUP(F1029,'24q3 abv'!1:1048576,46,FALSE)</f>
        <v>-0.98719992130688183</v>
      </c>
      <c r="AA1029" s="113">
        <f>VLOOKUP(F1029,'24q3 abv'!1:1048576,48,FALSE)</f>
        <v>5.2802718598078418</v>
      </c>
      <c r="AB1029" s="113">
        <f>VLOOKUP(F1029,'24q3 abv'!1:1048576,49,FALSE)</f>
        <v>4.4604455267078444</v>
      </c>
      <c r="AC1029" s="114">
        <f>VLOOKUP(F1029,'24q3 abv'!1:1048576,50,FALSE)</f>
        <v>-0.81982633309999731</v>
      </c>
      <c r="AF1029" s="257"/>
      <c r="AI1029" s="257"/>
    </row>
    <row r="1030" spans="1:35" x14ac:dyDescent="0.2">
      <c r="A1030" s="105">
        <v>3517</v>
      </c>
      <c r="B1030" s="105">
        <v>3517239083</v>
      </c>
      <c r="C1030" s="106" t="s">
        <v>357</v>
      </c>
      <c r="D1030" s="105">
        <v>239</v>
      </c>
      <c r="E1030" s="106" t="s">
        <v>291</v>
      </c>
      <c r="F1030" s="105">
        <v>83</v>
      </c>
      <c r="G1030" s="106" t="s">
        <v>211</v>
      </c>
      <c r="H1030" s="107">
        <v>2</v>
      </c>
      <c r="I1030" s="108"/>
      <c r="J1030" s="109">
        <v>11960</v>
      </c>
      <c r="K1030" s="110">
        <v>12617</v>
      </c>
      <c r="L1030" s="111">
        <f t="shared" si="45"/>
        <v>657</v>
      </c>
      <c r="M1030" s="108"/>
      <c r="N1030" s="109">
        <v>1934</v>
      </c>
      <c r="O1030" s="110">
        <v>2040</v>
      </c>
      <c r="P1030" s="110">
        <v>1199</v>
      </c>
      <c r="Q1030" s="110">
        <v>1210</v>
      </c>
      <c r="R1030" s="110" t="s">
        <v>601</v>
      </c>
      <c r="S1030" s="111">
        <f t="shared" si="46"/>
        <v>11</v>
      </c>
      <c r="T1030" s="108"/>
      <c r="U1030" s="109">
        <v>14982</v>
      </c>
      <c r="V1030" s="110">
        <v>15004</v>
      </c>
      <c r="W1030" s="110">
        <v>15015</v>
      </c>
      <c r="X1030" s="111">
        <f t="shared" si="47"/>
        <v>11</v>
      </c>
      <c r="Z1030" s="112">
        <f>VLOOKUP(F1030,'24q3 abv'!1:1048576,46,FALSE)</f>
        <v>8.6498611573773587E-2</v>
      </c>
      <c r="AA1030" s="113">
        <f>VLOOKUP(F1030,'24q3 abv'!1:1048576,48,FALSE)</f>
        <v>4.6124117615894233</v>
      </c>
      <c r="AB1030" s="113">
        <f>VLOOKUP(F1030,'24q3 abv'!1:1048576,49,FALSE)</f>
        <v>-1.5444261057630733</v>
      </c>
      <c r="AC1030" s="114">
        <f>VLOOKUP(F1030,'24q3 abv'!1:1048576,50,FALSE)</f>
        <v>-6.1568378673524968</v>
      </c>
      <c r="AF1030" s="257"/>
      <c r="AI1030" s="257"/>
    </row>
    <row r="1031" spans="1:35" x14ac:dyDescent="0.2">
      <c r="A1031" s="105">
        <v>3517</v>
      </c>
      <c r="B1031" s="105">
        <v>3517239094</v>
      </c>
      <c r="C1031" s="106" t="s">
        <v>357</v>
      </c>
      <c r="D1031" s="105">
        <v>239</v>
      </c>
      <c r="E1031" s="106" t="s">
        <v>291</v>
      </c>
      <c r="F1031" s="105">
        <v>94</v>
      </c>
      <c r="G1031" s="106" t="s">
        <v>330</v>
      </c>
      <c r="H1031" s="107">
        <v>2</v>
      </c>
      <c r="I1031" s="108"/>
      <c r="J1031" s="109">
        <v>13282.055354377604</v>
      </c>
      <c r="K1031" s="110">
        <v>18685</v>
      </c>
      <c r="L1031" s="111">
        <f t="shared" si="45"/>
        <v>5402.9446456223959</v>
      </c>
      <c r="M1031" s="108"/>
      <c r="N1031" s="109">
        <v>640</v>
      </c>
      <c r="O1031" s="110">
        <v>900</v>
      </c>
      <c r="P1031" s="110">
        <v>395</v>
      </c>
      <c r="Q1031" s="110">
        <v>391</v>
      </c>
      <c r="R1031" s="110" t="s">
        <v>601</v>
      </c>
      <c r="S1031" s="111">
        <f t="shared" si="46"/>
        <v>-4</v>
      </c>
      <c r="T1031" s="108"/>
      <c r="U1031" s="109">
        <v>15010.055354377604</v>
      </c>
      <c r="V1031" s="110">
        <v>20268</v>
      </c>
      <c r="W1031" s="110">
        <v>20264</v>
      </c>
      <c r="X1031" s="111">
        <f t="shared" si="47"/>
        <v>-4</v>
      </c>
      <c r="Z1031" s="112">
        <f>VLOOKUP(F1031,'24q3 abv'!1:1048576,46,FALSE)</f>
        <v>-2.2245816658653439E-2</v>
      </c>
      <c r="AA1031" s="113">
        <f>VLOOKUP(F1031,'24q3 abv'!1:1048576,48,FALSE)</f>
        <v>6.5824400368468812</v>
      </c>
      <c r="AB1031" s="113">
        <f>VLOOKUP(F1031,'24q3 abv'!1:1048576,49,FALSE)</f>
        <v>3.6057324636979344</v>
      </c>
      <c r="AC1031" s="114">
        <f>VLOOKUP(F1031,'24q3 abv'!1:1048576,50,FALSE)</f>
        <v>-2.9767075731489467</v>
      </c>
      <c r="AF1031" s="257"/>
      <c r="AI1031" s="257"/>
    </row>
    <row r="1032" spans="1:35" x14ac:dyDescent="0.2">
      <c r="A1032" s="105">
        <v>3517</v>
      </c>
      <c r="B1032" s="105">
        <v>3517239095</v>
      </c>
      <c r="C1032" s="106" t="s">
        <v>357</v>
      </c>
      <c r="D1032" s="105">
        <v>239</v>
      </c>
      <c r="E1032" s="106" t="s">
        <v>291</v>
      </c>
      <c r="F1032" s="105">
        <v>95</v>
      </c>
      <c r="G1032" s="106" t="s">
        <v>39</v>
      </c>
      <c r="H1032" s="107">
        <v>2</v>
      </c>
      <c r="I1032" s="108"/>
      <c r="J1032" s="109">
        <v>18651</v>
      </c>
      <c r="K1032" s="110">
        <v>20449</v>
      </c>
      <c r="L1032" s="111">
        <f t="shared" si="45"/>
        <v>1798</v>
      </c>
      <c r="M1032" s="108"/>
      <c r="N1032" s="109">
        <v>50</v>
      </c>
      <c r="O1032" s="110">
        <v>55</v>
      </c>
      <c r="P1032" s="110">
        <v>223</v>
      </c>
      <c r="Q1032" s="110">
        <v>195</v>
      </c>
      <c r="R1032" s="110" t="s">
        <v>601</v>
      </c>
      <c r="S1032" s="111">
        <f t="shared" si="46"/>
        <v>-28</v>
      </c>
      <c r="T1032" s="108"/>
      <c r="U1032" s="109">
        <v>19789</v>
      </c>
      <c r="V1032" s="110">
        <v>21860</v>
      </c>
      <c r="W1032" s="110">
        <v>21832</v>
      </c>
      <c r="X1032" s="111">
        <f t="shared" si="47"/>
        <v>-28</v>
      </c>
      <c r="Z1032" s="112">
        <f>VLOOKUP(F1032,'24q3 abv'!1:1048576,46,FALSE)</f>
        <v>-0.13756321883191447</v>
      </c>
      <c r="AA1032" s="113">
        <f>VLOOKUP(F1032,'24q3 abv'!1:1048576,48,FALSE)</f>
        <v>10.642874418030464</v>
      </c>
      <c r="AB1032" s="113">
        <f>VLOOKUP(F1032,'24q3 abv'!1:1048576,49,FALSE)</f>
        <v>11.463668137205229</v>
      </c>
      <c r="AC1032" s="114">
        <f>VLOOKUP(F1032,'24q3 abv'!1:1048576,50,FALSE)</f>
        <v>0.82079371917476429</v>
      </c>
      <c r="AF1032" s="257"/>
      <c r="AI1032" s="257"/>
    </row>
    <row r="1033" spans="1:35" x14ac:dyDescent="0.2">
      <c r="A1033" s="105">
        <v>3517</v>
      </c>
      <c r="B1033" s="105">
        <v>3517239096</v>
      </c>
      <c r="C1033" s="106" t="s">
        <v>357</v>
      </c>
      <c r="D1033" s="105">
        <v>239</v>
      </c>
      <c r="E1033" s="106" t="s">
        <v>291</v>
      </c>
      <c r="F1033" s="105">
        <v>96</v>
      </c>
      <c r="G1033" s="106" t="s">
        <v>255</v>
      </c>
      <c r="H1033" s="107">
        <v>8</v>
      </c>
      <c r="I1033" s="108"/>
      <c r="J1033" s="109">
        <v>17454</v>
      </c>
      <c r="K1033" s="110">
        <v>18685</v>
      </c>
      <c r="L1033" s="111">
        <f t="shared" si="45"/>
        <v>1231</v>
      </c>
      <c r="M1033" s="108"/>
      <c r="N1033" s="109">
        <v>9903</v>
      </c>
      <c r="O1033" s="110">
        <v>10601</v>
      </c>
      <c r="P1033" s="110">
        <v>10601</v>
      </c>
      <c r="Q1033" s="110">
        <v>10180</v>
      </c>
      <c r="R1033" s="110" t="s">
        <v>601</v>
      </c>
      <c r="S1033" s="111">
        <f t="shared" si="46"/>
        <v>-421</v>
      </c>
      <c r="T1033" s="108"/>
      <c r="U1033" s="109">
        <v>28445</v>
      </c>
      <c r="V1033" s="110">
        <v>30474</v>
      </c>
      <c r="W1033" s="110">
        <v>30053</v>
      </c>
      <c r="X1033" s="111">
        <f t="shared" si="47"/>
        <v>-421</v>
      </c>
      <c r="Z1033" s="112">
        <f>VLOOKUP(F1033,'24q3 abv'!1:1048576,46,FALSE)</f>
        <v>-2.2557123231393632</v>
      </c>
      <c r="AA1033" s="113">
        <f>VLOOKUP(F1033,'24q3 abv'!1:1048576,48,FALSE)</f>
        <v>4.2830907435748582</v>
      </c>
      <c r="AB1033" s="113">
        <f>VLOOKUP(F1033,'24q3 abv'!1:1048576,49,FALSE)</f>
        <v>2.61134048181076</v>
      </c>
      <c r="AC1033" s="114">
        <f>VLOOKUP(F1033,'24q3 abv'!1:1048576,50,FALSE)</f>
        <v>-1.6717502617640982</v>
      </c>
      <c r="AF1033" s="257"/>
      <c r="AI1033" s="257"/>
    </row>
    <row r="1034" spans="1:35" x14ac:dyDescent="0.2">
      <c r="A1034" s="105">
        <v>3517</v>
      </c>
      <c r="B1034" s="105">
        <v>3517239171</v>
      </c>
      <c r="C1034" s="106" t="s">
        <v>357</v>
      </c>
      <c r="D1034" s="105">
        <v>239</v>
      </c>
      <c r="E1034" s="106" t="s">
        <v>291</v>
      </c>
      <c r="F1034" s="105">
        <v>171</v>
      </c>
      <c r="G1034" s="106" t="s">
        <v>299</v>
      </c>
      <c r="H1034" s="107">
        <v>13</v>
      </c>
      <c r="I1034" s="108"/>
      <c r="J1034" s="109">
        <v>14922</v>
      </c>
      <c r="K1034" s="110">
        <v>15269</v>
      </c>
      <c r="L1034" s="111">
        <f t="shared" si="45"/>
        <v>347</v>
      </c>
      <c r="M1034" s="108"/>
      <c r="N1034" s="109">
        <v>4134</v>
      </c>
      <c r="O1034" s="110">
        <v>4230</v>
      </c>
      <c r="P1034" s="110">
        <v>4230</v>
      </c>
      <c r="Q1034" s="110">
        <v>3856</v>
      </c>
      <c r="R1034" s="110" t="s">
        <v>601</v>
      </c>
      <c r="S1034" s="111">
        <f t="shared" si="46"/>
        <v>-374</v>
      </c>
      <c r="T1034" s="108"/>
      <c r="U1034" s="109">
        <v>20144</v>
      </c>
      <c r="V1034" s="110">
        <v>20687</v>
      </c>
      <c r="W1034" s="110">
        <v>20313</v>
      </c>
      <c r="X1034" s="111">
        <f t="shared" si="47"/>
        <v>-374</v>
      </c>
      <c r="Z1034" s="112">
        <f>VLOOKUP(F1034,'24q3 abv'!1:1048576,46,FALSE)</f>
        <v>-2.4482136978375166</v>
      </c>
      <c r="AA1034" s="113">
        <f>VLOOKUP(F1034,'24q3 abv'!1:1048576,48,FALSE)</f>
        <v>6.2207108508592217</v>
      </c>
      <c r="AB1034" s="113">
        <f>VLOOKUP(F1034,'24q3 abv'!1:1048576,49,FALSE)</f>
        <v>2.7372618801691448</v>
      </c>
      <c r="AC1034" s="114">
        <f>VLOOKUP(F1034,'24q3 abv'!1:1048576,50,FALSE)</f>
        <v>-3.4834489706900769</v>
      </c>
      <c r="AF1034" s="257"/>
      <c r="AI1034" s="257"/>
    </row>
    <row r="1035" spans="1:35" x14ac:dyDescent="0.2">
      <c r="A1035" s="105">
        <v>3517</v>
      </c>
      <c r="B1035" s="105">
        <v>3517239172</v>
      </c>
      <c r="C1035" s="106" t="s">
        <v>357</v>
      </c>
      <c r="D1035" s="105">
        <v>239</v>
      </c>
      <c r="E1035" s="106" t="s">
        <v>291</v>
      </c>
      <c r="F1035" s="105">
        <v>172</v>
      </c>
      <c r="G1035" s="106" t="s">
        <v>161</v>
      </c>
      <c r="H1035" s="107">
        <v>2</v>
      </c>
      <c r="I1035" s="108"/>
      <c r="J1035" s="109">
        <v>17454</v>
      </c>
      <c r="K1035" s="110">
        <v>14414</v>
      </c>
      <c r="L1035" s="111">
        <f t="shared" ref="L1035:L1069" si="48">IFERROR(IF(J1035="","",K1035-J1035),"")</f>
        <v>-3040</v>
      </c>
      <c r="M1035" s="108"/>
      <c r="N1035" s="109">
        <v>14804</v>
      </c>
      <c r="O1035" s="110">
        <v>12226</v>
      </c>
      <c r="P1035" s="110">
        <v>12226</v>
      </c>
      <c r="Q1035" s="110">
        <v>9431</v>
      </c>
      <c r="R1035" s="110" t="s">
        <v>601</v>
      </c>
      <c r="S1035" s="111">
        <f t="shared" ref="S1035:S1069" si="49">IFERROR(IF(Q1035="","",Q1035-P1035),"")</f>
        <v>-2795</v>
      </c>
      <c r="T1035" s="108"/>
      <c r="U1035" s="109">
        <v>33346</v>
      </c>
      <c r="V1035" s="110">
        <v>27828</v>
      </c>
      <c r="W1035" s="110">
        <v>25033</v>
      </c>
      <c r="X1035" s="111">
        <f t="shared" ref="X1035:X1069" si="50">IFERROR(IF(V1035="","",W1035-V1035),"")</f>
        <v>-2795</v>
      </c>
      <c r="Z1035" s="112">
        <f>VLOOKUP(F1035,'24q3 abv'!1:1048576,46,FALSE)</f>
        <v>-19.38637163068833</v>
      </c>
      <c r="AA1035" s="113">
        <f>VLOOKUP(F1035,'24q3 abv'!1:1048576,48,FALSE)</f>
        <v>4.5009720849036619</v>
      </c>
      <c r="AB1035" s="113">
        <f>VLOOKUP(F1035,'24q3 abv'!1:1048576,49,FALSE)</f>
        <v>-6.4616671592302364</v>
      </c>
      <c r="AC1035" s="114">
        <f>VLOOKUP(F1035,'24q3 abv'!1:1048576,50,FALSE)</f>
        <v>-10.962639244133898</v>
      </c>
      <c r="AF1035" s="257"/>
      <c r="AI1035" s="257"/>
    </row>
    <row r="1036" spans="1:35" x14ac:dyDescent="0.2">
      <c r="A1036" s="105">
        <v>3517</v>
      </c>
      <c r="B1036" s="105">
        <v>3517239182</v>
      </c>
      <c r="C1036" s="106" t="s">
        <v>357</v>
      </c>
      <c r="D1036" s="105">
        <v>239</v>
      </c>
      <c r="E1036" s="106" t="s">
        <v>291</v>
      </c>
      <c r="F1036" s="105">
        <v>182</v>
      </c>
      <c r="G1036" s="106" t="s">
        <v>213</v>
      </c>
      <c r="H1036" s="107">
        <v>8</v>
      </c>
      <c r="I1036" s="108"/>
      <c r="J1036" s="109">
        <v>16538</v>
      </c>
      <c r="K1036" s="110">
        <v>17927</v>
      </c>
      <c r="L1036" s="111">
        <f t="shared" si="48"/>
        <v>1389</v>
      </c>
      <c r="M1036" s="108"/>
      <c r="N1036" s="109">
        <v>3227</v>
      </c>
      <c r="O1036" s="110">
        <v>3498</v>
      </c>
      <c r="P1036" s="110">
        <v>3498</v>
      </c>
      <c r="Q1036" s="110">
        <v>2977</v>
      </c>
      <c r="R1036" s="110" t="s">
        <v>601</v>
      </c>
      <c r="S1036" s="111">
        <f t="shared" si="49"/>
        <v>-521</v>
      </c>
      <c r="T1036" s="108"/>
      <c r="U1036" s="109">
        <v>20853</v>
      </c>
      <c r="V1036" s="110">
        <v>22613</v>
      </c>
      <c r="W1036" s="110">
        <v>22092</v>
      </c>
      <c r="X1036" s="111">
        <f t="shared" si="50"/>
        <v>-521</v>
      </c>
      <c r="Z1036" s="112">
        <f>VLOOKUP(F1036,'24q3 abv'!1:1048576,46,FALSE)</f>
        <v>-2.9034958146262255</v>
      </c>
      <c r="AA1036" s="113">
        <f>VLOOKUP(F1036,'24q3 abv'!1:1048576,48,FALSE)</f>
        <v>8.3910412278742381</v>
      </c>
      <c r="AB1036" s="113">
        <f>VLOOKUP(F1036,'24q3 abv'!1:1048576,49,FALSE)</f>
        <v>5.3198674172592639</v>
      </c>
      <c r="AC1036" s="114">
        <f>VLOOKUP(F1036,'24q3 abv'!1:1048576,50,FALSE)</f>
        <v>-3.0711738106149742</v>
      </c>
      <c r="AF1036" s="257"/>
      <c r="AI1036" s="257"/>
    </row>
    <row r="1037" spans="1:35" x14ac:dyDescent="0.2">
      <c r="A1037" s="105">
        <v>3517</v>
      </c>
      <c r="B1037" s="105">
        <v>3517239189</v>
      </c>
      <c r="C1037" s="106" t="s">
        <v>357</v>
      </c>
      <c r="D1037" s="105">
        <v>239</v>
      </c>
      <c r="E1037" s="106" t="s">
        <v>291</v>
      </c>
      <c r="F1037" s="105">
        <v>189</v>
      </c>
      <c r="G1037" s="106" t="s">
        <v>59</v>
      </c>
      <c r="H1037" s="107">
        <v>1</v>
      </c>
      <c r="I1037" s="108"/>
      <c r="J1037" s="109" t="s">
        <v>601</v>
      </c>
      <c r="K1037" s="110">
        <v>12566</v>
      </c>
      <c r="L1037" s="111" t="str">
        <f t="shared" si="48"/>
        <v/>
      </c>
      <c r="M1037" s="108"/>
      <c r="N1037" s="109" t="s">
        <v>601</v>
      </c>
      <c r="O1037" s="110" t="s">
        <v>601</v>
      </c>
      <c r="P1037" s="110">
        <v>4273</v>
      </c>
      <c r="Q1037" s="110">
        <v>4292</v>
      </c>
      <c r="R1037" s="110" t="s">
        <v>601</v>
      </c>
      <c r="S1037" s="111">
        <f t="shared" si="49"/>
        <v>19</v>
      </c>
      <c r="T1037" s="108"/>
      <c r="U1037" s="109" t="s">
        <v>601</v>
      </c>
      <c r="V1037" s="110">
        <v>18027</v>
      </c>
      <c r="W1037" s="110">
        <v>18046</v>
      </c>
      <c r="X1037" s="111">
        <f t="shared" si="50"/>
        <v>19</v>
      </c>
      <c r="Z1037" s="112">
        <f>VLOOKUP(F1037,'24q3 abv'!1:1048576,46,FALSE)</f>
        <v>0.14898881764085559</v>
      </c>
      <c r="AA1037" s="113">
        <f>VLOOKUP(F1037,'24q3 abv'!1:1048576,48,FALSE)</f>
        <v>5.2641326180156458</v>
      </c>
      <c r="AB1037" s="113">
        <f>VLOOKUP(F1037,'24q3 abv'!1:1048576,49,FALSE)</f>
        <v>4.8058190231262792</v>
      </c>
      <c r="AC1037" s="114">
        <f>VLOOKUP(F1037,'24q3 abv'!1:1048576,50,FALSE)</f>
        <v>-0.45831359488936663</v>
      </c>
      <c r="AF1037" s="257"/>
      <c r="AI1037" s="257"/>
    </row>
    <row r="1038" spans="1:35" x14ac:dyDescent="0.2">
      <c r="A1038" s="105">
        <v>3517</v>
      </c>
      <c r="B1038" s="105">
        <v>3517239201</v>
      </c>
      <c r="C1038" s="106" t="s">
        <v>357</v>
      </c>
      <c r="D1038" s="105">
        <v>239</v>
      </c>
      <c r="E1038" s="106" t="s">
        <v>291</v>
      </c>
      <c r="F1038" s="105">
        <v>201</v>
      </c>
      <c r="G1038" s="106" t="s">
        <v>36</v>
      </c>
      <c r="H1038" s="107">
        <v>5</v>
      </c>
      <c r="I1038" s="108"/>
      <c r="J1038" s="109">
        <v>18651</v>
      </c>
      <c r="K1038" s="110">
        <v>18371</v>
      </c>
      <c r="L1038" s="111">
        <f t="shared" si="48"/>
        <v>-280</v>
      </c>
      <c r="M1038" s="108"/>
      <c r="N1038" s="109">
        <v>91</v>
      </c>
      <c r="O1038" s="110">
        <v>90</v>
      </c>
      <c r="P1038" s="110">
        <v>153</v>
      </c>
      <c r="Q1038" s="110">
        <v>96</v>
      </c>
      <c r="R1038" s="110" t="s">
        <v>601</v>
      </c>
      <c r="S1038" s="111">
        <f t="shared" si="49"/>
        <v>-57</v>
      </c>
      <c r="T1038" s="108"/>
      <c r="U1038" s="109">
        <v>19830</v>
      </c>
      <c r="V1038" s="110">
        <v>19712</v>
      </c>
      <c r="W1038" s="110">
        <v>19655</v>
      </c>
      <c r="X1038" s="111">
        <f t="shared" si="50"/>
        <v>-57</v>
      </c>
      <c r="Z1038" s="112">
        <f>VLOOKUP(F1038,'24q3 abv'!1:1048576,46,FALSE)</f>
        <v>-0.3106533941193419</v>
      </c>
      <c r="AA1038" s="113">
        <f>VLOOKUP(F1038,'24q3 abv'!1:1048576,48,FALSE)</f>
        <v>11.362483798408906</v>
      </c>
      <c r="AB1038" s="113">
        <f>VLOOKUP(F1038,'24q3 abv'!1:1048576,49,FALSE)</f>
        <v>11.408756853429635</v>
      </c>
      <c r="AC1038" s="114">
        <f>VLOOKUP(F1038,'24q3 abv'!1:1048576,50,FALSE)</f>
        <v>4.6273055020728648E-2</v>
      </c>
      <c r="AF1038" s="257"/>
      <c r="AI1038" s="257"/>
    </row>
    <row r="1039" spans="1:35" x14ac:dyDescent="0.2">
      <c r="A1039" s="105">
        <v>3517</v>
      </c>
      <c r="B1039" s="105">
        <v>3517239219</v>
      </c>
      <c r="C1039" s="106" t="s">
        <v>357</v>
      </c>
      <c r="D1039" s="105">
        <v>239</v>
      </c>
      <c r="E1039" s="106" t="s">
        <v>291</v>
      </c>
      <c r="F1039" s="105">
        <v>219</v>
      </c>
      <c r="G1039" s="106" t="s">
        <v>316</v>
      </c>
      <c r="H1039" s="107">
        <v>1</v>
      </c>
      <c r="I1039" s="108"/>
      <c r="J1039" s="109">
        <v>11651.964595847097</v>
      </c>
      <c r="K1039" s="110">
        <v>12360</v>
      </c>
      <c r="L1039" s="111">
        <f t="shared" si="48"/>
        <v>708.03540415290263</v>
      </c>
      <c r="M1039" s="108"/>
      <c r="N1039" s="109">
        <v>5715</v>
      </c>
      <c r="O1039" s="110">
        <v>6063</v>
      </c>
      <c r="P1039" s="110">
        <v>6047</v>
      </c>
      <c r="Q1039" s="110">
        <v>6098</v>
      </c>
      <c r="R1039" s="110" t="s">
        <v>601</v>
      </c>
      <c r="S1039" s="111">
        <f t="shared" si="49"/>
        <v>51</v>
      </c>
      <c r="T1039" s="108"/>
      <c r="U1039" s="109">
        <v>18454.964595847097</v>
      </c>
      <c r="V1039" s="110">
        <v>19595</v>
      </c>
      <c r="W1039" s="110">
        <v>19646</v>
      </c>
      <c r="X1039" s="111">
        <f t="shared" si="50"/>
        <v>51</v>
      </c>
      <c r="Z1039" s="112">
        <f>VLOOKUP(F1039,'24q3 abv'!1:1048576,46,FALSE)</f>
        <v>0.41813274967182679</v>
      </c>
      <c r="AA1039" s="113">
        <f>VLOOKUP(F1039,'24q3 abv'!1:1048576,48,FALSE)</f>
        <v>5.1260815340166603</v>
      </c>
      <c r="AB1039" s="113">
        <f>VLOOKUP(F1039,'24q3 abv'!1:1048576,49,FALSE)</f>
        <v>5.1268761502118938</v>
      </c>
      <c r="AC1039" s="114">
        <f>VLOOKUP(F1039,'24q3 abv'!1:1048576,50,FALSE)</f>
        <v>7.9461619523346627E-4</v>
      </c>
      <c r="AF1039" s="257"/>
      <c r="AI1039" s="257"/>
    </row>
    <row r="1040" spans="1:35" x14ac:dyDescent="0.2">
      <c r="A1040" s="105">
        <v>3517</v>
      </c>
      <c r="B1040" s="105">
        <v>3517239231</v>
      </c>
      <c r="C1040" s="106" t="s">
        <v>357</v>
      </c>
      <c r="D1040" s="105">
        <v>239</v>
      </c>
      <c r="E1040" s="106" t="s">
        <v>291</v>
      </c>
      <c r="F1040" s="105">
        <v>231</v>
      </c>
      <c r="G1040" s="106" t="s">
        <v>301</v>
      </c>
      <c r="H1040" s="107">
        <v>10</v>
      </c>
      <c r="I1040" s="108"/>
      <c r="J1040" s="109">
        <v>15848</v>
      </c>
      <c r="K1040" s="110">
        <v>16321</v>
      </c>
      <c r="L1040" s="111">
        <f t="shared" si="48"/>
        <v>473</v>
      </c>
      <c r="M1040" s="108"/>
      <c r="N1040" s="109">
        <v>4281</v>
      </c>
      <c r="O1040" s="110">
        <v>4409</v>
      </c>
      <c r="P1040" s="110">
        <v>4530</v>
      </c>
      <c r="Q1040" s="110">
        <v>4428</v>
      </c>
      <c r="R1040" s="110" t="s">
        <v>601</v>
      </c>
      <c r="S1040" s="111">
        <f t="shared" si="49"/>
        <v>-102</v>
      </c>
      <c r="T1040" s="108"/>
      <c r="U1040" s="109">
        <v>21217</v>
      </c>
      <c r="V1040" s="110">
        <v>22039</v>
      </c>
      <c r="W1040" s="110">
        <v>21937</v>
      </c>
      <c r="X1040" s="111">
        <f t="shared" si="50"/>
        <v>-102</v>
      </c>
      <c r="Z1040" s="112">
        <f>VLOOKUP(F1040,'24q3 abv'!1:1048576,46,FALSE)</f>
        <v>-0.62815431451004144</v>
      </c>
      <c r="AA1040" s="113">
        <f>VLOOKUP(F1040,'24q3 abv'!1:1048576,48,FALSE)</f>
        <v>2.1092857803750538</v>
      </c>
      <c r="AB1040" s="113">
        <f>VLOOKUP(F1040,'24q3 abv'!1:1048576,49,FALSE)</f>
        <v>2.3290864560935862</v>
      </c>
      <c r="AC1040" s="114">
        <f>VLOOKUP(F1040,'24q3 abv'!1:1048576,50,FALSE)</f>
        <v>0.21980067571853246</v>
      </c>
      <c r="AF1040" s="257"/>
      <c r="AI1040" s="257"/>
    </row>
    <row r="1041" spans="1:35" x14ac:dyDescent="0.2">
      <c r="A1041" s="105">
        <v>3517</v>
      </c>
      <c r="B1041" s="105">
        <v>3517239239</v>
      </c>
      <c r="C1041" s="106" t="s">
        <v>357</v>
      </c>
      <c r="D1041" s="105">
        <v>239</v>
      </c>
      <c r="E1041" s="106" t="s">
        <v>291</v>
      </c>
      <c r="F1041" s="105">
        <v>239</v>
      </c>
      <c r="G1041" s="106" t="s">
        <v>291</v>
      </c>
      <c r="H1041" s="107">
        <v>108</v>
      </c>
      <c r="I1041" s="108"/>
      <c r="J1041" s="109">
        <v>15220</v>
      </c>
      <c r="K1041" s="110">
        <v>16631</v>
      </c>
      <c r="L1041" s="111">
        <f t="shared" si="48"/>
        <v>1411</v>
      </c>
      <c r="M1041" s="108"/>
      <c r="N1041" s="109">
        <v>5169</v>
      </c>
      <c r="O1041" s="110">
        <v>5649</v>
      </c>
      <c r="P1041" s="110">
        <v>4848</v>
      </c>
      <c r="Q1041" s="110">
        <v>4860</v>
      </c>
      <c r="R1041" s="110" t="s">
        <v>601</v>
      </c>
      <c r="S1041" s="111">
        <f t="shared" si="49"/>
        <v>12</v>
      </c>
      <c r="T1041" s="108"/>
      <c r="U1041" s="109">
        <v>21477</v>
      </c>
      <c r="V1041" s="110">
        <v>22667</v>
      </c>
      <c r="W1041" s="110">
        <v>22679</v>
      </c>
      <c r="X1041" s="111">
        <f t="shared" si="50"/>
        <v>12</v>
      </c>
      <c r="Z1041" s="112">
        <f>VLOOKUP(F1041,'24q3 abv'!1:1048576,46,FALSE)</f>
        <v>6.9635425478821844E-2</v>
      </c>
      <c r="AA1041" s="113">
        <f>VLOOKUP(F1041,'24q3 abv'!1:1048576,48,FALSE)</f>
        <v>6.9763115478287858</v>
      </c>
      <c r="AB1041" s="113">
        <f>VLOOKUP(F1041,'24q3 abv'!1:1048576,49,FALSE)</f>
        <v>3.2313440078714915</v>
      </c>
      <c r="AC1041" s="114">
        <f>VLOOKUP(F1041,'24q3 abv'!1:1048576,50,FALSE)</f>
        <v>-3.7449675399572944</v>
      </c>
      <c r="AF1041" s="257"/>
      <c r="AI1041" s="257"/>
    </row>
    <row r="1042" spans="1:35" x14ac:dyDescent="0.2">
      <c r="A1042" s="105">
        <v>3517</v>
      </c>
      <c r="B1042" s="105">
        <v>3517239261</v>
      </c>
      <c r="C1042" s="106" t="s">
        <v>357</v>
      </c>
      <c r="D1042" s="105">
        <v>239</v>
      </c>
      <c r="E1042" s="106" t="s">
        <v>291</v>
      </c>
      <c r="F1042" s="105">
        <v>261</v>
      </c>
      <c r="G1042" s="106" t="s">
        <v>163</v>
      </c>
      <c r="H1042" s="107">
        <v>1</v>
      </c>
      <c r="I1042" s="108"/>
      <c r="J1042" s="109">
        <v>14238</v>
      </c>
      <c r="K1042" s="110">
        <v>12617</v>
      </c>
      <c r="L1042" s="111">
        <f t="shared" si="48"/>
        <v>-1621</v>
      </c>
      <c r="M1042" s="108"/>
      <c r="N1042" s="109">
        <v>9974</v>
      </c>
      <c r="O1042" s="110">
        <v>8838</v>
      </c>
      <c r="P1042" s="110">
        <v>9670</v>
      </c>
      <c r="Q1042" s="110">
        <v>9652</v>
      </c>
      <c r="R1042" s="110" t="s">
        <v>601</v>
      </c>
      <c r="S1042" s="111">
        <f t="shared" si="49"/>
        <v>-18</v>
      </c>
      <c r="T1042" s="108"/>
      <c r="U1042" s="109">
        <v>25300</v>
      </c>
      <c r="V1042" s="110">
        <v>23475</v>
      </c>
      <c r="W1042" s="110">
        <v>23457</v>
      </c>
      <c r="X1042" s="111">
        <f t="shared" si="50"/>
        <v>-18</v>
      </c>
      <c r="Z1042" s="112">
        <f>VLOOKUP(F1042,'24q3 abv'!1:1048576,46,FALSE)</f>
        <v>-0.13700022107528298</v>
      </c>
      <c r="AA1042" s="113">
        <f>VLOOKUP(F1042,'24q3 abv'!1:1048576,48,FALSE)</f>
        <v>-9.4824319345853739E-2</v>
      </c>
      <c r="AB1042" s="113">
        <f>VLOOKUP(F1042,'24q3 abv'!1:1048576,49,FALSE)</f>
        <v>4.4212582534003682</v>
      </c>
      <c r="AC1042" s="114">
        <f>VLOOKUP(F1042,'24q3 abv'!1:1048576,50,FALSE)</f>
        <v>4.5160825727462219</v>
      </c>
      <c r="AF1042" s="257"/>
      <c r="AI1042" s="257"/>
    </row>
    <row r="1043" spans="1:35" x14ac:dyDescent="0.2">
      <c r="A1043" s="105">
        <v>3517</v>
      </c>
      <c r="B1043" s="105">
        <v>3517239264</v>
      </c>
      <c r="C1043" s="106" t="s">
        <v>357</v>
      </c>
      <c r="D1043" s="105">
        <v>239</v>
      </c>
      <c r="E1043" s="106" t="s">
        <v>291</v>
      </c>
      <c r="F1043" s="105">
        <v>264</v>
      </c>
      <c r="G1043" s="106" t="s">
        <v>319</v>
      </c>
      <c r="H1043" s="107">
        <v>2</v>
      </c>
      <c r="I1043" s="108"/>
      <c r="J1043" s="109">
        <v>11774.163953828491</v>
      </c>
      <c r="K1043" s="110">
        <v>14898</v>
      </c>
      <c r="L1043" s="111">
        <f t="shared" si="48"/>
        <v>3123.8360461715092</v>
      </c>
      <c r="M1043" s="108"/>
      <c r="N1043" s="109">
        <v>5778</v>
      </c>
      <c r="O1043" s="110">
        <v>7311</v>
      </c>
      <c r="P1043" s="110">
        <v>8097</v>
      </c>
      <c r="Q1043" s="110">
        <v>7311</v>
      </c>
      <c r="R1043" s="110" t="s">
        <v>601</v>
      </c>
      <c r="S1043" s="111">
        <f t="shared" si="49"/>
        <v>-786</v>
      </c>
      <c r="T1043" s="108"/>
      <c r="U1043" s="109">
        <v>18640.163953828491</v>
      </c>
      <c r="V1043" s="110">
        <v>24183</v>
      </c>
      <c r="W1043" s="110">
        <v>23397</v>
      </c>
      <c r="X1043" s="111">
        <f t="shared" si="50"/>
        <v>-786</v>
      </c>
      <c r="Z1043" s="112">
        <f>VLOOKUP(F1043,'24q3 abv'!1:1048576,46,FALSE)</f>
        <v>-5.2785977887367324</v>
      </c>
      <c r="AA1043" s="113">
        <f>VLOOKUP(F1043,'24q3 abv'!1:1048576,48,FALSE)</f>
        <v>4.5132511476025803</v>
      </c>
      <c r="AB1043" s="113">
        <f>VLOOKUP(F1043,'24q3 abv'!1:1048576,49,FALSE)</f>
        <v>3.1442970745760039</v>
      </c>
      <c r="AC1043" s="114">
        <f>VLOOKUP(F1043,'24q3 abv'!1:1048576,50,FALSE)</f>
        <v>-1.3689540730265763</v>
      </c>
      <c r="AF1043" s="257"/>
      <c r="AI1043" s="257"/>
    </row>
    <row r="1044" spans="1:35" x14ac:dyDescent="0.2">
      <c r="A1044" s="105">
        <v>3517</v>
      </c>
      <c r="B1044" s="105">
        <v>3517239285</v>
      </c>
      <c r="C1044" s="106" t="s">
        <v>357</v>
      </c>
      <c r="D1044" s="105">
        <v>239</v>
      </c>
      <c r="E1044" s="106" t="s">
        <v>291</v>
      </c>
      <c r="F1044" s="105">
        <v>285</v>
      </c>
      <c r="G1044" s="106" t="s">
        <v>64</v>
      </c>
      <c r="H1044" s="107">
        <v>1</v>
      </c>
      <c r="I1044" s="108"/>
      <c r="J1044" s="109" t="s">
        <v>601</v>
      </c>
      <c r="K1044" s="110">
        <v>15431</v>
      </c>
      <c r="L1044" s="111" t="str">
        <f t="shared" si="48"/>
        <v/>
      </c>
      <c r="M1044" s="108"/>
      <c r="N1044" s="109" t="s">
        <v>601</v>
      </c>
      <c r="O1044" s="110" t="s">
        <v>601</v>
      </c>
      <c r="P1044" s="110">
        <v>3719</v>
      </c>
      <c r="Q1044" s="110">
        <v>2617</v>
      </c>
      <c r="R1044" s="110" t="s">
        <v>601</v>
      </c>
      <c r="S1044" s="111">
        <f t="shared" si="49"/>
        <v>-1102</v>
      </c>
      <c r="T1044" s="108"/>
      <c r="U1044" s="109" t="s">
        <v>601</v>
      </c>
      <c r="V1044" s="110">
        <v>20338</v>
      </c>
      <c r="W1044" s="110">
        <v>19236</v>
      </c>
      <c r="X1044" s="111">
        <f t="shared" si="50"/>
        <v>-1102</v>
      </c>
      <c r="Z1044" s="112">
        <f>VLOOKUP(F1044,'24q3 abv'!1:1048576,46,FALSE)</f>
        <v>-7.1403336146237422</v>
      </c>
      <c r="AA1044" s="113">
        <f>VLOOKUP(F1044,'24q3 abv'!1:1048576,48,FALSE)</f>
        <v>12.599654036443464</v>
      </c>
      <c r="AB1044" s="113">
        <f>VLOOKUP(F1044,'24q3 abv'!1:1048576,49,FALSE)</f>
        <v>6.0000398874237453</v>
      </c>
      <c r="AC1044" s="114">
        <f>VLOOKUP(F1044,'24q3 abv'!1:1048576,50,FALSE)</f>
        <v>-6.5996141490197191</v>
      </c>
      <c r="AF1044" s="257"/>
      <c r="AI1044" s="257"/>
    </row>
    <row r="1045" spans="1:35" x14ac:dyDescent="0.2">
      <c r="A1045" s="105">
        <v>3517</v>
      </c>
      <c r="B1045" s="105">
        <v>3517239293</v>
      </c>
      <c r="C1045" s="106" t="s">
        <v>357</v>
      </c>
      <c r="D1045" s="105">
        <v>239</v>
      </c>
      <c r="E1045" s="106" t="s">
        <v>291</v>
      </c>
      <c r="F1045" s="105">
        <v>293</v>
      </c>
      <c r="G1045" s="106" t="s">
        <v>65</v>
      </c>
      <c r="H1045" s="107">
        <v>3</v>
      </c>
      <c r="I1045" s="108"/>
      <c r="J1045" s="109">
        <v>14978</v>
      </c>
      <c r="K1045" s="110">
        <v>14885</v>
      </c>
      <c r="L1045" s="111">
        <f t="shared" si="48"/>
        <v>-93</v>
      </c>
      <c r="M1045" s="108"/>
      <c r="N1045" s="109">
        <v>404</v>
      </c>
      <c r="O1045" s="110">
        <v>402</v>
      </c>
      <c r="P1045" s="110">
        <v>428</v>
      </c>
      <c r="Q1045" s="110">
        <v>516</v>
      </c>
      <c r="R1045" s="110" t="s">
        <v>601</v>
      </c>
      <c r="S1045" s="111">
        <f t="shared" si="49"/>
        <v>88</v>
      </c>
      <c r="T1045" s="108"/>
      <c r="U1045" s="109">
        <v>16470</v>
      </c>
      <c r="V1045" s="110">
        <v>16501</v>
      </c>
      <c r="W1045" s="110">
        <v>16589</v>
      </c>
      <c r="X1045" s="111">
        <f t="shared" si="50"/>
        <v>88</v>
      </c>
      <c r="Z1045" s="112">
        <f>VLOOKUP(F1045,'24q3 abv'!1:1048576,46,FALSE)</f>
        <v>0.59280032246729775</v>
      </c>
      <c r="AA1045" s="113">
        <f>VLOOKUP(F1045,'24q3 abv'!1:1048576,48,FALSE)</f>
        <v>10.669097540232126</v>
      </c>
      <c r="AB1045" s="113">
        <f>VLOOKUP(F1045,'24q3 abv'!1:1048576,49,FALSE)</f>
        <v>11.558525803307015</v>
      </c>
      <c r="AC1045" s="114">
        <f>VLOOKUP(F1045,'24q3 abv'!1:1048576,50,FALSE)</f>
        <v>0.88942826307488865</v>
      </c>
      <c r="AF1045" s="257"/>
      <c r="AI1045" s="257"/>
    </row>
    <row r="1046" spans="1:35" x14ac:dyDescent="0.2">
      <c r="A1046" s="105">
        <v>3517</v>
      </c>
      <c r="B1046" s="105">
        <v>3517239310</v>
      </c>
      <c r="C1046" s="106" t="s">
        <v>357</v>
      </c>
      <c r="D1046" s="105">
        <v>239</v>
      </c>
      <c r="E1046" s="106" t="s">
        <v>291</v>
      </c>
      <c r="F1046" s="105">
        <v>310</v>
      </c>
      <c r="G1046" s="106" t="s">
        <v>303</v>
      </c>
      <c r="H1046" s="107">
        <v>34</v>
      </c>
      <c r="I1046" s="108"/>
      <c r="J1046" s="109">
        <v>16864</v>
      </c>
      <c r="K1046" s="110">
        <v>18695</v>
      </c>
      <c r="L1046" s="111">
        <f t="shared" si="48"/>
        <v>1831</v>
      </c>
      <c r="M1046" s="108"/>
      <c r="N1046" s="109">
        <v>3573</v>
      </c>
      <c r="O1046" s="110">
        <v>3961</v>
      </c>
      <c r="P1046" s="110">
        <v>3961</v>
      </c>
      <c r="Q1046" s="110">
        <v>3087</v>
      </c>
      <c r="R1046" s="110" t="s">
        <v>601</v>
      </c>
      <c r="S1046" s="111">
        <f t="shared" si="49"/>
        <v>-874</v>
      </c>
      <c r="T1046" s="108"/>
      <c r="U1046" s="109">
        <v>21525</v>
      </c>
      <c r="V1046" s="110">
        <v>23844</v>
      </c>
      <c r="W1046" s="110">
        <v>22970</v>
      </c>
      <c r="X1046" s="111">
        <f t="shared" si="50"/>
        <v>-874</v>
      </c>
      <c r="Z1046" s="112">
        <f>VLOOKUP(F1046,'24q3 abv'!1:1048576,46,FALSE)</f>
        <v>-4.676954398593594</v>
      </c>
      <c r="AA1046" s="113">
        <f>VLOOKUP(F1046,'24q3 abv'!1:1048576,48,FALSE)</f>
        <v>10.003132547590765</v>
      </c>
      <c r="AB1046" s="113">
        <f>VLOOKUP(F1046,'24q3 abv'!1:1048576,49,FALSE)</f>
        <v>5.5854840140260498</v>
      </c>
      <c r="AC1046" s="114">
        <f>VLOOKUP(F1046,'24q3 abv'!1:1048576,50,FALSE)</f>
        <v>-4.4176485335647149</v>
      </c>
      <c r="AF1046" s="257"/>
      <c r="AI1046" s="257"/>
    </row>
    <row r="1047" spans="1:35" x14ac:dyDescent="0.2">
      <c r="A1047" s="105">
        <v>3517</v>
      </c>
      <c r="B1047" s="105">
        <v>3517239323</v>
      </c>
      <c r="C1047" s="106" t="s">
        <v>357</v>
      </c>
      <c r="D1047" s="105">
        <v>239</v>
      </c>
      <c r="E1047" s="106" t="s">
        <v>291</v>
      </c>
      <c r="F1047" s="105">
        <v>323</v>
      </c>
      <c r="G1047" s="106" t="s">
        <v>221</v>
      </c>
      <c r="H1047" s="107">
        <v>1</v>
      </c>
      <c r="I1047" s="108"/>
      <c r="J1047" s="109" t="s">
        <v>601</v>
      </c>
      <c r="K1047" s="110">
        <v>13496</v>
      </c>
      <c r="L1047" s="111" t="str">
        <f t="shared" si="48"/>
        <v/>
      </c>
      <c r="M1047" s="108"/>
      <c r="N1047" s="109" t="s">
        <v>601</v>
      </c>
      <c r="O1047" s="110" t="s">
        <v>601</v>
      </c>
      <c r="P1047" s="110">
        <v>3259</v>
      </c>
      <c r="Q1047" s="110">
        <v>3251</v>
      </c>
      <c r="R1047" s="110" t="s">
        <v>601</v>
      </c>
      <c r="S1047" s="111">
        <f t="shared" si="49"/>
        <v>-8</v>
      </c>
      <c r="T1047" s="108"/>
      <c r="U1047" s="109" t="s">
        <v>601</v>
      </c>
      <c r="V1047" s="110">
        <v>17943</v>
      </c>
      <c r="W1047" s="110">
        <v>17935</v>
      </c>
      <c r="X1047" s="111">
        <f t="shared" si="50"/>
        <v>-8</v>
      </c>
      <c r="Z1047" s="112">
        <f>VLOOKUP(F1047,'24q3 abv'!1:1048576,46,FALSE)</f>
        <v>-6.336842552343569E-2</v>
      </c>
      <c r="AA1047" s="113">
        <f>VLOOKUP(F1047,'24q3 abv'!1:1048576,48,FALSE)</f>
        <v>12.254971253398553</v>
      </c>
      <c r="AB1047" s="113">
        <f>VLOOKUP(F1047,'24q3 abv'!1:1048576,49,FALSE)</f>
        <v>6.5565920358927459</v>
      </c>
      <c r="AC1047" s="114">
        <f>VLOOKUP(F1047,'24q3 abv'!1:1048576,50,FALSE)</f>
        <v>-5.6983792175058072</v>
      </c>
      <c r="AF1047" s="257"/>
      <c r="AI1047" s="257"/>
    </row>
    <row r="1048" spans="1:35" x14ac:dyDescent="0.2">
      <c r="A1048" s="105">
        <v>3517</v>
      </c>
      <c r="B1048" s="105">
        <v>3517239331</v>
      </c>
      <c r="C1048" s="106" t="s">
        <v>357</v>
      </c>
      <c r="D1048" s="105">
        <v>239</v>
      </c>
      <c r="E1048" s="106" t="s">
        <v>291</v>
      </c>
      <c r="F1048" s="105">
        <v>331</v>
      </c>
      <c r="G1048" s="106" t="s">
        <v>40</v>
      </c>
      <c r="H1048" s="107">
        <v>1</v>
      </c>
      <c r="I1048" s="108"/>
      <c r="J1048" s="109">
        <v>12569.268859364875</v>
      </c>
      <c r="K1048" s="110">
        <v>18318</v>
      </c>
      <c r="L1048" s="111">
        <f t="shared" si="48"/>
        <v>5748.7311406351255</v>
      </c>
      <c r="M1048" s="108"/>
      <c r="N1048" s="109">
        <v>2821</v>
      </c>
      <c r="O1048" s="110">
        <v>4111</v>
      </c>
      <c r="P1048" s="110">
        <v>3700</v>
      </c>
      <c r="Q1048" s="110">
        <v>3499</v>
      </c>
      <c r="R1048" s="110" t="s">
        <v>601</v>
      </c>
      <c r="S1048" s="111">
        <f t="shared" si="49"/>
        <v>-201</v>
      </c>
      <c r="T1048" s="108"/>
      <c r="U1048" s="109">
        <v>16478.268859364875</v>
      </c>
      <c r="V1048" s="110">
        <v>23206</v>
      </c>
      <c r="W1048" s="110">
        <v>23005</v>
      </c>
      <c r="X1048" s="111">
        <f t="shared" si="50"/>
        <v>-201</v>
      </c>
      <c r="Z1048" s="112">
        <f>VLOOKUP(F1048,'24q3 abv'!1:1048576,46,FALSE)</f>
        <v>-1.0982046726682881</v>
      </c>
      <c r="AA1048" s="113">
        <f>VLOOKUP(F1048,'24q3 abv'!1:1048576,48,FALSE)</f>
        <v>7.8982011483907915</v>
      </c>
      <c r="AB1048" s="113">
        <f>VLOOKUP(F1048,'24q3 abv'!1:1048576,49,FALSE)</f>
        <v>4.9441425167207242</v>
      </c>
      <c r="AC1048" s="114">
        <f>VLOOKUP(F1048,'24q3 abv'!1:1048576,50,FALSE)</f>
        <v>-2.9540586316700672</v>
      </c>
      <c r="AF1048" s="257"/>
      <c r="AI1048" s="257"/>
    </row>
    <row r="1049" spans="1:35" x14ac:dyDescent="0.2">
      <c r="A1049" s="105">
        <v>3517</v>
      </c>
      <c r="B1049" s="105">
        <v>3517239336</v>
      </c>
      <c r="C1049" s="106" t="s">
        <v>357</v>
      </c>
      <c r="D1049" s="105">
        <v>239</v>
      </c>
      <c r="E1049" s="106" t="s">
        <v>291</v>
      </c>
      <c r="F1049" s="105">
        <v>336</v>
      </c>
      <c r="G1049" s="106" t="s">
        <v>132</v>
      </c>
      <c r="H1049" s="107">
        <v>2</v>
      </c>
      <c r="I1049" s="108"/>
      <c r="J1049" s="109">
        <v>11960</v>
      </c>
      <c r="K1049" s="110">
        <v>15044</v>
      </c>
      <c r="L1049" s="111">
        <f t="shared" si="48"/>
        <v>3084</v>
      </c>
      <c r="M1049" s="108"/>
      <c r="N1049" s="109">
        <v>1601</v>
      </c>
      <c r="O1049" s="110">
        <v>2014</v>
      </c>
      <c r="P1049" s="110">
        <v>1377</v>
      </c>
      <c r="Q1049" s="110">
        <v>2014</v>
      </c>
      <c r="R1049" s="110" t="s">
        <v>601</v>
      </c>
      <c r="S1049" s="111">
        <f t="shared" si="49"/>
        <v>637</v>
      </c>
      <c r="T1049" s="108"/>
      <c r="U1049" s="109">
        <v>14649</v>
      </c>
      <c r="V1049" s="110">
        <v>17609</v>
      </c>
      <c r="W1049" s="110">
        <v>18246</v>
      </c>
      <c r="X1049" s="111">
        <f t="shared" si="50"/>
        <v>637</v>
      </c>
      <c r="Z1049" s="112">
        <f>VLOOKUP(F1049,'24q3 abv'!1:1048576,46,FALSE)</f>
        <v>4.234453997041868</v>
      </c>
      <c r="AA1049" s="113">
        <f>VLOOKUP(F1049,'24q3 abv'!1:1048576,48,FALSE)</f>
        <v>7.9391485715069559</v>
      </c>
      <c r="AB1049" s="113">
        <f>VLOOKUP(F1049,'24q3 abv'!1:1048576,49,FALSE)</f>
        <v>2.8888334321655695</v>
      </c>
      <c r="AC1049" s="114">
        <f>VLOOKUP(F1049,'24q3 abv'!1:1048576,50,FALSE)</f>
        <v>-5.0503151393413859</v>
      </c>
      <c r="AF1049" s="257"/>
      <c r="AI1049" s="257"/>
    </row>
    <row r="1050" spans="1:35" x14ac:dyDescent="0.2">
      <c r="A1050" s="105">
        <v>3517</v>
      </c>
      <c r="B1050" s="105">
        <v>3517239625</v>
      </c>
      <c r="C1050" s="106" t="s">
        <v>357</v>
      </c>
      <c r="D1050" s="105">
        <v>239</v>
      </c>
      <c r="E1050" s="106" t="s">
        <v>291</v>
      </c>
      <c r="F1050" s="105">
        <v>625</v>
      </c>
      <c r="G1050" s="106" t="s">
        <v>66</v>
      </c>
      <c r="H1050" s="107">
        <v>2</v>
      </c>
      <c r="I1050" s="108"/>
      <c r="J1050" s="109"/>
      <c r="K1050" s="110">
        <v>17951</v>
      </c>
      <c r="L1050" s="111" t="str">
        <f t="shared" si="48"/>
        <v/>
      </c>
      <c r="M1050" s="108"/>
      <c r="N1050" s="109">
        <v>2139</v>
      </c>
      <c r="O1050" s="110">
        <v>2270</v>
      </c>
      <c r="P1050" s="110">
        <v>1594</v>
      </c>
      <c r="Q1050" s="110">
        <v>1552</v>
      </c>
      <c r="R1050" s="110" t="s">
        <v>601</v>
      </c>
      <c r="S1050" s="111">
        <f t="shared" si="49"/>
        <v>-42</v>
      </c>
      <c r="T1050" s="108"/>
      <c r="U1050" s="109">
        <v>20140</v>
      </c>
      <c r="V1050" s="110">
        <v>20733</v>
      </c>
      <c r="W1050" s="110">
        <v>20691</v>
      </c>
      <c r="X1050" s="111">
        <f t="shared" si="50"/>
        <v>-42</v>
      </c>
      <c r="Z1050" s="112">
        <f>VLOOKUP(F1050,'24q3 abv'!1:1048576,46,FALSE)</f>
        <v>-0.23343648931783889</v>
      </c>
      <c r="AA1050" s="113">
        <f>VLOOKUP(F1050,'24q3 abv'!1:1048576,48,FALSE)</f>
        <v>8.9697956480303169</v>
      </c>
      <c r="AB1050" s="113">
        <f>VLOOKUP(F1050,'24q3 abv'!1:1048576,49,FALSE)</f>
        <v>4.9047798442036523</v>
      </c>
      <c r="AC1050" s="114">
        <f>VLOOKUP(F1050,'24q3 abv'!1:1048576,50,FALSE)</f>
        <v>-4.0650158038266646</v>
      </c>
      <c r="AF1050" s="257"/>
      <c r="AI1050" s="257"/>
    </row>
    <row r="1051" spans="1:35" x14ac:dyDescent="0.2">
      <c r="A1051" s="105">
        <v>3517</v>
      </c>
      <c r="B1051" s="105">
        <v>3517239665</v>
      </c>
      <c r="C1051" s="106" t="s">
        <v>357</v>
      </c>
      <c r="D1051" s="105">
        <v>239</v>
      </c>
      <c r="E1051" s="106" t="s">
        <v>291</v>
      </c>
      <c r="F1051" s="105">
        <v>665</v>
      </c>
      <c r="G1051" s="106" t="s">
        <v>223</v>
      </c>
      <c r="H1051" s="107">
        <v>1</v>
      </c>
      <c r="I1051" s="108"/>
      <c r="J1051" s="109"/>
      <c r="K1051" s="110">
        <v>15051</v>
      </c>
      <c r="L1051" s="111" t="str">
        <f t="shared" si="48"/>
        <v/>
      </c>
      <c r="M1051" s="108"/>
      <c r="N1051" s="109">
        <v>2027</v>
      </c>
      <c r="O1051" s="110">
        <v>1848</v>
      </c>
      <c r="P1051" s="110">
        <v>1848</v>
      </c>
      <c r="Q1051" s="110">
        <v>1848</v>
      </c>
      <c r="R1051" s="110" t="s">
        <v>601</v>
      </c>
      <c r="S1051" s="111">
        <f t="shared" si="49"/>
        <v>0</v>
      </c>
      <c r="T1051" s="108"/>
      <c r="U1051" s="109">
        <v>19631</v>
      </c>
      <c r="V1051" s="110">
        <v>18087</v>
      </c>
      <c r="W1051" s="110">
        <v>18087</v>
      </c>
      <c r="X1051" s="111">
        <f t="shared" si="50"/>
        <v>0</v>
      </c>
      <c r="Z1051" s="112">
        <f>VLOOKUP(F1051,'24q3 abv'!1:1048576,46,FALSE)</f>
        <v>0</v>
      </c>
      <c r="AA1051" s="113">
        <f>VLOOKUP(F1051,'24q3 abv'!1:1048576,48,FALSE)</f>
        <v>6.2522077716708129</v>
      </c>
      <c r="AB1051" s="113">
        <f>VLOOKUP(F1051,'24q3 abv'!1:1048576,49,FALSE)</f>
        <v>3.0593968387391044</v>
      </c>
      <c r="AC1051" s="114">
        <f>VLOOKUP(F1051,'24q3 abv'!1:1048576,50,FALSE)</f>
        <v>-3.1928109329317085</v>
      </c>
      <c r="AF1051" s="257"/>
      <c r="AI1051" s="257"/>
    </row>
    <row r="1052" spans="1:35" x14ac:dyDescent="0.2">
      <c r="A1052" s="105">
        <v>3517</v>
      </c>
      <c r="B1052" s="105">
        <v>3517239712</v>
      </c>
      <c r="C1052" s="106" t="s">
        <v>357</v>
      </c>
      <c r="D1052" s="105">
        <v>239</v>
      </c>
      <c r="E1052" s="106" t="s">
        <v>291</v>
      </c>
      <c r="F1052" s="105">
        <v>712</v>
      </c>
      <c r="G1052" s="106" t="s">
        <v>159</v>
      </c>
      <c r="H1052" s="107">
        <v>1</v>
      </c>
      <c r="I1052" s="108"/>
      <c r="J1052" s="109"/>
      <c r="K1052" s="110">
        <v>14333</v>
      </c>
      <c r="L1052" s="111" t="str">
        <f t="shared" si="48"/>
        <v/>
      </c>
      <c r="M1052" s="108"/>
      <c r="N1052" s="109" t="s">
        <v>601</v>
      </c>
      <c r="O1052" s="110" t="s">
        <v>601</v>
      </c>
      <c r="P1052" s="110">
        <v>9715</v>
      </c>
      <c r="Q1052" s="110">
        <v>9394</v>
      </c>
      <c r="R1052" s="110" t="s">
        <v>601</v>
      </c>
      <c r="S1052" s="111">
        <f t="shared" si="49"/>
        <v>-321</v>
      </c>
      <c r="T1052" s="108"/>
      <c r="U1052" s="109" t="s">
        <v>601</v>
      </c>
      <c r="V1052" s="110">
        <v>25236</v>
      </c>
      <c r="W1052" s="110">
        <v>24915</v>
      </c>
      <c r="X1052" s="111">
        <f t="shared" si="50"/>
        <v>-321</v>
      </c>
      <c r="Z1052" s="112">
        <f>VLOOKUP(F1052,'24q3 abv'!1:1048576,46,FALSE)</f>
        <v>-2.2358307059425897</v>
      </c>
      <c r="AA1052" s="113">
        <f>VLOOKUP(F1052,'24q3 abv'!1:1048576,48,FALSE)</f>
        <v>7.5945696888168071</v>
      </c>
      <c r="AB1052" s="113">
        <f>VLOOKUP(F1052,'24q3 abv'!1:1048576,49,FALSE)</f>
        <v>4.3617764224418734</v>
      </c>
      <c r="AC1052" s="114">
        <f>VLOOKUP(F1052,'24q3 abv'!1:1048576,50,FALSE)</f>
        <v>-3.2327932663749337</v>
      </c>
      <c r="AF1052" s="257"/>
      <c r="AI1052" s="257"/>
    </row>
    <row r="1053" spans="1:35" x14ac:dyDescent="0.2">
      <c r="A1053" s="105">
        <v>3517</v>
      </c>
      <c r="B1053" s="105">
        <v>3517239740</v>
      </c>
      <c r="C1053" s="106" t="s">
        <v>357</v>
      </c>
      <c r="D1053" s="105">
        <v>239</v>
      </c>
      <c r="E1053" s="106" t="s">
        <v>291</v>
      </c>
      <c r="F1053" s="105">
        <v>740</v>
      </c>
      <c r="G1053" s="106" t="s">
        <v>304</v>
      </c>
      <c r="H1053" s="107">
        <v>5</v>
      </c>
      <c r="I1053" s="108"/>
      <c r="J1053" s="109"/>
      <c r="K1053" s="110">
        <v>13834</v>
      </c>
      <c r="L1053" s="111" t="str">
        <f t="shared" si="48"/>
        <v/>
      </c>
      <c r="M1053" s="108"/>
      <c r="N1053" s="109">
        <v>7469</v>
      </c>
      <c r="O1053" s="110">
        <v>7286</v>
      </c>
      <c r="P1053" s="110">
        <v>7157</v>
      </c>
      <c r="Q1053" s="110">
        <v>7055</v>
      </c>
      <c r="R1053" s="110" t="s">
        <v>601</v>
      </c>
      <c r="S1053" s="111">
        <f t="shared" si="49"/>
        <v>-102</v>
      </c>
      <c r="T1053" s="108"/>
      <c r="U1053" s="109">
        <v>22738</v>
      </c>
      <c r="V1053" s="110">
        <v>22179</v>
      </c>
      <c r="W1053" s="110">
        <v>22077</v>
      </c>
      <c r="X1053" s="111">
        <f t="shared" si="50"/>
        <v>-102</v>
      </c>
      <c r="Z1053" s="112">
        <f>VLOOKUP(F1053,'24q3 abv'!1:1048576,46,FALSE)</f>
        <v>-0.73107743612214904</v>
      </c>
      <c r="AA1053" s="113">
        <f>VLOOKUP(F1053,'24q3 abv'!1:1048576,48,FALSE)</f>
        <v>3.8187588821271206</v>
      </c>
      <c r="AB1053" s="113">
        <f>VLOOKUP(F1053,'24q3 abv'!1:1048576,49,FALSE)</f>
        <v>2.6000123186444135</v>
      </c>
      <c r="AC1053" s="114">
        <f>VLOOKUP(F1053,'24q3 abv'!1:1048576,50,FALSE)</f>
        <v>-1.218746563482707</v>
      </c>
      <c r="AF1053" s="257"/>
      <c r="AI1053" s="257"/>
    </row>
    <row r="1054" spans="1:35" x14ac:dyDescent="0.2">
      <c r="A1054" s="105">
        <v>3517</v>
      </c>
      <c r="B1054" s="105">
        <v>3517239760</v>
      </c>
      <c r="C1054" s="106" t="s">
        <v>357</v>
      </c>
      <c r="D1054" s="105">
        <v>239</v>
      </c>
      <c r="E1054" s="106" t="s">
        <v>291</v>
      </c>
      <c r="F1054" s="105">
        <v>760</v>
      </c>
      <c r="G1054" s="106" t="s">
        <v>305</v>
      </c>
      <c r="H1054" s="107">
        <v>26</v>
      </c>
      <c r="I1054" s="108"/>
      <c r="J1054" s="109"/>
      <c r="K1054" s="110">
        <v>15179</v>
      </c>
      <c r="L1054" s="111" t="str">
        <f t="shared" si="48"/>
        <v/>
      </c>
      <c r="M1054" s="108"/>
      <c r="N1054" s="109">
        <v>3059</v>
      </c>
      <c r="O1054" s="110">
        <v>3234</v>
      </c>
      <c r="P1054" s="110">
        <v>2929</v>
      </c>
      <c r="Q1054" s="110">
        <v>2972</v>
      </c>
      <c r="R1054" s="110" t="s">
        <v>601</v>
      </c>
      <c r="S1054" s="111">
        <f t="shared" si="49"/>
        <v>43</v>
      </c>
      <c r="T1054" s="108"/>
      <c r="U1054" s="109">
        <v>18505</v>
      </c>
      <c r="V1054" s="110">
        <v>19296</v>
      </c>
      <c r="W1054" s="110">
        <v>19339</v>
      </c>
      <c r="X1054" s="111">
        <f t="shared" si="50"/>
        <v>43</v>
      </c>
      <c r="Z1054" s="112">
        <f>VLOOKUP(F1054,'24q3 abv'!1:1048576,46,FALSE)</f>
        <v>0.27758469788392404</v>
      </c>
      <c r="AA1054" s="113">
        <f>VLOOKUP(F1054,'24q3 abv'!1:1048576,48,FALSE)</f>
        <v>6.608912157811635</v>
      </c>
      <c r="AB1054" s="113">
        <f>VLOOKUP(F1054,'24q3 abv'!1:1048576,49,FALSE)</f>
        <v>4.9675627569133791</v>
      </c>
      <c r="AC1054" s="114">
        <f>VLOOKUP(F1054,'24q3 abv'!1:1048576,50,FALSE)</f>
        <v>-1.6413494008982559</v>
      </c>
      <c r="AF1054" s="257"/>
      <c r="AI1054" s="257"/>
    </row>
    <row r="1055" spans="1:35" x14ac:dyDescent="0.2">
      <c r="A1055" s="105">
        <v>3517</v>
      </c>
      <c r="B1055" s="105">
        <v>3517239780</v>
      </c>
      <c r="C1055" s="106" t="s">
        <v>357</v>
      </c>
      <c r="D1055" s="105">
        <v>239</v>
      </c>
      <c r="E1055" s="106" t="s">
        <v>291</v>
      </c>
      <c r="F1055" s="105">
        <v>780</v>
      </c>
      <c r="G1055" s="106" t="s">
        <v>180</v>
      </c>
      <c r="H1055" s="107">
        <v>3</v>
      </c>
      <c r="I1055" s="108"/>
      <c r="J1055" s="109"/>
      <c r="K1055" s="110">
        <v>15284</v>
      </c>
      <c r="L1055" s="111" t="str">
        <f t="shared" si="48"/>
        <v/>
      </c>
      <c r="M1055" s="108"/>
      <c r="N1055" s="109">
        <v>3369</v>
      </c>
      <c r="O1055" s="110">
        <v>3784</v>
      </c>
      <c r="P1055" s="110">
        <v>3784</v>
      </c>
      <c r="Q1055" s="110">
        <v>2721</v>
      </c>
      <c r="R1055" s="110" t="s">
        <v>601</v>
      </c>
      <c r="S1055" s="111">
        <f t="shared" si="49"/>
        <v>-1063</v>
      </c>
      <c r="T1055" s="108"/>
      <c r="U1055" s="109">
        <v>18068</v>
      </c>
      <c r="V1055" s="110">
        <v>20256</v>
      </c>
      <c r="W1055" s="110">
        <v>19193</v>
      </c>
      <c r="X1055" s="111">
        <f t="shared" si="50"/>
        <v>-1063</v>
      </c>
      <c r="Z1055" s="112">
        <f>VLOOKUP(F1055,'24q3 abv'!1:1048576,46,FALSE)</f>
        <v>-6.9528231349296021</v>
      </c>
      <c r="AA1055" s="113">
        <f>VLOOKUP(F1055,'24q3 abv'!1:1048576,48,FALSE)</f>
        <v>11.751386044215199</v>
      </c>
      <c r="AB1055" s="113">
        <f>VLOOKUP(F1055,'24q3 abv'!1:1048576,49,FALSE)</f>
        <v>4.9745639647760731</v>
      </c>
      <c r="AC1055" s="114">
        <f>VLOOKUP(F1055,'24q3 abv'!1:1048576,50,FALSE)</f>
        <v>-6.7768220794391256</v>
      </c>
      <c r="AF1055" s="257"/>
      <c r="AI1055" s="257"/>
    </row>
    <row r="1056" spans="1:35" x14ac:dyDescent="0.2">
      <c r="A1056" s="105">
        <v>3518</v>
      </c>
      <c r="B1056" s="105">
        <v>3518149128</v>
      </c>
      <c r="C1056" s="106" t="s">
        <v>358</v>
      </c>
      <c r="D1056" s="105">
        <v>149</v>
      </c>
      <c r="E1056" s="106" t="s">
        <v>172</v>
      </c>
      <c r="F1056" s="105">
        <v>128</v>
      </c>
      <c r="G1056" s="106" t="s">
        <v>118</v>
      </c>
      <c r="H1056" s="107">
        <v>33</v>
      </c>
      <c r="I1056" s="108"/>
      <c r="J1056" s="109"/>
      <c r="K1056" s="110">
        <v>17569</v>
      </c>
      <c r="L1056" s="111" t="str">
        <f t="shared" si="48"/>
        <v/>
      </c>
      <c r="M1056" s="108"/>
      <c r="N1056" s="109">
        <v>1821</v>
      </c>
      <c r="O1056" s="110">
        <v>1825</v>
      </c>
      <c r="P1056" s="110">
        <v>655</v>
      </c>
      <c r="Q1056" s="110">
        <v>634</v>
      </c>
      <c r="R1056" s="110" t="s">
        <v>601</v>
      </c>
      <c r="S1056" s="111">
        <f t="shared" si="49"/>
        <v>-21</v>
      </c>
      <c r="T1056" s="108"/>
      <c r="U1056" s="109">
        <v>20444</v>
      </c>
      <c r="V1056" s="110">
        <v>19412</v>
      </c>
      <c r="W1056" s="110">
        <v>19391</v>
      </c>
      <c r="X1056" s="111">
        <f t="shared" si="50"/>
        <v>-21</v>
      </c>
      <c r="Z1056" s="112">
        <f>VLOOKUP(F1056,'24q3 abv'!1:1048576,46,FALSE)</f>
        <v>-0.1192385055144598</v>
      </c>
      <c r="AA1056" s="113">
        <f>VLOOKUP(F1056,'24q3 abv'!1:1048576,48,FALSE)</f>
        <v>9.2474032575979539</v>
      </c>
      <c r="AB1056" s="113">
        <f>VLOOKUP(F1056,'24q3 abv'!1:1048576,49,FALSE)</f>
        <v>1.9503170816559821</v>
      </c>
      <c r="AC1056" s="114">
        <f>VLOOKUP(F1056,'24q3 abv'!1:1048576,50,FALSE)</f>
        <v>-7.2970861759419723</v>
      </c>
      <c r="AF1056" s="257"/>
      <c r="AI1056" s="257"/>
    </row>
    <row r="1057" spans="1:35" x14ac:dyDescent="0.2">
      <c r="A1057" s="105">
        <v>3518</v>
      </c>
      <c r="B1057" s="105">
        <v>3518149149</v>
      </c>
      <c r="C1057" s="106" t="s">
        <v>358</v>
      </c>
      <c r="D1057" s="105">
        <v>149</v>
      </c>
      <c r="E1057" s="106" t="s">
        <v>172</v>
      </c>
      <c r="F1057" s="105">
        <v>149</v>
      </c>
      <c r="G1057" s="106" t="s">
        <v>172</v>
      </c>
      <c r="H1057" s="107">
        <v>68</v>
      </c>
      <c r="I1057" s="108"/>
      <c r="J1057" s="109"/>
      <c r="K1057" s="110">
        <v>20152</v>
      </c>
      <c r="L1057" s="111" t="str">
        <f t="shared" si="48"/>
        <v/>
      </c>
      <c r="M1057" s="108"/>
      <c r="N1057" s="109">
        <v>141</v>
      </c>
      <c r="O1057" s="110">
        <v>151</v>
      </c>
      <c r="P1057" s="110">
        <v>242</v>
      </c>
      <c r="Q1057" s="110">
        <v>225</v>
      </c>
      <c r="R1057" s="110" t="s">
        <v>601</v>
      </c>
      <c r="S1057" s="111">
        <f t="shared" si="49"/>
        <v>-17</v>
      </c>
      <c r="T1057" s="108"/>
      <c r="U1057" s="109">
        <v>20072</v>
      </c>
      <c r="V1057" s="110">
        <v>21582</v>
      </c>
      <c r="W1057" s="110">
        <v>21565</v>
      </c>
      <c r="X1057" s="111">
        <f t="shared" si="50"/>
        <v>-17</v>
      </c>
      <c r="Z1057" s="112">
        <f>VLOOKUP(F1057,'24q3 abv'!1:1048576,46,FALSE)</f>
        <v>-7.9912871329256063E-2</v>
      </c>
      <c r="AA1057" s="113">
        <f>VLOOKUP(F1057,'24q3 abv'!1:1048576,48,FALSE)</f>
        <v>10.310309463457349</v>
      </c>
      <c r="AB1057" s="113">
        <f>VLOOKUP(F1057,'24q3 abv'!1:1048576,49,FALSE)</f>
        <v>10.715541999041346</v>
      </c>
      <c r="AC1057" s="114">
        <f>VLOOKUP(F1057,'24q3 abv'!1:1048576,50,FALSE)</f>
        <v>0.40523253558399652</v>
      </c>
      <c r="AF1057" s="257"/>
      <c r="AI1057" s="257"/>
    </row>
    <row r="1058" spans="1:35" x14ac:dyDescent="0.2">
      <c r="A1058" s="105">
        <v>3518</v>
      </c>
      <c r="B1058" s="105">
        <v>3518149160</v>
      </c>
      <c r="C1058" s="106" t="s">
        <v>358</v>
      </c>
      <c r="D1058" s="105">
        <v>149</v>
      </c>
      <c r="E1058" s="106" t="s">
        <v>172</v>
      </c>
      <c r="F1058" s="105">
        <v>160</v>
      </c>
      <c r="G1058" s="106" t="s">
        <v>47</v>
      </c>
      <c r="H1058" s="107">
        <v>4</v>
      </c>
      <c r="I1058" s="108"/>
      <c r="J1058" s="109"/>
      <c r="K1058" s="110">
        <v>19320</v>
      </c>
      <c r="L1058" s="111" t="str">
        <f t="shared" si="48"/>
        <v/>
      </c>
      <c r="M1058" s="108"/>
      <c r="N1058" s="109">
        <v>37</v>
      </c>
      <c r="O1058" s="110" t="s">
        <v>601</v>
      </c>
      <c r="P1058" s="110">
        <v>40</v>
      </c>
      <c r="Q1058" s="110">
        <v>302</v>
      </c>
      <c r="R1058" s="110" t="s">
        <v>601</v>
      </c>
      <c r="S1058" s="111">
        <f t="shared" si="49"/>
        <v>262</v>
      </c>
      <c r="T1058" s="108"/>
      <c r="U1058" s="109">
        <v>18896</v>
      </c>
      <c r="V1058" s="110">
        <v>20548</v>
      </c>
      <c r="W1058" s="110">
        <v>20810</v>
      </c>
      <c r="X1058" s="111">
        <f t="shared" si="50"/>
        <v>262</v>
      </c>
      <c r="Z1058" s="112">
        <f>VLOOKUP(F1058,'24q3 abv'!1:1048576,46,FALSE)</f>
        <v>1.352777362338486</v>
      </c>
      <c r="AA1058" s="113">
        <f>VLOOKUP(F1058,'24q3 abv'!1:1048576,48,FALSE)</f>
        <v>11.988370942050203</v>
      </c>
      <c r="AB1058" s="113">
        <f>VLOOKUP(F1058,'24q3 abv'!1:1048576,49,FALSE)</f>
        <v>13.605059775129922</v>
      </c>
      <c r="AC1058" s="114">
        <f>VLOOKUP(F1058,'24q3 abv'!1:1048576,50,FALSE)</f>
        <v>1.6166888330797189</v>
      </c>
      <c r="AF1058" s="257"/>
      <c r="AI1058" s="257"/>
    </row>
    <row r="1059" spans="1:35" x14ac:dyDescent="0.2">
      <c r="A1059" s="105">
        <v>3518</v>
      </c>
      <c r="B1059" s="105">
        <v>3518149181</v>
      </c>
      <c r="C1059" s="106" t="s">
        <v>358</v>
      </c>
      <c r="D1059" s="105">
        <v>149</v>
      </c>
      <c r="E1059" s="106" t="s">
        <v>172</v>
      </c>
      <c r="F1059" s="105">
        <v>181</v>
      </c>
      <c r="G1059" s="106" t="s">
        <v>121</v>
      </c>
      <c r="H1059" s="107">
        <v>7</v>
      </c>
      <c r="I1059" s="108"/>
      <c r="J1059" s="109"/>
      <c r="K1059" s="110">
        <v>18165</v>
      </c>
      <c r="L1059" s="111" t="str">
        <f t="shared" si="48"/>
        <v/>
      </c>
      <c r="M1059" s="108"/>
      <c r="N1059" s="109">
        <v>268</v>
      </c>
      <c r="O1059" s="110">
        <v>257</v>
      </c>
      <c r="P1059" s="110">
        <v>272</v>
      </c>
      <c r="Q1059" s="110">
        <v>185</v>
      </c>
      <c r="R1059" s="110" t="s">
        <v>601</v>
      </c>
      <c r="S1059" s="111">
        <f t="shared" si="49"/>
        <v>-87</v>
      </c>
      <c r="T1059" s="108"/>
      <c r="U1059" s="109">
        <v>20338</v>
      </c>
      <c r="V1059" s="110">
        <v>19625</v>
      </c>
      <c r="W1059" s="110">
        <v>19538</v>
      </c>
      <c r="X1059" s="111">
        <f t="shared" si="50"/>
        <v>-87</v>
      </c>
      <c r="Z1059" s="112">
        <f>VLOOKUP(F1059,'24q3 abv'!1:1048576,46,FALSE)</f>
        <v>-0.48334719077513455</v>
      </c>
      <c r="AA1059" s="113">
        <f>VLOOKUP(F1059,'24q3 abv'!1:1048576,48,FALSE)</f>
        <v>10.063037309385781</v>
      </c>
      <c r="AB1059" s="113">
        <f>VLOOKUP(F1059,'24q3 abv'!1:1048576,49,FALSE)</f>
        <v>9.6133097603403517</v>
      </c>
      <c r="AC1059" s="114">
        <f>VLOOKUP(F1059,'24q3 abv'!1:1048576,50,FALSE)</f>
        <v>-0.44972754904542889</v>
      </c>
      <c r="AF1059" s="257"/>
      <c r="AI1059" s="257"/>
    </row>
    <row r="1060" spans="1:35" x14ac:dyDescent="0.2">
      <c r="A1060" s="105">
        <v>3518</v>
      </c>
      <c r="B1060" s="105">
        <v>3518149295</v>
      </c>
      <c r="C1060" s="106" t="s">
        <v>358</v>
      </c>
      <c r="D1060" s="105">
        <v>149</v>
      </c>
      <c r="E1060" s="106" t="s">
        <v>172</v>
      </c>
      <c r="F1060" s="105">
        <v>295</v>
      </c>
      <c r="G1060" s="106" t="s">
        <v>124</v>
      </c>
      <c r="H1060" s="107">
        <v>1</v>
      </c>
      <c r="I1060" s="108"/>
      <c r="J1060" s="109"/>
      <c r="K1060" s="110">
        <v>12678</v>
      </c>
      <c r="L1060" s="111" t="str">
        <f t="shared" si="48"/>
        <v/>
      </c>
      <c r="M1060" s="108"/>
      <c r="N1060" s="109" t="s">
        <v>601</v>
      </c>
      <c r="O1060" s="110" t="s">
        <v>601</v>
      </c>
      <c r="P1060" s="110">
        <v>6285</v>
      </c>
      <c r="Q1060" s="110">
        <v>6262</v>
      </c>
      <c r="R1060" s="110" t="s">
        <v>601</v>
      </c>
      <c r="S1060" s="111">
        <f t="shared" si="49"/>
        <v>-23</v>
      </c>
      <c r="T1060" s="108"/>
      <c r="U1060" s="109" t="s">
        <v>601</v>
      </c>
      <c r="V1060" s="110">
        <v>20151</v>
      </c>
      <c r="W1060" s="110">
        <v>20128</v>
      </c>
      <c r="X1060" s="111">
        <f t="shared" si="50"/>
        <v>-23</v>
      </c>
      <c r="Z1060" s="112">
        <f>VLOOKUP(F1060,'24q3 abv'!1:1048576,46,FALSE)</f>
        <v>-0.17953285579176281</v>
      </c>
      <c r="AA1060" s="113">
        <f>VLOOKUP(F1060,'24q3 abv'!1:1048576,48,FALSE)</f>
        <v>6.8609636562553522</v>
      </c>
      <c r="AB1060" s="113">
        <f>VLOOKUP(F1060,'24q3 abv'!1:1048576,49,FALSE)</f>
        <v>4.2880426728941705</v>
      </c>
      <c r="AC1060" s="114">
        <f>VLOOKUP(F1060,'24q3 abv'!1:1048576,50,FALSE)</f>
        <v>-2.5729209833611817</v>
      </c>
      <c r="AF1060" s="257"/>
      <c r="AI1060" s="257"/>
    </row>
    <row r="1061" spans="1:35" x14ac:dyDescent="0.2">
      <c r="A1061" s="105">
        <v>3519</v>
      </c>
      <c r="B1061" s="105">
        <v>3519348017</v>
      </c>
      <c r="C1061" s="106" t="s">
        <v>359</v>
      </c>
      <c r="D1061" s="105">
        <v>348</v>
      </c>
      <c r="E1061" s="106" t="s">
        <v>108</v>
      </c>
      <c r="F1061" s="105">
        <v>17</v>
      </c>
      <c r="G1061" s="106" t="s">
        <v>200</v>
      </c>
      <c r="H1061" s="107">
        <v>1</v>
      </c>
      <c r="I1061" s="108"/>
      <c r="J1061" s="109"/>
      <c r="K1061" s="110">
        <v>13285</v>
      </c>
      <c r="L1061" s="111" t="str">
        <f t="shared" si="48"/>
        <v/>
      </c>
      <c r="M1061" s="108"/>
      <c r="N1061" s="109" t="s">
        <v>601</v>
      </c>
      <c r="O1061" s="110">
        <v>2949</v>
      </c>
      <c r="P1061" s="110">
        <v>2443</v>
      </c>
      <c r="Q1061" s="110">
        <v>2435</v>
      </c>
      <c r="R1061" s="110" t="s">
        <v>601</v>
      </c>
      <c r="S1061" s="111">
        <f t="shared" si="49"/>
        <v>-8</v>
      </c>
      <c r="T1061" s="108"/>
      <c r="U1061" s="109" t="s">
        <v>601</v>
      </c>
      <c r="V1061" s="110">
        <v>16916</v>
      </c>
      <c r="W1061" s="110">
        <v>16908</v>
      </c>
      <c r="X1061" s="111">
        <f t="shared" si="50"/>
        <v>-8</v>
      </c>
      <c r="Z1061" s="112">
        <f>VLOOKUP(F1061,'24q3 abv'!1:1048576,46,FALSE)</f>
        <v>-5.7115054886594407E-2</v>
      </c>
      <c r="AA1061" s="113">
        <f>VLOOKUP(F1061,'24q3 abv'!1:1048576,48,FALSE)</f>
        <v>6.3577180154197288</v>
      </c>
      <c r="AB1061" s="113">
        <f>VLOOKUP(F1061,'24q3 abv'!1:1048576,49,FALSE)</f>
        <v>2.6786497910339873</v>
      </c>
      <c r="AC1061" s="114">
        <f>VLOOKUP(F1061,'24q3 abv'!1:1048576,50,FALSE)</f>
        <v>-3.6790682243857415</v>
      </c>
      <c r="AF1061" s="257"/>
      <c r="AI1061" s="257"/>
    </row>
    <row r="1062" spans="1:35" x14ac:dyDescent="0.2">
      <c r="A1062" s="105">
        <v>3519</v>
      </c>
      <c r="B1062" s="105">
        <v>3519348151</v>
      </c>
      <c r="C1062" s="106" t="s">
        <v>359</v>
      </c>
      <c r="D1062" s="105">
        <v>348</v>
      </c>
      <c r="E1062" s="106" t="s">
        <v>108</v>
      </c>
      <c r="F1062" s="105">
        <v>151</v>
      </c>
      <c r="G1062" s="106" t="s">
        <v>201</v>
      </c>
      <c r="H1062" s="107">
        <v>4</v>
      </c>
      <c r="I1062" s="108"/>
      <c r="J1062" s="109"/>
      <c r="K1062" s="110">
        <v>14386</v>
      </c>
      <c r="L1062" s="111" t="str">
        <f t="shared" si="48"/>
        <v/>
      </c>
      <c r="M1062" s="108"/>
      <c r="N1062" s="109" t="s">
        <v>601</v>
      </c>
      <c r="O1062" s="110">
        <v>1134</v>
      </c>
      <c r="P1062" s="110">
        <v>2087</v>
      </c>
      <c r="Q1062" s="110">
        <v>2231</v>
      </c>
      <c r="R1062" s="110" t="s">
        <v>601</v>
      </c>
      <c r="S1062" s="111">
        <f t="shared" si="49"/>
        <v>144</v>
      </c>
      <c r="T1062" s="108"/>
      <c r="U1062" s="109" t="s">
        <v>601</v>
      </c>
      <c r="V1062" s="110">
        <v>17661</v>
      </c>
      <c r="W1062" s="110">
        <v>17805</v>
      </c>
      <c r="X1062" s="111">
        <f t="shared" si="50"/>
        <v>144</v>
      </c>
      <c r="Z1062" s="112">
        <f>VLOOKUP(F1062,'24q3 abv'!1:1048576,46,FALSE)</f>
        <v>0.99549342802916385</v>
      </c>
      <c r="AA1062" s="113">
        <f>VLOOKUP(F1062,'24q3 abv'!1:1048576,48,FALSE)</f>
        <v>6.9949198864734772</v>
      </c>
      <c r="AB1062" s="113">
        <f>VLOOKUP(F1062,'24q3 abv'!1:1048576,49,FALSE)</f>
        <v>15.098857396833662</v>
      </c>
      <c r="AC1062" s="114">
        <f>VLOOKUP(F1062,'24q3 abv'!1:1048576,50,FALSE)</f>
        <v>8.1039375103601845</v>
      </c>
      <c r="AF1062" s="257"/>
      <c r="AI1062" s="257"/>
    </row>
    <row r="1063" spans="1:35" x14ac:dyDescent="0.2">
      <c r="A1063" s="105">
        <v>3519</v>
      </c>
      <c r="B1063" s="105">
        <v>3519348153</v>
      </c>
      <c r="C1063" s="106" t="s">
        <v>359</v>
      </c>
      <c r="D1063" s="105">
        <v>348</v>
      </c>
      <c r="E1063" s="106" t="s">
        <v>108</v>
      </c>
      <c r="F1063" s="105">
        <v>153</v>
      </c>
      <c r="G1063" s="106" t="s">
        <v>46</v>
      </c>
      <c r="H1063" s="107">
        <v>1</v>
      </c>
      <c r="I1063" s="108"/>
      <c r="J1063" s="109"/>
      <c r="K1063" s="110">
        <v>16545</v>
      </c>
      <c r="L1063" s="111" t="str">
        <f t="shared" si="48"/>
        <v/>
      </c>
      <c r="M1063" s="108"/>
      <c r="N1063" s="109" t="s">
        <v>601</v>
      </c>
      <c r="O1063" s="110">
        <v>0</v>
      </c>
      <c r="P1063" s="110">
        <v>46</v>
      </c>
      <c r="Q1063" s="110">
        <v>21</v>
      </c>
      <c r="R1063" s="110" t="s">
        <v>601</v>
      </c>
      <c r="S1063" s="111">
        <f t="shared" si="49"/>
        <v>-25</v>
      </c>
      <c r="T1063" s="108"/>
      <c r="U1063" s="109" t="s">
        <v>601</v>
      </c>
      <c r="V1063" s="110">
        <v>17779</v>
      </c>
      <c r="W1063" s="110">
        <v>17754</v>
      </c>
      <c r="X1063" s="111">
        <f t="shared" si="50"/>
        <v>-25</v>
      </c>
      <c r="Z1063" s="112">
        <f>VLOOKUP(F1063,'24q3 abv'!1:1048576,46,FALSE)</f>
        <v>-0.14803788415341046</v>
      </c>
      <c r="AA1063" s="113">
        <f>VLOOKUP(F1063,'24q3 abv'!1:1048576,48,FALSE)</f>
        <v>9.2574266490542065</v>
      </c>
      <c r="AB1063" s="113">
        <f>VLOOKUP(F1063,'24q3 abv'!1:1048576,49,FALSE)</f>
        <v>9.4144724309003021</v>
      </c>
      <c r="AC1063" s="114">
        <f>VLOOKUP(F1063,'24q3 abv'!1:1048576,50,FALSE)</f>
        <v>0.15704578184609552</v>
      </c>
      <c r="AF1063" s="257"/>
      <c r="AI1063" s="257"/>
    </row>
    <row r="1064" spans="1:35" x14ac:dyDescent="0.2">
      <c r="A1064" s="105">
        <v>3519</v>
      </c>
      <c r="B1064" s="105">
        <v>3519348214</v>
      </c>
      <c r="C1064" s="106" t="s">
        <v>359</v>
      </c>
      <c r="D1064" s="105">
        <v>348</v>
      </c>
      <c r="E1064" s="106" t="s">
        <v>108</v>
      </c>
      <c r="F1064" s="105">
        <v>214</v>
      </c>
      <c r="G1064" s="106" t="s">
        <v>228</v>
      </c>
      <c r="H1064" s="107">
        <v>1</v>
      </c>
      <c r="I1064" s="108"/>
      <c r="J1064" s="109"/>
      <c r="K1064" s="110">
        <v>14076</v>
      </c>
      <c r="L1064" s="111" t="str">
        <f t="shared" si="48"/>
        <v/>
      </c>
      <c r="M1064" s="108"/>
      <c r="N1064" s="109" t="s">
        <v>601</v>
      </c>
      <c r="O1064" s="110" t="s">
        <v>601</v>
      </c>
      <c r="P1064" s="110">
        <v>1285</v>
      </c>
      <c r="Q1064" s="110">
        <v>1292</v>
      </c>
      <c r="R1064" s="110" t="s">
        <v>601</v>
      </c>
      <c r="S1064" s="111">
        <f t="shared" si="49"/>
        <v>7</v>
      </c>
      <c r="T1064" s="108"/>
      <c r="U1064" s="109" t="s">
        <v>601</v>
      </c>
      <c r="V1064" s="110">
        <v>16549</v>
      </c>
      <c r="W1064" s="110">
        <v>16556</v>
      </c>
      <c r="X1064" s="111">
        <f t="shared" si="50"/>
        <v>7</v>
      </c>
      <c r="Z1064" s="112">
        <f>VLOOKUP(F1064,'24q3 abv'!1:1048576,46,FALSE)</f>
        <v>5.3023567183302589E-2</v>
      </c>
      <c r="AA1064" s="113">
        <f>VLOOKUP(F1064,'24q3 abv'!1:1048576,48,FALSE)</f>
        <v>6.4620065615036761</v>
      </c>
      <c r="AB1064" s="113">
        <f>VLOOKUP(F1064,'24q3 abv'!1:1048576,49,FALSE)</f>
        <v>-2.5183614810857083E-2</v>
      </c>
      <c r="AC1064" s="114">
        <f>VLOOKUP(F1064,'24q3 abv'!1:1048576,50,FALSE)</f>
        <v>-6.4871901763145337</v>
      </c>
      <c r="AF1064" s="257"/>
      <c r="AI1064" s="257"/>
    </row>
    <row r="1065" spans="1:35" x14ac:dyDescent="0.2">
      <c r="A1065" s="105">
        <v>3519</v>
      </c>
      <c r="B1065" s="105">
        <v>3519348215</v>
      </c>
      <c r="C1065" s="106" t="s">
        <v>359</v>
      </c>
      <c r="D1065" s="105">
        <v>348</v>
      </c>
      <c r="E1065" s="106" t="s">
        <v>108</v>
      </c>
      <c r="F1065" s="105">
        <v>215</v>
      </c>
      <c r="G1065" s="106" t="s">
        <v>311</v>
      </c>
      <c r="H1065" s="107">
        <v>1</v>
      </c>
      <c r="I1065" s="108"/>
      <c r="J1065" s="109"/>
      <c r="K1065" s="110">
        <v>14427</v>
      </c>
      <c r="L1065" s="111" t="str">
        <f t="shared" si="48"/>
        <v/>
      </c>
      <c r="M1065" s="108"/>
      <c r="N1065" s="109" t="s">
        <v>601</v>
      </c>
      <c r="O1065" s="110">
        <v>1083</v>
      </c>
      <c r="P1065" s="110">
        <v>1322</v>
      </c>
      <c r="Q1065" s="110">
        <v>1490</v>
      </c>
      <c r="R1065" s="110" t="s">
        <v>601</v>
      </c>
      <c r="S1065" s="111">
        <f t="shared" si="49"/>
        <v>168</v>
      </c>
      <c r="T1065" s="108"/>
      <c r="U1065" s="109" t="s">
        <v>601</v>
      </c>
      <c r="V1065" s="110">
        <v>16937</v>
      </c>
      <c r="W1065" s="110">
        <v>17105</v>
      </c>
      <c r="X1065" s="111">
        <f t="shared" si="50"/>
        <v>168</v>
      </c>
      <c r="Z1065" s="112">
        <f>VLOOKUP(F1065,'24q3 abv'!1:1048576,46,FALSE)</f>
        <v>1.1686253681309751</v>
      </c>
      <c r="AA1065" s="113">
        <f>VLOOKUP(F1065,'24q3 abv'!1:1048576,48,FALSE)</f>
        <v>6.3159932139805042</v>
      </c>
      <c r="AB1065" s="113">
        <f>VLOOKUP(F1065,'24q3 abv'!1:1048576,49,FALSE)</f>
        <v>9.941631516194402</v>
      </c>
      <c r="AC1065" s="114">
        <f>VLOOKUP(F1065,'24q3 abv'!1:1048576,50,FALSE)</f>
        <v>3.6256383022138978</v>
      </c>
      <c r="AF1065" s="257"/>
      <c r="AI1065" s="257"/>
    </row>
    <row r="1066" spans="1:35" x14ac:dyDescent="0.2">
      <c r="A1066" s="105">
        <v>3519</v>
      </c>
      <c r="B1066" s="105">
        <v>3519348226</v>
      </c>
      <c r="C1066" s="106" t="s">
        <v>359</v>
      </c>
      <c r="D1066" s="105">
        <v>348</v>
      </c>
      <c r="E1066" s="106" t="s">
        <v>108</v>
      </c>
      <c r="F1066" s="105">
        <v>226</v>
      </c>
      <c r="G1066" s="106" t="s">
        <v>202</v>
      </c>
      <c r="H1066" s="107">
        <v>1</v>
      </c>
      <c r="I1066" s="108"/>
      <c r="J1066" s="109"/>
      <c r="K1066" s="110">
        <v>14384</v>
      </c>
      <c r="L1066" s="111" t="str">
        <f t="shared" si="48"/>
        <v/>
      </c>
      <c r="M1066" s="108"/>
      <c r="N1066" s="109" t="s">
        <v>601</v>
      </c>
      <c r="O1066" s="110">
        <v>1333</v>
      </c>
      <c r="P1066" s="110">
        <v>1241</v>
      </c>
      <c r="Q1066" s="110">
        <v>1365</v>
      </c>
      <c r="R1066" s="110" t="s">
        <v>601</v>
      </c>
      <c r="S1066" s="111">
        <f t="shared" si="49"/>
        <v>124</v>
      </c>
      <c r="T1066" s="108"/>
      <c r="U1066" s="109" t="s">
        <v>601</v>
      </c>
      <c r="V1066" s="110">
        <v>16813</v>
      </c>
      <c r="W1066" s="110">
        <v>16937</v>
      </c>
      <c r="X1066" s="111">
        <f t="shared" si="50"/>
        <v>124</v>
      </c>
      <c r="Z1066" s="112">
        <f>VLOOKUP(F1066,'24q3 abv'!1:1048576,46,FALSE)</f>
        <v>0.86477097587709295</v>
      </c>
      <c r="AA1066" s="113">
        <f>VLOOKUP(F1066,'24q3 abv'!1:1048576,48,FALSE)</f>
        <v>4.3920636313653452</v>
      </c>
      <c r="AB1066" s="113">
        <f>VLOOKUP(F1066,'24q3 abv'!1:1048576,49,FALSE)</f>
        <v>4.4572496224179154</v>
      </c>
      <c r="AC1066" s="114">
        <f>VLOOKUP(F1066,'24q3 abv'!1:1048576,50,FALSE)</f>
        <v>6.518599105257028E-2</v>
      </c>
      <c r="AF1066" s="257"/>
      <c r="AI1066" s="257"/>
    </row>
    <row r="1067" spans="1:35" x14ac:dyDescent="0.2">
      <c r="A1067" s="105">
        <v>3519</v>
      </c>
      <c r="B1067" s="105">
        <v>3519348277</v>
      </c>
      <c r="C1067" s="106" t="s">
        <v>359</v>
      </c>
      <c r="D1067" s="105">
        <v>348</v>
      </c>
      <c r="E1067" s="106" t="s">
        <v>108</v>
      </c>
      <c r="F1067" s="105">
        <v>277</v>
      </c>
      <c r="G1067" s="106" t="s">
        <v>312</v>
      </c>
      <c r="H1067" s="107">
        <v>2</v>
      </c>
      <c r="I1067" s="108"/>
      <c r="J1067" s="109"/>
      <c r="K1067" s="110">
        <v>17596</v>
      </c>
      <c r="L1067" s="111" t="str">
        <f t="shared" si="48"/>
        <v/>
      </c>
      <c r="M1067" s="108"/>
      <c r="N1067" s="109" t="s">
        <v>601</v>
      </c>
      <c r="O1067" s="110">
        <v>59</v>
      </c>
      <c r="P1067" s="110">
        <v>59</v>
      </c>
      <c r="Q1067" s="110">
        <v>280</v>
      </c>
      <c r="R1067" s="110" t="s">
        <v>601</v>
      </c>
      <c r="S1067" s="111">
        <f t="shared" si="49"/>
        <v>221</v>
      </c>
      <c r="T1067" s="108"/>
      <c r="U1067" s="109" t="s">
        <v>601</v>
      </c>
      <c r="V1067" s="110">
        <v>18843</v>
      </c>
      <c r="W1067" s="110">
        <v>19064</v>
      </c>
      <c r="X1067" s="111">
        <f t="shared" si="50"/>
        <v>221</v>
      </c>
      <c r="Z1067" s="112">
        <f>VLOOKUP(F1067,'24q3 abv'!1:1048576,46,FALSE)</f>
        <v>1.2544543033415039</v>
      </c>
      <c r="AA1067" s="113">
        <f>VLOOKUP(F1067,'24q3 abv'!1:1048576,48,FALSE)</f>
        <v>9.6770882112561623</v>
      </c>
      <c r="AB1067" s="113">
        <f>VLOOKUP(F1067,'24q3 abv'!1:1048576,49,FALSE)</f>
        <v>11.164278327816548</v>
      </c>
      <c r="AC1067" s="114">
        <f>VLOOKUP(F1067,'24q3 abv'!1:1048576,50,FALSE)</f>
        <v>1.4871901165603862</v>
      </c>
      <c r="AF1067" s="257"/>
      <c r="AI1067" s="257"/>
    </row>
    <row r="1068" spans="1:35" x14ac:dyDescent="0.2">
      <c r="A1068" s="105">
        <v>3519</v>
      </c>
      <c r="B1068" s="105">
        <v>3519348348</v>
      </c>
      <c r="C1068" s="106" t="s">
        <v>359</v>
      </c>
      <c r="D1068" s="105">
        <v>348</v>
      </c>
      <c r="E1068" s="106" t="s">
        <v>108</v>
      </c>
      <c r="F1068" s="105">
        <v>348</v>
      </c>
      <c r="G1068" s="106" t="s">
        <v>108</v>
      </c>
      <c r="H1068" s="107">
        <v>124</v>
      </c>
      <c r="I1068" s="108"/>
      <c r="J1068" s="109"/>
      <c r="K1068" s="110">
        <v>17279.830000000002</v>
      </c>
      <c r="L1068" s="111" t="str">
        <f t="shared" si="48"/>
        <v/>
      </c>
      <c r="M1068" s="108"/>
      <c r="N1068" s="109" t="s">
        <v>601</v>
      </c>
      <c r="O1068" s="110">
        <v>0</v>
      </c>
      <c r="P1068" s="110">
        <v>89</v>
      </c>
      <c r="Q1068" s="110">
        <v>66</v>
      </c>
      <c r="R1068" s="110" t="s">
        <v>601</v>
      </c>
      <c r="S1068" s="111">
        <f t="shared" si="49"/>
        <v>-23</v>
      </c>
      <c r="T1068" s="108"/>
      <c r="U1068" s="109" t="s">
        <v>601</v>
      </c>
      <c r="V1068" s="110">
        <v>18556.830000000002</v>
      </c>
      <c r="W1068" s="110">
        <v>18533.830000000002</v>
      </c>
      <c r="X1068" s="111">
        <f t="shared" si="50"/>
        <v>-23</v>
      </c>
      <c r="Z1068" s="112">
        <f>VLOOKUP(F1068,'24q3 abv'!1:1048576,46,FALSE)</f>
        <v>-0.13185899459953987</v>
      </c>
      <c r="AA1068" s="113">
        <f>VLOOKUP(F1068,'24q3 abv'!1:1048576,48,FALSE)</f>
        <v>11.013101418639465</v>
      </c>
      <c r="AB1068" s="113">
        <f>VLOOKUP(F1068,'24q3 abv'!1:1048576,49,FALSE)</f>
        <v>11.5861359280713</v>
      </c>
      <c r="AC1068" s="114">
        <f>VLOOKUP(F1068,'24q3 abv'!1:1048576,50,FALSE)</f>
        <v>0.5730345094318352</v>
      </c>
      <c r="AF1068" s="257"/>
      <c r="AI1068" s="257"/>
    </row>
    <row r="1069" spans="1:35" x14ac:dyDescent="0.2">
      <c r="A1069" s="105">
        <v>3519</v>
      </c>
      <c r="B1069" s="105">
        <v>3519348775</v>
      </c>
      <c r="C1069" s="106" t="s">
        <v>359</v>
      </c>
      <c r="D1069" s="105">
        <v>348</v>
      </c>
      <c r="E1069" s="106" t="s">
        <v>108</v>
      </c>
      <c r="F1069" s="105">
        <v>775</v>
      </c>
      <c r="G1069" s="106" t="s">
        <v>157</v>
      </c>
      <c r="H1069" s="107">
        <v>1</v>
      </c>
      <c r="I1069" s="108"/>
      <c r="J1069" s="109"/>
      <c r="K1069" s="110">
        <v>12369</v>
      </c>
      <c r="L1069" s="111" t="str">
        <f t="shared" si="48"/>
        <v/>
      </c>
      <c r="M1069" s="108"/>
      <c r="N1069" s="109" t="s">
        <v>601</v>
      </c>
      <c r="O1069" s="110">
        <v>2882</v>
      </c>
      <c r="P1069" s="110">
        <v>2882</v>
      </c>
      <c r="Q1069" s="110">
        <v>1388</v>
      </c>
      <c r="R1069" s="110" t="s">
        <v>601</v>
      </c>
      <c r="S1069" s="111">
        <f t="shared" si="49"/>
        <v>-1494</v>
      </c>
      <c r="T1069" s="108"/>
      <c r="U1069" s="109" t="s">
        <v>601</v>
      </c>
      <c r="V1069" s="110">
        <v>16439</v>
      </c>
      <c r="W1069" s="110">
        <v>14945</v>
      </c>
      <c r="X1069" s="111">
        <f t="shared" si="50"/>
        <v>-1494</v>
      </c>
      <c r="Z1069" s="112">
        <f>VLOOKUP(F1069,'24q3 abv'!1:1048576,46,FALSE)</f>
        <v>-12.075113934285696</v>
      </c>
      <c r="AA1069" s="113">
        <f>VLOOKUP(F1069,'24q3 abv'!1:1048576,48,FALSE)</f>
        <v>6.8993424697728569</v>
      </c>
      <c r="AB1069" s="113">
        <f>VLOOKUP(F1069,'24q3 abv'!1:1048576,49,FALSE)</f>
        <v>-4.097815022477187</v>
      </c>
      <c r="AC1069" s="114">
        <f>VLOOKUP(F1069,'24q3 abv'!1:1048576,50,FALSE)</f>
        <v>-10.997157492250043</v>
      </c>
      <c r="AF1069" s="257"/>
      <c r="AI1069" s="257"/>
    </row>
    <row r="1070" spans="1:35" ht="4.9000000000000004" customHeight="1" x14ac:dyDescent="0.2">
      <c r="A1070" s="105"/>
      <c r="B1070" s="105"/>
      <c r="C1070" s="106"/>
      <c r="D1070" s="105"/>
      <c r="E1070" s="106"/>
      <c r="F1070" s="105"/>
      <c r="G1070" s="106"/>
      <c r="H1070" s="107"/>
      <c r="I1070" s="108"/>
      <c r="J1070" s="109"/>
      <c r="K1070" s="110"/>
      <c r="L1070" s="111"/>
      <c r="M1070" s="108"/>
      <c r="N1070" s="109"/>
      <c r="O1070" s="110"/>
      <c r="P1070" s="110"/>
      <c r="Q1070" s="110"/>
      <c r="R1070" s="110"/>
      <c r="S1070" s="111"/>
      <c r="T1070" s="108"/>
      <c r="U1070" s="109"/>
      <c r="V1070" s="110"/>
      <c r="W1070" s="110"/>
      <c r="X1070" s="111"/>
      <c r="Y1070" s="108"/>
      <c r="Z1070" s="112"/>
      <c r="AA1070" s="113"/>
      <c r="AB1070" s="113"/>
      <c r="AC1070" s="114"/>
    </row>
    <row r="1071" spans="1:35" s="121" customFormat="1" ht="12.75" x14ac:dyDescent="0.2">
      <c r="A1071" s="115">
        <v>9999</v>
      </c>
      <c r="B1071" s="116" t="s">
        <v>597</v>
      </c>
      <c r="C1071" s="117"/>
      <c r="D1071" s="117"/>
      <c r="E1071" s="117" t="s">
        <v>360</v>
      </c>
      <c r="F1071" s="117" t="s">
        <v>360</v>
      </c>
      <c r="G1071" s="117" t="s">
        <v>360</v>
      </c>
      <c r="H1071" s="118">
        <v>45832</v>
      </c>
      <c r="I1071" s="108"/>
      <c r="J1071" s="119">
        <v>13777.165930930192</v>
      </c>
      <c r="K1071" s="117">
        <v>14923.007383783784</v>
      </c>
      <c r="L1071" s="117">
        <f>IFERROR(AVERAGE(L10:L1069),"--")</f>
        <v>1159.9398383005669</v>
      </c>
      <c r="M1071" s="108"/>
      <c r="N1071" s="119">
        <v>3844.7386243386245</v>
      </c>
      <c r="O1071" s="117">
        <v>4271.1956756756754</v>
      </c>
      <c r="P1071" s="117">
        <v>3957.7443396226413</v>
      </c>
      <c r="Q1071" s="117">
        <f>IFERROR(AVERAGE(Q10:Q1069),"--")</f>
        <v>3884.1594339622643</v>
      </c>
      <c r="R1071" s="117" t="s">
        <v>360</v>
      </c>
      <c r="S1071" s="258">
        <f>IFERROR(AVERAGE(S10:S1069),"--")</f>
        <v>-73.584905660377359</v>
      </c>
      <c r="T1071" s="120"/>
      <c r="U1071" s="119">
        <v>18736.058530529805</v>
      </c>
      <c r="V1071" s="117">
        <v>20086.380028301886</v>
      </c>
      <c r="W1071" s="117">
        <f>IFERROR(AVERAGE(W10:W1069),"--")</f>
        <v>20012.795122641506</v>
      </c>
      <c r="X1071" s="258">
        <f>IFERROR(AVERAGE(X10:X1069),"--")</f>
        <v>-73.584905660377359</v>
      </c>
      <c r="Y1071" s="120"/>
      <c r="Z1071" s="119" t="s">
        <v>360</v>
      </c>
      <c r="AA1071" s="117" t="s">
        <v>360</v>
      </c>
      <c r="AB1071" s="117" t="s">
        <v>360</v>
      </c>
      <c r="AC1071" s="117" t="s">
        <v>360</v>
      </c>
      <c r="AI1071" s="142"/>
    </row>
    <row r="1072" spans="1:35" ht="12.75" x14ac:dyDescent="0.2">
      <c r="T1072" s="120"/>
      <c r="Y1072" s="120"/>
    </row>
    <row r="1073" spans="8:25" ht="12.75" x14ac:dyDescent="0.2">
      <c r="H1073" s="122"/>
      <c r="I1073" s="123"/>
      <c r="J1073" s="124" t="s">
        <v>598</v>
      </c>
      <c r="K1073" s="125">
        <f>+K1074+K1075</f>
        <v>936</v>
      </c>
      <c r="L1073" s="126">
        <v>1</v>
      </c>
      <c r="P1073" s="127">
        <f>+P1074+P1075</f>
        <v>952</v>
      </c>
      <c r="Q1073" s="128"/>
      <c r="R1073" s="128"/>
      <c r="S1073" s="126">
        <v>1</v>
      </c>
      <c r="T1073" s="120"/>
      <c r="V1073" s="127">
        <f>+V1074+V1075</f>
        <v>952</v>
      </c>
      <c r="W1073" s="125"/>
      <c r="X1073" s="126">
        <v>1</v>
      </c>
      <c r="Y1073" s="120"/>
    </row>
    <row r="1074" spans="8:25" ht="12.75" x14ac:dyDescent="0.2">
      <c r="H1074" s="129"/>
      <c r="I1074" s="130"/>
      <c r="J1074" s="131" t="s">
        <v>599</v>
      </c>
      <c r="K1074" s="132">
        <f>COUNTIF(L$10:L$1069,"&lt;0")</f>
        <v>129</v>
      </c>
      <c r="L1074" s="133">
        <f>K1074/K1073</f>
        <v>0.13782051282051283</v>
      </c>
      <c r="P1074" s="134">
        <f>COUNTIF(S$10:S$1069,"&lt;0")</f>
        <v>545</v>
      </c>
      <c r="S1074" s="133">
        <f>P1074/P1073</f>
        <v>0.57247899159663862</v>
      </c>
      <c r="T1074" s="120"/>
      <c r="V1074" s="134">
        <f>COUNTIF(X$10:X$1069,"&lt;0")</f>
        <v>545</v>
      </c>
      <c r="W1074" s="132"/>
      <c r="X1074" s="133">
        <f>V1074/V1073</f>
        <v>0.57247899159663862</v>
      </c>
      <c r="Y1074" s="120"/>
    </row>
    <row r="1075" spans="8:25" ht="12.75" x14ac:dyDescent="0.2">
      <c r="H1075" s="135"/>
      <c r="I1075" s="136"/>
      <c r="J1075" s="137" t="s">
        <v>602</v>
      </c>
      <c r="K1075" s="138">
        <f>COUNTIF(L$10:L$1069,"&gt;0")</f>
        <v>807</v>
      </c>
      <c r="L1075" s="139">
        <f>K1075/K1073</f>
        <v>0.86217948717948723</v>
      </c>
      <c r="P1075" s="140">
        <f>COUNTIF(S$10:S$1069,"&gt;0")</f>
        <v>407</v>
      </c>
      <c r="Q1075" s="141"/>
      <c r="R1075" s="141"/>
      <c r="S1075" s="139">
        <f>P1075/P1073</f>
        <v>0.42752100840336132</v>
      </c>
      <c r="T1075" s="120"/>
      <c r="V1075" s="140">
        <f>COUNTIF(X$10:X$1069,"&gt;0")</f>
        <v>407</v>
      </c>
      <c r="W1075" s="138"/>
      <c r="X1075" s="139">
        <f>V1075/V1073</f>
        <v>0.42752100840336132</v>
      </c>
      <c r="Y1075" s="120"/>
    </row>
    <row r="1076" spans="8:25" ht="12.75" x14ac:dyDescent="0.2">
      <c r="T1076" s="120"/>
      <c r="Y1076" s="120"/>
    </row>
  </sheetData>
  <autoFilter ref="A9:AC9" xr:uid="{834DF4C5-F18F-43CD-9EB7-C5D1F3D19B40}"/>
  <mergeCells count="4">
    <mergeCell ref="J7:L7"/>
    <mergeCell ref="N7:S7"/>
    <mergeCell ref="U7:X7"/>
    <mergeCell ref="Z7:AC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A0603-28DB-4B6E-B295-C87B32B013D5}">
  <dimension ref="A1:CG456"/>
  <sheetViews>
    <sheetView topLeftCell="T1" workbookViewId="0">
      <selection activeCell="BG12" sqref="BG12"/>
    </sheetView>
  </sheetViews>
  <sheetFormatPr defaultColWidth="7.85546875" defaultRowHeight="12.75" x14ac:dyDescent="0.2"/>
  <cols>
    <col min="1" max="1" width="5.28515625" style="151" customWidth="1"/>
    <col min="2" max="2" width="17.28515625" style="152" customWidth="1"/>
    <col min="3" max="3" width="2.7109375" style="151" customWidth="1"/>
    <col min="4" max="4" width="12.7109375" style="151" customWidth="1"/>
    <col min="5" max="5" width="10.42578125" style="151" bestFit="1" customWidth="1"/>
    <col min="6" max="6" width="9.28515625" style="151" bestFit="1" customWidth="1"/>
    <col min="7" max="7" width="11" style="151" customWidth="1"/>
    <col min="8" max="8" width="8.7109375" style="151" bestFit="1" customWidth="1"/>
    <col min="9" max="11" width="10.42578125" style="151" bestFit="1" customWidth="1"/>
    <col min="12" max="12" width="11.28515625" style="151" customWidth="1"/>
    <col min="13" max="13" width="9.28515625" style="151" customWidth="1"/>
    <col min="14" max="14" width="9.5703125" style="151" customWidth="1"/>
    <col min="15" max="15" width="10.42578125" style="151" customWidth="1"/>
    <col min="16" max="19" width="8.7109375" style="151" bestFit="1" customWidth="1"/>
    <col min="20" max="20" width="9.28515625" style="151" customWidth="1"/>
    <col min="21" max="21" width="12.85546875" style="151" customWidth="1"/>
    <col min="22" max="22" width="9.5703125" style="151" customWidth="1"/>
    <col min="23" max="23" width="0.7109375" style="151" customWidth="1"/>
    <col min="24" max="24" width="12" style="151" bestFit="1" customWidth="1"/>
    <col min="25" max="25" width="13.7109375" style="151" customWidth="1"/>
    <col min="26" max="26" width="11.85546875" style="151" customWidth="1"/>
    <col min="27" max="27" width="10.42578125" style="151" customWidth="1"/>
    <col min="28" max="28" width="0.7109375" style="151" customWidth="1"/>
    <col min="29" max="30" width="9.5703125" style="151" customWidth="1"/>
    <col min="31" max="31" width="7.85546875" style="151"/>
    <col min="32" max="32" width="8.42578125" style="151" bestFit="1" customWidth="1"/>
    <col min="33" max="34" width="7.85546875" style="151"/>
    <col min="35" max="35" width="1" style="151" customWidth="1"/>
    <col min="36" max="36" width="0.140625" style="151" customWidth="1"/>
    <col min="37" max="40" width="8.7109375" style="255" customWidth="1"/>
    <col min="41" max="41" width="7.7109375" style="255" customWidth="1"/>
    <col min="42" max="42" width="6.42578125" style="255" customWidth="1"/>
    <col min="43" max="44" width="0.28515625" style="255" customWidth="1"/>
    <col min="45" max="45" width="3.28515625" style="255" customWidth="1"/>
    <col min="46" max="46" width="7.28515625" style="255" customWidth="1"/>
    <col min="47" max="47" width="2.85546875" style="255" customWidth="1"/>
    <col min="48" max="48" width="10.28515625" style="255" customWidth="1"/>
    <col min="49" max="49" width="9.140625" style="255" customWidth="1"/>
    <col min="50" max="50" width="7.85546875" style="255"/>
    <col min="51" max="51" width="1.42578125" style="255" customWidth="1"/>
    <col min="52" max="54" width="2" style="255" customWidth="1"/>
    <col min="55" max="55" width="7.85546875" style="255"/>
    <col min="56" max="56" width="1" style="154" customWidth="1"/>
    <col min="57" max="57" width="8.42578125" style="183" customWidth="1"/>
    <col min="58" max="62" width="9.28515625" style="154" customWidth="1"/>
    <col min="63" max="63" width="10.7109375" style="154" customWidth="1"/>
    <col min="64" max="82" width="9.28515625" style="154" customWidth="1"/>
    <col min="83" max="16384" width="7.85546875" style="151"/>
  </cols>
  <sheetData>
    <row r="1" spans="1:82" s="145" customFormat="1" ht="24.75" customHeight="1" x14ac:dyDescent="0.25">
      <c r="A1" s="143"/>
      <c r="B1" s="144"/>
      <c r="D1" s="146">
        <v>3</v>
      </c>
      <c r="E1" s="146">
        <v>4</v>
      </c>
      <c r="F1" s="146">
        <v>5</v>
      </c>
      <c r="G1" s="146">
        <v>6</v>
      </c>
      <c r="H1" s="146">
        <v>7</v>
      </c>
      <c r="I1" s="146">
        <v>8</v>
      </c>
      <c r="J1" s="146">
        <v>9</v>
      </c>
      <c r="K1" s="146">
        <v>10</v>
      </c>
      <c r="L1" s="146">
        <v>11</v>
      </c>
      <c r="M1" s="146">
        <v>12</v>
      </c>
      <c r="N1" s="146">
        <v>13</v>
      </c>
      <c r="O1" s="146">
        <v>14</v>
      </c>
      <c r="P1" s="146">
        <v>0</v>
      </c>
      <c r="Q1" s="146">
        <v>0</v>
      </c>
      <c r="R1" s="146">
        <v>15</v>
      </c>
      <c r="S1" s="146">
        <v>0</v>
      </c>
      <c r="T1" s="145" t="s">
        <v>610</v>
      </c>
      <c r="U1" s="147" t="s">
        <v>611</v>
      </c>
      <c r="X1" s="148" t="s">
        <v>612</v>
      </c>
      <c r="Y1" s="149" t="s">
        <v>613</v>
      </c>
      <c r="AF1" s="149" t="s">
        <v>614</v>
      </c>
      <c r="AG1" s="149" t="s">
        <v>615</v>
      </c>
      <c r="AH1" s="148">
        <v>34</v>
      </c>
      <c r="AI1" s="148">
        <v>35</v>
      </c>
      <c r="AJ1" s="148">
        <v>36</v>
      </c>
      <c r="AK1" s="148">
        <v>37</v>
      </c>
      <c r="AL1" s="148">
        <v>38</v>
      </c>
      <c r="AM1" s="148">
        <v>39</v>
      </c>
      <c r="AN1" s="148">
        <v>40</v>
      </c>
      <c r="AO1" s="148">
        <v>41</v>
      </c>
      <c r="AP1" s="148">
        <v>42</v>
      </c>
      <c r="AQ1" s="148">
        <v>43</v>
      </c>
      <c r="AR1" s="148">
        <v>44</v>
      </c>
      <c r="AS1" s="148">
        <v>45</v>
      </c>
      <c r="AT1" s="148">
        <v>46</v>
      </c>
      <c r="AU1" s="148">
        <v>47</v>
      </c>
      <c r="AV1" s="148">
        <v>48</v>
      </c>
      <c r="AW1" s="148">
        <v>49</v>
      </c>
      <c r="AX1" s="148">
        <v>50</v>
      </c>
      <c r="AY1" s="148">
        <v>51</v>
      </c>
      <c r="AZ1" s="148">
        <v>52</v>
      </c>
      <c r="BA1" s="148">
        <v>53</v>
      </c>
      <c r="BB1" s="148">
        <v>54</v>
      </c>
      <c r="BC1" s="148">
        <v>55</v>
      </c>
      <c r="BD1" s="148">
        <v>56</v>
      </c>
      <c r="BE1" s="148">
        <v>57</v>
      </c>
      <c r="BF1" s="148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8"/>
      <c r="BR1" s="150"/>
      <c r="BS1" s="150"/>
      <c r="BT1" s="150"/>
      <c r="BU1" s="150"/>
      <c r="BV1" s="150"/>
      <c r="BW1" s="150"/>
      <c r="BX1" s="150"/>
      <c r="BY1" s="150"/>
      <c r="BZ1" s="150"/>
      <c r="CA1" s="150"/>
      <c r="CB1" s="150"/>
      <c r="CC1" s="150"/>
      <c r="CD1" s="150"/>
    </row>
    <row r="2" spans="1:82" ht="20.25" hidden="1" x14ac:dyDescent="0.3"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E2" s="154"/>
    </row>
    <row r="3" spans="1:82" ht="20.25" hidden="1" x14ac:dyDescent="0.3">
      <c r="AK3" s="155"/>
      <c r="AL3" s="155"/>
      <c r="AM3" s="155"/>
      <c r="AN3" s="155"/>
      <c r="AO3" s="155"/>
      <c r="AP3" s="155"/>
      <c r="AQ3" s="155"/>
      <c r="AR3" s="155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55"/>
      <c r="BE3" s="154"/>
    </row>
    <row r="4" spans="1:82" ht="11.25" x14ac:dyDescent="0.2">
      <c r="A4" s="156" t="s">
        <v>616</v>
      </c>
      <c r="B4" s="157"/>
      <c r="C4" s="158"/>
      <c r="D4" s="159">
        <v>1</v>
      </c>
      <c r="E4" s="159">
        <v>2</v>
      </c>
      <c r="F4" s="159">
        <v>3</v>
      </c>
      <c r="G4" s="159">
        <v>4</v>
      </c>
      <c r="H4" s="159">
        <v>5</v>
      </c>
      <c r="I4" s="159">
        <v>6</v>
      </c>
      <c r="J4" s="159">
        <v>7</v>
      </c>
      <c r="K4" s="159">
        <v>8</v>
      </c>
      <c r="L4" s="160">
        <v>9</v>
      </c>
      <c r="M4" s="161">
        <v>10</v>
      </c>
      <c r="N4" s="161">
        <v>11</v>
      </c>
      <c r="O4" s="161">
        <v>12</v>
      </c>
      <c r="P4" s="161">
        <v>13</v>
      </c>
      <c r="Q4" s="161">
        <v>14</v>
      </c>
      <c r="R4" s="161">
        <v>15</v>
      </c>
      <c r="S4" s="161">
        <v>16</v>
      </c>
      <c r="T4" s="162">
        <v>17</v>
      </c>
      <c r="U4" s="163">
        <v>18</v>
      </c>
      <c r="V4" s="163">
        <v>19</v>
      </c>
      <c r="W4" s="151" t="s">
        <v>2</v>
      </c>
      <c r="X4" s="162">
        <v>20</v>
      </c>
      <c r="Y4" s="162">
        <v>21</v>
      </c>
      <c r="Z4" s="162">
        <v>22</v>
      </c>
      <c r="AA4" s="162">
        <v>23</v>
      </c>
      <c r="AB4" s="151" t="s">
        <v>2</v>
      </c>
      <c r="AC4" s="163">
        <v>24</v>
      </c>
      <c r="AD4" s="163">
        <v>25</v>
      </c>
      <c r="AE4" s="163">
        <v>26</v>
      </c>
      <c r="AF4" s="163">
        <v>27</v>
      </c>
      <c r="AG4" s="163">
        <v>28</v>
      </c>
      <c r="AH4" s="163">
        <v>29</v>
      </c>
      <c r="AK4" s="164" t="s">
        <v>617</v>
      </c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6"/>
      <c r="BE4" s="154"/>
    </row>
    <row r="5" spans="1:82" x14ac:dyDescent="0.2">
      <c r="A5" s="167"/>
      <c r="B5" s="168"/>
      <c r="C5" s="169"/>
      <c r="D5" s="170" t="s">
        <v>618</v>
      </c>
      <c r="E5" s="171"/>
      <c r="F5" s="171"/>
      <c r="G5" s="171"/>
      <c r="H5" s="171"/>
      <c r="I5" s="171"/>
      <c r="J5" s="171"/>
      <c r="K5" s="172"/>
      <c r="L5" s="173" t="s">
        <v>619</v>
      </c>
      <c r="M5" s="174"/>
      <c r="N5" s="174"/>
      <c r="O5" s="174"/>
      <c r="P5" s="174"/>
      <c r="Q5" s="174"/>
      <c r="R5" s="174"/>
      <c r="S5" s="175"/>
      <c r="T5" s="176"/>
      <c r="U5" s="177"/>
      <c r="V5" s="177" t="s">
        <v>620</v>
      </c>
      <c r="X5" s="176"/>
      <c r="Y5" s="176"/>
      <c r="Z5" s="176"/>
      <c r="AA5" s="176"/>
      <c r="AC5" s="177"/>
      <c r="AD5" s="177" t="s">
        <v>621</v>
      </c>
      <c r="AE5" s="177"/>
      <c r="AF5" s="177"/>
      <c r="AG5" s="177"/>
      <c r="AH5" s="177"/>
      <c r="AK5" s="178"/>
      <c r="AL5" s="179" t="s">
        <v>622</v>
      </c>
      <c r="AM5" s="179" t="s">
        <v>623</v>
      </c>
      <c r="AN5" s="179" t="s">
        <v>624</v>
      </c>
      <c r="AO5" s="179"/>
      <c r="AP5" s="179"/>
      <c r="AQ5" s="179"/>
      <c r="AR5" s="179"/>
      <c r="AS5" s="179"/>
      <c r="AT5" s="179"/>
      <c r="AU5" s="179"/>
      <c r="AV5" s="179"/>
      <c r="AW5" s="180" t="s">
        <v>625</v>
      </c>
      <c r="AX5" s="181">
        <f>COUNTIF($AT$10:$AT$448,"&lt;0")</f>
        <v>153</v>
      </c>
      <c r="AY5" s="179"/>
      <c r="AZ5" s="179"/>
      <c r="BA5" s="179"/>
      <c r="BB5" s="179"/>
      <c r="BC5" s="182"/>
      <c r="BD5" s="183"/>
      <c r="BE5" s="182"/>
    </row>
    <row r="6" spans="1:82" x14ac:dyDescent="0.2">
      <c r="A6" s="167"/>
      <c r="B6" s="168"/>
      <c r="C6" s="169"/>
      <c r="D6" s="184" t="s">
        <v>626</v>
      </c>
      <c r="E6" s="184" t="s">
        <v>627</v>
      </c>
      <c r="F6" s="184" t="s">
        <v>627</v>
      </c>
      <c r="G6" s="184" t="s">
        <v>628</v>
      </c>
      <c r="H6" s="184" t="s">
        <v>627</v>
      </c>
      <c r="I6" s="184" t="s">
        <v>627</v>
      </c>
      <c r="J6" s="184" t="s">
        <v>627</v>
      </c>
      <c r="K6" s="184" t="s">
        <v>627</v>
      </c>
      <c r="L6" s="185" t="s">
        <v>626</v>
      </c>
      <c r="M6" s="186" t="s">
        <v>627</v>
      </c>
      <c r="N6" s="186" t="s">
        <v>627</v>
      </c>
      <c r="O6" s="186" t="s">
        <v>628</v>
      </c>
      <c r="P6" s="186" t="s">
        <v>627</v>
      </c>
      <c r="Q6" s="186" t="s">
        <v>627</v>
      </c>
      <c r="R6" s="186" t="s">
        <v>627</v>
      </c>
      <c r="S6" s="186" t="s">
        <v>627</v>
      </c>
      <c r="T6" s="176" t="s">
        <v>629</v>
      </c>
      <c r="U6" s="177"/>
      <c r="V6" s="177" t="s">
        <v>630</v>
      </c>
      <c r="X6" s="176"/>
      <c r="Y6" s="176" t="s">
        <v>621</v>
      </c>
      <c r="Z6" s="176" t="s">
        <v>631</v>
      </c>
      <c r="AA6" s="176" t="s">
        <v>632</v>
      </c>
      <c r="AC6" s="177" t="s">
        <v>374</v>
      </c>
      <c r="AD6" s="177" t="s">
        <v>633</v>
      </c>
      <c r="AE6" s="177"/>
      <c r="AF6" s="177"/>
      <c r="AG6" s="177"/>
      <c r="AH6" s="177"/>
      <c r="AK6" s="187"/>
      <c r="AL6" s="188"/>
      <c r="AM6" s="179"/>
      <c r="AN6" s="188"/>
      <c r="AO6" s="188"/>
      <c r="AP6" s="188"/>
      <c r="AQ6" s="188"/>
      <c r="AR6" s="188"/>
      <c r="AS6" s="188"/>
      <c r="AT6" s="188"/>
      <c r="AU6" s="188"/>
      <c r="AV6" s="188"/>
      <c r="AW6" s="189" t="s">
        <v>634</v>
      </c>
      <c r="AX6" s="190">
        <f>COUNTIF($AT$10:$AT$448,"&gt;0")</f>
        <v>145</v>
      </c>
      <c r="AY6" s="188"/>
      <c r="AZ6" s="188"/>
      <c r="BA6" s="188"/>
      <c r="BB6" s="188"/>
      <c r="BC6" s="182"/>
      <c r="BE6" s="182"/>
    </row>
    <row r="7" spans="1:82" x14ac:dyDescent="0.2">
      <c r="A7" s="167"/>
      <c r="B7" s="168"/>
      <c r="C7" s="169"/>
      <c r="D7" s="191" t="s">
        <v>635</v>
      </c>
      <c r="E7" s="191" t="s">
        <v>636</v>
      </c>
      <c r="F7" s="191" t="s">
        <v>637</v>
      </c>
      <c r="G7" s="191" t="s">
        <v>638</v>
      </c>
      <c r="H7" s="191" t="s">
        <v>637</v>
      </c>
      <c r="I7" s="191" t="s">
        <v>637</v>
      </c>
      <c r="J7" s="191" t="s">
        <v>637</v>
      </c>
      <c r="K7" s="191" t="s">
        <v>637</v>
      </c>
      <c r="L7" s="192" t="s">
        <v>635</v>
      </c>
      <c r="M7" s="177" t="s">
        <v>636</v>
      </c>
      <c r="N7" s="177" t="s">
        <v>637</v>
      </c>
      <c r="O7" s="177" t="s">
        <v>638</v>
      </c>
      <c r="P7" s="177" t="s">
        <v>637</v>
      </c>
      <c r="Q7" s="177" t="s">
        <v>637</v>
      </c>
      <c r="R7" s="177" t="s">
        <v>637</v>
      </c>
      <c r="S7" s="177" t="s">
        <v>637</v>
      </c>
      <c r="T7" s="176" t="s">
        <v>639</v>
      </c>
      <c r="U7" s="177" t="s">
        <v>640</v>
      </c>
      <c r="V7" s="177" t="s">
        <v>641</v>
      </c>
      <c r="X7" s="176" t="s">
        <v>621</v>
      </c>
      <c r="Y7" s="176" t="s">
        <v>642</v>
      </c>
      <c r="Z7" s="176" t="s">
        <v>643</v>
      </c>
      <c r="AA7" s="176" t="s">
        <v>644</v>
      </c>
      <c r="AC7" s="177" t="s">
        <v>633</v>
      </c>
      <c r="AD7" s="177" t="s">
        <v>630</v>
      </c>
      <c r="AE7" s="177"/>
      <c r="AF7" s="177"/>
      <c r="AG7" s="177" t="s">
        <v>645</v>
      </c>
      <c r="AH7" s="177" t="s">
        <v>646</v>
      </c>
      <c r="AK7" s="187"/>
      <c r="AL7" s="188"/>
      <c r="AM7" s="179"/>
      <c r="AN7" s="188"/>
      <c r="AO7" s="193"/>
      <c r="AP7" s="188"/>
      <c r="AQ7" s="188"/>
      <c r="AR7" s="188"/>
      <c r="AS7" s="188"/>
      <c r="AT7" s="188"/>
      <c r="AU7" s="188"/>
      <c r="AV7" s="188"/>
      <c r="AW7" s="188"/>
      <c r="AX7" s="188"/>
      <c r="AY7" s="188"/>
      <c r="AZ7" s="188"/>
      <c r="BA7" s="188"/>
      <c r="BB7" s="188"/>
      <c r="BC7" s="182" t="s">
        <v>647</v>
      </c>
      <c r="BE7" s="182"/>
    </row>
    <row r="8" spans="1:82" x14ac:dyDescent="0.2">
      <c r="A8" s="167"/>
      <c r="B8" s="168"/>
      <c r="C8" s="169"/>
      <c r="D8" s="194" t="s">
        <v>648</v>
      </c>
      <c r="E8" s="194" t="s">
        <v>649</v>
      </c>
      <c r="F8" s="194" t="s">
        <v>650</v>
      </c>
      <c r="G8" s="194" t="s">
        <v>651</v>
      </c>
      <c r="H8" s="194" t="s">
        <v>652</v>
      </c>
      <c r="I8" s="194" t="s">
        <v>653</v>
      </c>
      <c r="J8" s="194" t="s">
        <v>654</v>
      </c>
      <c r="K8" s="194" t="s">
        <v>655</v>
      </c>
      <c r="L8" s="195" t="s">
        <v>648</v>
      </c>
      <c r="M8" s="196" t="s">
        <v>649</v>
      </c>
      <c r="N8" s="196" t="s">
        <v>650</v>
      </c>
      <c r="O8" s="196" t="s">
        <v>651</v>
      </c>
      <c r="P8" s="196" t="s">
        <v>652</v>
      </c>
      <c r="Q8" s="196" t="s">
        <v>653</v>
      </c>
      <c r="R8" s="196" t="s">
        <v>654</v>
      </c>
      <c r="S8" s="196" t="s">
        <v>655</v>
      </c>
      <c r="T8" s="176" t="s">
        <v>656</v>
      </c>
      <c r="U8" s="177" t="s">
        <v>620</v>
      </c>
      <c r="V8" s="177" t="s">
        <v>657</v>
      </c>
      <c r="X8" s="176" t="s">
        <v>658</v>
      </c>
      <c r="Y8" s="176" t="s">
        <v>659</v>
      </c>
      <c r="Z8" s="176" t="s">
        <v>657</v>
      </c>
      <c r="AA8" s="176" t="s">
        <v>660</v>
      </c>
      <c r="AC8" s="177" t="s">
        <v>630</v>
      </c>
      <c r="AD8" s="177" t="s">
        <v>661</v>
      </c>
      <c r="AE8" s="177" t="s">
        <v>590</v>
      </c>
      <c r="AF8" s="177" t="s">
        <v>662</v>
      </c>
      <c r="AG8" s="177" t="s">
        <v>663</v>
      </c>
      <c r="AH8" s="177" t="s">
        <v>664</v>
      </c>
      <c r="AK8" s="187"/>
      <c r="AL8" s="188"/>
      <c r="AM8" s="188"/>
      <c r="AN8" s="188"/>
      <c r="AO8" s="193"/>
      <c r="AP8" s="188"/>
      <c r="AQ8" s="188"/>
      <c r="AR8" s="188"/>
      <c r="AS8" s="188"/>
      <c r="AT8" s="188" t="s">
        <v>665</v>
      </c>
      <c r="AU8" s="188"/>
      <c r="AV8" s="197" t="s">
        <v>666</v>
      </c>
      <c r="AW8" s="198" t="s">
        <v>667</v>
      </c>
      <c r="AX8" s="199"/>
      <c r="AY8" s="188"/>
      <c r="AZ8" s="188"/>
      <c r="BA8" s="188"/>
      <c r="BB8" s="188"/>
      <c r="BC8" s="182" t="s">
        <v>388</v>
      </c>
      <c r="BE8" s="182"/>
    </row>
    <row r="9" spans="1:82" s="208" customFormat="1" ht="26.25" customHeight="1" x14ac:dyDescent="0.25">
      <c r="A9" s="200" t="s">
        <v>387</v>
      </c>
      <c r="B9" s="201" t="s">
        <v>388</v>
      </c>
      <c r="C9" s="202" t="s">
        <v>668</v>
      </c>
      <c r="D9" s="203" t="s">
        <v>669</v>
      </c>
      <c r="E9" s="203" t="s">
        <v>670</v>
      </c>
      <c r="F9" s="203" t="s">
        <v>671</v>
      </c>
      <c r="G9" s="203" t="s">
        <v>672</v>
      </c>
      <c r="H9" s="203" t="s">
        <v>673</v>
      </c>
      <c r="I9" s="203" t="s">
        <v>674</v>
      </c>
      <c r="J9" s="203" t="s">
        <v>675</v>
      </c>
      <c r="K9" s="203" t="s">
        <v>676</v>
      </c>
      <c r="L9" s="204" t="s">
        <v>677</v>
      </c>
      <c r="M9" s="205" t="s">
        <v>678</v>
      </c>
      <c r="N9" s="205" t="s">
        <v>679</v>
      </c>
      <c r="O9" s="205" t="s">
        <v>680</v>
      </c>
      <c r="P9" s="205" t="s">
        <v>681</v>
      </c>
      <c r="Q9" s="205" t="s">
        <v>682</v>
      </c>
      <c r="R9" s="205" t="s">
        <v>683</v>
      </c>
      <c r="S9" s="205" t="s">
        <v>684</v>
      </c>
      <c r="T9" s="206" t="s">
        <v>685</v>
      </c>
      <c r="U9" s="207" t="s">
        <v>660</v>
      </c>
      <c r="V9" s="207" t="s">
        <v>686</v>
      </c>
      <c r="W9" s="208" t="s">
        <v>605</v>
      </c>
      <c r="X9" s="206" t="s">
        <v>687</v>
      </c>
      <c r="Y9" s="206" t="s">
        <v>620</v>
      </c>
      <c r="Z9" s="206" t="s">
        <v>688</v>
      </c>
      <c r="AA9" s="206" t="s">
        <v>689</v>
      </c>
      <c r="AB9" s="208" t="s">
        <v>605</v>
      </c>
      <c r="AC9" s="207" t="s">
        <v>661</v>
      </c>
      <c r="AD9" s="207" t="s">
        <v>690</v>
      </c>
      <c r="AE9" s="207" t="s">
        <v>691</v>
      </c>
      <c r="AF9" s="207" t="s">
        <v>18</v>
      </c>
      <c r="AG9" s="207" t="s">
        <v>692</v>
      </c>
      <c r="AH9" s="207" t="s">
        <v>693</v>
      </c>
      <c r="AI9" s="208" t="s">
        <v>2</v>
      </c>
      <c r="AJ9" s="208" t="s">
        <v>605</v>
      </c>
      <c r="AK9" s="193" t="s">
        <v>694</v>
      </c>
      <c r="AL9" s="193" t="s">
        <v>695</v>
      </c>
      <c r="AM9" s="209" t="s">
        <v>696</v>
      </c>
      <c r="AN9" s="209" t="s">
        <v>697</v>
      </c>
      <c r="AO9" s="193" t="s">
        <v>662</v>
      </c>
      <c r="AP9" s="193" t="s">
        <v>698</v>
      </c>
      <c r="AQ9" s="193" t="s">
        <v>699</v>
      </c>
      <c r="AR9" s="193"/>
      <c r="AS9" s="193"/>
      <c r="AT9" s="193" t="s">
        <v>590</v>
      </c>
      <c r="AU9" s="193"/>
      <c r="AV9" s="210" t="s">
        <v>700</v>
      </c>
      <c r="AW9" s="211" t="s">
        <v>701</v>
      </c>
      <c r="AX9" s="212" t="s">
        <v>590</v>
      </c>
      <c r="AY9" s="193"/>
      <c r="AZ9" s="193"/>
      <c r="BA9" s="193"/>
      <c r="BB9" s="193"/>
      <c r="BC9" s="213" t="s">
        <v>702</v>
      </c>
      <c r="BD9" s="214"/>
      <c r="BE9" s="213" t="s">
        <v>590</v>
      </c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4"/>
      <c r="CC9" s="214"/>
      <c r="CD9" s="214"/>
    </row>
    <row r="10" spans="1:82" s="154" customFormat="1" ht="11.25" x14ac:dyDescent="0.2">
      <c r="A10" s="151">
        <v>1</v>
      </c>
      <c r="B10" s="152" t="s">
        <v>210</v>
      </c>
      <c r="C10" s="151">
        <v>1</v>
      </c>
      <c r="D10" s="215">
        <v>0</v>
      </c>
      <c r="E10" s="154">
        <v>0</v>
      </c>
      <c r="F10" s="154">
        <v>0</v>
      </c>
      <c r="G10" s="154">
        <v>0</v>
      </c>
      <c r="H10" s="154">
        <v>0</v>
      </c>
      <c r="I10" s="154">
        <v>0</v>
      </c>
      <c r="J10" s="154">
        <v>1990941</v>
      </c>
      <c r="K10" s="216">
        <v>2196286</v>
      </c>
      <c r="L10" s="154">
        <v>946163</v>
      </c>
      <c r="M10" s="154">
        <v>17567</v>
      </c>
      <c r="N10" s="154">
        <v>0</v>
      </c>
      <c r="O10" s="154">
        <v>60764.9</v>
      </c>
      <c r="P10" s="154">
        <v>0</v>
      </c>
      <c r="Q10" s="154">
        <v>0</v>
      </c>
      <c r="R10" s="154">
        <v>0</v>
      </c>
      <c r="S10" s="154">
        <v>0</v>
      </c>
      <c r="T10" s="154" t="s">
        <v>703</v>
      </c>
      <c r="U10" s="154">
        <f>IF(OR(T10="X",T10="X16",T10="X17"),SUM(D10:S10),
IF(T10="x18",SUM(D10:S10)-D10*0.7-L10*0.7,SUM(D10:S10)-D10-L10))</f>
        <v>5211721.9000000004</v>
      </c>
      <c r="V10" s="217">
        <f t="shared" ref="V10:V73" si="0">IF(AND(C10=1,U10&gt;0),U10/Y10*100,0)</f>
        <v>14.67579073857166</v>
      </c>
      <c r="X10" s="154">
        <v>31287579.078960005</v>
      </c>
      <c r="Y10" s="154">
        <v>35512375.399999999</v>
      </c>
      <c r="Z10" s="154">
        <f t="shared" ref="Z10:Z73" si="1">IF(Y10-X10&gt;0,Y10-X10,0)</f>
        <v>4224796.3210399933</v>
      </c>
      <c r="AA10" s="154">
        <f t="shared" ref="AA10:AA73" si="2">V10*0.01*Z10</f>
        <v>620022.26720670355</v>
      </c>
      <c r="AC10" s="217">
        <v>110.02818998238313</v>
      </c>
      <c r="AD10" s="217">
        <f t="shared" ref="AD10:AD73" si="3">IFERROR(IF(C10=1,(Y10-AA10)/X10*100,0),"")</f>
        <v>111.52142211046746</v>
      </c>
      <c r="AE10" s="218">
        <f t="shared" ref="AE10:AE73" si="4">AD10-AC10</f>
        <v>1.4932321280843297</v>
      </c>
      <c r="AF10" s="154">
        <v>56</v>
      </c>
      <c r="AG10" s="219">
        <v>1</v>
      </c>
      <c r="AH10" s="217">
        <f t="shared" ref="AH10:AH73" si="5">IF(AG10=1,AD10,AC10)</f>
        <v>111.52142211046746</v>
      </c>
      <c r="AK10" s="220">
        <v>110.02818998238313</v>
      </c>
      <c r="AL10" s="220">
        <v>109.91332575325292</v>
      </c>
      <c r="AM10" s="220">
        <v>110.02818998238313</v>
      </c>
      <c r="AN10" s="220">
        <v>110.02818998238313</v>
      </c>
      <c r="AO10" s="221">
        <v>110.02818998238313</v>
      </c>
      <c r="AP10" s="220">
        <f>+AH10</f>
        <v>111.52142211046746</v>
      </c>
      <c r="AQ10" s="220"/>
      <c r="AR10" s="220"/>
      <c r="AS10" s="220"/>
      <c r="AT10" s="222">
        <f>+AP10-AO10</f>
        <v>1.4932321280843297</v>
      </c>
      <c r="AU10" s="220"/>
      <c r="AV10" s="223">
        <v>5.8329607700471273</v>
      </c>
      <c r="AW10" s="220">
        <v>7.5111564850973087</v>
      </c>
      <c r="AX10" s="224">
        <f>IFERROR(AW10-AV10,"")</f>
        <v>1.6781957150501814</v>
      </c>
      <c r="AY10" s="225"/>
      <c r="AZ10" s="226"/>
      <c r="BA10" s="226"/>
      <c r="BB10" s="226"/>
      <c r="BC10" s="217"/>
      <c r="BE10" s="227">
        <f>BF10-A10</f>
        <v>-1</v>
      </c>
      <c r="BF10" s="218"/>
      <c r="BK10" s="219"/>
      <c r="BO10" s="219"/>
    </row>
    <row r="11" spans="1:82" s="154" customFormat="1" ht="11.25" x14ac:dyDescent="0.2">
      <c r="A11" s="151">
        <v>2</v>
      </c>
      <c r="B11" s="152" t="s">
        <v>392</v>
      </c>
      <c r="C11" s="151">
        <v>0</v>
      </c>
      <c r="D11" s="215">
        <v>0</v>
      </c>
      <c r="E11" s="154">
        <v>0</v>
      </c>
      <c r="F11" s="154">
        <v>0</v>
      </c>
      <c r="G11" s="154">
        <v>0</v>
      </c>
      <c r="H11" s="154">
        <v>0</v>
      </c>
      <c r="I11" s="154">
        <v>0</v>
      </c>
      <c r="J11" s="154">
        <v>0</v>
      </c>
      <c r="K11" s="216">
        <v>0</v>
      </c>
      <c r="L11" s="154">
        <v>0</v>
      </c>
      <c r="M11" s="154">
        <v>0</v>
      </c>
      <c r="N11" s="154">
        <v>0</v>
      </c>
      <c r="O11" s="154">
        <v>0</v>
      </c>
      <c r="P11" s="154">
        <v>0</v>
      </c>
      <c r="Q11" s="154">
        <v>0</v>
      </c>
      <c r="R11" s="154">
        <v>0</v>
      </c>
      <c r="S11" s="154">
        <v>0</v>
      </c>
      <c r="T11" s="154">
        <v>0</v>
      </c>
      <c r="U11" s="154">
        <f t="shared" ref="U11:U74" si="6">IF(OR(T11="X",T11="X16",T11="X17"),SUM(D11:S11),
IF(T11="x18",SUM(D11:S11)-D11*0.7-L11*0.7,SUM(D11:S11)-D11-L11))</f>
        <v>0</v>
      </c>
      <c r="V11" s="217">
        <f t="shared" si="0"/>
        <v>0</v>
      </c>
      <c r="X11" s="154">
        <v>0</v>
      </c>
      <c r="Y11" s="154">
        <v>0</v>
      </c>
      <c r="Z11" s="154">
        <f t="shared" si="1"/>
        <v>0</v>
      </c>
      <c r="AA11" s="154">
        <f t="shared" si="2"/>
        <v>0</v>
      </c>
      <c r="AC11" s="217">
        <v>0</v>
      </c>
      <c r="AD11" s="217">
        <f t="shared" si="3"/>
        <v>0</v>
      </c>
      <c r="AE11" s="218">
        <f t="shared" si="4"/>
        <v>0</v>
      </c>
      <c r="AF11" s="154">
        <v>0</v>
      </c>
      <c r="AG11" s="219" t="s">
        <v>704</v>
      </c>
      <c r="AH11" s="217">
        <f t="shared" si="5"/>
        <v>0</v>
      </c>
      <c r="AK11" s="220">
        <v>0</v>
      </c>
      <c r="AL11" s="220">
        <v>0</v>
      </c>
      <c r="AM11" s="220">
        <v>0</v>
      </c>
      <c r="AN11" s="220">
        <v>0</v>
      </c>
      <c r="AO11" s="221">
        <v>0</v>
      </c>
      <c r="AP11" s="220">
        <f t="shared" ref="AP11:AP74" si="7">+AH11</f>
        <v>0</v>
      </c>
      <c r="AQ11" s="220"/>
      <c r="AR11" s="220"/>
      <c r="AS11" s="220"/>
      <c r="AT11" s="222">
        <f t="shared" ref="AT11:AT74" si="8">+AP11-AO11</f>
        <v>0</v>
      </c>
      <c r="AU11" s="220"/>
      <c r="AV11" s="223" t="s">
        <v>601</v>
      </c>
      <c r="AW11" s="220" t="s">
        <v>601</v>
      </c>
      <c r="AX11" s="224" t="str">
        <f t="shared" ref="AX11:AX74" si="9">IFERROR(AW11-AV11,"")</f>
        <v/>
      </c>
      <c r="AY11" s="225"/>
      <c r="AZ11" s="226"/>
      <c r="BA11" s="226"/>
      <c r="BB11" s="226"/>
      <c r="BC11" s="217" t="s">
        <v>705</v>
      </c>
      <c r="BE11" s="227">
        <f t="shared" ref="BE11:BE74" si="10">BF11-A11</f>
        <v>-2</v>
      </c>
      <c r="BK11" s="219"/>
      <c r="BO11" s="219"/>
    </row>
    <row r="12" spans="1:82" s="154" customFormat="1" ht="11.25" x14ac:dyDescent="0.2">
      <c r="A12" s="151">
        <v>3</v>
      </c>
      <c r="B12" s="152" t="s">
        <v>37</v>
      </c>
      <c r="C12" s="151">
        <v>1</v>
      </c>
      <c r="D12" s="215">
        <v>0</v>
      </c>
      <c r="E12" s="154">
        <v>557346</v>
      </c>
      <c r="F12" s="154">
        <v>0</v>
      </c>
      <c r="G12" s="154">
        <v>0</v>
      </c>
      <c r="H12" s="154">
        <v>0</v>
      </c>
      <c r="I12" s="154">
        <v>0</v>
      </c>
      <c r="J12" s="154">
        <v>0</v>
      </c>
      <c r="K12" s="216">
        <v>389688</v>
      </c>
      <c r="L12" s="154">
        <v>297938</v>
      </c>
      <c r="M12" s="154">
        <v>0</v>
      </c>
      <c r="N12" s="154">
        <v>0</v>
      </c>
      <c r="O12" s="154">
        <v>2237.62</v>
      </c>
      <c r="P12" s="154">
        <v>0</v>
      </c>
      <c r="Q12" s="154">
        <v>0</v>
      </c>
      <c r="R12" s="154">
        <v>0</v>
      </c>
      <c r="S12" s="154">
        <v>0</v>
      </c>
      <c r="T12" s="154" t="s">
        <v>703</v>
      </c>
      <c r="U12" s="154">
        <f t="shared" si="6"/>
        <v>1247209.6200000001</v>
      </c>
      <c r="V12" s="217">
        <f t="shared" si="0"/>
        <v>7.3725233046667036</v>
      </c>
      <c r="X12" s="154">
        <v>15911255.389999999</v>
      </c>
      <c r="Y12" s="154">
        <v>16916998</v>
      </c>
      <c r="Z12" s="154">
        <f t="shared" si="1"/>
        <v>1005742.6100000013</v>
      </c>
      <c r="AA12" s="154">
        <f t="shared" si="2"/>
        <v>74148.608307213246</v>
      </c>
      <c r="AC12" s="217">
        <v>113.5345143293151</v>
      </c>
      <c r="AD12" s="217">
        <f t="shared" si="3"/>
        <v>105.85493714266119</v>
      </c>
      <c r="AE12" s="218">
        <f t="shared" si="4"/>
        <v>-7.6795771866539155</v>
      </c>
      <c r="AF12" s="154">
        <v>3</v>
      </c>
      <c r="AG12" s="219">
        <v>1</v>
      </c>
      <c r="AH12" s="217">
        <f t="shared" si="5"/>
        <v>105.85493714266119</v>
      </c>
      <c r="AK12" s="220">
        <v>113.5345143293151</v>
      </c>
      <c r="AL12" s="220">
        <v>116.47606216304824</v>
      </c>
      <c r="AM12" s="220">
        <v>116.45811270406253</v>
      </c>
      <c r="AN12" s="220">
        <v>113.5345143293151</v>
      </c>
      <c r="AO12" s="221">
        <v>113.5345143293151</v>
      </c>
      <c r="AP12" s="220">
        <f t="shared" si="7"/>
        <v>105.85493714266119</v>
      </c>
      <c r="AQ12" s="220"/>
      <c r="AR12" s="220"/>
      <c r="AS12" s="220"/>
      <c r="AT12" s="222">
        <f t="shared" si="8"/>
        <v>-7.6795771866539155</v>
      </c>
      <c r="AU12" s="220"/>
      <c r="AV12" s="223">
        <v>10.410942543442467</v>
      </c>
      <c r="AW12" s="220">
        <v>2.4926605799781987</v>
      </c>
      <c r="AX12" s="224">
        <f t="shared" si="9"/>
        <v>-7.9182819634642678</v>
      </c>
      <c r="AY12" s="225"/>
      <c r="AZ12" s="226"/>
      <c r="BA12" s="226"/>
      <c r="BB12" s="226"/>
      <c r="BC12" s="217"/>
      <c r="BE12" s="227">
        <f t="shared" si="10"/>
        <v>-3</v>
      </c>
      <c r="BK12" s="219"/>
      <c r="BO12" s="219"/>
    </row>
    <row r="13" spans="1:82" s="154" customFormat="1" ht="11.25" x14ac:dyDescent="0.2">
      <c r="A13" s="151">
        <v>4</v>
      </c>
      <c r="B13" s="152" t="s">
        <v>393</v>
      </c>
      <c r="C13" s="151">
        <v>0</v>
      </c>
      <c r="D13" s="215">
        <v>0</v>
      </c>
      <c r="E13" s="154">
        <v>0</v>
      </c>
      <c r="F13" s="154">
        <v>0</v>
      </c>
      <c r="G13" s="154">
        <v>0</v>
      </c>
      <c r="H13" s="154">
        <v>0</v>
      </c>
      <c r="I13" s="154">
        <v>0</v>
      </c>
      <c r="J13" s="154">
        <v>0</v>
      </c>
      <c r="K13" s="216">
        <v>0</v>
      </c>
      <c r="L13" s="154">
        <v>0</v>
      </c>
      <c r="M13" s="154">
        <v>0</v>
      </c>
      <c r="N13" s="154">
        <v>0</v>
      </c>
      <c r="O13" s="154">
        <v>0</v>
      </c>
      <c r="P13" s="154">
        <v>0</v>
      </c>
      <c r="Q13" s="154">
        <v>0</v>
      </c>
      <c r="R13" s="154">
        <v>0</v>
      </c>
      <c r="S13" s="154">
        <v>0</v>
      </c>
      <c r="T13" s="154">
        <v>0</v>
      </c>
      <c r="U13" s="154">
        <f t="shared" si="6"/>
        <v>0</v>
      </c>
      <c r="V13" s="217">
        <f t="shared" si="0"/>
        <v>0</v>
      </c>
      <c r="X13" s="154">
        <v>0</v>
      </c>
      <c r="Y13" s="154">
        <v>0</v>
      </c>
      <c r="Z13" s="154">
        <f t="shared" si="1"/>
        <v>0</v>
      </c>
      <c r="AA13" s="154">
        <f t="shared" si="2"/>
        <v>0</v>
      </c>
      <c r="AC13" s="217">
        <v>0</v>
      </c>
      <c r="AD13" s="217">
        <f t="shared" si="3"/>
        <v>0</v>
      </c>
      <c r="AE13" s="218">
        <f t="shared" si="4"/>
        <v>0</v>
      </c>
      <c r="AF13" s="154">
        <v>0</v>
      </c>
      <c r="AG13" s="219" t="s">
        <v>704</v>
      </c>
      <c r="AH13" s="217">
        <f t="shared" si="5"/>
        <v>0</v>
      </c>
      <c r="AK13" s="220">
        <v>0</v>
      </c>
      <c r="AL13" s="220">
        <v>0</v>
      </c>
      <c r="AM13" s="220">
        <v>0</v>
      </c>
      <c r="AN13" s="220">
        <v>0</v>
      </c>
      <c r="AO13" s="221">
        <v>0</v>
      </c>
      <c r="AP13" s="220">
        <f t="shared" si="7"/>
        <v>0</v>
      </c>
      <c r="AQ13" s="220"/>
      <c r="AR13" s="220"/>
      <c r="AS13" s="220"/>
      <c r="AT13" s="222">
        <f t="shared" si="8"/>
        <v>0</v>
      </c>
      <c r="AU13" s="220"/>
      <c r="AV13" s="223" t="s">
        <v>601</v>
      </c>
      <c r="AW13" s="220" t="s">
        <v>601</v>
      </c>
      <c r="AX13" s="224" t="str">
        <f t="shared" si="9"/>
        <v/>
      </c>
      <c r="AY13" s="225"/>
      <c r="AZ13" s="226"/>
      <c r="BA13" s="226"/>
      <c r="BB13" s="226"/>
      <c r="BC13" s="217"/>
      <c r="BE13" s="227">
        <f t="shared" si="10"/>
        <v>-4</v>
      </c>
      <c r="BK13" s="219"/>
      <c r="BO13" s="219"/>
    </row>
    <row r="14" spans="1:82" s="154" customFormat="1" ht="11.25" x14ac:dyDescent="0.2">
      <c r="A14" s="151">
        <v>5</v>
      </c>
      <c r="B14" s="152" t="s">
        <v>186</v>
      </c>
      <c r="C14" s="151">
        <v>1</v>
      </c>
      <c r="D14" s="215">
        <v>0</v>
      </c>
      <c r="E14" s="154">
        <v>0</v>
      </c>
      <c r="F14" s="154">
        <v>0</v>
      </c>
      <c r="G14" s="154">
        <v>0</v>
      </c>
      <c r="H14" s="154">
        <v>0</v>
      </c>
      <c r="I14" s="154">
        <v>403608</v>
      </c>
      <c r="J14" s="154">
        <v>1707161</v>
      </c>
      <c r="K14" s="216">
        <v>466256</v>
      </c>
      <c r="L14" s="154">
        <v>1598865</v>
      </c>
      <c r="M14" s="154">
        <v>4266</v>
      </c>
      <c r="N14" s="154">
        <v>82763</v>
      </c>
      <c r="O14" s="154">
        <v>110131.77</v>
      </c>
      <c r="P14" s="154">
        <v>0</v>
      </c>
      <c r="Q14" s="154">
        <v>0</v>
      </c>
      <c r="R14" s="154">
        <v>0</v>
      </c>
      <c r="S14" s="154">
        <v>0</v>
      </c>
      <c r="T14" s="154" t="s">
        <v>703</v>
      </c>
      <c r="U14" s="154">
        <f t="shared" si="6"/>
        <v>4373050.7699999996</v>
      </c>
      <c r="V14" s="217">
        <f t="shared" si="0"/>
        <v>6.0631897419862701</v>
      </c>
      <c r="X14" s="154">
        <v>50397491.299999997</v>
      </c>
      <c r="Y14" s="154">
        <v>72124590.456366137</v>
      </c>
      <c r="Z14" s="154">
        <f t="shared" si="1"/>
        <v>21727099.15636614</v>
      </c>
      <c r="AA14" s="154">
        <f t="shared" si="2"/>
        <v>1317355.2472799772</v>
      </c>
      <c r="AC14" s="217">
        <v>142.70667584654427</v>
      </c>
      <c r="AD14" s="217">
        <f t="shared" si="3"/>
        <v>140.49753942630508</v>
      </c>
      <c r="AE14" s="218">
        <f t="shared" si="4"/>
        <v>-2.2091364202391901</v>
      </c>
      <c r="AF14" s="154">
        <v>66</v>
      </c>
      <c r="AG14" s="219">
        <v>0</v>
      </c>
      <c r="AH14" s="217">
        <f t="shared" si="5"/>
        <v>142.70667584654427</v>
      </c>
      <c r="AK14" s="220">
        <v>142.70667584654427</v>
      </c>
      <c r="AL14" s="220">
        <v>142.64514128875553</v>
      </c>
      <c r="AM14" s="220">
        <v>142.70667584654427</v>
      </c>
      <c r="AN14" s="220">
        <v>142.70667584654427</v>
      </c>
      <c r="AO14" s="221">
        <v>135.21569372645342</v>
      </c>
      <c r="AP14" s="220">
        <f t="shared" si="7"/>
        <v>142.70667584654427</v>
      </c>
      <c r="AQ14" s="220"/>
      <c r="AR14" s="220"/>
      <c r="AS14" s="220"/>
      <c r="AT14" s="222">
        <f t="shared" si="8"/>
        <v>7.4909821200908482</v>
      </c>
      <c r="AU14" s="220"/>
      <c r="AV14" s="223">
        <v>8.4370747745265948</v>
      </c>
      <c r="AW14" s="220">
        <v>6.6111434692590842</v>
      </c>
      <c r="AX14" s="224">
        <f t="shared" si="9"/>
        <v>-1.8259313052675106</v>
      </c>
      <c r="AY14" s="225"/>
      <c r="AZ14" s="226"/>
      <c r="BA14" s="226"/>
      <c r="BB14" s="226"/>
      <c r="BC14" s="217"/>
      <c r="BE14" s="227">
        <f t="shared" si="10"/>
        <v>-5</v>
      </c>
      <c r="BK14" s="219"/>
      <c r="BO14" s="219"/>
    </row>
    <row r="15" spans="1:82" s="154" customFormat="1" ht="11.25" x14ac:dyDescent="0.2">
      <c r="A15" s="151">
        <v>6</v>
      </c>
      <c r="B15" s="152" t="s">
        <v>394</v>
      </c>
      <c r="C15" s="151">
        <v>0</v>
      </c>
      <c r="D15" s="215">
        <v>0</v>
      </c>
      <c r="E15" s="154">
        <v>0</v>
      </c>
      <c r="F15" s="154">
        <v>0</v>
      </c>
      <c r="G15" s="154">
        <v>0</v>
      </c>
      <c r="H15" s="154">
        <v>0</v>
      </c>
      <c r="I15" s="154">
        <v>0</v>
      </c>
      <c r="J15" s="154">
        <v>0</v>
      </c>
      <c r="K15" s="216">
        <v>0</v>
      </c>
      <c r="L15" s="154">
        <v>0</v>
      </c>
      <c r="M15" s="154">
        <v>0</v>
      </c>
      <c r="N15" s="154">
        <v>0</v>
      </c>
      <c r="O15" s="154">
        <v>0</v>
      </c>
      <c r="P15" s="154">
        <v>0</v>
      </c>
      <c r="Q15" s="154">
        <v>0</v>
      </c>
      <c r="R15" s="154">
        <v>0</v>
      </c>
      <c r="S15" s="154">
        <v>0</v>
      </c>
      <c r="T15" s="154">
        <v>0</v>
      </c>
      <c r="U15" s="154">
        <f t="shared" si="6"/>
        <v>0</v>
      </c>
      <c r="V15" s="217">
        <f t="shared" si="0"/>
        <v>0</v>
      </c>
      <c r="X15" s="154">
        <v>0</v>
      </c>
      <c r="Y15" s="154">
        <v>0</v>
      </c>
      <c r="Z15" s="154">
        <f t="shared" si="1"/>
        <v>0</v>
      </c>
      <c r="AA15" s="154">
        <f t="shared" si="2"/>
        <v>0</v>
      </c>
      <c r="AC15" s="217">
        <v>0</v>
      </c>
      <c r="AD15" s="217">
        <f t="shared" si="3"/>
        <v>0</v>
      </c>
      <c r="AE15" s="218">
        <f t="shared" si="4"/>
        <v>0</v>
      </c>
      <c r="AF15" s="154">
        <v>0</v>
      </c>
      <c r="AG15" s="219" t="s">
        <v>704</v>
      </c>
      <c r="AH15" s="217">
        <f t="shared" si="5"/>
        <v>0</v>
      </c>
      <c r="AK15" s="220">
        <v>0</v>
      </c>
      <c r="AL15" s="220">
        <v>0</v>
      </c>
      <c r="AM15" s="220">
        <v>0</v>
      </c>
      <c r="AN15" s="220">
        <v>0</v>
      </c>
      <c r="AO15" s="221">
        <v>0</v>
      </c>
      <c r="AP15" s="220">
        <f t="shared" si="7"/>
        <v>0</v>
      </c>
      <c r="AQ15" s="220"/>
      <c r="AR15" s="220"/>
      <c r="AS15" s="220"/>
      <c r="AT15" s="222">
        <f t="shared" si="8"/>
        <v>0</v>
      </c>
      <c r="AU15" s="220"/>
      <c r="AV15" s="223" t="s">
        <v>601</v>
      </c>
      <c r="AW15" s="220" t="s">
        <v>601</v>
      </c>
      <c r="AX15" s="224" t="str">
        <f t="shared" si="9"/>
        <v/>
      </c>
      <c r="AY15" s="225"/>
      <c r="AZ15" s="226"/>
      <c r="BA15" s="226"/>
      <c r="BB15" s="226"/>
      <c r="BC15" s="217"/>
      <c r="BE15" s="227">
        <f t="shared" si="10"/>
        <v>-6</v>
      </c>
      <c r="BK15" s="219"/>
      <c r="BO15" s="219"/>
    </row>
    <row r="16" spans="1:82" s="154" customFormat="1" ht="11.25" x14ac:dyDescent="0.2">
      <c r="A16" s="151">
        <v>7</v>
      </c>
      <c r="B16" s="152" t="s">
        <v>286</v>
      </c>
      <c r="C16" s="151">
        <v>1</v>
      </c>
      <c r="D16" s="215">
        <v>400345</v>
      </c>
      <c r="E16" s="154">
        <v>105449</v>
      </c>
      <c r="F16" s="154">
        <v>0</v>
      </c>
      <c r="G16" s="154">
        <v>0</v>
      </c>
      <c r="H16" s="154">
        <v>0</v>
      </c>
      <c r="I16" s="154">
        <v>247799</v>
      </c>
      <c r="J16" s="154">
        <v>1187044</v>
      </c>
      <c r="K16" s="216">
        <v>722579</v>
      </c>
      <c r="L16" s="154">
        <v>1640673</v>
      </c>
      <c r="M16" s="154">
        <v>0</v>
      </c>
      <c r="N16" s="154">
        <v>85241</v>
      </c>
      <c r="O16" s="154">
        <v>124948.04</v>
      </c>
      <c r="P16" s="154">
        <v>0</v>
      </c>
      <c r="Q16" s="154">
        <v>0</v>
      </c>
      <c r="R16" s="154">
        <v>0</v>
      </c>
      <c r="S16" s="154">
        <v>0</v>
      </c>
      <c r="T16" s="154" t="s">
        <v>703</v>
      </c>
      <c r="U16" s="154">
        <f t="shared" si="6"/>
        <v>4514078.04</v>
      </c>
      <c r="V16" s="217">
        <f t="shared" si="0"/>
        <v>11.598715623809806</v>
      </c>
      <c r="X16" s="154">
        <v>24965747.029999997</v>
      </c>
      <c r="Y16" s="154">
        <v>38918775.030000001</v>
      </c>
      <c r="Z16" s="154">
        <f t="shared" si="1"/>
        <v>13953028.000000004</v>
      </c>
      <c r="AA16" s="154">
        <f t="shared" si="2"/>
        <v>1618372.0386305575</v>
      </c>
      <c r="AC16" s="217">
        <v>150.49883497130256</v>
      </c>
      <c r="AD16" s="217">
        <f t="shared" si="3"/>
        <v>149.40631636837281</v>
      </c>
      <c r="AE16" s="218">
        <f t="shared" si="4"/>
        <v>-1.0925186029297436</v>
      </c>
      <c r="AF16" s="154">
        <v>99</v>
      </c>
      <c r="AG16" s="219">
        <v>1</v>
      </c>
      <c r="AH16" s="217">
        <f t="shared" si="5"/>
        <v>149.40631636837281</v>
      </c>
      <c r="AK16" s="220">
        <v>150.49883497130256</v>
      </c>
      <c r="AL16" s="220">
        <v>150.49860651388644</v>
      </c>
      <c r="AM16" s="220">
        <v>150.49883497130256</v>
      </c>
      <c r="AN16" s="220">
        <v>150.49883497130256</v>
      </c>
      <c r="AO16" s="221">
        <v>149.45703308987865</v>
      </c>
      <c r="AP16" s="220">
        <f t="shared" si="7"/>
        <v>149.40631636837281</v>
      </c>
      <c r="AQ16" s="220"/>
      <c r="AR16" s="220"/>
      <c r="AS16" s="220"/>
      <c r="AT16" s="222">
        <f t="shared" si="8"/>
        <v>-5.0716721505835949E-2</v>
      </c>
      <c r="AU16" s="220"/>
      <c r="AV16" s="223">
        <v>6.2134353347855091</v>
      </c>
      <c r="AW16" s="220">
        <v>5.558214172608432</v>
      </c>
      <c r="AX16" s="224">
        <f t="shared" si="9"/>
        <v>-0.65522116217707715</v>
      </c>
      <c r="AY16" s="225"/>
      <c r="AZ16" s="226"/>
      <c r="BA16" s="226"/>
      <c r="BB16" s="226"/>
      <c r="BC16" s="217"/>
      <c r="BE16" s="227">
        <f t="shared" si="10"/>
        <v>-7</v>
      </c>
      <c r="BK16" s="219"/>
      <c r="BO16" s="219"/>
    </row>
    <row r="17" spans="1:67" ht="11.25" x14ac:dyDescent="0.2">
      <c r="A17" s="151">
        <v>8</v>
      </c>
      <c r="B17" s="152" t="s">
        <v>235</v>
      </c>
      <c r="C17" s="151">
        <v>1</v>
      </c>
      <c r="D17" s="215">
        <v>1550590</v>
      </c>
      <c r="E17" s="154">
        <v>0</v>
      </c>
      <c r="F17" s="154">
        <v>0</v>
      </c>
      <c r="G17" s="154">
        <v>0</v>
      </c>
      <c r="H17" s="154">
        <v>0</v>
      </c>
      <c r="I17" s="154">
        <v>0</v>
      </c>
      <c r="J17" s="154">
        <v>16661</v>
      </c>
      <c r="K17" s="216">
        <v>0</v>
      </c>
      <c r="L17" s="154">
        <v>0</v>
      </c>
      <c r="M17" s="154">
        <v>0</v>
      </c>
      <c r="N17" s="154">
        <v>122119</v>
      </c>
      <c r="O17" s="154">
        <v>127034.95</v>
      </c>
      <c r="P17" s="154">
        <v>0</v>
      </c>
      <c r="Q17" s="154">
        <v>0</v>
      </c>
      <c r="R17" s="154">
        <v>0</v>
      </c>
      <c r="S17" s="154">
        <v>0</v>
      </c>
      <c r="T17" s="154" t="s">
        <v>703</v>
      </c>
      <c r="U17" s="154">
        <f t="shared" si="6"/>
        <v>1816404.95</v>
      </c>
      <c r="V17" s="217">
        <f t="shared" si="0"/>
        <v>6.3335137447682932</v>
      </c>
      <c r="W17" s="154"/>
      <c r="X17" s="154">
        <v>14207190.940000001</v>
      </c>
      <c r="Y17" s="154">
        <v>28679261.199999999</v>
      </c>
      <c r="Z17" s="154">
        <f t="shared" si="1"/>
        <v>14472070.259999998</v>
      </c>
      <c r="AA17" s="154">
        <f t="shared" si="2"/>
        <v>916590.55906962429</v>
      </c>
      <c r="AB17" s="154"/>
      <c r="AC17" s="217">
        <v>200.77581807213085</v>
      </c>
      <c r="AD17" s="217">
        <f t="shared" si="3"/>
        <v>195.41280720571754</v>
      </c>
      <c r="AE17" s="218">
        <f t="shared" si="4"/>
        <v>-5.3630108664133047</v>
      </c>
      <c r="AF17" s="154">
        <v>72</v>
      </c>
      <c r="AG17" s="219">
        <v>1</v>
      </c>
      <c r="AH17" s="217">
        <f t="shared" si="5"/>
        <v>195.41280720571754</v>
      </c>
      <c r="AI17" s="154"/>
      <c r="AJ17" s="154"/>
      <c r="AK17" s="220">
        <v>200.77581807213085</v>
      </c>
      <c r="AL17" s="220">
        <v>203.45590273121778</v>
      </c>
      <c r="AM17" s="220">
        <v>200.77581807213085</v>
      </c>
      <c r="AN17" s="220">
        <v>200.77581807213085</v>
      </c>
      <c r="AO17" s="221">
        <v>195.36328285107396</v>
      </c>
      <c r="AP17" s="220">
        <f t="shared" si="7"/>
        <v>195.41280720571754</v>
      </c>
      <c r="AQ17" s="220"/>
      <c r="AR17" s="220"/>
      <c r="AS17" s="220"/>
      <c r="AT17" s="222">
        <f t="shared" si="8"/>
        <v>4.9524354643580182E-2</v>
      </c>
      <c r="AU17" s="220"/>
      <c r="AV17" s="223">
        <v>5.7888946130846719</v>
      </c>
      <c r="AW17" s="220">
        <v>2.6749239480708069</v>
      </c>
      <c r="AX17" s="224">
        <f t="shared" si="9"/>
        <v>-3.113970665013865</v>
      </c>
      <c r="AY17" s="225"/>
      <c r="AZ17" s="226"/>
      <c r="BA17" s="226"/>
      <c r="BB17" s="226"/>
      <c r="BC17" s="217"/>
      <c r="BE17" s="227">
        <f t="shared" si="10"/>
        <v>-8</v>
      </c>
      <c r="BK17" s="219"/>
      <c r="BO17" s="219"/>
    </row>
    <row r="18" spans="1:67" ht="11.25" x14ac:dyDescent="0.2">
      <c r="A18" s="151">
        <v>9</v>
      </c>
      <c r="B18" s="152" t="s">
        <v>169</v>
      </c>
      <c r="C18" s="151">
        <v>1</v>
      </c>
      <c r="D18" s="215">
        <v>0</v>
      </c>
      <c r="E18" s="154">
        <v>570332</v>
      </c>
      <c r="F18" s="154">
        <v>0</v>
      </c>
      <c r="G18" s="154">
        <v>0</v>
      </c>
      <c r="H18" s="154">
        <v>0</v>
      </c>
      <c r="I18" s="154">
        <v>179915</v>
      </c>
      <c r="J18" s="154">
        <v>2623159</v>
      </c>
      <c r="K18" s="216">
        <v>358689</v>
      </c>
      <c r="L18" s="154">
        <v>2902499</v>
      </c>
      <c r="M18" s="154">
        <v>12017</v>
      </c>
      <c r="N18" s="154">
        <v>0</v>
      </c>
      <c r="O18" s="154">
        <v>29450.26</v>
      </c>
      <c r="P18" s="154">
        <v>0</v>
      </c>
      <c r="Q18" s="154">
        <v>0</v>
      </c>
      <c r="R18" s="154">
        <v>0</v>
      </c>
      <c r="S18" s="154">
        <v>0</v>
      </c>
      <c r="T18" s="154" t="s">
        <v>706</v>
      </c>
      <c r="U18" s="154">
        <f t="shared" si="6"/>
        <v>4644311.96</v>
      </c>
      <c r="V18" s="217">
        <f t="shared" si="0"/>
        <v>3.8413441493477278</v>
      </c>
      <c r="W18" s="154"/>
      <c r="X18" s="154">
        <v>72244408.493600011</v>
      </c>
      <c r="Y18" s="154">
        <v>120903303.09999999</v>
      </c>
      <c r="Z18" s="154">
        <f t="shared" si="1"/>
        <v>48658894.606399983</v>
      </c>
      <c r="AA18" s="154">
        <f t="shared" si="2"/>
        <v>1869155.6011002229</v>
      </c>
      <c r="AB18" s="154"/>
      <c r="AC18" s="217">
        <v>170.08913507570495</v>
      </c>
      <c r="AD18" s="217">
        <f t="shared" si="3"/>
        <v>164.76589673987678</v>
      </c>
      <c r="AE18" s="218">
        <f t="shared" si="4"/>
        <v>-5.3232383358281652</v>
      </c>
      <c r="AF18" s="154">
        <v>8</v>
      </c>
      <c r="AG18" s="219">
        <v>1</v>
      </c>
      <c r="AH18" s="217">
        <f t="shared" si="5"/>
        <v>164.76589673987678</v>
      </c>
      <c r="AI18" s="154"/>
      <c r="AJ18" s="154"/>
      <c r="AK18" s="220">
        <v>170.08913507570495</v>
      </c>
      <c r="AL18" s="220">
        <v>170.16808680021117</v>
      </c>
      <c r="AM18" s="220">
        <v>170.08932151346073</v>
      </c>
      <c r="AN18" s="220">
        <v>170.08913507570495</v>
      </c>
      <c r="AO18" s="221">
        <v>164.54418684955064</v>
      </c>
      <c r="AP18" s="220">
        <f t="shared" si="7"/>
        <v>164.76589673987678</v>
      </c>
      <c r="AQ18" s="220"/>
      <c r="AR18" s="220"/>
      <c r="AS18" s="220"/>
      <c r="AT18" s="222">
        <f t="shared" si="8"/>
        <v>0.22170989032613875</v>
      </c>
      <c r="AU18" s="220"/>
      <c r="AV18" s="223">
        <v>7.2551870932220988</v>
      </c>
      <c r="AW18" s="220">
        <v>4.0842780893933623</v>
      </c>
      <c r="AX18" s="224">
        <f t="shared" si="9"/>
        <v>-3.1709090038287364</v>
      </c>
      <c r="AY18" s="225"/>
      <c r="AZ18" s="226"/>
      <c r="BA18" s="226"/>
      <c r="BB18" s="226"/>
      <c r="BC18" s="217"/>
      <c r="BE18" s="227">
        <f t="shared" si="10"/>
        <v>-9</v>
      </c>
      <c r="BK18" s="219"/>
      <c r="BO18" s="219"/>
    </row>
    <row r="19" spans="1:67" ht="11.25" x14ac:dyDescent="0.2">
      <c r="A19" s="151">
        <v>10</v>
      </c>
      <c r="B19" s="152" t="s">
        <v>113</v>
      </c>
      <c r="C19" s="151">
        <v>1</v>
      </c>
      <c r="D19" s="215">
        <v>0</v>
      </c>
      <c r="E19" s="154">
        <v>0</v>
      </c>
      <c r="F19" s="154">
        <v>0</v>
      </c>
      <c r="G19" s="154">
        <v>0</v>
      </c>
      <c r="H19" s="154">
        <v>0</v>
      </c>
      <c r="I19" s="154">
        <v>0</v>
      </c>
      <c r="J19" s="154">
        <v>2237771</v>
      </c>
      <c r="K19" s="216">
        <v>1408461</v>
      </c>
      <c r="L19" s="154">
        <v>2952259</v>
      </c>
      <c r="M19" s="154">
        <v>27104</v>
      </c>
      <c r="N19" s="154">
        <v>0</v>
      </c>
      <c r="O19" s="154">
        <v>29848.35</v>
      </c>
      <c r="P19" s="154">
        <v>0</v>
      </c>
      <c r="Q19" s="154">
        <v>0</v>
      </c>
      <c r="R19" s="154">
        <v>0</v>
      </c>
      <c r="S19" s="154">
        <v>0</v>
      </c>
      <c r="T19" s="154" t="s">
        <v>703</v>
      </c>
      <c r="U19" s="154">
        <f t="shared" si="6"/>
        <v>6655443.3499999996</v>
      </c>
      <c r="V19" s="217">
        <f t="shared" si="0"/>
        <v>6.1401906501382992</v>
      </c>
      <c r="W19" s="154"/>
      <c r="X19" s="154">
        <v>74896748.635400012</v>
      </c>
      <c r="Y19" s="154">
        <v>108391477.223107</v>
      </c>
      <c r="Z19" s="154">
        <f t="shared" si="1"/>
        <v>33494728.587706983</v>
      </c>
      <c r="AA19" s="154">
        <f t="shared" si="2"/>
        <v>2056640.1930315844</v>
      </c>
      <c r="AB19" s="154"/>
      <c r="AC19" s="217">
        <v>143.22956672006308</v>
      </c>
      <c r="AD19" s="217">
        <f t="shared" si="3"/>
        <v>141.97523786742349</v>
      </c>
      <c r="AE19" s="218">
        <f t="shared" si="4"/>
        <v>-1.2543288526395884</v>
      </c>
      <c r="AF19" s="154">
        <v>18</v>
      </c>
      <c r="AG19" s="219">
        <v>1</v>
      </c>
      <c r="AH19" s="217">
        <f t="shared" si="5"/>
        <v>141.97523786742349</v>
      </c>
      <c r="AI19" s="154"/>
      <c r="AJ19" s="154"/>
      <c r="AK19" s="220">
        <v>143.22956672006308</v>
      </c>
      <c r="AL19" s="220">
        <v>142.02551133746658</v>
      </c>
      <c r="AM19" s="220">
        <v>142.02555993098667</v>
      </c>
      <c r="AN19" s="220">
        <v>143.22956672006308</v>
      </c>
      <c r="AO19" s="221">
        <v>143.22956672006308</v>
      </c>
      <c r="AP19" s="220">
        <f t="shared" si="7"/>
        <v>141.97523786742349</v>
      </c>
      <c r="AQ19" s="220"/>
      <c r="AR19" s="220"/>
      <c r="AS19" s="220"/>
      <c r="AT19" s="222">
        <f t="shared" si="8"/>
        <v>-1.2543288526395884</v>
      </c>
      <c r="AU19" s="220"/>
      <c r="AV19" s="223">
        <v>7.7699136152797426</v>
      </c>
      <c r="AW19" s="220">
        <v>6.6765888067675432</v>
      </c>
      <c r="AX19" s="224">
        <f t="shared" si="9"/>
        <v>-1.0933248085121994</v>
      </c>
      <c r="AY19" s="225"/>
      <c r="AZ19" s="226"/>
      <c r="BA19" s="226"/>
      <c r="BB19" s="226"/>
      <c r="BC19" s="217"/>
      <c r="BE19" s="227">
        <f t="shared" si="10"/>
        <v>-10</v>
      </c>
      <c r="BK19" s="219"/>
      <c r="BO19" s="219"/>
    </row>
    <row r="20" spans="1:67" ht="11.25" x14ac:dyDescent="0.2">
      <c r="A20" s="151">
        <v>11</v>
      </c>
      <c r="B20" s="152" t="s">
        <v>395</v>
      </c>
      <c r="C20" s="151">
        <v>0</v>
      </c>
      <c r="D20" s="215">
        <v>0</v>
      </c>
      <c r="E20" s="154">
        <v>0</v>
      </c>
      <c r="F20" s="154">
        <v>0</v>
      </c>
      <c r="G20" s="154">
        <v>0</v>
      </c>
      <c r="H20" s="154">
        <v>0</v>
      </c>
      <c r="I20" s="154">
        <v>0</v>
      </c>
      <c r="J20" s="154">
        <v>0</v>
      </c>
      <c r="K20" s="216">
        <v>0</v>
      </c>
      <c r="L20" s="154">
        <v>0</v>
      </c>
      <c r="M20" s="154">
        <v>0</v>
      </c>
      <c r="N20" s="154">
        <v>0</v>
      </c>
      <c r="O20" s="154">
        <v>0</v>
      </c>
      <c r="P20" s="154">
        <v>0</v>
      </c>
      <c r="Q20" s="154">
        <v>0</v>
      </c>
      <c r="R20" s="154">
        <v>0</v>
      </c>
      <c r="S20" s="154">
        <v>0</v>
      </c>
      <c r="T20" s="154">
        <v>0</v>
      </c>
      <c r="U20" s="154">
        <f t="shared" si="6"/>
        <v>0</v>
      </c>
      <c r="V20" s="217">
        <f t="shared" si="0"/>
        <v>0</v>
      </c>
      <c r="W20" s="154"/>
      <c r="X20" s="154">
        <v>0</v>
      </c>
      <c r="Y20" s="154">
        <v>0</v>
      </c>
      <c r="Z20" s="154">
        <f t="shared" si="1"/>
        <v>0</v>
      </c>
      <c r="AA20" s="154">
        <f t="shared" si="2"/>
        <v>0</v>
      </c>
      <c r="AB20" s="154"/>
      <c r="AC20" s="217">
        <v>0</v>
      </c>
      <c r="AD20" s="217">
        <f t="shared" si="3"/>
        <v>0</v>
      </c>
      <c r="AE20" s="218">
        <f t="shared" si="4"/>
        <v>0</v>
      </c>
      <c r="AF20" s="154">
        <v>0</v>
      </c>
      <c r="AG20" s="219" t="s">
        <v>704</v>
      </c>
      <c r="AH20" s="217">
        <f t="shared" si="5"/>
        <v>0</v>
      </c>
      <c r="AI20" s="154"/>
      <c r="AJ20" s="154"/>
      <c r="AK20" s="220">
        <v>0</v>
      </c>
      <c r="AL20" s="220">
        <v>0</v>
      </c>
      <c r="AM20" s="220">
        <v>0</v>
      </c>
      <c r="AN20" s="220">
        <v>0</v>
      </c>
      <c r="AO20" s="221">
        <v>0</v>
      </c>
      <c r="AP20" s="220">
        <f t="shared" si="7"/>
        <v>0</v>
      </c>
      <c r="AQ20" s="220"/>
      <c r="AR20" s="220"/>
      <c r="AS20" s="220"/>
      <c r="AT20" s="222">
        <f t="shared" si="8"/>
        <v>0</v>
      </c>
      <c r="AU20" s="220"/>
      <c r="AV20" s="223" t="s">
        <v>601</v>
      </c>
      <c r="AW20" s="220" t="s">
        <v>601</v>
      </c>
      <c r="AX20" s="224" t="str">
        <f t="shared" si="9"/>
        <v/>
      </c>
      <c r="AY20" s="225"/>
      <c r="AZ20" s="226"/>
      <c r="BA20" s="226"/>
      <c r="BB20" s="226"/>
      <c r="BC20" s="217"/>
      <c r="BE20" s="227">
        <f t="shared" si="10"/>
        <v>-11</v>
      </c>
      <c r="BK20" s="219"/>
      <c r="BO20" s="219"/>
    </row>
    <row r="21" spans="1:67" ht="11.25" x14ac:dyDescent="0.2">
      <c r="A21" s="151">
        <v>12</v>
      </c>
      <c r="B21" s="152" t="s">
        <v>396</v>
      </c>
      <c r="C21" s="151">
        <v>0</v>
      </c>
      <c r="D21" s="215">
        <v>0</v>
      </c>
      <c r="E21" s="154">
        <v>0</v>
      </c>
      <c r="F21" s="154">
        <v>0</v>
      </c>
      <c r="G21" s="154">
        <v>0</v>
      </c>
      <c r="H21" s="154">
        <v>0</v>
      </c>
      <c r="I21" s="154">
        <v>0</v>
      </c>
      <c r="J21" s="154">
        <v>0</v>
      </c>
      <c r="K21" s="216">
        <v>0</v>
      </c>
      <c r="L21" s="154">
        <v>0</v>
      </c>
      <c r="M21" s="154">
        <v>0</v>
      </c>
      <c r="N21" s="154">
        <v>0</v>
      </c>
      <c r="O21" s="154">
        <v>0</v>
      </c>
      <c r="P21" s="154">
        <v>0</v>
      </c>
      <c r="Q21" s="154">
        <v>0</v>
      </c>
      <c r="R21" s="154">
        <v>0</v>
      </c>
      <c r="S21" s="154">
        <v>0</v>
      </c>
      <c r="T21" s="154">
        <v>0</v>
      </c>
      <c r="U21" s="154">
        <f t="shared" si="6"/>
        <v>0</v>
      </c>
      <c r="V21" s="217">
        <f t="shared" si="0"/>
        <v>0</v>
      </c>
      <c r="W21" s="154"/>
      <c r="X21" s="154">
        <v>0</v>
      </c>
      <c r="Y21" s="154">
        <v>0</v>
      </c>
      <c r="Z21" s="154">
        <f t="shared" si="1"/>
        <v>0</v>
      </c>
      <c r="AA21" s="154">
        <f t="shared" si="2"/>
        <v>0</v>
      </c>
      <c r="AB21" s="154"/>
      <c r="AC21" s="217">
        <v>0</v>
      </c>
      <c r="AD21" s="217">
        <f t="shared" si="3"/>
        <v>0</v>
      </c>
      <c r="AE21" s="218">
        <f t="shared" si="4"/>
        <v>0</v>
      </c>
      <c r="AF21" s="154">
        <v>0</v>
      </c>
      <c r="AG21" s="219" t="s">
        <v>704</v>
      </c>
      <c r="AH21" s="217">
        <f t="shared" si="5"/>
        <v>0</v>
      </c>
      <c r="AI21" s="154"/>
      <c r="AJ21" s="154"/>
      <c r="AK21" s="220">
        <v>0</v>
      </c>
      <c r="AL21" s="220">
        <v>0</v>
      </c>
      <c r="AM21" s="220">
        <v>0</v>
      </c>
      <c r="AN21" s="220">
        <v>0</v>
      </c>
      <c r="AO21" s="221">
        <v>0</v>
      </c>
      <c r="AP21" s="220">
        <f t="shared" si="7"/>
        <v>0</v>
      </c>
      <c r="AQ21" s="220"/>
      <c r="AR21" s="220"/>
      <c r="AS21" s="220"/>
      <c r="AT21" s="222">
        <f t="shared" si="8"/>
        <v>0</v>
      </c>
      <c r="AU21" s="220"/>
      <c r="AV21" s="223" t="s">
        <v>601</v>
      </c>
      <c r="AW21" s="220" t="s">
        <v>601</v>
      </c>
      <c r="AX21" s="224" t="str">
        <f t="shared" si="9"/>
        <v/>
      </c>
      <c r="AY21" s="225"/>
      <c r="AZ21" s="226"/>
      <c r="BA21" s="226"/>
      <c r="BB21" s="226"/>
      <c r="BC21" s="217"/>
      <c r="BE21" s="227">
        <f t="shared" si="10"/>
        <v>-12</v>
      </c>
      <c r="BK21" s="219"/>
      <c r="BO21" s="219"/>
    </row>
    <row r="22" spans="1:67" ht="11.25" x14ac:dyDescent="0.2">
      <c r="A22" s="151">
        <v>13</v>
      </c>
      <c r="B22" s="152" t="s">
        <v>397</v>
      </c>
      <c r="C22" s="151">
        <v>0</v>
      </c>
      <c r="D22" s="215">
        <v>0</v>
      </c>
      <c r="E22" s="154">
        <v>0</v>
      </c>
      <c r="F22" s="154">
        <v>0</v>
      </c>
      <c r="G22" s="154">
        <v>0</v>
      </c>
      <c r="H22" s="154">
        <v>0</v>
      </c>
      <c r="I22" s="154">
        <v>0</v>
      </c>
      <c r="J22" s="154">
        <v>0</v>
      </c>
      <c r="K22" s="216">
        <v>0</v>
      </c>
      <c r="L22" s="154">
        <v>0</v>
      </c>
      <c r="M22" s="154">
        <v>0</v>
      </c>
      <c r="N22" s="154">
        <v>0</v>
      </c>
      <c r="O22" s="154">
        <v>0</v>
      </c>
      <c r="P22" s="154">
        <v>0</v>
      </c>
      <c r="Q22" s="154">
        <v>0</v>
      </c>
      <c r="R22" s="154">
        <v>0</v>
      </c>
      <c r="S22" s="154">
        <v>0</v>
      </c>
      <c r="T22" s="154">
        <v>0</v>
      </c>
      <c r="U22" s="154">
        <f t="shared" si="6"/>
        <v>0</v>
      </c>
      <c r="V22" s="217">
        <f t="shared" si="0"/>
        <v>0</v>
      </c>
      <c r="W22" s="154"/>
      <c r="X22" s="154">
        <v>245151</v>
      </c>
      <c r="Y22" s="154">
        <v>357690</v>
      </c>
      <c r="Z22" s="154">
        <f t="shared" si="1"/>
        <v>112539</v>
      </c>
      <c r="AA22" s="154">
        <f t="shared" si="2"/>
        <v>0</v>
      </c>
      <c r="AB22" s="154"/>
      <c r="AC22" s="217">
        <v>0</v>
      </c>
      <c r="AD22" s="217">
        <f t="shared" si="3"/>
        <v>0</v>
      </c>
      <c r="AE22" s="218">
        <f t="shared" si="4"/>
        <v>0</v>
      </c>
      <c r="AF22" s="154">
        <v>0</v>
      </c>
      <c r="AG22" s="219" t="s">
        <v>704</v>
      </c>
      <c r="AH22" s="217">
        <f t="shared" si="5"/>
        <v>0</v>
      </c>
      <c r="AI22" s="154"/>
      <c r="AJ22" s="154"/>
      <c r="AK22" s="220">
        <v>0</v>
      </c>
      <c r="AL22" s="220">
        <v>0</v>
      </c>
      <c r="AM22" s="220">
        <v>0</v>
      </c>
      <c r="AN22" s="220">
        <v>0</v>
      </c>
      <c r="AO22" s="221">
        <v>0</v>
      </c>
      <c r="AP22" s="220">
        <f t="shared" si="7"/>
        <v>0</v>
      </c>
      <c r="AQ22" s="220"/>
      <c r="AR22" s="220"/>
      <c r="AS22" s="220"/>
      <c r="AT22" s="222">
        <f t="shared" si="8"/>
        <v>0</v>
      </c>
      <c r="AU22" s="220"/>
      <c r="AV22" s="223" t="s">
        <v>601</v>
      </c>
      <c r="AW22" s="220" t="s">
        <v>601</v>
      </c>
      <c r="AX22" s="224" t="str">
        <f t="shared" si="9"/>
        <v/>
      </c>
      <c r="AY22" s="225"/>
      <c r="AZ22" s="226"/>
      <c r="BA22" s="226"/>
      <c r="BB22" s="226"/>
      <c r="BC22" s="217"/>
      <c r="BE22" s="227">
        <f t="shared" si="10"/>
        <v>-13</v>
      </c>
      <c r="BK22" s="219"/>
      <c r="BO22" s="219"/>
    </row>
    <row r="23" spans="1:67" ht="11.25" x14ac:dyDescent="0.2">
      <c r="A23" s="151">
        <v>14</v>
      </c>
      <c r="B23" s="152" t="s">
        <v>100</v>
      </c>
      <c r="C23" s="151">
        <v>1</v>
      </c>
      <c r="D23" s="215">
        <v>0</v>
      </c>
      <c r="E23" s="154">
        <v>0</v>
      </c>
      <c r="F23" s="154">
        <v>0</v>
      </c>
      <c r="G23" s="154">
        <v>0</v>
      </c>
      <c r="H23" s="154">
        <v>0</v>
      </c>
      <c r="I23" s="154">
        <v>0</v>
      </c>
      <c r="J23" s="154">
        <v>0</v>
      </c>
      <c r="K23" s="216">
        <v>0</v>
      </c>
      <c r="L23" s="154">
        <v>926506</v>
      </c>
      <c r="M23" s="154">
        <v>11033</v>
      </c>
      <c r="N23" s="154">
        <v>25798</v>
      </c>
      <c r="O23" s="154">
        <v>2393.86</v>
      </c>
      <c r="P23" s="154">
        <v>0</v>
      </c>
      <c r="Q23" s="154">
        <v>0</v>
      </c>
      <c r="R23" s="154">
        <v>0</v>
      </c>
      <c r="S23" s="154">
        <v>0</v>
      </c>
      <c r="T23" s="154" t="s">
        <v>703</v>
      </c>
      <c r="U23" s="154">
        <f t="shared" si="6"/>
        <v>965730.86</v>
      </c>
      <c r="V23" s="217">
        <f t="shared" si="0"/>
        <v>2.1277768921736939</v>
      </c>
      <c r="W23" s="154"/>
      <c r="X23" s="154">
        <v>36758230.609999992</v>
      </c>
      <c r="Y23" s="154">
        <v>45386847.82</v>
      </c>
      <c r="Z23" s="154">
        <f t="shared" si="1"/>
        <v>8628617.2100000083</v>
      </c>
      <c r="AA23" s="154">
        <f t="shared" si="2"/>
        <v>183597.72310850269</v>
      </c>
      <c r="AB23" s="154"/>
      <c r="AC23" s="217">
        <v>124.42047703191473</v>
      </c>
      <c r="AD23" s="217">
        <f t="shared" si="3"/>
        <v>122.97449944338197</v>
      </c>
      <c r="AE23" s="218">
        <f t="shared" si="4"/>
        <v>-1.4459775885327559</v>
      </c>
      <c r="AF23" s="154">
        <v>1</v>
      </c>
      <c r="AG23" s="219">
        <v>1</v>
      </c>
      <c r="AH23" s="217">
        <f t="shared" si="5"/>
        <v>122.97449944338197</v>
      </c>
      <c r="AI23" s="154"/>
      <c r="AJ23" s="154"/>
      <c r="AK23" s="220">
        <v>124.42047703191473</v>
      </c>
      <c r="AL23" s="220">
        <v>124.42557749718507</v>
      </c>
      <c r="AM23" s="220">
        <v>124.42048253817606</v>
      </c>
      <c r="AN23" s="220">
        <v>124.42047703191473</v>
      </c>
      <c r="AO23" s="221">
        <v>122.91903609267368</v>
      </c>
      <c r="AP23" s="220">
        <f t="shared" si="7"/>
        <v>122.97449944338197</v>
      </c>
      <c r="AQ23" s="220"/>
      <c r="AR23" s="220"/>
      <c r="AS23" s="220"/>
      <c r="AT23" s="222">
        <f t="shared" si="8"/>
        <v>5.5463350708294001E-2</v>
      </c>
      <c r="AU23" s="220"/>
      <c r="AV23" s="223">
        <v>8.2963858790420613</v>
      </c>
      <c r="AW23" s="220">
        <v>5.5971994524645794</v>
      </c>
      <c r="AX23" s="224">
        <f t="shared" si="9"/>
        <v>-2.6991864265774819</v>
      </c>
      <c r="AY23" s="225"/>
      <c r="AZ23" s="226"/>
      <c r="BA23" s="226"/>
      <c r="BB23" s="226"/>
      <c r="BC23" s="217"/>
      <c r="BE23" s="227">
        <f t="shared" si="10"/>
        <v>-14</v>
      </c>
      <c r="BK23" s="219"/>
      <c r="BO23" s="219"/>
    </row>
    <row r="24" spans="1:67" ht="11.25" x14ac:dyDescent="0.2">
      <c r="A24" s="151">
        <v>15</v>
      </c>
      <c r="B24" s="152" t="s">
        <v>398</v>
      </c>
      <c r="C24" s="151">
        <v>0</v>
      </c>
      <c r="D24" s="215">
        <v>0</v>
      </c>
      <c r="E24" s="154">
        <v>0</v>
      </c>
      <c r="F24" s="154">
        <v>0</v>
      </c>
      <c r="G24" s="154">
        <v>0</v>
      </c>
      <c r="H24" s="154">
        <v>0</v>
      </c>
      <c r="I24" s="154">
        <v>0</v>
      </c>
      <c r="J24" s="154">
        <v>0</v>
      </c>
      <c r="K24" s="216">
        <v>0</v>
      </c>
      <c r="L24" s="154">
        <v>0</v>
      </c>
      <c r="M24" s="154">
        <v>0</v>
      </c>
      <c r="N24" s="154">
        <v>0</v>
      </c>
      <c r="O24" s="154">
        <v>0</v>
      </c>
      <c r="P24" s="154">
        <v>0</v>
      </c>
      <c r="Q24" s="154">
        <v>0</v>
      </c>
      <c r="R24" s="154">
        <v>0</v>
      </c>
      <c r="S24" s="154">
        <v>0</v>
      </c>
      <c r="T24" s="154">
        <v>0</v>
      </c>
      <c r="U24" s="154">
        <f t="shared" si="6"/>
        <v>0</v>
      </c>
      <c r="V24" s="217">
        <f t="shared" si="0"/>
        <v>0</v>
      </c>
      <c r="W24" s="154"/>
      <c r="X24" s="154">
        <v>0</v>
      </c>
      <c r="Y24" s="154">
        <v>796.80799999999999</v>
      </c>
      <c r="Z24" s="154">
        <f t="shared" si="1"/>
        <v>796.80799999999999</v>
      </c>
      <c r="AA24" s="154">
        <f t="shared" si="2"/>
        <v>0</v>
      </c>
      <c r="AB24" s="154"/>
      <c r="AC24" s="217">
        <v>0</v>
      </c>
      <c r="AD24" s="217">
        <f t="shared" si="3"/>
        <v>0</v>
      </c>
      <c r="AE24" s="218">
        <f t="shared" si="4"/>
        <v>0</v>
      </c>
      <c r="AF24" s="154">
        <v>0</v>
      </c>
      <c r="AG24" s="219" t="s">
        <v>704</v>
      </c>
      <c r="AH24" s="217">
        <f t="shared" si="5"/>
        <v>0</v>
      </c>
      <c r="AI24" s="154"/>
      <c r="AJ24" s="154"/>
      <c r="AK24" s="220">
        <v>0</v>
      </c>
      <c r="AL24" s="220">
        <v>0</v>
      </c>
      <c r="AM24" s="220">
        <v>0</v>
      </c>
      <c r="AN24" s="220">
        <v>0</v>
      </c>
      <c r="AO24" s="221">
        <v>0</v>
      </c>
      <c r="AP24" s="220">
        <f t="shared" si="7"/>
        <v>0</v>
      </c>
      <c r="AQ24" s="220"/>
      <c r="AR24" s="220"/>
      <c r="AS24" s="220"/>
      <c r="AT24" s="222">
        <f t="shared" si="8"/>
        <v>0</v>
      </c>
      <c r="AU24" s="220"/>
      <c r="AV24" s="223" t="s">
        <v>601</v>
      </c>
      <c r="AW24" s="220" t="s">
        <v>601</v>
      </c>
      <c r="AX24" s="224" t="str">
        <f t="shared" si="9"/>
        <v/>
      </c>
      <c r="AY24" s="225"/>
      <c r="AZ24" s="226"/>
      <c r="BA24" s="226"/>
      <c r="BB24" s="226"/>
      <c r="BC24" s="217"/>
      <c r="BE24" s="227">
        <f t="shared" si="10"/>
        <v>-15</v>
      </c>
      <c r="BK24" s="219"/>
      <c r="BO24" s="219"/>
    </row>
    <row r="25" spans="1:67" ht="11.25" x14ac:dyDescent="0.2">
      <c r="A25" s="151">
        <v>16</v>
      </c>
      <c r="B25" s="152" t="s">
        <v>114</v>
      </c>
      <c r="C25" s="151">
        <v>1</v>
      </c>
      <c r="D25" s="215">
        <v>0</v>
      </c>
      <c r="E25" s="154">
        <v>0</v>
      </c>
      <c r="F25" s="154">
        <v>0</v>
      </c>
      <c r="G25" s="154">
        <v>0</v>
      </c>
      <c r="H25" s="154">
        <v>0</v>
      </c>
      <c r="I25" s="154">
        <v>0</v>
      </c>
      <c r="J25" s="154">
        <v>1843840</v>
      </c>
      <c r="K25" s="216">
        <v>1100000</v>
      </c>
      <c r="L25" s="154">
        <v>698948.55</v>
      </c>
      <c r="M25" s="154">
        <v>26968</v>
      </c>
      <c r="N25" s="154">
        <v>198605</v>
      </c>
      <c r="O25" s="154">
        <v>274239.84000000003</v>
      </c>
      <c r="P25" s="154">
        <v>0</v>
      </c>
      <c r="Q25" s="154">
        <v>0</v>
      </c>
      <c r="R25" s="154">
        <v>0</v>
      </c>
      <c r="S25" s="154">
        <v>0</v>
      </c>
      <c r="T25" s="154" t="s">
        <v>703</v>
      </c>
      <c r="U25" s="154">
        <f t="shared" si="6"/>
        <v>4142601.3899999997</v>
      </c>
      <c r="V25" s="217">
        <f t="shared" si="0"/>
        <v>4.2177745371486806</v>
      </c>
      <c r="W25" s="154"/>
      <c r="X25" s="154">
        <v>97105120.719999999</v>
      </c>
      <c r="Y25" s="154">
        <v>98217705.890000001</v>
      </c>
      <c r="Z25" s="154">
        <f t="shared" si="1"/>
        <v>1112585.1700000018</v>
      </c>
      <c r="AA25" s="154">
        <f t="shared" si="2"/>
        <v>46926.334004352437</v>
      </c>
      <c r="AB25" s="154"/>
      <c r="AC25" s="217">
        <v>102.14032139461695</v>
      </c>
      <c r="AD25" s="217">
        <f t="shared" si="3"/>
        <v>101.09742805332425</v>
      </c>
      <c r="AE25" s="218">
        <f t="shared" si="4"/>
        <v>-1.0428933412926966</v>
      </c>
      <c r="AF25" s="154">
        <v>209</v>
      </c>
      <c r="AG25" s="219">
        <v>1</v>
      </c>
      <c r="AH25" s="217">
        <f t="shared" si="5"/>
        <v>101.09742805332425</v>
      </c>
      <c r="AI25" s="154"/>
      <c r="AJ25" s="154"/>
      <c r="AK25" s="220">
        <v>102.14032139461695</v>
      </c>
      <c r="AL25" s="220">
        <v>102.46726664061954</v>
      </c>
      <c r="AM25" s="220">
        <v>102.15230078681878</v>
      </c>
      <c r="AN25" s="220">
        <v>102.14032139461695</v>
      </c>
      <c r="AO25" s="221">
        <v>101.4673686113149</v>
      </c>
      <c r="AP25" s="220">
        <f t="shared" si="7"/>
        <v>101.09742805332425</v>
      </c>
      <c r="AQ25" s="220"/>
      <c r="AR25" s="220"/>
      <c r="AS25" s="220"/>
      <c r="AT25" s="222">
        <f t="shared" si="8"/>
        <v>-0.3699405579906454</v>
      </c>
      <c r="AU25" s="220"/>
      <c r="AV25" s="223">
        <v>8.7270294285765626</v>
      </c>
      <c r="AW25" s="220">
        <v>7.5613458163057796</v>
      </c>
      <c r="AX25" s="224">
        <f t="shared" si="9"/>
        <v>-1.165683612270783</v>
      </c>
      <c r="AY25" s="225"/>
      <c r="AZ25" s="226"/>
      <c r="BA25" s="226"/>
      <c r="BB25" s="226"/>
      <c r="BC25" s="217"/>
      <c r="BE25" s="227">
        <f t="shared" si="10"/>
        <v>-16</v>
      </c>
      <c r="BK25" s="219"/>
      <c r="BO25" s="219"/>
    </row>
    <row r="26" spans="1:67" ht="11.25" x14ac:dyDescent="0.2">
      <c r="A26" s="151">
        <v>17</v>
      </c>
      <c r="B26" s="152" t="s">
        <v>200</v>
      </c>
      <c r="C26" s="151">
        <v>1</v>
      </c>
      <c r="D26" s="215">
        <v>0</v>
      </c>
      <c r="E26" s="154">
        <v>0</v>
      </c>
      <c r="F26" s="154">
        <v>0</v>
      </c>
      <c r="G26" s="154">
        <v>0</v>
      </c>
      <c r="H26" s="154">
        <v>0</v>
      </c>
      <c r="I26" s="154">
        <v>0</v>
      </c>
      <c r="J26" s="154">
        <v>162200.09</v>
      </c>
      <c r="K26" s="216">
        <v>310194.94</v>
      </c>
      <c r="L26" s="154">
        <v>2451293.9500000002</v>
      </c>
      <c r="M26" s="154">
        <v>7963</v>
      </c>
      <c r="N26" s="154">
        <v>8813</v>
      </c>
      <c r="O26" s="154">
        <v>9127.7900000000009</v>
      </c>
      <c r="P26" s="154">
        <v>0</v>
      </c>
      <c r="Q26" s="154">
        <v>0</v>
      </c>
      <c r="R26" s="154">
        <v>0</v>
      </c>
      <c r="S26" s="154">
        <v>0</v>
      </c>
      <c r="T26" s="154" t="s">
        <v>703</v>
      </c>
      <c r="U26" s="154">
        <f t="shared" si="6"/>
        <v>2949592.7700000005</v>
      </c>
      <c r="V26" s="217">
        <f t="shared" si="0"/>
        <v>7.6489362574855777</v>
      </c>
      <c r="W26" s="154"/>
      <c r="X26" s="154">
        <v>32176028.359999999</v>
      </c>
      <c r="Y26" s="154">
        <v>38562130.350000001</v>
      </c>
      <c r="Z26" s="154">
        <f t="shared" si="1"/>
        <v>6386101.9900000021</v>
      </c>
      <c r="AA26" s="154">
        <f t="shared" si="2"/>
        <v>488468.87055311818</v>
      </c>
      <c r="AB26" s="154"/>
      <c r="AC26" s="217">
        <v>122.19790966458241</v>
      </c>
      <c r="AD26" s="217">
        <f t="shared" si="3"/>
        <v>118.3292762346598</v>
      </c>
      <c r="AE26" s="218">
        <f t="shared" si="4"/>
        <v>-3.8686334299226104</v>
      </c>
      <c r="AF26" s="154">
        <v>6</v>
      </c>
      <c r="AG26" s="219">
        <v>1</v>
      </c>
      <c r="AH26" s="217">
        <f t="shared" si="5"/>
        <v>118.3292762346598</v>
      </c>
      <c r="AI26" s="154"/>
      <c r="AJ26" s="154"/>
      <c r="AK26" s="220">
        <v>122.19790966458241</v>
      </c>
      <c r="AL26" s="220">
        <v>122.34755747852917</v>
      </c>
      <c r="AM26" s="220">
        <v>122.19821877609043</v>
      </c>
      <c r="AN26" s="220">
        <v>122.19790966458241</v>
      </c>
      <c r="AO26" s="221">
        <v>118.3863912895464</v>
      </c>
      <c r="AP26" s="220">
        <f t="shared" si="7"/>
        <v>118.3292762346598</v>
      </c>
      <c r="AQ26" s="220"/>
      <c r="AR26" s="220"/>
      <c r="AS26" s="220"/>
      <c r="AT26" s="222">
        <f t="shared" si="8"/>
        <v>-5.7115054886594407E-2</v>
      </c>
      <c r="AU26" s="220"/>
      <c r="AV26" s="223">
        <v>6.3577180154197288</v>
      </c>
      <c r="AW26" s="220">
        <v>2.6786497910339873</v>
      </c>
      <c r="AX26" s="224">
        <f t="shared" si="9"/>
        <v>-3.6790682243857415</v>
      </c>
      <c r="AY26" s="225"/>
      <c r="AZ26" s="226"/>
      <c r="BA26" s="226"/>
      <c r="BB26" s="226"/>
      <c r="BC26" s="217"/>
      <c r="BE26" s="227">
        <f t="shared" si="10"/>
        <v>-17</v>
      </c>
      <c r="BK26" s="219"/>
      <c r="BO26" s="219"/>
    </row>
    <row r="27" spans="1:67" ht="11.25" x14ac:dyDescent="0.2">
      <c r="A27" s="151">
        <v>18</v>
      </c>
      <c r="B27" s="152" t="s">
        <v>93</v>
      </c>
      <c r="C27" s="151">
        <v>1</v>
      </c>
      <c r="D27" s="215">
        <v>0</v>
      </c>
      <c r="E27" s="154">
        <v>0</v>
      </c>
      <c r="F27" s="154">
        <v>0</v>
      </c>
      <c r="G27" s="154">
        <v>0</v>
      </c>
      <c r="H27" s="154">
        <v>0</v>
      </c>
      <c r="I27" s="154">
        <v>0</v>
      </c>
      <c r="J27" s="154">
        <v>146501</v>
      </c>
      <c r="K27" s="216">
        <v>76042</v>
      </c>
      <c r="L27" s="154">
        <v>458018</v>
      </c>
      <c r="M27" s="154">
        <v>0</v>
      </c>
      <c r="N27" s="154">
        <v>7175</v>
      </c>
      <c r="O27" s="154">
        <v>37599.94</v>
      </c>
      <c r="P27" s="154">
        <v>0</v>
      </c>
      <c r="Q27" s="154">
        <v>0</v>
      </c>
      <c r="R27" s="154">
        <v>0</v>
      </c>
      <c r="S27" s="154">
        <v>0</v>
      </c>
      <c r="T27" s="154" t="s">
        <v>703</v>
      </c>
      <c r="U27" s="154">
        <f t="shared" si="6"/>
        <v>725335.94</v>
      </c>
      <c r="V27" s="217">
        <f t="shared" si="0"/>
        <v>5.6367705760141265</v>
      </c>
      <c r="W27" s="154"/>
      <c r="X27" s="154">
        <v>9536788.9200000018</v>
      </c>
      <c r="Y27" s="154">
        <v>12867934.4</v>
      </c>
      <c r="Z27" s="154">
        <f t="shared" si="1"/>
        <v>3331145.4799999986</v>
      </c>
      <c r="AA27" s="154">
        <f t="shared" si="2"/>
        <v>187769.02826086446</v>
      </c>
      <c r="AB27" s="154"/>
      <c r="AC27" s="217">
        <v>148.41224465347256</v>
      </c>
      <c r="AD27" s="217">
        <f t="shared" si="3"/>
        <v>132.96053292263844</v>
      </c>
      <c r="AE27" s="218">
        <f t="shared" si="4"/>
        <v>-15.45171173083412</v>
      </c>
      <c r="AF27" s="154">
        <v>12</v>
      </c>
      <c r="AG27" s="219">
        <v>1</v>
      </c>
      <c r="AH27" s="217">
        <f t="shared" si="5"/>
        <v>132.96053292263844</v>
      </c>
      <c r="AI27" s="154"/>
      <c r="AJ27" s="154"/>
      <c r="AK27" s="220">
        <v>148.41224465347256</v>
      </c>
      <c r="AL27" s="220">
        <v>148.41041055606965</v>
      </c>
      <c r="AM27" s="220">
        <v>148.41224465347256</v>
      </c>
      <c r="AN27" s="220">
        <v>148.41224465347256</v>
      </c>
      <c r="AO27" s="221">
        <v>134.93774249643349</v>
      </c>
      <c r="AP27" s="220">
        <f t="shared" si="7"/>
        <v>132.96053292263844</v>
      </c>
      <c r="AQ27" s="220"/>
      <c r="AR27" s="220"/>
      <c r="AS27" s="220"/>
      <c r="AT27" s="222">
        <f t="shared" si="8"/>
        <v>-1.9772095737950508</v>
      </c>
      <c r="AU27" s="220"/>
      <c r="AV27" s="223">
        <v>15.050197728220191</v>
      </c>
      <c r="AW27" s="220">
        <v>2.241510006238951</v>
      </c>
      <c r="AX27" s="224">
        <f t="shared" si="9"/>
        <v>-12.80868772198124</v>
      </c>
      <c r="AY27" s="225"/>
      <c r="AZ27" s="226"/>
      <c r="BA27" s="226"/>
      <c r="BB27" s="226"/>
      <c r="BC27" s="217"/>
      <c r="BE27" s="227">
        <f t="shared" si="10"/>
        <v>-18</v>
      </c>
      <c r="BK27" s="219"/>
      <c r="BO27" s="219"/>
    </row>
    <row r="28" spans="1:67" ht="11.25" x14ac:dyDescent="0.2">
      <c r="A28" s="151">
        <v>19</v>
      </c>
      <c r="B28" s="152" t="s">
        <v>399</v>
      </c>
      <c r="C28" s="151">
        <v>0</v>
      </c>
      <c r="D28" s="215">
        <v>0</v>
      </c>
      <c r="E28" s="154">
        <v>0</v>
      </c>
      <c r="F28" s="154">
        <v>0</v>
      </c>
      <c r="G28" s="154">
        <v>0</v>
      </c>
      <c r="H28" s="154">
        <v>0</v>
      </c>
      <c r="I28" s="154">
        <v>0</v>
      </c>
      <c r="J28" s="154">
        <v>0</v>
      </c>
      <c r="K28" s="216">
        <v>0</v>
      </c>
      <c r="L28" s="154">
        <v>0</v>
      </c>
      <c r="M28" s="154">
        <v>0</v>
      </c>
      <c r="N28" s="154">
        <v>0</v>
      </c>
      <c r="O28" s="154">
        <v>0</v>
      </c>
      <c r="P28" s="154">
        <v>0</v>
      </c>
      <c r="Q28" s="154">
        <v>0</v>
      </c>
      <c r="R28" s="154">
        <v>0</v>
      </c>
      <c r="S28" s="154">
        <v>0</v>
      </c>
      <c r="T28" s="154">
        <v>0</v>
      </c>
      <c r="U28" s="154">
        <f t="shared" si="6"/>
        <v>0</v>
      </c>
      <c r="V28" s="217">
        <f t="shared" si="0"/>
        <v>0</v>
      </c>
      <c r="W28" s="154"/>
      <c r="X28" s="154">
        <v>0</v>
      </c>
      <c r="Y28" s="154">
        <v>0</v>
      </c>
      <c r="Z28" s="154">
        <f t="shared" si="1"/>
        <v>0</v>
      </c>
      <c r="AA28" s="154">
        <f t="shared" si="2"/>
        <v>0</v>
      </c>
      <c r="AB28" s="154"/>
      <c r="AC28" s="217">
        <v>0</v>
      </c>
      <c r="AD28" s="217">
        <f t="shared" si="3"/>
        <v>0</v>
      </c>
      <c r="AE28" s="218">
        <f t="shared" si="4"/>
        <v>0</v>
      </c>
      <c r="AF28" s="154">
        <v>0</v>
      </c>
      <c r="AG28" s="219" t="s">
        <v>704</v>
      </c>
      <c r="AH28" s="217">
        <f t="shared" si="5"/>
        <v>0</v>
      </c>
      <c r="AI28" s="154"/>
      <c r="AJ28" s="154"/>
      <c r="AK28" s="220">
        <v>0</v>
      </c>
      <c r="AL28" s="220">
        <v>0</v>
      </c>
      <c r="AM28" s="220">
        <v>0</v>
      </c>
      <c r="AN28" s="220">
        <v>0</v>
      </c>
      <c r="AO28" s="221">
        <v>0</v>
      </c>
      <c r="AP28" s="220">
        <f t="shared" si="7"/>
        <v>0</v>
      </c>
      <c r="AQ28" s="220"/>
      <c r="AR28" s="220"/>
      <c r="AS28" s="220"/>
      <c r="AT28" s="222">
        <f t="shared" si="8"/>
        <v>0</v>
      </c>
      <c r="AU28" s="220"/>
      <c r="AV28" s="223" t="s">
        <v>601</v>
      </c>
      <c r="AW28" s="220" t="s">
        <v>601</v>
      </c>
      <c r="AX28" s="224" t="str">
        <f t="shared" si="9"/>
        <v/>
      </c>
      <c r="AY28" s="225"/>
      <c r="AZ28" s="226"/>
      <c r="BA28" s="226"/>
      <c r="BB28" s="226"/>
      <c r="BC28" s="217" t="s">
        <v>707</v>
      </c>
      <c r="BE28" s="227">
        <f t="shared" si="10"/>
        <v>-19</v>
      </c>
      <c r="BK28" s="219"/>
      <c r="BO28" s="219"/>
    </row>
    <row r="29" spans="1:67" ht="11.25" x14ac:dyDescent="0.2">
      <c r="A29" s="151">
        <v>20</v>
      </c>
      <c r="B29" s="152" t="s">
        <v>160</v>
      </c>
      <c r="C29" s="151">
        <v>1</v>
      </c>
      <c r="D29" s="215">
        <v>0</v>
      </c>
      <c r="E29" s="154">
        <v>1771365</v>
      </c>
      <c r="F29" s="154">
        <v>0</v>
      </c>
      <c r="G29" s="154">
        <v>0</v>
      </c>
      <c r="H29" s="154">
        <v>0</v>
      </c>
      <c r="I29" s="154">
        <v>0</v>
      </c>
      <c r="J29" s="154">
        <v>0</v>
      </c>
      <c r="K29" s="216">
        <v>0</v>
      </c>
      <c r="L29" s="154">
        <v>4019976.94</v>
      </c>
      <c r="M29" s="154">
        <v>12214</v>
      </c>
      <c r="N29" s="154">
        <v>202188</v>
      </c>
      <c r="O29" s="154">
        <v>469382.9</v>
      </c>
      <c r="P29" s="154">
        <v>0</v>
      </c>
      <c r="Q29" s="154">
        <v>0</v>
      </c>
      <c r="R29" s="154">
        <v>0</v>
      </c>
      <c r="S29" s="154">
        <v>0</v>
      </c>
      <c r="T29" s="154" t="s">
        <v>706</v>
      </c>
      <c r="U29" s="154">
        <f t="shared" si="6"/>
        <v>3661142.9819999998</v>
      </c>
      <c r="V29" s="217">
        <f t="shared" si="0"/>
        <v>3.6969441776751109</v>
      </c>
      <c r="W29" s="154"/>
      <c r="X29" s="154">
        <v>84542110.140000001</v>
      </c>
      <c r="Y29" s="154">
        <v>99031600.317600012</v>
      </c>
      <c r="Z29" s="154">
        <f t="shared" si="1"/>
        <v>14489490.177600011</v>
      </c>
      <c r="AA29" s="154">
        <f t="shared" si="2"/>
        <v>535668.36349559063</v>
      </c>
      <c r="AB29" s="154"/>
      <c r="AC29" s="217">
        <v>123.06920609961938</v>
      </c>
      <c r="AD29" s="217">
        <f t="shared" si="3"/>
        <v>116.50517332841252</v>
      </c>
      <c r="AE29" s="218">
        <f t="shared" si="4"/>
        <v>-6.564032771206854</v>
      </c>
      <c r="AF29" s="154">
        <v>371</v>
      </c>
      <c r="AG29" s="219">
        <v>1</v>
      </c>
      <c r="AH29" s="217">
        <f t="shared" si="5"/>
        <v>116.50517332841252</v>
      </c>
      <c r="AI29" s="154"/>
      <c r="AJ29" s="154"/>
      <c r="AK29" s="220">
        <v>123.06920609961938</v>
      </c>
      <c r="AL29" s="220">
        <v>123.01953431183479</v>
      </c>
      <c r="AM29" s="220">
        <v>123.06920609961938</v>
      </c>
      <c r="AN29" s="220">
        <v>123.06920609961938</v>
      </c>
      <c r="AO29" s="221">
        <v>116.23235689434537</v>
      </c>
      <c r="AP29" s="220">
        <f t="shared" si="7"/>
        <v>116.50517332841252</v>
      </c>
      <c r="AQ29" s="220"/>
      <c r="AR29" s="220"/>
      <c r="AS29" s="220"/>
      <c r="AT29" s="222">
        <f t="shared" si="8"/>
        <v>0.27281643406715261</v>
      </c>
      <c r="AU29" s="220"/>
      <c r="AV29" s="223">
        <v>11.835910255889962</v>
      </c>
      <c r="AW29" s="220">
        <v>5.1346521255988886</v>
      </c>
      <c r="AX29" s="224">
        <f t="shared" si="9"/>
        <v>-6.7012581302910732</v>
      </c>
      <c r="AY29" s="225"/>
      <c r="AZ29" s="226"/>
      <c r="BA29" s="226"/>
      <c r="BB29" s="226"/>
      <c r="BC29" s="217"/>
      <c r="BE29" s="227">
        <f t="shared" si="10"/>
        <v>-20</v>
      </c>
      <c r="BK29" s="219"/>
      <c r="BO29" s="219"/>
    </row>
    <row r="30" spans="1:67" ht="11.25" x14ac:dyDescent="0.2">
      <c r="A30" s="151">
        <v>21</v>
      </c>
      <c r="B30" s="152" t="s">
        <v>400</v>
      </c>
      <c r="C30" s="151">
        <v>0</v>
      </c>
      <c r="D30" s="215">
        <v>0</v>
      </c>
      <c r="E30" s="154">
        <v>0</v>
      </c>
      <c r="F30" s="154">
        <v>0</v>
      </c>
      <c r="G30" s="154">
        <v>0</v>
      </c>
      <c r="H30" s="154">
        <v>0</v>
      </c>
      <c r="I30" s="154">
        <v>0</v>
      </c>
      <c r="J30" s="154">
        <v>0</v>
      </c>
      <c r="K30" s="216">
        <v>0</v>
      </c>
      <c r="L30" s="154">
        <v>0</v>
      </c>
      <c r="M30" s="154">
        <v>0</v>
      </c>
      <c r="N30" s="154">
        <v>0</v>
      </c>
      <c r="O30" s="154">
        <v>0</v>
      </c>
      <c r="P30" s="154">
        <v>0</v>
      </c>
      <c r="Q30" s="154">
        <v>0</v>
      </c>
      <c r="R30" s="154">
        <v>0</v>
      </c>
      <c r="S30" s="154">
        <v>0</v>
      </c>
      <c r="T30" s="154">
        <v>0</v>
      </c>
      <c r="U30" s="154">
        <f t="shared" si="6"/>
        <v>0</v>
      </c>
      <c r="V30" s="217">
        <f t="shared" si="0"/>
        <v>0</v>
      </c>
      <c r="W30" s="154"/>
      <c r="X30" s="154">
        <v>0</v>
      </c>
      <c r="Y30" s="154">
        <v>0</v>
      </c>
      <c r="Z30" s="154">
        <f t="shared" si="1"/>
        <v>0</v>
      </c>
      <c r="AA30" s="154">
        <f t="shared" si="2"/>
        <v>0</v>
      </c>
      <c r="AB30" s="154"/>
      <c r="AC30" s="217">
        <v>0</v>
      </c>
      <c r="AD30" s="217">
        <f t="shared" si="3"/>
        <v>0</v>
      </c>
      <c r="AE30" s="218">
        <f t="shared" si="4"/>
        <v>0</v>
      </c>
      <c r="AF30" s="154">
        <v>0</v>
      </c>
      <c r="AG30" s="219" t="s">
        <v>704</v>
      </c>
      <c r="AH30" s="217">
        <f t="shared" si="5"/>
        <v>0</v>
      </c>
      <c r="AI30" s="154"/>
      <c r="AJ30" s="154"/>
      <c r="AK30" s="220">
        <v>0</v>
      </c>
      <c r="AL30" s="220">
        <v>0</v>
      </c>
      <c r="AM30" s="220">
        <v>0</v>
      </c>
      <c r="AN30" s="220">
        <v>0</v>
      </c>
      <c r="AO30" s="221">
        <v>0</v>
      </c>
      <c r="AP30" s="220">
        <f t="shared" si="7"/>
        <v>0</v>
      </c>
      <c r="AQ30" s="220"/>
      <c r="AR30" s="220"/>
      <c r="AS30" s="220"/>
      <c r="AT30" s="222">
        <f t="shared" si="8"/>
        <v>0</v>
      </c>
      <c r="AU30" s="220"/>
      <c r="AV30" s="223" t="s">
        <v>601</v>
      </c>
      <c r="AW30" s="220" t="s">
        <v>601</v>
      </c>
      <c r="AX30" s="224" t="str">
        <f t="shared" si="9"/>
        <v/>
      </c>
      <c r="AY30" s="225"/>
      <c r="AZ30" s="226"/>
      <c r="BA30" s="226"/>
      <c r="BB30" s="226"/>
      <c r="BC30" s="217"/>
      <c r="BE30" s="227">
        <f t="shared" si="10"/>
        <v>-21</v>
      </c>
      <c r="BK30" s="219"/>
      <c r="BO30" s="219"/>
    </row>
    <row r="31" spans="1:67" ht="11.25" x14ac:dyDescent="0.2">
      <c r="A31" s="151">
        <v>22</v>
      </c>
      <c r="B31" s="152" t="s">
        <v>401</v>
      </c>
      <c r="C31" s="151">
        <v>0</v>
      </c>
      <c r="D31" s="215">
        <v>0</v>
      </c>
      <c r="E31" s="154">
        <v>0</v>
      </c>
      <c r="F31" s="154">
        <v>0</v>
      </c>
      <c r="G31" s="154">
        <v>0</v>
      </c>
      <c r="H31" s="154">
        <v>0</v>
      </c>
      <c r="I31" s="154">
        <v>0</v>
      </c>
      <c r="J31" s="154">
        <v>0</v>
      </c>
      <c r="K31" s="216">
        <v>0</v>
      </c>
      <c r="L31" s="154">
        <v>0</v>
      </c>
      <c r="M31" s="154">
        <v>0</v>
      </c>
      <c r="N31" s="154">
        <v>0</v>
      </c>
      <c r="O31" s="154">
        <v>0</v>
      </c>
      <c r="P31" s="154">
        <v>0</v>
      </c>
      <c r="Q31" s="154">
        <v>0</v>
      </c>
      <c r="R31" s="154">
        <v>0</v>
      </c>
      <c r="S31" s="154">
        <v>0</v>
      </c>
      <c r="T31" s="154">
        <v>0</v>
      </c>
      <c r="U31" s="154">
        <f t="shared" si="6"/>
        <v>0</v>
      </c>
      <c r="V31" s="217">
        <f t="shared" si="0"/>
        <v>0</v>
      </c>
      <c r="W31" s="154"/>
      <c r="X31" s="154">
        <v>261641.76000000004</v>
      </c>
      <c r="Y31" s="154">
        <v>266284</v>
      </c>
      <c r="Z31" s="154">
        <f t="shared" si="1"/>
        <v>4642.2399999999616</v>
      </c>
      <c r="AA31" s="154">
        <f t="shared" si="2"/>
        <v>0</v>
      </c>
      <c r="AB31" s="154"/>
      <c r="AC31" s="217">
        <v>0</v>
      </c>
      <c r="AD31" s="217">
        <f t="shared" si="3"/>
        <v>0</v>
      </c>
      <c r="AE31" s="218">
        <f t="shared" si="4"/>
        <v>0</v>
      </c>
      <c r="AF31" s="154">
        <v>0</v>
      </c>
      <c r="AG31" s="219" t="s">
        <v>704</v>
      </c>
      <c r="AH31" s="217">
        <f t="shared" si="5"/>
        <v>0</v>
      </c>
      <c r="AI31" s="154"/>
      <c r="AJ31" s="154"/>
      <c r="AK31" s="220">
        <v>0</v>
      </c>
      <c r="AL31" s="220">
        <v>0</v>
      </c>
      <c r="AM31" s="220">
        <v>0</v>
      </c>
      <c r="AN31" s="220">
        <v>0</v>
      </c>
      <c r="AO31" s="221">
        <v>0</v>
      </c>
      <c r="AP31" s="220">
        <f t="shared" si="7"/>
        <v>0</v>
      </c>
      <c r="AQ31" s="220"/>
      <c r="AR31" s="220"/>
      <c r="AS31" s="220"/>
      <c r="AT31" s="222">
        <f t="shared" si="8"/>
        <v>0</v>
      </c>
      <c r="AU31" s="220"/>
      <c r="AV31" s="223" t="s">
        <v>601</v>
      </c>
      <c r="AW31" s="220" t="s">
        <v>601</v>
      </c>
      <c r="AX31" s="224" t="str">
        <f t="shared" si="9"/>
        <v/>
      </c>
      <c r="AY31" s="225"/>
      <c r="AZ31" s="226"/>
      <c r="BA31" s="226"/>
      <c r="BB31" s="226"/>
      <c r="BC31" s="217"/>
      <c r="BE31" s="227">
        <f t="shared" si="10"/>
        <v>-22</v>
      </c>
      <c r="BK31" s="219"/>
      <c r="BO31" s="219"/>
    </row>
    <row r="32" spans="1:67" ht="11.25" x14ac:dyDescent="0.2">
      <c r="A32" s="151">
        <v>23</v>
      </c>
      <c r="B32" s="152" t="s">
        <v>402</v>
      </c>
      <c r="C32" s="151">
        <v>1</v>
      </c>
      <c r="D32" s="215">
        <v>0</v>
      </c>
      <c r="E32" s="154">
        <v>13236</v>
      </c>
      <c r="F32" s="154">
        <v>0</v>
      </c>
      <c r="G32" s="154">
        <v>0</v>
      </c>
      <c r="H32" s="154">
        <v>0</v>
      </c>
      <c r="I32" s="154">
        <v>0</v>
      </c>
      <c r="J32" s="154">
        <v>1993653</v>
      </c>
      <c r="K32" s="216">
        <v>1051908</v>
      </c>
      <c r="L32" s="154">
        <v>1035794</v>
      </c>
      <c r="M32" s="154">
        <v>17893</v>
      </c>
      <c r="N32" s="154">
        <v>0</v>
      </c>
      <c r="O32" s="154">
        <v>0</v>
      </c>
      <c r="P32" s="154">
        <v>0</v>
      </c>
      <c r="Q32" s="154">
        <v>0</v>
      </c>
      <c r="R32" s="154">
        <v>0</v>
      </c>
      <c r="S32" s="154">
        <v>0</v>
      </c>
      <c r="T32" s="154" t="s">
        <v>703</v>
      </c>
      <c r="U32" s="154">
        <f t="shared" si="6"/>
        <v>4112484</v>
      </c>
      <c r="V32" s="217">
        <f t="shared" si="0"/>
        <v>7.602390034350921</v>
      </c>
      <c r="W32" s="154"/>
      <c r="X32" s="154">
        <v>33265363.043120004</v>
      </c>
      <c r="Y32" s="154">
        <v>54094620</v>
      </c>
      <c r="Z32" s="154">
        <f t="shared" si="1"/>
        <v>20829256.956879996</v>
      </c>
      <c r="AA32" s="154">
        <f t="shared" si="2"/>
        <v>1583521.3551191909</v>
      </c>
      <c r="AB32" s="154"/>
      <c r="AC32" s="217">
        <v>156.73885788509776</v>
      </c>
      <c r="AD32" s="217">
        <f t="shared" si="3"/>
        <v>157.85517980613542</v>
      </c>
      <c r="AE32" s="218">
        <f t="shared" si="4"/>
        <v>1.1163219210376667</v>
      </c>
      <c r="AF32" s="154">
        <v>0</v>
      </c>
      <c r="AG32" s="219">
        <v>1</v>
      </c>
      <c r="AH32" s="217">
        <f t="shared" si="5"/>
        <v>157.85517980613542</v>
      </c>
      <c r="AI32" s="154"/>
      <c r="AJ32" s="154"/>
      <c r="AK32" s="220">
        <v>156.73885788509776</v>
      </c>
      <c r="AL32" s="220">
        <v>158.13824759953573</v>
      </c>
      <c r="AM32" s="220">
        <v>156.73885788509776</v>
      </c>
      <c r="AN32" s="220">
        <v>156.73885788509776</v>
      </c>
      <c r="AO32" s="221">
        <v>156.73885788509776</v>
      </c>
      <c r="AP32" s="220">
        <f t="shared" si="7"/>
        <v>157.85517980613542</v>
      </c>
      <c r="AQ32" s="220"/>
      <c r="AR32" s="220"/>
      <c r="AS32" s="220"/>
      <c r="AT32" s="222">
        <f t="shared" si="8"/>
        <v>1.1163219210376667</v>
      </c>
      <c r="AU32" s="220"/>
      <c r="AV32" s="223">
        <v>3.1594297818664865</v>
      </c>
      <c r="AW32" s="220">
        <v>3.8185053272253149</v>
      </c>
      <c r="AX32" s="224">
        <f t="shared" si="9"/>
        <v>0.6590755453588284</v>
      </c>
      <c r="AY32" s="225"/>
      <c r="AZ32" s="226"/>
      <c r="BA32" s="226"/>
      <c r="BB32" s="226"/>
      <c r="BC32" s="217"/>
      <c r="BE32" s="227">
        <f t="shared" si="10"/>
        <v>-23</v>
      </c>
      <c r="BK32" s="219"/>
      <c r="BO32" s="219"/>
    </row>
    <row r="33" spans="1:67" ht="11.25" x14ac:dyDescent="0.2">
      <c r="A33" s="151">
        <v>24</v>
      </c>
      <c r="B33" s="152" t="s">
        <v>187</v>
      </c>
      <c r="C33" s="151">
        <v>1</v>
      </c>
      <c r="D33" s="215">
        <v>0</v>
      </c>
      <c r="E33" s="154">
        <v>75160</v>
      </c>
      <c r="F33" s="154">
        <v>26134</v>
      </c>
      <c r="G33" s="154">
        <v>0</v>
      </c>
      <c r="H33" s="154">
        <v>0</v>
      </c>
      <c r="I33" s="154">
        <v>0</v>
      </c>
      <c r="J33" s="154">
        <v>0</v>
      </c>
      <c r="K33" s="216">
        <v>0</v>
      </c>
      <c r="L33" s="154">
        <v>0</v>
      </c>
      <c r="M33" s="154">
        <v>0</v>
      </c>
      <c r="N33" s="154">
        <v>189185</v>
      </c>
      <c r="O33" s="154">
        <v>41318.69</v>
      </c>
      <c r="P33" s="154">
        <v>0</v>
      </c>
      <c r="Q33" s="154">
        <v>0</v>
      </c>
      <c r="R33" s="154">
        <v>0</v>
      </c>
      <c r="S33" s="154">
        <v>0</v>
      </c>
      <c r="T33" s="154" t="s">
        <v>703</v>
      </c>
      <c r="U33" s="154">
        <f t="shared" si="6"/>
        <v>331797.69</v>
      </c>
      <c r="V33" s="217">
        <f t="shared" si="0"/>
        <v>1.0018353279959233</v>
      </c>
      <c r="W33" s="154"/>
      <c r="X33" s="154">
        <v>27713334.379999995</v>
      </c>
      <c r="Y33" s="154">
        <v>33118984.800000001</v>
      </c>
      <c r="Z33" s="154">
        <f t="shared" si="1"/>
        <v>5405650.4200000055</v>
      </c>
      <c r="AA33" s="154">
        <f t="shared" si="2"/>
        <v>54155.715615520065</v>
      </c>
      <c r="AB33" s="154"/>
      <c r="AC33" s="217">
        <v>125.79105623870983</v>
      </c>
      <c r="AD33" s="217">
        <f t="shared" si="3"/>
        <v>119.31017982537145</v>
      </c>
      <c r="AE33" s="218">
        <f t="shared" si="4"/>
        <v>-6.4808764133383789</v>
      </c>
      <c r="AF33" s="154">
        <v>35</v>
      </c>
      <c r="AG33" s="219">
        <v>1</v>
      </c>
      <c r="AH33" s="217">
        <f t="shared" si="5"/>
        <v>119.31017982537145</v>
      </c>
      <c r="AI33" s="154"/>
      <c r="AJ33" s="154"/>
      <c r="AK33" s="220">
        <v>125.79105623870983</v>
      </c>
      <c r="AL33" s="220">
        <v>125.8417683558324</v>
      </c>
      <c r="AM33" s="220">
        <v>125.79196333207531</v>
      </c>
      <c r="AN33" s="220">
        <v>125.79105623870983</v>
      </c>
      <c r="AO33" s="221">
        <v>119.08895013640068</v>
      </c>
      <c r="AP33" s="220">
        <f t="shared" si="7"/>
        <v>119.31017982537145</v>
      </c>
      <c r="AQ33" s="220"/>
      <c r="AR33" s="220"/>
      <c r="AS33" s="220"/>
      <c r="AT33" s="222">
        <f t="shared" si="8"/>
        <v>0.22122968897076589</v>
      </c>
      <c r="AU33" s="220"/>
      <c r="AV33" s="223">
        <v>5.0376215088131246</v>
      </c>
      <c r="AW33" s="220">
        <v>-0.49888371645386581</v>
      </c>
      <c r="AX33" s="224">
        <f t="shared" si="9"/>
        <v>-5.5365052252669908</v>
      </c>
      <c r="AY33" s="225"/>
      <c r="AZ33" s="226"/>
      <c r="BA33" s="226"/>
      <c r="BB33" s="226"/>
      <c r="BC33" s="217"/>
      <c r="BE33" s="227">
        <f t="shared" si="10"/>
        <v>-24</v>
      </c>
      <c r="BK33" s="219"/>
      <c r="BO33" s="219"/>
    </row>
    <row r="34" spans="1:67" ht="11.25" x14ac:dyDescent="0.2">
      <c r="A34" s="151">
        <v>25</v>
      </c>
      <c r="B34" s="152" t="s">
        <v>140</v>
      </c>
      <c r="C34" s="151">
        <v>1</v>
      </c>
      <c r="D34" s="215">
        <v>0</v>
      </c>
      <c r="E34" s="154">
        <v>401630</v>
      </c>
      <c r="F34" s="154">
        <v>0</v>
      </c>
      <c r="G34" s="154">
        <v>0</v>
      </c>
      <c r="H34" s="154">
        <v>0</v>
      </c>
      <c r="I34" s="154">
        <v>245066</v>
      </c>
      <c r="J34" s="154">
        <v>896566</v>
      </c>
      <c r="K34" s="216">
        <v>739774</v>
      </c>
      <c r="L34" s="154">
        <v>597751</v>
      </c>
      <c r="M34" s="154">
        <v>0</v>
      </c>
      <c r="N34" s="154">
        <v>68758</v>
      </c>
      <c r="O34" s="154">
        <v>242493.3</v>
      </c>
      <c r="P34" s="154">
        <v>0</v>
      </c>
      <c r="Q34" s="154">
        <v>0</v>
      </c>
      <c r="R34" s="154">
        <v>0</v>
      </c>
      <c r="S34" s="154">
        <v>0</v>
      </c>
      <c r="T34" s="154" t="s">
        <v>706</v>
      </c>
      <c r="U34" s="154">
        <f t="shared" si="6"/>
        <v>2773612.5999999996</v>
      </c>
      <c r="V34" s="217">
        <f t="shared" si="0"/>
        <v>6.6252742261901281</v>
      </c>
      <c r="W34" s="154"/>
      <c r="X34" s="154">
        <v>29660512.23</v>
      </c>
      <c r="Y34" s="154">
        <v>41864117.700000003</v>
      </c>
      <c r="Z34" s="154">
        <f t="shared" si="1"/>
        <v>12203605.470000003</v>
      </c>
      <c r="AA34" s="154">
        <f t="shared" si="2"/>
        <v>808522.3278698388</v>
      </c>
      <c r="AB34" s="154"/>
      <c r="AC34" s="217">
        <v>142.50936234948156</v>
      </c>
      <c r="AD34" s="217">
        <f t="shared" si="3"/>
        <v>138.41836261547991</v>
      </c>
      <c r="AE34" s="218">
        <f t="shared" si="4"/>
        <v>-4.090999734001656</v>
      </c>
      <c r="AF34" s="154">
        <v>181</v>
      </c>
      <c r="AG34" s="219">
        <v>1</v>
      </c>
      <c r="AH34" s="217">
        <f t="shared" si="5"/>
        <v>138.41836261547991</v>
      </c>
      <c r="AI34" s="154"/>
      <c r="AJ34" s="154"/>
      <c r="AK34" s="220">
        <v>142.50936234948156</v>
      </c>
      <c r="AL34" s="220">
        <v>142.50574275683525</v>
      </c>
      <c r="AM34" s="220">
        <v>142.50936234948156</v>
      </c>
      <c r="AN34" s="220">
        <v>142.50936234948156</v>
      </c>
      <c r="AO34" s="221">
        <v>142.50936234948156</v>
      </c>
      <c r="AP34" s="220">
        <f t="shared" si="7"/>
        <v>138.41836261547991</v>
      </c>
      <c r="AQ34" s="220"/>
      <c r="AR34" s="220"/>
      <c r="AS34" s="220"/>
      <c r="AT34" s="222">
        <f t="shared" si="8"/>
        <v>-4.090999734001656</v>
      </c>
      <c r="AU34" s="220"/>
      <c r="AV34" s="223">
        <v>9.7887240257963377</v>
      </c>
      <c r="AW34" s="220">
        <v>6.4959834684627848</v>
      </c>
      <c r="AX34" s="224">
        <f t="shared" si="9"/>
        <v>-3.2927405573335529</v>
      </c>
      <c r="AY34" s="225"/>
      <c r="AZ34" s="226"/>
      <c r="BA34" s="226"/>
      <c r="BB34" s="226"/>
      <c r="BC34" s="217"/>
      <c r="BE34" s="227">
        <f t="shared" si="10"/>
        <v>-25</v>
      </c>
      <c r="BK34" s="219"/>
      <c r="BO34" s="219"/>
    </row>
    <row r="35" spans="1:67" ht="11.25" x14ac:dyDescent="0.2">
      <c r="A35" s="151">
        <v>26</v>
      </c>
      <c r="B35" s="152" t="s">
        <v>115</v>
      </c>
      <c r="C35" s="151">
        <v>1</v>
      </c>
      <c r="D35" s="215">
        <v>0</v>
      </c>
      <c r="E35" s="154">
        <v>47250</v>
      </c>
      <c r="F35" s="154">
        <v>0</v>
      </c>
      <c r="G35" s="154">
        <v>0</v>
      </c>
      <c r="H35" s="154">
        <v>0</v>
      </c>
      <c r="I35" s="154">
        <v>158414</v>
      </c>
      <c r="J35" s="154">
        <v>4598686</v>
      </c>
      <c r="K35" s="216">
        <v>4472993</v>
      </c>
      <c r="L35" s="154">
        <v>187440</v>
      </c>
      <c r="M35" s="154">
        <v>27991</v>
      </c>
      <c r="N35" s="154">
        <v>0</v>
      </c>
      <c r="O35" s="154">
        <v>12649.63</v>
      </c>
      <c r="P35" s="154">
        <v>0</v>
      </c>
      <c r="Q35" s="154">
        <v>0</v>
      </c>
      <c r="R35" s="154">
        <v>0</v>
      </c>
      <c r="S35" s="154">
        <v>0</v>
      </c>
      <c r="T35" s="154" t="s">
        <v>706</v>
      </c>
      <c r="U35" s="154">
        <f t="shared" si="6"/>
        <v>9374215.6300000008</v>
      </c>
      <c r="V35" s="217">
        <f t="shared" si="0"/>
        <v>11.956514041402505</v>
      </c>
      <c r="W35" s="154"/>
      <c r="X35" s="154">
        <v>57423975.883839987</v>
      </c>
      <c r="Y35" s="154">
        <v>78402581.200000003</v>
      </c>
      <c r="Z35" s="154">
        <f t="shared" si="1"/>
        <v>20978605.316160016</v>
      </c>
      <c r="AA35" s="154">
        <f t="shared" si="2"/>
        <v>2508309.8903170847</v>
      </c>
      <c r="AB35" s="154"/>
      <c r="AC35" s="217">
        <v>135.61391654734086</v>
      </c>
      <c r="AD35" s="217">
        <f t="shared" si="3"/>
        <v>132.16477985294077</v>
      </c>
      <c r="AE35" s="218">
        <f t="shared" si="4"/>
        <v>-3.4491366944000958</v>
      </c>
      <c r="AF35" s="154">
        <v>7</v>
      </c>
      <c r="AG35" s="219">
        <v>1</v>
      </c>
      <c r="AH35" s="217">
        <f t="shared" si="5"/>
        <v>132.16477985294077</v>
      </c>
      <c r="AI35" s="154"/>
      <c r="AJ35" s="154"/>
      <c r="AK35" s="220">
        <v>135.61391654734086</v>
      </c>
      <c r="AL35" s="220">
        <v>135.58927732884479</v>
      </c>
      <c r="AM35" s="220">
        <v>135.61391654734086</v>
      </c>
      <c r="AN35" s="220">
        <v>135.61391654734086</v>
      </c>
      <c r="AO35" s="221">
        <v>132.11860333766799</v>
      </c>
      <c r="AP35" s="220">
        <f t="shared" si="7"/>
        <v>132.16477985294077</v>
      </c>
      <c r="AQ35" s="220"/>
      <c r="AR35" s="220"/>
      <c r="AS35" s="220"/>
      <c r="AT35" s="222">
        <f t="shared" si="8"/>
        <v>4.6176515272776442E-2</v>
      </c>
      <c r="AU35" s="220"/>
      <c r="AV35" s="223">
        <v>7.8261341031584521</v>
      </c>
      <c r="AW35" s="220">
        <v>6.2930444009597633</v>
      </c>
      <c r="AX35" s="224">
        <f t="shared" si="9"/>
        <v>-1.5330897021986889</v>
      </c>
      <c r="AY35" s="225"/>
      <c r="AZ35" s="226"/>
      <c r="BA35" s="226"/>
      <c r="BB35" s="226"/>
      <c r="BC35" s="217"/>
      <c r="BE35" s="227">
        <f t="shared" si="10"/>
        <v>-26</v>
      </c>
      <c r="BK35" s="219"/>
      <c r="BO35" s="219"/>
    </row>
    <row r="36" spans="1:67" ht="11.25" x14ac:dyDescent="0.2">
      <c r="A36" s="151">
        <v>27</v>
      </c>
      <c r="B36" s="152" t="s">
        <v>403</v>
      </c>
      <c r="C36" s="151">
        <v>1</v>
      </c>
      <c r="D36" s="215">
        <v>0</v>
      </c>
      <c r="E36" s="154">
        <v>0</v>
      </c>
      <c r="F36" s="154">
        <v>0</v>
      </c>
      <c r="G36" s="154">
        <v>0</v>
      </c>
      <c r="H36" s="154">
        <v>0</v>
      </c>
      <c r="I36" s="154">
        <v>0</v>
      </c>
      <c r="J36" s="154">
        <v>0</v>
      </c>
      <c r="K36" s="216">
        <v>180000</v>
      </c>
      <c r="L36" s="154">
        <v>176995</v>
      </c>
      <c r="M36" s="154">
        <v>0</v>
      </c>
      <c r="N36" s="154">
        <v>12092</v>
      </c>
      <c r="O36" s="154">
        <v>0</v>
      </c>
      <c r="P36" s="154">
        <v>0</v>
      </c>
      <c r="Q36" s="154">
        <v>0</v>
      </c>
      <c r="R36" s="154">
        <v>0</v>
      </c>
      <c r="S36" s="154">
        <v>0</v>
      </c>
      <c r="T36" s="154" t="s">
        <v>703</v>
      </c>
      <c r="U36" s="154">
        <f t="shared" si="6"/>
        <v>369087</v>
      </c>
      <c r="V36" s="217">
        <f t="shared" si="0"/>
        <v>3.6142613926687153</v>
      </c>
      <c r="W36" s="154"/>
      <c r="X36" s="154">
        <v>8929788.1399999987</v>
      </c>
      <c r="Y36" s="154">
        <v>10211962</v>
      </c>
      <c r="Z36" s="154">
        <f t="shared" si="1"/>
        <v>1282173.8600000013</v>
      </c>
      <c r="AA36" s="154">
        <f t="shared" si="2"/>
        <v>46341.114808870268</v>
      </c>
      <c r="AB36" s="154"/>
      <c r="AC36" s="217">
        <v>116.75106529842967</v>
      </c>
      <c r="AD36" s="217">
        <f t="shared" si="3"/>
        <v>113.83944082228956</v>
      </c>
      <c r="AE36" s="218">
        <f t="shared" si="4"/>
        <v>-2.9116244761401049</v>
      </c>
      <c r="AF36" s="154">
        <v>0</v>
      </c>
      <c r="AG36" s="219">
        <v>1</v>
      </c>
      <c r="AH36" s="217">
        <f t="shared" si="5"/>
        <v>113.83944082228956</v>
      </c>
      <c r="AI36" s="154"/>
      <c r="AJ36" s="154"/>
      <c r="AK36" s="220">
        <v>116.75106529842967</v>
      </c>
      <c r="AL36" s="220">
        <v>112.57794954363145</v>
      </c>
      <c r="AM36" s="220">
        <v>112.44250391944313</v>
      </c>
      <c r="AN36" s="220">
        <v>116.75106529842967</v>
      </c>
      <c r="AO36" s="221">
        <v>113.6255347473617</v>
      </c>
      <c r="AP36" s="220">
        <f t="shared" si="7"/>
        <v>113.83944082228956</v>
      </c>
      <c r="AQ36" s="220"/>
      <c r="AR36" s="220"/>
      <c r="AS36" s="220"/>
      <c r="AT36" s="222">
        <f t="shared" si="8"/>
        <v>0.21390607492786273</v>
      </c>
      <c r="AU36" s="220"/>
      <c r="AV36" s="223">
        <v>3.817344336992802</v>
      </c>
      <c r="AW36" s="220">
        <v>1.1850111264134042</v>
      </c>
      <c r="AX36" s="224">
        <f t="shared" si="9"/>
        <v>-2.6323332105793975</v>
      </c>
      <c r="AY36" s="225"/>
      <c r="AZ36" s="226"/>
      <c r="BA36" s="226"/>
      <c r="BB36" s="226"/>
      <c r="BC36" s="217" t="s">
        <v>707</v>
      </c>
      <c r="BE36" s="227">
        <f t="shared" si="10"/>
        <v>-27</v>
      </c>
      <c r="BK36" s="219"/>
      <c r="BO36" s="219"/>
    </row>
    <row r="37" spans="1:67" ht="11.25" x14ac:dyDescent="0.2">
      <c r="A37" s="151">
        <v>28</v>
      </c>
      <c r="B37" s="152" t="s">
        <v>404</v>
      </c>
      <c r="C37" s="151">
        <v>0</v>
      </c>
      <c r="D37" s="215">
        <v>0</v>
      </c>
      <c r="E37" s="154">
        <v>0</v>
      </c>
      <c r="F37" s="154">
        <v>0</v>
      </c>
      <c r="G37" s="154">
        <v>0</v>
      </c>
      <c r="H37" s="154">
        <v>0</v>
      </c>
      <c r="I37" s="154">
        <v>0</v>
      </c>
      <c r="J37" s="154">
        <v>0</v>
      </c>
      <c r="K37" s="216">
        <v>0</v>
      </c>
      <c r="L37" s="154">
        <v>0</v>
      </c>
      <c r="M37" s="154">
        <v>0</v>
      </c>
      <c r="N37" s="154">
        <v>0</v>
      </c>
      <c r="O37" s="154">
        <v>0</v>
      </c>
      <c r="P37" s="154">
        <v>0</v>
      </c>
      <c r="Q37" s="154">
        <v>0</v>
      </c>
      <c r="R37" s="154">
        <v>0</v>
      </c>
      <c r="S37" s="154">
        <v>0</v>
      </c>
      <c r="T37" s="154" t="s">
        <v>706</v>
      </c>
      <c r="U37" s="154">
        <f t="shared" si="6"/>
        <v>0</v>
      </c>
      <c r="V37" s="217">
        <f t="shared" si="0"/>
        <v>0</v>
      </c>
      <c r="W37" s="154"/>
      <c r="X37" s="154">
        <v>0</v>
      </c>
      <c r="Y37" s="154">
        <v>0</v>
      </c>
      <c r="Z37" s="154">
        <f t="shared" si="1"/>
        <v>0</v>
      </c>
      <c r="AA37" s="154">
        <f t="shared" si="2"/>
        <v>0</v>
      </c>
      <c r="AB37" s="154"/>
      <c r="AC37" s="217">
        <v>0</v>
      </c>
      <c r="AD37" s="217">
        <f t="shared" si="3"/>
        <v>0</v>
      </c>
      <c r="AE37" s="218">
        <f t="shared" si="4"/>
        <v>0</v>
      </c>
      <c r="AF37" s="154">
        <v>0</v>
      </c>
      <c r="AG37" s="219" t="s">
        <v>704</v>
      </c>
      <c r="AH37" s="217">
        <f t="shared" si="5"/>
        <v>0</v>
      </c>
      <c r="AI37" s="154"/>
      <c r="AJ37" s="154"/>
      <c r="AK37" s="220">
        <v>0</v>
      </c>
      <c r="AL37" s="220">
        <v>0</v>
      </c>
      <c r="AM37" s="220">
        <v>0</v>
      </c>
      <c r="AN37" s="220">
        <v>0</v>
      </c>
      <c r="AO37" s="221">
        <v>0</v>
      </c>
      <c r="AP37" s="220">
        <f t="shared" si="7"/>
        <v>0</v>
      </c>
      <c r="AQ37" s="220"/>
      <c r="AR37" s="220"/>
      <c r="AS37" s="220"/>
      <c r="AT37" s="222">
        <f t="shared" si="8"/>
        <v>0</v>
      </c>
      <c r="AU37" s="220"/>
      <c r="AV37" s="223" t="s">
        <v>601</v>
      </c>
      <c r="AW37" s="220" t="s">
        <v>601</v>
      </c>
      <c r="AX37" s="224" t="str">
        <f t="shared" si="9"/>
        <v/>
      </c>
      <c r="AY37" s="225"/>
      <c r="AZ37" s="226"/>
      <c r="BA37" s="226"/>
      <c r="BB37" s="226"/>
      <c r="BC37" s="217" t="s">
        <v>708</v>
      </c>
      <c r="BE37" s="227">
        <f t="shared" si="10"/>
        <v>-28</v>
      </c>
      <c r="BK37" s="219"/>
      <c r="BO37" s="219"/>
    </row>
    <row r="38" spans="1:67" ht="11.25" x14ac:dyDescent="0.2">
      <c r="A38" s="151">
        <v>29</v>
      </c>
      <c r="B38" s="152" t="s">
        <v>405</v>
      </c>
      <c r="C38" s="151">
        <v>0</v>
      </c>
      <c r="D38" s="215">
        <v>0</v>
      </c>
      <c r="E38" s="154">
        <v>0</v>
      </c>
      <c r="F38" s="154">
        <v>0</v>
      </c>
      <c r="G38" s="154">
        <v>0</v>
      </c>
      <c r="H38" s="154">
        <v>0</v>
      </c>
      <c r="I38" s="154">
        <v>0</v>
      </c>
      <c r="J38" s="154">
        <v>0</v>
      </c>
      <c r="K38" s="216">
        <v>0</v>
      </c>
      <c r="L38" s="154">
        <v>0</v>
      </c>
      <c r="M38" s="154">
        <v>0</v>
      </c>
      <c r="N38" s="154">
        <v>0</v>
      </c>
      <c r="O38" s="154">
        <v>0</v>
      </c>
      <c r="P38" s="154">
        <v>0</v>
      </c>
      <c r="Q38" s="154">
        <v>0</v>
      </c>
      <c r="R38" s="154">
        <v>0</v>
      </c>
      <c r="S38" s="154">
        <v>0</v>
      </c>
      <c r="T38" s="154">
        <v>0</v>
      </c>
      <c r="U38" s="154">
        <f t="shared" si="6"/>
        <v>0</v>
      </c>
      <c r="V38" s="217">
        <f t="shared" si="0"/>
        <v>0</v>
      </c>
      <c r="W38" s="154"/>
      <c r="X38" s="154">
        <v>0</v>
      </c>
      <c r="Y38" s="154">
        <v>335648.23</v>
      </c>
      <c r="Z38" s="154">
        <f t="shared" si="1"/>
        <v>335648.23</v>
      </c>
      <c r="AA38" s="154">
        <f t="shared" si="2"/>
        <v>0</v>
      </c>
      <c r="AB38" s="154"/>
      <c r="AC38" s="217">
        <v>0</v>
      </c>
      <c r="AD38" s="217">
        <f t="shared" si="3"/>
        <v>0</v>
      </c>
      <c r="AE38" s="218">
        <f t="shared" si="4"/>
        <v>0</v>
      </c>
      <c r="AF38" s="154">
        <v>0</v>
      </c>
      <c r="AG38" s="219" t="s">
        <v>704</v>
      </c>
      <c r="AH38" s="217">
        <f t="shared" si="5"/>
        <v>0</v>
      </c>
      <c r="AI38" s="154"/>
      <c r="AJ38" s="154"/>
      <c r="AK38" s="220">
        <v>0</v>
      </c>
      <c r="AL38" s="220">
        <v>0</v>
      </c>
      <c r="AM38" s="220">
        <v>0</v>
      </c>
      <c r="AN38" s="220">
        <v>0</v>
      </c>
      <c r="AO38" s="221">
        <v>0</v>
      </c>
      <c r="AP38" s="220">
        <f t="shared" si="7"/>
        <v>0</v>
      </c>
      <c r="AQ38" s="220"/>
      <c r="AR38" s="220"/>
      <c r="AS38" s="220"/>
      <c r="AT38" s="222">
        <f t="shared" si="8"/>
        <v>0</v>
      </c>
      <c r="AU38" s="220"/>
      <c r="AV38" s="223" t="s">
        <v>601</v>
      </c>
      <c r="AW38" s="220" t="s">
        <v>601</v>
      </c>
      <c r="AX38" s="224" t="str">
        <f t="shared" si="9"/>
        <v/>
      </c>
      <c r="AY38" s="225"/>
      <c r="AZ38" s="226"/>
      <c r="BA38" s="226"/>
      <c r="BB38" s="226"/>
      <c r="BC38" s="217"/>
      <c r="BE38" s="227">
        <f t="shared" si="10"/>
        <v>-29</v>
      </c>
      <c r="BK38" s="219"/>
      <c r="BO38" s="219"/>
    </row>
    <row r="39" spans="1:67" ht="11.25" x14ac:dyDescent="0.2">
      <c r="A39" s="151">
        <v>30</v>
      </c>
      <c r="B39" s="152" t="s">
        <v>94</v>
      </c>
      <c r="C39" s="151">
        <v>1</v>
      </c>
      <c r="D39" s="215">
        <v>0</v>
      </c>
      <c r="E39" s="154">
        <v>0</v>
      </c>
      <c r="F39" s="154">
        <v>0</v>
      </c>
      <c r="G39" s="154">
        <v>0</v>
      </c>
      <c r="H39" s="154">
        <v>0</v>
      </c>
      <c r="I39" s="154">
        <v>0</v>
      </c>
      <c r="J39" s="154">
        <v>2453303.98</v>
      </c>
      <c r="K39" s="216">
        <v>1395352.02</v>
      </c>
      <c r="L39" s="154">
        <v>2387742</v>
      </c>
      <c r="M39" s="154">
        <v>3184</v>
      </c>
      <c r="N39" s="154">
        <v>149889</v>
      </c>
      <c r="O39" s="154">
        <v>25194.68</v>
      </c>
      <c r="P39" s="154">
        <v>0</v>
      </c>
      <c r="Q39" s="154">
        <v>0</v>
      </c>
      <c r="R39" s="154">
        <v>0</v>
      </c>
      <c r="S39" s="154">
        <v>0</v>
      </c>
      <c r="T39" s="154" t="s">
        <v>703</v>
      </c>
      <c r="U39" s="154">
        <f t="shared" si="6"/>
        <v>6414665.6799999997</v>
      </c>
      <c r="V39" s="217">
        <f t="shared" si="0"/>
        <v>8.4933736210597122</v>
      </c>
      <c r="W39" s="154"/>
      <c r="X39" s="154">
        <v>61798815.259999998</v>
      </c>
      <c r="Y39" s="154">
        <v>75525532.799999997</v>
      </c>
      <c r="Z39" s="154">
        <f t="shared" si="1"/>
        <v>13726717.539999999</v>
      </c>
      <c r="AA39" s="154">
        <f t="shared" si="2"/>
        <v>1165861.4065797366</v>
      </c>
      <c r="AB39" s="154"/>
      <c r="AC39" s="217">
        <v>122.16772808436667</v>
      </c>
      <c r="AD39" s="217">
        <f t="shared" si="3"/>
        <v>120.32539957372035</v>
      </c>
      <c r="AE39" s="218">
        <f t="shared" si="4"/>
        <v>-1.8423285106463254</v>
      </c>
      <c r="AF39" s="154">
        <v>17</v>
      </c>
      <c r="AG39" s="219">
        <v>1</v>
      </c>
      <c r="AH39" s="217">
        <f t="shared" si="5"/>
        <v>120.32539957372035</v>
      </c>
      <c r="AI39" s="154"/>
      <c r="AJ39" s="154"/>
      <c r="AK39" s="220">
        <v>122.16772808436667</v>
      </c>
      <c r="AL39" s="220">
        <v>122.80339562222451</v>
      </c>
      <c r="AM39" s="220">
        <v>122.80339499548791</v>
      </c>
      <c r="AN39" s="220">
        <v>122.16772808436667</v>
      </c>
      <c r="AO39" s="221">
        <v>118.58015676830722</v>
      </c>
      <c r="AP39" s="220">
        <f t="shared" si="7"/>
        <v>120.32539957372035</v>
      </c>
      <c r="AQ39" s="220"/>
      <c r="AR39" s="220"/>
      <c r="AS39" s="220"/>
      <c r="AT39" s="222">
        <f t="shared" si="8"/>
        <v>1.7452428054131275</v>
      </c>
      <c r="AU39" s="220"/>
      <c r="AV39" s="223">
        <v>5.4397043892558008</v>
      </c>
      <c r="AW39" s="220">
        <v>3.3254402693654539</v>
      </c>
      <c r="AX39" s="224">
        <f t="shared" si="9"/>
        <v>-2.1142641198903469</v>
      </c>
      <c r="AY39" s="225"/>
      <c r="AZ39" s="226"/>
      <c r="BA39" s="226"/>
      <c r="BB39" s="226"/>
      <c r="BC39" s="217"/>
      <c r="BE39" s="227">
        <f t="shared" si="10"/>
        <v>-30</v>
      </c>
      <c r="BK39" s="219"/>
      <c r="BO39" s="219"/>
    </row>
    <row r="40" spans="1:67" ht="11.25" x14ac:dyDescent="0.2">
      <c r="A40" s="151">
        <v>31</v>
      </c>
      <c r="B40" s="152" t="s">
        <v>116</v>
      </c>
      <c r="C40" s="151">
        <v>1</v>
      </c>
      <c r="D40" s="215">
        <v>0</v>
      </c>
      <c r="E40" s="154">
        <v>0</v>
      </c>
      <c r="F40" s="154">
        <v>0</v>
      </c>
      <c r="G40" s="154">
        <v>0</v>
      </c>
      <c r="H40" s="154">
        <v>0</v>
      </c>
      <c r="I40" s="154">
        <v>0</v>
      </c>
      <c r="J40" s="154">
        <v>0</v>
      </c>
      <c r="K40" s="216">
        <v>0</v>
      </c>
      <c r="L40" s="154">
        <v>0</v>
      </c>
      <c r="M40" s="154">
        <v>0</v>
      </c>
      <c r="N40" s="154">
        <v>0</v>
      </c>
      <c r="O40" s="154">
        <v>0</v>
      </c>
      <c r="P40" s="154">
        <v>0</v>
      </c>
      <c r="Q40" s="154">
        <v>0</v>
      </c>
      <c r="R40" s="154">
        <v>0</v>
      </c>
      <c r="S40" s="154">
        <v>0</v>
      </c>
      <c r="T40" s="154" t="s">
        <v>703</v>
      </c>
      <c r="U40" s="154">
        <f t="shared" si="6"/>
        <v>0</v>
      </c>
      <c r="V40" s="217">
        <f t="shared" si="0"/>
        <v>0</v>
      </c>
      <c r="W40" s="154"/>
      <c r="X40" s="154">
        <v>63590856.680000007</v>
      </c>
      <c r="Y40" s="154">
        <v>88081221</v>
      </c>
      <c r="Z40" s="154">
        <f t="shared" si="1"/>
        <v>24490364.319999993</v>
      </c>
      <c r="AA40" s="154">
        <f t="shared" si="2"/>
        <v>0</v>
      </c>
      <c r="AB40" s="154"/>
      <c r="AC40" s="217">
        <v>144.88459106998013</v>
      </c>
      <c r="AD40" s="217">
        <f t="shared" si="3"/>
        <v>138.51239879223465</v>
      </c>
      <c r="AE40" s="218">
        <f t="shared" si="4"/>
        <v>-6.3721922777454836</v>
      </c>
      <c r="AF40" s="154">
        <v>90</v>
      </c>
      <c r="AG40" s="219">
        <v>0</v>
      </c>
      <c r="AH40" s="217">
        <f t="shared" si="5"/>
        <v>144.88459106998013</v>
      </c>
      <c r="AI40" s="154"/>
      <c r="AJ40" s="154"/>
      <c r="AK40" s="220">
        <v>144.88459106998013</v>
      </c>
      <c r="AL40" s="220">
        <v>144.85217747791714</v>
      </c>
      <c r="AM40" s="220">
        <v>144.88459106998013</v>
      </c>
      <c r="AN40" s="220">
        <v>144.88459106998013</v>
      </c>
      <c r="AO40" s="221">
        <v>144.88459106998013</v>
      </c>
      <c r="AP40" s="220">
        <f t="shared" si="7"/>
        <v>144.88459106998013</v>
      </c>
      <c r="AQ40" s="220"/>
      <c r="AR40" s="220"/>
      <c r="AS40" s="220"/>
      <c r="AT40" s="222">
        <f t="shared" si="8"/>
        <v>0</v>
      </c>
      <c r="AU40" s="220"/>
      <c r="AV40" s="223">
        <v>10.198307875911542</v>
      </c>
      <c r="AW40" s="220">
        <v>2.4851537338024827</v>
      </c>
      <c r="AX40" s="224">
        <f t="shared" si="9"/>
        <v>-7.7131541421090599</v>
      </c>
      <c r="AY40" s="225"/>
      <c r="AZ40" s="226"/>
      <c r="BA40" s="226"/>
      <c r="BB40" s="226"/>
      <c r="BC40" s="217"/>
      <c r="BE40" s="227">
        <f t="shared" si="10"/>
        <v>-31</v>
      </c>
      <c r="BK40" s="219"/>
      <c r="BO40" s="219"/>
    </row>
    <row r="41" spans="1:67" ht="11.25" x14ac:dyDescent="0.2">
      <c r="A41" s="151">
        <v>32</v>
      </c>
      <c r="B41" s="152" t="s">
        <v>406</v>
      </c>
      <c r="C41" s="151">
        <v>0</v>
      </c>
      <c r="D41" s="215">
        <v>0</v>
      </c>
      <c r="E41" s="154">
        <v>0</v>
      </c>
      <c r="F41" s="154">
        <v>0</v>
      </c>
      <c r="G41" s="154">
        <v>0</v>
      </c>
      <c r="H41" s="154">
        <v>0</v>
      </c>
      <c r="I41" s="154">
        <v>0</v>
      </c>
      <c r="J41" s="154">
        <v>0</v>
      </c>
      <c r="K41" s="216">
        <v>0</v>
      </c>
      <c r="L41" s="154">
        <v>0</v>
      </c>
      <c r="M41" s="154">
        <v>0</v>
      </c>
      <c r="N41" s="154">
        <v>0</v>
      </c>
      <c r="O41" s="154">
        <v>0</v>
      </c>
      <c r="P41" s="154">
        <v>0</v>
      </c>
      <c r="Q41" s="154">
        <v>0</v>
      </c>
      <c r="R41" s="154">
        <v>0</v>
      </c>
      <c r="S41" s="154">
        <v>0</v>
      </c>
      <c r="T41" s="154">
        <v>0</v>
      </c>
      <c r="U41" s="154">
        <f t="shared" si="6"/>
        <v>0</v>
      </c>
      <c r="V41" s="217">
        <f t="shared" si="0"/>
        <v>0</v>
      </c>
      <c r="W41" s="154"/>
      <c r="X41" s="154">
        <v>393567.83999999997</v>
      </c>
      <c r="Y41" s="154">
        <v>432068</v>
      </c>
      <c r="Z41" s="154">
        <f t="shared" si="1"/>
        <v>38500.160000000033</v>
      </c>
      <c r="AA41" s="154">
        <f t="shared" si="2"/>
        <v>0</v>
      </c>
      <c r="AB41" s="154"/>
      <c r="AC41" s="217">
        <v>0</v>
      </c>
      <c r="AD41" s="217">
        <f t="shared" si="3"/>
        <v>0</v>
      </c>
      <c r="AE41" s="218">
        <f t="shared" si="4"/>
        <v>0</v>
      </c>
      <c r="AF41" s="154">
        <v>0</v>
      </c>
      <c r="AG41" s="219" t="s">
        <v>704</v>
      </c>
      <c r="AH41" s="217">
        <f t="shared" si="5"/>
        <v>0</v>
      </c>
      <c r="AI41" s="154"/>
      <c r="AJ41" s="154"/>
      <c r="AK41" s="220">
        <v>0</v>
      </c>
      <c r="AL41" s="220">
        <v>0</v>
      </c>
      <c r="AM41" s="220">
        <v>0</v>
      </c>
      <c r="AN41" s="220">
        <v>0</v>
      </c>
      <c r="AO41" s="221">
        <v>0</v>
      </c>
      <c r="AP41" s="220">
        <f t="shared" si="7"/>
        <v>0</v>
      </c>
      <c r="AQ41" s="220"/>
      <c r="AR41" s="220"/>
      <c r="AS41" s="220"/>
      <c r="AT41" s="222">
        <f t="shared" si="8"/>
        <v>0</v>
      </c>
      <c r="AU41" s="220"/>
      <c r="AV41" s="223" t="s">
        <v>601</v>
      </c>
      <c r="AW41" s="220" t="s">
        <v>601</v>
      </c>
      <c r="AX41" s="224" t="str">
        <f t="shared" si="9"/>
        <v/>
      </c>
      <c r="AY41" s="225"/>
      <c r="AZ41" s="226"/>
      <c r="BA41" s="226"/>
      <c r="BB41" s="226"/>
      <c r="BC41" s="217"/>
      <c r="BE41" s="227">
        <f t="shared" si="10"/>
        <v>-32</v>
      </c>
      <c r="BK41" s="219"/>
      <c r="BO41" s="219"/>
    </row>
    <row r="42" spans="1:67" ht="11.25" x14ac:dyDescent="0.2">
      <c r="A42" s="151">
        <v>33</v>
      </c>
      <c r="B42" s="152" t="s">
        <v>407</v>
      </c>
      <c r="C42" s="151">
        <v>0</v>
      </c>
      <c r="D42" s="215">
        <v>0</v>
      </c>
      <c r="E42" s="154">
        <v>0</v>
      </c>
      <c r="F42" s="154">
        <v>0</v>
      </c>
      <c r="G42" s="154">
        <v>0</v>
      </c>
      <c r="H42" s="154">
        <v>0</v>
      </c>
      <c r="I42" s="154">
        <v>0</v>
      </c>
      <c r="J42" s="154">
        <v>0</v>
      </c>
      <c r="K42" s="216">
        <v>0</v>
      </c>
      <c r="L42" s="154">
        <v>0</v>
      </c>
      <c r="M42" s="154">
        <v>0</v>
      </c>
      <c r="N42" s="154">
        <v>0</v>
      </c>
      <c r="O42" s="154">
        <v>0</v>
      </c>
      <c r="P42" s="154">
        <v>0</v>
      </c>
      <c r="Q42" s="154">
        <v>0</v>
      </c>
      <c r="R42" s="154">
        <v>0</v>
      </c>
      <c r="S42" s="154">
        <v>0</v>
      </c>
      <c r="T42" s="154">
        <v>0</v>
      </c>
      <c r="U42" s="154">
        <f t="shared" si="6"/>
        <v>0</v>
      </c>
      <c r="V42" s="217">
        <f t="shared" si="0"/>
        <v>0</v>
      </c>
      <c r="W42" s="154"/>
      <c r="X42" s="154">
        <v>245151</v>
      </c>
      <c r="Y42" s="154">
        <v>245151</v>
      </c>
      <c r="Z42" s="154">
        <f t="shared" si="1"/>
        <v>0</v>
      </c>
      <c r="AA42" s="154">
        <f t="shared" si="2"/>
        <v>0</v>
      </c>
      <c r="AB42" s="154"/>
      <c r="AC42" s="217">
        <v>0</v>
      </c>
      <c r="AD42" s="217">
        <f t="shared" si="3"/>
        <v>0</v>
      </c>
      <c r="AE42" s="218">
        <f t="shared" si="4"/>
        <v>0</v>
      </c>
      <c r="AF42" s="154">
        <v>0</v>
      </c>
      <c r="AG42" s="219" t="s">
        <v>704</v>
      </c>
      <c r="AH42" s="217">
        <f t="shared" si="5"/>
        <v>0</v>
      </c>
      <c r="AI42" s="154"/>
      <c r="AJ42" s="154"/>
      <c r="AK42" s="220">
        <v>0</v>
      </c>
      <c r="AL42" s="220">
        <v>0</v>
      </c>
      <c r="AM42" s="220">
        <v>0</v>
      </c>
      <c r="AN42" s="220">
        <v>0</v>
      </c>
      <c r="AO42" s="221">
        <v>0</v>
      </c>
      <c r="AP42" s="220">
        <f t="shared" si="7"/>
        <v>0</v>
      </c>
      <c r="AQ42" s="220"/>
      <c r="AR42" s="220"/>
      <c r="AS42" s="220"/>
      <c r="AT42" s="222">
        <f t="shared" si="8"/>
        <v>0</v>
      </c>
      <c r="AU42" s="220"/>
      <c r="AV42" s="223" t="s">
        <v>601</v>
      </c>
      <c r="AW42" s="220" t="s">
        <v>601</v>
      </c>
      <c r="AX42" s="224" t="str">
        <f t="shared" si="9"/>
        <v/>
      </c>
      <c r="AY42" s="225"/>
      <c r="AZ42" s="226"/>
      <c r="BA42" s="226"/>
      <c r="BB42" s="226"/>
      <c r="BC42" s="217"/>
      <c r="BE42" s="227">
        <f t="shared" si="10"/>
        <v>-33</v>
      </c>
      <c r="BK42" s="219"/>
      <c r="BO42" s="219"/>
    </row>
    <row r="43" spans="1:67" ht="11.25" x14ac:dyDescent="0.2">
      <c r="A43" s="151">
        <v>34</v>
      </c>
      <c r="B43" s="152" t="s">
        <v>408</v>
      </c>
      <c r="C43" s="151">
        <v>0</v>
      </c>
      <c r="D43" s="215">
        <v>0</v>
      </c>
      <c r="E43" s="154">
        <v>0</v>
      </c>
      <c r="F43" s="154">
        <v>0</v>
      </c>
      <c r="G43" s="154">
        <v>0</v>
      </c>
      <c r="H43" s="154">
        <v>0</v>
      </c>
      <c r="I43" s="154">
        <v>0</v>
      </c>
      <c r="J43" s="154">
        <v>0</v>
      </c>
      <c r="K43" s="216">
        <v>0</v>
      </c>
      <c r="L43" s="154">
        <v>0</v>
      </c>
      <c r="M43" s="154">
        <v>0</v>
      </c>
      <c r="N43" s="154">
        <v>0</v>
      </c>
      <c r="O43" s="154">
        <v>0</v>
      </c>
      <c r="P43" s="154">
        <v>0</v>
      </c>
      <c r="Q43" s="154">
        <v>0</v>
      </c>
      <c r="R43" s="154">
        <v>0</v>
      </c>
      <c r="S43" s="154">
        <v>0</v>
      </c>
      <c r="T43" s="154">
        <v>0</v>
      </c>
      <c r="U43" s="154">
        <f t="shared" si="6"/>
        <v>0</v>
      </c>
      <c r="V43" s="217">
        <f t="shared" si="0"/>
        <v>0</v>
      </c>
      <c r="W43" s="154"/>
      <c r="X43" s="154">
        <v>0</v>
      </c>
      <c r="Y43" s="154">
        <v>848.40000000000009</v>
      </c>
      <c r="Z43" s="154">
        <f t="shared" si="1"/>
        <v>848.40000000000009</v>
      </c>
      <c r="AA43" s="154">
        <f t="shared" si="2"/>
        <v>0</v>
      </c>
      <c r="AB43" s="154"/>
      <c r="AC43" s="217">
        <v>0</v>
      </c>
      <c r="AD43" s="217">
        <f t="shared" si="3"/>
        <v>0</v>
      </c>
      <c r="AE43" s="218">
        <f t="shared" si="4"/>
        <v>0</v>
      </c>
      <c r="AF43" s="154">
        <v>0</v>
      </c>
      <c r="AG43" s="219" t="s">
        <v>704</v>
      </c>
      <c r="AH43" s="217">
        <f t="shared" si="5"/>
        <v>0</v>
      </c>
      <c r="AI43" s="154"/>
      <c r="AJ43" s="154"/>
      <c r="AK43" s="220">
        <v>0</v>
      </c>
      <c r="AL43" s="220">
        <v>0</v>
      </c>
      <c r="AM43" s="220">
        <v>0</v>
      </c>
      <c r="AN43" s="220">
        <v>0</v>
      </c>
      <c r="AO43" s="221">
        <v>0</v>
      </c>
      <c r="AP43" s="220">
        <f t="shared" si="7"/>
        <v>0</v>
      </c>
      <c r="AQ43" s="220"/>
      <c r="AR43" s="220"/>
      <c r="AS43" s="220"/>
      <c r="AT43" s="222">
        <f t="shared" si="8"/>
        <v>0</v>
      </c>
      <c r="AU43" s="220"/>
      <c r="AV43" s="223" t="s">
        <v>601</v>
      </c>
      <c r="AW43" s="220" t="s">
        <v>601</v>
      </c>
      <c r="AX43" s="224" t="str">
        <f t="shared" si="9"/>
        <v/>
      </c>
      <c r="AY43" s="225"/>
      <c r="AZ43" s="226"/>
      <c r="BA43" s="226"/>
      <c r="BB43" s="226"/>
      <c r="BC43" s="217"/>
      <c r="BE43" s="227">
        <f t="shared" si="10"/>
        <v>-34</v>
      </c>
      <c r="BK43" s="219"/>
      <c r="BO43" s="219"/>
    </row>
    <row r="44" spans="1:67" ht="11.25" x14ac:dyDescent="0.2">
      <c r="A44" s="151">
        <v>35</v>
      </c>
      <c r="B44" s="152" t="s">
        <v>42</v>
      </c>
      <c r="C44" s="151">
        <v>1</v>
      </c>
      <c r="D44" s="215">
        <v>0</v>
      </c>
      <c r="E44" s="154">
        <v>297219.496091465</v>
      </c>
      <c r="F44" s="154">
        <v>0</v>
      </c>
      <c r="G44" s="154">
        <v>0</v>
      </c>
      <c r="H44" s="154">
        <v>7619188</v>
      </c>
      <c r="I44" s="154">
        <v>8526755.27977328</v>
      </c>
      <c r="J44" s="154">
        <v>7430886.87776078</v>
      </c>
      <c r="K44" s="216">
        <v>1162522.34637446</v>
      </c>
      <c r="L44" s="154">
        <v>37911084.240000002</v>
      </c>
      <c r="M44" s="154">
        <v>680780</v>
      </c>
      <c r="N44" s="154">
        <v>0</v>
      </c>
      <c r="O44" s="154">
        <v>19655628.870008901</v>
      </c>
      <c r="P44" s="154">
        <v>0</v>
      </c>
      <c r="Q44" s="154">
        <v>0</v>
      </c>
      <c r="R44" s="154">
        <v>0</v>
      </c>
      <c r="S44" s="154">
        <v>0</v>
      </c>
      <c r="T44" s="154" t="s">
        <v>706</v>
      </c>
      <c r="U44" s="154">
        <f t="shared" si="6"/>
        <v>56746306.142008901</v>
      </c>
      <c r="V44" s="217">
        <f t="shared" si="0"/>
        <v>3.717143266965651</v>
      </c>
      <c r="W44" s="154"/>
      <c r="X44" s="154">
        <v>1095713386.0691998</v>
      </c>
      <c r="Y44" s="154">
        <v>1526610681.0118084</v>
      </c>
      <c r="Z44" s="154">
        <f t="shared" si="1"/>
        <v>430897294.94260859</v>
      </c>
      <c r="AA44" s="154">
        <f t="shared" si="2"/>
        <v>16017069.786496297</v>
      </c>
      <c r="AB44" s="154"/>
      <c r="AC44" s="217">
        <v>141.50592343186904</v>
      </c>
      <c r="AD44" s="217">
        <f t="shared" si="3"/>
        <v>137.86393690456481</v>
      </c>
      <c r="AE44" s="218">
        <f t="shared" si="4"/>
        <v>-3.6419865273042262</v>
      </c>
      <c r="AF44" s="154">
        <v>10270</v>
      </c>
      <c r="AG44" s="219">
        <v>1</v>
      </c>
      <c r="AH44" s="217">
        <f t="shared" si="5"/>
        <v>137.86393690456481</v>
      </c>
      <c r="AI44" s="154"/>
      <c r="AJ44" s="154"/>
      <c r="AK44" s="220">
        <v>141.50592343186904</v>
      </c>
      <c r="AL44" s="220">
        <v>141.69197758480368</v>
      </c>
      <c r="AM44" s="220">
        <v>141.50592343186904</v>
      </c>
      <c r="AN44" s="220">
        <v>141.50592343186904</v>
      </c>
      <c r="AO44" s="221">
        <v>141.50592343186904</v>
      </c>
      <c r="AP44" s="220">
        <f t="shared" si="7"/>
        <v>137.86393690456481</v>
      </c>
      <c r="AQ44" s="220"/>
      <c r="AR44" s="220"/>
      <c r="AS44" s="220"/>
      <c r="AT44" s="222">
        <f t="shared" si="8"/>
        <v>-3.6419865273042262</v>
      </c>
      <c r="AU44" s="220"/>
      <c r="AV44" s="223">
        <v>8.1977373866931007</v>
      </c>
      <c r="AW44" s="220">
        <v>5.1093170533210595</v>
      </c>
      <c r="AX44" s="224">
        <f t="shared" si="9"/>
        <v>-3.0884203333720412</v>
      </c>
      <c r="AY44" s="225"/>
      <c r="AZ44" s="226"/>
      <c r="BA44" s="226"/>
      <c r="BB44" s="226"/>
      <c r="BC44" s="217"/>
      <c r="BE44" s="227">
        <f t="shared" si="10"/>
        <v>-35</v>
      </c>
      <c r="BK44" s="219"/>
      <c r="BO44" s="219"/>
    </row>
    <row r="45" spans="1:67" ht="11.25" x14ac:dyDescent="0.2">
      <c r="A45" s="151">
        <v>36</v>
      </c>
      <c r="B45" s="152" t="s">
        <v>292</v>
      </c>
      <c r="C45" s="151">
        <v>1</v>
      </c>
      <c r="D45" s="215">
        <v>0</v>
      </c>
      <c r="E45" s="154">
        <v>27975</v>
      </c>
      <c r="F45" s="154">
        <v>0</v>
      </c>
      <c r="G45" s="154">
        <v>0</v>
      </c>
      <c r="H45" s="154">
        <v>0</v>
      </c>
      <c r="I45" s="154">
        <v>0</v>
      </c>
      <c r="J45" s="154">
        <v>197602</v>
      </c>
      <c r="K45" s="216">
        <v>236902</v>
      </c>
      <c r="L45" s="154">
        <v>1416351</v>
      </c>
      <c r="M45" s="154">
        <v>0</v>
      </c>
      <c r="N45" s="154">
        <v>110175</v>
      </c>
      <c r="O45" s="154">
        <v>178572.52</v>
      </c>
      <c r="P45" s="154">
        <v>0</v>
      </c>
      <c r="Q45" s="154">
        <v>0</v>
      </c>
      <c r="R45" s="154">
        <v>0</v>
      </c>
      <c r="S45" s="154">
        <v>0</v>
      </c>
      <c r="T45" s="154" t="s">
        <v>706</v>
      </c>
      <c r="U45" s="154">
        <f t="shared" si="6"/>
        <v>1176131.82</v>
      </c>
      <c r="V45" s="217">
        <f t="shared" si="0"/>
        <v>3.4394633651891855</v>
      </c>
      <c r="W45" s="154"/>
      <c r="X45" s="154">
        <v>22858350.509999994</v>
      </c>
      <c r="Y45" s="154">
        <v>34195212.890000001</v>
      </c>
      <c r="Z45" s="154">
        <f t="shared" si="1"/>
        <v>11336862.380000006</v>
      </c>
      <c r="AA45" s="154">
        <f t="shared" si="2"/>
        <v>389927.22832201497</v>
      </c>
      <c r="AB45" s="154"/>
      <c r="AC45" s="217">
        <v>147.31640164887571</v>
      </c>
      <c r="AD45" s="217">
        <f t="shared" si="3"/>
        <v>147.89031101298829</v>
      </c>
      <c r="AE45" s="218">
        <f t="shared" si="4"/>
        <v>0.57390936411258053</v>
      </c>
      <c r="AF45" s="154">
        <v>110</v>
      </c>
      <c r="AG45" s="219">
        <v>1</v>
      </c>
      <c r="AH45" s="217">
        <f t="shared" si="5"/>
        <v>147.89031101298829</v>
      </c>
      <c r="AI45" s="154"/>
      <c r="AJ45" s="154"/>
      <c r="AK45" s="220">
        <v>147.31640164887571</v>
      </c>
      <c r="AL45" s="220">
        <v>147.50887260671459</v>
      </c>
      <c r="AM45" s="220">
        <v>147.32771390553188</v>
      </c>
      <c r="AN45" s="220">
        <v>147.31640164887571</v>
      </c>
      <c r="AO45" s="221">
        <v>146.78051301173301</v>
      </c>
      <c r="AP45" s="220">
        <f t="shared" si="7"/>
        <v>147.89031101298829</v>
      </c>
      <c r="AQ45" s="220"/>
      <c r="AR45" s="220"/>
      <c r="AS45" s="220"/>
      <c r="AT45" s="222">
        <f t="shared" si="8"/>
        <v>1.1097980012552853</v>
      </c>
      <c r="AU45" s="220"/>
      <c r="AV45" s="223">
        <v>4.5892913983479948</v>
      </c>
      <c r="AW45" s="220">
        <v>4.8552603022901666</v>
      </c>
      <c r="AX45" s="224">
        <f t="shared" si="9"/>
        <v>0.26596890394217176</v>
      </c>
      <c r="AY45" s="225"/>
      <c r="AZ45" s="226"/>
      <c r="BA45" s="226"/>
      <c r="BB45" s="226"/>
      <c r="BC45" s="217"/>
      <c r="BE45" s="227">
        <f t="shared" si="10"/>
        <v>-36</v>
      </c>
      <c r="BK45" s="219"/>
      <c r="BO45" s="219"/>
    </row>
    <row r="46" spans="1:67" ht="11.25" x14ac:dyDescent="0.2">
      <c r="A46" s="151">
        <v>37</v>
      </c>
      <c r="B46" s="152" t="s">
        <v>409</v>
      </c>
      <c r="C46" s="151">
        <v>0</v>
      </c>
      <c r="D46" s="215">
        <v>0</v>
      </c>
      <c r="E46" s="154">
        <v>0</v>
      </c>
      <c r="F46" s="154">
        <v>0</v>
      </c>
      <c r="G46" s="154">
        <v>0</v>
      </c>
      <c r="H46" s="154">
        <v>0</v>
      </c>
      <c r="I46" s="154">
        <v>0</v>
      </c>
      <c r="J46" s="154">
        <v>0</v>
      </c>
      <c r="K46" s="216">
        <v>0</v>
      </c>
      <c r="L46" s="154">
        <v>0</v>
      </c>
      <c r="M46" s="154">
        <v>0</v>
      </c>
      <c r="N46" s="154">
        <v>0</v>
      </c>
      <c r="O46" s="154">
        <v>0</v>
      </c>
      <c r="P46" s="154">
        <v>0</v>
      </c>
      <c r="Q46" s="154">
        <v>0</v>
      </c>
      <c r="R46" s="154">
        <v>0</v>
      </c>
      <c r="S46" s="154">
        <v>0</v>
      </c>
      <c r="T46" s="154">
        <v>0</v>
      </c>
      <c r="U46" s="154">
        <f t="shared" si="6"/>
        <v>0</v>
      </c>
      <c r="V46" s="217">
        <f t="shared" si="0"/>
        <v>0</v>
      </c>
      <c r="W46" s="154"/>
      <c r="X46" s="154">
        <v>107478.84312000001</v>
      </c>
      <c r="Y46" s="154">
        <v>123583.25</v>
      </c>
      <c r="Z46" s="154">
        <f t="shared" si="1"/>
        <v>16104.406879999995</v>
      </c>
      <c r="AA46" s="154">
        <f t="shared" si="2"/>
        <v>0</v>
      </c>
      <c r="AB46" s="154"/>
      <c r="AC46" s="217">
        <v>0</v>
      </c>
      <c r="AD46" s="217">
        <f t="shared" si="3"/>
        <v>0</v>
      </c>
      <c r="AE46" s="218">
        <f t="shared" si="4"/>
        <v>0</v>
      </c>
      <c r="AF46" s="154">
        <v>0</v>
      </c>
      <c r="AG46" s="219" t="s">
        <v>704</v>
      </c>
      <c r="AH46" s="217">
        <f t="shared" si="5"/>
        <v>0</v>
      </c>
      <c r="AI46" s="154"/>
      <c r="AJ46" s="154"/>
      <c r="AK46" s="220">
        <v>0</v>
      </c>
      <c r="AL46" s="220">
        <v>0</v>
      </c>
      <c r="AM46" s="220">
        <v>0</v>
      </c>
      <c r="AN46" s="220">
        <v>0</v>
      </c>
      <c r="AO46" s="221">
        <v>0</v>
      </c>
      <c r="AP46" s="220">
        <f t="shared" si="7"/>
        <v>0</v>
      </c>
      <c r="AQ46" s="220"/>
      <c r="AR46" s="220"/>
      <c r="AS46" s="220"/>
      <c r="AT46" s="222">
        <f t="shared" si="8"/>
        <v>0</v>
      </c>
      <c r="AU46" s="220"/>
      <c r="AV46" s="223" t="s">
        <v>601</v>
      </c>
      <c r="AW46" s="220" t="s">
        <v>601</v>
      </c>
      <c r="AX46" s="224" t="str">
        <f t="shared" si="9"/>
        <v/>
      </c>
      <c r="AY46" s="225"/>
      <c r="AZ46" s="226"/>
      <c r="BA46" s="226"/>
      <c r="BB46" s="226"/>
      <c r="BC46" s="217" t="s">
        <v>705</v>
      </c>
      <c r="BE46" s="227">
        <f t="shared" si="10"/>
        <v>-37</v>
      </c>
      <c r="BK46" s="219"/>
      <c r="BO46" s="219"/>
    </row>
    <row r="47" spans="1:67" ht="11.25" x14ac:dyDescent="0.2">
      <c r="A47" s="151">
        <v>38</v>
      </c>
      <c r="B47" s="152" t="s">
        <v>287</v>
      </c>
      <c r="C47" s="151">
        <v>1</v>
      </c>
      <c r="D47" s="215">
        <v>416740</v>
      </c>
      <c r="E47" s="154">
        <v>70000</v>
      </c>
      <c r="F47" s="154">
        <v>0</v>
      </c>
      <c r="G47" s="154">
        <v>0</v>
      </c>
      <c r="H47" s="154">
        <v>0</v>
      </c>
      <c r="I47" s="154">
        <v>0</v>
      </c>
      <c r="J47" s="154">
        <v>108011</v>
      </c>
      <c r="K47" s="216">
        <v>2033</v>
      </c>
      <c r="L47" s="154">
        <v>133474</v>
      </c>
      <c r="M47" s="154">
        <v>0</v>
      </c>
      <c r="N47" s="154">
        <v>0</v>
      </c>
      <c r="O47" s="154">
        <v>1347.71</v>
      </c>
      <c r="P47" s="154">
        <v>0</v>
      </c>
      <c r="Q47" s="154">
        <v>0</v>
      </c>
      <c r="R47" s="154">
        <v>0</v>
      </c>
      <c r="S47" s="154">
        <v>0</v>
      </c>
      <c r="T47" s="154" t="s">
        <v>703</v>
      </c>
      <c r="U47" s="154">
        <f t="shared" si="6"/>
        <v>731605.71</v>
      </c>
      <c r="V47" s="217">
        <f t="shared" si="0"/>
        <v>4.9684463335923024</v>
      </c>
      <c r="W47" s="154"/>
      <c r="X47" s="154">
        <v>8528050.2678800002</v>
      </c>
      <c r="Y47" s="154">
        <v>14725040</v>
      </c>
      <c r="Z47" s="154">
        <f t="shared" si="1"/>
        <v>6196989.7321199998</v>
      </c>
      <c r="AA47" s="154">
        <f t="shared" si="2"/>
        <v>307894.10913860757</v>
      </c>
      <c r="AB47" s="154"/>
      <c r="AC47" s="217">
        <v>168.75321543435365</v>
      </c>
      <c r="AD47" s="217">
        <f t="shared" si="3"/>
        <v>169.05559228657515</v>
      </c>
      <c r="AE47" s="218">
        <f t="shared" si="4"/>
        <v>0.30237685222149935</v>
      </c>
      <c r="AF47" s="154">
        <v>1</v>
      </c>
      <c r="AG47" s="219">
        <v>1</v>
      </c>
      <c r="AH47" s="217">
        <f t="shared" si="5"/>
        <v>169.05559228657515</v>
      </c>
      <c r="AI47" s="154"/>
      <c r="AJ47" s="154"/>
      <c r="AK47" s="220">
        <v>168.75321543435365</v>
      </c>
      <c r="AL47" s="220">
        <v>168.76009125565682</v>
      </c>
      <c r="AM47" s="220">
        <v>168.75322731837673</v>
      </c>
      <c r="AN47" s="220">
        <v>168.75321543435365</v>
      </c>
      <c r="AO47" s="221">
        <v>169.14789835257506</v>
      </c>
      <c r="AP47" s="220">
        <f t="shared" si="7"/>
        <v>169.05559228657515</v>
      </c>
      <c r="AQ47" s="220"/>
      <c r="AR47" s="220"/>
      <c r="AS47" s="220"/>
      <c r="AT47" s="222">
        <f t="shared" si="8"/>
        <v>-9.230606599990665E-2</v>
      </c>
      <c r="AU47" s="220"/>
      <c r="AV47" s="223">
        <v>5.2048110770661111</v>
      </c>
      <c r="AW47" s="220">
        <v>4.746378618873476</v>
      </c>
      <c r="AX47" s="224">
        <f t="shared" si="9"/>
        <v>-0.45843245819263512</v>
      </c>
      <c r="AY47" s="225"/>
      <c r="AZ47" s="226"/>
      <c r="BA47" s="226"/>
      <c r="BB47" s="226"/>
      <c r="BC47" s="217"/>
      <c r="BE47" s="227">
        <f t="shared" si="10"/>
        <v>-38</v>
      </c>
      <c r="BK47" s="219"/>
      <c r="BO47" s="219"/>
    </row>
    <row r="48" spans="1:67" ht="11.25" x14ac:dyDescent="0.2">
      <c r="A48" s="151">
        <v>39</v>
      </c>
      <c r="B48" s="152" t="s">
        <v>410</v>
      </c>
      <c r="C48" s="151">
        <v>0</v>
      </c>
      <c r="D48" s="215">
        <v>0</v>
      </c>
      <c r="E48" s="154">
        <v>0</v>
      </c>
      <c r="F48" s="154">
        <v>0</v>
      </c>
      <c r="G48" s="154">
        <v>0</v>
      </c>
      <c r="H48" s="154">
        <v>0</v>
      </c>
      <c r="I48" s="154">
        <v>0</v>
      </c>
      <c r="J48" s="154">
        <v>0</v>
      </c>
      <c r="K48" s="216">
        <v>0</v>
      </c>
      <c r="L48" s="154">
        <v>0</v>
      </c>
      <c r="M48" s="154">
        <v>0</v>
      </c>
      <c r="N48" s="154">
        <v>0</v>
      </c>
      <c r="O48" s="154">
        <v>0</v>
      </c>
      <c r="P48" s="154">
        <v>0</v>
      </c>
      <c r="Q48" s="154">
        <v>0</v>
      </c>
      <c r="R48" s="154">
        <v>0</v>
      </c>
      <c r="S48" s="154">
        <v>0</v>
      </c>
      <c r="T48" s="154" t="s">
        <v>706</v>
      </c>
      <c r="U48" s="154">
        <f t="shared" si="6"/>
        <v>0</v>
      </c>
      <c r="V48" s="217">
        <f t="shared" si="0"/>
        <v>0</v>
      </c>
      <c r="W48" s="154"/>
      <c r="X48" s="154">
        <v>377077.07999999996</v>
      </c>
      <c r="Y48" s="154">
        <v>450874.05</v>
      </c>
      <c r="Z48" s="154">
        <f t="shared" si="1"/>
        <v>73796.97000000003</v>
      </c>
      <c r="AA48" s="154">
        <f t="shared" si="2"/>
        <v>0</v>
      </c>
      <c r="AB48" s="154"/>
      <c r="AC48" s="217">
        <v>0</v>
      </c>
      <c r="AD48" s="217">
        <f t="shared" si="3"/>
        <v>0</v>
      </c>
      <c r="AE48" s="218">
        <f t="shared" si="4"/>
        <v>0</v>
      </c>
      <c r="AF48" s="154">
        <v>0</v>
      </c>
      <c r="AG48" s="219" t="s">
        <v>704</v>
      </c>
      <c r="AH48" s="217">
        <f t="shared" si="5"/>
        <v>0</v>
      </c>
      <c r="AI48" s="154"/>
      <c r="AJ48" s="154"/>
      <c r="AK48" s="220">
        <v>0</v>
      </c>
      <c r="AL48" s="220">
        <v>0</v>
      </c>
      <c r="AM48" s="220">
        <v>0</v>
      </c>
      <c r="AN48" s="220">
        <v>0</v>
      </c>
      <c r="AO48" s="221">
        <v>0</v>
      </c>
      <c r="AP48" s="220">
        <f t="shared" si="7"/>
        <v>0</v>
      </c>
      <c r="AQ48" s="220"/>
      <c r="AR48" s="220"/>
      <c r="AS48" s="220"/>
      <c r="AT48" s="222">
        <f t="shared" si="8"/>
        <v>0</v>
      </c>
      <c r="AU48" s="220"/>
      <c r="AV48" s="223" t="s">
        <v>601</v>
      </c>
      <c r="AW48" s="220" t="s">
        <v>601</v>
      </c>
      <c r="AX48" s="224" t="str">
        <f t="shared" si="9"/>
        <v/>
      </c>
      <c r="AY48" s="225"/>
      <c r="AZ48" s="226"/>
      <c r="BA48" s="226"/>
      <c r="BB48" s="226"/>
      <c r="BC48" s="217" t="s">
        <v>708</v>
      </c>
      <c r="BE48" s="227">
        <f t="shared" si="10"/>
        <v>-39</v>
      </c>
      <c r="BK48" s="219"/>
      <c r="BO48" s="219"/>
    </row>
    <row r="49" spans="1:67" s="154" customFormat="1" ht="11.25" x14ac:dyDescent="0.2">
      <c r="A49" s="151">
        <v>40</v>
      </c>
      <c r="B49" s="152" t="s">
        <v>97</v>
      </c>
      <c r="C49" s="151">
        <v>1</v>
      </c>
      <c r="D49" s="215">
        <v>0</v>
      </c>
      <c r="E49" s="154">
        <v>0</v>
      </c>
      <c r="F49" s="154">
        <v>0</v>
      </c>
      <c r="G49" s="154">
        <v>0</v>
      </c>
      <c r="H49" s="154">
        <v>0</v>
      </c>
      <c r="I49" s="154">
        <v>0</v>
      </c>
      <c r="J49" s="154">
        <v>2701133</v>
      </c>
      <c r="K49" s="216">
        <v>2203918</v>
      </c>
      <c r="L49" s="154">
        <v>3121140.43</v>
      </c>
      <c r="M49" s="154">
        <v>4600</v>
      </c>
      <c r="N49" s="154">
        <v>0</v>
      </c>
      <c r="O49" s="154">
        <v>35158.9</v>
      </c>
      <c r="P49" s="154">
        <v>0</v>
      </c>
      <c r="Q49" s="154">
        <v>0</v>
      </c>
      <c r="R49" s="154">
        <v>0</v>
      </c>
      <c r="S49" s="154">
        <v>0</v>
      </c>
      <c r="T49" s="154" t="s">
        <v>706</v>
      </c>
      <c r="U49" s="154">
        <f t="shared" si="6"/>
        <v>5881152.0290000001</v>
      </c>
      <c r="V49" s="217">
        <f t="shared" si="0"/>
        <v>6.3261498681406332</v>
      </c>
      <c r="X49" s="154">
        <v>72501248.639650002</v>
      </c>
      <c r="Y49" s="154">
        <v>92965739.850999996</v>
      </c>
      <c r="Z49" s="154">
        <f t="shared" si="1"/>
        <v>20464491.211349994</v>
      </c>
      <c r="AA49" s="154">
        <f t="shared" si="2"/>
        <v>1294614.3837824692</v>
      </c>
      <c r="AC49" s="217">
        <v>123.88641184404838</v>
      </c>
      <c r="AD49" s="217">
        <f t="shared" si="3"/>
        <v>126.4407540383846</v>
      </c>
      <c r="AE49" s="218">
        <f t="shared" si="4"/>
        <v>2.5543421943362148</v>
      </c>
      <c r="AF49" s="154">
        <v>26</v>
      </c>
      <c r="AG49" s="219">
        <v>1</v>
      </c>
      <c r="AH49" s="217">
        <f t="shared" si="5"/>
        <v>126.4407540383846</v>
      </c>
      <c r="AK49" s="220">
        <v>123.88641184404838</v>
      </c>
      <c r="AL49" s="220">
        <v>123.86055755908612</v>
      </c>
      <c r="AM49" s="220">
        <v>123.88641184404838</v>
      </c>
      <c r="AN49" s="220">
        <v>123.88641184404838</v>
      </c>
      <c r="AO49" s="221">
        <v>125.935368260827</v>
      </c>
      <c r="AP49" s="220">
        <f t="shared" si="7"/>
        <v>126.4407540383846</v>
      </c>
      <c r="AQ49" s="220"/>
      <c r="AR49" s="220"/>
      <c r="AS49" s="220"/>
      <c r="AT49" s="222">
        <f t="shared" si="8"/>
        <v>0.50538577755759206</v>
      </c>
      <c r="AU49" s="220"/>
      <c r="AV49" s="223">
        <v>6.1371922885330239</v>
      </c>
      <c r="AW49" s="220">
        <v>8.5543560114592889</v>
      </c>
      <c r="AX49" s="224">
        <f t="shared" si="9"/>
        <v>2.417163722926265</v>
      </c>
      <c r="AY49" s="225"/>
      <c r="AZ49" s="226"/>
      <c r="BA49" s="226"/>
      <c r="BB49" s="226"/>
      <c r="BC49" s="217"/>
      <c r="BE49" s="227">
        <f t="shared" si="10"/>
        <v>-40</v>
      </c>
      <c r="BK49" s="219"/>
      <c r="BO49" s="219"/>
    </row>
    <row r="50" spans="1:67" s="154" customFormat="1" ht="11.25" x14ac:dyDescent="0.2">
      <c r="A50" s="151">
        <v>41</v>
      </c>
      <c r="B50" s="152" t="s">
        <v>411</v>
      </c>
      <c r="C50" s="151">
        <v>1</v>
      </c>
      <c r="D50" s="215">
        <v>0</v>
      </c>
      <c r="E50" s="154">
        <v>293085</v>
      </c>
      <c r="F50" s="154">
        <v>0</v>
      </c>
      <c r="G50" s="154">
        <v>0</v>
      </c>
      <c r="H50" s="154">
        <v>0</v>
      </c>
      <c r="I50" s="154">
        <v>0</v>
      </c>
      <c r="J50" s="154">
        <v>0</v>
      </c>
      <c r="K50" s="216">
        <v>439</v>
      </c>
      <c r="L50" s="154">
        <v>327944.02</v>
      </c>
      <c r="M50" s="154">
        <v>0</v>
      </c>
      <c r="N50" s="154">
        <v>0</v>
      </c>
      <c r="O50" s="154">
        <v>0</v>
      </c>
      <c r="P50" s="154">
        <v>0</v>
      </c>
      <c r="Q50" s="154">
        <v>0</v>
      </c>
      <c r="R50" s="154">
        <v>0</v>
      </c>
      <c r="S50" s="154">
        <v>0</v>
      </c>
      <c r="T50" s="154" t="s">
        <v>706</v>
      </c>
      <c r="U50" s="154">
        <f t="shared" si="6"/>
        <v>391907.20600000001</v>
      </c>
      <c r="V50" s="217">
        <f t="shared" si="0"/>
        <v>3.6836714165379854</v>
      </c>
      <c r="X50" s="154">
        <v>5743102.1100000003</v>
      </c>
      <c r="Y50" s="154">
        <v>10639038.114</v>
      </c>
      <c r="Z50" s="154">
        <f t="shared" si="1"/>
        <v>4895936.0039999997</v>
      </c>
      <c r="AA50" s="154">
        <f t="shared" si="2"/>
        <v>180350.19515134004</v>
      </c>
      <c r="AC50" s="217">
        <v>175.59113763812198</v>
      </c>
      <c r="AD50" s="217">
        <f t="shared" si="3"/>
        <v>182.10868827558872</v>
      </c>
      <c r="AE50" s="218">
        <f t="shared" si="4"/>
        <v>6.5175506374667407</v>
      </c>
      <c r="AF50" s="154">
        <v>0</v>
      </c>
      <c r="AG50" s="219">
        <v>1</v>
      </c>
      <c r="AH50" s="217">
        <f t="shared" si="5"/>
        <v>182.10868827558872</v>
      </c>
      <c r="AK50" s="220">
        <v>175.59113763812198</v>
      </c>
      <c r="AL50" s="220">
        <v>175.59113062490891</v>
      </c>
      <c r="AM50" s="220">
        <v>175.59113763812198</v>
      </c>
      <c r="AN50" s="220">
        <v>175.59113763812198</v>
      </c>
      <c r="AO50" s="221">
        <v>181.73741000891064</v>
      </c>
      <c r="AP50" s="220">
        <f t="shared" si="7"/>
        <v>182.10868827558872</v>
      </c>
      <c r="AQ50" s="220"/>
      <c r="AR50" s="220"/>
      <c r="AS50" s="220"/>
      <c r="AT50" s="222">
        <f t="shared" si="8"/>
        <v>0.3712782666780754</v>
      </c>
      <c r="AU50" s="220"/>
      <c r="AV50" s="223">
        <v>2.9123783821933524</v>
      </c>
      <c r="AW50" s="220">
        <v>6.7327756148614473</v>
      </c>
      <c r="AX50" s="224">
        <f t="shared" si="9"/>
        <v>3.8203972326680948</v>
      </c>
      <c r="AY50" s="225"/>
      <c r="AZ50" s="226"/>
      <c r="BA50" s="226"/>
      <c r="BB50" s="226"/>
      <c r="BC50" s="217"/>
      <c r="BE50" s="227">
        <f t="shared" si="10"/>
        <v>-41</v>
      </c>
      <c r="BK50" s="219"/>
      <c r="BO50" s="219"/>
    </row>
    <row r="51" spans="1:67" s="154" customFormat="1" ht="11.25" x14ac:dyDescent="0.2">
      <c r="A51" s="151">
        <v>42</v>
      </c>
      <c r="B51" s="152" t="s">
        <v>412</v>
      </c>
      <c r="C51" s="151">
        <v>0</v>
      </c>
      <c r="D51" s="215">
        <v>0</v>
      </c>
      <c r="E51" s="154">
        <v>0</v>
      </c>
      <c r="F51" s="154">
        <v>0</v>
      </c>
      <c r="G51" s="154">
        <v>0</v>
      </c>
      <c r="H51" s="154">
        <v>0</v>
      </c>
      <c r="I51" s="154">
        <v>0</v>
      </c>
      <c r="J51" s="154">
        <v>0</v>
      </c>
      <c r="K51" s="216">
        <v>0</v>
      </c>
      <c r="L51" s="154">
        <v>0</v>
      </c>
      <c r="M51" s="154">
        <v>0</v>
      </c>
      <c r="N51" s="154">
        <v>0</v>
      </c>
      <c r="O51" s="154">
        <v>0</v>
      </c>
      <c r="P51" s="154">
        <v>0</v>
      </c>
      <c r="Q51" s="154">
        <v>0</v>
      </c>
      <c r="R51" s="154">
        <v>0</v>
      </c>
      <c r="S51" s="154">
        <v>0</v>
      </c>
      <c r="T51" s="154">
        <v>0</v>
      </c>
      <c r="U51" s="154">
        <f t="shared" si="6"/>
        <v>0</v>
      </c>
      <c r="V51" s="217">
        <f t="shared" si="0"/>
        <v>0</v>
      </c>
      <c r="X51" s="154">
        <v>228660.24000000002</v>
      </c>
      <c r="Y51" s="154">
        <v>2165404</v>
      </c>
      <c r="Z51" s="154">
        <f t="shared" si="1"/>
        <v>1936743.76</v>
      </c>
      <c r="AA51" s="154">
        <f t="shared" si="2"/>
        <v>0</v>
      </c>
      <c r="AC51" s="217">
        <v>0</v>
      </c>
      <c r="AD51" s="217">
        <f t="shared" si="3"/>
        <v>0</v>
      </c>
      <c r="AE51" s="218">
        <f t="shared" si="4"/>
        <v>0</v>
      </c>
      <c r="AF51" s="154">
        <v>0</v>
      </c>
      <c r="AG51" s="219" t="s">
        <v>704</v>
      </c>
      <c r="AH51" s="217">
        <f t="shared" si="5"/>
        <v>0</v>
      </c>
      <c r="AK51" s="220">
        <v>0</v>
      </c>
      <c r="AL51" s="220">
        <v>0</v>
      </c>
      <c r="AM51" s="220">
        <v>0</v>
      </c>
      <c r="AN51" s="220">
        <v>0</v>
      </c>
      <c r="AO51" s="221">
        <v>0</v>
      </c>
      <c r="AP51" s="220">
        <f t="shared" si="7"/>
        <v>0</v>
      </c>
      <c r="AQ51" s="220"/>
      <c r="AR51" s="220"/>
      <c r="AS51" s="220"/>
      <c r="AT51" s="222">
        <f t="shared" si="8"/>
        <v>0</v>
      </c>
      <c r="AU51" s="220"/>
      <c r="AV51" s="223" t="s">
        <v>601</v>
      </c>
      <c r="AW51" s="220" t="s">
        <v>601</v>
      </c>
      <c r="AX51" s="224" t="str">
        <f t="shared" si="9"/>
        <v/>
      </c>
      <c r="AY51" s="225"/>
      <c r="AZ51" s="226"/>
      <c r="BA51" s="226"/>
      <c r="BB51" s="226"/>
      <c r="BC51" s="217"/>
      <c r="BE51" s="227">
        <f t="shared" si="10"/>
        <v>-42</v>
      </c>
      <c r="BK51" s="219"/>
      <c r="BO51" s="219"/>
    </row>
    <row r="52" spans="1:67" s="154" customFormat="1" ht="11.25" x14ac:dyDescent="0.2">
      <c r="A52" s="151">
        <v>43</v>
      </c>
      <c r="B52" s="152" t="s">
        <v>350</v>
      </c>
      <c r="C52" s="151">
        <v>1</v>
      </c>
      <c r="D52" s="215">
        <v>0</v>
      </c>
      <c r="E52" s="154">
        <v>241050</v>
      </c>
      <c r="F52" s="154">
        <v>0</v>
      </c>
      <c r="G52" s="154">
        <v>0</v>
      </c>
      <c r="H52" s="154">
        <v>0</v>
      </c>
      <c r="I52" s="154">
        <v>0</v>
      </c>
      <c r="J52" s="154">
        <v>49545</v>
      </c>
      <c r="K52" s="216">
        <v>800</v>
      </c>
      <c r="L52" s="154">
        <v>42055</v>
      </c>
      <c r="M52" s="154">
        <v>0</v>
      </c>
      <c r="N52" s="154">
        <v>0</v>
      </c>
      <c r="O52" s="154">
        <v>4548.6000000000004</v>
      </c>
      <c r="P52" s="154">
        <v>0</v>
      </c>
      <c r="Q52" s="154">
        <v>0</v>
      </c>
      <c r="R52" s="154">
        <v>0</v>
      </c>
      <c r="S52" s="154">
        <v>0</v>
      </c>
      <c r="T52" s="154" t="s">
        <v>706</v>
      </c>
      <c r="U52" s="154">
        <f t="shared" si="6"/>
        <v>308560.09999999998</v>
      </c>
      <c r="V52" s="217">
        <f t="shared" si="0"/>
        <v>6.6985058338049051</v>
      </c>
      <c r="X52" s="154">
        <v>3511281.75</v>
      </c>
      <c r="Y52" s="154">
        <v>4606401.9000000004</v>
      </c>
      <c r="Z52" s="154">
        <f t="shared" si="1"/>
        <v>1095120.1500000004</v>
      </c>
      <c r="AA52" s="154">
        <f t="shared" si="2"/>
        <v>73356.68713492305</v>
      </c>
      <c r="AC52" s="217">
        <v>140.87767422029228</v>
      </c>
      <c r="AD52" s="217">
        <f t="shared" si="3"/>
        <v>129.09944389581031</v>
      </c>
      <c r="AE52" s="218">
        <f t="shared" si="4"/>
        <v>-11.778230324481967</v>
      </c>
      <c r="AF52" s="154">
        <v>4</v>
      </c>
      <c r="AG52" s="219">
        <v>1</v>
      </c>
      <c r="AH52" s="217">
        <f t="shared" si="5"/>
        <v>129.09944389581031</v>
      </c>
      <c r="AK52" s="220">
        <v>140.87767422029228</v>
      </c>
      <c r="AL52" s="220">
        <v>140.87662844807141</v>
      </c>
      <c r="AM52" s="220">
        <v>140.87767422029228</v>
      </c>
      <c r="AN52" s="220">
        <v>140.87767422029228</v>
      </c>
      <c r="AO52" s="221">
        <v>129.52240174177746</v>
      </c>
      <c r="AP52" s="220">
        <f t="shared" si="7"/>
        <v>129.09944389581031</v>
      </c>
      <c r="AQ52" s="220"/>
      <c r="AR52" s="220"/>
      <c r="AS52" s="220"/>
      <c r="AT52" s="222">
        <f t="shared" si="8"/>
        <v>-0.42295784596714725</v>
      </c>
      <c r="AU52" s="220"/>
      <c r="AV52" s="223">
        <v>12.034688886941209</v>
      </c>
      <c r="AW52" s="220">
        <v>1.5801562745620057</v>
      </c>
      <c r="AX52" s="224">
        <f t="shared" si="9"/>
        <v>-10.454532612379204</v>
      </c>
      <c r="AY52" s="225"/>
      <c r="AZ52" s="226"/>
      <c r="BA52" s="226"/>
      <c r="BB52" s="226"/>
      <c r="BC52" s="217"/>
      <c r="BE52" s="227">
        <f t="shared" si="10"/>
        <v>-43</v>
      </c>
      <c r="BK52" s="219"/>
      <c r="BO52" s="219"/>
    </row>
    <row r="53" spans="1:67" s="154" customFormat="1" ht="11.25" x14ac:dyDescent="0.2">
      <c r="A53" s="151">
        <v>44</v>
      </c>
      <c r="B53" s="152" t="s">
        <v>43</v>
      </c>
      <c r="C53" s="151">
        <v>1</v>
      </c>
      <c r="D53" s="215">
        <v>0</v>
      </c>
      <c r="E53" s="154">
        <v>0</v>
      </c>
      <c r="F53" s="154">
        <v>0</v>
      </c>
      <c r="G53" s="154">
        <v>0</v>
      </c>
      <c r="H53" s="154">
        <v>0</v>
      </c>
      <c r="I53" s="154">
        <v>0</v>
      </c>
      <c r="J53" s="154">
        <v>0</v>
      </c>
      <c r="K53" s="216">
        <v>0</v>
      </c>
      <c r="L53" s="154">
        <v>0</v>
      </c>
      <c r="M53" s="154">
        <v>0</v>
      </c>
      <c r="N53" s="154">
        <v>0</v>
      </c>
      <c r="O53" s="154">
        <v>0</v>
      </c>
      <c r="P53" s="154">
        <v>0</v>
      </c>
      <c r="Q53" s="154">
        <v>0</v>
      </c>
      <c r="R53" s="154">
        <v>0</v>
      </c>
      <c r="S53" s="154">
        <v>0</v>
      </c>
      <c r="T53" s="154" t="s">
        <v>709</v>
      </c>
      <c r="U53" s="154">
        <f t="shared" si="6"/>
        <v>0</v>
      </c>
      <c r="V53" s="217">
        <f t="shared" si="0"/>
        <v>0</v>
      </c>
      <c r="X53" s="154">
        <v>295646847.72000003</v>
      </c>
      <c r="Y53" s="154">
        <v>309459395.64999998</v>
      </c>
      <c r="Z53" s="154">
        <f t="shared" si="1"/>
        <v>13812547.929999948</v>
      </c>
      <c r="AA53" s="154">
        <f t="shared" si="2"/>
        <v>0</v>
      </c>
      <c r="AC53" s="217">
        <v>103.48764365547041</v>
      </c>
      <c r="AD53" s="217">
        <f t="shared" si="3"/>
        <v>104.67197537755636</v>
      </c>
      <c r="AE53" s="218">
        <f t="shared" si="4"/>
        <v>1.1843317220859575</v>
      </c>
      <c r="AF53" s="154">
        <v>1634</v>
      </c>
      <c r="AG53" s="219">
        <v>0</v>
      </c>
      <c r="AH53" s="217">
        <f t="shared" si="5"/>
        <v>103.48764365547041</v>
      </c>
      <c r="AK53" s="220">
        <v>103.48764365547041</v>
      </c>
      <c r="AL53" s="220">
        <v>101.73906230817566</v>
      </c>
      <c r="AM53" s="220">
        <v>101.74311669289717</v>
      </c>
      <c r="AN53" s="220">
        <v>103.48764365547041</v>
      </c>
      <c r="AO53" s="221">
        <v>103.48764365547041</v>
      </c>
      <c r="AP53" s="220">
        <f t="shared" si="7"/>
        <v>103.48764365547041</v>
      </c>
      <c r="AQ53" s="220"/>
      <c r="AR53" s="220"/>
      <c r="AS53" s="220"/>
      <c r="AT53" s="222">
        <f t="shared" si="8"/>
        <v>0</v>
      </c>
      <c r="AU53" s="220"/>
      <c r="AV53" s="223">
        <v>7.0211140846889624</v>
      </c>
      <c r="AW53" s="220">
        <v>8.022463184796722</v>
      </c>
      <c r="AX53" s="224">
        <f t="shared" si="9"/>
        <v>1.0013491001077597</v>
      </c>
      <c r="AY53" s="225"/>
      <c r="AZ53" s="226"/>
      <c r="BA53" s="226"/>
      <c r="BB53" s="226"/>
      <c r="BC53" s="217"/>
      <c r="BE53" s="227">
        <f t="shared" si="10"/>
        <v>-44</v>
      </c>
      <c r="BK53" s="219"/>
      <c r="BO53" s="219"/>
    </row>
    <row r="54" spans="1:67" s="154" customFormat="1" ht="11.25" x14ac:dyDescent="0.2">
      <c r="A54" s="151">
        <v>45</v>
      </c>
      <c r="B54" s="152" t="s">
        <v>351</v>
      </c>
      <c r="C54" s="151">
        <v>1</v>
      </c>
      <c r="D54" s="215">
        <v>0</v>
      </c>
      <c r="E54" s="154">
        <v>190100</v>
      </c>
      <c r="F54" s="154">
        <v>0</v>
      </c>
      <c r="G54" s="154">
        <v>0</v>
      </c>
      <c r="H54" s="154">
        <v>0</v>
      </c>
      <c r="I54" s="154">
        <v>0</v>
      </c>
      <c r="J54" s="154">
        <v>0</v>
      </c>
      <c r="K54" s="216">
        <v>83965</v>
      </c>
      <c r="L54" s="154">
        <v>42771.18</v>
      </c>
      <c r="M54" s="154">
        <v>0</v>
      </c>
      <c r="N54" s="154">
        <v>53797</v>
      </c>
      <c r="O54" s="154">
        <v>6332.2</v>
      </c>
      <c r="P54" s="154">
        <v>0</v>
      </c>
      <c r="Q54" s="154">
        <v>0</v>
      </c>
      <c r="R54" s="154">
        <v>0</v>
      </c>
      <c r="S54" s="154">
        <v>0</v>
      </c>
      <c r="T54" s="154" t="s">
        <v>706</v>
      </c>
      <c r="U54" s="154">
        <f t="shared" si="6"/>
        <v>347025.554</v>
      </c>
      <c r="V54" s="217">
        <f t="shared" si="0"/>
        <v>8.5195106680952026</v>
      </c>
      <c r="X54" s="154">
        <v>3240938.5500000003</v>
      </c>
      <c r="Y54" s="154">
        <v>4073303.8259999999</v>
      </c>
      <c r="Z54" s="154">
        <f t="shared" si="1"/>
        <v>832365.27599999961</v>
      </c>
      <c r="AA54" s="154">
        <f t="shared" si="2"/>
        <v>70913.448486340043</v>
      </c>
      <c r="AC54" s="217">
        <v>125.21223210788381</v>
      </c>
      <c r="AD54" s="217">
        <f t="shared" si="3"/>
        <v>123.49479373848848</v>
      </c>
      <c r="AE54" s="218">
        <f t="shared" si="4"/>
        <v>-1.7174383693953246</v>
      </c>
      <c r="AF54" s="154">
        <v>4</v>
      </c>
      <c r="AG54" s="219">
        <v>1</v>
      </c>
      <c r="AH54" s="217">
        <f t="shared" si="5"/>
        <v>123.49479373848848</v>
      </c>
      <c r="AK54" s="220">
        <v>125.21223210788381</v>
      </c>
      <c r="AL54" s="220">
        <v>125.11365204950786</v>
      </c>
      <c r="AM54" s="220">
        <v>125.21223210788381</v>
      </c>
      <c r="AN54" s="220">
        <v>125.21223210788381</v>
      </c>
      <c r="AO54" s="221">
        <v>124.39761144957697</v>
      </c>
      <c r="AP54" s="220">
        <f t="shared" si="7"/>
        <v>123.49479373848848</v>
      </c>
      <c r="AQ54" s="220"/>
      <c r="AR54" s="220"/>
      <c r="AS54" s="220"/>
      <c r="AT54" s="222">
        <f t="shared" si="8"/>
        <v>-0.90281771108848829</v>
      </c>
      <c r="AU54" s="220"/>
      <c r="AV54" s="223">
        <v>9.8593664636301988</v>
      </c>
      <c r="AW54" s="220">
        <v>8.8270922612391729</v>
      </c>
      <c r="AX54" s="224">
        <f t="shared" si="9"/>
        <v>-1.0322742023910259</v>
      </c>
      <c r="AY54" s="225"/>
      <c r="AZ54" s="226"/>
      <c r="BA54" s="226"/>
      <c r="BB54" s="226"/>
      <c r="BC54" s="217"/>
      <c r="BE54" s="227">
        <f t="shared" si="10"/>
        <v>-45</v>
      </c>
      <c r="BK54" s="219"/>
      <c r="BO54" s="219"/>
    </row>
    <row r="55" spans="1:67" s="154" customFormat="1" ht="11.25" x14ac:dyDescent="0.2">
      <c r="A55" s="151">
        <v>46</v>
      </c>
      <c r="B55" s="152" t="s">
        <v>307</v>
      </c>
      <c r="C55" s="151">
        <v>1</v>
      </c>
      <c r="D55" s="215">
        <v>0</v>
      </c>
      <c r="E55" s="154">
        <v>0</v>
      </c>
      <c r="F55" s="154">
        <v>0</v>
      </c>
      <c r="G55" s="154">
        <v>0</v>
      </c>
      <c r="H55" s="154">
        <v>0</v>
      </c>
      <c r="I55" s="154">
        <v>104175</v>
      </c>
      <c r="J55" s="154">
        <v>4060633</v>
      </c>
      <c r="K55" s="216">
        <v>0</v>
      </c>
      <c r="L55" s="154">
        <v>2702438.5674000001</v>
      </c>
      <c r="M55" s="154">
        <v>53668</v>
      </c>
      <c r="N55" s="154">
        <v>0</v>
      </c>
      <c r="O55" s="154">
        <v>9457.77</v>
      </c>
      <c r="P55" s="154">
        <v>0</v>
      </c>
      <c r="Q55" s="154">
        <v>0</v>
      </c>
      <c r="R55" s="154">
        <v>0</v>
      </c>
      <c r="S55" s="154">
        <v>0</v>
      </c>
      <c r="T55" s="154" t="s">
        <v>706</v>
      </c>
      <c r="U55" s="154">
        <f t="shared" si="6"/>
        <v>5038665.3402199997</v>
      </c>
      <c r="V55" s="217">
        <f t="shared" si="0"/>
        <v>2.890347114248911</v>
      </c>
      <c r="X55" s="154">
        <v>89394640.063260004</v>
      </c>
      <c r="Y55" s="154">
        <v>174327343.43152943</v>
      </c>
      <c r="Z55" s="154">
        <f t="shared" si="1"/>
        <v>84932703.368269429</v>
      </c>
      <c r="AA55" s="154">
        <f t="shared" si="2"/>
        <v>2454849.9408583632</v>
      </c>
      <c r="AC55" s="217">
        <v>202.41465845269008</v>
      </c>
      <c r="AD55" s="217">
        <f t="shared" si="3"/>
        <v>192.26263830700108</v>
      </c>
      <c r="AE55" s="218">
        <f t="shared" si="4"/>
        <v>-10.152020145688994</v>
      </c>
      <c r="AF55" s="154">
        <v>1</v>
      </c>
      <c r="AG55" s="219">
        <v>1</v>
      </c>
      <c r="AH55" s="217">
        <f t="shared" si="5"/>
        <v>192.26263830700108</v>
      </c>
      <c r="AK55" s="220">
        <v>202.41465845269008</v>
      </c>
      <c r="AL55" s="220">
        <v>202.44216307505357</v>
      </c>
      <c r="AM55" s="220">
        <v>202.41465845269008</v>
      </c>
      <c r="AN55" s="220">
        <v>202.41465845269008</v>
      </c>
      <c r="AO55" s="221">
        <v>192.00275597795476</v>
      </c>
      <c r="AP55" s="220">
        <f t="shared" si="7"/>
        <v>192.26263830700108</v>
      </c>
      <c r="AQ55" s="220"/>
      <c r="AR55" s="220"/>
      <c r="AS55" s="220"/>
      <c r="AT55" s="222">
        <f t="shared" si="8"/>
        <v>0.25988232904632014</v>
      </c>
      <c r="AU55" s="220"/>
      <c r="AV55" s="223">
        <v>8.6797107013915777</v>
      </c>
      <c r="AW55" s="220">
        <v>2.6585568648156253</v>
      </c>
      <c r="AX55" s="224">
        <f t="shared" si="9"/>
        <v>-6.0211538365759525</v>
      </c>
      <c r="AY55" s="225"/>
      <c r="AZ55" s="226"/>
      <c r="BA55" s="226"/>
      <c r="BB55" s="226"/>
      <c r="BC55" s="217"/>
      <c r="BE55" s="227">
        <f t="shared" si="10"/>
        <v>-46</v>
      </c>
      <c r="BK55" s="219"/>
      <c r="BO55" s="219"/>
    </row>
    <row r="56" spans="1:67" s="154" customFormat="1" ht="11.25" x14ac:dyDescent="0.2">
      <c r="A56" s="151">
        <v>47</v>
      </c>
      <c r="B56" s="152" t="s">
        <v>413</v>
      </c>
      <c r="C56" s="151">
        <v>0</v>
      </c>
      <c r="D56" s="215">
        <v>0</v>
      </c>
      <c r="E56" s="154">
        <v>0</v>
      </c>
      <c r="F56" s="154">
        <v>0</v>
      </c>
      <c r="G56" s="154">
        <v>0</v>
      </c>
      <c r="H56" s="154">
        <v>0</v>
      </c>
      <c r="I56" s="154">
        <v>0</v>
      </c>
      <c r="J56" s="154">
        <v>0</v>
      </c>
      <c r="K56" s="216">
        <v>0</v>
      </c>
      <c r="L56" s="154">
        <v>0</v>
      </c>
      <c r="M56" s="154">
        <v>0</v>
      </c>
      <c r="N56" s="154">
        <v>0</v>
      </c>
      <c r="O56" s="154">
        <v>0</v>
      </c>
      <c r="P56" s="154">
        <v>0</v>
      </c>
      <c r="Q56" s="154">
        <v>0</v>
      </c>
      <c r="R56" s="154">
        <v>0</v>
      </c>
      <c r="S56" s="154">
        <v>0</v>
      </c>
      <c r="T56" s="154">
        <v>0</v>
      </c>
      <c r="U56" s="154">
        <f t="shared" si="6"/>
        <v>0</v>
      </c>
      <c r="V56" s="217">
        <f t="shared" si="0"/>
        <v>0</v>
      </c>
      <c r="X56" s="154">
        <v>16490.760000000002</v>
      </c>
      <c r="Y56" s="154">
        <v>40806</v>
      </c>
      <c r="Z56" s="154">
        <f t="shared" si="1"/>
        <v>24315.239999999998</v>
      </c>
      <c r="AA56" s="154">
        <f t="shared" si="2"/>
        <v>0</v>
      </c>
      <c r="AC56" s="217">
        <v>0</v>
      </c>
      <c r="AD56" s="217">
        <f t="shared" si="3"/>
        <v>0</v>
      </c>
      <c r="AE56" s="218">
        <f t="shared" si="4"/>
        <v>0</v>
      </c>
      <c r="AF56" s="154">
        <v>0</v>
      </c>
      <c r="AG56" s="219" t="s">
        <v>704</v>
      </c>
      <c r="AH56" s="217">
        <f t="shared" si="5"/>
        <v>0</v>
      </c>
      <c r="AK56" s="220">
        <v>0</v>
      </c>
      <c r="AL56" s="220">
        <v>0</v>
      </c>
      <c r="AM56" s="220">
        <v>0</v>
      </c>
      <c r="AN56" s="220">
        <v>0</v>
      </c>
      <c r="AO56" s="221">
        <v>0</v>
      </c>
      <c r="AP56" s="220">
        <f t="shared" si="7"/>
        <v>0</v>
      </c>
      <c r="AQ56" s="220"/>
      <c r="AR56" s="220"/>
      <c r="AS56" s="220"/>
      <c r="AT56" s="222">
        <f t="shared" si="8"/>
        <v>0</v>
      </c>
      <c r="AU56" s="220"/>
      <c r="AV56" s="223" t="s">
        <v>601</v>
      </c>
      <c r="AW56" s="220" t="s">
        <v>601</v>
      </c>
      <c r="AX56" s="224" t="str">
        <f t="shared" si="9"/>
        <v/>
      </c>
      <c r="AY56" s="225"/>
      <c r="AZ56" s="226"/>
      <c r="BA56" s="226"/>
      <c r="BB56" s="226"/>
      <c r="BC56" s="217"/>
      <c r="BE56" s="227">
        <f t="shared" si="10"/>
        <v>-47</v>
      </c>
      <c r="BK56" s="219"/>
      <c r="BO56" s="219"/>
    </row>
    <row r="57" spans="1:67" s="154" customFormat="1" ht="11.25" x14ac:dyDescent="0.2">
      <c r="A57" s="151">
        <v>48</v>
      </c>
      <c r="B57" s="152" t="s">
        <v>314</v>
      </c>
      <c r="C57" s="151">
        <v>1</v>
      </c>
      <c r="D57" s="215">
        <v>0</v>
      </c>
      <c r="E57" s="154">
        <v>0</v>
      </c>
      <c r="F57" s="154">
        <v>0</v>
      </c>
      <c r="G57" s="154">
        <v>0</v>
      </c>
      <c r="H57" s="154">
        <v>0</v>
      </c>
      <c r="I57" s="154">
        <v>0</v>
      </c>
      <c r="J57" s="154">
        <v>3935857</v>
      </c>
      <c r="K57" s="216">
        <v>2353480</v>
      </c>
      <c r="L57" s="154">
        <v>2968676</v>
      </c>
      <c r="M57" s="154">
        <v>7893</v>
      </c>
      <c r="N57" s="154">
        <v>73331</v>
      </c>
      <c r="O57" s="154">
        <v>3290.14</v>
      </c>
      <c r="P57" s="154">
        <v>0</v>
      </c>
      <c r="Q57" s="154">
        <v>0</v>
      </c>
      <c r="R57" s="154">
        <v>0</v>
      </c>
      <c r="S57" s="154">
        <v>0</v>
      </c>
      <c r="T57" s="154" t="s">
        <v>703</v>
      </c>
      <c r="U57" s="154">
        <f t="shared" si="6"/>
        <v>9342527.1400000006</v>
      </c>
      <c r="V57" s="217">
        <f t="shared" si="0"/>
        <v>10.590558717486102</v>
      </c>
      <c r="X57" s="154">
        <v>46103747.98904001</v>
      </c>
      <c r="Y57" s="154">
        <v>88215621</v>
      </c>
      <c r="Z57" s="154">
        <f t="shared" si="1"/>
        <v>42111873.01095999</v>
      </c>
      <c r="AA57" s="154">
        <f t="shared" si="2"/>
        <v>4459882.6382589005</v>
      </c>
      <c r="AC57" s="217">
        <v>180.9243679505129</v>
      </c>
      <c r="AD57" s="217">
        <f t="shared" si="3"/>
        <v>181.66795979722056</v>
      </c>
      <c r="AE57" s="218">
        <f t="shared" si="4"/>
        <v>0.74359184670765899</v>
      </c>
      <c r="AF57" s="154">
        <v>2</v>
      </c>
      <c r="AG57" s="219">
        <v>1</v>
      </c>
      <c r="AH57" s="217">
        <f t="shared" si="5"/>
        <v>181.66795979722056</v>
      </c>
      <c r="AK57" s="220">
        <v>180.9243679505129</v>
      </c>
      <c r="AL57" s="220">
        <v>181.07158038143021</v>
      </c>
      <c r="AM57" s="220">
        <v>180.92449241612894</v>
      </c>
      <c r="AN57" s="220">
        <v>180.9243679505129</v>
      </c>
      <c r="AO57" s="221">
        <v>181.65619876600977</v>
      </c>
      <c r="AP57" s="220">
        <f t="shared" si="7"/>
        <v>181.66795979722056</v>
      </c>
      <c r="AQ57" s="220"/>
      <c r="AR57" s="220"/>
      <c r="AS57" s="220"/>
      <c r="AT57" s="222">
        <f t="shared" si="8"/>
        <v>1.1761031210795636E-2</v>
      </c>
      <c r="AU57" s="220"/>
      <c r="AV57" s="223">
        <v>4.3823788685965912</v>
      </c>
      <c r="AW57" s="220">
        <v>5.2196144348174123</v>
      </c>
      <c r="AX57" s="224">
        <f t="shared" si="9"/>
        <v>0.83723556622082107</v>
      </c>
      <c r="AY57" s="225"/>
      <c r="AZ57" s="226"/>
      <c r="BA57" s="226"/>
      <c r="BB57" s="226"/>
      <c r="BC57" s="217"/>
      <c r="BE57" s="227">
        <f t="shared" si="10"/>
        <v>-48</v>
      </c>
      <c r="BK57" s="219"/>
      <c r="BO57" s="219"/>
    </row>
    <row r="58" spans="1:67" s="154" customFormat="1" ht="11.25" x14ac:dyDescent="0.2">
      <c r="A58" s="151">
        <v>49</v>
      </c>
      <c r="B58" s="152" t="s">
        <v>112</v>
      </c>
      <c r="C58" s="151">
        <v>1</v>
      </c>
      <c r="D58" s="215">
        <v>0</v>
      </c>
      <c r="E58" s="154">
        <v>0</v>
      </c>
      <c r="F58" s="154">
        <v>0</v>
      </c>
      <c r="G58" s="154">
        <v>0</v>
      </c>
      <c r="H58" s="154">
        <v>0</v>
      </c>
      <c r="I58" s="154">
        <v>0</v>
      </c>
      <c r="J58" s="154">
        <v>6715537</v>
      </c>
      <c r="K58" s="216">
        <v>0</v>
      </c>
      <c r="L58" s="154">
        <v>5756287.6600000001</v>
      </c>
      <c r="M58" s="154">
        <v>102324</v>
      </c>
      <c r="N58" s="154">
        <v>0</v>
      </c>
      <c r="O58" s="154">
        <v>1656061.61</v>
      </c>
      <c r="P58" s="154">
        <v>0</v>
      </c>
      <c r="Q58" s="154">
        <v>0</v>
      </c>
      <c r="R58" s="154">
        <v>0</v>
      </c>
      <c r="S58" s="154">
        <v>0</v>
      </c>
      <c r="T58" s="154" t="s">
        <v>703</v>
      </c>
      <c r="U58" s="154">
        <f t="shared" si="6"/>
        <v>14230210.27</v>
      </c>
      <c r="V58" s="217">
        <f t="shared" si="0"/>
        <v>5.4315264929554887</v>
      </c>
      <c r="X58" s="154">
        <v>112732473.50964999</v>
      </c>
      <c r="Y58" s="154">
        <v>261992835.50317052</v>
      </c>
      <c r="Z58" s="154">
        <f t="shared" si="1"/>
        <v>149260361.99352053</v>
      </c>
      <c r="AA58" s="154">
        <f t="shared" si="2"/>
        <v>8107116.105159333</v>
      </c>
      <c r="AC58" s="217">
        <v>226.33381903386584</v>
      </c>
      <c r="AD58" s="217">
        <f t="shared" si="3"/>
        <v>225.21081237189242</v>
      </c>
      <c r="AE58" s="218">
        <f t="shared" si="4"/>
        <v>-1.1230066619734203</v>
      </c>
      <c r="AF58" s="154">
        <v>483</v>
      </c>
      <c r="AG58" s="219">
        <v>1</v>
      </c>
      <c r="AH58" s="217">
        <f t="shared" si="5"/>
        <v>225.21081237189242</v>
      </c>
      <c r="AK58" s="220">
        <v>226.33381903386584</v>
      </c>
      <c r="AL58" s="220">
        <v>226.33248347701178</v>
      </c>
      <c r="AM58" s="220">
        <v>226.33381903386584</v>
      </c>
      <c r="AN58" s="220">
        <v>226.33381903386584</v>
      </c>
      <c r="AO58" s="221">
        <v>225.48132327306391</v>
      </c>
      <c r="AP58" s="220">
        <f t="shared" si="7"/>
        <v>225.21081237189242</v>
      </c>
      <c r="AQ58" s="220"/>
      <c r="AR58" s="220"/>
      <c r="AS58" s="220"/>
      <c r="AT58" s="222">
        <f t="shared" si="8"/>
        <v>-0.27051090117149101</v>
      </c>
      <c r="AU58" s="220"/>
      <c r="AV58" s="223">
        <v>6.4153480264197231</v>
      </c>
      <c r="AW58" s="220">
        <v>5.4044043925644356</v>
      </c>
      <c r="AX58" s="224">
        <f t="shared" si="9"/>
        <v>-1.0109436338552875</v>
      </c>
      <c r="AY58" s="225"/>
      <c r="AZ58" s="226"/>
      <c r="BA58" s="226"/>
      <c r="BB58" s="226"/>
      <c r="BC58" s="217"/>
      <c r="BE58" s="227">
        <f t="shared" si="10"/>
        <v>-49</v>
      </c>
      <c r="BK58" s="219"/>
      <c r="BO58" s="219"/>
    </row>
    <row r="59" spans="1:67" s="154" customFormat="1" ht="11.25" x14ac:dyDescent="0.2">
      <c r="A59" s="151">
        <v>50</v>
      </c>
      <c r="B59" s="152" t="s">
        <v>57</v>
      </c>
      <c r="C59" s="151">
        <v>1</v>
      </c>
      <c r="D59" s="215">
        <v>0</v>
      </c>
      <c r="E59" s="154">
        <v>0</v>
      </c>
      <c r="F59" s="154">
        <v>0</v>
      </c>
      <c r="G59" s="154">
        <v>0</v>
      </c>
      <c r="H59" s="154">
        <v>0</v>
      </c>
      <c r="I59" s="154">
        <v>0</v>
      </c>
      <c r="J59" s="154">
        <v>1974307</v>
      </c>
      <c r="K59" s="216">
        <v>1418896</v>
      </c>
      <c r="L59" s="154">
        <v>2025797</v>
      </c>
      <c r="M59" s="154">
        <v>0</v>
      </c>
      <c r="N59" s="154">
        <v>0</v>
      </c>
      <c r="O59" s="154">
        <v>30709.21</v>
      </c>
      <c r="P59" s="154">
        <v>0</v>
      </c>
      <c r="Q59" s="154">
        <v>0</v>
      </c>
      <c r="R59" s="154">
        <v>0</v>
      </c>
      <c r="S59" s="154">
        <v>0</v>
      </c>
      <c r="T59" s="154" t="s">
        <v>703</v>
      </c>
      <c r="U59" s="154">
        <f t="shared" si="6"/>
        <v>5449709.21</v>
      </c>
      <c r="V59" s="217">
        <f t="shared" si="0"/>
        <v>8.6029990884691365</v>
      </c>
      <c r="X59" s="154">
        <v>43350134.769279994</v>
      </c>
      <c r="Y59" s="154">
        <v>63346620.799999997</v>
      </c>
      <c r="Z59" s="154">
        <f t="shared" si="1"/>
        <v>19996486.030720003</v>
      </c>
      <c r="AA59" s="154">
        <f t="shared" si="2"/>
        <v>1720297.5109487001</v>
      </c>
      <c r="AC59" s="217">
        <v>145.60888917930052</v>
      </c>
      <c r="AD59" s="217">
        <f t="shared" si="3"/>
        <v>142.15947336044431</v>
      </c>
      <c r="AE59" s="218">
        <f t="shared" si="4"/>
        <v>-3.4494158188562096</v>
      </c>
      <c r="AF59" s="154">
        <v>17</v>
      </c>
      <c r="AG59" s="219">
        <v>1</v>
      </c>
      <c r="AH59" s="217">
        <f t="shared" si="5"/>
        <v>142.15947336044431</v>
      </c>
      <c r="AK59" s="220">
        <v>145.60888917930052</v>
      </c>
      <c r="AL59" s="220">
        <v>145.68219922172105</v>
      </c>
      <c r="AM59" s="220">
        <v>145.6093362261806</v>
      </c>
      <c r="AN59" s="220">
        <v>145.60888917930052</v>
      </c>
      <c r="AO59" s="221">
        <v>142.22808018054855</v>
      </c>
      <c r="AP59" s="220">
        <f t="shared" si="7"/>
        <v>142.15947336044431</v>
      </c>
      <c r="AQ59" s="220"/>
      <c r="AR59" s="220"/>
      <c r="AS59" s="220"/>
      <c r="AT59" s="222">
        <f t="shared" si="8"/>
        <v>-6.8606820104236022E-2</v>
      </c>
      <c r="AU59" s="220"/>
      <c r="AV59" s="223">
        <v>5.8321213174068953</v>
      </c>
      <c r="AW59" s="220">
        <v>3.2422423531478999</v>
      </c>
      <c r="AX59" s="224">
        <f t="shared" si="9"/>
        <v>-2.5898789642589954</v>
      </c>
      <c r="AY59" s="225"/>
      <c r="AZ59" s="226"/>
      <c r="BA59" s="226"/>
      <c r="BB59" s="226"/>
      <c r="BC59" s="217"/>
      <c r="BE59" s="227">
        <f t="shared" si="10"/>
        <v>-50</v>
      </c>
      <c r="BK59" s="219"/>
      <c r="BO59" s="219"/>
    </row>
    <row r="60" spans="1:67" s="154" customFormat="1" ht="11.25" x14ac:dyDescent="0.2">
      <c r="A60" s="151">
        <v>51</v>
      </c>
      <c r="B60" s="152" t="s">
        <v>414</v>
      </c>
      <c r="C60" s="151">
        <v>1</v>
      </c>
      <c r="D60" s="215">
        <v>0</v>
      </c>
      <c r="E60" s="154">
        <v>0</v>
      </c>
      <c r="F60" s="154">
        <v>0</v>
      </c>
      <c r="G60" s="154">
        <v>0</v>
      </c>
      <c r="H60" s="154">
        <v>0</v>
      </c>
      <c r="I60" s="154">
        <v>0</v>
      </c>
      <c r="J60" s="154">
        <v>207480</v>
      </c>
      <c r="K60" s="216">
        <v>0</v>
      </c>
      <c r="L60" s="154">
        <v>373379</v>
      </c>
      <c r="M60" s="154">
        <v>0</v>
      </c>
      <c r="N60" s="154">
        <v>0</v>
      </c>
      <c r="O60" s="154">
        <v>0</v>
      </c>
      <c r="P60" s="154">
        <v>0</v>
      </c>
      <c r="Q60" s="154">
        <v>0</v>
      </c>
      <c r="R60" s="154">
        <v>0</v>
      </c>
      <c r="S60" s="154">
        <v>0</v>
      </c>
      <c r="T60" s="154" t="s">
        <v>703</v>
      </c>
      <c r="U60" s="154">
        <f t="shared" si="6"/>
        <v>580859</v>
      </c>
      <c r="V60" s="217">
        <f t="shared" si="0"/>
        <v>4.2577613237947078</v>
      </c>
      <c r="X60" s="154">
        <v>6639945.1630799994</v>
      </c>
      <c r="Y60" s="154">
        <v>13642357</v>
      </c>
      <c r="Z60" s="154">
        <f t="shared" si="1"/>
        <v>7002411.8369200006</v>
      </c>
      <c r="AA60" s="154">
        <f t="shared" si="2"/>
        <v>298145.98292520235</v>
      </c>
      <c r="AC60" s="217">
        <v>198.84383857259121</v>
      </c>
      <c r="AD60" s="217">
        <f t="shared" si="3"/>
        <v>200.96869310416054</v>
      </c>
      <c r="AE60" s="218">
        <f t="shared" si="4"/>
        <v>2.1248545315693264</v>
      </c>
      <c r="AF60" s="154">
        <v>0</v>
      </c>
      <c r="AG60" s="219">
        <v>1</v>
      </c>
      <c r="AH60" s="217">
        <f t="shared" si="5"/>
        <v>200.96869310416054</v>
      </c>
      <c r="AK60" s="220">
        <v>198.84383857259121</v>
      </c>
      <c r="AL60" s="220">
        <v>198.84383857259121</v>
      </c>
      <c r="AM60" s="220">
        <v>198.84383857259121</v>
      </c>
      <c r="AN60" s="220">
        <v>198.84383857259121</v>
      </c>
      <c r="AO60" s="221">
        <v>200.96869310416054</v>
      </c>
      <c r="AP60" s="220">
        <f t="shared" si="7"/>
        <v>200.96869310416054</v>
      </c>
      <c r="AQ60" s="220"/>
      <c r="AR60" s="220"/>
      <c r="AS60" s="220"/>
      <c r="AT60" s="222">
        <f t="shared" si="8"/>
        <v>0</v>
      </c>
      <c r="AU60" s="220"/>
      <c r="AV60" s="223">
        <v>3.4236262633614913</v>
      </c>
      <c r="AW60" s="220">
        <v>3.7886191096155484</v>
      </c>
      <c r="AX60" s="224">
        <f t="shared" si="9"/>
        <v>0.36499284625405704</v>
      </c>
      <c r="AY60" s="225"/>
      <c r="AZ60" s="226"/>
      <c r="BA60" s="226"/>
      <c r="BB60" s="226"/>
      <c r="BC60" s="217"/>
      <c r="BE60" s="227">
        <f t="shared" si="10"/>
        <v>-51</v>
      </c>
      <c r="BK60" s="219"/>
      <c r="BO60" s="219"/>
    </row>
    <row r="61" spans="1:67" s="154" customFormat="1" ht="11.25" x14ac:dyDescent="0.2">
      <c r="A61" s="151">
        <v>52</v>
      </c>
      <c r="B61" s="152" t="s">
        <v>293</v>
      </c>
      <c r="C61" s="151">
        <v>1</v>
      </c>
      <c r="D61" s="215">
        <v>47000</v>
      </c>
      <c r="E61" s="154">
        <v>0</v>
      </c>
      <c r="F61" s="154">
        <v>0</v>
      </c>
      <c r="G61" s="154">
        <v>0</v>
      </c>
      <c r="H61" s="154">
        <v>0</v>
      </c>
      <c r="I61" s="154">
        <v>0</v>
      </c>
      <c r="J61" s="154">
        <v>995591</v>
      </c>
      <c r="K61" s="216">
        <v>679541</v>
      </c>
      <c r="L61" s="154">
        <v>978524</v>
      </c>
      <c r="M61" s="154">
        <v>0</v>
      </c>
      <c r="N61" s="154">
        <v>0</v>
      </c>
      <c r="O61" s="154">
        <v>91612.78</v>
      </c>
      <c r="P61" s="154">
        <v>0</v>
      </c>
      <c r="Q61" s="154">
        <v>0</v>
      </c>
      <c r="R61" s="154">
        <v>0</v>
      </c>
      <c r="S61" s="154">
        <v>0</v>
      </c>
      <c r="T61" s="154" t="s">
        <v>703</v>
      </c>
      <c r="U61" s="154">
        <f t="shared" si="6"/>
        <v>2792268.78</v>
      </c>
      <c r="V61" s="217">
        <f t="shared" si="0"/>
        <v>9.362597910421286</v>
      </c>
      <c r="X61" s="154">
        <v>21283331.499319997</v>
      </c>
      <c r="Y61" s="154">
        <v>29823653.719999999</v>
      </c>
      <c r="Z61" s="154">
        <f t="shared" si="1"/>
        <v>8540322.2206800021</v>
      </c>
      <c r="AA61" s="154">
        <f t="shared" si="2"/>
        <v>799596.02977663069</v>
      </c>
      <c r="AC61" s="217">
        <v>139.78380954007878</v>
      </c>
      <c r="AD61" s="217">
        <f t="shared" si="3"/>
        <v>136.36989909756699</v>
      </c>
      <c r="AE61" s="218">
        <f t="shared" si="4"/>
        <v>-3.4139104425117921</v>
      </c>
      <c r="AF61" s="154">
        <v>71</v>
      </c>
      <c r="AG61" s="219">
        <v>1</v>
      </c>
      <c r="AH61" s="217">
        <f t="shared" si="5"/>
        <v>136.36989909756699</v>
      </c>
      <c r="AK61" s="220">
        <v>139.78380954007878</v>
      </c>
      <c r="AL61" s="220">
        <v>139.78260305063372</v>
      </c>
      <c r="AM61" s="220">
        <v>139.78380954007878</v>
      </c>
      <c r="AN61" s="220">
        <v>139.78380954007878</v>
      </c>
      <c r="AO61" s="221">
        <v>136.37659170626839</v>
      </c>
      <c r="AP61" s="220">
        <f t="shared" si="7"/>
        <v>136.36989909756699</v>
      </c>
      <c r="AQ61" s="220"/>
      <c r="AR61" s="220"/>
      <c r="AS61" s="220"/>
      <c r="AT61" s="222">
        <f t="shared" si="8"/>
        <v>-6.6926087013996494E-3</v>
      </c>
      <c r="AU61" s="220"/>
      <c r="AV61" s="223">
        <v>7.8144987715006593</v>
      </c>
      <c r="AW61" s="220">
        <v>5.3511206732993157</v>
      </c>
      <c r="AX61" s="224">
        <f t="shared" si="9"/>
        <v>-2.4633780982013436</v>
      </c>
      <c r="AY61" s="225"/>
      <c r="AZ61" s="226"/>
      <c r="BA61" s="226"/>
      <c r="BB61" s="226"/>
      <c r="BC61" s="217"/>
      <c r="BE61" s="227">
        <f t="shared" si="10"/>
        <v>-52</v>
      </c>
      <c r="BK61" s="219"/>
      <c r="BO61" s="219"/>
    </row>
    <row r="62" spans="1:67" s="154" customFormat="1" ht="11.25" x14ac:dyDescent="0.2">
      <c r="A62" s="151">
        <v>53</v>
      </c>
      <c r="B62" s="152" t="s">
        <v>415</v>
      </c>
      <c r="C62" s="151">
        <v>0</v>
      </c>
      <c r="D62" s="215">
        <v>0</v>
      </c>
      <c r="E62" s="154">
        <v>0</v>
      </c>
      <c r="F62" s="154">
        <v>0</v>
      </c>
      <c r="G62" s="154">
        <v>0</v>
      </c>
      <c r="H62" s="154">
        <v>0</v>
      </c>
      <c r="I62" s="154">
        <v>0</v>
      </c>
      <c r="J62" s="154">
        <v>0</v>
      </c>
      <c r="K62" s="216">
        <v>0</v>
      </c>
      <c r="L62" s="154">
        <v>0</v>
      </c>
      <c r="M62" s="154">
        <v>0</v>
      </c>
      <c r="N62" s="154">
        <v>0</v>
      </c>
      <c r="O62" s="154">
        <v>0</v>
      </c>
      <c r="P62" s="154">
        <v>0</v>
      </c>
      <c r="Q62" s="154">
        <v>0</v>
      </c>
      <c r="R62" s="154">
        <v>0</v>
      </c>
      <c r="S62" s="154">
        <v>0</v>
      </c>
      <c r="T62" s="154">
        <v>0</v>
      </c>
      <c r="U62" s="154">
        <f t="shared" si="6"/>
        <v>0</v>
      </c>
      <c r="V62" s="217">
        <f t="shared" si="0"/>
        <v>0</v>
      </c>
      <c r="X62" s="154">
        <v>131926.08000000002</v>
      </c>
      <c r="Y62" s="154">
        <v>213216</v>
      </c>
      <c r="Z62" s="154">
        <f t="shared" si="1"/>
        <v>81289.919999999984</v>
      </c>
      <c r="AA62" s="154">
        <f t="shared" si="2"/>
        <v>0</v>
      </c>
      <c r="AC62" s="217">
        <v>0</v>
      </c>
      <c r="AD62" s="217">
        <f t="shared" si="3"/>
        <v>0</v>
      </c>
      <c r="AE62" s="218">
        <f t="shared" si="4"/>
        <v>0</v>
      </c>
      <c r="AF62" s="154">
        <v>0</v>
      </c>
      <c r="AG62" s="219" t="s">
        <v>704</v>
      </c>
      <c r="AH62" s="217">
        <f t="shared" si="5"/>
        <v>0</v>
      </c>
      <c r="AK62" s="220">
        <v>0</v>
      </c>
      <c r="AL62" s="220">
        <v>0</v>
      </c>
      <c r="AM62" s="220">
        <v>0</v>
      </c>
      <c r="AN62" s="220">
        <v>0</v>
      </c>
      <c r="AO62" s="221">
        <v>0</v>
      </c>
      <c r="AP62" s="220">
        <f t="shared" si="7"/>
        <v>0</v>
      </c>
      <c r="AQ62" s="220"/>
      <c r="AR62" s="220"/>
      <c r="AS62" s="220"/>
      <c r="AT62" s="222">
        <f t="shared" si="8"/>
        <v>0</v>
      </c>
      <c r="AU62" s="220"/>
      <c r="AV62" s="223" t="s">
        <v>601</v>
      </c>
      <c r="AW62" s="220" t="s">
        <v>601</v>
      </c>
      <c r="AX62" s="224" t="str">
        <f t="shared" si="9"/>
        <v/>
      </c>
      <c r="AY62" s="225"/>
      <c r="AZ62" s="226"/>
      <c r="BA62" s="226"/>
      <c r="BB62" s="226"/>
      <c r="BC62" s="217"/>
      <c r="BE62" s="227">
        <f t="shared" si="10"/>
        <v>-53</v>
      </c>
      <c r="BK62" s="219"/>
      <c r="BO62" s="219"/>
    </row>
    <row r="63" spans="1:67" s="154" customFormat="1" ht="11.25" x14ac:dyDescent="0.2">
      <c r="A63" s="151">
        <v>54</v>
      </c>
      <c r="B63" s="152" t="s">
        <v>416</v>
      </c>
      <c r="C63" s="151">
        <v>0</v>
      </c>
      <c r="D63" s="215">
        <v>0</v>
      </c>
      <c r="E63" s="154">
        <v>0</v>
      </c>
      <c r="F63" s="154">
        <v>0</v>
      </c>
      <c r="G63" s="154">
        <v>0</v>
      </c>
      <c r="H63" s="154">
        <v>0</v>
      </c>
      <c r="I63" s="154">
        <v>0</v>
      </c>
      <c r="J63" s="154">
        <v>0</v>
      </c>
      <c r="K63" s="216">
        <v>0</v>
      </c>
      <c r="L63" s="154">
        <v>0</v>
      </c>
      <c r="M63" s="154">
        <v>0</v>
      </c>
      <c r="N63" s="154">
        <v>0</v>
      </c>
      <c r="O63" s="154">
        <v>0</v>
      </c>
      <c r="P63" s="154">
        <v>0</v>
      </c>
      <c r="Q63" s="154">
        <v>0</v>
      </c>
      <c r="R63" s="154">
        <v>0</v>
      </c>
      <c r="S63" s="154">
        <v>0</v>
      </c>
      <c r="T63" s="154">
        <v>0</v>
      </c>
      <c r="U63" s="154">
        <f t="shared" si="6"/>
        <v>0</v>
      </c>
      <c r="V63" s="217">
        <f t="shared" si="0"/>
        <v>0</v>
      </c>
      <c r="X63" s="154">
        <v>0</v>
      </c>
      <c r="Y63" s="154">
        <v>25000</v>
      </c>
      <c r="Z63" s="154">
        <f t="shared" si="1"/>
        <v>25000</v>
      </c>
      <c r="AA63" s="154">
        <f t="shared" si="2"/>
        <v>0</v>
      </c>
      <c r="AC63" s="217">
        <v>0</v>
      </c>
      <c r="AD63" s="217">
        <f t="shared" si="3"/>
        <v>0</v>
      </c>
      <c r="AE63" s="218">
        <f t="shared" si="4"/>
        <v>0</v>
      </c>
      <c r="AF63" s="154">
        <v>0</v>
      </c>
      <c r="AG63" s="219" t="s">
        <v>704</v>
      </c>
      <c r="AH63" s="217">
        <f t="shared" si="5"/>
        <v>0</v>
      </c>
      <c r="AK63" s="220">
        <v>0</v>
      </c>
      <c r="AL63" s="220">
        <v>0</v>
      </c>
      <c r="AM63" s="220">
        <v>0</v>
      </c>
      <c r="AN63" s="220">
        <v>0</v>
      </c>
      <c r="AO63" s="221">
        <v>0</v>
      </c>
      <c r="AP63" s="220">
        <f t="shared" si="7"/>
        <v>0</v>
      </c>
      <c r="AQ63" s="220"/>
      <c r="AR63" s="220"/>
      <c r="AS63" s="220"/>
      <c r="AT63" s="222">
        <f t="shared" si="8"/>
        <v>0</v>
      </c>
      <c r="AU63" s="220"/>
      <c r="AV63" s="223" t="s">
        <v>601</v>
      </c>
      <c r="AW63" s="220" t="s">
        <v>601</v>
      </c>
      <c r="AX63" s="224" t="str">
        <f t="shared" si="9"/>
        <v/>
      </c>
      <c r="AY63" s="225"/>
      <c r="AZ63" s="226"/>
      <c r="BA63" s="226"/>
      <c r="BB63" s="226"/>
      <c r="BC63" s="217"/>
      <c r="BE63" s="227">
        <f t="shared" si="10"/>
        <v>-54</v>
      </c>
      <c r="BK63" s="219"/>
      <c r="BO63" s="219"/>
    </row>
    <row r="64" spans="1:67" s="154" customFormat="1" ht="11.25" x14ac:dyDescent="0.2">
      <c r="A64" s="151">
        <v>55</v>
      </c>
      <c r="B64" s="152" t="s">
        <v>417</v>
      </c>
      <c r="C64" s="151">
        <v>0</v>
      </c>
      <c r="D64" s="215">
        <v>0</v>
      </c>
      <c r="E64" s="154">
        <v>0</v>
      </c>
      <c r="F64" s="154">
        <v>0</v>
      </c>
      <c r="G64" s="154">
        <v>0</v>
      </c>
      <c r="H64" s="154">
        <v>0</v>
      </c>
      <c r="I64" s="154">
        <v>0</v>
      </c>
      <c r="J64" s="154">
        <v>0</v>
      </c>
      <c r="K64" s="216">
        <v>0</v>
      </c>
      <c r="L64" s="154">
        <v>196027</v>
      </c>
      <c r="M64" s="154">
        <v>0</v>
      </c>
      <c r="N64" s="154">
        <v>0</v>
      </c>
      <c r="O64" s="154">
        <v>0</v>
      </c>
      <c r="P64" s="154">
        <v>0</v>
      </c>
      <c r="Q64" s="154">
        <v>0</v>
      </c>
      <c r="R64" s="154">
        <v>0</v>
      </c>
      <c r="S64" s="154">
        <v>0</v>
      </c>
      <c r="T64" s="154">
        <v>0</v>
      </c>
      <c r="U64" s="154">
        <f t="shared" si="6"/>
        <v>0</v>
      </c>
      <c r="V64" s="217">
        <f t="shared" si="0"/>
        <v>0</v>
      </c>
      <c r="X64" s="154">
        <v>0</v>
      </c>
      <c r="Y64" s="154">
        <v>0</v>
      </c>
      <c r="Z64" s="154">
        <f t="shared" si="1"/>
        <v>0</v>
      </c>
      <c r="AA64" s="154">
        <f t="shared" si="2"/>
        <v>0</v>
      </c>
      <c r="AC64" s="217">
        <v>0</v>
      </c>
      <c r="AD64" s="217">
        <f t="shared" si="3"/>
        <v>0</v>
      </c>
      <c r="AE64" s="218">
        <f t="shared" si="4"/>
        <v>0</v>
      </c>
      <c r="AF64" s="154">
        <v>0</v>
      </c>
      <c r="AG64" s="219" t="s">
        <v>704</v>
      </c>
      <c r="AH64" s="217">
        <f t="shared" si="5"/>
        <v>0</v>
      </c>
      <c r="AK64" s="220">
        <v>0</v>
      </c>
      <c r="AL64" s="220">
        <v>0</v>
      </c>
      <c r="AM64" s="220">
        <v>0</v>
      </c>
      <c r="AN64" s="220">
        <v>0</v>
      </c>
      <c r="AO64" s="221">
        <v>0</v>
      </c>
      <c r="AP64" s="220">
        <f t="shared" si="7"/>
        <v>0</v>
      </c>
      <c r="AQ64" s="220"/>
      <c r="AR64" s="220"/>
      <c r="AS64" s="220"/>
      <c r="AT64" s="222">
        <f t="shared" si="8"/>
        <v>0</v>
      </c>
      <c r="AU64" s="220"/>
      <c r="AV64" s="223" t="s">
        <v>601</v>
      </c>
      <c r="AW64" s="220" t="s">
        <v>601</v>
      </c>
      <c r="AX64" s="224" t="str">
        <f t="shared" si="9"/>
        <v/>
      </c>
      <c r="AY64" s="225"/>
      <c r="AZ64" s="226"/>
      <c r="BA64" s="226"/>
      <c r="BB64" s="226"/>
      <c r="BC64" s="217" t="s">
        <v>710</v>
      </c>
      <c r="BE64" s="227">
        <f t="shared" si="10"/>
        <v>-55</v>
      </c>
      <c r="BK64" s="219"/>
      <c r="BO64" s="219"/>
    </row>
    <row r="65" spans="1:67" ht="11.25" x14ac:dyDescent="0.2">
      <c r="A65" s="151">
        <v>56</v>
      </c>
      <c r="B65" s="152" t="s">
        <v>170</v>
      </c>
      <c r="C65" s="151">
        <v>1</v>
      </c>
      <c r="D65" s="215">
        <v>0</v>
      </c>
      <c r="E65" s="154">
        <v>0</v>
      </c>
      <c r="F65" s="154">
        <v>0</v>
      </c>
      <c r="G65" s="154">
        <v>0</v>
      </c>
      <c r="H65" s="154">
        <v>0</v>
      </c>
      <c r="I65" s="154">
        <v>0</v>
      </c>
      <c r="J65" s="154">
        <v>1624845</v>
      </c>
      <c r="K65" s="216">
        <v>2554741</v>
      </c>
      <c r="L65" s="154">
        <v>2299990</v>
      </c>
      <c r="M65" s="154">
        <v>15383</v>
      </c>
      <c r="N65" s="154">
        <v>88859</v>
      </c>
      <c r="O65" s="154">
        <v>117277.65</v>
      </c>
      <c r="P65" s="154">
        <v>0</v>
      </c>
      <c r="Q65" s="154">
        <v>0</v>
      </c>
      <c r="R65" s="154">
        <v>0</v>
      </c>
      <c r="S65" s="154">
        <v>0</v>
      </c>
      <c r="T65" s="154" t="s">
        <v>703</v>
      </c>
      <c r="U65" s="154">
        <f t="shared" si="6"/>
        <v>6701095.6500000004</v>
      </c>
      <c r="V65" s="217">
        <f t="shared" si="0"/>
        <v>7.9621429378002668</v>
      </c>
      <c r="W65" s="154"/>
      <c r="X65" s="154">
        <v>63812307.760000005</v>
      </c>
      <c r="Y65" s="154">
        <v>84161961.200000003</v>
      </c>
      <c r="Z65" s="154">
        <f t="shared" si="1"/>
        <v>20349653.439999998</v>
      </c>
      <c r="AA65" s="154">
        <f t="shared" si="2"/>
        <v>1620268.4942397887</v>
      </c>
      <c r="AB65" s="154"/>
      <c r="AC65" s="217">
        <v>132.84259615531775</v>
      </c>
      <c r="AD65" s="217">
        <f t="shared" si="3"/>
        <v>129.35074063800042</v>
      </c>
      <c r="AE65" s="218">
        <f t="shared" si="4"/>
        <v>-3.4918555173173331</v>
      </c>
      <c r="AF65" s="154">
        <v>101</v>
      </c>
      <c r="AG65" s="219">
        <v>1</v>
      </c>
      <c r="AH65" s="217">
        <f t="shared" si="5"/>
        <v>129.35074063800042</v>
      </c>
      <c r="AI65" s="154"/>
      <c r="AJ65" s="154"/>
      <c r="AK65" s="220">
        <v>132.84259615531775</v>
      </c>
      <c r="AL65" s="220">
        <v>133.10178267344966</v>
      </c>
      <c r="AM65" s="220">
        <v>132.84754428733649</v>
      </c>
      <c r="AN65" s="220">
        <v>132.84259615531775</v>
      </c>
      <c r="AO65" s="221">
        <v>129.49892359034342</v>
      </c>
      <c r="AP65" s="220">
        <f t="shared" si="7"/>
        <v>129.35074063800042</v>
      </c>
      <c r="AQ65" s="220"/>
      <c r="AR65" s="220"/>
      <c r="AS65" s="220"/>
      <c r="AT65" s="222">
        <f t="shared" si="8"/>
        <v>-0.14818295234300649</v>
      </c>
      <c r="AU65" s="220"/>
      <c r="AV65" s="223">
        <v>7.5411017325278991</v>
      </c>
      <c r="AW65" s="220">
        <v>4.9344054282907006</v>
      </c>
      <c r="AX65" s="224">
        <f t="shared" si="9"/>
        <v>-2.6066963042371984</v>
      </c>
      <c r="AY65" s="225"/>
      <c r="AZ65" s="226"/>
      <c r="BA65" s="226"/>
      <c r="BB65" s="226"/>
      <c r="BC65" s="217"/>
      <c r="BE65" s="227">
        <f t="shared" si="10"/>
        <v>-56</v>
      </c>
      <c r="BK65" s="219"/>
      <c r="BO65" s="219"/>
    </row>
    <row r="66" spans="1:67" ht="11.25" x14ac:dyDescent="0.2">
      <c r="A66" s="151">
        <v>57</v>
      </c>
      <c r="B66" s="152" t="s">
        <v>44</v>
      </c>
      <c r="C66" s="151">
        <v>1</v>
      </c>
      <c r="D66" s="215">
        <v>2028527</v>
      </c>
      <c r="E66" s="154">
        <v>500000</v>
      </c>
      <c r="F66" s="154">
        <v>0</v>
      </c>
      <c r="G66" s="154">
        <v>0</v>
      </c>
      <c r="H66" s="154">
        <v>0</v>
      </c>
      <c r="I66" s="154">
        <v>0</v>
      </c>
      <c r="J66" s="154">
        <v>4764000</v>
      </c>
      <c r="K66" s="216">
        <v>6824159</v>
      </c>
      <c r="L66" s="154">
        <v>12260</v>
      </c>
      <c r="M66" s="154">
        <v>19110</v>
      </c>
      <c r="N66" s="154">
        <v>0</v>
      </c>
      <c r="O66" s="154">
        <v>1295210.8400000001</v>
      </c>
      <c r="P66" s="154">
        <v>0</v>
      </c>
      <c r="Q66" s="154">
        <v>0</v>
      </c>
      <c r="R66" s="154">
        <v>0</v>
      </c>
      <c r="S66" s="154">
        <v>0</v>
      </c>
      <c r="T66" s="154" t="s">
        <v>703</v>
      </c>
      <c r="U66" s="154">
        <f t="shared" si="6"/>
        <v>15443266.84</v>
      </c>
      <c r="V66" s="217">
        <f t="shared" si="0"/>
        <v>10.9081068571865</v>
      </c>
      <c r="W66" s="154"/>
      <c r="X66" s="154">
        <v>138863180.45907998</v>
      </c>
      <c r="Y66" s="154">
        <v>141576050.19999999</v>
      </c>
      <c r="Z66" s="154">
        <f t="shared" si="1"/>
        <v>2712869.7409200072</v>
      </c>
      <c r="AA66" s="154">
        <f t="shared" si="2"/>
        <v>295922.73023583298</v>
      </c>
      <c r="AB66" s="154"/>
      <c r="AC66" s="217">
        <v>102.16752290744108</v>
      </c>
      <c r="AD66" s="217">
        <f t="shared" si="3"/>
        <v>101.74052401989768</v>
      </c>
      <c r="AE66" s="218">
        <f t="shared" si="4"/>
        <v>-0.4269988875434052</v>
      </c>
      <c r="AF66" s="154">
        <v>901</v>
      </c>
      <c r="AG66" s="219">
        <v>1</v>
      </c>
      <c r="AH66" s="217">
        <f t="shared" si="5"/>
        <v>101.74052401989768</v>
      </c>
      <c r="AI66" s="154"/>
      <c r="AJ66" s="154"/>
      <c r="AK66" s="220">
        <v>102.16752290744108</v>
      </c>
      <c r="AL66" s="220">
        <v>102.89545574634327</v>
      </c>
      <c r="AM66" s="220">
        <v>102.16752290744108</v>
      </c>
      <c r="AN66" s="220">
        <v>102.16752290744108</v>
      </c>
      <c r="AO66" s="221">
        <v>102.16752290744108</v>
      </c>
      <c r="AP66" s="220">
        <f t="shared" si="7"/>
        <v>101.74052401989768</v>
      </c>
      <c r="AQ66" s="220"/>
      <c r="AR66" s="220"/>
      <c r="AS66" s="220"/>
      <c r="AT66" s="222">
        <f t="shared" si="8"/>
        <v>-0.4269988875434052</v>
      </c>
      <c r="AU66" s="220"/>
      <c r="AV66" s="223">
        <v>11.007344258306667</v>
      </c>
      <c r="AW66" s="220">
        <v>10.453313457514286</v>
      </c>
      <c r="AX66" s="224">
        <f t="shared" si="9"/>
        <v>-0.55403080079238087</v>
      </c>
      <c r="AY66" s="225"/>
      <c r="AZ66" s="226"/>
      <c r="BA66" s="226"/>
      <c r="BB66" s="226"/>
      <c r="BC66" s="217"/>
      <c r="BE66" s="227">
        <f t="shared" si="10"/>
        <v>-57</v>
      </c>
      <c r="BK66" s="219"/>
      <c r="BO66" s="219"/>
    </row>
    <row r="67" spans="1:67" ht="11.25" x14ac:dyDescent="0.2">
      <c r="A67" s="151">
        <v>58</v>
      </c>
      <c r="B67" s="152" t="s">
        <v>418</v>
      </c>
      <c r="C67" s="151">
        <v>0</v>
      </c>
      <c r="D67" s="215">
        <v>0</v>
      </c>
      <c r="E67" s="154">
        <v>0</v>
      </c>
      <c r="F67" s="154">
        <v>0</v>
      </c>
      <c r="G67" s="154">
        <v>0</v>
      </c>
      <c r="H67" s="154">
        <v>0</v>
      </c>
      <c r="I67" s="154">
        <v>0</v>
      </c>
      <c r="J67" s="154">
        <v>0</v>
      </c>
      <c r="K67" s="216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f t="shared" si="6"/>
        <v>0</v>
      </c>
      <c r="V67" s="217">
        <f t="shared" si="0"/>
        <v>0</v>
      </c>
      <c r="W67" s="154"/>
      <c r="X67" s="154">
        <v>32981.520000000004</v>
      </c>
      <c r="Y67" s="154">
        <v>32982</v>
      </c>
      <c r="Z67" s="154">
        <f t="shared" si="1"/>
        <v>0.47999999999592546</v>
      </c>
      <c r="AA67" s="154">
        <f t="shared" si="2"/>
        <v>0</v>
      </c>
      <c r="AB67" s="154"/>
      <c r="AC67" s="217">
        <v>0</v>
      </c>
      <c r="AD67" s="217">
        <f t="shared" si="3"/>
        <v>0</v>
      </c>
      <c r="AE67" s="218">
        <f t="shared" si="4"/>
        <v>0</v>
      </c>
      <c r="AF67" s="154">
        <v>0</v>
      </c>
      <c r="AG67" s="219" t="s">
        <v>704</v>
      </c>
      <c r="AH67" s="217">
        <f t="shared" si="5"/>
        <v>0</v>
      </c>
      <c r="AI67" s="154"/>
      <c r="AJ67" s="154"/>
      <c r="AK67" s="220">
        <v>0</v>
      </c>
      <c r="AL67" s="220">
        <v>0</v>
      </c>
      <c r="AM67" s="220">
        <v>0</v>
      </c>
      <c r="AN67" s="220">
        <v>0</v>
      </c>
      <c r="AO67" s="221">
        <v>0</v>
      </c>
      <c r="AP67" s="220">
        <f t="shared" si="7"/>
        <v>0</v>
      </c>
      <c r="AQ67" s="220"/>
      <c r="AR67" s="220"/>
      <c r="AS67" s="220"/>
      <c r="AT67" s="222">
        <f t="shared" si="8"/>
        <v>0</v>
      </c>
      <c r="AU67" s="220"/>
      <c r="AV67" s="223" t="s">
        <v>601</v>
      </c>
      <c r="AW67" s="220" t="s">
        <v>601</v>
      </c>
      <c r="AX67" s="224" t="str">
        <f t="shared" si="9"/>
        <v/>
      </c>
      <c r="AY67" s="225"/>
      <c r="AZ67" s="226"/>
      <c r="BA67" s="226"/>
      <c r="BB67" s="226"/>
      <c r="BC67" s="217"/>
      <c r="BE67" s="227">
        <f t="shared" si="10"/>
        <v>-58</v>
      </c>
      <c r="BK67" s="219"/>
      <c r="BO67" s="219"/>
    </row>
    <row r="68" spans="1:67" ht="11.25" x14ac:dyDescent="0.2">
      <c r="A68" s="151">
        <v>59</v>
      </c>
      <c r="B68" s="152" t="s">
        <v>419</v>
      </c>
      <c r="C68" s="151">
        <v>0</v>
      </c>
      <c r="D68" s="215">
        <v>0</v>
      </c>
      <c r="E68" s="154">
        <v>0</v>
      </c>
      <c r="F68" s="154">
        <v>0</v>
      </c>
      <c r="G68" s="154">
        <v>0</v>
      </c>
      <c r="H68" s="154">
        <v>0</v>
      </c>
      <c r="I68" s="154">
        <v>0</v>
      </c>
      <c r="J68" s="154">
        <v>0</v>
      </c>
      <c r="K68" s="216">
        <v>0</v>
      </c>
      <c r="L68" s="154">
        <v>0</v>
      </c>
      <c r="M68" s="154">
        <v>0</v>
      </c>
      <c r="N68" s="154">
        <v>0</v>
      </c>
      <c r="O68" s="154">
        <v>0</v>
      </c>
      <c r="P68" s="154">
        <v>0</v>
      </c>
      <c r="Q68" s="154">
        <v>0</v>
      </c>
      <c r="R68" s="154">
        <v>0</v>
      </c>
      <c r="S68" s="154">
        <v>0</v>
      </c>
      <c r="T68" s="154">
        <v>0</v>
      </c>
      <c r="U68" s="154">
        <f t="shared" si="6"/>
        <v>0</v>
      </c>
      <c r="V68" s="217">
        <f t="shared" si="0"/>
        <v>0</v>
      </c>
      <c r="W68" s="154"/>
      <c r="X68" s="154">
        <v>98944.56</v>
      </c>
      <c r="Y68" s="154">
        <v>154400</v>
      </c>
      <c r="Z68" s="154">
        <f t="shared" si="1"/>
        <v>55455.44</v>
      </c>
      <c r="AA68" s="154">
        <f t="shared" si="2"/>
        <v>0</v>
      </c>
      <c r="AB68" s="154"/>
      <c r="AC68" s="217">
        <v>0</v>
      </c>
      <c r="AD68" s="217">
        <f t="shared" si="3"/>
        <v>0</v>
      </c>
      <c r="AE68" s="218">
        <f t="shared" si="4"/>
        <v>0</v>
      </c>
      <c r="AF68" s="154">
        <v>0</v>
      </c>
      <c r="AG68" s="219" t="s">
        <v>704</v>
      </c>
      <c r="AH68" s="217">
        <f t="shared" si="5"/>
        <v>0</v>
      </c>
      <c r="AI68" s="154"/>
      <c r="AJ68" s="154"/>
      <c r="AK68" s="220">
        <v>0</v>
      </c>
      <c r="AL68" s="220">
        <v>0</v>
      </c>
      <c r="AM68" s="220">
        <v>0</v>
      </c>
      <c r="AN68" s="220">
        <v>0</v>
      </c>
      <c r="AO68" s="221">
        <v>0</v>
      </c>
      <c r="AP68" s="220">
        <f t="shared" si="7"/>
        <v>0</v>
      </c>
      <c r="AQ68" s="220"/>
      <c r="AR68" s="220"/>
      <c r="AS68" s="220"/>
      <c r="AT68" s="222">
        <f t="shared" si="8"/>
        <v>0</v>
      </c>
      <c r="AU68" s="220"/>
      <c r="AV68" s="223" t="s">
        <v>601</v>
      </c>
      <c r="AW68" s="220" t="s">
        <v>601</v>
      </c>
      <c r="AX68" s="224" t="str">
        <f t="shared" si="9"/>
        <v/>
      </c>
      <c r="AY68" s="225"/>
      <c r="AZ68" s="226"/>
      <c r="BA68" s="226"/>
      <c r="BB68" s="226"/>
      <c r="BC68" s="217"/>
      <c r="BE68" s="227">
        <f t="shared" si="10"/>
        <v>-59</v>
      </c>
      <c r="BK68" s="219"/>
      <c r="BO68" s="219"/>
    </row>
    <row r="69" spans="1:67" ht="11.25" x14ac:dyDescent="0.2">
      <c r="A69" s="151">
        <v>60</v>
      </c>
      <c r="B69" s="152" t="s">
        <v>420</v>
      </c>
      <c r="C69" s="151">
        <v>0</v>
      </c>
      <c r="D69" s="215">
        <v>0</v>
      </c>
      <c r="E69" s="154">
        <v>0</v>
      </c>
      <c r="F69" s="154">
        <v>0</v>
      </c>
      <c r="G69" s="154">
        <v>0</v>
      </c>
      <c r="H69" s="154">
        <v>0</v>
      </c>
      <c r="I69" s="154">
        <v>0</v>
      </c>
      <c r="J69" s="154">
        <v>0</v>
      </c>
      <c r="K69" s="216">
        <v>0</v>
      </c>
      <c r="L69" s="154">
        <v>0</v>
      </c>
      <c r="M69" s="154">
        <v>0</v>
      </c>
      <c r="N69" s="154">
        <v>0</v>
      </c>
      <c r="O69" s="154">
        <v>0</v>
      </c>
      <c r="P69" s="154">
        <v>0</v>
      </c>
      <c r="Q69" s="154">
        <v>0</v>
      </c>
      <c r="R69" s="154">
        <v>0</v>
      </c>
      <c r="S69" s="154">
        <v>0</v>
      </c>
      <c r="T69" s="154">
        <v>0</v>
      </c>
      <c r="U69" s="154">
        <f t="shared" si="6"/>
        <v>0</v>
      </c>
      <c r="V69" s="217">
        <f t="shared" si="0"/>
        <v>0</v>
      </c>
      <c r="W69" s="154"/>
      <c r="X69" s="154">
        <v>294623.28000000003</v>
      </c>
      <c r="Y69" s="154">
        <v>398550</v>
      </c>
      <c r="Z69" s="154">
        <f t="shared" si="1"/>
        <v>103926.71999999997</v>
      </c>
      <c r="AA69" s="154">
        <f t="shared" si="2"/>
        <v>0</v>
      </c>
      <c r="AB69" s="154"/>
      <c r="AC69" s="217">
        <v>0</v>
      </c>
      <c r="AD69" s="217">
        <f t="shared" si="3"/>
        <v>0</v>
      </c>
      <c r="AE69" s="218">
        <f t="shared" si="4"/>
        <v>0</v>
      </c>
      <c r="AF69" s="154">
        <v>0</v>
      </c>
      <c r="AG69" s="219" t="s">
        <v>704</v>
      </c>
      <c r="AH69" s="217">
        <f t="shared" si="5"/>
        <v>0</v>
      </c>
      <c r="AI69" s="154"/>
      <c r="AJ69" s="154"/>
      <c r="AK69" s="220">
        <v>0</v>
      </c>
      <c r="AL69" s="220">
        <v>0</v>
      </c>
      <c r="AM69" s="220">
        <v>0</v>
      </c>
      <c r="AN69" s="220">
        <v>0</v>
      </c>
      <c r="AO69" s="221">
        <v>0</v>
      </c>
      <c r="AP69" s="220">
        <f t="shared" si="7"/>
        <v>0</v>
      </c>
      <c r="AQ69" s="220"/>
      <c r="AR69" s="220"/>
      <c r="AS69" s="220"/>
      <c r="AT69" s="222">
        <f t="shared" si="8"/>
        <v>0</v>
      </c>
      <c r="AU69" s="220"/>
      <c r="AV69" s="223" t="s">
        <v>601</v>
      </c>
      <c r="AW69" s="220" t="s">
        <v>601</v>
      </c>
      <c r="AX69" s="224" t="str">
        <f t="shared" si="9"/>
        <v/>
      </c>
      <c r="AY69" s="225"/>
      <c r="AZ69" s="226"/>
      <c r="BA69" s="226"/>
      <c r="BB69" s="226"/>
      <c r="BC69" s="217"/>
      <c r="BE69" s="227">
        <f t="shared" si="10"/>
        <v>-60</v>
      </c>
      <c r="BK69" s="219"/>
      <c r="BO69" s="219"/>
    </row>
    <row r="70" spans="1:67" ht="11.25" x14ac:dyDescent="0.2">
      <c r="A70" s="151">
        <v>61</v>
      </c>
      <c r="B70" s="152" t="s">
        <v>188</v>
      </c>
      <c r="C70" s="151">
        <v>1</v>
      </c>
      <c r="D70" s="215">
        <v>0</v>
      </c>
      <c r="E70" s="154">
        <v>3000000</v>
      </c>
      <c r="F70" s="154">
        <v>0</v>
      </c>
      <c r="G70" s="154">
        <v>0</v>
      </c>
      <c r="H70" s="154">
        <v>0</v>
      </c>
      <c r="I70" s="154">
        <v>0</v>
      </c>
      <c r="J70" s="154">
        <v>0</v>
      </c>
      <c r="K70" s="216">
        <v>0</v>
      </c>
      <c r="L70" s="154">
        <v>2770743</v>
      </c>
      <c r="M70" s="154">
        <v>31063</v>
      </c>
      <c r="N70" s="154">
        <v>296842</v>
      </c>
      <c r="O70" s="154">
        <v>423398.43</v>
      </c>
      <c r="P70" s="154">
        <v>0</v>
      </c>
      <c r="Q70" s="154">
        <v>0</v>
      </c>
      <c r="R70" s="154">
        <v>0</v>
      </c>
      <c r="S70" s="154">
        <v>0</v>
      </c>
      <c r="T70" s="154" t="s">
        <v>703</v>
      </c>
      <c r="U70" s="154">
        <f t="shared" si="6"/>
        <v>6522046.4299999997</v>
      </c>
      <c r="V70" s="217">
        <f t="shared" si="0"/>
        <v>5.1607738386806439</v>
      </c>
      <c r="W70" s="154"/>
      <c r="X70" s="154">
        <v>122693363.2</v>
      </c>
      <c r="Y70" s="154">
        <v>126377296</v>
      </c>
      <c r="Z70" s="154">
        <f t="shared" si="1"/>
        <v>3683932.799999997</v>
      </c>
      <c r="AA70" s="154">
        <f t="shared" si="2"/>
        <v>190119.44017697519</v>
      </c>
      <c r="AB70" s="154"/>
      <c r="AC70" s="217">
        <v>104.23697788290931</v>
      </c>
      <c r="AD70" s="217">
        <f t="shared" si="3"/>
        <v>102.8475976765979</v>
      </c>
      <c r="AE70" s="218">
        <f t="shared" si="4"/>
        <v>-1.3893802063114151</v>
      </c>
      <c r="AF70" s="154">
        <v>357</v>
      </c>
      <c r="AG70" s="219">
        <v>1</v>
      </c>
      <c r="AH70" s="217">
        <f t="shared" si="5"/>
        <v>102.8475976765979</v>
      </c>
      <c r="AI70" s="154"/>
      <c r="AJ70" s="154"/>
      <c r="AK70" s="220">
        <v>104.23697788290931</v>
      </c>
      <c r="AL70" s="220">
        <v>104.163792033381</v>
      </c>
      <c r="AM70" s="220">
        <v>104.23697788290931</v>
      </c>
      <c r="AN70" s="220">
        <v>104.23697788290931</v>
      </c>
      <c r="AO70" s="221">
        <v>79.356068352707709</v>
      </c>
      <c r="AP70" s="220">
        <f t="shared" si="7"/>
        <v>102.8475976765979</v>
      </c>
      <c r="AQ70" s="220"/>
      <c r="AR70" s="220"/>
      <c r="AS70" s="220"/>
      <c r="AT70" s="222">
        <f t="shared" si="8"/>
        <v>23.491529323890191</v>
      </c>
      <c r="AU70" s="220"/>
      <c r="AV70" s="223">
        <v>8.6806839071718578</v>
      </c>
      <c r="AW70" s="220">
        <v>7.1601836101013259</v>
      </c>
      <c r="AX70" s="224">
        <f t="shared" si="9"/>
        <v>-1.5205002970705319</v>
      </c>
      <c r="AY70" s="225"/>
      <c r="AZ70" s="226"/>
      <c r="BA70" s="226"/>
      <c r="BB70" s="226"/>
      <c r="BC70" s="217"/>
      <c r="BE70" s="227">
        <f t="shared" si="10"/>
        <v>-61</v>
      </c>
      <c r="BK70" s="219"/>
      <c r="BO70" s="219"/>
    </row>
    <row r="71" spans="1:67" ht="11.25" x14ac:dyDescent="0.2">
      <c r="A71" s="151">
        <v>62</v>
      </c>
      <c r="B71" s="152" t="s">
        <v>421</v>
      </c>
      <c r="C71" s="151">
        <v>0</v>
      </c>
      <c r="D71" s="215">
        <v>0</v>
      </c>
      <c r="E71" s="154">
        <v>0</v>
      </c>
      <c r="F71" s="154">
        <v>0</v>
      </c>
      <c r="G71" s="154">
        <v>0</v>
      </c>
      <c r="H71" s="154">
        <v>0</v>
      </c>
      <c r="I71" s="154">
        <v>0</v>
      </c>
      <c r="J71" s="154">
        <v>0</v>
      </c>
      <c r="K71" s="216">
        <v>0</v>
      </c>
      <c r="L71" s="154">
        <v>0</v>
      </c>
      <c r="M71" s="154">
        <v>0</v>
      </c>
      <c r="N71" s="154">
        <v>0</v>
      </c>
      <c r="O71" s="154">
        <v>0</v>
      </c>
      <c r="P71" s="154">
        <v>0</v>
      </c>
      <c r="Q71" s="154">
        <v>0</v>
      </c>
      <c r="R71" s="154">
        <v>0</v>
      </c>
      <c r="S71" s="154">
        <v>0</v>
      </c>
      <c r="T71" s="154">
        <v>0</v>
      </c>
      <c r="U71" s="154">
        <f t="shared" si="6"/>
        <v>0</v>
      </c>
      <c r="V71" s="217">
        <f t="shared" si="0"/>
        <v>0</v>
      </c>
      <c r="W71" s="154"/>
      <c r="X71" s="154">
        <v>0</v>
      </c>
      <c r="Y71" s="154">
        <v>0</v>
      </c>
      <c r="Z71" s="154">
        <f t="shared" si="1"/>
        <v>0</v>
      </c>
      <c r="AA71" s="154">
        <f t="shared" si="2"/>
        <v>0</v>
      </c>
      <c r="AB71" s="154"/>
      <c r="AC71" s="217">
        <v>0</v>
      </c>
      <c r="AD71" s="217">
        <f t="shared" si="3"/>
        <v>0</v>
      </c>
      <c r="AE71" s="218">
        <f t="shared" si="4"/>
        <v>0</v>
      </c>
      <c r="AF71" s="154">
        <v>0</v>
      </c>
      <c r="AG71" s="219" t="s">
        <v>704</v>
      </c>
      <c r="AH71" s="217">
        <f t="shared" si="5"/>
        <v>0</v>
      </c>
      <c r="AI71" s="154"/>
      <c r="AJ71" s="154"/>
      <c r="AK71" s="220">
        <v>0</v>
      </c>
      <c r="AL71" s="220">
        <v>0</v>
      </c>
      <c r="AM71" s="220">
        <v>0</v>
      </c>
      <c r="AN71" s="220">
        <v>0</v>
      </c>
      <c r="AO71" s="221">
        <v>0</v>
      </c>
      <c r="AP71" s="220">
        <f t="shared" si="7"/>
        <v>0</v>
      </c>
      <c r="AQ71" s="220"/>
      <c r="AR71" s="220"/>
      <c r="AS71" s="220"/>
      <c r="AT71" s="222">
        <f t="shared" si="8"/>
        <v>0</v>
      </c>
      <c r="AU71" s="220"/>
      <c r="AV71" s="223" t="s">
        <v>601</v>
      </c>
      <c r="AW71" s="220" t="s">
        <v>601</v>
      </c>
      <c r="AX71" s="224" t="str">
        <f t="shared" si="9"/>
        <v/>
      </c>
      <c r="AY71" s="225"/>
      <c r="AZ71" s="226"/>
      <c r="BA71" s="226"/>
      <c r="BB71" s="226"/>
      <c r="BC71" s="217"/>
      <c r="BE71" s="227">
        <f t="shared" si="10"/>
        <v>-62</v>
      </c>
      <c r="BK71" s="219"/>
      <c r="BO71" s="219"/>
    </row>
    <row r="72" spans="1:67" ht="11.25" x14ac:dyDescent="0.2">
      <c r="A72" s="151">
        <v>63</v>
      </c>
      <c r="B72" s="152" t="s">
        <v>83</v>
      </c>
      <c r="C72" s="151">
        <v>1</v>
      </c>
      <c r="D72" s="215">
        <v>108526</v>
      </c>
      <c r="E72" s="154">
        <v>0</v>
      </c>
      <c r="F72" s="154">
        <v>0</v>
      </c>
      <c r="G72" s="154">
        <v>0</v>
      </c>
      <c r="H72" s="154">
        <v>0</v>
      </c>
      <c r="I72" s="154">
        <v>0</v>
      </c>
      <c r="J72" s="154">
        <v>296450</v>
      </c>
      <c r="K72" s="216">
        <v>0</v>
      </c>
      <c r="L72" s="154">
        <v>0</v>
      </c>
      <c r="M72" s="154">
        <v>0</v>
      </c>
      <c r="N72" s="154">
        <v>16720</v>
      </c>
      <c r="O72" s="154">
        <v>3064.74</v>
      </c>
      <c r="P72" s="154">
        <v>0</v>
      </c>
      <c r="Q72" s="154">
        <v>0</v>
      </c>
      <c r="R72" s="154">
        <v>0</v>
      </c>
      <c r="S72" s="154">
        <v>0</v>
      </c>
      <c r="T72" s="154" t="s">
        <v>706</v>
      </c>
      <c r="U72" s="154">
        <f t="shared" si="6"/>
        <v>348792.54</v>
      </c>
      <c r="V72" s="217">
        <f t="shared" si="0"/>
        <v>10.431977321544739</v>
      </c>
      <c r="W72" s="154"/>
      <c r="X72" s="154">
        <v>2395286.75</v>
      </c>
      <c r="Y72" s="154">
        <v>3343494.04</v>
      </c>
      <c r="Z72" s="154">
        <f t="shared" si="1"/>
        <v>948207.29</v>
      </c>
      <c r="AA72" s="154">
        <f t="shared" si="2"/>
        <v>98916.769454033958</v>
      </c>
      <c r="AB72" s="154"/>
      <c r="AC72" s="217">
        <v>118.77112085758006</v>
      </c>
      <c r="AD72" s="217">
        <f t="shared" si="3"/>
        <v>135.4567368832131</v>
      </c>
      <c r="AE72" s="218">
        <f t="shared" si="4"/>
        <v>16.685616025633038</v>
      </c>
      <c r="AF72" s="154">
        <v>3</v>
      </c>
      <c r="AG72" s="219">
        <v>1</v>
      </c>
      <c r="AH72" s="217">
        <f t="shared" si="5"/>
        <v>135.4567368832131</v>
      </c>
      <c r="AI72" s="154"/>
      <c r="AJ72" s="154"/>
      <c r="AK72" s="220">
        <v>118.77112085758006</v>
      </c>
      <c r="AL72" s="220">
        <v>132.33356625735246</v>
      </c>
      <c r="AM72" s="220">
        <v>132.33356625735246</v>
      </c>
      <c r="AN72" s="220">
        <v>118.77112085758006</v>
      </c>
      <c r="AO72" s="221">
        <v>136.11157028006684</v>
      </c>
      <c r="AP72" s="220">
        <f t="shared" si="7"/>
        <v>135.4567368832131</v>
      </c>
      <c r="AQ72" s="220"/>
      <c r="AR72" s="220"/>
      <c r="AS72" s="220"/>
      <c r="AT72" s="222">
        <f t="shared" si="8"/>
        <v>-0.65483339685374631</v>
      </c>
      <c r="AU72" s="220"/>
      <c r="AV72" s="223">
        <v>-6.639460751718457</v>
      </c>
      <c r="AW72" s="220">
        <v>8.6042359006911919</v>
      </c>
      <c r="AX72" s="224">
        <f t="shared" si="9"/>
        <v>15.24369665240965</v>
      </c>
      <c r="AY72" s="225"/>
      <c r="AZ72" s="226"/>
      <c r="BA72" s="226"/>
      <c r="BB72" s="226"/>
      <c r="BC72" s="217"/>
      <c r="BE72" s="227">
        <f t="shared" si="10"/>
        <v>-63</v>
      </c>
      <c r="BK72" s="219"/>
      <c r="BO72" s="219"/>
    </row>
    <row r="73" spans="1:67" ht="11.25" x14ac:dyDescent="0.2">
      <c r="A73" s="151">
        <v>64</v>
      </c>
      <c r="B73" s="152" t="s">
        <v>141</v>
      </c>
      <c r="C73" s="151">
        <v>1</v>
      </c>
      <c r="D73" s="215">
        <v>0</v>
      </c>
      <c r="E73" s="154">
        <v>0</v>
      </c>
      <c r="F73" s="154">
        <v>0</v>
      </c>
      <c r="G73" s="154">
        <v>0</v>
      </c>
      <c r="H73" s="154">
        <v>0</v>
      </c>
      <c r="I73" s="154">
        <v>0</v>
      </c>
      <c r="J73" s="154">
        <v>1694227</v>
      </c>
      <c r="K73" s="216">
        <v>842360</v>
      </c>
      <c r="L73" s="154">
        <v>832818</v>
      </c>
      <c r="M73" s="154">
        <v>3197</v>
      </c>
      <c r="N73" s="154">
        <v>75391</v>
      </c>
      <c r="O73" s="154">
        <v>83627.95</v>
      </c>
      <c r="P73" s="154">
        <v>0</v>
      </c>
      <c r="Q73" s="154">
        <v>0</v>
      </c>
      <c r="R73" s="154">
        <v>0</v>
      </c>
      <c r="S73" s="154">
        <v>0</v>
      </c>
      <c r="T73" s="154" t="s">
        <v>703</v>
      </c>
      <c r="U73" s="154">
        <f t="shared" si="6"/>
        <v>3531620.95</v>
      </c>
      <c r="V73" s="217">
        <f t="shared" si="0"/>
        <v>9.7732787944293236</v>
      </c>
      <c r="W73" s="154"/>
      <c r="X73" s="154">
        <v>32534279.410000004</v>
      </c>
      <c r="Y73" s="154">
        <v>36135477.399999999</v>
      </c>
      <c r="Z73" s="154">
        <f t="shared" si="1"/>
        <v>3601197.9899999946</v>
      </c>
      <c r="AA73" s="154">
        <f t="shared" si="2"/>
        <v>351955.1195020845</v>
      </c>
      <c r="AB73" s="154"/>
      <c r="AC73" s="217">
        <v>109.54278179574158</v>
      </c>
      <c r="AD73" s="217">
        <f t="shared" si="3"/>
        <v>109.98713642786014</v>
      </c>
      <c r="AE73" s="218">
        <f t="shared" si="4"/>
        <v>0.44435463211856074</v>
      </c>
      <c r="AF73" s="154">
        <v>78</v>
      </c>
      <c r="AG73" s="219">
        <v>1</v>
      </c>
      <c r="AH73" s="217">
        <f t="shared" si="5"/>
        <v>109.98713642786014</v>
      </c>
      <c r="AI73" s="154"/>
      <c r="AJ73" s="154"/>
      <c r="AK73" s="220">
        <v>109.54278179574158</v>
      </c>
      <c r="AL73" s="220">
        <v>109.54271502116882</v>
      </c>
      <c r="AM73" s="220">
        <v>109.54278179574158</v>
      </c>
      <c r="AN73" s="220">
        <v>109.54278179574158</v>
      </c>
      <c r="AO73" s="221">
        <v>109.8556534433568</v>
      </c>
      <c r="AP73" s="220">
        <f t="shared" si="7"/>
        <v>109.98713642786014</v>
      </c>
      <c r="AQ73" s="220"/>
      <c r="AR73" s="220"/>
      <c r="AS73" s="220"/>
      <c r="AT73" s="222">
        <f t="shared" si="8"/>
        <v>0.13148298450333584</v>
      </c>
      <c r="AU73" s="220"/>
      <c r="AV73" s="223">
        <v>8.7421224472443058</v>
      </c>
      <c r="AW73" s="220">
        <v>9.2497059730437492</v>
      </c>
      <c r="AX73" s="224">
        <f t="shared" si="9"/>
        <v>0.50758352579944344</v>
      </c>
      <c r="AY73" s="225"/>
      <c r="AZ73" s="226"/>
      <c r="BA73" s="226"/>
      <c r="BB73" s="226"/>
      <c r="BC73" s="217"/>
      <c r="BE73" s="227">
        <f t="shared" si="10"/>
        <v>-64</v>
      </c>
      <c r="BK73" s="219"/>
      <c r="BO73" s="219"/>
    </row>
    <row r="74" spans="1:67" ht="11.25" x14ac:dyDescent="0.2">
      <c r="A74" s="151">
        <v>65</v>
      </c>
      <c r="B74" s="152" t="s">
        <v>317</v>
      </c>
      <c r="C74" s="151">
        <v>1</v>
      </c>
      <c r="D74" s="215">
        <v>0</v>
      </c>
      <c r="E74" s="154">
        <v>161511</v>
      </c>
      <c r="F74" s="154">
        <v>0</v>
      </c>
      <c r="G74" s="154">
        <v>0</v>
      </c>
      <c r="H74" s="154">
        <v>0</v>
      </c>
      <c r="I74" s="154">
        <v>0</v>
      </c>
      <c r="J74" s="154">
        <v>224127</v>
      </c>
      <c r="K74" s="216">
        <v>554637</v>
      </c>
      <c r="L74" s="154">
        <v>725575</v>
      </c>
      <c r="M74" s="154">
        <v>0</v>
      </c>
      <c r="N74" s="154">
        <v>0</v>
      </c>
      <c r="O74" s="154">
        <v>14442.75</v>
      </c>
      <c r="P74" s="154">
        <v>0</v>
      </c>
      <c r="Q74" s="154">
        <v>0</v>
      </c>
      <c r="R74" s="154">
        <v>0</v>
      </c>
      <c r="S74" s="154">
        <v>0</v>
      </c>
      <c r="T74" s="154" t="s">
        <v>706</v>
      </c>
      <c r="U74" s="154">
        <f t="shared" si="6"/>
        <v>1172390.25</v>
      </c>
      <c r="V74" s="217">
        <f t="shared" ref="V74:V137" si="11">IF(AND(C74=1,U74&gt;0),U74/Y74*100,0)</f>
        <v>4.0066867787161069</v>
      </c>
      <c r="W74" s="154"/>
      <c r="X74" s="154">
        <v>16687439.717179999</v>
      </c>
      <c r="Y74" s="154">
        <v>29260841.057699997</v>
      </c>
      <c r="Z74" s="154">
        <f t="shared" ref="Z74:Z137" si="12">IF(Y74-X74&gt;0,Y74-X74,0)</f>
        <v>12573401.340519998</v>
      </c>
      <c r="AA74" s="154">
        <f t="shared" ref="AA74:AA137" si="13">V74*0.01*Z74</f>
        <v>503776.80914552853</v>
      </c>
      <c r="AB74" s="154"/>
      <c r="AC74" s="217">
        <v>173.63072359999458</v>
      </c>
      <c r="AD74" s="217">
        <f t="shared" ref="AD74:AD137" si="14">IFERROR(IF(C74=1,(Y74-AA74)/X74*100,0),"")</f>
        <v>172.32759929582599</v>
      </c>
      <c r="AE74" s="218">
        <f t="shared" ref="AE74:AE137" si="15">AD74-AC74</f>
        <v>-1.3031243041685912</v>
      </c>
      <c r="AF74" s="154">
        <v>9</v>
      </c>
      <c r="AG74" s="219">
        <v>1</v>
      </c>
      <c r="AH74" s="217">
        <f t="shared" ref="AH74:AH137" si="16">IF(AG74=1,AD74,AC74)</f>
        <v>172.32759929582599</v>
      </c>
      <c r="AI74" s="154"/>
      <c r="AJ74" s="154"/>
      <c r="AK74" s="220">
        <v>173.63072359999458</v>
      </c>
      <c r="AL74" s="220">
        <v>173.63072576337697</v>
      </c>
      <c r="AM74" s="220">
        <v>173.63072359999458</v>
      </c>
      <c r="AN74" s="220">
        <v>173.63072359999458</v>
      </c>
      <c r="AO74" s="221">
        <v>172.00571905830355</v>
      </c>
      <c r="AP74" s="220">
        <f t="shared" si="7"/>
        <v>172.32759929582599</v>
      </c>
      <c r="AQ74" s="220"/>
      <c r="AR74" s="220"/>
      <c r="AS74" s="220"/>
      <c r="AT74" s="222">
        <f t="shared" si="8"/>
        <v>0.32188023752243566</v>
      </c>
      <c r="AU74" s="220"/>
      <c r="AV74" s="223">
        <v>4.8766672451747981</v>
      </c>
      <c r="AW74" s="220">
        <v>3.4710367038723287</v>
      </c>
      <c r="AX74" s="224">
        <f t="shared" si="9"/>
        <v>-1.4056305413024694</v>
      </c>
      <c r="AY74" s="225"/>
      <c r="AZ74" s="226"/>
      <c r="BA74" s="226"/>
      <c r="BB74" s="226"/>
      <c r="BC74" s="217"/>
      <c r="BE74" s="227">
        <f t="shared" si="10"/>
        <v>-65</v>
      </c>
      <c r="BK74" s="219"/>
      <c r="BO74" s="219"/>
    </row>
    <row r="75" spans="1:67" ht="11.25" x14ac:dyDescent="0.2">
      <c r="A75" s="151">
        <v>66</v>
      </c>
      <c r="B75" s="152" t="s">
        <v>422</v>
      </c>
      <c r="C75" s="151">
        <v>0</v>
      </c>
      <c r="D75" s="215">
        <v>0</v>
      </c>
      <c r="E75" s="154">
        <v>0</v>
      </c>
      <c r="F75" s="154">
        <v>0</v>
      </c>
      <c r="G75" s="154">
        <v>0</v>
      </c>
      <c r="H75" s="154">
        <v>0</v>
      </c>
      <c r="I75" s="154">
        <v>0</v>
      </c>
      <c r="J75" s="154">
        <v>0</v>
      </c>
      <c r="K75" s="216">
        <v>0</v>
      </c>
      <c r="L75" s="154">
        <v>0</v>
      </c>
      <c r="M75" s="154">
        <v>0</v>
      </c>
      <c r="N75" s="154">
        <v>0</v>
      </c>
      <c r="O75" s="154">
        <v>0</v>
      </c>
      <c r="P75" s="154">
        <v>0</v>
      </c>
      <c r="Q75" s="154">
        <v>0</v>
      </c>
      <c r="R75" s="154">
        <v>0</v>
      </c>
      <c r="S75" s="154">
        <v>0</v>
      </c>
      <c r="T75" s="154">
        <v>0</v>
      </c>
      <c r="U75" s="154">
        <f t="shared" ref="U75:U138" si="17">IF(OR(T75="X",T75="X16",T75="X17"),SUM(D75:S75),
IF(T75="x18",SUM(D75:S75)-D75*0.7-L75*0.7,SUM(D75:S75)-D75-L75))</f>
        <v>0</v>
      </c>
      <c r="V75" s="217">
        <f t="shared" si="11"/>
        <v>0</v>
      </c>
      <c r="W75" s="154"/>
      <c r="X75" s="154">
        <v>0</v>
      </c>
      <c r="Y75" s="154">
        <v>379865</v>
      </c>
      <c r="Z75" s="154">
        <f t="shared" si="12"/>
        <v>379865</v>
      </c>
      <c r="AA75" s="154">
        <f t="shared" si="13"/>
        <v>0</v>
      </c>
      <c r="AB75" s="154"/>
      <c r="AC75" s="217">
        <v>0</v>
      </c>
      <c r="AD75" s="217">
        <f t="shared" si="14"/>
        <v>0</v>
      </c>
      <c r="AE75" s="218">
        <f t="shared" si="15"/>
        <v>0</v>
      </c>
      <c r="AF75" s="154">
        <v>0</v>
      </c>
      <c r="AG75" s="219" t="s">
        <v>704</v>
      </c>
      <c r="AH75" s="217">
        <f t="shared" si="16"/>
        <v>0</v>
      </c>
      <c r="AI75" s="154"/>
      <c r="AJ75" s="154"/>
      <c r="AK75" s="220">
        <v>0</v>
      </c>
      <c r="AL75" s="220">
        <v>0</v>
      </c>
      <c r="AM75" s="220">
        <v>0</v>
      </c>
      <c r="AN75" s="220">
        <v>0</v>
      </c>
      <c r="AO75" s="221">
        <v>0</v>
      </c>
      <c r="AP75" s="220">
        <f t="shared" ref="AP75:AP138" si="18">+AH75</f>
        <v>0</v>
      </c>
      <c r="AQ75" s="220"/>
      <c r="AR75" s="220"/>
      <c r="AS75" s="220"/>
      <c r="AT75" s="222">
        <f t="shared" ref="AT75:AT138" si="19">+AP75-AO75</f>
        <v>0</v>
      </c>
      <c r="AU75" s="220"/>
      <c r="AV75" s="223" t="s">
        <v>601</v>
      </c>
      <c r="AW75" s="220" t="s">
        <v>601</v>
      </c>
      <c r="AX75" s="224" t="str">
        <f t="shared" ref="AX75:AX138" si="20">IFERROR(AW75-AV75,"")</f>
        <v/>
      </c>
      <c r="AY75" s="225"/>
      <c r="AZ75" s="226"/>
      <c r="BA75" s="226"/>
      <c r="BB75" s="226"/>
      <c r="BC75" s="217"/>
      <c r="BE75" s="227">
        <f t="shared" ref="BE75:BE138" si="21">BF75-A75</f>
        <v>-66</v>
      </c>
      <c r="BK75" s="219"/>
      <c r="BO75" s="219"/>
    </row>
    <row r="76" spans="1:67" ht="11.25" x14ac:dyDescent="0.2">
      <c r="A76" s="151">
        <v>67</v>
      </c>
      <c r="B76" s="152" t="s">
        <v>273</v>
      </c>
      <c r="C76" s="151">
        <v>1</v>
      </c>
      <c r="D76" s="215">
        <v>0</v>
      </c>
      <c r="E76" s="154">
        <v>0</v>
      </c>
      <c r="F76" s="154">
        <v>0</v>
      </c>
      <c r="G76" s="154">
        <v>0</v>
      </c>
      <c r="H76" s="154">
        <v>0</v>
      </c>
      <c r="I76" s="154">
        <v>0</v>
      </c>
      <c r="J76" s="154">
        <v>136952</v>
      </c>
      <c r="K76" s="216">
        <v>274350</v>
      </c>
      <c r="L76" s="154">
        <v>532343</v>
      </c>
      <c r="M76" s="154">
        <v>0</v>
      </c>
      <c r="N76" s="154">
        <v>0</v>
      </c>
      <c r="O76" s="154">
        <v>8649.34</v>
      </c>
      <c r="P76" s="154">
        <v>0</v>
      </c>
      <c r="Q76" s="154">
        <v>0</v>
      </c>
      <c r="R76" s="154">
        <v>0</v>
      </c>
      <c r="S76" s="154">
        <v>0</v>
      </c>
      <c r="T76" s="154" t="s">
        <v>706</v>
      </c>
      <c r="U76" s="154">
        <f t="shared" si="17"/>
        <v>579654.24</v>
      </c>
      <c r="V76" s="217">
        <f t="shared" si="11"/>
        <v>1.2118270199022061</v>
      </c>
      <c r="W76" s="154"/>
      <c r="X76" s="154">
        <v>23075622.333200004</v>
      </c>
      <c r="Y76" s="154">
        <v>47833084.299999997</v>
      </c>
      <c r="Z76" s="154">
        <f t="shared" si="12"/>
        <v>24757461.966799993</v>
      </c>
      <c r="AA76" s="154">
        <f t="shared" si="13"/>
        <v>300017.61355569446</v>
      </c>
      <c r="AB76" s="154"/>
      <c r="AC76" s="217">
        <v>203.26358614891925</v>
      </c>
      <c r="AD76" s="217">
        <f t="shared" si="14"/>
        <v>205.9882329503036</v>
      </c>
      <c r="AE76" s="218">
        <f t="shared" si="15"/>
        <v>2.7246468013843526</v>
      </c>
      <c r="AF76" s="154">
        <v>4</v>
      </c>
      <c r="AG76" s="219">
        <v>1</v>
      </c>
      <c r="AH76" s="217">
        <f t="shared" si="16"/>
        <v>205.9882329503036</v>
      </c>
      <c r="AI76" s="154"/>
      <c r="AJ76" s="154"/>
      <c r="AK76" s="220">
        <v>203.26358614891925</v>
      </c>
      <c r="AL76" s="220">
        <v>203.26358679026555</v>
      </c>
      <c r="AM76" s="220">
        <v>203.26358614891925</v>
      </c>
      <c r="AN76" s="220">
        <v>203.26358614891925</v>
      </c>
      <c r="AO76" s="221">
        <v>205.76299306089695</v>
      </c>
      <c r="AP76" s="220">
        <f t="shared" si="18"/>
        <v>205.9882329503036</v>
      </c>
      <c r="AQ76" s="220"/>
      <c r="AR76" s="220"/>
      <c r="AS76" s="220"/>
      <c r="AT76" s="222">
        <f t="shared" si="19"/>
        <v>0.22523988940665163</v>
      </c>
      <c r="AU76" s="220"/>
      <c r="AV76" s="223">
        <v>3.3095405850969937</v>
      </c>
      <c r="AW76" s="220">
        <v>4.7852246256929378</v>
      </c>
      <c r="AX76" s="224">
        <f t="shared" si="20"/>
        <v>1.4756840405959442</v>
      </c>
      <c r="AY76" s="225"/>
      <c r="AZ76" s="226"/>
      <c r="BA76" s="226"/>
      <c r="BB76" s="226"/>
      <c r="BC76" s="217"/>
      <c r="BE76" s="227">
        <f t="shared" si="21"/>
        <v>-67</v>
      </c>
      <c r="BK76" s="219"/>
      <c r="BO76" s="219"/>
    </row>
    <row r="77" spans="1:67" ht="11.25" x14ac:dyDescent="0.2">
      <c r="A77" s="151">
        <v>68</v>
      </c>
      <c r="B77" s="152" t="s">
        <v>423</v>
      </c>
      <c r="C77" s="151">
        <v>1</v>
      </c>
      <c r="D77" s="215">
        <v>0</v>
      </c>
      <c r="E77" s="154">
        <v>0</v>
      </c>
      <c r="F77" s="154">
        <v>0</v>
      </c>
      <c r="G77" s="154">
        <v>0</v>
      </c>
      <c r="H77" s="154">
        <v>0</v>
      </c>
      <c r="I77" s="154">
        <v>0</v>
      </c>
      <c r="J77" s="154">
        <v>0</v>
      </c>
      <c r="K77" s="216">
        <v>0</v>
      </c>
      <c r="L77" s="154">
        <v>56643</v>
      </c>
      <c r="M77" s="154">
        <v>0</v>
      </c>
      <c r="N77" s="154">
        <v>4796</v>
      </c>
      <c r="O77" s="154">
        <v>0</v>
      </c>
      <c r="P77" s="154">
        <v>0</v>
      </c>
      <c r="Q77" s="154">
        <v>0</v>
      </c>
      <c r="R77" s="154">
        <v>0</v>
      </c>
      <c r="S77" s="154">
        <v>0</v>
      </c>
      <c r="T77" s="154" t="s">
        <v>706</v>
      </c>
      <c r="U77" s="154">
        <f t="shared" si="17"/>
        <v>21788.9</v>
      </c>
      <c r="V77" s="217">
        <f t="shared" si="11"/>
        <v>0.91395043543799381</v>
      </c>
      <c r="W77" s="154"/>
      <c r="X77" s="154">
        <v>941811.15000000014</v>
      </c>
      <c r="Y77" s="154">
        <v>2384035.19</v>
      </c>
      <c r="Z77" s="154">
        <f t="shared" si="12"/>
        <v>1442224.0399999998</v>
      </c>
      <c r="AA77" s="154">
        <f t="shared" si="13"/>
        <v>13181.212893571425</v>
      </c>
      <c r="AB77" s="154"/>
      <c r="AC77" s="217">
        <v>226.77122805890022</v>
      </c>
      <c r="AD77" s="217">
        <f t="shared" si="14"/>
        <v>251.73347938240363</v>
      </c>
      <c r="AE77" s="218">
        <f t="shared" si="15"/>
        <v>24.962251323503409</v>
      </c>
      <c r="AF77" s="154">
        <v>0</v>
      </c>
      <c r="AG77" s="219">
        <v>1</v>
      </c>
      <c r="AH77" s="217">
        <f t="shared" si="16"/>
        <v>251.73347938240363</v>
      </c>
      <c r="AI77" s="154"/>
      <c r="AJ77" s="154"/>
      <c r="AK77" s="220">
        <v>226.77122805890022</v>
      </c>
      <c r="AL77" s="220">
        <v>226.77119015357169</v>
      </c>
      <c r="AM77" s="220">
        <v>226.77122805890022</v>
      </c>
      <c r="AN77" s="220">
        <v>226.77122805890022</v>
      </c>
      <c r="AO77" s="221">
        <v>253.25015813135511</v>
      </c>
      <c r="AP77" s="220">
        <f t="shared" si="18"/>
        <v>251.73347938240363</v>
      </c>
      <c r="AQ77" s="220"/>
      <c r="AR77" s="220"/>
      <c r="AS77" s="220"/>
      <c r="AT77" s="222">
        <f t="shared" si="19"/>
        <v>-1.5166787489514775</v>
      </c>
      <c r="AU77" s="220"/>
      <c r="AV77" s="223">
        <v>-10.414330622909066</v>
      </c>
      <c r="AW77" s="220">
        <v>-0.4804423579041141</v>
      </c>
      <c r="AX77" s="224">
        <f t="shared" si="20"/>
        <v>9.9338882650049527</v>
      </c>
      <c r="AY77" s="225"/>
      <c r="AZ77" s="226"/>
      <c r="BA77" s="226"/>
      <c r="BB77" s="226"/>
      <c r="BC77" s="217"/>
      <c r="BE77" s="227">
        <f t="shared" si="21"/>
        <v>-68</v>
      </c>
      <c r="BK77" s="219"/>
      <c r="BO77" s="219"/>
    </row>
    <row r="78" spans="1:67" ht="11.25" x14ac:dyDescent="0.2">
      <c r="A78" s="151">
        <v>69</v>
      </c>
      <c r="B78" s="152" t="s">
        <v>424</v>
      </c>
      <c r="C78" s="151">
        <v>0</v>
      </c>
      <c r="D78" s="215">
        <v>0</v>
      </c>
      <c r="E78" s="154">
        <v>0</v>
      </c>
      <c r="F78" s="154">
        <v>0</v>
      </c>
      <c r="G78" s="154">
        <v>0</v>
      </c>
      <c r="H78" s="154">
        <v>0</v>
      </c>
      <c r="I78" s="154">
        <v>0</v>
      </c>
      <c r="J78" s="154">
        <v>0</v>
      </c>
      <c r="K78" s="216">
        <v>0</v>
      </c>
      <c r="L78" s="154">
        <v>0</v>
      </c>
      <c r="M78" s="154">
        <v>0</v>
      </c>
      <c r="N78" s="154">
        <v>0</v>
      </c>
      <c r="O78" s="154">
        <v>0</v>
      </c>
      <c r="P78" s="154">
        <v>0</v>
      </c>
      <c r="Q78" s="154">
        <v>0</v>
      </c>
      <c r="R78" s="154">
        <v>0</v>
      </c>
      <c r="S78" s="154">
        <v>0</v>
      </c>
      <c r="T78" s="154">
        <v>0</v>
      </c>
      <c r="U78" s="154">
        <f t="shared" si="17"/>
        <v>0</v>
      </c>
      <c r="V78" s="217">
        <f t="shared" si="11"/>
        <v>0</v>
      </c>
      <c r="W78" s="154"/>
      <c r="X78" s="154">
        <v>98944.56</v>
      </c>
      <c r="Y78" s="154">
        <v>147287.326</v>
      </c>
      <c r="Z78" s="154">
        <f t="shared" si="12"/>
        <v>48342.766000000003</v>
      </c>
      <c r="AA78" s="154">
        <f t="shared" si="13"/>
        <v>0</v>
      </c>
      <c r="AB78" s="154"/>
      <c r="AC78" s="217">
        <v>0</v>
      </c>
      <c r="AD78" s="217">
        <f t="shared" si="14"/>
        <v>0</v>
      </c>
      <c r="AE78" s="218">
        <f t="shared" si="15"/>
        <v>0</v>
      </c>
      <c r="AF78" s="154">
        <v>0</v>
      </c>
      <c r="AG78" s="219" t="s">
        <v>704</v>
      </c>
      <c r="AH78" s="217">
        <f t="shared" si="16"/>
        <v>0</v>
      </c>
      <c r="AI78" s="154"/>
      <c r="AJ78" s="154"/>
      <c r="AK78" s="220">
        <v>0</v>
      </c>
      <c r="AL78" s="220">
        <v>0</v>
      </c>
      <c r="AM78" s="220">
        <v>0</v>
      </c>
      <c r="AN78" s="220">
        <v>0</v>
      </c>
      <c r="AO78" s="221">
        <v>0</v>
      </c>
      <c r="AP78" s="220">
        <f t="shared" si="18"/>
        <v>0</v>
      </c>
      <c r="AQ78" s="220"/>
      <c r="AR78" s="220"/>
      <c r="AS78" s="220"/>
      <c r="AT78" s="222">
        <f t="shared" si="19"/>
        <v>0</v>
      </c>
      <c r="AU78" s="220"/>
      <c r="AV78" s="223" t="s">
        <v>601</v>
      </c>
      <c r="AW78" s="220" t="s">
        <v>601</v>
      </c>
      <c r="AX78" s="224" t="str">
        <f t="shared" si="20"/>
        <v/>
      </c>
      <c r="AY78" s="225"/>
      <c r="AZ78" s="226"/>
      <c r="BA78" s="226"/>
      <c r="BB78" s="226"/>
      <c r="BC78" s="217"/>
      <c r="BE78" s="227">
        <f t="shared" si="21"/>
        <v>-69</v>
      </c>
      <c r="BK78" s="219"/>
      <c r="BO78" s="219"/>
    </row>
    <row r="79" spans="1:67" ht="11.25" x14ac:dyDescent="0.2">
      <c r="A79" s="151">
        <v>70</v>
      </c>
      <c r="B79" s="152" t="s">
        <v>425</v>
      </c>
      <c r="C79" s="151">
        <v>0</v>
      </c>
      <c r="D79" s="215">
        <v>0</v>
      </c>
      <c r="E79" s="154">
        <v>0</v>
      </c>
      <c r="F79" s="154">
        <v>0</v>
      </c>
      <c r="G79" s="154">
        <v>0</v>
      </c>
      <c r="H79" s="154">
        <v>0</v>
      </c>
      <c r="I79" s="154">
        <v>0</v>
      </c>
      <c r="J79" s="154">
        <v>0</v>
      </c>
      <c r="K79" s="216">
        <v>0</v>
      </c>
      <c r="L79" s="154">
        <v>0</v>
      </c>
      <c r="M79" s="154">
        <v>0</v>
      </c>
      <c r="N79" s="154">
        <v>0</v>
      </c>
      <c r="O79" s="154">
        <v>0</v>
      </c>
      <c r="P79" s="154">
        <v>0</v>
      </c>
      <c r="Q79" s="154">
        <v>0</v>
      </c>
      <c r="R79" s="154">
        <v>0</v>
      </c>
      <c r="S79" s="154">
        <v>0</v>
      </c>
      <c r="T79" s="154">
        <v>0</v>
      </c>
      <c r="U79" s="154">
        <f t="shared" si="17"/>
        <v>0</v>
      </c>
      <c r="V79" s="217">
        <f t="shared" si="11"/>
        <v>0</v>
      </c>
      <c r="W79" s="154"/>
      <c r="X79" s="154">
        <v>212169.47999999998</v>
      </c>
      <c r="Y79" s="154">
        <v>349300</v>
      </c>
      <c r="Z79" s="154">
        <f t="shared" si="12"/>
        <v>137130.52000000002</v>
      </c>
      <c r="AA79" s="154">
        <f t="shared" si="13"/>
        <v>0</v>
      </c>
      <c r="AB79" s="154"/>
      <c r="AC79" s="217">
        <v>0</v>
      </c>
      <c r="AD79" s="217">
        <f t="shared" si="14"/>
        <v>0</v>
      </c>
      <c r="AE79" s="218">
        <f t="shared" si="15"/>
        <v>0</v>
      </c>
      <c r="AF79" s="154">
        <v>0</v>
      </c>
      <c r="AG79" s="219" t="s">
        <v>704</v>
      </c>
      <c r="AH79" s="217">
        <f t="shared" si="16"/>
        <v>0</v>
      </c>
      <c r="AI79" s="154"/>
      <c r="AJ79" s="154"/>
      <c r="AK79" s="220">
        <v>0</v>
      </c>
      <c r="AL79" s="220">
        <v>0</v>
      </c>
      <c r="AM79" s="220">
        <v>0</v>
      </c>
      <c r="AN79" s="220">
        <v>0</v>
      </c>
      <c r="AO79" s="221">
        <v>0</v>
      </c>
      <c r="AP79" s="220">
        <f t="shared" si="18"/>
        <v>0</v>
      </c>
      <c r="AQ79" s="220"/>
      <c r="AR79" s="220"/>
      <c r="AS79" s="220"/>
      <c r="AT79" s="222">
        <f t="shared" si="19"/>
        <v>0</v>
      </c>
      <c r="AU79" s="220"/>
      <c r="AV79" s="223" t="s">
        <v>601</v>
      </c>
      <c r="AW79" s="220" t="s">
        <v>601</v>
      </c>
      <c r="AX79" s="224" t="str">
        <f t="shared" si="20"/>
        <v/>
      </c>
      <c r="AY79" s="225"/>
      <c r="AZ79" s="226"/>
      <c r="BA79" s="226"/>
      <c r="BB79" s="226"/>
      <c r="BC79" s="217"/>
      <c r="BE79" s="227">
        <f t="shared" si="21"/>
        <v>-70</v>
      </c>
      <c r="BK79" s="219"/>
      <c r="BO79" s="219"/>
    </row>
    <row r="80" spans="1:67" ht="11.25" x14ac:dyDescent="0.2">
      <c r="A80" s="151">
        <v>71</v>
      </c>
      <c r="B80" s="152" t="s">
        <v>135</v>
      </c>
      <c r="C80" s="151">
        <v>1</v>
      </c>
      <c r="D80" s="215">
        <v>0</v>
      </c>
      <c r="E80" s="154">
        <v>116698</v>
      </c>
      <c r="F80" s="154">
        <v>0</v>
      </c>
      <c r="G80" s="154">
        <v>0</v>
      </c>
      <c r="H80" s="154">
        <v>0</v>
      </c>
      <c r="I80" s="154">
        <v>0</v>
      </c>
      <c r="J80" s="154">
        <v>2446222</v>
      </c>
      <c r="K80" s="216">
        <v>1042739</v>
      </c>
      <c r="L80" s="154">
        <v>1905682</v>
      </c>
      <c r="M80" s="154">
        <v>12928</v>
      </c>
      <c r="N80" s="154">
        <v>0</v>
      </c>
      <c r="O80" s="154">
        <v>37327.71</v>
      </c>
      <c r="P80" s="154">
        <v>0</v>
      </c>
      <c r="Q80" s="154">
        <v>0</v>
      </c>
      <c r="R80" s="154">
        <v>0</v>
      </c>
      <c r="S80" s="154">
        <v>0</v>
      </c>
      <c r="T80" s="154" t="s">
        <v>703</v>
      </c>
      <c r="U80" s="154">
        <f t="shared" si="17"/>
        <v>5561596.71</v>
      </c>
      <c r="V80" s="217">
        <f t="shared" si="11"/>
        <v>9.0208051785109831</v>
      </c>
      <c r="W80" s="154"/>
      <c r="X80" s="154">
        <v>42331707.480000004</v>
      </c>
      <c r="Y80" s="154">
        <v>61652996.600000001</v>
      </c>
      <c r="Z80" s="154">
        <f t="shared" si="12"/>
        <v>19321289.119999997</v>
      </c>
      <c r="AA80" s="154">
        <f t="shared" si="13"/>
        <v>1742935.8494920391</v>
      </c>
      <c r="AB80" s="154"/>
      <c r="AC80" s="217">
        <v>143.60237402255331</v>
      </c>
      <c r="AD80" s="217">
        <f t="shared" si="14"/>
        <v>141.52526396156594</v>
      </c>
      <c r="AE80" s="218">
        <f t="shared" si="15"/>
        <v>-2.0771100609873656</v>
      </c>
      <c r="AF80" s="154">
        <v>20</v>
      </c>
      <c r="AG80" s="219">
        <v>1</v>
      </c>
      <c r="AH80" s="217">
        <f t="shared" si="16"/>
        <v>141.52526396156594</v>
      </c>
      <c r="AI80" s="154"/>
      <c r="AJ80" s="154"/>
      <c r="AK80" s="220">
        <v>143.60237402255331</v>
      </c>
      <c r="AL80" s="220">
        <v>143.49763434606874</v>
      </c>
      <c r="AM80" s="220">
        <v>143.49764982572438</v>
      </c>
      <c r="AN80" s="220">
        <v>143.60237402255331</v>
      </c>
      <c r="AO80" s="221">
        <v>141.46449717903695</v>
      </c>
      <c r="AP80" s="220">
        <f t="shared" si="18"/>
        <v>141.52526396156594</v>
      </c>
      <c r="AQ80" s="220"/>
      <c r="AR80" s="220"/>
      <c r="AS80" s="220"/>
      <c r="AT80" s="222">
        <f t="shared" si="19"/>
        <v>6.0766782528986596E-2</v>
      </c>
      <c r="AU80" s="220"/>
      <c r="AV80" s="223">
        <v>6.934514110046516</v>
      </c>
      <c r="AW80" s="220">
        <v>5.2355855756967751</v>
      </c>
      <c r="AX80" s="224">
        <f t="shared" si="20"/>
        <v>-1.6989285343497409</v>
      </c>
      <c r="AY80" s="225"/>
      <c r="AZ80" s="226"/>
      <c r="BA80" s="226"/>
      <c r="BB80" s="226"/>
      <c r="BC80" s="217"/>
      <c r="BE80" s="227">
        <f t="shared" si="21"/>
        <v>-71</v>
      </c>
      <c r="BK80" s="219"/>
      <c r="BO80" s="219"/>
    </row>
    <row r="81" spans="1:67" ht="11.25" x14ac:dyDescent="0.2">
      <c r="A81" s="151">
        <v>72</v>
      </c>
      <c r="B81" s="152" t="s">
        <v>38</v>
      </c>
      <c r="C81" s="151">
        <v>1</v>
      </c>
      <c r="D81" s="215">
        <v>0</v>
      </c>
      <c r="E81" s="154">
        <v>245500</v>
      </c>
      <c r="F81" s="154">
        <v>0</v>
      </c>
      <c r="G81" s="154">
        <v>0</v>
      </c>
      <c r="H81" s="154">
        <v>0</v>
      </c>
      <c r="I81" s="154">
        <v>438933</v>
      </c>
      <c r="J81" s="154">
        <v>1064000</v>
      </c>
      <c r="K81" s="216">
        <v>455000</v>
      </c>
      <c r="L81" s="154">
        <v>1090919.1100000001</v>
      </c>
      <c r="M81" s="154">
        <v>0</v>
      </c>
      <c r="N81" s="154">
        <v>21259</v>
      </c>
      <c r="O81" s="154">
        <v>9433.34</v>
      </c>
      <c r="P81" s="154">
        <v>0</v>
      </c>
      <c r="Q81" s="154">
        <v>0</v>
      </c>
      <c r="R81" s="154">
        <v>0</v>
      </c>
      <c r="S81" s="154">
        <v>0</v>
      </c>
      <c r="T81" s="154" t="s">
        <v>703</v>
      </c>
      <c r="U81" s="154">
        <f t="shared" si="17"/>
        <v>3325044.45</v>
      </c>
      <c r="V81" s="217">
        <f t="shared" si="11"/>
        <v>5.9662432852735989</v>
      </c>
      <c r="W81" s="154"/>
      <c r="X81" s="154">
        <v>43916766.759999998</v>
      </c>
      <c r="Y81" s="154">
        <v>55730956.5</v>
      </c>
      <c r="Z81" s="154">
        <f t="shared" si="12"/>
        <v>11814189.740000002</v>
      </c>
      <c r="AA81" s="154">
        <f t="shared" si="13"/>
        <v>704863.30207223259</v>
      </c>
      <c r="AB81" s="154"/>
      <c r="AC81" s="217">
        <v>124.4755516196409</v>
      </c>
      <c r="AD81" s="217">
        <f t="shared" si="14"/>
        <v>125.29632133130141</v>
      </c>
      <c r="AE81" s="218">
        <f t="shared" si="15"/>
        <v>0.82076971166051749</v>
      </c>
      <c r="AF81" s="154">
        <v>8</v>
      </c>
      <c r="AG81" s="219">
        <v>1</v>
      </c>
      <c r="AH81" s="217">
        <f t="shared" si="16"/>
        <v>125.29632133130141</v>
      </c>
      <c r="AI81" s="154"/>
      <c r="AJ81" s="154"/>
      <c r="AK81" s="220">
        <v>124.4755516196409</v>
      </c>
      <c r="AL81" s="220">
        <v>124.47551139145203</v>
      </c>
      <c r="AM81" s="220">
        <v>124.4755516196409</v>
      </c>
      <c r="AN81" s="220">
        <v>124.4755516196409</v>
      </c>
      <c r="AO81" s="221">
        <v>125.32241345176625</v>
      </c>
      <c r="AP81" s="220">
        <f t="shared" si="18"/>
        <v>125.29632133130141</v>
      </c>
      <c r="AQ81" s="220"/>
      <c r="AR81" s="220"/>
      <c r="AS81" s="220"/>
      <c r="AT81" s="222">
        <f t="shared" si="19"/>
        <v>-2.6092120464838331E-2</v>
      </c>
      <c r="AU81" s="220"/>
      <c r="AV81" s="223">
        <v>4.2224493302400115</v>
      </c>
      <c r="AW81" s="220">
        <v>4.8903306584052233</v>
      </c>
      <c r="AX81" s="224">
        <f t="shared" si="20"/>
        <v>0.66788132816521184</v>
      </c>
      <c r="AY81" s="225"/>
      <c r="AZ81" s="226"/>
      <c r="BA81" s="226"/>
      <c r="BB81" s="226"/>
      <c r="BC81" s="217"/>
      <c r="BE81" s="227">
        <f t="shared" si="21"/>
        <v>-72</v>
      </c>
      <c r="BK81" s="219"/>
      <c r="BO81" s="219"/>
    </row>
    <row r="82" spans="1:67" ht="11.25" x14ac:dyDescent="0.2">
      <c r="A82" s="151">
        <v>73</v>
      </c>
      <c r="B82" s="152" t="s">
        <v>58</v>
      </c>
      <c r="C82" s="151">
        <v>1</v>
      </c>
      <c r="D82" s="215">
        <v>0</v>
      </c>
      <c r="E82" s="154">
        <v>57000</v>
      </c>
      <c r="F82" s="154">
        <v>0</v>
      </c>
      <c r="G82" s="154">
        <v>0</v>
      </c>
      <c r="H82" s="154">
        <v>0</v>
      </c>
      <c r="I82" s="154">
        <v>0</v>
      </c>
      <c r="J82" s="154">
        <v>1785416</v>
      </c>
      <c r="K82" s="216">
        <v>1189278</v>
      </c>
      <c r="L82" s="154">
        <v>1619851</v>
      </c>
      <c r="M82" s="154">
        <v>14619</v>
      </c>
      <c r="N82" s="154">
        <v>0</v>
      </c>
      <c r="O82" s="154">
        <v>55219.64</v>
      </c>
      <c r="P82" s="154">
        <v>0</v>
      </c>
      <c r="Q82" s="154">
        <v>0</v>
      </c>
      <c r="R82" s="154">
        <v>0</v>
      </c>
      <c r="S82" s="154">
        <v>0</v>
      </c>
      <c r="T82" s="154" t="s">
        <v>706</v>
      </c>
      <c r="U82" s="154">
        <f t="shared" si="17"/>
        <v>3587487.9399999995</v>
      </c>
      <c r="V82" s="217">
        <f t="shared" si="11"/>
        <v>5.7281659163752945</v>
      </c>
      <c r="W82" s="154"/>
      <c r="X82" s="154">
        <v>34648058.12985</v>
      </c>
      <c r="Y82" s="154">
        <v>62628911.109999992</v>
      </c>
      <c r="Z82" s="154">
        <f t="shared" si="12"/>
        <v>27980852.980149992</v>
      </c>
      <c r="AA82" s="154">
        <f t="shared" si="13"/>
        <v>1602789.6835200328</v>
      </c>
      <c r="AB82" s="154"/>
      <c r="AC82" s="217">
        <v>173.46672061873906</v>
      </c>
      <c r="AD82" s="217">
        <f t="shared" si="14"/>
        <v>176.13143339165876</v>
      </c>
      <c r="AE82" s="218">
        <f t="shared" si="15"/>
        <v>2.6647127729196995</v>
      </c>
      <c r="AF82" s="154">
        <v>32</v>
      </c>
      <c r="AG82" s="219">
        <v>1</v>
      </c>
      <c r="AH82" s="217">
        <f t="shared" si="16"/>
        <v>176.13143339165876</v>
      </c>
      <c r="AI82" s="154"/>
      <c r="AJ82" s="154"/>
      <c r="AK82" s="220">
        <v>173.46672061873906</v>
      </c>
      <c r="AL82" s="220">
        <v>173.50964409444555</v>
      </c>
      <c r="AM82" s="220">
        <v>173.46726633150291</v>
      </c>
      <c r="AN82" s="220">
        <v>173.46672061873906</v>
      </c>
      <c r="AO82" s="221">
        <v>175.84054260070641</v>
      </c>
      <c r="AP82" s="220">
        <f t="shared" si="18"/>
        <v>176.13143339165876</v>
      </c>
      <c r="AQ82" s="220"/>
      <c r="AR82" s="220"/>
      <c r="AS82" s="220"/>
      <c r="AT82" s="222">
        <f t="shared" si="19"/>
        <v>0.29089079095234638</v>
      </c>
      <c r="AU82" s="220"/>
      <c r="AV82" s="223">
        <v>4.8357972454230245</v>
      </c>
      <c r="AW82" s="220">
        <v>6.6684235008664814</v>
      </c>
      <c r="AX82" s="224">
        <f t="shared" si="20"/>
        <v>1.8326262554434569</v>
      </c>
      <c r="AY82" s="225"/>
      <c r="AZ82" s="226"/>
      <c r="BA82" s="226"/>
      <c r="BB82" s="226"/>
      <c r="BC82" s="217"/>
      <c r="BE82" s="227">
        <f t="shared" si="21"/>
        <v>-73</v>
      </c>
      <c r="BK82" s="219"/>
      <c r="BO82" s="219"/>
    </row>
    <row r="83" spans="1:67" ht="11.25" x14ac:dyDescent="0.2">
      <c r="A83" s="151">
        <v>74</v>
      </c>
      <c r="B83" s="152" t="s">
        <v>332</v>
      </c>
      <c r="C83" s="151">
        <v>1</v>
      </c>
      <c r="D83" s="215">
        <v>0</v>
      </c>
      <c r="E83" s="154">
        <v>0</v>
      </c>
      <c r="F83" s="154">
        <v>0</v>
      </c>
      <c r="G83" s="154">
        <v>0</v>
      </c>
      <c r="H83" s="154">
        <v>0</v>
      </c>
      <c r="I83" s="154">
        <v>0</v>
      </c>
      <c r="J83" s="154">
        <v>0</v>
      </c>
      <c r="K83" s="216">
        <v>0</v>
      </c>
      <c r="L83" s="154">
        <v>94000</v>
      </c>
      <c r="M83" s="154">
        <v>0</v>
      </c>
      <c r="N83" s="154">
        <v>30406</v>
      </c>
      <c r="O83" s="154">
        <v>13832</v>
      </c>
      <c r="P83" s="154">
        <v>0</v>
      </c>
      <c r="Q83" s="154">
        <v>0</v>
      </c>
      <c r="R83" s="154">
        <v>0</v>
      </c>
      <c r="S83" s="154">
        <v>0</v>
      </c>
      <c r="T83" s="154" t="s">
        <v>706</v>
      </c>
      <c r="U83" s="154">
        <f t="shared" si="17"/>
        <v>72438</v>
      </c>
      <c r="V83" s="217">
        <f t="shared" si="11"/>
        <v>1.109751102489416</v>
      </c>
      <c r="W83" s="154"/>
      <c r="X83" s="154">
        <v>3505682.31</v>
      </c>
      <c r="Y83" s="154">
        <v>6527409.6000000015</v>
      </c>
      <c r="Z83" s="154">
        <f t="shared" si="12"/>
        <v>3021727.2900000014</v>
      </c>
      <c r="AA83" s="154">
        <f t="shared" si="13"/>
        <v>33533.651914998569</v>
      </c>
      <c r="AB83" s="154"/>
      <c r="AC83" s="217">
        <v>192.56567559638131</v>
      </c>
      <c r="AD83" s="217">
        <f t="shared" si="14"/>
        <v>185.23857480072127</v>
      </c>
      <c r="AE83" s="218">
        <f t="shared" si="15"/>
        <v>-7.3271007956600442</v>
      </c>
      <c r="AF83" s="154">
        <v>6</v>
      </c>
      <c r="AG83" s="219">
        <v>1</v>
      </c>
      <c r="AH83" s="217">
        <f t="shared" si="16"/>
        <v>185.23857480072127</v>
      </c>
      <c r="AI83" s="154"/>
      <c r="AJ83" s="154"/>
      <c r="AK83" s="220">
        <v>192.56567559638131</v>
      </c>
      <c r="AL83" s="220">
        <v>192.56566312335332</v>
      </c>
      <c r="AM83" s="220">
        <v>192.56567559638131</v>
      </c>
      <c r="AN83" s="220">
        <v>192.56567559638131</v>
      </c>
      <c r="AO83" s="221">
        <v>186.82714955103853</v>
      </c>
      <c r="AP83" s="220">
        <f t="shared" si="18"/>
        <v>185.23857480072127</v>
      </c>
      <c r="AQ83" s="220"/>
      <c r="AR83" s="220"/>
      <c r="AS83" s="220"/>
      <c r="AT83" s="222">
        <f t="shared" si="19"/>
        <v>-1.5885747503172638</v>
      </c>
      <c r="AU83" s="220"/>
      <c r="AV83" s="223">
        <v>5.8909543181272976</v>
      </c>
      <c r="AW83" s="220">
        <v>1.6802781289889994</v>
      </c>
      <c r="AX83" s="224">
        <f t="shared" si="20"/>
        <v>-4.2106761891382982</v>
      </c>
      <c r="AY83" s="225"/>
      <c r="AZ83" s="226"/>
      <c r="BA83" s="226"/>
      <c r="BB83" s="226"/>
      <c r="BC83" s="217"/>
      <c r="BE83" s="227">
        <f t="shared" si="21"/>
        <v>-74</v>
      </c>
      <c r="BK83" s="219"/>
      <c r="BO83" s="219"/>
    </row>
    <row r="84" spans="1:67" ht="11.25" x14ac:dyDescent="0.2">
      <c r="A84" s="151">
        <v>75</v>
      </c>
      <c r="B84" s="152" t="s">
        <v>426</v>
      </c>
      <c r="C84" s="151">
        <v>0</v>
      </c>
      <c r="D84" s="215">
        <v>0</v>
      </c>
      <c r="E84" s="154">
        <v>0</v>
      </c>
      <c r="F84" s="154">
        <v>0</v>
      </c>
      <c r="G84" s="154">
        <v>0</v>
      </c>
      <c r="H84" s="154">
        <v>0</v>
      </c>
      <c r="I84" s="154">
        <v>0</v>
      </c>
      <c r="J84" s="154">
        <v>0</v>
      </c>
      <c r="K84" s="216">
        <v>0</v>
      </c>
      <c r="L84" s="154">
        <v>0</v>
      </c>
      <c r="M84" s="154">
        <v>0</v>
      </c>
      <c r="N84" s="154">
        <v>0</v>
      </c>
      <c r="O84" s="154">
        <v>0</v>
      </c>
      <c r="P84" s="154">
        <v>0</v>
      </c>
      <c r="Q84" s="154">
        <v>0</v>
      </c>
      <c r="R84" s="154">
        <v>0</v>
      </c>
      <c r="S84" s="154">
        <v>0</v>
      </c>
      <c r="T84" s="154">
        <v>0</v>
      </c>
      <c r="U84" s="154">
        <f t="shared" si="17"/>
        <v>0</v>
      </c>
      <c r="V84" s="217">
        <f t="shared" si="11"/>
        <v>0</v>
      </c>
      <c r="W84" s="154"/>
      <c r="X84" s="154">
        <v>0</v>
      </c>
      <c r="Y84" s="154">
        <v>0</v>
      </c>
      <c r="Z84" s="154">
        <f t="shared" si="12"/>
        <v>0</v>
      </c>
      <c r="AA84" s="154">
        <f t="shared" si="13"/>
        <v>0</v>
      </c>
      <c r="AB84" s="154"/>
      <c r="AC84" s="217">
        <v>0</v>
      </c>
      <c r="AD84" s="217">
        <f t="shared" si="14"/>
        <v>0</v>
      </c>
      <c r="AE84" s="218">
        <f t="shared" si="15"/>
        <v>0</v>
      </c>
      <c r="AF84" s="154">
        <v>0</v>
      </c>
      <c r="AG84" s="219" t="s">
        <v>704</v>
      </c>
      <c r="AH84" s="217">
        <f t="shared" si="16"/>
        <v>0</v>
      </c>
      <c r="AI84" s="154"/>
      <c r="AJ84" s="154"/>
      <c r="AK84" s="220">
        <v>0</v>
      </c>
      <c r="AL84" s="220">
        <v>0</v>
      </c>
      <c r="AM84" s="220">
        <v>0</v>
      </c>
      <c r="AN84" s="220">
        <v>0</v>
      </c>
      <c r="AO84" s="221">
        <v>0</v>
      </c>
      <c r="AP84" s="220">
        <f t="shared" si="18"/>
        <v>0</v>
      </c>
      <c r="AQ84" s="220"/>
      <c r="AR84" s="220"/>
      <c r="AS84" s="220"/>
      <c r="AT84" s="222">
        <f t="shared" si="19"/>
        <v>0</v>
      </c>
      <c r="AU84" s="220"/>
      <c r="AV84" s="223" t="s">
        <v>601</v>
      </c>
      <c r="AW84" s="220" t="s">
        <v>601</v>
      </c>
      <c r="AX84" s="224" t="str">
        <f t="shared" si="20"/>
        <v/>
      </c>
      <c r="AY84" s="225"/>
      <c r="AZ84" s="226"/>
      <c r="BA84" s="226"/>
      <c r="BB84" s="226"/>
      <c r="BC84" s="217"/>
      <c r="BE84" s="227">
        <f t="shared" si="21"/>
        <v>-75</v>
      </c>
      <c r="BK84" s="219"/>
      <c r="BO84" s="219"/>
    </row>
    <row r="85" spans="1:67" ht="11.25" x14ac:dyDescent="0.2">
      <c r="A85" s="151">
        <v>76</v>
      </c>
      <c r="B85" s="152" t="s">
        <v>427</v>
      </c>
      <c r="C85" s="151">
        <v>0</v>
      </c>
      <c r="D85" s="215">
        <v>0</v>
      </c>
      <c r="E85" s="154">
        <v>0</v>
      </c>
      <c r="F85" s="154">
        <v>0</v>
      </c>
      <c r="G85" s="154">
        <v>0</v>
      </c>
      <c r="H85" s="154">
        <v>0</v>
      </c>
      <c r="I85" s="154">
        <v>0</v>
      </c>
      <c r="J85" s="154">
        <v>0</v>
      </c>
      <c r="K85" s="216">
        <v>0</v>
      </c>
      <c r="L85" s="154">
        <v>0</v>
      </c>
      <c r="M85" s="154">
        <v>0</v>
      </c>
      <c r="N85" s="154">
        <v>0</v>
      </c>
      <c r="O85" s="154">
        <v>0</v>
      </c>
      <c r="P85" s="154">
        <v>0</v>
      </c>
      <c r="Q85" s="154">
        <v>0</v>
      </c>
      <c r="R85" s="154">
        <v>0</v>
      </c>
      <c r="S85" s="154">
        <v>0</v>
      </c>
      <c r="T85" s="154">
        <v>0</v>
      </c>
      <c r="U85" s="154">
        <f t="shared" si="17"/>
        <v>0</v>
      </c>
      <c r="V85" s="217">
        <f t="shared" si="11"/>
        <v>0</v>
      </c>
      <c r="W85" s="154"/>
      <c r="X85" s="154">
        <v>0</v>
      </c>
      <c r="Y85" s="154">
        <v>0</v>
      </c>
      <c r="Z85" s="154">
        <f t="shared" si="12"/>
        <v>0</v>
      </c>
      <c r="AA85" s="154">
        <f t="shared" si="13"/>
        <v>0</v>
      </c>
      <c r="AB85" s="154"/>
      <c r="AC85" s="217">
        <v>0</v>
      </c>
      <c r="AD85" s="217">
        <f t="shared" si="14"/>
        <v>0</v>
      </c>
      <c r="AE85" s="218">
        <f t="shared" si="15"/>
        <v>0</v>
      </c>
      <c r="AF85" s="154">
        <v>0</v>
      </c>
      <c r="AG85" s="219" t="s">
        <v>704</v>
      </c>
      <c r="AH85" s="217">
        <f t="shared" si="16"/>
        <v>0</v>
      </c>
      <c r="AI85" s="154"/>
      <c r="AJ85" s="154"/>
      <c r="AK85" s="220">
        <v>0</v>
      </c>
      <c r="AL85" s="220">
        <v>0</v>
      </c>
      <c r="AM85" s="220">
        <v>0</v>
      </c>
      <c r="AN85" s="220">
        <v>0</v>
      </c>
      <c r="AO85" s="221">
        <v>0</v>
      </c>
      <c r="AP85" s="220">
        <f t="shared" si="18"/>
        <v>0</v>
      </c>
      <c r="AQ85" s="220"/>
      <c r="AR85" s="220"/>
      <c r="AS85" s="220"/>
      <c r="AT85" s="222">
        <f t="shared" si="19"/>
        <v>0</v>
      </c>
      <c r="AU85" s="220"/>
      <c r="AV85" s="223" t="s">
        <v>601</v>
      </c>
      <c r="AW85" s="220" t="s">
        <v>601</v>
      </c>
      <c r="AX85" s="224" t="str">
        <f t="shared" si="20"/>
        <v/>
      </c>
      <c r="AY85" s="225"/>
      <c r="AZ85" s="226"/>
      <c r="BA85" s="226"/>
      <c r="BB85" s="226"/>
      <c r="BC85" s="217"/>
      <c r="BE85" s="227">
        <f t="shared" si="21"/>
        <v>-76</v>
      </c>
      <c r="BK85" s="219"/>
      <c r="BO85" s="219"/>
    </row>
    <row r="86" spans="1:67" ht="11.25" x14ac:dyDescent="0.2">
      <c r="A86" s="151">
        <v>77</v>
      </c>
      <c r="B86" s="152" t="s">
        <v>428</v>
      </c>
      <c r="C86" s="151">
        <v>1</v>
      </c>
      <c r="D86" s="215">
        <v>0</v>
      </c>
      <c r="E86" s="154">
        <v>47658</v>
      </c>
      <c r="F86" s="154">
        <v>0</v>
      </c>
      <c r="G86" s="154">
        <v>0</v>
      </c>
      <c r="H86" s="154">
        <v>0</v>
      </c>
      <c r="I86" s="154">
        <v>0</v>
      </c>
      <c r="J86" s="154">
        <v>363440</v>
      </c>
      <c r="K86" s="216">
        <v>299691</v>
      </c>
      <c r="L86" s="154">
        <v>135706</v>
      </c>
      <c r="M86" s="154">
        <v>2017</v>
      </c>
      <c r="N86" s="154">
        <v>12935</v>
      </c>
      <c r="O86" s="154">
        <v>0</v>
      </c>
      <c r="P86" s="154">
        <v>0</v>
      </c>
      <c r="Q86" s="154">
        <v>0</v>
      </c>
      <c r="R86" s="154">
        <v>0</v>
      </c>
      <c r="S86" s="154">
        <v>0</v>
      </c>
      <c r="T86" s="154" t="s">
        <v>703</v>
      </c>
      <c r="U86" s="154">
        <f t="shared" si="17"/>
        <v>861447</v>
      </c>
      <c r="V86" s="217">
        <f t="shared" si="11"/>
        <v>4.6429887000515286</v>
      </c>
      <c r="W86" s="154"/>
      <c r="X86" s="154">
        <v>14574247.939999998</v>
      </c>
      <c r="Y86" s="154">
        <v>18553717.350000001</v>
      </c>
      <c r="Z86" s="154">
        <f t="shared" si="12"/>
        <v>3979469.4100000039</v>
      </c>
      <c r="AA86" s="154">
        <f t="shared" si="13"/>
        <v>184766.31502830741</v>
      </c>
      <c r="AB86" s="154"/>
      <c r="AC86" s="217">
        <v>134.13460464325138</v>
      </c>
      <c r="AD86" s="217">
        <f t="shared" si="14"/>
        <v>126.03704225833074</v>
      </c>
      <c r="AE86" s="218">
        <f t="shared" si="15"/>
        <v>-8.0975623849206357</v>
      </c>
      <c r="AF86" s="154">
        <v>0</v>
      </c>
      <c r="AG86" s="219">
        <v>1</v>
      </c>
      <c r="AH86" s="217">
        <f t="shared" si="16"/>
        <v>126.03704225833074</v>
      </c>
      <c r="AI86" s="154"/>
      <c r="AJ86" s="154"/>
      <c r="AK86" s="220">
        <v>134.13460464325138</v>
      </c>
      <c r="AL86" s="220">
        <v>134.0628558955805</v>
      </c>
      <c r="AM86" s="220">
        <v>134.13460464325138</v>
      </c>
      <c r="AN86" s="220">
        <v>134.13460464325138</v>
      </c>
      <c r="AO86" s="221">
        <v>125.0899113945101</v>
      </c>
      <c r="AP86" s="220">
        <f t="shared" si="18"/>
        <v>126.03704225833074</v>
      </c>
      <c r="AQ86" s="220"/>
      <c r="AR86" s="220"/>
      <c r="AS86" s="220"/>
      <c r="AT86" s="222">
        <f t="shared" si="19"/>
        <v>0.9471308638206466</v>
      </c>
      <c r="AU86" s="220"/>
      <c r="AV86" s="223">
        <v>8.352523059734855</v>
      </c>
      <c r="AW86" s="220">
        <v>1.544926059126698</v>
      </c>
      <c r="AX86" s="224">
        <f t="shared" si="20"/>
        <v>-6.8075970006081565</v>
      </c>
      <c r="AY86" s="225"/>
      <c r="AZ86" s="226"/>
      <c r="BA86" s="226"/>
      <c r="BB86" s="226"/>
      <c r="BC86" s="217"/>
      <c r="BE86" s="227">
        <f t="shared" si="21"/>
        <v>-77</v>
      </c>
      <c r="BK86" s="219"/>
      <c r="BO86" s="219"/>
    </row>
    <row r="87" spans="1:67" ht="11.25" x14ac:dyDescent="0.2">
      <c r="A87" s="151">
        <v>78</v>
      </c>
      <c r="B87" s="152" t="s">
        <v>429</v>
      </c>
      <c r="C87" s="151">
        <v>1</v>
      </c>
      <c r="D87" s="215">
        <v>0</v>
      </c>
      <c r="E87" s="154">
        <v>0</v>
      </c>
      <c r="F87" s="154">
        <v>0</v>
      </c>
      <c r="G87" s="154">
        <v>0</v>
      </c>
      <c r="H87" s="154">
        <v>0</v>
      </c>
      <c r="I87" s="154">
        <v>180000</v>
      </c>
      <c r="J87" s="154">
        <v>1695000</v>
      </c>
      <c r="K87" s="216">
        <v>310000</v>
      </c>
      <c r="L87" s="154">
        <v>285196</v>
      </c>
      <c r="M87" s="154">
        <v>0</v>
      </c>
      <c r="N87" s="154">
        <v>0</v>
      </c>
      <c r="O87" s="154">
        <v>0</v>
      </c>
      <c r="P87" s="154">
        <v>0</v>
      </c>
      <c r="Q87" s="154">
        <v>0</v>
      </c>
      <c r="R87" s="154">
        <v>0</v>
      </c>
      <c r="S87" s="154">
        <v>0</v>
      </c>
      <c r="T87" s="154" t="s">
        <v>706</v>
      </c>
      <c r="U87" s="154">
        <f t="shared" si="17"/>
        <v>2270558.7999999998</v>
      </c>
      <c r="V87" s="217">
        <f t="shared" si="11"/>
        <v>17.533353551702117</v>
      </c>
      <c r="W87" s="154"/>
      <c r="X87" s="154">
        <v>5901407.9242000002</v>
      </c>
      <c r="Y87" s="154">
        <v>12949940.199999999</v>
      </c>
      <c r="Z87" s="154">
        <f t="shared" si="12"/>
        <v>7048532.275799999</v>
      </c>
      <c r="AA87" s="154">
        <f t="shared" si="13"/>
        <v>1235844.0841218492</v>
      </c>
      <c r="AB87" s="154"/>
      <c r="AC87" s="217">
        <v>205.07364838976824</v>
      </c>
      <c r="AD87" s="217">
        <f t="shared" si="14"/>
        <v>198.49663446991968</v>
      </c>
      <c r="AE87" s="218">
        <f t="shared" si="15"/>
        <v>-6.5770139198485538</v>
      </c>
      <c r="AF87" s="154">
        <v>0</v>
      </c>
      <c r="AG87" s="219">
        <v>1</v>
      </c>
      <c r="AH87" s="217">
        <f t="shared" si="16"/>
        <v>198.49663446991968</v>
      </c>
      <c r="AI87" s="154"/>
      <c r="AJ87" s="154"/>
      <c r="AK87" s="220">
        <v>205.07364838976824</v>
      </c>
      <c r="AL87" s="220">
        <v>210.78238259642893</v>
      </c>
      <c r="AM87" s="220">
        <v>205.07364838976824</v>
      </c>
      <c r="AN87" s="220">
        <v>205.07364838976824</v>
      </c>
      <c r="AO87" s="221">
        <v>205.07364838976824</v>
      </c>
      <c r="AP87" s="220">
        <f t="shared" si="18"/>
        <v>198.49663446991968</v>
      </c>
      <c r="AQ87" s="220"/>
      <c r="AR87" s="220"/>
      <c r="AS87" s="220"/>
      <c r="AT87" s="222">
        <f t="shared" si="19"/>
        <v>-6.5770139198485538</v>
      </c>
      <c r="AU87" s="220"/>
      <c r="AV87" s="223">
        <v>9.7475082118379444</v>
      </c>
      <c r="AW87" s="220">
        <v>5.3387880260138942</v>
      </c>
      <c r="AX87" s="224">
        <f t="shared" si="20"/>
        <v>-4.4087201858240501</v>
      </c>
      <c r="AY87" s="225"/>
      <c r="AZ87" s="226"/>
      <c r="BA87" s="226"/>
      <c r="BB87" s="226"/>
      <c r="BC87" s="217"/>
      <c r="BE87" s="227">
        <f t="shared" si="21"/>
        <v>-78</v>
      </c>
      <c r="BK87" s="219"/>
      <c r="BO87" s="219"/>
    </row>
    <row r="88" spans="1:67" ht="11.25" x14ac:dyDescent="0.2">
      <c r="A88" s="151">
        <v>79</v>
      </c>
      <c r="B88" s="152" t="s">
        <v>171</v>
      </c>
      <c r="C88" s="151">
        <v>1</v>
      </c>
      <c r="D88" s="215">
        <v>0</v>
      </c>
      <c r="E88" s="154">
        <v>0</v>
      </c>
      <c r="F88" s="154">
        <v>0</v>
      </c>
      <c r="G88" s="154">
        <v>0</v>
      </c>
      <c r="H88" s="154">
        <v>0</v>
      </c>
      <c r="I88" s="154">
        <v>0</v>
      </c>
      <c r="J88" s="154">
        <v>341328</v>
      </c>
      <c r="K88" s="216">
        <v>786990</v>
      </c>
      <c r="L88" s="154">
        <v>2329186</v>
      </c>
      <c r="M88" s="154">
        <v>14380</v>
      </c>
      <c r="N88" s="154">
        <v>60550</v>
      </c>
      <c r="O88" s="154">
        <v>248406.27</v>
      </c>
      <c r="P88" s="154">
        <v>0</v>
      </c>
      <c r="Q88" s="154">
        <v>0</v>
      </c>
      <c r="R88" s="154">
        <v>0</v>
      </c>
      <c r="S88" s="154">
        <v>0</v>
      </c>
      <c r="T88" s="154" t="s">
        <v>703</v>
      </c>
      <c r="U88" s="154">
        <f t="shared" si="17"/>
        <v>3780840.27</v>
      </c>
      <c r="V88" s="217">
        <f t="shared" si="11"/>
        <v>6.8567607468614442</v>
      </c>
      <c r="W88" s="154"/>
      <c r="X88" s="154">
        <v>54539267.460000008</v>
      </c>
      <c r="Y88" s="154">
        <v>55140326.600000001</v>
      </c>
      <c r="Z88" s="154">
        <f t="shared" si="12"/>
        <v>601059.13999999315</v>
      </c>
      <c r="AA88" s="154">
        <f t="shared" si="13"/>
        <v>41213.187176942505</v>
      </c>
      <c r="AB88" s="154"/>
      <c r="AC88" s="217">
        <v>101.50164390758005</v>
      </c>
      <c r="AD88" s="217">
        <f t="shared" si="14"/>
        <v>101.02650068271204</v>
      </c>
      <c r="AE88" s="218">
        <f t="shared" si="15"/>
        <v>-0.47514322486800609</v>
      </c>
      <c r="AF88" s="154">
        <v>255</v>
      </c>
      <c r="AG88" s="219">
        <v>1</v>
      </c>
      <c r="AH88" s="217">
        <f t="shared" si="16"/>
        <v>101.02650068271204</v>
      </c>
      <c r="AI88" s="154"/>
      <c r="AJ88" s="154"/>
      <c r="AK88" s="220">
        <v>101.50164390758005</v>
      </c>
      <c r="AL88" s="220">
        <v>100.95836592612287</v>
      </c>
      <c r="AM88" s="220">
        <v>101.50114562385293</v>
      </c>
      <c r="AN88" s="220">
        <v>101.50164390758005</v>
      </c>
      <c r="AO88" s="221">
        <v>99.593802718995889</v>
      </c>
      <c r="AP88" s="220">
        <f t="shared" si="18"/>
        <v>101.02650068271204</v>
      </c>
      <c r="AQ88" s="220"/>
      <c r="AR88" s="220"/>
      <c r="AS88" s="220"/>
      <c r="AT88" s="222">
        <f t="shared" si="19"/>
        <v>1.4326979637161514</v>
      </c>
      <c r="AU88" s="220"/>
      <c r="AV88" s="223">
        <v>8.1726951482382422</v>
      </c>
      <c r="AW88" s="220">
        <v>7.6258155738598674</v>
      </c>
      <c r="AX88" s="224">
        <f t="shared" si="20"/>
        <v>-0.54687957437837476</v>
      </c>
      <c r="AY88" s="225"/>
      <c r="AZ88" s="226"/>
      <c r="BA88" s="226"/>
      <c r="BB88" s="226"/>
      <c r="BC88" s="217"/>
      <c r="BE88" s="227">
        <f t="shared" si="21"/>
        <v>-79</v>
      </c>
      <c r="BK88" s="219"/>
      <c r="BO88" s="219"/>
    </row>
    <row r="89" spans="1:67" ht="11.25" x14ac:dyDescent="0.2">
      <c r="A89" s="151">
        <v>80</v>
      </c>
      <c r="B89" s="152" t="s">
        <v>430</v>
      </c>
      <c r="C89" s="151">
        <v>0</v>
      </c>
      <c r="D89" s="215">
        <v>0</v>
      </c>
      <c r="E89" s="154">
        <v>0</v>
      </c>
      <c r="F89" s="154">
        <v>0</v>
      </c>
      <c r="G89" s="154">
        <v>0</v>
      </c>
      <c r="H89" s="154">
        <v>0</v>
      </c>
      <c r="I89" s="154">
        <v>0</v>
      </c>
      <c r="J89" s="154">
        <v>0</v>
      </c>
      <c r="K89" s="216">
        <v>0</v>
      </c>
      <c r="L89" s="154">
        <v>0</v>
      </c>
      <c r="M89" s="154">
        <v>0</v>
      </c>
      <c r="N89" s="154">
        <v>0</v>
      </c>
      <c r="O89" s="154">
        <v>0</v>
      </c>
      <c r="P89" s="154">
        <v>0</v>
      </c>
      <c r="Q89" s="154">
        <v>0</v>
      </c>
      <c r="R89" s="154">
        <v>0</v>
      </c>
      <c r="S89" s="154">
        <v>0</v>
      </c>
      <c r="T89" s="154">
        <v>0</v>
      </c>
      <c r="U89" s="154">
        <f t="shared" si="17"/>
        <v>0</v>
      </c>
      <c r="V89" s="217">
        <f t="shared" si="11"/>
        <v>0</v>
      </c>
      <c r="W89" s="154"/>
      <c r="X89" s="154">
        <v>16490.760000000002</v>
      </c>
      <c r="Y89" s="154">
        <v>16491</v>
      </c>
      <c r="Z89" s="154">
        <f t="shared" si="12"/>
        <v>0.23999999999796273</v>
      </c>
      <c r="AA89" s="154">
        <f t="shared" si="13"/>
        <v>0</v>
      </c>
      <c r="AB89" s="154"/>
      <c r="AC89" s="217">
        <v>0</v>
      </c>
      <c r="AD89" s="217">
        <f t="shared" si="14"/>
        <v>0</v>
      </c>
      <c r="AE89" s="218">
        <f t="shared" si="15"/>
        <v>0</v>
      </c>
      <c r="AF89" s="154">
        <v>0</v>
      </c>
      <c r="AG89" s="219" t="s">
        <v>704</v>
      </c>
      <c r="AH89" s="217">
        <f t="shared" si="16"/>
        <v>0</v>
      </c>
      <c r="AI89" s="154"/>
      <c r="AJ89" s="154"/>
      <c r="AK89" s="220">
        <v>0</v>
      </c>
      <c r="AL89" s="220">
        <v>0</v>
      </c>
      <c r="AM89" s="220">
        <v>0</v>
      </c>
      <c r="AN89" s="220">
        <v>0</v>
      </c>
      <c r="AO89" s="221">
        <v>0</v>
      </c>
      <c r="AP89" s="220">
        <f t="shared" si="18"/>
        <v>0</v>
      </c>
      <c r="AQ89" s="220"/>
      <c r="AR89" s="220"/>
      <c r="AS89" s="220"/>
      <c r="AT89" s="222">
        <f t="shared" si="19"/>
        <v>0</v>
      </c>
      <c r="AU89" s="220"/>
      <c r="AV89" s="223" t="s">
        <v>601</v>
      </c>
      <c r="AW89" s="220" t="s">
        <v>601</v>
      </c>
      <c r="AX89" s="224" t="str">
        <f t="shared" si="20"/>
        <v/>
      </c>
      <c r="AY89" s="225"/>
      <c r="AZ89" s="226"/>
      <c r="BA89" s="226"/>
      <c r="BB89" s="226"/>
      <c r="BC89" s="217"/>
      <c r="BE89" s="227">
        <f t="shared" si="21"/>
        <v>-80</v>
      </c>
      <c r="BK89" s="219"/>
      <c r="BO89" s="219"/>
    </row>
    <row r="90" spans="1:67" ht="11.25" x14ac:dyDescent="0.2">
      <c r="A90" s="151">
        <v>81</v>
      </c>
      <c r="B90" s="152" t="s">
        <v>431</v>
      </c>
      <c r="C90" s="151">
        <v>0</v>
      </c>
      <c r="D90" s="215">
        <v>0</v>
      </c>
      <c r="E90" s="154">
        <v>0</v>
      </c>
      <c r="F90" s="154">
        <v>0</v>
      </c>
      <c r="G90" s="154">
        <v>0</v>
      </c>
      <c r="H90" s="154">
        <v>0</v>
      </c>
      <c r="I90" s="154">
        <v>0</v>
      </c>
      <c r="J90" s="154">
        <v>0</v>
      </c>
      <c r="K90" s="216">
        <v>0</v>
      </c>
      <c r="L90" s="154">
        <v>0</v>
      </c>
      <c r="M90" s="154">
        <v>0</v>
      </c>
      <c r="N90" s="154">
        <v>0</v>
      </c>
      <c r="O90" s="154">
        <v>0</v>
      </c>
      <c r="P90" s="154">
        <v>0</v>
      </c>
      <c r="Q90" s="154">
        <v>0</v>
      </c>
      <c r="R90" s="154">
        <v>0</v>
      </c>
      <c r="S90" s="154">
        <v>0</v>
      </c>
      <c r="T90" s="154">
        <v>0</v>
      </c>
      <c r="U90" s="154">
        <f t="shared" si="17"/>
        <v>0</v>
      </c>
      <c r="V90" s="217">
        <f t="shared" si="11"/>
        <v>0</v>
      </c>
      <c r="W90" s="154"/>
      <c r="X90" s="154">
        <v>0</v>
      </c>
      <c r="Y90" s="154">
        <v>694.40000000000009</v>
      </c>
      <c r="Z90" s="154">
        <f t="shared" si="12"/>
        <v>694.40000000000009</v>
      </c>
      <c r="AA90" s="154">
        <f t="shared" si="13"/>
        <v>0</v>
      </c>
      <c r="AB90" s="154"/>
      <c r="AC90" s="217">
        <v>0</v>
      </c>
      <c r="AD90" s="217">
        <f t="shared" si="14"/>
        <v>0</v>
      </c>
      <c r="AE90" s="218">
        <f t="shared" si="15"/>
        <v>0</v>
      </c>
      <c r="AF90" s="154">
        <v>0</v>
      </c>
      <c r="AG90" s="219" t="s">
        <v>704</v>
      </c>
      <c r="AH90" s="217">
        <f t="shared" si="16"/>
        <v>0</v>
      </c>
      <c r="AI90" s="154"/>
      <c r="AJ90" s="154"/>
      <c r="AK90" s="220">
        <v>0</v>
      </c>
      <c r="AL90" s="220">
        <v>0</v>
      </c>
      <c r="AM90" s="220">
        <v>0</v>
      </c>
      <c r="AN90" s="220">
        <v>0</v>
      </c>
      <c r="AO90" s="221">
        <v>0</v>
      </c>
      <c r="AP90" s="220">
        <f t="shared" si="18"/>
        <v>0</v>
      </c>
      <c r="AQ90" s="220"/>
      <c r="AR90" s="220"/>
      <c r="AS90" s="220"/>
      <c r="AT90" s="222">
        <f t="shared" si="19"/>
        <v>0</v>
      </c>
      <c r="AU90" s="220"/>
      <c r="AV90" s="223" t="s">
        <v>601</v>
      </c>
      <c r="AW90" s="220" t="s">
        <v>601</v>
      </c>
      <c r="AX90" s="224" t="str">
        <f t="shared" si="20"/>
        <v/>
      </c>
      <c r="AY90" s="225"/>
      <c r="AZ90" s="226"/>
      <c r="BA90" s="226"/>
      <c r="BB90" s="226"/>
      <c r="BC90" s="217"/>
      <c r="BE90" s="227">
        <f t="shared" si="21"/>
        <v>-81</v>
      </c>
      <c r="BK90" s="219"/>
      <c r="BO90" s="219"/>
    </row>
    <row r="91" spans="1:67" ht="11.25" x14ac:dyDescent="0.2">
      <c r="A91" s="151">
        <v>82</v>
      </c>
      <c r="B91" s="152" t="s">
        <v>294</v>
      </c>
      <c r="C91" s="151">
        <v>1</v>
      </c>
      <c r="D91" s="215">
        <v>0</v>
      </c>
      <c r="E91" s="154">
        <v>699100</v>
      </c>
      <c r="F91" s="154">
        <v>0</v>
      </c>
      <c r="G91" s="154">
        <v>0</v>
      </c>
      <c r="H91" s="154">
        <v>0</v>
      </c>
      <c r="I91" s="154">
        <v>0</v>
      </c>
      <c r="J91" s="154">
        <v>0</v>
      </c>
      <c r="K91" s="216">
        <v>141408</v>
      </c>
      <c r="L91" s="154">
        <v>795096</v>
      </c>
      <c r="M91" s="154">
        <v>16853</v>
      </c>
      <c r="N91" s="154">
        <v>0</v>
      </c>
      <c r="O91" s="154">
        <v>22086.05</v>
      </c>
      <c r="P91" s="154">
        <v>0</v>
      </c>
      <c r="Q91" s="154">
        <v>0</v>
      </c>
      <c r="R91" s="154">
        <v>0</v>
      </c>
      <c r="S91" s="154">
        <v>0</v>
      </c>
      <c r="T91" s="154" t="s">
        <v>706</v>
      </c>
      <c r="U91" s="154">
        <f t="shared" si="17"/>
        <v>1117975.8500000001</v>
      </c>
      <c r="V91" s="217">
        <f t="shared" si="11"/>
        <v>2.2757666934553398</v>
      </c>
      <c r="W91" s="154"/>
      <c r="X91" s="154">
        <v>33659011.201460004</v>
      </c>
      <c r="Y91" s="154">
        <v>49125240</v>
      </c>
      <c r="Z91" s="154">
        <f t="shared" si="12"/>
        <v>15466228.798539996</v>
      </c>
      <c r="AA91" s="154">
        <f t="shared" si="13"/>
        <v>351975.28373077122</v>
      </c>
      <c r="AB91" s="154"/>
      <c r="AC91" s="217">
        <v>145.89123297309666</v>
      </c>
      <c r="AD91" s="217">
        <f t="shared" si="14"/>
        <v>144.90403305178978</v>
      </c>
      <c r="AE91" s="218">
        <f t="shared" si="15"/>
        <v>-0.98719992130688183</v>
      </c>
      <c r="AF91" s="154">
        <v>8</v>
      </c>
      <c r="AG91" s="219">
        <v>1</v>
      </c>
      <c r="AH91" s="217">
        <f t="shared" si="16"/>
        <v>144.90403305178978</v>
      </c>
      <c r="AI91" s="154"/>
      <c r="AJ91" s="154"/>
      <c r="AK91" s="220">
        <v>145.89123297309666</v>
      </c>
      <c r="AL91" s="220">
        <v>145.89123438690117</v>
      </c>
      <c r="AM91" s="220">
        <v>145.89123297309666</v>
      </c>
      <c r="AN91" s="220">
        <v>145.89123297309666</v>
      </c>
      <c r="AO91" s="221">
        <v>145.89123297309666</v>
      </c>
      <c r="AP91" s="220">
        <f t="shared" si="18"/>
        <v>144.90403305178978</v>
      </c>
      <c r="AQ91" s="220"/>
      <c r="AR91" s="220"/>
      <c r="AS91" s="220"/>
      <c r="AT91" s="222">
        <f t="shared" si="19"/>
        <v>-0.98719992130688183</v>
      </c>
      <c r="AU91" s="220"/>
      <c r="AV91" s="223">
        <v>5.2802718598078418</v>
      </c>
      <c r="AW91" s="220">
        <v>4.4604455267078444</v>
      </c>
      <c r="AX91" s="224">
        <f t="shared" si="20"/>
        <v>-0.81982633309999731</v>
      </c>
      <c r="AY91" s="225"/>
      <c r="AZ91" s="226"/>
      <c r="BA91" s="226"/>
      <c r="BB91" s="226"/>
      <c r="BC91" s="217"/>
      <c r="BE91" s="227">
        <f t="shared" si="21"/>
        <v>-82</v>
      </c>
      <c r="BK91" s="219"/>
      <c r="BO91" s="219"/>
    </row>
    <row r="92" spans="1:67" ht="11.25" x14ac:dyDescent="0.2">
      <c r="A92" s="151">
        <v>83</v>
      </c>
      <c r="B92" s="152" t="s">
        <v>211</v>
      </c>
      <c r="C92" s="151">
        <v>1</v>
      </c>
      <c r="D92" s="215">
        <v>0</v>
      </c>
      <c r="E92" s="154">
        <v>0</v>
      </c>
      <c r="F92" s="154">
        <v>0</v>
      </c>
      <c r="G92" s="154">
        <v>0</v>
      </c>
      <c r="H92" s="154">
        <v>0</v>
      </c>
      <c r="I92" s="154">
        <v>0</v>
      </c>
      <c r="J92" s="154">
        <v>427804</v>
      </c>
      <c r="K92" s="216">
        <v>816833</v>
      </c>
      <c r="L92" s="154">
        <v>878011</v>
      </c>
      <c r="M92" s="154">
        <v>0</v>
      </c>
      <c r="N92" s="154">
        <v>21550</v>
      </c>
      <c r="O92" s="154">
        <v>20307.560000000001</v>
      </c>
      <c r="P92" s="154">
        <v>0</v>
      </c>
      <c r="Q92" s="154">
        <v>0</v>
      </c>
      <c r="R92" s="154">
        <v>0</v>
      </c>
      <c r="S92" s="154">
        <v>0</v>
      </c>
      <c r="T92" s="154" t="s">
        <v>703</v>
      </c>
      <c r="U92" s="154">
        <f t="shared" si="17"/>
        <v>2164505.56</v>
      </c>
      <c r="V92" s="217">
        <f t="shared" si="11"/>
        <v>7.300914306602678</v>
      </c>
      <c r="W92" s="154"/>
      <c r="X92" s="154">
        <v>26867274.059999999</v>
      </c>
      <c r="Y92" s="154">
        <v>29647047.877859637</v>
      </c>
      <c r="Z92" s="154">
        <f t="shared" si="12"/>
        <v>2779773.8178596385</v>
      </c>
      <c r="AA92" s="154">
        <f t="shared" si="13"/>
        <v>202948.90435930982</v>
      </c>
      <c r="AB92" s="154"/>
      <c r="AC92" s="217">
        <v>116.17109491714541</v>
      </c>
      <c r="AD92" s="217">
        <f t="shared" si="14"/>
        <v>109.59094289858274</v>
      </c>
      <c r="AE92" s="218">
        <f t="shared" si="15"/>
        <v>-6.5801520185626714</v>
      </c>
      <c r="AF92" s="154">
        <v>17</v>
      </c>
      <c r="AG92" s="219">
        <v>1</v>
      </c>
      <c r="AH92" s="217">
        <f t="shared" si="16"/>
        <v>109.59094289858274</v>
      </c>
      <c r="AI92" s="154"/>
      <c r="AJ92" s="154"/>
      <c r="AK92" s="220">
        <v>116.17109491714541</v>
      </c>
      <c r="AL92" s="220">
        <v>116.13199194741138</v>
      </c>
      <c r="AM92" s="220">
        <v>116.17109491714541</v>
      </c>
      <c r="AN92" s="220">
        <v>116.17109491714541</v>
      </c>
      <c r="AO92" s="221">
        <v>109.50444428700897</v>
      </c>
      <c r="AP92" s="220">
        <f t="shared" si="18"/>
        <v>109.59094289858274</v>
      </c>
      <c r="AQ92" s="220"/>
      <c r="AR92" s="220"/>
      <c r="AS92" s="220"/>
      <c r="AT92" s="222">
        <f t="shared" si="19"/>
        <v>8.6498611573773587E-2</v>
      </c>
      <c r="AU92" s="220"/>
      <c r="AV92" s="223">
        <v>4.6124117615894233</v>
      </c>
      <c r="AW92" s="220">
        <v>-1.5444261057630733</v>
      </c>
      <c r="AX92" s="224">
        <f t="shared" si="20"/>
        <v>-6.1568378673524968</v>
      </c>
      <c r="AY92" s="225"/>
      <c r="AZ92" s="226"/>
      <c r="BA92" s="226"/>
      <c r="BB92" s="226"/>
      <c r="BC92" s="217"/>
      <c r="BE92" s="227">
        <f t="shared" si="21"/>
        <v>-83</v>
      </c>
      <c r="BK92" s="219"/>
      <c r="BO92" s="219"/>
    </row>
    <row r="93" spans="1:67" ht="11.25" x14ac:dyDescent="0.2">
      <c r="A93" s="151">
        <v>84</v>
      </c>
      <c r="B93" s="152" t="s">
        <v>432</v>
      </c>
      <c r="C93" s="151">
        <v>0</v>
      </c>
      <c r="D93" s="215">
        <v>0</v>
      </c>
      <c r="E93" s="154">
        <v>0</v>
      </c>
      <c r="F93" s="154">
        <v>0</v>
      </c>
      <c r="G93" s="154">
        <v>0</v>
      </c>
      <c r="H93" s="154">
        <v>0</v>
      </c>
      <c r="I93" s="154">
        <v>0</v>
      </c>
      <c r="J93" s="154">
        <v>0</v>
      </c>
      <c r="K93" s="216">
        <v>0</v>
      </c>
      <c r="L93" s="154">
        <v>0</v>
      </c>
      <c r="M93" s="154">
        <v>0</v>
      </c>
      <c r="N93" s="154">
        <v>0</v>
      </c>
      <c r="O93" s="154">
        <v>0</v>
      </c>
      <c r="P93" s="154">
        <v>0</v>
      </c>
      <c r="Q93" s="154">
        <v>0</v>
      </c>
      <c r="R93" s="154">
        <v>0</v>
      </c>
      <c r="S93" s="154">
        <v>0</v>
      </c>
      <c r="T93" s="154">
        <v>0</v>
      </c>
      <c r="U93" s="154">
        <f t="shared" si="17"/>
        <v>0</v>
      </c>
      <c r="V93" s="217">
        <f t="shared" si="11"/>
        <v>0</v>
      </c>
      <c r="W93" s="154"/>
      <c r="X93" s="154">
        <v>278132.51999999996</v>
      </c>
      <c r="Y93" s="154">
        <v>347451.1</v>
      </c>
      <c r="Z93" s="154">
        <f t="shared" si="12"/>
        <v>69318.580000000016</v>
      </c>
      <c r="AA93" s="154">
        <f t="shared" si="13"/>
        <v>0</v>
      </c>
      <c r="AB93" s="154"/>
      <c r="AC93" s="217">
        <v>0</v>
      </c>
      <c r="AD93" s="217">
        <f t="shared" si="14"/>
        <v>0</v>
      </c>
      <c r="AE93" s="218">
        <f t="shared" si="15"/>
        <v>0</v>
      </c>
      <c r="AF93" s="154">
        <v>0</v>
      </c>
      <c r="AG93" s="219" t="s">
        <v>704</v>
      </c>
      <c r="AH93" s="217">
        <f t="shared" si="16"/>
        <v>0</v>
      </c>
      <c r="AI93" s="154"/>
      <c r="AJ93" s="154"/>
      <c r="AK93" s="220">
        <v>0</v>
      </c>
      <c r="AL93" s="220">
        <v>0</v>
      </c>
      <c r="AM93" s="220">
        <v>0</v>
      </c>
      <c r="AN93" s="220">
        <v>0</v>
      </c>
      <c r="AO93" s="221">
        <v>0</v>
      </c>
      <c r="AP93" s="220">
        <f t="shared" si="18"/>
        <v>0</v>
      </c>
      <c r="AQ93" s="220"/>
      <c r="AR93" s="220"/>
      <c r="AS93" s="220"/>
      <c r="AT93" s="222">
        <f t="shared" si="19"/>
        <v>0</v>
      </c>
      <c r="AU93" s="220"/>
      <c r="AV93" s="223" t="s">
        <v>601</v>
      </c>
      <c r="AW93" s="220" t="s">
        <v>601</v>
      </c>
      <c r="AX93" s="224" t="str">
        <f t="shared" si="20"/>
        <v/>
      </c>
      <c r="AY93" s="225"/>
      <c r="AZ93" s="226"/>
      <c r="BA93" s="226"/>
      <c r="BB93" s="226"/>
      <c r="BC93" s="217"/>
      <c r="BE93" s="227">
        <f t="shared" si="21"/>
        <v>-84</v>
      </c>
      <c r="BK93" s="219"/>
      <c r="BO93" s="219"/>
    </row>
    <row r="94" spans="1:67" ht="11.25" x14ac:dyDescent="0.2">
      <c r="A94" s="151">
        <v>85</v>
      </c>
      <c r="B94" s="152" t="s">
        <v>433</v>
      </c>
      <c r="C94" s="151">
        <v>1</v>
      </c>
      <c r="D94" s="215">
        <v>0</v>
      </c>
      <c r="E94" s="154">
        <v>133884</v>
      </c>
      <c r="F94" s="154">
        <v>0</v>
      </c>
      <c r="G94" s="154">
        <v>0</v>
      </c>
      <c r="H94" s="154">
        <v>0</v>
      </c>
      <c r="I94" s="154">
        <v>0</v>
      </c>
      <c r="J94" s="154">
        <v>0</v>
      </c>
      <c r="K94" s="216">
        <v>69917</v>
      </c>
      <c r="L94" s="154">
        <v>34078.025750000001</v>
      </c>
      <c r="M94" s="154">
        <v>0</v>
      </c>
      <c r="N94" s="154">
        <v>0</v>
      </c>
      <c r="O94" s="154">
        <v>0</v>
      </c>
      <c r="P94" s="154">
        <v>0</v>
      </c>
      <c r="Q94" s="154">
        <v>0</v>
      </c>
      <c r="R94" s="154">
        <v>0</v>
      </c>
      <c r="S94" s="154">
        <v>0</v>
      </c>
      <c r="T94" s="154" t="s">
        <v>706</v>
      </c>
      <c r="U94" s="154">
        <f t="shared" si="17"/>
        <v>214024.407725</v>
      </c>
      <c r="V94" s="217">
        <f t="shared" si="11"/>
        <v>4.2236973716997843</v>
      </c>
      <c r="W94" s="154"/>
      <c r="X94" s="154">
        <v>2896212.01</v>
      </c>
      <c r="Y94" s="154">
        <v>5067228.7545750001</v>
      </c>
      <c r="Z94" s="154">
        <f t="shared" si="12"/>
        <v>2171016.7445750004</v>
      </c>
      <c r="AA94" s="154">
        <f t="shared" si="13"/>
        <v>91697.177179776525</v>
      </c>
      <c r="AB94" s="154"/>
      <c r="AC94" s="217">
        <v>170.02694519568604</v>
      </c>
      <c r="AD94" s="217">
        <f t="shared" si="14"/>
        <v>171.79445289971105</v>
      </c>
      <c r="AE94" s="218">
        <f t="shared" si="15"/>
        <v>1.7675077040250073</v>
      </c>
      <c r="AF94" s="154">
        <v>0</v>
      </c>
      <c r="AG94" s="219">
        <v>1</v>
      </c>
      <c r="AH94" s="217">
        <f t="shared" si="16"/>
        <v>171.79445289971105</v>
      </c>
      <c r="AI94" s="154"/>
      <c r="AJ94" s="154"/>
      <c r="AK94" s="220">
        <v>170.02694519568604</v>
      </c>
      <c r="AL94" s="220">
        <v>170.02693799213054</v>
      </c>
      <c r="AM94" s="220">
        <v>170.02694519568604</v>
      </c>
      <c r="AN94" s="220">
        <v>170.02694519568604</v>
      </c>
      <c r="AO94" s="221">
        <v>169.98188289681502</v>
      </c>
      <c r="AP94" s="220">
        <f t="shared" si="18"/>
        <v>171.79445289971105</v>
      </c>
      <c r="AQ94" s="220"/>
      <c r="AR94" s="220"/>
      <c r="AS94" s="220"/>
      <c r="AT94" s="222">
        <f t="shared" si="19"/>
        <v>1.8125700028960239</v>
      </c>
      <c r="AU94" s="220"/>
      <c r="AV94" s="223">
        <v>6.8801171822220644</v>
      </c>
      <c r="AW94" s="220">
        <v>8.0530209654126086</v>
      </c>
      <c r="AX94" s="224">
        <f t="shared" si="20"/>
        <v>1.1729037831905442</v>
      </c>
      <c r="AY94" s="225"/>
      <c r="AZ94" s="226"/>
      <c r="BA94" s="226"/>
      <c r="BB94" s="226"/>
      <c r="BC94" s="217"/>
      <c r="BE94" s="227">
        <f t="shared" si="21"/>
        <v>-85</v>
      </c>
      <c r="BK94" s="219"/>
      <c r="BO94" s="219"/>
    </row>
    <row r="95" spans="1:67" ht="11.25" x14ac:dyDescent="0.2">
      <c r="A95" s="151">
        <v>86</v>
      </c>
      <c r="B95" s="152" t="s">
        <v>234</v>
      </c>
      <c r="C95" s="151">
        <v>1</v>
      </c>
      <c r="D95" s="215">
        <v>0</v>
      </c>
      <c r="E95" s="154">
        <v>101583</v>
      </c>
      <c r="F95" s="154">
        <v>0</v>
      </c>
      <c r="G95" s="154">
        <v>0</v>
      </c>
      <c r="H95" s="154">
        <v>0</v>
      </c>
      <c r="I95" s="154">
        <v>0</v>
      </c>
      <c r="J95" s="154">
        <v>529228</v>
      </c>
      <c r="K95" s="216">
        <v>124903</v>
      </c>
      <c r="L95" s="154">
        <v>763000</v>
      </c>
      <c r="M95" s="154">
        <v>0</v>
      </c>
      <c r="N95" s="154">
        <v>336540</v>
      </c>
      <c r="O95" s="154">
        <v>123876.48</v>
      </c>
      <c r="P95" s="154">
        <v>0</v>
      </c>
      <c r="Q95" s="154">
        <v>0</v>
      </c>
      <c r="R95" s="154">
        <v>0</v>
      </c>
      <c r="S95" s="154">
        <v>0</v>
      </c>
      <c r="T95" s="154" t="s">
        <v>706</v>
      </c>
      <c r="U95" s="154">
        <f t="shared" si="17"/>
        <v>1445030.48</v>
      </c>
      <c r="V95" s="217">
        <f t="shared" si="11"/>
        <v>5.7806570701089228</v>
      </c>
      <c r="W95" s="154"/>
      <c r="X95" s="154">
        <v>22559015.459999997</v>
      </c>
      <c r="Y95" s="154">
        <v>24997685.599999998</v>
      </c>
      <c r="Z95" s="154">
        <f t="shared" si="12"/>
        <v>2438670.1400000006</v>
      </c>
      <c r="AA95" s="154">
        <f t="shared" si="13"/>
        <v>140971.15786454521</v>
      </c>
      <c r="AB95" s="154"/>
      <c r="AC95" s="217">
        <v>110.17880349249974</v>
      </c>
      <c r="AD95" s="217">
        <f t="shared" si="14"/>
        <v>110.18528040910991</v>
      </c>
      <c r="AE95" s="218">
        <f t="shared" si="15"/>
        <v>6.4769166101683595E-3</v>
      </c>
      <c r="AF95" s="154">
        <v>119</v>
      </c>
      <c r="AG95" s="219">
        <v>1</v>
      </c>
      <c r="AH95" s="217">
        <f t="shared" si="16"/>
        <v>110.18528040910991</v>
      </c>
      <c r="AI95" s="154"/>
      <c r="AJ95" s="154"/>
      <c r="AK95" s="220">
        <v>110.17880349249974</v>
      </c>
      <c r="AL95" s="220">
        <v>110.17865488001189</v>
      </c>
      <c r="AM95" s="220">
        <v>110.17880349249974</v>
      </c>
      <c r="AN95" s="220">
        <v>110.17880349249974</v>
      </c>
      <c r="AO95" s="221">
        <v>110.35399225310698</v>
      </c>
      <c r="AP95" s="220">
        <f t="shared" si="18"/>
        <v>110.18528040910991</v>
      </c>
      <c r="AQ95" s="220"/>
      <c r="AR95" s="220"/>
      <c r="AS95" s="220"/>
      <c r="AT95" s="222">
        <f t="shared" si="19"/>
        <v>-0.16871184399707317</v>
      </c>
      <c r="AU95" s="220"/>
      <c r="AV95" s="223">
        <v>5.4560268789076396</v>
      </c>
      <c r="AW95" s="220">
        <v>5.2945731287141546</v>
      </c>
      <c r="AX95" s="224">
        <f t="shared" si="20"/>
        <v>-0.16145375019348496</v>
      </c>
      <c r="AY95" s="225"/>
      <c r="AZ95" s="226"/>
      <c r="BA95" s="226"/>
      <c r="BB95" s="226"/>
      <c r="BC95" s="217"/>
      <c r="BE95" s="227">
        <f t="shared" si="21"/>
        <v>-86</v>
      </c>
      <c r="BK95" s="219"/>
      <c r="BO95" s="219"/>
    </row>
    <row r="96" spans="1:67" ht="11.25" x14ac:dyDescent="0.2">
      <c r="A96" s="151">
        <v>87</v>
      </c>
      <c r="B96" s="152" t="s">
        <v>189</v>
      </c>
      <c r="C96" s="151">
        <v>1</v>
      </c>
      <c r="D96" s="215">
        <v>0</v>
      </c>
      <c r="E96" s="154">
        <v>0</v>
      </c>
      <c r="F96" s="154">
        <v>0</v>
      </c>
      <c r="G96" s="154">
        <v>0</v>
      </c>
      <c r="H96" s="154">
        <v>0</v>
      </c>
      <c r="I96" s="154">
        <v>157103</v>
      </c>
      <c r="J96" s="154">
        <v>853219</v>
      </c>
      <c r="K96" s="216">
        <v>361119</v>
      </c>
      <c r="L96" s="154">
        <v>901552</v>
      </c>
      <c r="M96" s="154">
        <v>0</v>
      </c>
      <c r="N96" s="154">
        <v>18860</v>
      </c>
      <c r="O96" s="154">
        <v>20555.5</v>
      </c>
      <c r="P96" s="154">
        <v>0</v>
      </c>
      <c r="Q96" s="154">
        <v>0</v>
      </c>
      <c r="R96" s="154">
        <v>0</v>
      </c>
      <c r="S96" s="154">
        <v>0</v>
      </c>
      <c r="T96" s="154" t="s">
        <v>703</v>
      </c>
      <c r="U96" s="154">
        <f t="shared" si="17"/>
        <v>2312408.5</v>
      </c>
      <c r="V96" s="217">
        <f t="shared" si="11"/>
        <v>5.0549975768716404</v>
      </c>
      <c r="W96" s="154"/>
      <c r="X96" s="154">
        <v>33881345.879999995</v>
      </c>
      <c r="Y96" s="154">
        <v>45744997.200000003</v>
      </c>
      <c r="Z96" s="154">
        <f t="shared" si="12"/>
        <v>11863651.320000008</v>
      </c>
      <c r="AA96" s="154">
        <f t="shared" si="13"/>
        <v>599707.28675450082</v>
      </c>
      <c r="AB96" s="154"/>
      <c r="AC96" s="217">
        <v>138.41789910313292</v>
      </c>
      <c r="AD96" s="217">
        <f t="shared" si="14"/>
        <v>133.24526739032098</v>
      </c>
      <c r="AE96" s="218">
        <f t="shared" si="15"/>
        <v>-5.172631712811949</v>
      </c>
      <c r="AF96" s="154">
        <v>16</v>
      </c>
      <c r="AG96" s="219">
        <v>1</v>
      </c>
      <c r="AH96" s="217">
        <f t="shared" si="16"/>
        <v>133.24526739032098</v>
      </c>
      <c r="AI96" s="154"/>
      <c r="AJ96" s="154"/>
      <c r="AK96" s="220">
        <v>138.41789910313292</v>
      </c>
      <c r="AL96" s="220">
        <v>138.2838518057649</v>
      </c>
      <c r="AM96" s="220">
        <v>138.4170292034247</v>
      </c>
      <c r="AN96" s="220">
        <v>138.41789910313292</v>
      </c>
      <c r="AO96" s="221">
        <v>133.1337930422286</v>
      </c>
      <c r="AP96" s="220">
        <f t="shared" si="18"/>
        <v>133.24526739032098</v>
      </c>
      <c r="AQ96" s="220"/>
      <c r="AR96" s="220"/>
      <c r="AS96" s="220"/>
      <c r="AT96" s="222">
        <f t="shared" si="19"/>
        <v>0.11147434809237211</v>
      </c>
      <c r="AU96" s="220"/>
      <c r="AV96" s="223">
        <v>9.2603797021836058</v>
      </c>
      <c r="AW96" s="220">
        <v>4.3639079903236908</v>
      </c>
      <c r="AX96" s="224">
        <f t="shared" si="20"/>
        <v>-4.896471711859915</v>
      </c>
      <c r="AY96" s="225"/>
      <c r="AZ96" s="226"/>
      <c r="BA96" s="226"/>
      <c r="BB96" s="226"/>
      <c r="BC96" s="217"/>
      <c r="BE96" s="227">
        <f t="shared" si="21"/>
        <v>-87</v>
      </c>
      <c r="BK96" s="219"/>
      <c r="BO96" s="219"/>
    </row>
    <row r="97" spans="1:67" ht="11.25" x14ac:dyDescent="0.2">
      <c r="A97" s="151">
        <v>88</v>
      </c>
      <c r="B97" s="152" t="s">
        <v>178</v>
      </c>
      <c r="C97" s="151">
        <v>1</v>
      </c>
      <c r="D97" s="215">
        <v>0</v>
      </c>
      <c r="E97" s="154">
        <v>0</v>
      </c>
      <c r="F97" s="154">
        <v>0</v>
      </c>
      <c r="G97" s="154">
        <v>0</v>
      </c>
      <c r="H97" s="154">
        <v>0</v>
      </c>
      <c r="I97" s="154">
        <v>0</v>
      </c>
      <c r="J97" s="154">
        <v>0</v>
      </c>
      <c r="K97" s="216">
        <v>0</v>
      </c>
      <c r="L97" s="154">
        <v>0</v>
      </c>
      <c r="M97" s="154">
        <v>0</v>
      </c>
      <c r="N97" s="154">
        <v>0</v>
      </c>
      <c r="O97" s="154">
        <v>0</v>
      </c>
      <c r="P97" s="154">
        <v>0</v>
      </c>
      <c r="Q97" s="154">
        <v>0</v>
      </c>
      <c r="R97" s="154">
        <v>0</v>
      </c>
      <c r="S97" s="154">
        <v>0</v>
      </c>
      <c r="T97" s="154" t="s">
        <v>703</v>
      </c>
      <c r="U97" s="154">
        <f t="shared" si="17"/>
        <v>0</v>
      </c>
      <c r="V97" s="217">
        <f t="shared" si="11"/>
        <v>0</v>
      </c>
      <c r="W97" s="154"/>
      <c r="X97" s="154">
        <v>43192301.489999995</v>
      </c>
      <c r="Y97" s="154">
        <v>54735883.101634935</v>
      </c>
      <c r="Z97" s="154">
        <f t="shared" si="12"/>
        <v>11543581.61163494</v>
      </c>
      <c r="AA97" s="154">
        <f t="shared" si="13"/>
        <v>0</v>
      </c>
      <c r="AB97" s="154"/>
      <c r="AC97" s="217">
        <v>132.28108588556685</v>
      </c>
      <c r="AD97" s="217">
        <f t="shared" si="14"/>
        <v>126.72601647380968</v>
      </c>
      <c r="AE97" s="218">
        <f t="shared" si="15"/>
        <v>-5.5550694117571737</v>
      </c>
      <c r="AF97" s="154">
        <v>25</v>
      </c>
      <c r="AG97" s="219">
        <v>0</v>
      </c>
      <c r="AH97" s="217">
        <f t="shared" si="16"/>
        <v>132.28108588556685</v>
      </c>
      <c r="AI97" s="154"/>
      <c r="AJ97" s="154"/>
      <c r="AK97" s="220">
        <v>132.28108588556685</v>
      </c>
      <c r="AL97" s="220">
        <v>132.23665229208461</v>
      </c>
      <c r="AM97" s="220">
        <v>132.28108588556685</v>
      </c>
      <c r="AN97" s="220">
        <v>132.28108588556685</v>
      </c>
      <c r="AO97" s="221">
        <v>132.28108588556685</v>
      </c>
      <c r="AP97" s="220">
        <f t="shared" si="18"/>
        <v>132.28108588556685</v>
      </c>
      <c r="AQ97" s="220"/>
      <c r="AR97" s="220"/>
      <c r="AS97" s="220"/>
      <c r="AT97" s="222">
        <f t="shared" si="19"/>
        <v>0</v>
      </c>
      <c r="AU97" s="220"/>
      <c r="AV97" s="223">
        <v>8.9406000744698488</v>
      </c>
      <c r="AW97" s="220">
        <v>2.5740777671632378</v>
      </c>
      <c r="AX97" s="224">
        <f t="shared" si="20"/>
        <v>-6.3665223073066111</v>
      </c>
      <c r="AY97" s="225"/>
      <c r="AZ97" s="226"/>
      <c r="BA97" s="226"/>
      <c r="BB97" s="226"/>
      <c r="BC97" s="217"/>
      <c r="BE97" s="227">
        <f t="shared" si="21"/>
        <v>-88</v>
      </c>
      <c r="BK97" s="219"/>
      <c r="BO97" s="219"/>
    </row>
    <row r="98" spans="1:67" ht="11.25" x14ac:dyDescent="0.2">
      <c r="A98" s="151">
        <v>89</v>
      </c>
      <c r="B98" s="152" t="s">
        <v>257</v>
      </c>
      <c r="C98" s="151">
        <v>1</v>
      </c>
      <c r="D98" s="215">
        <v>20960</v>
      </c>
      <c r="E98" s="154">
        <v>0</v>
      </c>
      <c r="F98" s="154">
        <v>0</v>
      </c>
      <c r="G98" s="154">
        <v>0</v>
      </c>
      <c r="H98" s="154">
        <v>0</v>
      </c>
      <c r="I98" s="154">
        <v>0</v>
      </c>
      <c r="J98" s="154">
        <v>0</v>
      </c>
      <c r="K98" s="216">
        <v>0</v>
      </c>
      <c r="L98" s="154">
        <v>344177</v>
      </c>
      <c r="M98" s="154">
        <v>0</v>
      </c>
      <c r="N98" s="154">
        <v>15043</v>
      </c>
      <c r="O98" s="154">
        <v>62286.49</v>
      </c>
      <c r="P98" s="154">
        <v>0</v>
      </c>
      <c r="Q98" s="154">
        <v>0</v>
      </c>
      <c r="R98" s="154">
        <v>0</v>
      </c>
      <c r="S98" s="154">
        <v>0</v>
      </c>
      <c r="T98" s="154" t="s">
        <v>706</v>
      </c>
      <c r="U98" s="154">
        <f t="shared" si="17"/>
        <v>186870.59</v>
      </c>
      <c r="V98" s="217">
        <f t="shared" si="11"/>
        <v>1.4029961262698774</v>
      </c>
      <c r="W98" s="154"/>
      <c r="X98" s="154">
        <v>6660865.3400000008</v>
      </c>
      <c r="Y98" s="154">
        <v>13319394.58</v>
      </c>
      <c r="Z98" s="154">
        <f t="shared" si="12"/>
        <v>6658529.2399999993</v>
      </c>
      <c r="AA98" s="154">
        <f t="shared" si="13"/>
        <v>93418.907303747095</v>
      </c>
      <c r="AB98" s="154"/>
      <c r="AC98" s="217">
        <v>207.44700823217806</v>
      </c>
      <c r="AD98" s="217">
        <f t="shared" si="14"/>
        <v>198.56242391317059</v>
      </c>
      <c r="AE98" s="218">
        <f t="shared" si="15"/>
        <v>-8.8845843190074731</v>
      </c>
      <c r="AF98" s="154">
        <v>34</v>
      </c>
      <c r="AG98" s="219">
        <v>1</v>
      </c>
      <c r="AH98" s="217">
        <f t="shared" si="16"/>
        <v>198.56242391317059</v>
      </c>
      <c r="AI98" s="154"/>
      <c r="AJ98" s="154"/>
      <c r="AK98" s="220">
        <v>207.44700823217806</v>
      </c>
      <c r="AL98" s="220">
        <v>207.44699819448346</v>
      </c>
      <c r="AM98" s="220">
        <v>207.44700823217806</v>
      </c>
      <c r="AN98" s="220">
        <v>207.44700823217806</v>
      </c>
      <c r="AO98" s="221">
        <v>197.62425936579325</v>
      </c>
      <c r="AP98" s="220">
        <f t="shared" si="18"/>
        <v>198.56242391317059</v>
      </c>
      <c r="AQ98" s="220"/>
      <c r="AR98" s="220"/>
      <c r="AS98" s="220"/>
      <c r="AT98" s="222">
        <f t="shared" si="19"/>
        <v>0.93816454737734034</v>
      </c>
      <c r="AU98" s="220"/>
      <c r="AV98" s="223">
        <v>12.268281466313544</v>
      </c>
      <c r="AW98" s="220">
        <v>7.3401428330282066</v>
      </c>
      <c r="AX98" s="224">
        <f t="shared" si="20"/>
        <v>-4.9281386332853376</v>
      </c>
      <c r="AY98" s="225"/>
      <c r="AZ98" s="226"/>
      <c r="BA98" s="226"/>
      <c r="BB98" s="226"/>
      <c r="BC98" s="217"/>
      <c r="BE98" s="227">
        <f t="shared" si="21"/>
        <v>-89</v>
      </c>
      <c r="BK98" s="219"/>
      <c r="BO98" s="219"/>
    </row>
    <row r="99" spans="1:67" ht="11.25" x14ac:dyDescent="0.2">
      <c r="A99" s="151">
        <v>90</v>
      </c>
      <c r="B99" s="152" t="s">
        <v>434</v>
      </c>
      <c r="C99" s="151">
        <v>0</v>
      </c>
      <c r="D99" s="215">
        <v>0</v>
      </c>
      <c r="E99" s="154">
        <v>0</v>
      </c>
      <c r="F99" s="154">
        <v>0</v>
      </c>
      <c r="G99" s="154">
        <v>0</v>
      </c>
      <c r="H99" s="154">
        <v>0</v>
      </c>
      <c r="I99" s="154">
        <v>0</v>
      </c>
      <c r="J99" s="154">
        <v>0</v>
      </c>
      <c r="K99" s="216">
        <v>0</v>
      </c>
      <c r="L99" s="154">
        <v>0</v>
      </c>
      <c r="M99" s="154">
        <v>0</v>
      </c>
      <c r="N99" s="154">
        <v>0</v>
      </c>
      <c r="O99" s="154">
        <v>0</v>
      </c>
      <c r="P99" s="154">
        <v>0</v>
      </c>
      <c r="Q99" s="154">
        <v>0</v>
      </c>
      <c r="R99" s="154">
        <v>0</v>
      </c>
      <c r="S99" s="154">
        <v>0</v>
      </c>
      <c r="T99" s="154">
        <v>0</v>
      </c>
      <c r="U99" s="154">
        <f t="shared" si="17"/>
        <v>0</v>
      </c>
      <c r="V99" s="217">
        <f t="shared" si="11"/>
        <v>0</v>
      </c>
      <c r="W99" s="154"/>
      <c r="X99" s="154">
        <v>0</v>
      </c>
      <c r="Y99" s="154">
        <v>7004</v>
      </c>
      <c r="Z99" s="154">
        <f t="shared" si="12"/>
        <v>7004</v>
      </c>
      <c r="AA99" s="154">
        <f t="shared" si="13"/>
        <v>0</v>
      </c>
      <c r="AB99" s="154"/>
      <c r="AC99" s="217">
        <v>0</v>
      </c>
      <c r="AD99" s="217">
        <f t="shared" si="14"/>
        <v>0</v>
      </c>
      <c r="AE99" s="218">
        <f t="shared" si="15"/>
        <v>0</v>
      </c>
      <c r="AF99" s="154">
        <v>0</v>
      </c>
      <c r="AG99" s="219" t="s">
        <v>704</v>
      </c>
      <c r="AH99" s="217">
        <f t="shared" si="16"/>
        <v>0</v>
      </c>
      <c r="AI99" s="154"/>
      <c r="AJ99" s="154"/>
      <c r="AK99" s="220">
        <v>0</v>
      </c>
      <c r="AL99" s="220">
        <v>0</v>
      </c>
      <c r="AM99" s="220">
        <v>0</v>
      </c>
      <c r="AN99" s="220">
        <v>0</v>
      </c>
      <c r="AO99" s="221">
        <v>0</v>
      </c>
      <c r="AP99" s="220">
        <f t="shared" si="18"/>
        <v>0</v>
      </c>
      <c r="AQ99" s="220"/>
      <c r="AR99" s="220"/>
      <c r="AS99" s="220"/>
      <c r="AT99" s="222">
        <f t="shared" si="19"/>
        <v>0</v>
      </c>
      <c r="AU99" s="220"/>
      <c r="AV99" s="223" t="s">
        <v>601</v>
      </c>
      <c r="AW99" s="220" t="s">
        <v>601</v>
      </c>
      <c r="AX99" s="224" t="str">
        <f t="shared" si="20"/>
        <v/>
      </c>
      <c r="AY99" s="225"/>
      <c r="AZ99" s="226"/>
      <c r="BA99" s="226"/>
      <c r="BB99" s="226"/>
      <c r="BC99" s="217"/>
      <c r="BE99" s="227">
        <f t="shared" si="21"/>
        <v>-90</v>
      </c>
      <c r="BK99" s="219"/>
      <c r="BO99" s="219"/>
    </row>
    <row r="100" spans="1:67" ht="11.25" x14ac:dyDescent="0.2">
      <c r="A100" s="151">
        <v>91</v>
      </c>
      <c r="B100" s="152" t="s">
        <v>69</v>
      </c>
      <c r="C100" s="151">
        <v>1</v>
      </c>
      <c r="D100" s="215">
        <v>0</v>
      </c>
      <c r="E100" s="154">
        <v>262123</v>
      </c>
      <c r="F100" s="154">
        <v>0</v>
      </c>
      <c r="G100" s="154">
        <v>0</v>
      </c>
      <c r="H100" s="154">
        <v>0</v>
      </c>
      <c r="I100" s="154">
        <v>0</v>
      </c>
      <c r="J100" s="154">
        <v>165125</v>
      </c>
      <c r="K100" s="216">
        <v>0</v>
      </c>
      <c r="L100" s="154">
        <v>112900</v>
      </c>
      <c r="M100" s="154">
        <v>0</v>
      </c>
      <c r="N100" s="154">
        <v>0</v>
      </c>
      <c r="O100" s="154">
        <v>3111.15</v>
      </c>
      <c r="P100" s="154">
        <v>0</v>
      </c>
      <c r="Q100" s="154">
        <v>0</v>
      </c>
      <c r="R100" s="154">
        <v>0</v>
      </c>
      <c r="S100" s="154">
        <v>0</v>
      </c>
      <c r="T100" s="154" t="s">
        <v>706</v>
      </c>
      <c r="U100" s="154">
        <f t="shared" si="17"/>
        <v>464229.15</v>
      </c>
      <c r="V100" s="217">
        <f t="shared" si="11"/>
        <v>7.8002552650517236</v>
      </c>
      <c r="W100" s="154"/>
      <c r="X100" s="154">
        <v>2671388.7799999998</v>
      </c>
      <c r="Y100" s="154">
        <v>5951461</v>
      </c>
      <c r="Z100" s="154">
        <f t="shared" si="12"/>
        <v>3280072.22</v>
      </c>
      <c r="AA100" s="154">
        <f t="shared" si="13"/>
        <v>255854.00603804897</v>
      </c>
      <c r="AB100" s="154"/>
      <c r="AC100" s="217">
        <v>186.35010931886836</v>
      </c>
      <c r="AD100" s="217">
        <f t="shared" si="14"/>
        <v>213.20771564975846</v>
      </c>
      <c r="AE100" s="218">
        <f t="shared" si="15"/>
        <v>26.857606330890093</v>
      </c>
      <c r="AF100" s="154">
        <v>1</v>
      </c>
      <c r="AG100" s="219">
        <v>1</v>
      </c>
      <c r="AH100" s="217">
        <f t="shared" si="16"/>
        <v>213.20771564975846</v>
      </c>
      <c r="AI100" s="154"/>
      <c r="AJ100" s="154"/>
      <c r="AK100" s="220">
        <v>186.35010931886836</v>
      </c>
      <c r="AL100" s="220">
        <v>186.97546028354611</v>
      </c>
      <c r="AM100" s="220">
        <v>186.35563036734794</v>
      </c>
      <c r="AN100" s="220">
        <v>186.35010931886836</v>
      </c>
      <c r="AO100" s="221">
        <v>213.09169063111372</v>
      </c>
      <c r="AP100" s="220">
        <f t="shared" si="18"/>
        <v>213.20771564975846</v>
      </c>
      <c r="AQ100" s="220"/>
      <c r="AR100" s="220"/>
      <c r="AS100" s="220"/>
      <c r="AT100" s="222">
        <f t="shared" si="19"/>
        <v>0.11602501864473425</v>
      </c>
      <c r="AU100" s="220"/>
      <c r="AV100" s="223">
        <v>6.681105829023938</v>
      </c>
      <c r="AW100" s="220">
        <v>22.774990471657599</v>
      </c>
      <c r="AX100" s="224">
        <f t="shared" si="20"/>
        <v>16.093884642633661</v>
      </c>
      <c r="AY100" s="225"/>
      <c r="AZ100" s="226"/>
      <c r="BA100" s="226"/>
      <c r="BB100" s="226"/>
      <c r="BC100" s="217"/>
      <c r="BE100" s="227">
        <f t="shared" si="21"/>
        <v>-91</v>
      </c>
      <c r="BK100" s="219"/>
      <c r="BO100" s="219"/>
    </row>
    <row r="101" spans="1:67" ht="11.25" x14ac:dyDescent="0.2">
      <c r="A101" s="151">
        <v>92</v>
      </c>
      <c r="B101" s="152" t="s">
        <v>435</v>
      </c>
      <c r="C101" s="151">
        <v>0</v>
      </c>
      <c r="D101" s="215">
        <v>0</v>
      </c>
      <c r="E101" s="154">
        <v>0</v>
      </c>
      <c r="F101" s="154">
        <v>0</v>
      </c>
      <c r="G101" s="154">
        <v>0</v>
      </c>
      <c r="H101" s="154">
        <v>0</v>
      </c>
      <c r="I101" s="154">
        <v>0</v>
      </c>
      <c r="J101" s="154">
        <v>0</v>
      </c>
      <c r="K101" s="216">
        <v>0</v>
      </c>
      <c r="L101" s="154">
        <v>0</v>
      </c>
      <c r="M101" s="154">
        <v>0</v>
      </c>
      <c r="N101" s="154">
        <v>0</v>
      </c>
      <c r="O101" s="154">
        <v>0</v>
      </c>
      <c r="P101" s="154">
        <v>0</v>
      </c>
      <c r="Q101" s="154">
        <v>0</v>
      </c>
      <c r="R101" s="154">
        <v>0</v>
      </c>
      <c r="S101" s="154">
        <v>0</v>
      </c>
      <c r="T101" s="154">
        <v>0</v>
      </c>
      <c r="U101" s="154">
        <f t="shared" si="17"/>
        <v>0</v>
      </c>
      <c r="V101" s="217">
        <f t="shared" si="11"/>
        <v>0</v>
      </c>
      <c r="W101" s="154"/>
      <c r="X101" s="154">
        <v>0</v>
      </c>
      <c r="Y101" s="154">
        <v>0</v>
      </c>
      <c r="Z101" s="154">
        <f t="shared" si="12"/>
        <v>0</v>
      </c>
      <c r="AA101" s="154">
        <f t="shared" si="13"/>
        <v>0</v>
      </c>
      <c r="AB101" s="154"/>
      <c r="AC101" s="217">
        <v>0</v>
      </c>
      <c r="AD101" s="217">
        <f t="shared" si="14"/>
        <v>0</v>
      </c>
      <c r="AE101" s="218">
        <f t="shared" si="15"/>
        <v>0</v>
      </c>
      <c r="AF101" s="154">
        <v>0</v>
      </c>
      <c r="AG101" s="219" t="s">
        <v>704</v>
      </c>
      <c r="AH101" s="217">
        <f t="shared" si="16"/>
        <v>0</v>
      </c>
      <c r="AI101" s="154"/>
      <c r="AJ101" s="154"/>
      <c r="AK101" s="220">
        <v>0</v>
      </c>
      <c r="AL101" s="220">
        <v>0</v>
      </c>
      <c r="AM101" s="220">
        <v>0</v>
      </c>
      <c r="AN101" s="220">
        <v>0</v>
      </c>
      <c r="AO101" s="221">
        <v>0</v>
      </c>
      <c r="AP101" s="220">
        <f t="shared" si="18"/>
        <v>0</v>
      </c>
      <c r="AQ101" s="220"/>
      <c r="AR101" s="220"/>
      <c r="AS101" s="220"/>
      <c r="AT101" s="222">
        <f t="shared" si="19"/>
        <v>0</v>
      </c>
      <c r="AU101" s="220"/>
      <c r="AV101" s="223" t="s">
        <v>601</v>
      </c>
      <c r="AW101" s="220" t="s">
        <v>601</v>
      </c>
      <c r="AX101" s="224" t="str">
        <f t="shared" si="20"/>
        <v/>
      </c>
      <c r="AY101" s="225"/>
      <c r="AZ101" s="226"/>
      <c r="BA101" s="226"/>
      <c r="BB101" s="226"/>
      <c r="BC101" s="217"/>
      <c r="BE101" s="227">
        <f t="shared" si="21"/>
        <v>-92</v>
      </c>
      <c r="BK101" s="219"/>
      <c r="BO101" s="219"/>
    </row>
    <row r="102" spans="1:67" ht="11.25" x14ac:dyDescent="0.2">
      <c r="A102" s="151">
        <v>93</v>
      </c>
      <c r="B102" s="152" t="s">
        <v>45</v>
      </c>
      <c r="C102" s="151">
        <v>1</v>
      </c>
      <c r="D102" s="215">
        <v>0</v>
      </c>
      <c r="E102" s="154">
        <v>0</v>
      </c>
      <c r="F102" s="154">
        <v>0</v>
      </c>
      <c r="G102" s="154">
        <v>0</v>
      </c>
      <c r="H102" s="154">
        <v>0</v>
      </c>
      <c r="I102" s="154">
        <v>292086</v>
      </c>
      <c r="J102" s="154">
        <v>3404369</v>
      </c>
      <c r="K102" s="216">
        <v>2005303</v>
      </c>
      <c r="L102" s="154">
        <v>2019554</v>
      </c>
      <c r="M102" s="154">
        <v>33488</v>
      </c>
      <c r="N102" s="154">
        <v>0</v>
      </c>
      <c r="O102" s="154">
        <v>1030203.58</v>
      </c>
      <c r="P102" s="154">
        <v>0</v>
      </c>
      <c r="Q102" s="154">
        <v>0</v>
      </c>
      <c r="R102" s="154">
        <v>0</v>
      </c>
      <c r="S102" s="154">
        <v>0</v>
      </c>
      <c r="T102" s="154" t="s">
        <v>703</v>
      </c>
      <c r="U102" s="154">
        <f t="shared" si="17"/>
        <v>8785003.5800000001</v>
      </c>
      <c r="V102" s="217">
        <f t="shared" si="11"/>
        <v>5.7562356656358036</v>
      </c>
      <c r="W102" s="154"/>
      <c r="X102" s="154">
        <v>152643280.48403001</v>
      </c>
      <c r="Y102" s="154">
        <v>152617163.19999999</v>
      </c>
      <c r="Z102" s="154">
        <f t="shared" si="12"/>
        <v>0</v>
      </c>
      <c r="AA102" s="154">
        <f t="shared" si="13"/>
        <v>0</v>
      </c>
      <c r="AB102" s="154"/>
      <c r="AC102" s="217">
        <v>101.28947429456781</v>
      </c>
      <c r="AD102" s="217">
        <f t="shared" si="14"/>
        <v>99.982889987723539</v>
      </c>
      <c r="AE102" s="218">
        <f t="shared" si="15"/>
        <v>-1.3065843068442717</v>
      </c>
      <c r="AF102" s="154">
        <v>765</v>
      </c>
      <c r="AG102" s="219">
        <v>1</v>
      </c>
      <c r="AH102" s="217">
        <f t="shared" si="16"/>
        <v>99.982889987723539</v>
      </c>
      <c r="AI102" s="154"/>
      <c r="AJ102" s="154"/>
      <c r="AK102" s="220">
        <v>101.28947429456781</v>
      </c>
      <c r="AL102" s="220">
        <v>96.581254615355448</v>
      </c>
      <c r="AM102" s="220">
        <v>97.794669150496134</v>
      </c>
      <c r="AN102" s="220">
        <v>101.28947429456781</v>
      </c>
      <c r="AO102" s="221">
        <v>100.27912912554669</v>
      </c>
      <c r="AP102" s="220">
        <f t="shared" si="18"/>
        <v>99.982889987723539</v>
      </c>
      <c r="AQ102" s="220"/>
      <c r="AR102" s="220"/>
      <c r="AS102" s="220"/>
      <c r="AT102" s="222">
        <f t="shared" si="19"/>
        <v>-0.29623913782315014</v>
      </c>
      <c r="AU102" s="220"/>
      <c r="AV102" s="223">
        <v>16.450773736991518</v>
      </c>
      <c r="AW102" s="220">
        <v>14.856653552425286</v>
      </c>
      <c r="AX102" s="224">
        <f t="shared" si="20"/>
        <v>-1.5941201845662327</v>
      </c>
      <c r="AY102" s="225"/>
      <c r="AZ102" s="226"/>
      <c r="BA102" s="226"/>
      <c r="BB102" s="226"/>
      <c r="BC102" s="217"/>
      <c r="BE102" s="227">
        <f t="shared" si="21"/>
        <v>-93</v>
      </c>
      <c r="BK102" s="219"/>
      <c r="BO102" s="219"/>
    </row>
    <row r="103" spans="1:67" ht="11.25" x14ac:dyDescent="0.2">
      <c r="A103" s="151">
        <v>94</v>
      </c>
      <c r="B103" s="152" t="s">
        <v>330</v>
      </c>
      <c r="C103" s="151">
        <v>1</v>
      </c>
      <c r="D103" s="215">
        <v>0</v>
      </c>
      <c r="E103" s="154">
        <v>0</v>
      </c>
      <c r="F103" s="154">
        <v>0</v>
      </c>
      <c r="G103" s="154">
        <v>0</v>
      </c>
      <c r="H103" s="154">
        <v>0</v>
      </c>
      <c r="I103" s="154">
        <v>0</v>
      </c>
      <c r="J103" s="154">
        <v>336505</v>
      </c>
      <c r="K103" s="216">
        <v>720942</v>
      </c>
      <c r="L103" s="154">
        <v>767239.17</v>
      </c>
      <c r="M103" s="154">
        <v>0</v>
      </c>
      <c r="N103" s="154">
        <v>0</v>
      </c>
      <c r="O103" s="154">
        <v>2908.22</v>
      </c>
      <c r="P103" s="154">
        <v>0</v>
      </c>
      <c r="Q103" s="154">
        <v>0</v>
      </c>
      <c r="R103" s="154">
        <v>0</v>
      </c>
      <c r="S103" s="154">
        <v>0</v>
      </c>
      <c r="T103" s="154" t="s">
        <v>703</v>
      </c>
      <c r="U103" s="154">
        <f t="shared" si="17"/>
        <v>1827594.39</v>
      </c>
      <c r="V103" s="217">
        <f t="shared" si="11"/>
        <v>7.5189041189773018</v>
      </c>
      <c r="W103" s="154"/>
      <c r="X103" s="154">
        <v>23768492.649999999</v>
      </c>
      <c r="Y103" s="154">
        <v>24306659.07</v>
      </c>
      <c r="Z103" s="154">
        <f t="shared" si="12"/>
        <v>538166.42000000179</v>
      </c>
      <c r="AA103" s="154">
        <f t="shared" si="13"/>
        <v>40464.217120332818</v>
      </c>
      <c r="AB103" s="154"/>
      <c r="AC103" s="217">
        <v>104.81663839509088</v>
      </c>
      <c r="AD103" s="217">
        <f t="shared" si="14"/>
        <v>102.09395778776769</v>
      </c>
      <c r="AE103" s="218">
        <f t="shared" si="15"/>
        <v>-2.7226806073231842</v>
      </c>
      <c r="AF103" s="154">
        <v>4</v>
      </c>
      <c r="AG103" s="219">
        <v>1</v>
      </c>
      <c r="AH103" s="217">
        <f t="shared" si="16"/>
        <v>102.09395778776769</v>
      </c>
      <c r="AI103" s="154"/>
      <c r="AJ103" s="154"/>
      <c r="AK103" s="220">
        <v>104.81663839509088</v>
      </c>
      <c r="AL103" s="220">
        <v>103.6615040076211</v>
      </c>
      <c r="AM103" s="220">
        <v>103.66175332768017</v>
      </c>
      <c r="AN103" s="220">
        <v>104.81663839509088</v>
      </c>
      <c r="AO103" s="221">
        <v>102.11620360442635</v>
      </c>
      <c r="AP103" s="220">
        <f t="shared" si="18"/>
        <v>102.09395778776769</v>
      </c>
      <c r="AQ103" s="220"/>
      <c r="AR103" s="220"/>
      <c r="AS103" s="220"/>
      <c r="AT103" s="222">
        <f t="shared" si="19"/>
        <v>-2.2245816658653439E-2</v>
      </c>
      <c r="AU103" s="220"/>
      <c r="AV103" s="223">
        <v>6.5824400368468812</v>
      </c>
      <c r="AW103" s="220">
        <v>3.6057324636979344</v>
      </c>
      <c r="AX103" s="224">
        <f t="shared" si="20"/>
        <v>-2.9767075731489467</v>
      </c>
      <c r="AY103" s="225"/>
      <c r="AZ103" s="226"/>
      <c r="BA103" s="226"/>
      <c r="BB103" s="226"/>
      <c r="BC103" s="217"/>
      <c r="BE103" s="227">
        <f t="shared" si="21"/>
        <v>-94</v>
      </c>
      <c r="BK103" s="219"/>
      <c r="BO103" s="219"/>
    </row>
    <row r="104" spans="1:67" ht="11.25" x14ac:dyDescent="0.2">
      <c r="A104" s="151">
        <v>95</v>
      </c>
      <c r="B104" s="152" t="s">
        <v>39</v>
      </c>
      <c r="C104" s="151">
        <v>1</v>
      </c>
      <c r="D104" s="215">
        <v>0</v>
      </c>
      <c r="E104" s="154">
        <v>0</v>
      </c>
      <c r="F104" s="154">
        <v>0</v>
      </c>
      <c r="G104" s="154">
        <v>0</v>
      </c>
      <c r="H104" s="154">
        <v>0</v>
      </c>
      <c r="I104" s="154">
        <v>1848704</v>
      </c>
      <c r="J104" s="154">
        <v>3925425</v>
      </c>
      <c r="K104" s="216">
        <v>3117326</v>
      </c>
      <c r="L104" s="154">
        <v>7372607</v>
      </c>
      <c r="M104" s="154">
        <v>84510</v>
      </c>
      <c r="N104" s="154">
        <v>209431</v>
      </c>
      <c r="O104" s="154">
        <v>2329662.9300000002</v>
      </c>
      <c r="P104" s="154">
        <v>0</v>
      </c>
      <c r="Q104" s="154">
        <v>0</v>
      </c>
      <c r="R104" s="154">
        <v>0</v>
      </c>
      <c r="S104" s="154">
        <v>0</v>
      </c>
      <c r="T104" s="154" t="s">
        <v>703</v>
      </c>
      <c r="U104" s="154">
        <f t="shared" si="17"/>
        <v>18887665.93</v>
      </c>
      <c r="V104" s="217">
        <f t="shared" si="11"/>
        <v>8.2515178970152743</v>
      </c>
      <c r="W104" s="154"/>
      <c r="X104" s="154">
        <v>226544925.61000004</v>
      </c>
      <c r="Y104" s="154">
        <v>228899290.59999999</v>
      </c>
      <c r="Z104" s="154">
        <f t="shared" si="12"/>
        <v>2354364.9899999499</v>
      </c>
      <c r="AA104" s="154">
        <f t="shared" si="13"/>
        <v>194270.84851090776</v>
      </c>
      <c r="AB104" s="154"/>
      <c r="AC104" s="217">
        <v>100.27001010763144</v>
      </c>
      <c r="AD104" s="217">
        <f t="shared" si="14"/>
        <v>100.95349482477822</v>
      </c>
      <c r="AE104" s="218">
        <f t="shared" si="15"/>
        <v>0.68348471714678283</v>
      </c>
      <c r="AF104" s="154">
        <v>1757</v>
      </c>
      <c r="AG104" s="219">
        <v>1</v>
      </c>
      <c r="AH104" s="217">
        <f t="shared" si="16"/>
        <v>100.95349482477822</v>
      </c>
      <c r="AI104" s="154"/>
      <c r="AJ104" s="154"/>
      <c r="AK104" s="220">
        <v>100.27001010763144</v>
      </c>
      <c r="AL104" s="220">
        <v>100.23880003479222</v>
      </c>
      <c r="AM104" s="220">
        <v>100.27001010763144</v>
      </c>
      <c r="AN104" s="220">
        <v>100.27001010763144</v>
      </c>
      <c r="AO104" s="221">
        <v>101.09105804361013</v>
      </c>
      <c r="AP104" s="220">
        <f t="shared" si="18"/>
        <v>100.95349482477822</v>
      </c>
      <c r="AQ104" s="220"/>
      <c r="AR104" s="220"/>
      <c r="AS104" s="220"/>
      <c r="AT104" s="222">
        <f t="shared" si="19"/>
        <v>-0.13756321883191447</v>
      </c>
      <c r="AU104" s="220"/>
      <c r="AV104" s="223">
        <v>10.642874418030464</v>
      </c>
      <c r="AW104" s="220">
        <v>11.463668137205229</v>
      </c>
      <c r="AX104" s="224">
        <f t="shared" si="20"/>
        <v>0.82079371917476429</v>
      </c>
      <c r="AY104" s="225"/>
      <c r="AZ104" s="226"/>
      <c r="BA104" s="226"/>
      <c r="BB104" s="226"/>
      <c r="BC104" s="217"/>
      <c r="BE104" s="227">
        <f t="shared" si="21"/>
        <v>-95</v>
      </c>
      <c r="BK104" s="219"/>
      <c r="BO104" s="219"/>
    </row>
    <row r="105" spans="1:67" ht="11.25" x14ac:dyDescent="0.2">
      <c r="A105" s="151">
        <v>96</v>
      </c>
      <c r="B105" s="152" t="s">
        <v>255</v>
      </c>
      <c r="C105" s="151">
        <v>1</v>
      </c>
      <c r="D105" s="215">
        <v>0</v>
      </c>
      <c r="E105" s="154">
        <v>0</v>
      </c>
      <c r="F105" s="154">
        <v>0</v>
      </c>
      <c r="G105" s="154">
        <v>0</v>
      </c>
      <c r="H105" s="154">
        <v>0</v>
      </c>
      <c r="I105" s="154">
        <v>0</v>
      </c>
      <c r="J105" s="154">
        <v>1062500</v>
      </c>
      <c r="K105" s="216">
        <v>1062500</v>
      </c>
      <c r="L105" s="154">
        <v>1847098</v>
      </c>
      <c r="M105" s="154">
        <v>0</v>
      </c>
      <c r="N105" s="154">
        <v>185942</v>
      </c>
      <c r="O105" s="154">
        <v>195173.44</v>
      </c>
      <c r="P105" s="154">
        <v>0</v>
      </c>
      <c r="Q105" s="154">
        <v>0</v>
      </c>
      <c r="R105" s="154">
        <v>0</v>
      </c>
      <c r="S105" s="154">
        <v>0</v>
      </c>
      <c r="T105" s="154" t="s">
        <v>706</v>
      </c>
      <c r="U105" s="154">
        <f t="shared" si="17"/>
        <v>3060244.8400000008</v>
      </c>
      <c r="V105" s="217">
        <f t="shared" si="11"/>
        <v>4.5470081362586887</v>
      </c>
      <c r="W105" s="154"/>
      <c r="X105" s="154">
        <v>42847018.859999999</v>
      </c>
      <c r="Y105" s="154">
        <v>67302383.200000003</v>
      </c>
      <c r="Z105" s="154">
        <f t="shared" si="12"/>
        <v>24455364.340000004</v>
      </c>
      <c r="AA105" s="154">
        <f t="shared" si="13"/>
        <v>1111987.406291506</v>
      </c>
      <c r="AB105" s="154"/>
      <c r="AC105" s="217">
        <v>156.7364616373018</v>
      </c>
      <c r="AD105" s="217">
        <f t="shared" si="14"/>
        <v>154.48074931416244</v>
      </c>
      <c r="AE105" s="218">
        <f t="shared" si="15"/>
        <v>-2.2557123231393632</v>
      </c>
      <c r="AF105" s="154">
        <v>119</v>
      </c>
      <c r="AG105" s="219">
        <v>1</v>
      </c>
      <c r="AH105" s="217">
        <f t="shared" si="16"/>
        <v>154.48074931416244</v>
      </c>
      <c r="AI105" s="154"/>
      <c r="AJ105" s="154"/>
      <c r="AK105" s="220">
        <v>156.7364616373018</v>
      </c>
      <c r="AL105" s="220">
        <v>156.73559789961254</v>
      </c>
      <c r="AM105" s="220">
        <v>156.7364616373018</v>
      </c>
      <c r="AN105" s="220">
        <v>156.7364616373018</v>
      </c>
      <c r="AO105" s="221">
        <v>156.7364616373018</v>
      </c>
      <c r="AP105" s="220">
        <f t="shared" si="18"/>
        <v>154.48074931416244</v>
      </c>
      <c r="AQ105" s="220"/>
      <c r="AR105" s="220"/>
      <c r="AS105" s="220"/>
      <c r="AT105" s="222">
        <f t="shared" si="19"/>
        <v>-2.2557123231393632</v>
      </c>
      <c r="AU105" s="220"/>
      <c r="AV105" s="223">
        <v>4.2830907435748582</v>
      </c>
      <c r="AW105" s="220">
        <v>2.61134048181076</v>
      </c>
      <c r="AX105" s="224">
        <f t="shared" si="20"/>
        <v>-1.6717502617640982</v>
      </c>
      <c r="AY105" s="225"/>
      <c r="AZ105" s="226"/>
      <c r="BA105" s="226"/>
      <c r="BB105" s="226"/>
      <c r="BC105" s="217"/>
      <c r="BE105" s="227">
        <f t="shared" si="21"/>
        <v>-96</v>
      </c>
      <c r="BK105" s="219"/>
      <c r="BO105" s="219"/>
    </row>
    <row r="106" spans="1:67" ht="11.25" x14ac:dyDescent="0.2">
      <c r="A106" s="151">
        <v>97</v>
      </c>
      <c r="B106" s="152" t="s">
        <v>117</v>
      </c>
      <c r="C106" s="151">
        <v>1</v>
      </c>
      <c r="D106" s="215">
        <v>0</v>
      </c>
      <c r="E106" s="154">
        <v>250000</v>
      </c>
      <c r="F106" s="154">
        <v>0</v>
      </c>
      <c r="G106" s="154">
        <v>0</v>
      </c>
      <c r="H106" s="154">
        <v>0</v>
      </c>
      <c r="I106" s="154">
        <v>0</v>
      </c>
      <c r="J106" s="154">
        <v>2784966</v>
      </c>
      <c r="K106" s="216">
        <v>3241019</v>
      </c>
      <c r="L106" s="154">
        <v>2923402</v>
      </c>
      <c r="M106" s="154">
        <v>6007</v>
      </c>
      <c r="N106" s="154">
        <v>404140</v>
      </c>
      <c r="O106" s="154">
        <v>328777.61</v>
      </c>
      <c r="P106" s="154">
        <v>0</v>
      </c>
      <c r="Q106" s="154">
        <v>0</v>
      </c>
      <c r="R106" s="154">
        <v>0</v>
      </c>
      <c r="S106" s="154">
        <v>0</v>
      </c>
      <c r="T106" s="154" t="s">
        <v>703</v>
      </c>
      <c r="U106" s="154">
        <f t="shared" si="17"/>
        <v>9938311.6099999994</v>
      </c>
      <c r="V106" s="217">
        <f t="shared" si="11"/>
        <v>10.355421894199434</v>
      </c>
      <c r="W106" s="154"/>
      <c r="X106" s="154">
        <v>96678430.429999992</v>
      </c>
      <c r="Y106" s="154">
        <v>95972059</v>
      </c>
      <c r="Z106" s="154">
        <f t="shared" si="12"/>
        <v>0</v>
      </c>
      <c r="AA106" s="154">
        <f t="shared" si="13"/>
        <v>0</v>
      </c>
      <c r="AB106" s="154"/>
      <c r="AC106" s="217">
        <v>99.93453701098386</v>
      </c>
      <c r="AD106" s="217">
        <f t="shared" si="14"/>
        <v>99.269359849080871</v>
      </c>
      <c r="AE106" s="218">
        <f t="shared" si="15"/>
        <v>-0.6651771619029887</v>
      </c>
      <c r="AF106" s="154">
        <v>208</v>
      </c>
      <c r="AG106" s="219">
        <v>1</v>
      </c>
      <c r="AH106" s="217">
        <f t="shared" si="16"/>
        <v>99.269359849080871</v>
      </c>
      <c r="AI106" s="154"/>
      <c r="AJ106" s="154"/>
      <c r="AK106" s="220">
        <v>99.93453701098386</v>
      </c>
      <c r="AL106" s="220">
        <v>99.890278439409414</v>
      </c>
      <c r="AM106" s="220">
        <v>99.93453701098386</v>
      </c>
      <c r="AN106" s="220">
        <v>99.93453701098386</v>
      </c>
      <c r="AO106" s="221">
        <v>99.450707137991458</v>
      </c>
      <c r="AP106" s="220">
        <f t="shared" si="18"/>
        <v>99.269359849080871</v>
      </c>
      <c r="AQ106" s="220"/>
      <c r="AR106" s="220"/>
      <c r="AS106" s="220"/>
      <c r="AT106" s="222">
        <f t="shared" si="19"/>
        <v>-0.18134728891058671</v>
      </c>
      <c r="AU106" s="220"/>
      <c r="AV106" s="223">
        <v>8.8243087673910772</v>
      </c>
      <c r="AW106" s="220">
        <v>8.0999601386083011</v>
      </c>
      <c r="AX106" s="224">
        <f t="shared" si="20"/>
        <v>-0.72434862878277606</v>
      </c>
      <c r="AY106" s="225"/>
      <c r="AZ106" s="226"/>
      <c r="BA106" s="226"/>
      <c r="BB106" s="226"/>
      <c r="BC106" s="217"/>
      <c r="BE106" s="227">
        <f t="shared" si="21"/>
        <v>-97</v>
      </c>
      <c r="BK106" s="219"/>
      <c r="BO106" s="219"/>
    </row>
    <row r="107" spans="1:67" ht="11.25" x14ac:dyDescent="0.2">
      <c r="A107" s="151">
        <v>98</v>
      </c>
      <c r="B107" s="152" t="s">
        <v>84</v>
      </c>
      <c r="C107" s="151">
        <v>1</v>
      </c>
      <c r="D107" s="215">
        <v>0</v>
      </c>
      <c r="E107" s="154">
        <v>25000</v>
      </c>
      <c r="F107" s="154">
        <v>0</v>
      </c>
      <c r="G107" s="154">
        <v>0</v>
      </c>
      <c r="H107" s="154">
        <v>0</v>
      </c>
      <c r="I107" s="154">
        <v>0</v>
      </c>
      <c r="J107" s="154">
        <v>0</v>
      </c>
      <c r="K107" s="216">
        <v>0</v>
      </c>
      <c r="L107" s="154">
        <v>53500</v>
      </c>
      <c r="M107" s="154">
        <v>0</v>
      </c>
      <c r="N107" s="154">
        <v>0</v>
      </c>
      <c r="O107" s="154">
        <v>1929.27</v>
      </c>
      <c r="P107" s="154">
        <v>0</v>
      </c>
      <c r="Q107" s="154">
        <v>0</v>
      </c>
      <c r="R107" s="154">
        <v>0</v>
      </c>
      <c r="S107" s="154">
        <v>0</v>
      </c>
      <c r="T107" s="154" t="s">
        <v>706</v>
      </c>
      <c r="U107" s="154">
        <f t="shared" si="17"/>
        <v>42979.270000000004</v>
      </c>
      <c r="V107" s="217">
        <f t="shared" si="11"/>
        <v>2.7015084202004358</v>
      </c>
      <c r="W107" s="154"/>
      <c r="X107" s="154">
        <v>917915.93000000017</v>
      </c>
      <c r="Y107" s="154">
        <v>1590936</v>
      </c>
      <c r="Z107" s="154">
        <f t="shared" si="12"/>
        <v>673020.06999999983</v>
      </c>
      <c r="AA107" s="154">
        <f t="shared" si="13"/>
        <v>18181.693860688865</v>
      </c>
      <c r="AB107" s="154"/>
      <c r="AC107" s="217">
        <v>159.2951848633453</v>
      </c>
      <c r="AD107" s="217">
        <f t="shared" si="14"/>
        <v>171.33968969677983</v>
      </c>
      <c r="AE107" s="218">
        <f t="shared" si="15"/>
        <v>12.04450483343453</v>
      </c>
      <c r="AF107" s="154">
        <v>1</v>
      </c>
      <c r="AG107" s="219">
        <v>1</v>
      </c>
      <c r="AH107" s="217">
        <f t="shared" si="16"/>
        <v>171.33968969677983</v>
      </c>
      <c r="AI107" s="154"/>
      <c r="AJ107" s="154"/>
      <c r="AK107" s="220">
        <v>159.2951848633453</v>
      </c>
      <c r="AL107" s="220">
        <v>224.48980490010371</v>
      </c>
      <c r="AM107" s="220">
        <v>224.48980490010371</v>
      </c>
      <c r="AN107" s="220">
        <v>159.2951848633453</v>
      </c>
      <c r="AO107" s="221">
        <v>171.49519628471157</v>
      </c>
      <c r="AP107" s="220">
        <f t="shared" si="18"/>
        <v>171.33968969677983</v>
      </c>
      <c r="AQ107" s="220"/>
      <c r="AR107" s="220"/>
      <c r="AS107" s="220"/>
      <c r="AT107" s="222">
        <f t="shared" si="19"/>
        <v>-0.15550658793173966</v>
      </c>
      <c r="AU107" s="220"/>
      <c r="AV107" s="223">
        <v>-5.3081841709515816</v>
      </c>
      <c r="AW107" s="220">
        <v>1.7266512532206717</v>
      </c>
      <c r="AX107" s="224">
        <f t="shared" si="20"/>
        <v>7.034835424172253</v>
      </c>
      <c r="AY107" s="225"/>
      <c r="AZ107" s="226"/>
      <c r="BA107" s="226"/>
      <c r="BB107" s="226"/>
      <c r="BC107" s="217"/>
      <c r="BE107" s="227">
        <f t="shared" si="21"/>
        <v>-98</v>
      </c>
      <c r="BK107" s="219"/>
      <c r="BO107" s="219"/>
    </row>
    <row r="108" spans="1:67" ht="11.25" x14ac:dyDescent="0.2">
      <c r="A108" s="151">
        <v>99</v>
      </c>
      <c r="B108" s="152" t="s">
        <v>209</v>
      </c>
      <c r="C108" s="151">
        <v>1</v>
      </c>
      <c r="D108" s="215">
        <v>0</v>
      </c>
      <c r="E108" s="154">
        <v>9000</v>
      </c>
      <c r="F108" s="154">
        <v>0</v>
      </c>
      <c r="G108" s="154">
        <v>0</v>
      </c>
      <c r="H108" s="154">
        <v>0</v>
      </c>
      <c r="I108" s="154">
        <v>285220</v>
      </c>
      <c r="J108" s="154">
        <v>1188695</v>
      </c>
      <c r="K108" s="216">
        <v>418745</v>
      </c>
      <c r="L108" s="154">
        <v>776144</v>
      </c>
      <c r="M108" s="154">
        <v>16264</v>
      </c>
      <c r="N108" s="154">
        <v>0</v>
      </c>
      <c r="O108" s="154">
        <v>157407.39000000001</v>
      </c>
      <c r="P108" s="154">
        <v>0</v>
      </c>
      <c r="Q108" s="154">
        <v>0</v>
      </c>
      <c r="R108" s="154">
        <v>0</v>
      </c>
      <c r="S108" s="154">
        <v>0</v>
      </c>
      <c r="T108" s="154" t="s">
        <v>703</v>
      </c>
      <c r="U108" s="154">
        <f t="shared" si="17"/>
        <v>2851475.39</v>
      </c>
      <c r="V108" s="217">
        <f t="shared" si="11"/>
        <v>5.6649954239593807</v>
      </c>
      <c r="W108" s="154"/>
      <c r="X108" s="154">
        <v>34005786.001159996</v>
      </c>
      <c r="Y108" s="154">
        <v>50334999</v>
      </c>
      <c r="Z108" s="154">
        <f t="shared" si="12"/>
        <v>16329212.998840004</v>
      </c>
      <c r="AA108" s="154">
        <f t="shared" si="13"/>
        <v>925049.16915286658</v>
      </c>
      <c r="AB108" s="154"/>
      <c r="AC108" s="217">
        <v>149.2902517174459</v>
      </c>
      <c r="AD108" s="217">
        <f t="shared" si="14"/>
        <v>145.29865543811184</v>
      </c>
      <c r="AE108" s="218">
        <f t="shared" si="15"/>
        <v>-3.9915962793340611</v>
      </c>
      <c r="AF108" s="154">
        <v>91</v>
      </c>
      <c r="AG108" s="219">
        <v>1</v>
      </c>
      <c r="AH108" s="217">
        <f t="shared" si="16"/>
        <v>145.29865543811184</v>
      </c>
      <c r="AI108" s="154"/>
      <c r="AJ108" s="154"/>
      <c r="AK108" s="220">
        <v>149.2902517174459</v>
      </c>
      <c r="AL108" s="220">
        <v>149.26253004907659</v>
      </c>
      <c r="AM108" s="220">
        <v>149.2902517174459</v>
      </c>
      <c r="AN108" s="220">
        <v>149.2902517174459</v>
      </c>
      <c r="AO108" s="221">
        <v>145.46081928076825</v>
      </c>
      <c r="AP108" s="220">
        <f t="shared" si="18"/>
        <v>145.29865543811184</v>
      </c>
      <c r="AQ108" s="220"/>
      <c r="AR108" s="220"/>
      <c r="AS108" s="220"/>
      <c r="AT108" s="222">
        <f t="shared" si="19"/>
        <v>-0.16216384265641182</v>
      </c>
      <c r="AU108" s="220"/>
      <c r="AV108" s="223">
        <v>5.8814482072833272</v>
      </c>
      <c r="AW108" s="220">
        <v>2.5816142012414578</v>
      </c>
      <c r="AX108" s="224">
        <f t="shared" si="20"/>
        <v>-3.2998340060418694</v>
      </c>
      <c r="AY108" s="225"/>
      <c r="AZ108" s="226"/>
      <c r="BA108" s="226"/>
      <c r="BB108" s="226"/>
      <c r="BC108" s="217"/>
      <c r="BE108" s="227">
        <f t="shared" si="21"/>
        <v>-99</v>
      </c>
      <c r="BK108" s="219"/>
      <c r="BO108" s="219"/>
    </row>
    <row r="109" spans="1:67" ht="11.25" x14ac:dyDescent="0.2">
      <c r="A109" s="151">
        <v>100</v>
      </c>
      <c r="B109" s="152" t="s">
        <v>98</v>
      </c>
      <c r="C109" s="151">
        <v>1</v>
      </c>
      <c r="D109" s="215">
        <v>0</v>
      </c>
      <c r="E109" s="154">
        <v>541776</v>
      </c>
      <c r="F109" s="154">
        <v>0</v>
      </c>
      <c r="G109" s="154">
        <v>0</v>
      </c>
      <c r="H109" s="154">
        <v>0</v>
      </c>
      <c r="I109" s="154">
        <v>223291</v>
      </c>
      <c r="J109" s="154">
        <v>7570444</v>
      </c>
      <c r="K109" s="216">
        <v>3951559</v>
      </c>
      <c r="L109" s="154">
        <v>4583576</v>
      </c>
      <c r="M109" s="154">
        <v>57524</v>
      </c>
      <c r="N109" s="154">
        <v>0</v>
      </c>
      <c r="O109" s="154">
        <v>478653.63</v>
      </c>
      <c r="P109" s="154">
        <v>0</v>
      </c>
      <c r="Q109" s="154">
        <v>0</v>
      </c>
      <c r="R109" s="154">
        <v>0</v>
      </c>
      <c r="S109" s="154">
        <v>0</v>
      </c>
      <c r="T109" s="154" t="s">
        <v>703</v>
      </c>
      <c r="U109" s="154">
        <f t="shared" si="17"/>
        <v>17406823.629999999</v>
      </c>
      <c r="V109" s="217">
        <f t="shared" si="11"/>
        <v>8.5555542053345999</v>
      </c>
      <c r="W109" s="154"/>
      <c r="X109" s="154">
        <v>159351946.7809</v>
      </c>
      <c r="Y109" s="154">
        <v>203456412.19999999</v>
      </c>
      <c r="Z109" s="154">
        <f t="shared" si="12"/>
        <v>44104465.419099987</v>
      </c>
      <c r="AA109" s="154">
        <f t="shared" si="13"/>
        <v>3773381.4459041534</v>
      </c>
      <c r="AB109" s="154"/>
      <c r="AC109" s="217">
        <v>133.04426818451088</v>
      </c>
      <c r="AD109" s="217">
        <f>IFERROR(IF(C109=1,(Y109-AA109)/X109*100,0),"")</f>
        <v>125.30943913013427</v>
      </c>
      <c r="AE109" s="218">
        <f t="shared" si="15"/>
        <v>-7.7348290543766183</v>
      </c>
      <c r="AF109" s="154">
        <v>281</v>
      </c>
      <c r="AG109" s="219">
        <v>1</v>
      </c>
      <c r="AH109" s="217">
        <f t="shared" si="16"/>
        <v>125.30943913013427</v>
      </c>
      <c r="AI109" s="154"/>
      <c r="AJ109" s="154"/>
      <c r="AK109" s="220">
        <v>133.04426818451088</v>
      </c>
      <c r="AL109" s="220">
        <v>132.48691645829086</v>
      </c>
      <c r="AM109" s="220">
        <v>133.02914048260848</v>
      </c>
      <c r="AN109" s="220">
        <v>133.04426818451088</v>
      </c>
      <c r="AO109" s="221">
        <v>133.04426818451088</v>
      </c>
      <c r="AP109" s="220">
        <f t="shared" si="18"/>
        <v>125.30943913013427</v>
      </c>
      <c r="AQ109" s="220"/>
      <c r="AR109" s="220"/>
      <c r="AS109" s="220"/>
      <c r="AT109" s="222">
        <f t="shared" si="19"/>
        <v>-7.7348290543766183</v>
      </c>
      <c r="AU109" s="220"/>
      <c r="AV109" s="223">
        <v>14.379802532330238</v>
      </c>
      <c r="AW109" s="220">
        <v>6.891325014944635</v>
      </c>
      <c r="AX109" s="224">
        <f t="shared" si="20"/>
        <v>-7.4884775173856033</v>
      </c>
      <c r="AY109" s="225"/>
      <c r="AZ109" s="226"/>
      <c r="BA109" s="226"/>
      <c r="BB109" s="226"/>
      <c r="BC109" s="217"/>
      <c r="BE109" s="227">
        <f t="shared" si="21"/>
        <v>-100</v>
      </c>
      <c r="BK109" s="219"/>
      <c r="BO109" s="219"/>
    </row>
    <row r="110" spans="1:67" ht="11.25" x14ac:dyDescent="0.2">
      <c r="A110" s="151">
        <v>101</v>
      </c>
      <c r="B110" s="152" t="s">
        <v>142</v>
      </c>
      <c r="C110" s="151">
        <v>1</v>
      </c>
      <c r="D110" s="215">
        <v>0</v>
      </c>
      <c r="E110" s="154">
        <v>0</v>
      </c>
      <c r="F110" s="154">
        <v>0</v>
      </c>
      <c r="G110" s="154">
        <v>0</v>
      </c>
      <c r="H110" s="154">
        <v>0</v>
      </c>
      <c r="I110" s="154">
        <v>532471</v>
      </c>
      <c r="J110" s="154">
        <v>5489551</v>
      </c>
      <c r="K110" s="216">
        <v>1759158</v>
      </c>
      <c r="L110" s="154">
        <v>1715000</v>
      </c>
      <c r="M110" s="154">
        <v>64435</v>
      </c>
      <c r="N110" s="154">
        <v>0</v>
      </c>
      <c r="O110" s="154">
        <v>411232.92</v>
      </c>
      <c r="P110" s="154">
        <v>0</v>
      </c>
      <c r="Q110" s="154">
        <v>0</v>
      </c>
      <c r="R110" s="154">
        <v>0</v>
      </c>
      <c r="S110" s="154">
        <v>0</v>
      </c>
      <c r="T110" s="154" t="s">
        <v>706</v>
      </c>
      <c r="U110" s="154">
        <f t="shared" si="17"/>
        <v>8771347.9199999999</v>
      </c>
      <c r="V110" s="217">
        <f t="shared" si="11"/>
        <v>9.4014476450343185</v>
      </c>
      <c r="W110" s="154"/>
      <c r="X110" s="154">
        <v>65275976.234380007</v>
      </c>
      <c r="Y110" s="154">
        <v>93297843.599999994</v>
      </c>
      <c r="Z110" s="154">
        <f t="shared" si="12"/>
        <v>28021867.365619987</v>
      </c>
      <c r="AA110" s="154">
        <f t="shared" si="13"/>
        <v>2634461.1895397208</v>
      </c>
      <c r="AB110" s="154"/>
      <c r="AC110" s="217">
        <v>131.65247514434901</v>
      </c>
      <c r="AD110" s="217">
        <f t="shared" si="14"/>
        <v>138.89241898876276</v>
      </c>
      <c r="AE110" s="218">
        <f t="shared" si="15"/>
        <v>7.2399438444137445</v>
      </c>
      <c r="AF110" s="154">
        <v>331</v>
      </c>
      <c r="AG110" s="219">
        <v>1</v>
      </c>
      <c r="AH110" s="217">
        <f t="shared" si="16"/>
        <v>138.89241898876276</v>
      </c>
      <c r="AI110" s="154"/>
      <c r="AJ110" s="154"/>
      <c r="AK110" s="220">
        <v>131.65247514434901</v>
      </c>
      <c r="AL110" s="220">
        <v>131.63694062439163</v>
      </c>
      <c r="AM110" s="220">
        <v>131.65247514434901</v>
      </c>
      <c r="AN110" s="220">
        <v>131.65247514434901</v>
      </c>
      <c r="AO110" s="221">
        <v>138.53860509808445</v>
      </c>
      <c r="AP110" s="220">
        <f t="shared" si="18"/>
        <v>138.89241898876276</v>
      </c>
      <c r="AQ110" s="220"/>
      <c r="AR110" s="220"/>
      <c r="AS110" s="220"/>
      <c r="AT110" s="222">
        <f t="shared" si="19"/>
        <v>0.35381389067831037</v>
      </c>
      <c r="AU110" s="220"/>
      <c r="AV110" s="223">
        <v>4.5106014917393296</v>
      </c>
      <c r="AW110" s="220">
        <v>11.871378887036519</v>
      </c>
      <c r="AX110" s="224">
        <f t="shared" si="20"/>
        <v>7.3607773952971893</v>
      </c>
      <c r="AY110" s="225"/>
      <c r="AZ110" s="226"/>
      <c r="BA110" s="226"/>
      <c r="BB110" s="226"/>
      <c r="BC110" s="217"/>
      <c r="BE110" s="227">
        <f t="shared" si="21"/>
        <v>-101</v>
      </c>
      <c r="BK110" s="219"/>
      <c r="BO110" s="219"/>
    </row>
    <row r="111" spans="1:67" ht="11.25" x14ac:dyDescent="0.2">
      <c r="A111" s="151">
        <v>102</v>
      </c>
      <c r="B111" s="152" t="s">
        <v>436</v>
      </c>
      <c r="C111" s="151">
        <v>0</v>
      </c>
      <c r="D111" s="215">
        <v>0</v>
      </c>
      <c r="E111" s="154">
        <v>0</v>
      </c>
      <c r="F111" s="154">
        <v>0</v>
      </c>
      <c r="G111" s="154">
        <v>0</v>
      </c>
      <c r="H111" s="154">
        <v>0</v>
      </c>
      <c r="I111" s="154">
        <v>0</v>
      </c>
      <c r="J111" s="154">
        <v>0</v>
      </c>
      <c r="K111" s="216">
        <v>0</v>
      </c>
      <c r="L111" s="154">
        <v>96003</v>
      </c>
      <c r="M111" s="154">
        <v>0</v>
      </c>
      <c r="N111" s="154">
        <v>0</v>
      </c>
      <c r="O111" s="154">
        <v>0</v>
      </c>
      <c r="P111" s="154">
        <v>0</v>
      </c>
      <c r="Q111" s="154">
        <v>0</v>
      </c>
      <c r="R111" s="154">
        <v>0</v>
      </c>
      <c r="S111" s="154">
        <v>0</v>
      </c>
      <c r="T111" s="154">
        <v>0</v>
      </c>
      <c r="U111" s="154">
        <f t="shared" si="17"/>
        <v>0</v>
      </c>
      <c r="V111" s="217">
        <f t="shared" si="11"/>
        <v>0</v>
      </c>
      <c r="W111" s="154"/>
      <c r="X111" s="154">
        <v>966323.64</v>
      </c>
      <c r="Y111" s="154">
        <v>1194586.1499999999</v>
      </c>
      <c r="Z111" s="154">
        <f t="shared" si="12"/>
        <v>228262.50999999989</v>
      </c>
      <c r="AA111" s="154">
        <f t="shared" si="13"/>
        <v>0</v>
      </c>
      <c r="AB111" s="154"/>
      <c r="AC111" s="217">
        <v>0</v>
      </c>
      <c r="AD111" s="217">
        <f t="shared" si="14"/>
        <v>0</v>
      </c>
      <c r="AE111" s="218">
        <f t="shared" si="15"/>
        <v>0</v>
      </c>
      <c r="AF111" s="154">
        <v>0</v>
      </c>
      <c r="AG111" s="219" t="s">
        <v>704</v>
      </c>
      <c r="AH111" s="217">
        <f t="shared" si="16"/>
        <v>0</v>
      </c>
      <c r="AI111" s="154"/>
      <c r="AJ111" s="154"/>
      <c r="AK111" s="220">
        <v>0</v>
      </c>
      <c r="AL111" s="220">
        <v>0</v>
      </c>
      <c r="AM111" s="220">
        <v>0</v>
      </c>
      <c r="AN111" s="220">
        <v>0</v>
      </c>
      <c r="AO111" s="221">
        <v>0</v>
      </c>
      <c r="AP111" s="220">
        <f t="shared" si="18"/>
        <v>0</v>
      </c>
      <c r="AQ111" s="220"/>
      <c r="AR111" s="220"/>
      <c r="AS111" s="220"/>
      <c r="AT111" s="222">
        <f t="shared" si="19"/>
        <v>0</v>
      </c>
      <c r="AU111" s="220"/>
      <c r="AV111" s="223" t="s">
        <v>601</v>
      </c>
      <c r="AW111" s="220" t="s">
        <v>601</v>
      </c>
      <c r="AX111" s="224" t="str">
        <f t="shared" si="20"/>
        <v/>
      </c>
      <c r="AY111" s="225"/>
      <c r="AZ111" s="226"/>
      <c r="BA111" s="226"/>
      <c r="BB111" s="226"/>
      <c r="BC111" s="217" t="s">
        <v>707</v>
      </c>
      <c r="BE111" s="227">
        <f t="shared" si="21"/>
        <v>-102</v>
      </c>
      <c r="BK111" s="219"/>
      <c r="BO111" s="219"/>
    </row>
    <row r="112" spans="1:67" ht="11.25" x14ac:dyDescent="0.2">
      <c r="A112" s="151">
        <v>103</v>
      </c>
      <c r="B112" s="152" t="s">
        <v>267</v>
      </c>
      <c r="C112" s="151">
        <v>1</v>
      </c>
      <c r="D112" s="215">
        <v>0</v>
      </c>
      <c r="E112" s="154">
        <v>0</v>
      </c>
      <c r="F112" s="154">
        <v>0</v>
      </c>
      <c r="G112" s="154">
        <v>0</v>
      </c>
      <c r="H112" s="154">
        <v>0</v>
      </c>
      <c r="I112" s="154">
        <v>0</v>
      </c>
      <c r="J112" s="154">
        <v>1458880</v>
      </c>
      <c r="K112" s="216">
        <v>336998</v>
      </c>
      <c r="L112" s="154">
        <v>412445.84</v>
      </c>
      <c r="M112" s="154">
        <v>16887</v>
      </c>
      <c r="N112" s="154">
        <v>280302</v>
      </c>
      <c r="O112" s="154">
        <v>25355.89</v>
      </c>
      <c r="P112" s="154">
        <v>0</v>
      </c>
      <c r="Q112" s="154">
        <v>0</v>
      </c>
      <c r="R112" s="154">
        <v>0</v>
      </c>
      <c r="S112" s="154">
        <v>0</v>
      </c>
      <c r="T112" s="154" t="s">
        <v>706</v>
      </c>
      <c r="U112" s="154">
        <f t="shared" si="17"/>
        <v>2242156.642</v>
      </c>
      <c r="V112" s="217">
        <f t="shared" si="11"/>
        <v>5.8409348602407301</v>
      </c>
      <c r="W112" s="154"/>
      <c r="X112" s="154">
        <v>38690363.829999998</v>
      </c>
      <c r="Y112" s="154">
        <v>38386948.247999996</v>
      </c>
      <c r="Z112" s="154">
        <f t="shared" si="12"/>
        <v>0</v>
      </c>
      <c r="AA112" s="154">
        <f t="shared" si="13"/>
        <v>0</v>
      </c>
      <c r="AB112" s="154"/>
      <c r="AC112" s="217">
        <v>100.8735953193229</v>
      </c>
      <c r="AD112" s="217">
        <f t="shared" si="14"/>
        <v>99.215785141403245</v>
      </c>
      <c r="AE112" s="218">
        <f t="shared" si="15"/>
        <v>-1.6578101779196572</v>
      </c>
      <c r="AF112" s="154">
        <v>17</v>
      </c>
      <c r="AG112" s="219">
        <v>1</v>
      </c>
      <c r="AH112" s="217">
        <f t="shared" si="16"/>
        <v>99.215785141403245</v>
      </c>
      <c r="AI112" s="154"/>
      <c r="AJ112" s="154"/>
      <c r="AK112" s="220">
        <v>100.8735953193229</v>
      </c>
      <c r="AL112" s="220">
        <v>100.48122882582729</v>
      </c>
      <c r="AM112" s="220">
        <v>100.45477924701855</v>
      </c>
      <c r="AN112" s="220">
        <v>100.8735953193229</v>
      </c>
      <c r="AO112" s="221">
        <v>99.404515380076759</v>
      </c>
      <c r="AP112" s="220">
        <f t="shared" si="18"/>
        <v>99.215785141403245</v>
      </c>
      <c r="AQ112" s="220"/>
      <c r="AR112" s="220"/>
      <c r="AS112" s="220"/>
      <c r="AT112" s="222">
        <f t="shared" si="19"/>
        <v>-0.18873023867351435</v>
      </c>
      <c r="AU112" s="220"/>
      <c r="AV112" s="223">
        <v>13.697774759051715</v>
      </c>
      <c r="AW112" s="220">
        <v>11.786716554513161</v>
      </c>
      <c r="AX112" s="224">
        <f t="shared" si="20"/>
        <v>-1.9110582045385538</v>
      </c>
      <c r="AY112" s="225"/>
      <c r="AZ112" s="226"/>
      <c r="BA112" s="226"/>
      <c r="BB112" s="226"/>
      <c r="BC112" s="217"/>
      <c r="BE112" s="227">
        <f t="shared" si="21"/>
        <v>-103</v>
      </c>
      <c r="BK112" s="219"/>
      <c r="BO112" s="219"/>
    </row>
    <row r="113" spans="1:67" s="154" customFormat="1" ht="11.25" x14ac:dyDescent="0.2">
      <c r="A113" s="151">
        <v>104</v>
      </c>
      <c r="B113" s="152" t="s">
        <v>437</v>
      </c>
      <c r="C113" s="151">
        <v>0</v>
      </c>
      <c r="D113" s="215">
        <v>0</v>
      </c>
      <c r="E113" s="154">
        <v>0</v>
      </c>
      <c r="F113" s="154">
        <v>0</v>
      </c>
      <c r="G113" s="154">
        <v>0</v>
      </c>
      <c r="H113" s="154">
        <v>0</v>
      </c>
      <c r="I113" s="154">
        <v>0</v>
      </c>
      <c r="J113" s="154">
        <v>0</v>
      </c>
      <c r="K113" s="216">
        <v>0</v>
      </c>
      <c r="L113" s="154">
        <v>0</v>
      </c>
      <c r="M113" s="154">
        <v>0</v>
      </c>
      <c r="N113" s="154">
        <v>0</v>
      </c>
      <c r="O113" s="154">
        <v>0</v>
      </c>
      <c r="P113" s="154">
        <v>0</v>
      </c>
      <c r="Q113" s="154">
        <v>0</v>
      </c>
      <c r="R113" s="154">
        <v>0</v>
      </c>
      <c r="S113" s="154">
        <v>0</v>
      </c>
      <c r="T113" s="154">
        <v>0</v>
      </c>
      <c r="U113" s="154">
        <f t="shared" si="17"/>
        <v>0</v>
      </c>
      <c r="V113" s="217">
        <f t="shared" si="11"/>
        <v>0</v>
      </c>
      <c r="X113" s="154">
        <v>0</v>
      </c>
      <c r="Y113" s="154">
        <v>0</v>
      </c>
      <c r="Z113" s="154">
        <f t="shared" si="12"/>
        <v>0</v>
      </c>
      <c r="AA113" s="154">
        <f t="shared" si="13"/>
        <v>0</v>
      </c>
      <c r="AC113" s="217">
        <v>0</v>
      </c>
      <c r="AD113" s="217">
        <f t="shared" si="14"/>
        <v>0</v>
      </c>
      <c r="AE113" s="218">
        <f t="shared" si="15"/>
        <v>0</v>
      </c>
      <c r="AF113" s="154">
        <v>0</v>
      </c>
      <c r="AG113" s="219" t="s">
        <v>704</v>
      </c>
      <c r="AH113" s="217">
        <f t="shared" si="16"/>
        <v>0</v>
      </c>
      <c r="AK113" s="220">
        <v>0</v>
      </c>
      <c r="AL113" s="220">
        <v>0</v>
      </c>
      <c r="AM113" s="220">
        <v>0</v>
      </c>
      <c r="AN113" s="220">
        <v>0</v>
      </c>
      <c r="AO113" s="221">
        <v>0</v>
      </c>
      <c r="AP113" s="220">
        <f t="shared" si="18"/>
        <v>0</v>
      </c>
      <c r="AQ113" s="220"/>
      <c r="AR113" s="220"/>
      <c r="AS113" s="220"/>
      <c r="AT113" s="222">
        <f t="shared" si="19"/>
        <v>0</v>
      </c>
      <c r="AU113" s="220"/>
      <c r="AV113" s="223" t="s">
        <v>601</v>
      </c>
      <c r="AW113" s="220" t="s">
        <v>601</v>
      </c>
      <c r="AX113" s="224" t="str">
        <f t="shared" si="20"/>
        <v/>
      </c>
      <c r="AY113" s="225"/>
      <c r="AZ113" s="226"/>
      <c r="BA113" s="226"/>
      <c r="BB113" s="226"/>
      <c r="BC113" s="217"/>
      <c r="BE113" s="227">
        <f t="shared" si="21"/>
        <v>-104</v>
      </c>
      <c r="BK113" s="219"/>
      <c r="BO113" s="219"/>
    </row>
    <row r="114" spans="1:67" s="154" customFormat="1" ht="11.25" x14ac:dyDescent="0.2">
      <c r="A114" s="151">
        <v>105</v>
      </c>
      <c r="B114" s="152" t="s">
        <v>288</v>
      </c>
      <c r="C114" s="151">
        <v>1</v>
      </c>
      <c r="D114" s="215">
        <v>0</v>
      </c>
      <c r="E114" s="154">
        <v>0</v>
      </c>
      <c r="F114" s="154">
        <v>0</v>
      </c>
      <c r="G114" s="154">
        <v>0</v>
      </c>
      <c r="H114" s="154">
        <v>0</v>
      </c>
      <c r="I114" s="154">
        <v>0</v>
      </c>
      <c r="J114" s="154">
        <v>720985</v>
      </c>
      <c r="K114" s="216">
        <v>387568</v>
      </c>
      <c r="L114" s="154">
        <v>610361</v>
      </c>
      <c r="M114" s="154">
        <v>11098</v>
      </c>
      <c r="N114" s="154">
        <v>54651</v>
      </c>
      <c r="O114" s="154">
        <v>4532.5</v>
      </c>
      <c r="P114" s="154">
        <v>0</v>
      </c>
      <c r="Q114" s="154">
        <v>0</v>
      </c>
      <c r="R114" s="154">
        <v>0</v>
      </c>
      <c r="S114" s="154">
        <v>0</v>
      </c>
      <c r="T114" s="154" t="s">
        <v>703</v>
      </c>
      <c r="U114" s="154">
        <f t="shared" si="17"/>
        <v>1789195.5</v>
      </c>
      <c r="V114" s="217">
        <f t="shared" si="11"/>
        <v>7.8257984945771168</v>
      </c>
      <c r="X114" s="154">
        <v>15011687.49</v>
      </c>
      <c r="Y114" s="154">
        <v>22862785.199999999</v>
      </c>
      <c r="Z114" s="154">
        <f t="shared" si="12"/>
        <v>7851097.709999999</v>
      </c>
      <c r="AA114" s="154">
        <f t="shared" si="13"/>
        <v>614411.08639695845</v>
      </c>
      <c r="AC114" s="217">
        <v>141.34842261289668</v>
      </c>
      <c r="AD114" s="217">
        <f t="shared" si="14"/>
        <v>148.20701622268479</v>
      </c>
      <c r="AE114" s="218">
        <f t="shared" si="15"/>
        <v>6.8585936097881017</v>
      </c>
      <c r="AF114" s="154">
        <v>2</v>
      </c>
      <c r="AG114" s="219">
        <v>1</v>
      </c>
      <c r="AH114" s="217">
        <f t="shared" si="16"/>
        <v>148.20701622268479</v>
      </c>
      <c r="AK114" s="220">
        <v>141.34842261289668</v>
      </c>
      <c r="AL114" s="220">
        <v>141.13837168723219</v>
      </c>
      <c r="AM114" s="220">
        <v>141.34842261289668</v>
      </c>
      <c r="AN114" s="220">
        <v>141.34842261289668</v>
      </c>
      <c r="AO114" s="221">
        <v>148.59614323549141</v>
      </c>
      <c r="AP114" s="220">
        <f t="shared" si="18"/>
        <v>148.20701622268479</v>
      </c>
      <c r="AQ114" s="220"/>
      <c r="AR114" s="220"/>
      <c r="AS114" s="220"/>
      <c r="AT114" s="222">
        <f t="shared" si="19"/>
        <v>-0.38912701280662532</v>
      </c>
      <c r="AU114" s="220"/>
      <c r="AV114" s="223">
        <v>5.237841632090376</v>
      </c>
      <c r="AW114" s="220">
        <v>10.759965450588686</v>
      </c>
      <c r="AX114" s="224">
        <f t="shared" si="20"/>
        <v>5.5221238184983097</v>
      </c>
      <c r="AY114" s="225"/>
      <c r="AZ114" s="226"/>
      <c r="BA114" s="226"/>
      <c r="BB114" s="226"/>
      <c r="BC114" s="217"/>
      <c r="BE114" s="227">
        <f t="shared" si="21"/>
        <v>-105</v>
      </c>
      <c r="BK114" s="219"/>
      <c r="BO114" s="219"/>
    </row>
    <row r="115" spans="1:67" s="154" customFormat="1" ht="11.25" x14ac:dyDescent="0.2">
      <c r="A115" s="151">
        <v>106</v>
      </c>
      <c r="B115" s="152" t="s">
        <v>438</v>
      </c>
      <c r="C115" s="151">
        <v>0</v>
      </c>
      <c r="D115" s="215">
        <v>0</v>
      </c>
      <c r="E115" s="154">
        <v>0</v>
      </c>
      <c r="F115" s="154">
        <v>0</v>
      </c>
      <c r="G115" s="154">
        <v>0</v>
      </c>
      <c r="H115" s="154">
        <v>0</v>
      </c>
      <c r="I115" s="154">
        <v>0</v>
      </c>
      <c r="J115" s="154">
        <v>0</v>
      </c>
      <c r="K115" s="216">
        <v>0</v>
      </c>
      <c r="L115" s="154">
        <v>0</v>
      </c>
      <c r="M115" s="154">
        <v>0</v>
      </c>
      <c r="N115" s="154">
        <v>0</v>
      </c>
      <c r="O115" s="154">
        <v>0</v>
      </c>
      <c r="P115" s="154">
        <v>0</v>
      </c>
      <c r="Q115" s="154">
        <v>0</v>
      </c>
      <c r="R115" s="154">
        <v>0</v>
      </c>
      <c r="S115" s="154">
        <v>0</v>
      </c>
      <c r="T115" s="154">
        <v>0</v>
      </c>
      <c r="U115" s="154">
        <f t="shared" si="17"/>
        <v>0</v>
      </c>
      <c r="V115" s="217">
        <f t="shared" si="11"/>
        <v>0</v>
      </c>
      <c r="X115" s="154">
        <v>0</v>
      </c>
      <c r="Y115" s="154">
        <v>242428</v>
      </c>
      <c r="Z115" s="154">
        <f t="shared" si="12"/>
        <v>242428</v>
      </c>
      <c r="AA115" s="154">
        <f t="shared" si="13"/>
        <v>0</v>
      </c>
      <c r="AC115" s="217">
        <v>0</v>
      </c>
      <c r="AD115" s="217">
        <f t="shared" si="14"/>
        <v>0</v>
      </c>
      <c r="AE115" s="218">
        <f t="shared" si="15"/>
        <v>0</v>
      </c>
      <c r="AF115" s="154">
        <v>0</v>
      </c>
      <c r="AG115" s="219" t="s">
        <v>704</v>
      </c>
      <c r="AH115" s="217">
        <f t="shared" si="16"/>
        <v>0</v>
      </c>
      <c r="AK115" s="220">
        <v>0</v>
      </c>
      <c r="AL115" s="220">
        <v>0</v>
      </c>
      <c r="AM115" s="220">
        <v>0</v>
      </c>
      <c r="AN115" s="220">
        <v>0</v>
      </c>
      <c r="AO115" s="221">
        <v>0</v>
      </c>
      <c r="AP115" s="220">
        <f t="shared" si="18"/>
        <v>0</v>
      </c>
      <c r="AQ115" s="220"/>
      <c r="AR115" s="220"/>
      <c r="AS115" s="220"/>
      <c r="AT115" s="222">
        <f t="shared" si="19"/>
        <v>0</v>
      </c>
      <c r="AU115" s="220"/>
      <c r="AV115" s="223" t="s">
        <v>601</v>
      </c>
      <c r="AW115" s="220" t="s">
        <v>601</v>
      </c>
      <c r="AX115" s="224" t="str">
        <f t="shared" si="20"/>
        <v/>
      </c>
      <c r="AY115" s="225"/>
      <c r="AZ115" s="226"/>
      <c r="BA115" s="226"/>
      <c r="BB115" s="226"/>
      <c r="BC115" s="217"/>
      <c r="BE115" s="227">
        <f t="shared" si="21"/>
        <v>-106</v>
      </c>
      <c r="BK115" s="219"/>
      <c r="BO115" s="219"/>
    </row>
    <row r="116" spans="1:67" s="154" customFormat="1" ht="11.25" x14ac:dyDescent="0.2">
      <c r="A116" s="151">
        <v>107</v>
      </c>
      <c r="B116" s="152" t="s">
        <v>309</v>
      </c>
      <c r="C116" s="151">
        <v>1</v>
      </c>
      <c r="D116" s="215">
        <v>780000</v>
      </c>
      <c r="E116" s="154">
        <v>0</v>
      </c>
      <c r="F116" s="154">
        <v>0</v>
      </c>
      <c r="G116" s="154">
        <v>0</v>
      </c>
      <c r="H116" s="154">
        <v>0</v>
      </c>
      <c r="I116" s="154">
        <v>0</v>
      </c>
      <c r="J116" s="154">
        <v>2975620</v>
      </c>
      <c r="K116" s="216">
        <v>0</v>
      </c>
      <c r="L116" s="154">
        <v>2382555</v>
      </c>
      <c r="M116" s="154">
        <v>18571</v>
      </c>
      <c r="N116" s="154">
        <v>753094</v>
      </c>
      <c r="O116" s="154">
        <v>1022.91</v>
      </c>
      <c r="P116" s="154">
        <v>0</v>
      </c>
      <c r="Q116" s="154">
        <v>0</v>
      </c>
      <c r="R116" s="154">
        <v>0</v>
      </c>
      <c r="S116" s="154">
        <v>0</v>
      </c>
      <c r="T116" s="154" t="s">
        <v>703</v>
      </c>
      <c r="U116" s="154">
        <f t="shared" si="17"/>
        <v>6910862.9100000001</v>
      </c>
      <c r="V116" s="217">
        <f t="shared" si="11"/>
        <v>10.966439611405931</v>
      </c>
      <c r="X116" s="154">
        <v>47045109.888499998</v>
      </c>
      <c r="Y116" s="154">
        <v>63018291.759999998</v>
      </c>
      <c r="Z116" s="154">
        <f t="shared" si="12"/>
        <v>15973181.8715</v>
      </c>
      <c r="AA116" s="154">
        <f t="shared" si="13"/>
        <v>1751689.3439580873</v>
      </c>
      <c r="AC116" s="217">
        <v>129.93995655277564</v>
      </c>
      <c r="AD116" s="217">
        <f t="shared" si="14"/>
        <v>130.22948094126633</v>
      </c>
      <c r="AE116" s="218">
        <f t="shared" si="15"/>
        <v>0.2895243884906904</v>
      </c>
      <c r="AF116" s="154">
        <v>1</v>
      </c>
      <c r="AG116" s="219">
        <v>1</v>
      </c>
      <c r="AH116" s="217">
        <f t="shared" si="16"/>
        <v>130.22948094126633</v>
      </c>
      <c r="AK116" s="220">
        <v>129.93995655277564</v>
      </c>
      <c r="AL116" s="220">
        <v>129.90268216010153</v>
      </c>
      <c r="AM116" s="220">
        <v>129.93995015384016</v>
      </c>
      <c r="AN116" s="220">
        <v>129.93995655277564</v>
      </c>
      <c r="AO116" s="221">
        <v>130.66687688826144</v>
      </c>
      <c r="AP116" s="220">
        <f t="shared" si="18"/>
        <v>130.22948094126633</v>
      </c>
      <c r="AQ116" s="220"/>
      <c r="AR116" s="220"/>
      <c r="AS116" s="220"/>
      <c r="AT116" s="222">
        <f t="shared" si="19"/>
        <v>-0.43739594699511031</v>
      </c>
      <c r="AU116" s="220"/>
      <c r="AV116" s="223">
        <v>7.7807946915288406</v>
      </c>
      <c r="AW116" s="220">
        <v>8.5830360620055774</v>
      </c>
      <c r="AX116" s="224">
        <f t="shared" si="20"/>
        <v>0.80224137047673683</v>
      </c>
      <c r="AY116" s="225"/>
      <c r="AZ116" s="226"/>
      <c r="BA116" s="226"/>
      <c r="BB116" s="226"/>
      <c r="BC116" s="217"/>
      <c r="BE116" s="227">
        <f t="shared" si="21"/>
        <v>-107</v>
      </c>
      <c r="BK116" s="219"/>
      <c r="BO116" s="219"/>
    </row>
    <row r="117" spans="1:67" s="154" customFormat="1" ht="11.25" x14ac:dyDescent="0.2">
      <c r="A117" s="151">
        <v>108</v>
      </c>
      <c r="B117" s="152" t="s">
        <v>439</v>
      </c>
      <c r="C117" s="151">
        <v>0</v>
      </c>
      <c r="D117" s="215">
        <v>0</v>
      </c>
      <c r="E117" s="154">
        <v>0</v>
      </c>
      <c r="F117" s="154">
        <v>0</v>
      </c>
      <c r="G117" s="154">
        <v>0</v>
      </c>
      <c r="H117" s="154">
        <v>0</v>
      </c>
      <c r="I117" s="154">
        <v>0</v>
      </c>
      <c r="J117" s="154">
        <v>0</v>
      </c>
      <c r="K117" s="216">
        <v>0</v>
      </c>
      <c r="L117" s="154">
        <v>0</v>
      </c>
      <c r="M117" s="154">
        <v>0</v>
      </c>
      <c r="N117" s="154">
        <v>0</v>
      </c>
      <c r="O117" s="154">
        <v>0</v>
      </c>
      <c r="P117" s="154">
        <v>0</v>
      </c>
      <c r="Q117" s="154">
        <v>0</v>
      </c>
      <c r="R117" s="154">
        <v>0</v>
      </c>
      <c r="S117" s="154">
        <v>0</v>
      </c>
      <c r="T117" s="154">
        <v>0</v>
      </c>
      <c r="U117" s="154">
        <f t="shared" si="17"/>
        <v>0</v>
      </c>
      <c r="V117" s="217">
        <f t="shared" si="11"/>
        <v>0</v>
      </c>
      <c r="X117" s="154">
        <v>148416.84</v>
      </c>
      <c r="Y117" s="154">
        <v>203109</v>
      </c>
      <c r="Z117" s="154">
        <f t="shared" si="12"/>
        <v>54692.160000000003</v>
      </c>
      <c r="AA117" s="154">
        <f t="shared" si="13"/>
        <v>0</v>
      </c>
      <c r="AC117" s="217">
        <v>0</v>
      </c>
      <c r="AD117" s="217">
        <f t="shared" si="14"/>
        <v>0</v>
      </c>
      <c r="AE117" s="218">
        <f t="shared" si="15"/>
        <v>0</v>
      </c>
      <c r="AF117" s="154">
        <v>0</v>
      </c>
      <c r="AG117" s="219" t="s">
        <v>704</v>
      </c>
      <c r="AH117" s="217">
        <f t="shared" si="16"/>
        <v>0</v>
      </c>
      <c r="AK117" s="220">
        <v>0</v>
      </c>
      <c r="AL117" s="220">
        <v>0</v>
      </c>
      <c r="AM117" s="220">
        <v>0</v>
      </c>
      <c r="AN117" s="220">
        <v>0</v>
      </c>
      <c r="AO117" s="221">
        <v>0</v>
      </c>
      <c r="AP117" s="220">
        <f t="shared" si="18"/>
        <v>0</v>
      </c>
      <c r="AQ117" s="220"/>
      <c r="AR117" s="220"/>
      <c r="AS117" s="220"/>
      <c r="AT117" s="222">
        <f t="shared" si="19"/>
        <v>0</v>
      </c>
      <c r="AU117" s="220"/>
      <c r="AV117" s="223" t="s">
        <v>601</v>
      </c>
      <c r="AW117" s="220" t="s">
        <v>601</v>
      </c>
      <c r="AX117" s="224" t="str">
        <f t="shared" si="20"/>
        <v/>
      </c>
      <c r="AY117" s="225"/>
      <c r="AZ117" s="226"/>
      <c r="BA117" s="226"/>
      <c r="BB117" s="226"/>
      <c r="BC117" s="217"/>
      <c r="BE117" s="227">
        <f t="shared" si="21"/>
        <v>-108</v>
      </c>
      <c r="BK117" s="219"/>
      <c r="BO117" s="219"/>
    </row>
    <row r="118" spans="1:67" s="154" customFormat="1" ht="11.25" x14ac:dyDescent="0.2">
      <c r="A118" s="151">
        <v>109</v>
      </c>
      <c r="B118" s="152" t="s">
        <v>440</v>
      </c>
      <c r="C118" s="151">
        <v>0</v>
      </c>
      <c r="D118" s="215">
        <v>0</v>
      </c>
      <c r="E118" s="154">
        <v>0</v>
      </c>
      <c r="F118" s="154">
        <v>0</v>
      </c>
      <c r="G118" s="154">
        <v>0</v>
      </c>
      <c r="H118" s="154">
        <v>0</v>
      </c>
      <c r="I118" s="154">
        <v>0</v>
      </c>
      <c r="J118" s="154">
        <v>0</v>
      </c>
      <c r="K118" s="216">
        <v>0</v>
      </c>
      <c r="L118" s="154">
        <v>0</v>
      </c>
      <c r="M118" s="154">
        <v>0</v>
      </c>
      <c r="N118" s="154">
        <v>0</v>
      </c>
      <c r="O118" s="154">
        <v>0</v>
      </c>
      <c r="P118" s="154">
        <v>0</v>
      </c>
      <c r="Q118" s="154">
        <v>0</v>
      </c>
      <c r="R118" s="154">
        <v>0</v>
      </c>
      <c r="S118" s="154">
        <v>0</v>
      </c>
      <c r="T118" s="154">
        <v>0</v>
      </c>
      <c r="U118" s="154">
        <f t="shared" si="17"/>
        <v>0</v>
      </c>
      <c r="V118" s="217">
        <f t="shared" si="11"/>
        <v>0</v>
      </c>
      <c r="X118" s="154">
        <v>0</v>
      </c>
      <c r="Y118" s="154">
        <v>51029</v>
      </c>
      <c r="Z118" s="154">
        <f t="shared" si="12"/>
        <v>51029</v>
      </c>
      <c r="AA118" s="154">
        <f t="shared" si="13"/>
        <v>0</v>
      </c>
      <c r="AC118" s="217">
        <v>0</v>
      </c>
      <c r="AD118" s="217">
        <f t="shared" si="14"/>
        <v>0</v>
      </c>
      <c r="AE118" s="218">
        <f t="shared" si="15"/>
        <v>0</v>
      </c>
      <c r="AF118" s="154">
        <v>0</v>
      </c>
      <c r="AG118" s="219" t="s">
        <v>704</v>
      </c>
      <c r="AH118" s="217">
        <f t="shared" si="16"/>
        <v>0</v>
      </c>
      <c r="AK118" s="220">
        <v>0</v>
      </c>
      <c r="AL118" s="220">
        <v>0</v>
      </c>
      <c r="AM118" s="220">
        <v>0</v>
      </c>
      <c r="AN118" s="220">
        <v>0</v>
      </c>
      <c r="AO118" s="221">
        <v>0</v>
      </c>
      <c r="AP118" s="220">
        <f t="shared" si="18"/>
        <v>0</v>
      </c>
      <c r="AQ118" s="220"/>
      <c r="AR118" s="220"/>
      <c r="AS118" s="220"/>
      <c r="AT118" s="222">
        <f t="shared" si="19"/>
        <v>0</v>
      </c>
      <c r="AU118" s="220"/>
      <c r="AV118" s="223" t="s">
        <v>601</v>
      </c>
      <c r="AW118" s="220" t="s">
        <v>601</v>
      </c>
      <c r="AX118" s="224" t="str">
        <f t="shared" si="20"/>
        <v/>
      </c>
      <c r="AY118" s="225"/>
      <c r="AZ118" s="226"/>
      <c r="BA118" s="226"/>
      <c r="BB118" s="226"/>
      <c r="BC118" s="217"/>
      <c r="BE118" s="227">
        <f t="shared" si="21"/>
        <v>-109</v>
      </c>
      <c r="BK118" s="219"/>
      <c r="BO118" s="219"/>
    </row>
    <row r="119" spans="1:67" s="154" customFormat="1" ht="11.25" x14ac:dyDescent="0.2">
      <c r="A119" s="151">
        <v>110</v>
      </c>
      <c r="B119" s="152" t="s">
        <v>143</v>
      </c>
      <c r="C119" s="151">
        <v>1</v>
      </c>
      <c r="D119" s="215">
        <v>0</v>
      </c>
      <c r="E119" s="154">
        <v>0</v>
      </c>
      <c r="F119" s="154">
        <v>0</v>
      </c>
      <c r="G119" s="154">
        <v>0</v>
      </c>
      <c r="H119" s="154">
        <v>0</v>
      </c>
      <c r="I119" s="154">
        <v>0</v>
      </c>
      <c r="J119" s="154">
        <v>970343.41</v>
      </c>
      <c r="K119" s="216">
        <v>479263.4</v>
      </c>
      <c r="L119" s="154">
        <v>652385</v>
      </c>
      <c r="M119" s="154">
        <v>10441</v>
      </c>
      <c r="N119" s="154">
        <v>25837</v>
      </c>
      <c r="O119" s="154">
        <v>12943.98</v>
      </c>
      <c r="P119" s="154">
        <v>0</v>
      </c>
      <c r="Q119" s="154">
        <v>0</v>
      </c>
      <c r="R119" s="154">
        <v>0</v>
      </c>
      <c r="S119" s="154">
        <v>0</v>
      </c>
      <c r="T119" s="154" t="s">
        <v>706</v>
      </c>
      <c r="U119" s="154">
        <f t="shared" si="17"/>
        <v>1694544.29</v>
      </c>
      <c r="V119" s="217">
        <f t="shared" si="11"/>
        <v>3.5484215539890425</v>
      </c>
      <c r="X119" s="154">
        <v>36858149.159999996</v>
      </c>
      <c r="Y119" s="154">
        <v>47754875.350000001</v>
      </c>
      <c r="Z119" s="154">
        <f t="shared" si="12"/>
        <v>10896726.190000005</v>
      </c>
      <c r="AA119" s="154">
        <f t="shared" si="13"/>
        <v>386661.78080512915</v>
      </c>
      <c r="AC119" s="217">
        <v>131.28588492463552</v>
      </c>
      <c r="AD119" s="217">
        <f t="shared" si="14"/>
        <v>128.51490009324951</v>
      </c>
      <c r="AE119" s="218">
        <f t="shared" si="15"/>
        <v>-2.7709848313860164</v>
      </c>
      <c r="AF119" s="154">
        <v>11</v>
      </c>
      <c r="AG119" s="219">
        <v>1</v>
      </c>
      <c r="AH119" s="217">
        <f t="shared" si="16"/>
        <v>128.51490009324951</v>
      </c>
      <c r="AK119" s="220">
        <v>131.28588492463552</v>
      </c>
      <c r="AL119" s="220">
        <v>131.15437529744767</v>
      </c>
      <c r="AM119" s="220">
        <v>131.28538796309707</v>
      </c>
      <c r="AN119" s="220">
        <v>131.28588492463552</v>
      </c>
      <c r="AO119" s="221">
        <v>131.28588492463552</v>
      </c>
      <c r="AP119" s="220">
        <f t="shared" si="18"/>
        <v>128.51490009324951</v>
      </c>
      <c r="AQ119" s="220"/>
      <c r="AR119" s="220"/>
      <c r="AS119" s="220"/>
      <c r="AT119" s="222">
        <f t="shared" si="19"/>
        <v>-2.7709848313860164</v>
      </c>
      <c r="AU119" s="220"/>
      <c r="AV119" s="223">
        <v>2.3788062967036248</v>
      </c>
      <c r="AW119" s="220">
        <v>0.12921431332763825</v>
      </c>
      <c r="AX119" s="224">
        <f t="shared" si="20"/>
        <v>-2.2495919833759865</v>
      </c>
      <c r="AY119" s="225"/>
      <c r="AZ119" s="226"/>
      <c r="BA119" s="226"/>
      <c r="BB119" s="226"/>
      <c r="BC119" s="217"/>
      <c r="BE119" s="227">
        <f t="shared" si="21"/>
        <v>-110</v>
      </c>
      <c r="BK119" s="219"/>
      <c r="BO119" s="219"/>
    </row>
    <row r="120" spans="1:67" s="154" customFormat="1" ht="11.25" x14ac:dyDescent="0.2">
      <c r="A120" s="151">
        <v>111</v>
      </c>
      <c r="B120" s="152" t="s">
        <v>190</v>
      </c>
      <c r="C120" s="151">
        <v>1</v>
      </c>
      <c r="D120" s="215">
        <v>0</v>
      </c>
      <c r="E120" s="154">
        <v>0</v>
      </c>
      <c r="F120" s="154">
        <v>0</v>
      </c>
      <c r="G120" s="154">
        <v>0</v>
      </c>
      <c r="H120" s="154">
        <v>0</v>
      </c>
      <c r="I120" s="154">
        <v>0</v>
      </c>
      <c r="J120" s="154">
        <v>838121</v>
      </c>
      <c r="K120" s="216">
        <v>0</v>
      </c>
      <c r="L120" s="154">
        <v>596987</v>
      </c>
      <c r="M120" s="154">
        <v>0</v>
      </c>
      <c r="N120" s="154">
        <v>29383</v>
      </c>
      <c r="O120" s="154">
        <v>29646.47</v>
      </c>
      <c r="P120" s="154">
        <v>0</v>
      </c>
      <c r="Q120" s="154">
        <v>0</v>
      </c>
      <c r="R120" s="154">
        <v>0</v>
      </c>
      <c r="S120" s="154">
        <v>0</v>
      </c>
      <c r="T120" s="154" t="s">
        <v>706</v>
      </c>
      <c r="U120" s="154">
        <f t="shared" si="17"/>
        <v>1076246.57</v>
      </c>
      <c r="V120" s="217">
        <f t="shared" si="11"/>
        <v>9.1644724869822998</v>
      </c>
      <c r="X120" s="154">
        <v>9588488.8899999987</v>
      </c>
      <c r="Y120" s="154">
        <v>11743682.699999999</v>
      </c>
      <c r="Z120" s="154">
        <f t="shared" si="12"/>
        <v>2155193.8100000005</v>
      </c>
      <c r="AA120" s="154">
        <f t="shared" si="13"/>
        <v>197512.14375859563</v>
      </c>
      <c r="AC120" s="217">
        <v>123.99707372132831</v>
      </c>
      <c r="AD120" s="217">
        <f t="shared" si="14"/>
        <v>120.41699884830763</v>
      </c>
      <c r="AE120" s="218">
        <f t="shared" si="15"/>
        <v>-3.5800748730206777</v>
      </c>
      <c r="AF120" s="154">
        <v>25</v>
      </c>
      <c r="AG120" s="219">
        <v>1</v>
      </c>
      <c r="AH120" s="217">
        <f t="shared" si="16"/>
        <v>120.41699884830763</v>
      </c>
      <c r="AK120" s="220">
        <v>123.99707372132831</v>
      </c>
      <c r="AL120" s="220">
        <v>123.99680242678322</v>
      </c>
      <c r="AM120" s="220">
        <v>123.99707372132831</v>
      </c>
      <c r="AN120" s="220">
        <v>123.99707372132831</v>
      </c>
      <c r="AO120" s="221">
        <v>123.99707372132831</v>
      </c>
      <c r="AP120" s="220">
        <f t="shared" si="18"/>
        <v>120.41699884830763</v>
      </c>
      <c r="AQ120" s="220"/>
      <c r="AR120" s="220"/>
      <c r="AS120" s="220"/>
      <c r="AT120" s="222">
        <f t="shared" si="19"/>
        <v>-3.5800748730206777</v>
      </c>
      <c r="AU120" s="220"/>
      <c r="AV120" s="223">
        <v>11.087638987251685</v>
      </c>
      <c r="AW120" s="220">
        <v>9.4898497680474918</v>
      </c>
      <c r="AX120" s="224">
        <f t="shared" si="20"/>
        <v>-1.5977892192041931</v>
      </c>
      <c r="AY120" s="225"/>
      <c r="AZ120" s="226"/>
      <c r="BA120" s="226"/>
      <c r="BB120" s="226"/>
      <c r="BC120" s="217"/>
      <c r="BE120" s="227">
        <f t="shared" si="21"/>
        <v>-111</v>
      </c>
      <c r="BK120" s="219"/>
      <c r="BO120" s="219"/>
    </row>
    <row r="121" spans="1:67" s="154" customFormat="1" ht="11.25" x14ac:dyDescent="0.2">
      <c r="A121" s="151">
        <v>112</v>
      </c>
      <c r="B121" s="152" t="s">
        <v>441</v>
      </c>
      <c r="C121" s="151">
        <v>0</v>
      </c>
      <c r="D121" s="215">
        <v>0</v>
      </c>
      <c r="E121" s="154">
        <v>0</v>
      </c>
      <c r="F121" s="154">
        <v>0</v>
      </c>
      <c r="G121" s="154">
        <v>0</v>
      </c>
      <c r="H121" s="154">
        <v>0</v>
      </c>
      <c r="I121" s="154">
        <v>0</v>
      </c>
      <c r="J121" s="154">
        <v>0</v>
      </c>
      <c r="K121" s="216">
        <v>0</v>
      </c>
      <c r="L121" s="154">
        <v>0</v>
      </c>
      <c r="M121" s="154">
        <v>0</v>
      </c>
      <c r="N121" s="154">
        <v>0</v>
      </c>
      <c r="O121" s="154">
        <v>0</v>
      </c>
      <c r="P121" s="154">
        <v>0</v>
      </c>
      <c r="Q121" s="154">
        <v>0</v>
      </c>
      <c r="R121" s="154">
        <v>0</v>
      </c>
      <c r="S121" s="154">
        <v>0</v>
      </c>
      <c r="T121" s="154">
        <v>0</v>
      </c>
      <c r="U121" s="154">
        <f t="shared" si="17"/>
        <v>0</v>
      </c>
      <c r="V121" s="217">
        <f t="shared" si="11"/>
        <v>0</v>
      </c>
      <c r="X121" s="154">
        <v>0</v>
      </c>
      <c r="Y121" s="154">
        <v>0</v>
      </c>
      <c r="Z121" s="154">
        <f t="shared" si="12"/>
        <v>0</v>
      </c>
      <c r="AA121" s="154">
        <f t="shared" si="13"/>
        <v>0</v>
      </c>
      <c r="AC121" s="217">
        <v>0</v>
      </c>
      <c r="AD121" s="217">
        <f t="shared" si="14"/>
        <v>0</v>
      </c>
      <c r="AE121" s="218">
        <f t="shared" si="15"/>
        <v>0</v>
      </c>
      <c r="AF121" s="154">
        <v>0</v>
      </c>
      <c r="AG121" s="219" t="s">
        <v>704</v>
      </c>
      <c r="AH121" s="217">
        <f t="shared" si="16"/>
        <v>0</v>
      </c>
      <c r="AK121" s="220">
        <v>0</v>
      </c>
      <c r="AL121" s="220">
        <v>0</v>
      </c>
      <c r="AM121" s="220">
        <v>0</v>
      </c>
      <c r="AN121" s="220">
        <v>0</v>
      </c>
      <c r="AO121" s="221">
        <v>0</v>
      </c>
      <c r="AP121" s="220">
        <f t="shared" si="18"/>
        <v>0</v>
      </c>
      <c r="AQ121" s="220"/>
      <c r="AR121" s="220"/>
      <c r="AS121" s="220"/>
      <c r="AT121" s="222">
        <f t="shared" si="19"/>
        <v>0</v>
      </c>
      <c r="AU121" s="220"/>
      <c r="AV121" s="223" t="s">
        <v>601</v>
      </c>
      <c r="AW121" s="220" t="s">
        <v>601</v>
      </c>
      <c r="AX121" s="224" t="str">
        <f t="shared" si="20"/>
        <v/>
      </c>
      <c r="AY121" s="225"/>
      <c r="AZ121" s="226"/>
      <c r="BA121" s="226"/>
      <c r="BB121" s="226"/>
      <c r="BC121" s="217" t="s">
        <v>710</v>
      </c>
      <c r="BE121" s="227">
        <f t="shared" si="21"/>
        <v>-112</v>
      </c>
      <c r="BK121" s="219"/>
      <c r="BO121" s="219"/>
    </row>
    <row r="122" spans="1:67" s="154" customFormat="1" ht="11.25" x14ac:dyDescent="0.2">
      <c r="A122" s="151">
        <v>113</v>
      </c>
      <c r="B122" s="152" t="s">
        <v>442</v>
      </c>
      <c r="C122" s="151">
        <v>0</v>
      </c>
      <c r="D122" s="215">
        <v>0</v>
      </c>
      <c r="E122" s="154">
        <v>0</v>
      </c>
      <c r="F122" s="154">
        <v>0</v>
      </c>
      <c r="G122" s="154">
        <v>0</v>
      </c>
      <c r="H122" s="154">
        <v>0</v>
      </c>
      <c r="I122" s="154">
        <v>0</v>
      </c>
      <c r="J122" s="154">
        <v>0</v>
      </c>
      <c r="K122" s="216">
        <v>0</v>
      </c>
      <c r="L122" s="154">
        <v>0</v>
      </c>
      <c r="M122" s="154">
        <v>0</v>
      </c>
      <c r="N122" s="154">
        <v>0</v>
      </c>
      <c r="O122" s="154">
        <v>0</v>
      </c>
      <c r="P122" s="154">
        <v>0</v>
      </c>
      <c r="Q122" s="154">
        <v>0</v>
      </c>
      <c r="R122" s="154">
        <v>0</v>
      </c>
      <c r="S122" s="154">
        <v>0</v>
      </c>
      <c r="T122" s="154">
        <v>0</v>
      </c>
      <c r="U122" s="154">
        <f t="shared" si="17"/>
        <v>0</v>
      </c>
      <c r="V122" s="217">
        <f t="shared" si="11"/>
        <v>0</v>
      </c>
      <c r="X122" s="154">
        <v>0</v>
      </c>
      <c r="Y122" s="154">
        <v>236900</v>
      </c>
      <c r="Z122" s="154">
        <f t="shared" si="12"/>
        <v>236900</v>
      </c>
      <c r="AA122" s="154">
        <f t="shared" si="13"/>
        <v>0</v>
      </c>
      <c r="AC122" s="217">
        <v>0</v>
      </c>
      <c r="AD122" s="217">
        <f t="shared" si="14"/>
        <v>0</v>
      </c>
      <c r="AE122" s="218">
        <f t="shared" si="15"/>
        <v>0</v>
      </c>
      <c r="AF122" s="154">
        <v>0</v>
      </c>
      <c r="AG122" s="219" t="s">
        <v>704</v>
      </c>
      <c r="AH122" s="217">
        <f t="shared" si="16"/>
        <v>0</v>
      </c>
      <c r="AK122" s="220">
        <v>0</v>
      </c>
      <c r="AL122" s="220">
        <v>0</v>
      </c>
      <c r="AM122" s="220">
        <v>0</v>
      </c>
      <c r="AN122" s="220">
        <v>0</v>
      </c>
      <c r="AO122" s="221">
        <v>0</v>
      </c>
      <c r="AP122" s="220">
        <f t="shared" si="18"/>
        <v>0</v>
      </c>
      <c r="AQ122" s="220"/>
      <c r="AR122" s="220"/>
      <c r="AS122" s="220"/>
      <c r="AT122" s="222">
        <f t="shared" si="19"/>
        <v>0</v>
      </c>
      <c r="AU122" s="220"/>
      <c r="AV122" s="223" t="s">
        <v>601</v>
      </c>
      <c r="AW122" s="220" t="s">
        <v>601</v>
      </c>
      <c r="AX122" s="224" t="str">
        <f t="shared" si="20"/>
        <v/>
      </c>
      <c r="AY122" s="225"/>
      <c r="AZ122" s="226"/>
      <c r="BA122" s="226"/>
      <c r="BB122" s="226"/>
      <c r="BC122" s="217"/>
      <c r="BE122" s="227">
        <f t="shared" si="21"/>
        <v>-113</v>
      </c>
      <c r="BK122" s="219"/>
      <c r="BO122" s="219"/>
    </row>
    <row r="123" spans="1:67" s="154" customFormat="1" ht="11.25" x14ac:dyDescent="0.2">
      <c r="A123" s="151">
        <v>114</v>
      </c>
      <c r="B123" s="152" t="s">
        <v>68</v>
      </c>
      <c r="C123" s="151">
        <v>1</v>
      </c>
      <c r="D123" s="215">
        <v>0</v>
      </c>
      <c r="E123" s="154">
        <v>0</v>
      </c>
      <c r="F123" s="154">
        <v>0</v>
      </c>
      <c r="G123" s="154">
        <v>0</v>
      </c>
      <c r="H123" s="154">
        <v>0</v>
      </c>
      <c r="I123" s="154">
        <v>0</v>
      </c>
      <c r="J123" s="154">
        <v>758956</v>
      </c>
      <c r="K123" s="216">
        <v>303777</v>
      </c>
      <c r="L123" s="154">
        <v>1339633</v>
      </c>
      <c r="M123" s="154">
        <v>0</v>
      </c>
      <c r="N123" s="154">
        <v>1058506</v>
      </c>
      <c r="O123" s="154">
        <v>136959.54999999999</v>
      </c>
      <c r="P123" s="154">
        <v>0</v>
      </c>
      <c r="Q123" s="154">
        <v>0</v>
      </c>
      <c r="R123" s="154">
        <v>0</v>
      </c>
      <c r="S123" s="154">
        <v>0</v>
      </c>
      <c r="T123" s="154" t="s">
        <v>703</v>
      </c>
      <c r="U123" s="154">
        <f t="shared" si="17"/>
        <v>3597831.55</v>
      </c>
      <c r="V123" s="217">
        <f t="shared" si="11"/>
        <v>10.751339079522754</v>
      </c>
      <c r="X123" s="154">
        <v>27294290.690000001</v>
      </c>
      <c r="Y123" s="154">
        <v>33464032</v>
      </c>
      <c r="Z123" s="154">
        <f t="shared" si="12"/>
        <v>6169741.3099999987</v>
      </c>
      <c r="AA123" s="154">
        <f t="shared" si="13"/>
        <v>663329.80856748903</v>
      </c>
      <c r="AC123" s="217">
        <v>116.31079092495452</v>
      </c>
      <c r="AD123" s="217">
        <f t="shared" si="14"/>
        <v>120.17422458041722</v>
      </c>
      <c r="AE123" s="218">
        <f t="shared" si="15"/>
        <v>3.8634336554626998</v>
      </c>
      <c r="AF123" s="154">
        <v>113</v>
      </c>
      <c r="AG123" s="219">
        <v>1</v>
      </c>
      <c r="AH123" s="217">
        <f t="shared" si="16"/>
        <v>120.17422458041722</v>
      </c>
      <c r="AK123" s="220">
        <v>116.31079092495452</v>
      </c>
      <c r="AL123" s="220">
        <v>116.31016907727951</v>
      </c>
      <c r="AM123" s="220">
        <v>116.31079092495452</v>
      </c>
      <c r="AN123" s="220">
        <v>116.31079092495452</v>
      </c>
      <c r="AO123" s="221">
        <v>120.59389444725656</v>
      </c>
      <c r="AP123" s="220">
        <f t="shared" si="18"/>
        <v>120.17422458041722</v>
      </c>
      <c r="AQ123" s="220"/>
      <c r="AR123" s="220"/>
      <c r="AS123" s="220"/>
      <c r="AT123" s="222">
        <f t="shared" si="19"/>
        <v>-0.41966986683934238</v>
      </c>
      <c r="AU123" s="220"/>
      <c r="AV123" s="223">
        <v>3.6759648239440388</v>
      </c>
      <c r="AW123" s="220">
        <v>7.257588985514138</v>
      </c>
      <c r="AX123" s="224">
        <f t="shared" si="20"/>
        <v>3.5816241615700992</v>
      </c>
      <c r="AY123" s="225"/>
      <c r="AZ123" s="226"/>
      <c r="BA123" s="226"/>
      <c r="BB123" s="226"/>
      <c r="BC123" s="217"/>
      <c r="BE123" s="227">
        <f t="shared" si="21"/>
        <v>-114</v>
      </c>
      <c r="BK123" s="219"/>
      <c r="BO123" s="219"/>
    </row>
    <row r="124" spans="1:67" s="154" customFormat="1" ht="11.25" x14ac:dyDescent="0.2">
      <c r="A124" s="151">
        <v>115</v>
      </c>
      <c r="B124" s="152" t="s">
        <v>443</v>
      </c>
      <c r="C124" s="151">
        <v>0</v>
      </c>
      <c r="D124" s="215">
        <v>0</v>
      </c>
      <c r="E124" s="154">
        <v>0</v>
      </c>
      <c r="F124" s="154">
        <v>0</v>
      </c>
      <c r="G124" s="154">
        <v>0</v>
      </c>
      <c r="H124" s="154">
        <v>0</v>
      </c>
      <c r="I124" s="154">
        <v>0</v>
      </c>
      <c r="J124" s="154">
        <v>0</v>
      </c>
      <c r="K124" s="216">
        <v>0</v>
      </c>
      <c r="L124" s="154">
        <v>0</v>
      </c>
      <c r="M124" s="154">
        <v>0</v>
      </c>
      <c r="N124" s="154">
        <v>0</v>
      </c>
      <c r="O124" s="154">
        <v>0</v>
      </c>
      <c r="P124" s="154">
        <v>0</v>
      </c>
      <c r="Q124" s="154">
        <v>0</v>
      </c>
      <c r="R124" s="154">
        <v>0</v>
      </c>
      <c r="S124" s="154">
        <v>0</v>
      </c>
      <c r="T124" s="154">
        <v>0</v>
      </c>
      <c r="U124" s="154">
        <f t="shared" si="17"/>
        <v>0</v>
      </c>
      <c r="V124" s="217">
        <f t="shared" si="11"/>
        <v>0</v>
      </c>
      <c r="X124" s="154">
        <v>0</v>
      </c>
      <c r="Y124" s="154">
        <v>0</v>
      </c>
      <c r="Z124" s="154">
        <f t="shared" si="12"/>
        <v>0</v>
      </c>
      <c r="AA124" s="154">
        <f t="shared" si="13"/>
        <v>0</v>
      </c>
      <c r="AC124" s="217">
        <v>0</v>
      </c>
      <c r="AD124" s="217">
        <f t="shared" si="14"/>
        <v>0</v>
      </c>
      <c r="AE124" s="218">
        <f t="shared" si="15"/>
        <v>0</v>
      </c>
      <c r="AF124" s="154">
        <v>0</v>
      </c>
      <c r="AG124" s="219" t="s">
        <v>704</v>
      </c>
      <c r="AH124" s="217">
        <f t="shared" si="16"/>
        <v>0</v>
      </c>
      <c r="AK124" s="220">
        <v>0</v>
      </c>
      <c r="AL124" s="220">
        <v>0</v>
      </c>
      <c r="AM124" s="220">
        <v>0</v>
      </c>
      <c r="AN124" s="220">
        <v>0</v>
      </c>
      <c r="AO124" s="221">
        <v>0</v>
      </c>
      <c r="AP124" s="220">
        <f t="shared" si="18"/>
        <v>0</v>
      </c>
      <c r="AQ124" s="220"/>
      <c r="AR124" s="220"/>
      <c r="AS124" s="220"/>
      <c r="AT124" s="222">
        <f t="shared" si="19"/>
        <v>0</v>
      </c>
      <c r="AU124" s="220"/>
      <c r="AV124" s="223" t="s">
        <v>601</v>
      </c>
      <c r="AW124" s="220" t="s">
        <v>601</v>
      </c>
      <c r="AX124" s="224" t="str">
        <f t="shared" si="20"/>
        <v/>
      </c>
      <c r="AY124" s="225"/>
      <c r="AZ124" s="226"/>
      <c r="BA124" s="226"/>
      <c r="BB124" s="226"/>
      <c r="BC124" s="217"/>
      <c r="BE124" s="227">
        <f t="shared" si="21"/>
        <v>-115</v>
      </c>
      <c r="BK124" s="219"/>
      <c r="BO124" s="219"/>
    </row>
    <row r="125" spans="1:67" s="154" customFormat="1" ht="11.25" x14ac:dyDescent="0.2">
      <c r="A125" s="151">
        <v>116</v>
      </c>
      <c r="B125" s="152" t="s">
        <v>444</v>
      </c>
      <c r="C125" s="151">
        <v>0</v>
      </c>
      <c r="D125" s="215">
        <v>0</v>
      </c>
      <c r="E125" s="154">
        <v>0</v>
      </c>
      <c r="F125" s="154">
        <v>0</v>
      </c>
      <c r="G125" s="154">
        <v>0</v>
      </c>
      <c r="H125" s="154">
        <v>0</v>
      </c>
      <c r="I125" s="154">
        <v>0</v>
      </c>
      <c r="J125" s="154">
        <v>0</v>
      </c>
      <c r="K125" s="216">
        <v>0</v>
      </c>
      <c r="L125" s="154">
        <v>0</v>
      </c>
      <c r="M125" s="154">
        <v>0</v>
      </c>
      <c r="N125" s="154">
        <v>0</v>
      </c>
      <c r="O125" s="154">
        <v>0</v>
      </c>
      <c r="P125" s="154">
        <v>0</v>
      </c>
      <c r="Q125" s="154">
        <v>0</v>
      </c>
      <c r="R125" s="154">
        <v>0</v>
      </c>
      <c r="S125" s="154">
        <v>0</v>
      </c>
      <c r="T125" s="154">
        <v>0</v>
      </c>
      <c r="U125" s="154">
        <f t="shared" si="17"/>
        <v>0</v>
      </c>
      <c r="V125" s="217">
        <f t="shared" si="11"/>
        <v>0</v>
      </c>
      <c r="X125" s="154">
        <v>148416.84</v>
      </c>
      <c r="Y125" s="154">
        <v>179833.7</v>
      </c>
      <c r="Z125" s="154">
        <f t="shared" si="12"/>
        <v>31416.860000000015</v>
      </c>
      <c r="AA125" s="154">
        <f t="shared" si="13"/>
        <v>0</v>
      </c>
      <c r="AC125" s="217">
        <v>0</v>
      </c>
      <c r="AD125" s="217">
        <f t="shared" si="14"/>
        <v>0</v>
      </c>
      <c r="AE125" s="218">
        <f t="shared" si="15"/>
        <v>0</v>
      </c>
      <c r="AF125" s="154">
        <v>0</v>
      </c>
      <c r="AG125" s="219" t="s">
        <v>704</v>
      </c>
      <c r="AH125" s="217">
        <f t="shared" si="16"/>
        <v>0</v>
      </c>
      <c r="AK125" s="220">
        <v>0</v>
      </c>
      <c r="AL125" s="220">
        <v>0</v>
      </c>
      <c r="AM125" s="220">
        <v>0</v>
      </c>
      <c r="AN125" s="220">
        <v>0</v>
      </c>
      <c r="AO125" s="221">
        <v>0</v>
      </c>
      <c r="AP125" s="220">
        <f t="shared" si="18"/>
        <v>0</v>
      </c>
      <c r="AQ125" s="220"/>
      <c r="AR125" s="220"/>
      <c r="AS125" s="220"/>
      <c r="AT125" s="222">
        <f t="shared" si="19"/>
        <v>0</v>
      </c>
      <c r="AU125" s="220"/>
      <c r="AV125" s="223" t="s">
        <v>601</v>
      </c>
      <c r="AW125" s="220" t="s">
        <v>601</v>
      </c>
      <c r="AX125" s="224" t="str">
        <f t="shared" si="20"/>
        <v/>
      </c>
      <c r="AY125" s="225"/>
      <c r="AZ125" s="226"/>
      <c r="BA125" s="226"/>
      <c r="BB125" s="226"/>
      <c r="BC125" s="217"/>
      <c r="BE125" s="227">
        <f t="shared" si="21"/>
        <v>-116</v>
      </c>
      <c r="BK125" s="219"/>
      <c r="BO125" s="219"/>
    </row>
    <row r="126" spans="1:67" s="154" customFormat="1" ht="11.25" x14ac:dyDescent="0.2">
      <c r="A126" s="151">
        <v>117</v>
      </c>
      <c r="B126" s="152" t="s">
        <v>280</v>
      </c>
      <c r="C126" s="151">
        <v>1</v>
      </c>
      <c r="D126" s="215">
        <v>0</v>
      </c>
      <c r="E126" s="154">
        <v>57175.779000000002</v>
      </c>
      <c r="F126" s="154">
        <v>0</v>
      </c>
      <c r="G126" s="154">
        <v>0</v>
      </c>
      <c r="H126" s="154">
        <v>0</v>
      </c>
      <c r="I126" s="154">
        <v>0</v>
      </c>
      <c r="J126" s="154">
        <v>6271.5506999999898</v>
      </c>
      <c r="K126" s="216">
        <v>62842.5</v>
      </c>
      <c r="L126" s="154">
        <v>173629</v>
      </c>
      <c r="M126" s="154">
        <v>0</v>
      </c>
      <c r="N126" s="154">
        <v>109683</v>
      </c>
      <c r="O126" s="154">
        <v>64503.616080400003</v>
      </c>
      <c r="P126" s="154">
        <v>0</v>
      </c>
      <c r="Q126" s="154">
        <v>0</v>
      </c>
      <c r="R126" s="154">
        <v>0</v>
      </c>
      <c r="S126" s="154">
        <v>0</v>
      </c>
      <c r="T126" s="154" t="s">
        <v>706</v>
      </c>
      <c r="U126" s="154">
        <f t="shared" si="17"/>
        <v>352565.14578040002</v>
      </c>
      <c r="V126" s="217">
        <f t="shared" si="11"/>
        <v>3.6582236256844842</v>
      </c>
      <c r="X126" s="154">
        <v>6277106.5899999999</v>
      </c>
      <c r="Y126" s="154">
        <v>9637605.0743598863</v>
      </c>
      <c r="Z126" s="154">
        <f t="shared" si="12"/>
        <v>3360498.4843598865</v>
      </c>
      <c r="AA126" s="154">
        <f t="shared" si="13"/>
        <v>122934.54949562237</v>
      </c>
      <c r="AC126" s="217">
        <v>152.66004117601548</v>
      </c>
      <c r="AD126" s="217">
        <f t="shared" si="14"/>
        <v>151.57732927495601</v>
      </c>
      <c r="AE126" s="218">
        <f t="shared" si="15"/>
        <v>-1.0827119010594686</v>
      </c>
      <c r="AF126" s="154">
        <v>43</v>
      </c>
      <c r="AG126" s="219">
        <v>1</v>
      </c>
      <c r="AH126" s="217">
        <f t="shared" si="16"/>
        <v>151.57732927495601</v>
      </c>
      <c r="AK126" s="220">
        <v>152.66004117601548</v>
      </c>
      <c r="AL126" s="220">
        <v>152.28007328909948</v>
      </c>
      <c r="AM126" s="220">
        <v>152.66004117601548</v>
      </c>
      <c r="AN126" s="220">
        <v>152.66004117601548</v>
      </c>
      <c r="AO126" s="221">
        <v>150.72223563278274</v>
      </c>
      <c r="AP126" s="220">
        <f t="shared" si="18"/>
        <v>151.57732927495601</v>
      </c>
      <c r="AQ126" s="220"/>
      <c r="AR126" s="220"/>
      <c r="AS126" s="220"/>
      <c r="AT126" s="222">
        <f t="shared" si="19"/>
        <v>0.85509364217327288</v>
      </c>
      <c r="AU126" s="220"/>
      <c r="AV126" s="223">
        <v>4.1768916684957293</v>
      </c>
      <c r="AW126" s="220">
        <v>2.9001122597597</v>
      </c>
      <c r="AX126" s="224">
        <f t="shared" si="20"/>
        <v>-1.2767794087360294</v>
      </c>
      <c r="AY126" s="225"/>
      <c r="AZ126" s="226"/>
      <c r="BA126" s="226"/>
      <c r="BB126" s="226"/>
      <c r="BC126" s="217"/>
      <c r="BE126" s="227">
        <f t="shared" si="21"/>
        <v>-117</v>
      </c>
      <c r="BK126" s="219"/>
      <c r="BO126" s="219"/>
    </row>
    <row r="127" spans="1:67" s="154" customFormat="1" ht="11.25" x14ac:dyDescent="0.2">
      <c r="A127" s="151">
        <v>118</v>
      </c>
      <c r="B127" s="152" t="s">
        <v>295</v>
      </c>
      <c r="C127" s="151">
        <v>1</v>
      </c>
      <c r="D127" s="215">
        <v>0</v>
      </c>
      <c r="E127" s="154">
        <v>1962047</v>
      </c>
      <c r="F127" s="154">
        <v>0</v>
      </c>
      <c r="G127" s="154">
        <v>0</v>
      </c>
      <c r="H127" s="154">
        <v>0</v>
      </c>
      <c r="I127" s="154">
        <v>0</v>
      </c>
      <c r="J127" s="154">
        <v>0</v>
      </c>
      <c r="K127" s="216">
        <v>0</v>
      </c>
      <c r="L127" s="154">
        <v>148959.09</v>
      </c>
      <c r="M127" s="154">
        <v>0</v>
      </c>
      <c r="N127" s="154">
        <v>0</v>
      </c>
      <c r="O127" s="154">
        <v>4250.47</v>
      </c>
      <c r="P127" s="154">
        <v>0</v>
      </c>
      <c r="Q127" s="154">
        <v>0</v>
      </c>
      <c r="R127" s="154">
        <v>0</v>
      </c>
      <c r="S127" s="154">
        <v>0</v>
      </c>
      <c r="T127" s="154" t="s">
        <v>703</v>
      </c>
      <c r="U127" s="154">
        <f t="shared" si="17"/>
        <v>2115256.56</v>
      </c>
      <c r="V127" s="217">
        <f t="shared" si="11"/>
        <v>23.175186261442903</v>
      </c>
      <c r="X127" s="154">
        <v>7849455.0234599989</v>
      </c>
      <c r="Y127" s="154">
        <v>9127247.290000001</v>
      </c>
      <c r="Z127" s="154">
        <f t="shared" si="12"/>
        <v>1277792.2665400021</v>
      </c>
      <c r="AA127" s="154">
        <f t="shared" si="13"/>
        <v>296130.73780495848</v>
      </c>
      <c r="AC127" s="217">
        <v>120.46668858974647</v>
      </c>
      <c r="AD127" s="217">
        <f t="shared" si="14"/>
        <v>112.5061106255289</v>
      </c>
      <c r="AE127" s="218">
        <f t="shared" si="15"/>
        <v>-7.9605779642175634</v>
      </c>
      <c r="AF127" s="154">
        <v>6</v>
      </c>
      <c r="AG127" s="219">
        <v>1</v>
      </c>
      <c r="AH127" s="217">
        <f t="shared" si="16"/>
        <v>112.5061106255289</v>
      </c>
      <c r="AK127" s="220">
        <v>120.46668858974647</v>
      </c>
      <c r="AL127" s="220">
        <v>123.02981737590576</v>
      </c>
      <c r="AM127" s="220">
        <v>123.02981737590576</v>
      </c>
      <c r="AN127" s="220">
        <v>120.46668858974647</v>
      </c>
      <c r="AO127" s="221">
        <v>120.46668858974647</v>
      </c>
      <c r="AP127" s="220">
        <f t="shared" si="18"/>
        <v>112.5061106255289</v>
      </c>
      <c r="AQ127" s="220"/>
      <c r="AR127" s="220"/>
      <c r="AS127" s="220"/>
      <c r="AT127" s="222">
        <f t="shared" si="19"/>
        <v>-7.9605779642175634</v>
      </c>
      <c r="AU127" s="220"/>
      <c r="AV127" s="223">
        <v>9.329729491180343</v>
      </c>
      <c r="AW127" s="220">
        <v>3.0732111012796968E-2</v>
      </c>
      <c r="AX127" s="224">
        <f t="shared" si="20"/>
        <v>-9.2989973801675454</v>
      </c>
      <c r="AY127" s="225"/>
      <c r="AZ127" s="226"/>
      <c r="BA127" s="226"/>
      <c r="BB127" s="226"/>
      <c r="BC127" s="217"/>
      <c r="BE127" s="227">
        <f t="shared" si="21"/>
        <v>-118</v>
      </c>
      <c r="BK127" s="219"/>
      <c r="BO127" s="219"/>
    </row>
    <row r="128" spans="1:67" s="154" customFormat="1" ht="11.25" x14ac:dyDescent="0.2">
      <c r="A128" s="151">
        <v>119</v>
      </c>
      <c r="B128" s="152" t="s">
        <v>445</v>
      </c>
      <c r="C128" s="151">
        <v>0</v>
      </c>
      <c r="D128" s="215">
        <v>0</v>
      </c>
      <c r="E128" s="154">
        <v>0</v>
      </c>
      <c r="F128" s="154">
        <v>0</v>
      </c>
      <c r="G128" s="154">
        <v>0</v>
      </c>
      <c r="H128" s="154">
        <v>0</v>
      </c>
      <c r="I128" s="154">
        <v>0</v>
      </c>
      <c r="J128" s="154">
        <v>0</v>
      </c>
      <c r="K128" s="216">
        <v>0</v>
      </c>
      <c r="L128" s="154">
        <v>0</v>
      </c>
      <c r="M128" s="154">
        <v>0</v>
      </c>
      <c r="N128" s="154">
        <v>0</v>
      </c>
      <c r="O128" s="154">
        <v>0</v>
      </c>
      <c r="P128" s="154">
        <v>0</v>
      </c>
      <c r="Q128" s="154">
        <v>0</v>
      </c>
      <c r="R128" s="154">
        <v>0</v>
      </c>
      <c r="S128" s="154">
        <v>0</v>
      </c>
      <c r="T128" s="154">
        <v>0</v>
      </c>
      <c r="U128" s="154">
        <f t="shared" si="17"/>
        <v>0</v>
      </c>
      <c r="V128" s="217">
        <f t="shared" si="11"/>
        <v>0</v>
      </c>
      <c r="X128" s="154">
        <v>0</v>
      </c>
      <c r="Y128" s="154">
        <v>0</v>
      </c>
      <c r="Z128" s="154">
        <f t="shared" si="12"/>
        <v>0</v>
      </c>
      <c r="AA128" s="154">
        <f t="shared" si="13"/>
        <v>0</v>
      </c>
      <c r="AC128" s="217">
        <v>0</v>
      </c>
      <c r="AD128" s="217">
        <f t="shared" si="14"/>
        <v>0</v>
      </c>
      <c r="AE128" s="218">
        <f t="shared" si="15"/>
        <v>0</v>
      </c>
      <c r="AF128" s="154">
        <v>0</v>
      </c>
      <c r="AG128" s="219" t="s">
        <v>704</v>
      </c>
      <c r="AH128" s="217">
        <f t="shared" si="16"/>
        <v>0</v>
      </c>
      <c r="AK128" s="220">
        <v>0</v>
      </c>
      <c r="AL128" s="220">
        <v>0</v>
      </c>
      <c r="AM128" s="220">
        <v>0</v>
      </c>
      <c r="AN128" s="220">
        <v>0</v>
      </c>
      <c r="AO128" s="221">
        <v>0</v>
      </c>
      <c r="AP128" s="220">
        <f t="shared" si="18"/>
        <v>0</v>
      </c>
      <c r="AQ128" s="220"/>
      <c r="AR128" s="220"/>
      <c r="AS128" s="220"/>
      <c r="AT128" s="222">
        <f t="shared" si="19"/>
        <v>0</v>
      </c>
      <c r="AU128" s="220"/>
      <c r="AV128" s="223" t="s">
        <v>601</v>
      </c>
      <c r="AW128" s="220" t="s">
        <v>601</v>
      </c>
      <c r="AX128" s="224" t="str">
        <f t="shared" si="20"/>
        <v/>
      </c>
      <c r="AY128" s="225"/>
      <c r="AZ128" s="226"/>
      <c r="BA128" s="226"/>
      <c r="BB128" s="226"/>
      <c r="BC128" s="217"/>
      <c r="BE128" s="227">
        <f t="shared" si="21"/>
        <v>-119</v>
      </c>
      <c r="BK128" s="219"/>
      <c r="BO128" s="219"/>
    </row>
    <row r="129" spans="1:67" s="154" customFormat="1" ht="11.25" x14ac:dyDescent="0.2">
      <c r="A129" s="151">
        <v>120</v>
      </c>
      <c r="B129" s="152" t="s">
        <v>446</v>
      </c>
      <c r="C129" s="151">
        <v>0</v>
      </c>
      <c r="D129" s="215">
        <v>0</v>
      </c>
      <c r="E129" s="154">
        <v>0</v>
      </c>
      <c r="F129" s="154">
        <v>0</v>
      </c>
      <c r="G129" s="154">
        <v>0</v>
      </c>
      <c r="H129" s="154">
        <v>0</v>
      </c>
      <c r="I129" s="154">
        <v>0</v>
      </c>
      <c r="J129" s="154">
        <v>0</v>
      </c>
      <c r="K129" s="216">
        <v>0</v>
      </c>
      <c r="L129" s="154">
        <v>0</v>
      </c>
      <c r="M129" s="154">
        <v>0</v>
      </c>
      <c r="N129" s="154">
        <v>0</v>
      </c>
      <c r="O129" s="154">
        <v>0</v>
      </c>
      <c r="P129" s="154">
        <v>0</v>
      </c>
      <c r="Q129" s="154">
        <v>0</v>
      </c>
      <c r="R129" s="154">
        <v>0</v>
      </c>
      <c r="S129" s="154">
        <v>0</v>
      </c>
      <c r="T129" s="154">
        <v>0</v>
      </c>
      <c r="U129" s="154">
        <f t="shared" si="17"/>
        <v>0</v>
      </c>
      <c r="V129" s="217">
        <f t="shared" si="11"/>
        <v>0</v>
      </c>
      <c r="X129" s="154">
        <v>0</v>
      </c>
      <c r="Y129" s="154">
        <v>0</v>
      </c>
      <c r="Z129" s="154">
        <f t="shared" si="12"/>
        <v>0</v>
      </c>
      <c r="AA129" s="154">
        <f t="shared" si="13"/>
        <v>0</v>
      </c>
      <c r="AC129" s="217">
        <v>0</v>
      </c>
      <c r="AD129" s="217">
        <f t="shared" si="14"/>
        <v>0</v>
      </c>
      <c r="AE129" s="218">
        <f t="shared" si="15"/>
        <v>0</v>
      </c>
      <c r="AF129" s="154">
        <v>0</v>
      </c>
      <c r="AG129" s="219" t="s">
        <v>704</v>
      </c>
      <c r="AH129" s="217">
        <f t="shared" si="16"/>
        <v>0</v>
      </c>
      <c r="AK129" s="220">
        <v>0</v>
      </c>
      <c r="AL129" s="220">
        <v>0</v>
      </c>
      <c r="AM129" s="220">
        <v>0</v>
      </c>
      <c r="AN129" s="220">
        <v>0</v>
      </c>
      <c r="AO129" s="221">
        <v>0</v>
      </c>
      <c r="AP129" s="220">
        <f t="shared" si="18"/>
        <v>0</v>
      </c>
      <c r="AQ129" s="220"/>
      <c r="AR129" s="220"/>
      <c r="AS129" s="220"/>
      <c r="AT129" s="222">
        <f t="shared" si="19"/>
        <v>0</v>
      </c>
      <c r="AU129" s="220"/>
      <c r="AV129" s="223" t="s">
        <v>601</v>
      </c>
      <c r="AW129" s="220" t="s">
        <v>601</v>
      </c>
      <c r="AX129" s="224" t="str">
        <f t="shared" si="20"/>
        <v/>
      </c>
      <c r="AY129" s="225"/>
      <c r="AZ129" s="226"/>
      <c r="BA129" s="226"/>
      <c r="BB129" s="226"/>
      <c r="BC129" s="217"/>
      <c r="BE129" s="227">
        <f t="shared" si="21"/>
        <v>-120</v>
      </c>
      <c r="BK129" s="219"/>
      <c r="BO129" s="219"/>
    </row>
    <row r="130" spans="1:67" s="154" customFormat="1" ht="11.25" x14ac:dyDescent="0.2">
      <c r="A130" s="151">
        <v>121</v>
      </c>
      <c r="B130" s="152" t="s">
        <v>85</v>
      </c>
      <c r="C130" s="151">
        <v>1</v>
      </c>
      <c r="D130" s="215">
        <v>0</v>
      </c>
      <c r="E130" s="154">
        <v>0</v>
      </c>
      <c r="F130" s="154">
        <v>0</v>
      </c>
      <c r="G130" s="154">
        <v>0</v>
      </c>
      <c r="H130" s="154">
        <v>0</v>
      </c>
      <c r="I130" s="154">
        <v>0</v>
      </c>
      <c r="J130" s="154">
        <v>440047</v>
      </c>
      <c r="K130" s="216">
        <v>0</v>
      </c>
      <c r="L130" s="154">
        <v>0</v>
      </c>
      <c r="M130" s="154">
        <v>0</v>
      </c>
      <c r="N130" s="154">
        <v>0</v>
      </c>
      <c r="O130" s="154">
        <v>0</v>
      </c>
      <c r="P130" s="154">
        <v>0</v>
      </c>
      <c r="Q130" s="154">
        <v>0</v>
      </c>
      <c r="R130" s="154">
        <v>0</v>
      </c>
      <c r="S130" s="154">
        <v>0</v>
      </c>
      <c r="T130" s="154" t="s">
        <v>706</v>
      </c>
      <c r="U130" s="154">
        <f t="shared" si="17"/>
        <v>440047</v>
      </c>
      <c r="V130" s="217">
        <f t="shared" si="11"/>
        <v>19.221330952472474</v>
      </c>
      <c r="X130" s="154">
        <v>1216494.7500000002</v>
      </c>
      <c r="Y130" s="154">
        <v>2289368</v>
      </c>
      <c r="Z130" s="154">
        <f t="shared" si="12"/>
        <v>1072873.2499999998</v>
      </c>
      <c r="AA130" s="154">
        <f t="shared" si="13"/>
        <v>206220.51808304733</v>
      </c>
      <c r="AC130" s="217">
        <v>190.96448290011494</v>
      </c>
      <c r="AD130" s="217">
        <f t="shared" si="14"/>
        <v>171.24179795407684</v>
      </c>
      <c r="AE130" s="218">
        <f t="shared" si="15"/>
        <v>-19.7226849460381</v>
      </c>
      <c r="AF130" s="154">
        <v>1</v>
      </c>
      <c r="AG130" s="219">
        <v>1</v>
      </c>
      <c r="AH130" s="217">
        <f t="shared" si="16"/>
        <v>171.24179795407684</v>
      </c>
      <c r="AK130" s="220">
        <v>190.96448290011494</v>
      </c>
      <c r="AL130" s="220">
        <v>190.96448290011494</v>
      </c>
      <c r="AM130" s="220">
        <v>190.96448290011494</v>
      </c>
      <c r="AN130" s="220">
        <v>190.96448290011494</v>
      </c>
      <c r="AO130" s="221">
        <v>171.6109268622356</v>
      </c>
      <c r="AP130" s="220">
        <f t="shared" si="18"/>
        <v>171.24179795407684</v>
      </c>
      <c r="AQ130" s="220"/>
      <c r="AR130" s="220"/>
      <c r="AS130" s="220"/>
      <c r="AT130" s="222">
        <f t="shared" si="19"/>
        <v>-0.36912890815875699</v>
      </c>
      <c r="AU130" s="220"/>
      <c r="AV130" s="223">
        <v>18.795720253650355</v>
      </c>
      <c r="AW130" s="220">
        <v>6.0683685841616128</v>
      </c>
      <c r="AX130" s="224">
        <f t="shared" si="20"/>
        <v>-12.727351669488742</v>
      </c>
      <c r="AY130" s="225"/>
      <c r="AZ130" s="226"/>
      <c r="BA130" s="226"/>
      <c r="BB130" s="226"/>
      <c r="BC130" s="217"/>
      <c r="BE130" s="227">
        <f t="shared" si="21"/>
        <v>-121</v>
      </c>
      <c r="BK130" s="219"/>
      <c r="BO130" s="219"/>
    </row>
    <row r="131" spans="1:67" s="154" customFormat="1" ht="11.25" x14ac:dyDescent="0.2">
      <c r="A131" s="151">
        <v>122</v>
      </c>
      <c r="B131" s="152" t="s">
        <v>296</v>
      </c>
      <c r="C131" s="151">
        <v>1</v>
      </c>
      <c r="D131" s="215">
        <v>0</v>
      </c>
      <c r="E131" s="154">
        <v>364541</v>
      </c>
      <c r="F131" s="154">
        <v>0</v>
      </c>
      <c r="G131" s="154">
        <v>0</v>
      </c>
      <c r="H131" s="154">
        <v>0</v>
      </c>
      <c r="I131" s="154">
        <v>0</v>
      </c>
      <c r="J131" s="154">
        <v>258042</v>
      </c>
      <c r="K131" s="216">
        <v>801836</v>
      </c>
      <c r="L131" s="154">
        <v>576774</v>
      </c>
      <c r="M131" s="154">
        <v>0</v>
      </c>
      <c r="N131" s="154">
        <v>0</v>
      </c>
      <c r="O131" s="154">
        <v>33646.339999999997</v>
      </c>
      <c r="P131" s="154">
        <v>0</v>
      </c>
      <c r="Q131" s="154">
        <v>0</v>
      </c>
      <c r="R131" s="154">
        <v>0</v>
      </c>
      <c r="S131" s="154">
        <v>0</v>
      </c>
      <c r="T131" s="154" t="s">
        <v>706</v>
      </c>
      <c r="U131" s="154">
        <f t="shared" si="17"/>
        <v>1631097.54</v>
      </c>
      <c r="V131" s="217">
        <f t="shared" si="11"/>
        <v>3.9000704606858476</v>
      </c>
      <c r="X131" s="154">
        <v>30800181.273539998</v>
      </c>
      <c r="Y131" s="154">
        <v>41822258.25</v>
      </c>
      <c r="Z131" s="154">
        <f t="shared" si="12"/>
        <v>11022076.976460002</v>
      </c>
      <c r="AA131" s="154">
        <f t="shared" si="13"/>
        <v>429868.76831297239</v>
      </c>
      <c r="AC131" s="217">
        <v>130.88068893140269</v>
      </c>
      <c r="AD131" s="217">
        <f t="shared" si="14"/>
        <v>134.39008398709214</v>
      </c>
      <c r="AE131" s="218">
        <f t="shared" si="15"/>
        <v>3.5093950556894526</v>
      </c>
      <c r="AF131" s="154">
        <v>26</v>
      </c>
      <c r="AG131" s="219">
        <v>1</v>
      </c>
      <c r="AH131" s="217">
        <f t="shared" si="16"/>
        <v>134.39008398709214</v>
      </c>
      <c r="AK131" s="220">
        <v>130.88068893140269</v>
      </c>
      <c r="AL131" s="220">
        <v>130.8494361512104</v>
      </c>
      <c r="AM131" s="220">
        <v>130.88068893140269</v>
      </c>
      <c r="AN131" s="220">
        <v>130.88068893140269</v>
      </c>
      <c r="AO131" s="221">
        <v>134.14191132700449</v>
      </c>
      <c r="AP131" s="220">
        <f t="shared" si="18"/>
        <v>134.39008398709214</v>
      </c>
      <c r="AQ131" s="220"/>
      <c r="AR131" s="220"/>
      <c r="AS131" s="220"/>
      <c r="AT131" s="222">
        <f t="shared" si="19"/>
        <v>0.24817266008764705</v>
      </c>
      <c r="AU131" s="220"/>
      <c r="AV131" s="223">
        <v>3.9241754286264219</v>
      </c>
      <c r="AW131" s="220">
        <v>7.4859191572558821</v>
      </c>
      <c r="AX131" s="224">
        <f t="shared" si="20"/>
        <v>3.5617437286294602</v>
      </c>
      <c r="AY131" s="225"/>
      <c r="AZ131" s="226"/>
      <c r="BA131" s="226"/>
      <c r="BB131" s="226"/>
      <c r="BC131" s="217"/>
      <c r="BE131" s="227">
        <f t="shared" si="21"/>
        <v>-122</v>
      </c>
      <c r="BK131" s="219"/>
      <c r="BO131" s="219"/>
    </row>
    <row r="132" spans="1:67" s="154" customFormat="1" ht="11.25" x14ac:dyDescent="0.2">
      <c r="A132" s="151">
        <v>123</v>
      </c>
      <c r="B132" s="152" t="s">
        <v>447</v>
      </c>
      <c r="C132" s="151">
        <v>0</v>
      </c>
      <c r="D132" s="215">
        <v>0</v>
      </c>
      <c r="E132" s="154">
        <v>0</v>
      </c>
      <c r="F132" s="154">
        <v>0</v>
      </c>
      <c r="G132" s="154">
        <v>0</v>
      </c>
      <c r="H132" s="154">
        <v>0</v>
      </c>
      <c r="I132" s="154">
        <v>0</v>
      </c>
      <c r="J132" s="154">
        <v>0</v>
      </c>
      <c r="K132" s="216">
        <v>0</v>
      </c>
      <c r="L132" s="154">
        <v>0</v>
      </c>
      <c r="M132" s="154">
        <v>0</v>
      </c>
      <c r="N132" s="154">
        <v>0</v>
      </c>
      <c r="O132" s="154">
        <v>0</v>
      </c>
      <c r="P132" s="154">
        <v>0</v>
      </c>
      <c r="Q132" s="154">
        <v>0</v>
      </c>
      <c r="R132" s="154">
        <v>0</v>
      </c>
      <c r="S132" s="154">
        <v>0</v>
      </c>
      <c r="T132" s="154">
        <v>0</v>
      </c>
      <c r="U132" s="154">
        <f t="shared" si="17"/>
        <v>0</v>
      </c>
      <c r="V132" s="217">
        <f t="shared" si="11"/>
        <v>0</v>
      </c>
      <c r="X132" s="154">
        <v>82453.8</v>
      </c>
      <c r="Y132" s="154">
        <v>1318687</v>
      </c>
      <c r="Z132" s="154">
        <f t="shared" si="12"/>
        <v>1236233.2</v>
      </c>
      <c r="AA132" s="154">
        <f t="shared" si="13"/>
        <v>0</v>
      </c>
      <c r="AC132" s="217">
        <v>0</v>
      </c>
      <c r="AD132" s="217">
        <f t="shared" si="14"/>
        <v>0</v>
      </c>
      <c r="AE132" s="218">
        <f t="shared" si="15"/>
        <v>0</v>
      </c>
      <c r="AF132" s="154">
        <v>0</v>
      </c>
      <c r="AG132" s="219" t="s">
        <v>704</v>
      </c>
      <c r="AH132" s="217">
        <f t="shared" si="16"/>
        <v>0</v>
      </c>
      <c r="AK132" s="220">
        <v>0</v>
      </c>
      <c r="AL132" s="220">
        <v>0</v>
      </c>
      <c r="AM132" s="220">
        <v>0</v>
      </c>
      <c r="AN132" s="220">
        <v>0</v>
      </c>
      <c r="AO132" s="221">
        <v>0</v>
      </c>
      <c r="AP132" s="220">
        <f t="shared" si="18"/>
        <v>0</v>
      </c>
      <c r="AQ132" s="220"/>
      <c r="AR132" s="220"/>
      <c r="AS132" s="220"/>
      <c r="AT132" s="222">
        <f t="shared" si="19"/>
        <v>0</v>
      </c>
      <c r="AU132" s="220"/>
      <c r="AV132" s="223" t="s">
        <v>601</v>
      </c>
      <c r="AW132" s="220" t="s">
        <v>601</v>
      </c>
      <c r="AX132" s="224" t="str">
        <f t="shared" si="20"/>
        <v/>
      </c>
      <c r="AY132" s="225"/>
      <c r="AZ132" s="226"/>
      <c r="BA132" s="226"/>
      <c r="BB132" s="226"/>
      <c r="BC132" s="217"/>
      <c r="BE132" s="227">
        <f t="shared" si="21"/>
        <v>-123</v>
      </c>
      <c r="BK132" s="219"/>
      <c r="BO132" s="219"/>
    </row>
    <row r="133" spans="1:67" s="154" customFormat="1" ht="11.25" x14ac:dyDescent="0.2">
      <c r="A133" s="151">
        <v>124</v>
      </c>
      <c r="B133" s="152" t="s">
        <v>448</v>
      </c>
      <c r="C133" s="151">
        <v>0</v>
      </c>
      <c r="D133" s="215">
        <v>0</v>
      </c>
      <c r="E133" s="154">
        <v>0</v>
      </c>
      <c r="F133" s="154">
        <v>0</v>
      </c>
      <c r="G133" s="154">
        <v>0</v>
      </c>
      <c r="H133" s="154">
        <v>0</v>
      </c>
      <c r="I133" s="154">
        <v>0</v>
      </c>
      <c r="J133" s="154">
        <v>0</v>
      </c>
      <c r="K133" s="216">
        <v>0</v>
      </c>
      <c r="L133" s="154">
        <v>0</v>
      </c>
      <c r="M133" s="154">
        <v>0</v>
      </c>
      <c r="N133" s="154">
        <v>0</v>
      </c>
      <c r="O133" s="154">
        <v>0</v>
      </c>
      <c r="P133" s="154">
        <v>0</v>
      </c>
      <c r="Q133" s="154">
        <v>0</v>
      </c>
      <c r="R133" s="154">
        <v>0</v>
      </c>
      <c r="S133" s="154">
        <v>0</v>
      </c>
      <c r="T133" s="154">
        <v>0</v>
      </c>
      <c r="U133" s="154">
        <f t="shared" si="17"/>
        <v>0</v>
      </c>
      <c r="V133" s="217">
        <f t="shared" si="11"/>
        <v>0</v>
      </c>
      <c r="X133" s="154">
        <v>0</v>
      </c>
      <c r="Y133" s="154">
        <v>2004.0500000000002</v>
      </c>
      <c r="Z133" s="154">
        <f t="shared" si="12"/>
        <v>2004.0500000000002</v>
      </c>
      <c r="AA133" s="154">
        <f t="shared" si="13"/>
        <v>0</v>
      </c>
      <c r="AC133" s="217">
        <v>0</v>
      </c>
      <c r="AD133" s="217">
        <f t="shared" si="14"/>
        <v>0</v>
      </c>
      <c r="AE133" s="218">
        <f t="shared" si="15"/>
        <v>0</v>
      </c>
      <c r="AF133" s="154">
        <v>0</v>
      </c>
      <c r="AG133" s="219" t="s">
        <v>704</v>
      </c>
      <c r="AH133" s="217">
        <f t="shared" si="16"/>
        <v>0</v>
      </c>
      <c r="AK133" s="220">
        <v>0</v>
      </c>
      <c r="AL133" s="220">
        <v>0</v>
      </c>
      <c r="AM133" s="220">
        <v>0</v>
      </c>
      <c r="AN133" s="220">
        <v>0</v>
      </c>
      <c r="AO133" s="221">
        <v>0</v>
      </c>
      <c r="AP133" s="220">
        <f t="shared" si="18"/>
        <v>0</v>
      </c>
      <c r="AQ133" s="220"/>
      <c r="AR133" s="220"/>
      <c r="AS133" s="220"/>
      <c r="AT133" s="222">
        <f t="shared" si="19"/>
        <v>0</v>
      </c>
      <c r="AU133" s="220"/>
      <c r="AV133" s="223" t="s">
        <v>601</v>
      </c>
      <c r="AW133" s="220" t="s">
        <v>601</v>
      </c>
      <c r="AX133" s="224" t="str">
        <f t="shared" si="20"/>
        <v/>
      </c>
      <c r="AY133" s="225"/>
      <c r="AZ133" s="226"/>
      <c r="BA133" s="226"/>
      <c r="BB133" s="226"/>
      <c r="BC133" s="217"/>
      <c r="BE133" s="227">
        <f t="shared" si="21"/>
        <v>-124</v>
      </c>
      <c r="BK133" s="219"/>
      <c r="BO133" s="219"/>
    </row>
    <row r="134" spans="1:67" s="154" customFormat="1" ht="11.25" x14ac:dyDescent="0.2">
      <c r="A134" s="151">
        <v>125</v>
      </c>
      <c r="B134" s="152" t="s">
        <v>274</v>
      </c>
      <c r="C134" s="151">
        <v>1</v>
      </c>
      <c r="D134" s="215">
        <v>0</v>
      </c>
      <c r="E134" s="154">
        <v>0</v>
      </c>
      <c r="F134" s="154">
        <v>0</v>
      </c>
      <c r="G134" s="154">
        <v>0</v>
      </c>
      <c r="H134" s="154">
        <v>0</v>
      </c>
      <c r="I134" s="154">
        <v>0</v>
      </c>
      <c r="J134" s="154">
        <v>800613</v>
      </c>
      <c r="K134" s="216">
        <v>389072</v>
      </c>
      <c r="L134" s="154">
        <v>654359</v>
      </c>
      <c r="M134" s="154">
        <v>0</v>
      </c>
      <c r="N134" s="154">
        <v>0</v>
      </c>
      <c r="O134" s="154">
        <v>40451.81</v>
      </c>
      <c r="P134" s="154">
        <v>0</v>
      </c>
      <c r="Q134" s="154">
        <v>0</v>
      </c>
      <c r="R134" s="154">
        <v>0</v>
      </c>
      <c r="S134" s="154">
        <v>0</v>
      </c>
      <c r="T134" s="154" t="s">
        <v>703</v>
      </c>
      <c r="U134" s="154">
        <f t="shared" si="17"/>
        <v>1884495.81</v>
      </c>
      <c r="V134" s="217">
        <f t="shared" si="11"/>
        <v>11.616344840701002</v>
      </c>
      <c r="X134" s="154">
        <v>10576374.949999999</v>
      </c>
      <c r="Y134" s="154">
        <v>16222795</v>
      </c>
      <c r="Z134" s="154">
        <f t="shared" si="12"/>
        <v>5646420.0500000007</v>
      </c>
      <c r="AA134" s="154">
        <f t="shared" si="13"/>
        <v>655907.6241624821</v>
      </c>
      <c r="AC134" s="217">
        <v>153.13576456909803</v>
      </c>
      <c r="AD134" s="217">
        <f t="shared" si="14"/>
        <v>147.18547185997332</v>
      </c>
      <c r="AE134" s="218">
        <f t="shared" si="15"/>
        <v>-5.9502927091247102</v>
      </c>
      <c r="AF134" s="154">
        <v>23</v>
      </c>
      <c r="AG134" s="219">
        <v>1</v>
      </c>
      <c r="AH134" s="217">
        <f t="shared" si="16"/>
        <v>147.18547185997332</v>
      </c>
      <c r="AK134" s="220">
        <v>153.13576456909803</v>
      </c>
      <c r="AL134" s="220">
        <v>153.42420755305005</v>
      </c>
      <c r="AM134" s="220">
        <v>153.14254998808684</v>
      </c>
      <c r="AN134" s="220">
        <v>153.13576456909803</v>
      </c>
      <c r="AO134" s="221">
        <v>147.26840926851204</v>
      </c>
      <c r="AP134" s="220">
        <f t="shared" si="18"/>
        <v>147.18547185997332</v>
      </c>
      <c r="AQ134" s="220"/>
      <c r="AR134" s="220"/>
      <c r="AS134" s="220"/>
      <c r="AT134" s="222">
        <f t="shared" si="19"/>
        <v>-8.2937408538725776E-2</v>
      </c>
      <c r="AU134" s="220"/>
      <c r="AV134" s="223">
        <v>6.31782024855909</v>
      </c>
      <c r="AW134" s="220">
        <v>1.0788742547394066</v>
      </c>
      <c r="AX134" s="224">
        <f t="shared" si="20"/>
        <v>-5.2389459938196836</v>
      </c>
      <c r="AY134" s="225"/>
      <c r="AZ134" s="226"/>
      <c r="BA134" s="226"/>
      <c r="BB134" s="226"/>
      <c r="BC134" s="217"/>
      <c r="BE134" s="227">
        <f t="shared" si="21"/>
        <v>-125</v>
      </c>
      <c r="BK134" s="219"/>
      <c r="BO134" s="219"/>
    </row>
    <row r="135" spans="1:67" s="154" customFormat="1" ht="11.25" x14ac:dyDescent="0.2">
      <c r="A135" s="151">
        <v>126</v>
      </c>
      <c r="B135" s="152" t="s">
        <v>449</v>
      </c>
      <c r="C135" s="151">
        <v>0</v>
      </c>
      <c r="D135" s="215">
        <v>0</v>
      </c>
      <c r="E135" s="154">
        <v>0</v>
      </c>
      <c r="F135" s="154">
        <v>0</v>
      </c>
      <c r="G135" s="154">
        <v>0</v>
      </c>
      <c r="H135" s="154">
        <v>0</v>
      </c>
      <c r="I135" s="154">
        <v>0</v>
      </c>
      <c r="J135" s="154">
        <v>0</v>
      </c>
      <c r="K135" s="216">
        <v>0</v>
      </c>
      <c r="L135" s="154">
        <v>0</v>
      </c>
      <c r="M135" s="154">
        <v>0</v>
      </c>
      <c r="N135" s="154">
        <v>0</v>
      </c>
      <c r="O135" s="154">
        <v>0</v>
      </c>
      <c r="P135" s="154">
        <v>0</v>
      </c>
      <c r="Q135" s="154">
        <v>0</v>
      </c>
      <c r="R135" s="154">
        <v>0</v>
      </c>
      <c r="S135" s="154">
        <v>0</v>
      </c>
      <c r="T135" s="154">
        <v>0</v>
      </c>
      <c r="U135" s="154">
        <f t="shared" si="17"/>
        <v>0</v>
      </c>
      <c r="V135" s="217">
        <f t="shared" si="11"/>
        <v>0</v>
      </c>
      <c r="X135" s="154">
        <v>0</v>
      </c>
      <c r="Y135" s="154">
        <v>0</v>
      </c>
      <c r="Z135" s="154">
        <f t="shared" si="12"/>
        <v>0</v>
      </c>
      <c r="AA135" s="154">
        <f t="shared" si="13"/>
        <v>0</v>
      </c>
      <c r="AC135" s="217">
        <v>0</v>
      </c>
      <c r="AD135" s="217">
        <f t="shared" si="14"/>
        <v>0</v>
      </c>
      <c r="AE135" s="218">
        <f t="shared" si="15"/>
        <v>0</v>
      </c>
      <c r="AF135" s="154">
        <v>0</v>
      </c>
      <c r="AG135" s="219" t="s">
        <v>704</v>
      </c>
      <c r="AH135" s="217">
        <f t="shared" si="16"/>
        <v>0</v>
      </c>
      <c r="AK135" s="220">
        <v>0</v>
      </c>
      <c r="AL135" s="220">
        <v>0</v>
      </c>
      <c r="AM135" s="220">
        <v>0</v>
      </c>
      <c r="AN135" s="220">
        <v>0</v>
      </c>
      <c r="AO135" s="221">
        <v>0</v>
      </c>
      <c r="AP135" s="220">
        <f t="shared" si="18"/>
        <v>0</v>
      </c>
      <c r="AQ135" s="220"/>
      <c r="AR135" s="220"/>
      <c r="AS135" s="220"/>
      <c r="AT135" s="222">
        <f t="shared" si="19"/>
        <v>0</v>
      </c>
      <c r="AU135" s="220"/>
      <c r="AV135" s="223" t="s">
        <v>601</v>
      </c>
      <c r="AW135" s="220" t="s">
        <v>601</v>
      </c>
      <c r="AX135" s="224" t="str">
        <f t="shared" si="20"/>
        <v/>
      </c>
      <c r="AY135" s="225"/>
      <c r="AZ135" s="226"/>
      <c r="BA135" s="226"/>
      <c r="BB135" s="226"/>
      <c r="BC135" s="217" t="s">
        <v>710</v>
      </c>
      <c r="BE135" s="227">
        <f t="shared" si="21"/>
        <v>-126</v>
      </c>
      <c r="BK135" s="219"/>
      <c r="BO135" s="219"/>
    </row>
    <row r="136" spans="1:67" s="154" customFormat="1" ht="11.25" x14ac:dyDescent="0.2">
      <c r="A136" s="151">
        <v>127</v>
      </c>
      <c r="B136" s="152" t="s">
        <v>70</v>
      </c>
      <c r="C136" s="151">
        <v>1</v>
      </c>
      <c r="D136" s="215">
        <v>0</v>
      </c>
      <c r="E136" s="154">
        <v>305000</v>
      </c>
      <c r="F136" s="154">
        <v>0</v>
      </c>
      <c r="G136" s="154">
        <v>0</v>
      </c>
      <c r="H136" s="154">
        <v>0</v>
      </c>
      <c r="I136" s="154">
        <v>0</v>
      </c>
      <c r="J136" s="154">
        <v>0</v>
      </c>
      <c r="K136" s="216">
        <v>12000</v>
      </c>
      <c r="L136" s="154">
        <v>188496</v>
      </c>
      <c r="M136" s="154">
        <v>1697</v>
      </c>
      <c r="N136" s="154">
        <v>98282</v>
      </c>
      <c r="O136" s="154">
        <v>20811.419999999998</v>
      </c>
      <c r="P136" s="154">
        <v>0</v>
      </c>
      <c r="Q136" s="154">
        <v>0</v>
      </c>
      <c r="R136" s="154">
        <v>0</v>
      </c>
      <c r="S136" s="154">
        <v>0</v>
      </c>
      <c r="T136" s="154" t="s">
        <v>706</v>
      </c>
      <c r="U136" s="154">
        <f t="shared" si="17"/>
        <v>494339.22000000009</v>
      </c>
      <c r="V136" s="217">
        <f t="shared" si="11"/>
        <v>5.7625008020000026</v>
      </c>
      <c r="X136" s="154">
        <v>4215602.3500000006</v>
      </c>
      <c r="Y136" s="154">
        <v>8578553.5999999996</v>
      </c>
      <c r="Z136" s="154">
        <f t="shared" si="12"/>
        <v>4362951.2499999991</v>
      </c>
      <c r="AA136" s="154">
        <f t="shared" si="13"/>
        <v>251415.1007721191</v>
      </c>
      <c r="AC136" s="217">
        <v>152.27953297796435</v>
      </c>
      <c r="AD136" s="217">
        <f t="shared" si="14"/>
        <v>197.53140376790708</v>
      </c>
      <c r="AE136" s="218">
        <f t="shared" si="15"/>
        <v>45.251870789942728</v>
      </c>
      <c r="AF136" s="154">
        <v>15</v>
      </c>
      <c r="AG136" s="219">
        <v>1</v>
      </c>
      <c r="AH136" s="217">
        <f t="shared" si="16"/>
        <v>197.53140376790708</v>
      </c>
      <c r="AK136" s="220">
        <v>152.27953297796435</v>
      </c>
      <c r="AL136" s="220">
        <v>152.27846129039307</v>
      </c>
      <c r="AM136" s="220">
        <v>152.27953297796435</v>
      </c>
      <c r="AN136" s="220">
        <v>152.27953297796435</v>
      </c>
      <c r="AO136" s="221">
        <v>152.27953297796435</v>
      </c>
      <c r="AP136" s="220">
        <f t="shared" si="18"/>
        <v>197.53140376790708</v>
      </c>
      <c r="AQ136" s="220"/>
      <c r="AR136" s="220"/>
      <c r="AS136" s="220"/>
      <c r="AT136" s="222">
        <f t="shared" si="19"/>
        <v>45.251870789942728</v>
      </c>
      <c r="AU136" s="220"/>
      <c r="AV136" s="223">
        <v>2.1958391427043402</v>
      </c>
      <c r="AW136" s="220">
        <v>33.052188635860155</v>
      </c>
      <c r="AX136" s="224">
        <f t="shared" si="20"/>
        <v>30.856349493155815</v>
      </c>
      <c r="AY136" s="225"/>
      <c r="AZ136" s="226"/>
      <c r="BA136" s="226"/>
      <c r="BB136" s="226"/>
      <c r="BC136" s="217"/>
      <c r="BE136" s="227">
        <f t="shared" si="21"/>
        <v>-127</v>
      </c>
      <c r="BK136" s="219"/>
      <c r="BO136" s="219"/>
    </row>
    <row r="137" spans="1:67" s="154" customFormat="1" ht="11.25" x14ac:dyDescent="0.2">
      <c r="A137" s="151">
        <v>128</v>
      </c>
      <c r="B137" s="152" t="s">
        <v>118</v>
      </c>
      <c r="C137" s="151">
        <v>1</v>
      </c>
      <c r="D137" s="215">
        <v>0</v>
      </c>
      <c r="E137" s="154">
        <v>0</v>
      </c>
      <c r="F137" s="154">
        <v>0</v>
      </c>
      <c r="G137" s="154">
        <v>0</v>
      </c>
      <c r="H137" s="154">
        <v>0</v>
      </c>
      <c r="I137" s="154">
        <v>179326</v>
      </c>
      <c r="J137" s="154">
        <v>4887250</v>
      </c>
      <c r="K137" s="216">
        <v>2583443</v>
      </c>
      <c r="L137" s="154">
        <v>4347643</v>
      </c>
      <c r="M137" s="154">
        <v>48662</v>
      </c>
      <c r="N137" s="154">
        <v>121289</v>
      </c>
      <c r="O137" s="154">
        <v>465636.85</v>
      </c>
      <c r="P137" s="154">
        <v>0</v>
      </c>
      <c r="Q137" s="154">
        <v>0</v>
      </c>
      <c r="R137" s="154">
        <v>0</v>
      </c>
      <c r="S137" s="154">
        <v>0</v>
      </c>
      <c r="T137" s="154" t="s">
        <v>703</v>
      </c>
      <c r="U137" s="154">
        <f t="shared" si="17"/>
        <v>12633249.85</v>
      </c>
      <c r="V137" s="217">
        <f t="shared" si="11"/>
        <v>9.1667667791786283</v>
      </c>
      <c r="X137" s="154">
        <v>132551888.25</v>
      </c>
      <c r="Y137" s="154">
        <v>137815765.95463443</v>
      </c>
      <c r="Z137" s="154">
        <f t="shared" si="12"/>
        <v>5263877.704634428</v>
      </c>
      <c r="AA137" s="154">
        <f t="shared" si="13"/>
        <v>482527.39272501925</v>
      </c>
      <c r="AC137" s="217">
        <v>110.38697262617856</v>
      </c>
      <c r="AD137" s="217">
        <f t="shared" si="14"/>
        <v>103.60715367772923</v>
      </c>
      <c r="AE137" s="218">
        <f t="shared" si="15"/>
        <v>-6.7798189484493321</v>
      </c>
      <c r="AF137" s="154">
        <v>402</v>
      </c>
      <c r="AG137" s="219">
        <v>1</v>
      </c>
      <c r="AH137" s="217">
        <f t="shared" si="16"/>
        <v>103.60715367772923</v>
      </c>
      <c r="AK137" s="220">
        <v>110.38697262617856</v>
      </c>
      <c r="AL137" s="220">
        <v>110.36480676969693</v>
      </c>
      <c r="AM137" s="220">
        <v>110.38697262617856</v>
      </c>
      <c r="AN137" s="220">
        <v>110.38697262617856</v>
      </c>
      <c r="AO137" s="221">
        <v>103.72639218324369</v>
      </c>
      <c r="AP137" s="220">
        <f t="shared" si="18"/>
        <v>103.60715367772923</v>
      </c>
      <c r="AQ137" s="220"/>
      <c r="AR137" s="220"/>
      <c r="AS137" s="220"/>
      <c r="AT137" s="222">
        <f t="shared" si="19"/>
        <v>-0.1192385055144598</v>
      </c>
      <c r="AU137" s="220"/>
      <c r="AV137" s="223">
        <v>9.2474032575979539</v>
      </c>
      <c r="AW137" s="220">
        <v>1.9503170816559821</v>
      </c>
      <c r="AX137" s="224">
        <f t="shared" si="20"/>
        <v>-7.2970861759419723</v>
      </c>
      <c r="AY137" s="225"/>
      <c r="AZ137" s="226"/>
      <c r="BA137" s="226"/>
      <c r="BB137" s="226"/>
      <c r="BC137" s="217"/>
      <c r="BE137" s="227">
        <f t="shared" si="21"/>
        <v>-128</v>
      </c>
      <c r="BK137" s="219"/>
      <c r="BO137" s="219"/>
    </row>
    <row r="138" spans="1:67" s="154" customFormat="1" ht="11.25" x14ac:dyDescent="0.2">
      <c r="A138" s="151">
        <v>129</v>
      </c>
      <c r="B138" s="152" t="s">
        <v>450</v>
      </c>
      <c r="C138" s="151">
        <v>0</v>
      </c>
      <c r="D138" s="215">
        <v>0</v>
      </c>
      <c r="E138" s="154">
        <v>0</v>
      </c>
      <c r="F138" s="154">
        <v>0</v>
      </c>
      <c r="G138" s="154">
        <v>0</v>
      </c>
      <c r="H138" s="154">
        <v>0</v>
      </c>
      <c r="I138" s="154">
        <v>0</v>
      </c>
      <c r="J138" s="154">
        <v>0</v>
      </c>
      <c r="K138" s="216">
        <v>0</v>
      </c>
      <c r="L138" s="154">
        <v>0</v>
      </c>
      <c r="M138" s="154">
        <v>0</v>
      </c>
      <c r="N138" s="154">
        <v>0</v>
      </c>
      <c r="O138" s="154">
        <v>0</v>
      </c>
      <c r="P138" s="154">
        <v>0</v>
      </c>
      <c r="Q138" s="154">
        <v>0</v>
      </c>
      <c r="R138" s="154">
        <v>0</v>
      </c>
      <c r="S138" s="154">
        <v>0</v>
      </c>
      <c r="T138" s="154">
        <v>0</v>
      </c>
      <c r="U138" s="154">
        <f t="shared" si="17"/>
        <v>0</v>
      </c>
      <c r="V138" s="217">
        <f t="shared" ref="V138:V201" si="22">IF(AND(C138=1,U138&gt;0),U138/Y138*100,0)</f>
        <v>0</v>
      </c>
      <c r="X138" s="154">
        <v>65963.040000000008</v>
      </c>
      <c r="Y138" s="154">
        <v>90241</v>
      </c>
      <c r="Z138" s="154">
        <f t="shared" ref="Z138:Z201" si="23">IF(Y138-X138&gt;0,Y138-X138,0)</f>
        <v>24277.959999999992</v>
      </c>
      <c r="AA138" s="154">
        <f t="shared" ref="AA138:AA201" si="24">V138*0.01*Z138</f>
        <v>0</v>
      </c>
      <c r="AC138" s="217">
        <v>0</v>
      </c>
      <c r="AD138" s="217">
        <f t="shared" ref="AD138:AD201" si="25">IFERROR(IF(C138=1,(Y138-AA138)/X138*100,0),"")</f>
        <v>0</v>
      </c>
      <c r="AE138" s="218">
        <f t="shared" ref="AE138:AE201" si="26">AD138-AC138</f>
        <v>0</v>
      </c>
      <c r="AF138" s="154">
        <v>0</v>
      </c>
      <c r="AG138" s="219" t="s">
        <v>704</v>
      </c>
      <c r="AH138" s="217">
        <f t="shared" ref="AH138:AH201" si="27">IF(AG138=1,AD138,AC138)</f>
        <v>0</v>
      </c>
      <c r="AK138" s="220">
        <v>0</v>
      </c>
      <c r="AL138" s="220">
        <v>0</v>
      </c>
      <c r="AM138" s="220">
        <v>0</v>
      </c>
      <c r="AN138" s="220">
        <v>0</v>
      </c>
      <c r="AO138" s="221">
        <v>0</v>
      </c>
      <c r="AP138" s="220">
        <f t="shared" si="18"/>
        <v>0</v>
      </c>
      <c r="AQ138" s="220"/>
      <c r="AR138" s="220"/>
      <c r="AS138" s="220"/>
      <c r="AT138" s="222">
        <f t="shared" si="19"/>
        <v>0</v>
      </c>
      <c r="AU138" s="220"/>
      <c r="AV138" s="223" t="s">
        <v>601</v>
      </c>
      <c r="AW138" s="220" t="s">
        <v>601</v>
      </c>
      <c r="AX138" s="224" t="str">
        <f t="shared" si="20"/>
        <v/>
      </c>
      <c r="AY138" s="225"/>
      <c r="AZ138" s="226"/>
      <c r="BA138" s="226"/>
      <c r="BB138" s="226"/>
      <c r="BC138" s="217"/>
      <c r="BE138" s="227">
        <f t="shared" si="21"/>
        <v>-129</v>
      </c>
      <c r="BK138" s="219"/>
      <c r="BO138" s="219"/>
    </row>
    <row r="139" spans="1:67" s="154" customFormat="1" ht="11.25" x14ac:dyDescent="0.2">
      <c r="A139" s="151">
        <v>130</v>
      </c>
      <c r="B139" s="152" t="s">
        <v>451</v>
      </c>
      <c r="C139" s="151">
        <v>0</v>
      </c>
      <c r="D139" s="215">
        <v>0</v>
      </c>
      <c r="E139" s="154">
        <v>0</v>
      </c>
      <c r="F139" s="154">
        <v>0</v>
      </c>
      <c r="G139" s="154">
        <v>0</v>
      </c>
      <c r="H139" s="154">
        <v>0</v>
      </c>
      <c r="I139" s="154">
        <v>0</v>
      </c>
      <c r="J139" s="154">
        <v>0</v>
      </c>
      <c r="K139" s="216">
        <v>0</v>
      </c>
      <c r="L139" s="154">
        <v>0</v>
      </c>
      <c r="M139" s="154">
        <v>0</v>
      </c>
      <c r="N139" s="154">
        <v>0</v>
      </c>
      <c r="O139" s="154">
        <v>0</v>
      </c>
      <c r="P139" s="154">
        <v>0</v>
      </c>
      <c r="Q139" s="154">
        <v>0</v>
      </c>
      <c r="R139" s="154">
        <v>0</v>
      </c>
      <c r="S139" s="154">
        <v>0</v>
      </c>
      <c r="T139" s="154">
        <v>0</v>
      </c>
      <c r="U139" s="154">
        <f t="shared" ref="U139:U202" si="28">IF(OR(T139="X",T139="X16",T139="X17"),SUM(D139:S139),
IF(T139="x18",SUM(D139:S139)-D139*0.7-L139*0.7,SUM(D139:S139)-D139-L139))</f>
        <v>0</v>
      </c>
      <c r="V139" s="217">
        <f t="shared" si="22"/>
        <v>0</v>
      </c>
      <c r="X139" s="154">
        <v>0</v>
      </c>
      <c r="Y139" s="154">
        <v>93797.3</v>
      </c>
      <c r="Z139" s="154">
        <f t="shared" si="23"/>
        <v>93797.3</v>
      </c>
      <c r="AA139" s="154">
        <f t="shared" si="24"/>
        <v>0</v>
      </c>
      <c r="AC139" s="217">
        <v>0</v>
      </c>
      <c r="AD139" s="217">
        <f t="shared" si="25"/>
        <v>0</v>
      </c>
      <c r="AE139" s="218">
        <f t="shared" si="26"/>
        <v>0</v>
      </c>
      <c r="AF139" s="154">
        <v>0</v>
      </c>
      <c r="AG139" s="219" t="s">
        <v>704</v>
      </c>
      <c r="AH139" s="217">
        <f t="shared" si="27"/>
        <v>0</v>
      </c>
      <c r="AK139" s="220">
        <v>0</v>
      </c>
      <c r="AL139" s="220">
        <v>0</v>
      </c>
      <c r="AM139" s="220">
        <v>0</v>
      </c>
      <c r="AN139" s="220">
        <v>0</v>
      </c>
      <c r="AO139" s="221">
        <v>0</v>
      </c>
      <c r="AP139" s="220">
        <f t="shared" ref="AP139:AP202" si="29">+AH139</f>
        <v>0</v>
      </c>
      <c r="AQ139" s="220"/>
      <c r="AR139" s="220"/>
      <c r="AS139" s="220"/>
      <c r="AT139" s="222">
        <f t="shared" ref="AT139:AT202" si="30">+AP139-AO139</f>
        <v>0</v>
      </c>
      <c r="AU139" s="220"/>
      <c r="AV139" s="223" t="s">
        <v>601</v>
      </c>
      <c r="AW139" s="220" t="s">
        <v>601</v>
      </c>
      <c r="AX139" s="224" t="str">
        <f t="shared" ref="AX139:AX202" si="31">IFERROR(AW139-AV139,"")</f>
        <v/>
      </c>
      <c r="AY139" s="225"/>
      <c r="AZ139" s="226"/>
      <c r="BA139" s="226"/>
      <c r="BB139" s="226"/>
      <c r="BC139" s="217"/>
      <c r="BE139" s="227">
        <f t="shared" ref="BE139:BE202" si="32">BF139-A139</f>
        <v>-130</v>
      </c>
      <c r="BK139" s="219"/>
      <c r="BO139" s="219"/>
    </row>
    <row r="140" spans="1:67" s="154" customFormat="1" ht="11.25" x14ac:dyDescent="0.2">
      <c r="A140" s="151">
        <v>131</v>
      </c>
      <c r="B140" s="152" t="s">
        <v>297</v>
      </c>
      <c r="C140" s="151">
        <v>1</v>
      </c>
      <c r="D140" s="215">
        <v>0</v>
      </c>
      <c r="E140" s="154">
        <v>99815</v>
      </c>
      <c r="F140" s="154">
        <v>0</v>
      </c>
      <c r="G140" s="154">
        <v>0</v>
      </c>
      <c r="H140" s="154">
        <v>0</v>
      </c>
      <c r="I140" s="154">
        <v>0</v>
      </c>
      <c r="J140" s="154">
        <v>709325</v>
      </c>
      <c r="K140" s="216">
        <v>964080</v>
      </c>
      <c r="L140" s="154">
        <v>2408866.9</v>
      </c>
      <c r="M140" s="154">
        <v>12648</v>
      </c>
      <c r="N140" s="154">
        <v>0</v>
      </c>
      <c r="O140" s="154">
        <v>15133.93</v>
      </c>
      <c r="P140" s="154">
        <v>0</v>
      </c>
      <c r="Q140" s="154">
        <v>0</v>
      </c>
      <c r="R140" s="154">
        <v>0</v>
      </c>
      <c r="S140" s="154">
        <v>0</v>
      </c>
      <c r="T140" s="154" t="s">
        <v>706</v>
      </c>
      <c r="U140" s="154">
        <f t="shared" si="28"/>
        <v>2523662</v>
      </c>
      <c r="V140" s="217">
        <f t="shared" si="22"/>
        <v>3.4476151056767894</v>
      </c>
      <c r="X140" s="154">
        <v>47057670.467040002</v>
      </c>
      <c r="Y140" s="154">
        <v>73200224.579726934</v>
      </c>
      <c r="Z140" s="154">
        <f t="shared" si="23"/>
        <v>26142554.112686932</v>
      </c>
      <c r="AA140" s="154">
        <f t="shared" si="24"/>
        <v>901294.64459872339</v>
      </c>
      <c r="AC140" s="217">
        <v>147.09566604075962</v>
      </c>
      <c r="AD140" s="217">
        <f t="shared" si="25"/>
        <v>153.63899066310054</v>
      </c>
      <c r="AE140" s="218">
        <f t="shared" si="26"/>
        <v>6.5433246223409185</v>
      </c>
      <c r="AF140" s="154">
        <v>6</v>
      </c>
      <c r="AG140" s="219">
        <v>1</v>
      </c>
      <c r="AH140" s="217">
        <f t="shared" si="27"/>
        <v>153.63899066310054</v>
      </c>
      <c r="AK140" s="220">
        <v>147.09566604075962</v>
      </c>
      <c r="AL140" s="220">
        <v>147.09553180010192</v>
      </c>
      <c r="AM140" s="220">
        <v>147.09566604075962</v>
      </c>
      <c r="AN140" s="220">
        <v>147.09566604075962</v>
      </c>
      <c r="AO140" s="221">
        <v>147.09566604075962</v>
      </c>
      <c r="AP140" s="220">
        <f t="shared" si="29"/>
        <v>153.63899066310054</v>
      </c>
      <c r="AQ140" s="220"/>
      <c r="AR140" s="220"/>
      <c r="AS140" s="220"/>
      <c r="AT140" s="222">
        <f t="shared" si="30"/>
        <v>6.5433246223409185</v>
      </c>
      <c r="AU140" s="220"/>
      <c r="AV140" s="223">
        <v>4.194856432441096</v>
      </c>
      <c r="AW140" s="220">
        <v>9.003529255469072</v>
      </c>
      <c r="AX140" s="224">
        <f t="shared" si="31"/>
        <v>4.8086728230279761</v>
      </c>
      <c r="AY140" s="225"/>
      <c r="AZ140" s="226"/>
      <c r="BA140" s="226"/>
      <c r="BB140" s="226"/>
      <c r="BC140" s="217"/>
      <c r="BE140" s="227">
        <f t="shared" si="32"/>
        <v>-131</v>
      </c>
      <c r="BK140" s="219"/>
      <c r="BO140" s="219"/>
    </row>
    <row r="141" spans="1:67" s="154" customFormat="1" ht="11.25" x14ac:dyDescent="0.2">
      <c r="A141" s="151">
        <v>132</v>
      </c>
      <c r="B141" s="152" t="s">
        <v>452</v>
      </c>
      <c r="C141" s="151">
        <v>0</v>
      </c>
      <c r="D141" s="215">
        <v>0</v>
      </c>
      <c r="E141" s="154">
        <v>0</v>
      </c>
      <c r="F141" s="154">
        <v>0</v>
      </c>
      <c r="G141" s="154">
        <v>0</v>
      </c>
      <c r="H141" s="154">
        <v>0</v>
      </c>
      <c r="I141" s="154">
        <v>0</v>
      </c>
      <c r="J141" s="154">
        <v>0</v>
      </c>
      <c r="K141" s="216">
        <v>0</v>
      </c>
      <c r="L141" s="154">
        <v>0</v>
      </c>
      <c r="M141" s="154">
        <v>0</v>
      </c>
      <c r="N141" s="154">
        <v>0</v>
      </c>
      <c r="O141" s="154">
        <v>0</v>
      </c>
      <c r="P141" s="154">
        <v>0</v>
      </c>
      <c r="Q141" s="154">
        <v>0</v>
      </c>
      <c r="R141" s="154">
        <v>0</v>
      </c>
      <c r="S141" s="154">
        <v>0</v>
      </c>
      <c r="T141" s="154">
        <v>0</v>
      </c>
      <c r="U141" s="154">
        <f t="shared" si="28"/>
        <v>0</v>
      </c>
      <c r="V141" s="217">
        <f t="shared" si="22"/>
        <v>0</v>
      </c>
      <c r="X141" s="154">
        <v>131926.08000000002</v>
      </c>
      <c r="Y141" s="154">
        <v>213547.5</v>
      </c>
      <c r="Z141" s="154">
        <f t="shared" si="23"/>
        <v>81621.419999999984</v>
      </c>
      <c r="AA141" s="154">
        <f t="shared" si="24"/>
        <v>0</v>
      </c>
      <c r="AC141" s="217">
        <v>0</v>
      </c>
      <c r="AD141" s="217">
        <f t="shared" si="25"/>
        <v>0</v>
      </c>
      <c r="AE141" s="218">
        <f t="shared" si="26"/>
        <v>0</v>
      </c>
      <c r="AF141" s="154">
        <v>0</v>
      </c>
      <c r="AG141" s="219" t="s">
        <v>704</v>
      </c>
      <c r="AH141" s="217">
        <f t="shared" si="27"/>
        <v>0</v>
      </c>
      <c r="AK141" s="220">
        <v>0</v>
      </c>
      <c r="AL141" s="220">
        <v>0</v>
      </c>
      <c r="AM141" s="220">
        <v>0</v>
      </c>
      <c r="AN141" s="220">
        <v>0</v>
      </c>
      <c r="AO141" s="221">
        <v>0</v>
      </c>
      <c r="AP141" s="220">
        <f t="shared" si="29"/>
        <v>0</v>
      </c>
      <c r="AQ141" s="220"/>
      <c r="AR141" s="220"/>
      <c r="AS141" s="220"/>
      <c r="AT141" s="222">
        <f t="shared" si="30"/>
        <v>0</v>
      </c>
      <c r="AU141" s="220"/>
      <c r="AV141" s="223" t="s">
        <v>601</v>
      </c>
      <c r="AW141" s="220" t="s">
        <v>601</v>
      </c>
      <c r="AX141" s="224" t="str">
        <f t="shared" si="31"/>
        <v/>
      </c>
      <c r="AY141" s="225"/>
      <c r="AZ141" s="226"/>
      <c r="BA141" s="226"/>
      <c r="BB141" s="226"/>
      <c r="BC141" s="217"/>
      <c r="BE141" s="227">
        <f t="shared" si="32"/>
        <v>-132</v>
      </c>
      <c r="BK141" s="219"/>
      <c r="BO141" s="219"/>
    </row>
    <row r="142" spans="1:67" s="154" customFormat="1" ht="11.25" x14ac:dyDescent="0.2">
      <c r="A142" s="151">
        <v>133</v>
      </c>
      <c r="B142" s="152" t="s">
        <v>95</v>
      </c>
      <c r="C142" s="151">
        <v>1</v>
      </c>
      <c r="D142" s="215">
        <v>0</v>
      </c>
      <c r="E142" s="154">
        <v>53000</v>
      </c>
      <c r="F142" s="154">
        <v>0</v>
      </c>
      <c r="G142" s="154">
        <v>0</v>
      </c>
      <c r="H142" s="154">
        <v>0</v>
      </c>
      <c r="I142" s="154">
        <v>0</v>
      </c>
      <c r="J142" s="154">
        <v>980000</v>
      </c>
      <c r="K142" s="216">
        <v>675015</v>
      </c>
      <c r="L142" s="154">
        <v>968031.99</v>
      </c>
      <c r="M142" s="154">
        <v>17907</v>
      </c>
      <c r="N142" s="154">
        <v>3563</v>
      </c>
      <c r="O142" s="154">
        <v>58678.13</v>
      </c>
      <c r="P142" s="154">
        <v>0</v>
      </c>
      <c r="Q142" s="154">
        <v>0</v>
      </c>
      <c r="R142" s="154">
        <v>0</v>
      </c>
      <c r="S142" s="154">
        <v>0</v>
      </c>
      <c r="T142" s="154" t="s">
        <v>703</v>
      </c>
      <c r="U142" s="154">
        <f t="shared" si="28"/>
        <v>2756195.12</v>
      </c>
      <c r="V142" s="217">
        <f t="shared" si="22"/>
        <v>12.815173063815836</v>
      </c>
      <c r="X142" s="154">
        <v>20493828.679550003</v>
      </c>
      <c r="Y142" s="154">
        <v>21507279.739999998</v>
      </c>
      <c r="Z142" s="154">
        <f t="shared" si="23"/>
        <v>1013451.0604499951</v>
      </c>
      <c r="AA142" s="154">
        <f t="shared" si="24"/>
        <v>129875.50731374371</v>
      </c>
      <c r="AC142" s="217">
        <v>113.34679933653671</v>
      </c>
      <c r="AD142" s="217">
        <f t="shared" si="25"/>
        <v>104.31142256018728</v>
      </c>
      <c r="AE142" s="218">
        <f t="shared" si="26"/>
        <v>-9.0353767763494233</v>
      </c>
      <c r="AF142" s="154">
        <v>52</v>
      </c>
      <c r="AG142" s="219">
        <v>1</v>
      </c>
      <c r="AH142" s="217">
        <f t="shared" si="27"/>
        <v>104.31142256018728</v>
      </c>
      <c r="AK142" s="220">
        <v>113.34679933653671</v>
      </c>
      <c r="AL142" s="220">
        <v>113.40160881170674</v>
      </c>
      <c r="AM142" s="220">
        <v>113.34848026869228</v>
      </c>
      <c r="AN142" s="220">
        <v>113.34679933653671</v>
      </c>
      <c r="AO142" s="221">
        <v>104.38117306687144</v>
      </c>
      <c r="AP142" s="220">
        <f t="shared" si="29"/>
        <v>104.31142256018728</v>
      </c>
      <c r="AQ142" s="220"/>
      <c r="AR142" s="220"/>
      <c r="AS142" s="220"/>
      <c r="AT142" s="222">
        <f t="shared" si="30"/>
        <v>-6.9750506684158609E-2</v>
      </c>
      <c r="AU142" s="220"/>
      <c r="AV142" s="223">
        <v>9.6820674485145464</v>
      </c>
      <c r="AW142" s="220">
        <v>-0.16007483005100742</v>
      </c>
      <c r="AX142" s="224">
        <f t="shared" si="31"/>
        <v>-9.8421422785655537</v>
      </c>
      <c r="AY142" s="225"/>
      <c r="AZ142" s="226"/>
      <c r="BA142" s="226"/>
      <c r="BB142" s="226"/>
      <c r="BC142" s="217"/>
      <c r="BE142" s="227">
        <f t="shared" si="32"/>
        <v>-133</v>
      </c>
      <c r="BK142" s="219"/>
      <c r="BO142" s="219"/>
    </row>
    <row r="143" spans="1:67" s="154" customFormat="1" ht="11.25" x14ac:dyDescent="0.2">
      <c r="A143" s="151">
        <v>134</v>
      </c>
      <c r="B143" s="152" t="s">
        <v>453</v>
      </c>
      <c r="C143" s="151">
        <v>0</v>
      </c>
      <c r="D143" s="215">
        <v>0</v>
      </c>
      <c r="E143" s="154">
        <v>0</v>
      </c>
      <c r="F143" s="154">
        <v>0</v>
      </c>
      <c r="G143" s="154">
        <v>0</v>
      </c>
      <c r="H143" s="154">
        <v>0</v>
      </c>
      <c r="I143" s="154">
        <v>0</v>
      </c>
      <c r="J143" s="154">
        <v>0</v>
      </c>
      <c r="K143" s="216">
        <v>0</v>
      </c>
      <c r="L143" s="154">
        <v>0</v>
      </c>
      <c r="M143" s="154">
        <v>0</v>
      </c>
      <c r="N143" s="154">
        <v>0</v>
      </c>
      <c r="O143" s="154">
        <v>0</v>
      </c>
      <c r="P143" s="154">
        <v>0</v>
      </c>
      <c r="Q143" s="154">
        <v>0</v>
      </c>
      <c r="R143" s="154">
        <v>0</v>
      </c>
      <c r="S143" s="154">
        <v>0</v>
      </c>
      <c r="T143" s="154">
        <v>0</v>
      </c>
      <c r="U143" s="154">
        <f t="shared" si="28"/>
        <v>0</v>
      </c>
      <c r="V143" s="217">
        <f t="shared" si="22"/>
        <v>0</v>
      </c>
      <c r="X143" s="154">
        <v>16490.760000000002</v>
      </c>
      <c r="Y143" s="154">
        <v>30958</v>
      </c>
      <c r="Z143" s="154">
        <f t="shared" si="23"/>
        <v>14467.239999999998</v>
      </c>
      <c r="AA143" s="154">
        <f t="shared" si="24"/>
        <v>0</v>
      </c>
      <c r="AC143" s="217">
        <v>0</v>
      </c>
      <c r="AD143" s="217">
        <f t="shared" si="25"/>
        <v>0</v>
      </c>
      <c r="AE143" s="218">
        <f t="shared" si="26"/>
        <v>0</v>
      </c>
      <c r="AF143" s="154">
        <v>0</v>
      </c>
      <c r="AG143" s="219" t="s">
        <v>704</v>
      </c>
      <c r="AH143" s="217">
        <f t="shared" si="27"/>
        <v>0</v>
      </c>
      <c r="AK143" s="220">
        <v>0</v>
      </c>
      <c r="AL143" s="220">
        <v>0</v>
      </c>
      <c r="AM143" s="220">
        <v>0</v>
      </c>
      <c r="AN143" s="220">
        <v>0</v>
      </c>
      <c r="AO143" s="221">
        <v>0</v>
      </c>
      <c r="AP143" s="220">
        <f t="shared" si="29"/>
        <v>0</v>
      </c>
      <c r="AQ143" s="220"/>
      <c r="AR143" s="220"/>
      <c r="AS143" s="220"/>
      <c r="AT143" s="222">
        <f t="shared" si="30"/>
        <v>0</v>
      </c>
      <c r="AU143" s="220"/>
      <c r="AV143" s="223" t="s">
        <v>601</v>
      </c>
      <c r="AW143" s="220" t="s">
        <v>601</v>
      </c>
      <c r="AX143" s="224" t="str">
        <f t="shared" si="31"/>
        <v/>
      </c>
      <c r="AY143" s="225"/>
      <c r="AZ143" s="226"/>
      <c r="BA143" s="226"/>
      <c r="BB143" s="226"/>
      <c r="BC143" s="217"/>
      <c r="BE143" s="227">
        <f t="shared" si="32"/>
        <v>-134</v>
      </c>
      <c r="BK143" s="219"/>
      <c r="BO143" s="219"/>
    </row>
    <row r="144" spans="1:67" s="154" customFormat="1" ht="11.25" x14ac:dyDescent="0.2">
      <c r="A144" s="151">
        <v>135</v>
      </c>
      <c r="B144" s="152" t="s">
        <v>352</v>
      </c>
      <c r="C144" s="151">
        <v>1</v>
      </c>
      <c r="D144" s="215">
        <v>0</v>
      </c>
      <c r="E144" s="154">
        <v>394450</v>
      </c>
      <c r="F144" s="154">
        <v>0</v>
      </c>
      <c r="G144" s="154">
        <v>0</v>
      </c>
      <c r="H144" s="154">
        <v>0</v>
      </c>
      <c r="I144" s="154">
        <v>0</v>
      </c>
      <c r="J144" s="154">
        <v>0</v>
      </c>
      <c r="K144" s="216">
        <v>800</v>
      </c>
      <c r="L144" s="154">
        <v>67732</v>
      </c>
      <c r="M144" s="154">
        <v>0</v>
      </c>
      <c r="N144" s="154">
        <v>1360</v>
      </c>
      <c r="O144" s="154">
        <v>6998.04</v>
      </c>
      <c r="P144" s="154">
        <v>0</v>
      </c>
      <c r="Q144" s="154">
        <v>0</v>
      </c>
      <c r="R144" s="154">
        <v>0</v>
      </c>
      <c r="S144" s="154">
        <v>0</v>
      </c>
      <c r="T144" s="154" t="s">
        <v>706</v>
      </c>
      <c r="U144" s="154">
        <f t="shared" si="28"/>
        <v>423927.64</v>
      </c>
      <c r="V144" s="217">
        <f t="shared" si="22"/>
        <v>12.696161930050176</v>
      </c>
      <c r="X144" s="154">
        <v>2529520.8899999997</v>
      </c>
      <c r="Y144" s="154">
        <v>3339022</v>
      </c>
      <c r="Z144" s="154">
        <f t="shared" si="23"/>
        <v>809501.11000000034</v>
      </c>
      <c r="AA144" s="154">
        <f t="shared" si="24"/>
        <v>102775.57175115363</v>
      </c>
      <c r="AC144" s="217">
        <v>130.26588355361616</v>
      </c>
      <c r="AD144" s="217">
        <f t="shared" si="25"/>
        <v>127.93910661274859</v>
      </c>
      <c r="AE144" s="218">
        <f t="shared" si="26"/>
        <v>-2.3267769408675747</v>
      </c>
      <c r="AF144" s="154">
        <v>3</v>
      </c>
      <c r="AG144" s="219">
        <v>1</v>
      </c>
      <c r="AH144" s="217">
        <f t="shared" si="27"/>
        <v>127.93910661274859</v>
      </c>
      <c r="AK144" s="220">
        <v>130.26588355361616</v>
      </c>
      <c r="AL144" s="220">
        <v>130.26590164115785</v>
      </c>
      <c r="AM144" s="220">
        <v>130.26588355361616</v>
      </c>
      <c r="AN144" s="220">
        <v>130.26588355361616</v>
      </c>
      <c r="AO144" s="221">
        <v>130.33674576135371</v>
      </c>
      <c r="AP144" s="220">
        <f t="shared" si="29"/>
        <v>127.93910661274859</v>
      </c>
      <c r="AQ144" s="220"/>
      <c r="AR144" s="220"/>
      <c r="AS144" s="220"/>
      <c r="AT144" s="222">
        <f t="shared" si="30"/>
        <v>-2.3976391486051227</v>
      </c>
      <c r="AU144" s="220"/>
      <c r="AV144" s="223">
        <v>5.9743194273969884</v>
      </c>
      <c r="AW144" s="220">
        <v>4.2558028653569755</v>
      </c>
      <c r="AX144" s="224">
        <f t="shared" si="31"/>
        <v>-1.7185165620400129</v>
      </c>
      <c r="AY144" s="225"/>
      <c r="AZ144" s="226"/>
      <c r="BA144" s="226"/>
      <c r="BB144" s="226"/>
      <c r="BC144" s="217"/>
      <c r="BE144" s="227">
        <f t="shared" si="32"/>
        <v>-135</v>
      </c>
      <c r="BK144" s="219"/>
      <c r="BO144" s="219"/>
    </row>
    <row r="145" spans="1:67" ht="11.25" x14ac:dyDescent="0.2">
      <c r="A145" s="151">
        <v>136</v>
      </c>
      <c r="B145" s="152" t="s">
        <v>101</v>
      </c>
      <c r="C145" s="151">
        <v>1</v>
      </c>
      <c r="D145" s="215">
        <v>0</v>
      </c>
      <c r="E145" s="154">
        <v>57853</v>
      </c>
      <c r="F145" s="154">
        <v>0</v>
      </c>
      <c r="G145" s="154">
        <v>0</v>
      </c>
      <c r="H145" s="154">
        <v>0</v>
      </c>
      <c r="I145" s="154">
        <v>0</v>
      </c>
      <c r="J145" s="154">
        <v>1113826</v>
      </c>
      <c r="K145" s="216">
        <v>681587</v>
      </c>
      <c r="L145" s="154">
        <v>847658.13</v>
      </c>
      <c r="M145" s="154">
        <v>16952</v>
      </c>
      <c r="N145" s="154">
        <v>19150</v>
      </c>
      <c r="O145" s="154">
        <v>18267.13</v>
      </c>
      <c r="P145" s="154">
        <v>0</v>
      </c>
      <c r="Q145" s="154">
        <v>0</v>
      </c>
      <c r="R145" s="154">
        <v>0</v>
      </c>
      <c r="S145" s="154">
        <v>0</v>
      </c>
      <c r="T145" s="154" t="s">
        <v>706</v>
      </c>
      <c r="U145" s="154">
        <f t="shared" si="28"/>
        <v>2161932.5689999997</v>
      </c>
      <c r="V145" s="217">
        <f t="shared" si="22"/>
        <v>4.9160646518812134</v>
      </c>
      <c r="W145" s="154"/>
      <c r="X145" s="154">
        <v>32828254.537319999</v>
      </c>
      <c r="Y145" s="154">
        <v>43976894.571000002</v>
      </c>
      <c r="Z145" s="154">
        <f t="shared" si="23"/>
        <v>11148640.033680003</v>
      </c>
      <c r="AA145" s="154">
        <f t="shared" si="24"/>
        <v>548074.35186122044</v>
      </c>
      <c r="AB145" s="154"/>
      <c r="AC145" s="217">
        <v>131.94955011057939</v>
      </c>
      <c r="AD145" s="217">
        <f t="shared" si="25"/>
        <v>132.2909817510029</v>
      </c>
      <c r="AE145" s="218">
        <f t="shared" si="26"/>
        <v>0.34143164042350804</v>
      </c>
      <c r="AF145" s="154">
        <v>13</v>
      </c>
      <c r="AG145" s="219">
        <v>1</v>
      </c>
      <c r="AH145" s="217">
        <f t="shared" si="27"/>
        <v>132.2909817510029</v>
      </c>
      <c r="AI145" s="154"/>
      <c r="AJ145" s="154"/>
      <c r="AK145" s="220">
        <v>131.94955011057939</v>
      </c>
      <c r="AL145" s="220">
        <v>131.9598175975984</v>
      </c>
      <c r="AM145" s="220">
        <v>131.94959781721204</v>
      </c>
      <c r="AN145" s="220">
        <v>131.94955011057939</v>
      </c>
      <c r="AO145" s="221">
        <v>131.98851994411706</v>
      </c>
      <c r="AP145" s="220">
        <f t="shared" si="29"/>
        <v>132.2909817510029</v>
      </c>
      <c r="AQ145" s="220"/>
      <c r="AR145" s="220"/>
      <c r="AS145" s="220"/>
      <c r="AT145" s="222">
        <f t="shared" si="30"/>
        <v>0.30246180688584445</v>
      </c>
      <c r="AU145" s="220"/>
      <c r="AV145" s="223">
        <v>4.5326076796594394</v>
      </c>
      <c r="AW145" s="220">
        <v>4.9169157021020569</v>
      </c>
      <c r="AX145" s="224">
        <f t="shared" si="31"/>
        <v>0.38430802244261741</v>
      </c>
      <c r="AY145" s="225"/>
      <c r="AZ145" s="226"/>
      <c r="BA145" s="226"/>
      <c r="BB145" s="226"/>
      <c r="BC145" s="217"/>
      <c r="BE145" s="227">
        <f t="shared" si="32"/>
        <v>-136</v>
      </c>
      <c r="BK145" s="219"/>
      <c r="BO145" s="219"/>
    </row>
    <row r="146" spans="1:67" ht="11.25" x14ac:dyDescent="0.2">
      <c r="A146" s="151">
        <v>137</v>
      </c>
      <c r="B146" s="152" t="s">
        <v>236</v>
      </c>
      <c r="C146" s="151">
        <v>1</v>
      </c>
      <c r="D146" s="215">
        <v>3968571</v>
      </c>
      <c r="E146" s="154">
        <v>261871</v>
      </c>
      <c r="F146" s="154">
        <v>0</v>
      </c>
      <c r="G146" s="154">
        <v>0</v>
      </c>
      <c r="H146" s="154">
        <v>0</v>
      </c>
      <c r="I146" s="154">
        <v>0</v>
      </c>
      <c r="J146" s="154">
        <v>5300096</v>
      </c>
      <c r="K146" s="216">
        <v>218869</v>
      </c>
      <c r="L146" s="154">
        <v>516317</v>
      </c>
      <c r="M146" s="154">
        <v>85401</v>
      </c>
      <c r="N146" s="154">
        <v>751198</v>
      </c>
      <c r="O146" s="154">
        <v>890838.13</v>
      </c>
      <c r="P146" s="154">
        <v>0</v>
      </c>
      <c r="Q146" s="154">
        <v>0</v>
      </c>
      <c r="R146" s="154">
        <v>0</v>
      </c>
      <c r="S146" s="154">
        <v>0</v>
      </c>
      <c r="T146" s="154" t="s">
        <v>703</v>
      </c>
      <c r="U146" s="154">
        <f t="shared" si="28"/>
        <v>11993161.130000001</v>
      </c>
      <c r="V146" s="217">
        <f t="shared" si="22"/>
        <v>10.888044238292901</v>
      </c>
      <c r="W146" s="154"/>
      <c r="X146" s="154">
        <v>109412142.28999999</v>
      </c>
      <c r="Y146" s="154">
        <v>110149820</v>
      </c>
      <c r="Z146" s="154">
        <f t="shared" si="23"/>
        <v>737677.71000000834</v>
      </c>
      <c r="AA146" s="154">
        <f t="shared" si="24"/>
        <v>80318.675400826934</v>
      </c>
      <c r="AB146" s="154"/>
      <c r="AC146" s="217">
        <v>99.810035675783297</v>
      </c>
      <c r="AD146" s="217">
        <f t="shared" si="25"/>
        <v>100.60080994745249</v>
      </c>
      <c r="AE146" s="218">
        <f t="shared" si="26"/>
        <v>0.79077427166919279</v>
      </c>
      <c r="AF146" s="154">
        <v>666</v>
      </c>
      <c r="AG146" s="219">
        <v>1</v>
      </c>
      <c r="AH146" s="217">
        <f t="shared" si="27"/>
        <v>100.60080994745249</v>
      </c>
      <c r="AI146" s="154"/>
      <c r="AJ146" s="154"/>
      <c r="AK146" s="220">
        <v>99.810035675783297</v>
      </c>
      <c r="AL146" s="220">
        <v>111.17871369599727</v>
      </c>
      <c r="AM146" s="220">
        <v>99.810035675783297</v>
      </c>
      <c r="AN146" s="220">
        <v>99.810035675783297</v>
      </c>
      <c r="AO146" s="221">
        <v>100.27198413418542</v>
      </c>
      <c r="AP146" s="220">
        <f t="shared" si="29"/>
        <v>100.60080994745249</v>
      </c>
      <c r="AQ146" s="220"/>
      <c r="AR146" s="220"/>
      <c r="AS146" s="220"/>
      <c r="AT146" s="222">
        <f t="shared" si="30"/>
        <v>0.32882581326707339</v>
      </c>
      <c r="AU146" s="220"/>
      <c r="AV146" s="223">
        <v>7.6749694198937926</v>
      </c>
      <c r="AW146" s="220">
        <v>8.6072498043796397</v>
      </c>
      <c r="AX146" s="224">
        <f t="shared" si="31"/>
        <v>0.93228038448584716</v>
      </c>
      <c r="AY146" s="225"/>
      <c r="AZ146" s="226"/>
      <c r="BA146" s="226"/>
      <c r="BB146" s="226"/>
      <c r="BC146" s="217"/>
      <c r="BE146" s="227">
        <f t="shared" si="32"/>
        <v>-137</v>
      </c>
      <c r="BK146" s="219"/>
      <c r="BO146" s="219"/>
    </row>
    <row r="147" spans="1:67" ht="11.25" x14ac:dyDescent="0.2">
      <c r="A147" s="151">
        <v>138</v>
      </c>
      <c r="B147" s="152" t="s">
        <v>225</v>
      </c>
      <c r="C147" s="151">
        <v>1</v>
      </c>
      <c r="D147" s="215">
        <v>0</v>
      </c>
      <c r="E147" s="154">
        <v>0</v>
      </c>
      <c r="F147" s="154">
        <v>0</v>
      </c>
      <c r="G147" s="154">
        <v>0</v>
      </c>
      <c r="H147" s="154">
        <v>0</v>
      </c>
      <c r="I147" s="154">
        <v>0</v>
      </c>
      <c r="J147" s="154">
        <v>396858</v>
      </c>
      <c r="K147" s="216">
        <v>0</v>
      </c>
      <c r="L147" s="154">
        <v>55842</v>
      </c>
      <c r="M147" s="154">
        <v>0</v>
      </c>
      <c r="N147" s="154">
        <v>100091</v>
      </c>
      <c r="O147" s="154">
        <v>6269.76</v>
      </c>
      <c r="P147" s="154">
        <v>0</v>
      </c>
      <c r="Q147" s="154">
        <v>0</v>
      </c>
      <c r="R147" s="154">
        <v>0</v>
      </c>
      <c r="S147" s="154">
        <v>0</v>
      </c>
      <c r="T147" s="154" t="s">
        <v>706</v>
      </c>
      <c r="U147" s="154">
        <f t="shared" si="28"/>
        <v>519971.36</v>
      </c>
      <c r="V147" s="217">
        <f t="shared" si="22"/>
        <v>3.0139817504018556</v>
      </c>
      <c r="W147" s="154"/>
      <c r="X147" s="154">
        <v>11489500.85</v>
      </c>
      <c r="Y147" s="154">
        <v>17251974.399999999</v>
      </c>
      <c r="Z147" s="154">
        <f t="shared" si="23"/>
        <v>5762473.5499999989</v>
      </c>
      <c r="AA147" s="154">
        <f t="shared" si="24"/>
        <v>173679.90116873392</v>
      </c>
      <c r="AB147" s="154"/>
      <c r="AC147" s="217">
        <v>147.67970350547154</v>
      </c>
      <c r="AD147" s="217">
        <f t="shared" si="25"/>
        <v>148.64261486895896</v>
      </c>
      <c r="AE147" s="218">
        <f t="shared" si="26"/>
        <v>0.96291136348742157</v>
      </c>
      <c r="AF147" s="154">
        <v>8</v>
      </c>
      <c r="AG147" s="219">
        <v>1</v>
      </c>
      <c r="AH147" s="217">
        <f t="shared" si="27"/>
        <v>148.64261486895896</v>
      </c>
      <c r="AI147" s="154"/>
      <c r="AJ147" s="154"/>
      <c r="AK147" s="220">
        <v>147.67970350547154</v>
      </c>
      <c r="AL147" s="220">
        <v>147.8631029983168</v>
      </c>
      <c r="AM147" s="220">
        <v>147.68031645204954</v>
      </c>
      <c r="AN147" s="220">
        <v>147.67970350547154</v>
      </c>
      <c r="AO147" s="221">
        <v>149.07609472884968</v>
      </c>
      <c r="AP147" s="220">
        <f t="shared" si="29"/>
        <v>148.64261486895896</v>
      </c>
      <c r="AQ147" s="220"/>
      <c r="AR147" s="220"/>
      <c r="AS147" s="220"/>
      <c r="AT147" s="222">
        <f t="shared" si="30"/>
        <v>-0.43347985989072413</v>
      </c>
      <c r="AU147" s="220"/>
      <c r="AV147" s="223">
        <v>4.3724424926779406</v>
      </c>
      <c r="AW147" s="220">
        <v>4.9642613059060077</v>
      </c>
      <c r="AX147" s="224">
        <f t="shared" si="31"/>
        <v>0.59181881322806706</v>
      </c>
      <c r="AY147" s="225"/>
      <c r="AZ147" s="226"/>
      <c r="BA147" s="226"/>
      <c r="BB147" s="226"/>
      <c r="BC147" s="217"/>
      <c r="BE147" s="227">
        <f t="shared" si="32"/>
        <v>-138</v>
      </c>
      <c r="BK147" s="219"/>
      <c r="BO147" s="219"/>
    </row>
    <row r="148" spans="1:67" ht="11.25" x14ac:dyDescent="0.2">
      <c r="A148" s="151">
        <v>139</v>
      </c>
      <c r="B148" s="152" t="s">
        <v>144</v>
      </c>
      <c r="C148" s="151">
        <v>1</v>
      </c>
      <c r="D148" s="215">
        <v>0</v>
      </c>
      <c r="E148" s="154">
        <v>21732.38</v>
      </c>
      <c r="F148" s="154">
        <v>0</v>
      </c>
      <c r="G148" s="154">
        <v>0</v>
      </c>
      <c r="H148" s="154">
        <v>0</v>
      </c>
      <c r="I148" s="154">
        <v>0</v>
      </c>
      <c r="J148" s="154">
        <v>803348</v>
      </c>
      <c r="K148" s="216">
        <v>930302</v>
      </c>
      <c r="L148" s="154">
        <v>504272.52</v>
      </c>
      <c r="M148" s="154">
        <v>0</v>
      </c>
      <c r="N148" s="154">
        <v>0</v>
      </c>
      <c r="O148" s="154">
        <v>3703.56</v>
      </c>
      <c r="P148" s="154">
        <v>0</v>
      </c>
      <c r="Q148" s="154">
        <v>0</v>
      </c>
      <c r="R148" s="154">
        <v>0</v>
      </c>
      <c r="S148" s="154">
        <v>0</v>
      </c>
      <c r="T148" s="154" t="s">
        <v>703</v>
      </c>
      <c r="U148" s="154">
        <f t="shared" si="28"/>
        <v>2263358.46</v>
      </c>
      <c r="V148" s="217">
        <f t="shared" si="22"/>
        <v>3.3640395155966054</v>
      </c>
      <c r="W148" s="154"/>
      <c r="X148" s="154">
        <v>50873294.826880008</v>
      </c>
      <c r="Y148" s="154">
        <v>67280971.270000011</v>
      </c>
      <c r="Z148" s="154">
        <f t="shared" si="23"/>
        <v>16407676.443120003</v>
      </c>
      <c r="AA148" s="154">
        <f t="shared" si="24"/>
        <v>551960.71913779248</v>
      </c>
      <c r="AB148" s="154"/>
      <c r="AC148" s="217">
        <v>132.32812026277668</v>
      </c>
      <c r="AD148" s="217">
        <f t="shared" si="25"/>
        <v>131.16707061718461</v>
      </c>
      <c r="AE148" s="218">
        <f t="shared" si="26"/>
        <v>-1.1610496455920725</v>
      </c>
      <c r="AF148" s="154">
        <v>3</v>
      </c>
      <c r="AG148" s="219">
        <v>1</v>
      </c>
      <c r="AH148" s="217">
        <f t="shared" si="27"/>
        <v>131.16707061718461</v>
      </c>
      <c r="AI148" s="154"/>
      <c r="AJ148" s="154"/>
      <c r="AK148" s="220">
        <v>132.32812026277668</v>
      </c>
      <c r="AL148" s="220">
        <v>132.23573832731293</v>
      </c>
      <c r="AM148" s="220">
        <v>132.32805773228679</v>
      </c>
      <c r="AN148" s="220">
        <v>132.32812026277668</v>
      </c>
      <c r="AO148" s="221">
        <v>131.19800884889713</v>
      </c>
      <c r="AP148" s="220">
        <f t="shared" si="29"/>
        <v>131.16707061718461</v>
      </c>
      <c r="AQ148" s="220"/>
      <c r="AR148" s="220"/>
      <c r="AS148" s="220"/>
      <c r="AT148" s="222">
        <f t="shared" si="30"/>
        <v>-3.0938231712525521E-2</v>
      </c>
      <c r="AU148" s="220"/>
      <c r="AV148" s="223">
        <v>8.8836330293840255</v>
      </c>
      <c r="AW148" s="220">
        <v>7.8682944464763889</v>
      </c>
      <c r="AX148" s="224">
        <f t="shared" si="31"/>
        <v>-1.0153385829076367</v>
      </c>
      <c r="AY148" s="225"/>
      <c r="AZ148" s="226"/>
      <c r="BA148" s="226"/>
      <c r="BB148" s="226"/>
      <c r="BC148" s="217"/>
      <c r="BE148" s="227">
        <f t="shared" si="32"/>
        <v>-139</v>
      </c>
      <c r="BK148" s="219"/>
      <c r="BO148" s="219"/>
    </row>
    <row r="149" spans="1:67" ht="11.25" x14ac:dyDescent="0.2">
      <c r="A149" s="151">
        <v>140</v>
      </c>
      <c r="B149" s="152" t="s">
        <v>454</v>
      </c>
      <c r="C149" s="151">
        <v>0</v>
      </c>
      <c r="D149" s="215">
        <v>0</v>
      </c>
      <c r="E149" s="154">
        <v>0</v>
      </c>
      <c r="F149" s="154">
        <v>0</v>
      </c>
      <c r="G149" s="154">
        <v>0</v>
      </c>
      <c r="H149" s="154">
        <v>0</v>
      </c>
      <c r="I149" s="154">
        <v>0</v>
      </c>
      <c r="J149" s="154">
        <v>0</v>
      </c>
      <c r="K149" s="216">
        <v>0</v>
      </c>
      <c r="L149" s="154">
        <v>0</v>
      </c>
      <c r="M149" s="154">
        <v>0</v>
      </c>
      <c r="N149" s="154">
        <v>0</v>
      </c>
      <c r="O149" s="154">
        <v>0</v>
      </c>
      <c r="P149" s="154">
        <v>0</v>
      </c>
      <c r="Q149" s="154">
        <v>0</v>
      </c>
      <c r="R149" s="154">
        <v>0</v>
      </c>
      <c r="S149" s="154">
        <v>0</v>
      </c>
      <c r="T149" s="154">
        <v>0</v>
      </c>
      <c r="U149" s="154">
        <f t="shared" si="28"/>
        <v>0</v>
      </c>
      <c r="V149" s="217">
        <f t="shared" si="22"/>
        <v>0</v>
      </c>
      <c r="W149" s="154"/>
      <c r="X149" s="154">
        <v>0</v>
      </c>
      <c r="Y149" s="154">
        <v>0</v>
      </c>
      <c r="Z149" s="154">
        <f t="shared" si="23"/>
        <v>0</v>
      </c>
      <c r="AA149" s="154">
        <f t="shared" si="24"/>
        <v>0</v>
      </c>
      <c r="AB149" s="154"/>
      <c r="AC149" s="217">
        <v>0</v>
      </c>
      <c r="AD149" s="217">
        <f t="shared" si="25"/>
        <v>0</v>
      </c>
      <c r="AE149" s="218">
        <f t="shared" si="26"/>
        <v>0</v>
      </c>
      <c r="AF149" s="154">
        <v>0</v>
      </c>
      <c r="AG149" s="219" t="s">
        <v>704</v>
      </c>
      <c r="AH149" s="217">
        <f t="shared" si="27"/>
        <v>0</v>
      </c>
      <c r="AI149" s="154"/>
      <c r="AJ149" s="154"/>
      <c r="AK149" s="220">
        <v>0</v>
      </c>
      <c r="AL149" s="220">
        <v>0</v>
      </c>
      <c r="AM149" s="220">
        <v>0</v>
      </c>
      <c r="AN149" s="220">
        <v>0</v>
      </c>
      <c r="AO149" s="221">
        <v>0</v>
      </c>
      <c r="AP149" s="220">
        <f t="shared" si="29"/>
        <v>0</v>
      </c>
      <c r="AQ149" s="220"/>
      <c r="AR149" s="220"/>
      <c r="AS149" s="220"/>
      <c r="AT149" s="222">
        <f t="shared" si="30"/>
        <v>0</v>
      </c>
      <c r="AU149" s="220"/>
      <c r="AV149" s="223" t="s">
        <v>601</v>
      </c>
      <c r="AW149" s="220" t="s">
        <v>601</v>
      </c>
      <c r="AX149" s="224" t="str">
        <f t="shared" si="31"/>
        <v/>
      </c>
      <c r="AY149" s="225"/>
      <c r="AZ149" s="226"/>
      <c r="BA149" s="226"/>
      <c r="BB149" s="226"/>
      <c r="BC149" s="217"/>
      <c r="BE149" s="227">
        <f t="shared" si="32"/>
        <v>-140</v>
      </c>
      <c r="BK149" s="219"/>
      <c r="BO149" s="219"/>
    </row>
    <row r="150" spans="1:67" ht="11.25" x14ac:dyDescent="0.2">
      <c r="A150" s="151">
        <v>141</v>
      </c>
      <c r="B150" s="152" t="s">
        <v>145</v>
      </c>
      <c r="C150" s="151">
        <v>1</v>
      </c>
      <c r="D150" s="215">
        <v>0</v>
      </c>
      <c r="E150" s="154">
        <v>0</v>
      </c>
      <c r="F150" s="154">
        <v>0</v>
      </c>
      <c r="G150" s="154">
        <v>0</v>
      </c>
      <c r="H150" s="154">
        <v>0</v>
      </c>
      <c r="I150" s="154">
        <v>3000</v>
      </c>
      <c r="J150" s="154">
        <v>1208582</v>
      </c>
      <c r="K150" s="216">
        <v>918073</v>
      </c>
      <c r="L150" s="154">
        <v>1727218</v>
      </c>
      <c r="M150" s="154">
        <v>21575</v>
      </c>
      <c r="N150" s="154">
        <v>25450</v>
      </c>
      <c r="O150" s="154">
        <v>291122.51</v>
      </c>
      <c r="P150" s="154">
        <v>0</v>
      </c>
      <c r="Q150" s="154">
        <v>0</v>
      </c>
      <c r="R150" s="154">
        <v>0</v>
      </c>
      <c r="S150" s="154">
        <v>0</v>
      </c>
      <c r="T150" s="154" t="s">
        <v>703</v>
      </c>
      <c r="U150" s="154">
        <f t="shared" si="28"/>
        <v>4195020.51</v>
      </c>
      <c r="V150" s="217">
        <f t="shared" si="22"/>
        <v>7.680533357737696</v>
      </c>
      <c r="W150" s="154"/>
      <c r="X150" s="154">
        <v>34207457.530000001</v>
      </c>
      <c r="Y150" s="154">
        <v>54618869.739999995</v>
      </c>
      <c r="Z150" s="154">
        <f t="shared" si="23"/>
        <v>20411412.209999993</v>
      </c>
      <c r="AA150" s="154">
        <f t="shared" si="24"/>
        <v>1567705.3235743945</v>
      </c>
      <c r="AB150" s="154"/>
      <c r="AC150" s="217">
        <v>149.10364905943348</v>
      </c>
      <c r="AD150" s="217">
        <f t="shared" si="25"/>
        <v>155.08654617169265</v>
      </c>
      <c r="AE150" s="218">
        <f t="shared" si="26"/>
        <v>5.9828971122591668</v>
      </c>
      <c r="AF150" s="154">
        <v>208</v>
      </c>
      <c r="AG150" s="219">
        <v>1</v>
      </c>
      <c r="AH150" s="217">
        <f t="shared" si="27"/>
        <v>155.08654617169265</v>
      </c>
      <c r="AI150" s="154"/>
      <c r="AJ150" s="154"/>
      <c r="AK150" s="220">
        <v>149.10364905943348</v>
      </c>
      <c r="AL150" s="220">
        <v>149.10295105310166</v>
      </c>
      <c r="AM150" s="220">
        <v>149.10364905943348</v>
      </c>
      <c r="AN150" s="220">
        <v>149.10364905943348</v>
      </c>
      <c r="AO150" s="221">
        <v>149.10364905943348</v>
      </c>
      <c r="AP150" s="220">
        <f t="shared" si="29"/>
        <v>155.08654617169265</v>
      </c>
      <c r="AQ150" s="220"/>
      <c r="AR150" s="220"/>
      <c r="AS150" s="220"/>
      <c r="AT150" s="222">
        <f t="shared" si="30"/>
        <v>5.9828971122591668</v>
      </c>
      <c r="AU150" s="220"/>
      <c r="AV150" s="223">
        <v>7.1598015874020344</v>
      </c>
      <c r="AW150" s="220">
        <v>11.342899959370408</v>
      </c>
      <c r="AX150" s="224">
        <f t="shared" si="31"/>
        <v>4.1830983719683736</v>
      </c>
      <c r="AY150" s="225"/>
      <c r="AZ150" s="226"/>
      <c r="BA150" s="226"/>
      <c r="BB150" s="226"/>
      <c r="BC150" s="217"/>
      <c r="BE150" s="227">
        <f t="shared" si="32"/>
        <v>-141</v>
      </c>
      <c r="BK150" s="219"/>
      <c r="BO150" s="219"/>
    </row>
    <row r="151" spans="1:67" ht="11.25" x14ac:dyDescent="0.2">
      <c r="A151" s="151">
        <v>142</v>
      </c>
      <c r="B151" s="152" t="s">
        <v>318</v>
      </c>
      <c r="C151" s="151">
        <v>1</v>
      </c>
      <c r="D151" s="215">
        <v>0</v>
      </c>
      <c r="E151" s="154">
        <v>0</v>
      </c>
      <c r="F151" s="154">
        <v>0</v>
      </c>
      <c r="G151" s="154">
        <v>0</v>
      </c>
      <c r="H151" s="154">
        <v>0</v>
      </c>
      <c r="I151" s="154">
        <v>0</v>
      </c>
      <c r="J151" s="154">
        <v>365263</v>
      </c>
      <c r="K151" s="216">
        <v>365263</v>
      </c>
      <c r="L151" s="154">
        <v>365316</v>
      </c>
      <c r="M151" s="154">
        <v>0</v>
      </c>
      <c r="N151" s="154">
        <v>0</v>
      </c>
      <c r="O151" s="154">
        <v>34173.019999999997</v>
      </c>
      <c r="P151" s="154">
        <v>0</v>
      </c>
      <c r="Q151" s="154">
        <v>0</v>
      </c>
      <c r="R151" s="154">
        <v>0</v>
      </c>
      <c r="S151" s="154">
        <v>0</v>
      </c>
      <c r="T151" s="154" t="s">
        <v>703</v>
      </c>
      <c r="U151" s="154">
        <f t="shared" si="28"/>
        <v>1130015.02</v>
      </c>
      <c r="V151" s="217">
        <f t="shared" si="22"/>
        <v>5.312318675461932</v>
      </c>
      <c r="W151" s="154"/>
      <c r="X151" s="154">
        <v>10986735.571280001</v>
      </c>
      <c r="Y151" s="154">
        <v>21271597</v>
      </c>
      <c r="Z151" s="154">
        <f t="shared" si="23"/>
        <v>10284861.428719999</v>
      </c>
      <c r="AA151" s="154">
        <f t="shared" si="24"/>
        <v>546364.61442327336</v>
      </c>
      <c r="AB151" s="154"/>
      <c r="AC151" s="217">
        <v>184.72724129284549</v>
      </c>
      <c r="AD151" s="217">
        <f t="shared" si="25"/>
        <v>188.63867480121894</v>
      </c>
      <c r="AE151" s="218">
        <f t="shared" si="26"/>
        <v>3.9114335083734488</v>
      </c>
      <c r="AF151" s="154">
        <v>17</v>
      </c>
      <c r="AG151" s="219">
        <v>1</v>
      </c>
      <c r="AH151" s="217">
        <f t="shared" si="27"/>
        <v>188.63867480121894</v>
      </c>
      <c r="AI151" s="154"/>
      <c r="AJ151" s="154"/>
      <c r="AK151" s="220">
        <v>184.72724129284549</v>
      </c>
      <c r="AL151" s="220">
        <v>184.35058361158221</v>
      </c>
      <c r="AM151" s="220">
        <v>184.72724129284549</v>
      </c>
      <c r="AN151" s="220">
        <v>184.72724129284549</v>
      </c>
      <c r="AO151" s="221">
        <v>188.54007219313294</v>
      </c>
      <c r="AP151" s="220">
        <f t="shared" si="29"/>
        <v>188.63867480121894</v>
      </c>
      <c r="AQ151" s="220"/>
      <c r="AR151" s="220"/>
      <c r="AS151" s="220"/>
      <c r="AT151" s="222">
        <f t="shared" si="30"/>
        <v>9.860260808599719E-2</v>
      </c>
      <c r="AU151" s="220"/>
      <c r="AV151" s="223">
        <v>3.1509322698394531</v>
      </c>
      <c r="AW151" s="220">
        <v>5.3057124035221843</v>
      </c>
      <c r="AX151" s="224">
        <f t="shared" si="31"/>
        <v>2.1547801336827312</v>
      </c>
      <c r="AY151" s="225"/>
      <c r="AZ151" s="226"/>
      <c r="BA151" s="226"/>
      <c r="BB151" s="226"/>
      <c r="BC151" s="217"/>
      <c r="BE151" s="227">
        <f t="shared" si="32"/>
        <v>-142</v>
      </c>
      <c r="BK151" s="219"/>
      <c r="BO151" s="219"/>
    </row>
    <row r="152" spans="1:67" ht="11.25" x14ac:dyDescent="0.2">
      <c r="A152" s="151">
        <v>143</v>
      </c>
      <c r="B152" s="152" t="s">
        <v>455</v>
      </c>
      <c r="C152" s="151">
        <v>0</v>
      </c>
      <c r="D152" s="215">
        <v>0</v>
      </c>
      <c r="E152" s="154">
        <v>0</v>
      </c>
      <c r="F152" s="154">
        <v>0</v>
      </c>
      <c r="G152" s="154">
        <v>0</v>
      </c>
      <c r="H152" s="154">
        <v>0</v>
      </c>
      <c r="I152" s="154">
        <v>0</v>
      </c>
      <c r="J152" s="154">
        <v>0</v>
      </c>
      <c r="K152" s="216">
        <v>0</v>
      </c>
      <c r="L152" s="154">
        <v>0</v>
      </c>
      <c r="M152" s="154">
        <v>0</v>
      </c>
      <c r="N152" s="154">
        <v>0</v>
      </c>
      <c r="O152" s="154">
        <v>0</v>
      </c>
      <c r="P152" s="154">
        <v>0</v>
      </c>
      <c r="Q152" s="154">
        <v>0</v>
      </c>
      <c r="R152" s="154">
        <v>0</v>
      </c>
      <c r="S152" s="154">
        <v>0</v>
      </c>
      <c r="T152" s="154">
        <v>0</v>
      </c>
      <c r="U152" s="154">
        <f t="shared" si="28"/>
        <v>0</v>
      </c>
      <c r="V152" s="217">
        <f t="shared" si="22"/>
        <v>0</v>
      </c>
      <c r="W152" s="154"/>
      <c r="X152" s="154">
        <v>572755.80000000005</v>
      </c>
      <c r="Y152" s="154">
        <v>689282</v>
      </c>
      <c r="Z152" s="154">
        <f t="shared" si="23"/>
        <v>116526.19999999995</v>
      </c>
      <c r="AA152" s="154">
        <f t="shared" si="24"/>
        <v>0</v>
      </c>
      <c r="AB152" s="154"/>
      <c r="AC152" s="217">
        <v>0</v>
      </c>
      <c r="AD152" s="217">
        <f t="shared" si="25"/>
        <v>0</v>
      </c>
      <c r="AE152" s="218">
        <f t="shared" si="26"/>
        <v>0</v>
      </c>
      <c r="AF152" s="154">
        <v>0</v>
      </c>
      <c r="AG152" s="219" t="s">
        <v>704</v>
      </c>
      <c r="AH152" s="217">
        <f t="shared" si="27"/>
        <v>0</v>
      </c>
      <c r="AI152" s="154"/>
      <c r="AJ152" s="154"/>
      <c r="AK152" s="220">
        <v>0</v>
      </c>
      <c r="AL152" s="220">
        <v>0</v>
      </c>
      <c r="AM152" s="220">
        <v>0</v>
      </c>
      <c r="AN152" s="220">
        <v>0</v>
      </c>
      <c r="AO152" s="221">
        <v>0</v>
      </c>
      <c r="AP152" s="220">
        <f t="shared" si="29"/>
        <v>0</v>
      </c>
      <c r="AQ152" s="220"/>
      <c r="AR152" s="220"/>
      <c r="AS152" s="220"/>
      <c r="AT152" s="222">
        <f t="shared" si="30"/>
        <v>0</v>
      </c>
      <c r="AU152" s="220"/>
      <c r="AV152" s="223" t="s">
        <v>601</v>
      </c>
      <c r="AW152" s="220" t="s">
        <v>601</v>
      </c>
      <c r="AX152" s="224" t="str">
        <f t="shared" si="31"/>
        <v/>
      </c>
      <c r="AY152" s="225"/>
      <c r="AZ152" s="226"/>
      <c r="BA152" s="226"/>
      <c r="BB152" s="226"/>
      <c r="BC152" s="217"/>
      <c r="BE152" s="227">
        <f t="shared" si="32"/>
        <v>-143</v>
      </c>
      <c r="BK152" s="219"/>
      <c r="BO152" s="219"/>
    </row>
    <row r="153" spans="1:67" ht="11.25" x14ac:dyDescent="0.2">
      <c r="A153" s="151">
        <v>144</v>
      </c>
      <c r="B153" s="152" t="s">
        <v>456</v>
      </c>
      <c r="C153" s="151">
        <v>1</v>
      </c>
      <c r="D153" s="215">
        <v>500000</v>
      </c>
      <c r="E153" s="154">
        <v>47000</v>
      </c>
      <c r="F153" s="154">
        <v>0</v>
      </c>
      <c r="G153" s="154">
        <v>0</v>
      </c>
      <c r="H153" s="154">
        <v>0</v>
      </c>
      <c r="I153" s="154">
        <v>130273</v>
      </c>
      <c r="J153" s="154">
        <v>1031976</v>
      </c>
      <c r="K153" s="216">
        <v>336789</v>
      </c>
      <c r="L153" s="154">
        <v>0</v>
      </c>
      <c r="M153" s="154">
        <v>0</v>
      </c>
      <c r="N153" s="154">
        <v>11356</v>
      </c>
      <c r="O153" s="154">
        <v>0</v>
      </c>
      <c r="P153" s="154">
        <v>0</v>
      </c>
      <c r="Q153" s="154">
        <v>0</v>
      </c>
      <c r="R153" s="154">
        <v>0</v>
      </c>
      <c r="S153" s="154">
        <v>0</v>
      </c>
      <c r="T153" s="154" t="s">
        <v>706</v>
      </c>
      <c r="U153" s="154">
        <f t="shared" si="28"/>
        <v>1707394</v>
      </c>
      <c r="V153" s="217">
        <f t="shared" si="22"/>
        <v>4.6947643185109351</v>
      </c>
      <c r="W153" s="154"/>
      <c r="X153" s="154">
        <v>20567036.155019999</v>
      </c>
      <c r="Y153" s="154">
        <v>36368045</v>
      </c>
      <c r="Z153" s="154">
        <f t="shared" si="23"/>
        <v>15801008.844980001</v>
      </c>
      <c r="AA153" s="154">
        <f t="shared" si="24"/>
        <v>741820.12521887803</v>
      </c>
      <c r="AB153" s="154"/>
      <c r="AC153" s="217">
        <v>168.42368323317675</v>
      </c>
      <c r="AD153" s="217">
        <f t="shared" si="25"/>
        <v>173.22002356710732</v>
      </c>
      <c r="AE153" s="218">
        <f t="shared" si="26"/>
        <v>4.7963403339305728</v>
      </c>
      <c r="AF153" s="154">
        <v>0</v>
      </c>
      <c r="AG153" s="219">
        <v>1</v>
      </c>
      <c r="AH153" s="217">
        <f t="shared" si="27"/>
        <v>173.22002356710732</v>
      </c>
      <c r="AI153" s="154"/>
      <c r="AJ153" s="154"/>
      <c r="AK153" s="220">
        <v>168.42368323317675</v>
      </c>
      <c r="AL153" s="220">
        <v>168.42368323317675</v>
      </c>
      <c r="AM153" s="220">
        <v>168.42368323317675</v>
      </c>
      <c r="AN153" s="220">
        <v>168.42368323317675</v>
      </c>
      <c r="AO153" s="221">
        <v>172.97414601728204</v>
      </c>
      <c r="AP153" s="220">
        <f t="shared" si="29"/>
        <v>173.22002356710732</v>
      </c>
      <c r="AQ153" s="220"/>
      <c r="AR153" s="220"/>
      <c r="AS153" s="220"/>
      <c r="AT153" s="222">
        <f t="shared" si="30"/>
        <v>0.24587754982528054</v>
      </c>
      <c r="AU153" s="220"/>
      <c r="AV153" s="223">
        <v>3.433569652405668</v>
      </c>
      <c r="AW153" s="220">
        <v>6.6615805391893419</v>
      </c>
      <c r="AX153" s="224">
        <f t="shared" si="31"/>
        <v>3.2280108867836739</v>
      </c>
      <c r="AY153" s="225"/>
      <c r="AZ153" s="226"/>
      <c r="BA153" s="226"/>
      <c r="BB153" s="226"/>
      <c r="BC153" s="217"/>
      <c r="BE153" s="227">
        <f t="shared" si="32"/>
        <v>-144</v>
      </c>
      <c r="BK153" s="219"/>
      <c r="BO153" s="219"/>
    </row>
    <row r="154" spans="1:67" ht="11.25" x14ac:dyDescent="0.2">
      <c r="A154" s="151">
        <v>145</v>
      </c>
      <c r="B154" s="152" t="s">
        <v>298</v>
      </c>
      <c r="C154" s="151">
        <v>1</v>
      </c>
      <c r="D154" s="215">
        <v>0</v>
      </c>
      <c r="E154" s="154">
        <v>2928349</v>
      </c>
      <c r="F154" s="154">
        <v>0</v>
      </c>
      <c r="G154" s="154">
        <v>0</v>
      </c>
      <c r="H154" s="154">
        <v>0</v>
      </c>
      <c r="I154" s="154">
        <v>0</v>
      </c>
      <c r="J154" s="154">
        <v>0</v>
      </c>
      <c r="K154" s="216">
        <v>0</v>
      </c>
      <c r="L154" s="154">
        <v>244348</v>
      </c>
      <c r="M154" s="154">
        <v>0</v>
      </c>
      <c r="N154" s="154">
        <v>0</v>
      </c>
      <c r="O154" s="154">
        <v>15804.11</v>
      </c>
      <c r="P154" s="154">
        <v>0</v>
      </c>
      <c r="Q154" s="154">
        <v>0</v>
      </c>
      <c r="R154" s="154">
        <v>0</v>
      </c>
      <c r="S154" s="154">
        <v>0</v>
      </c>
      <c r="T154" s="154" t="s">
        <v>703</v>
      </c>
      <c r="U154" s="154">
        <f t="shared" si="28"/>
        <v>3188501.11</v>
      </c>
      <c r="V154" s="217">
        <f t="shared" si="22"/>
        <v>18.840732747129412</v>
      </c>
      <c r="W154" s="154"/>
      <c r="X154" s="154">
        <v>14371240.407579998</v>
      </c>
      <c r="Y154" s="154">
        <v>16923445.350000001</v>
      </c>
      <c r="Z154" s="154">
        <f t="shared" si="23"/>
        <v>2552204.9424200039</v>
      </c>
      <c r="AA154" s="154">
        <f t="shared" si="24"/>
        <v>480854.11236038106</v>
      </c>
      <c r="AB154" s="154"/>
      <c r="AC154" s="217">
        <v>114.23891395282637</v>
      </c>
      <c r="AD154" s="217">
        <f t="shared" si="25"/>
        <v>114.41316665308241</v>
      </c>
      <c r="AE154" s="218">
        <f t="shared" si="26"/>
        <v>0.17425270025604789</v>
      </c>
      <c r="AF154" s="154">
        <v>15</v>
      </c>
      <c r="AG154" s="219">
        <v>1</v>
      </c>
      <c r="AH154" s="217">
        <f t="shared" si="27"/>
        <v>114.41316665308241</v>
      </c>
      <c r="AI154" s="154"/>
      <c r="AJ154" s="154"/>
      <c r="AK154" s="220">
        <v>114.23891395282637</v>
      </c>
      <c r="AL154" s="220">
        <v>121.73993168391009</v>
      </c>
      <c r="AM154" s="220">
        <v>121.73993168391009</v>
      </c>
      <c r="AN154" s="220">
        <v>114.23891395282637</v>
      </c>
      <c r="AO154" s="221">
        <v>114.52642627992047</v>
      </c>
      <c r="AP154" s="220">
        <f t="shared" si="29"/>
        <v>114.41316665308241</v>
      </c>
      <c r="AQ154" s="220"/>
      <c r="AR154" s="220"/>
      <c r="AS154" s="220"/>
      <c r="AT154" s="222">
        <f t="shared" si="30"/>
        <v>-0.11325962683805813</v>
      </c>
      <c r="AU154" s="220"/>
      <c r="AV154" s="223">
        <v>9.8125237866990052</v>
      </c>
      <c r="AW154" s="220">
        <v>10.510773517631396</v>
      </c>
      <c r="AX154" s="224">
        <f t="shared" si="31"/>
        <v>0.69824973093239073</v>
      </c>
      <c r="AY154" s="225"/>
      <c r="AZ154" s="226"/>
      <c r="BA154" s="226"/>
      <c r="BB154" s="226"/>
      <c r="BC154" s="217"/>
      <c r="BE154" s="227">
        <f t="shared" si="32"/>
        <v>-145</v>
      </c>
      <c r="BK154" s="219"/>
      <c r="BO154" s="219"/>
    </row>
    <row r="155" spans="1:67" ht="11.25" x14ac:dyDescent="0.2">
      <c r="A155" s="151">
        <v>146</v>
      </c>
      <c r="B155" s="152" t="s">
        <v>457</v>
      </c>
      <c r="C155" s="151">
        <v>0</v>
      </c>
      <c r="D155" s="215">
        <v>0</v>
      </c>
      <c r="E155" s="154">
        <v>0</v>
      </c>
      <c r="F155" s="154">
        <v>0</v>
      </c>
      <c r="G155" s="154">
        <v>0</v>
      </c>
      <c r="H155" s="154">
        <v>0</v>
      </c>
      <c r="I155" s="154">
        <v>0</v>
      </c>
      <c r="J155" s="154">
        <v>0</v>
      </c>
      <c r="K155" s="216">
        <v>0</v>
      </c>
      <c r="L155" s="154">
        <v>225030</v>
      </c>
      <c r="M155" s="154">
        <v>0</v>
      </c>
      <c r="N155" s="154">
        <v>0</v>
      </c>
      <c r="O155" s="154">
        <v>0</v>
      </c>
      <c r="P155" s="154">
        <v>0</v>
      </c>
      <c r="Q155" s="154">
        <v>0</v>
      </c>
      <c r="R155" s="154">
        <v>0</v>
      </c>
      <c r="S155" s="154">
        <v>0</v>
      </c>
      <c r="T155" s="154">
        <v>0</v>
      </c>
      <c r="U155" s="154">
        <f t="shared" si="28"/>
        <v>0</v>
      </c>
      <c r="V155" s="217">
        <f t="shared" si="22"/>
        <v>0</v>
      </c>
      <c r="W155" s="154"/>
      <c r="X155" s="154">
        <v>212169.47999999998</v>
      </c>
      <c r="Y155" s="154">
        <v>2880046</v>
      </c>
      <c r="Z155" s="154">
        <f t="shared" si="23"/>
        <v>2667876.52</v>
      </c>
      <c r="AA155" s="154">
        <f t="shared" si="24"/>
        <v>0</v>
      </c>
      <c r="AB155" s="154"/>
      <c r="AC155" s="217">
        <v>0</v>
      </c>
      <c r="AD155" s="217">
        <f t="shared" si="25"/>
        <v>0</v>
      </c>
      <c r="AE155" s="218">
        <f t="shared" si="26"/>
        <v>0</v>
      </c>
      <c r="AF155" s="154">
        <v>0</v>
      </c>
      <c r="AG155" s="219" t="s">
        <v>704</v>
      </c>
      <c r="AH155" s="217">
        <f t="shared" si="27"/>
        <v>0</v>
      </c>
      <c r="AI155" s="154"/>
      <c r="AJ155" s="154"/>
      <c r="AK155" s="220">
        <v>0</v>
      </c>
      <c r="AL155" s="220">
        <v>0</v>
      </c>
      <c r="AM155" s="220">
        <v>0</v>
      </c>
      <c r="AN155" s="220">
        <v>0</v>
      </c>
      <c r="AO155" s="221">
        <v>0</v>
      </c>
      <c r="AP155" s="220">
        <f t="shared" si="29"/>
        <v>0</v>
      </c>
      <c r="AQ155" s="220"/>
      <c r="AR155" s="220"/>
      <c r="AS155" s="220"/>
      <c r="AT155" s="222">
        <f t="shared" si="30"/>
        <v>0</v>
      </c>
      <c r="AU155" s="220"/>
      <c r="AV155" s="223" t="s">
        <v>601</v>
      </c>
      <c r="AW155" s="220" t="s">
        <v>601</v>
      </c>
      <c r="AX155" s="224" t="str">
        <f t="shared" si="31"/>
        <v/>
      </c>
      <c r="AY155" s="225"/>
      <c r="AZ155" s="226"/>
      <c r="BA155" s="226"/>
      <c r="BB155" s="226"/>
      <c r="BC155" s="217" t="s">
        <v>707</v>
      </c>
      <c r="BE155" s="227">
        <f t="shared" si="32"/>
        <v>-146</v>
      </c>
      <c r="BK155" s="219"/>
      <c r="BO155" s="219"/>
    </row>
    <row r="156" spans="1:67" ht="11.25" x14ac:dyDescent="0.2">
      <c r="A156" s="151">
        <v>147</v>
      </c>
      <c r="B156" s="152" t="s">
        <v>458</v>
      </c>
      <c r="C156" s="151">
        <v>0</v>
      </c>
      <c r="D156" s="215">
        <v>0</v>
      </c>
      <c r="E156" s="154">
        <v>0</v>
      </c>
      <c r="F156" s="154">
        <v>0</v>
      </c>
      <c r="G156" s="154">
        <v>0</v>
      </c>
      <c r="H156" s="154">
        <v>0</v>
      </c>
      <c r="I156" s="154">
        <v>0</v>
      </c>
      <c r="J156" s="154">
        <v>0</v>
      </c>
      <c r="K156" s="216">
        <v>0</v>
      </c>
      <c r="L156" s="154">
        <v>0</v>
      </c>
      <c r="M156" s="154">
        <v>55561</v>
      </c>
      <c r="N156" s="154">
        <v>0</v>
      </c>
      <c r="O156" s="154">
        <v>0</v>
      </c>
      <c r="P156" s="154">
        <v>0</v>
      </c>
      <c r="Q156" s="154">
        <v>0</v>
      </c>
      <c r="R156" s="154">
        <v>0</v>
      </c>
      <c r="S156" s="154">
        <v>0</v>
      </c>
      <c r="T156" s="154">
        <v>0</v>
      </c>
      <c r="U156" s="154">
        <f t="shared" si="28"/>
        <v>55561</v>
      </c>
      <c r="V156" s="217">
        <f t="shared" si="22"/>
        <v>0</v>
      </c>
      <c r="W156" s="154"/>
      <c r="X156" s="154">
        <v>32981.520000000004</v>
      </c>
      <c r="Y156" s="154">
        <v>56678</v>
      </c>
      <c r="Z156" s="154">
        <f t="shared" si="23"/>
        <v>23696.479999999996</v>
      </c>
      <c r="AA156" s="154">
        <f t="shared" si="24"/>
        <v>0</v>
      </c>
      <c r="AB156" s="154"/>
      <c r="AC156" s="217">
        <v>0</v>
      </c>
      <c r="AD156" s="217">
        <f t="shared" si="25"/>
        <v>0</v>
      </c>
      <c r="AE156" s="218">
        <f t="shared" si="26"/>
        <v>0</v>
      </c>
      <c r="AF156" s="154">
        <v>0</v>
      </c>
      <c r="AG156" s="219" t="s">
        <v>704</v>
      </c>
      <c r="AH156" s="217">
        <f t="shared" si="27"/>
        <v>0</v>
      </c>
      <c r="AI156" s="154"/>
      <c r="AJ156" s="154"/>
      <c r="AK156" s="220">
        <v>0</v>
      </c>
      <c r="AL156" s="220">
        <v>0</v>
      </c>
      <c r="AM156" s="220">
        <v>0</v>
      </c>
      <c r="AN156" s="220">
        <v>0</v>
      </c>
      <c r="AO156" s="221">
        <v>0</v>
      </c>
      <c r="AP156" s="220">
        <f t="shared" si="29"/>
        <v>0</v>
      </c>
      <c r="AQ156" s="220"/>
      <c r="AR156" s="220"/>
      <c r="AS156" s="220"/>
      <c r="AT156" s="222">
        <f t="shared" si="30"/>
        <v>0</v>
      </c>
      <c r="AU156" s="220"/>
      <c r="AV156" s="223" t="s">
        <v>601</v>
      </c>
      <c r="AW156" s="220" t="s">
        <v>601</v>
      </c>
      <c r="AX156" s="224" t="str">
        <f t="shared" si="31"/>
        <v/>
      </c>
      <c r="AY156" s="225"/>
      <c r="AZ156" s="226"/>
      <c r="BA156" s="226"/>
      <c r="BB156" s="226"/>
      <c r="BC156" s="217"/>
      <c r="BE156" s="227">
        <f t="shared" si="32"/>
        <v>-147</v>
      </c>
      <c r="BK156" s="219"/>
      <c r="BO156" s="219"/>
    </row>
    <row r="157" spans="1:67" ht="11.25" x14ac:dyDescent="0.2">
      <c r="A157" s="151">
        <v>148</v>
      </c>
      <c r="B157" s="152" t="s">
        <v>459</v>
      </c>
      <c r="C157" s="151">
        <v>0</v>
      </c>
      <c r="D157" s="215">
        <v>0</v>
      </c>
      <c r="E157" s="154">
        <v>0</v>
      </c>
      <c r="F157" s="154">
        <v>0</v>
      </c>
      <c r="G157" s="154">
        <v>0</v>
      </c>
      <c r="H157" s="154">
        <v>0</v>
      </c>
      <c r="I157" s="154">
        <v>0</v>
      </c>
      <c r="J157" s="154">
        <v>0</v>
      </c>
      <c r="K157" s="216">
        <v>0</v>
      </c>
      <c r="L157" s="154">
        <v>0</v>
      </c>
      <c r="M157" s="154">
        <v>0</v>
      </c>
      <c r="N157" s="154">
        <v>0</v>
      </c>
      <c r="O157" s="154">
        <v>0</v>
      </c>
      <c r="P157" s="154">
        <v>0</v>
      </c>
      <c r="Q157" s="154">
        <v>0</v>
      </c>
      <c r="R157" s="154">
        <v>0</v>
      </c>
      <c r="S157" s="154">
        <v>0</v>
      </c>
      <c r="T157" s="154">
        <v>0</v>
      </c>
      <c r="U157" s="154">
        <f t="shared" si="28"/>
        <v>0</v>
      </c>
      <c r="V157" s="217">
        <f t="shared" si="22"/>
        <v>0</v>
      </c>
      <c r="W157" s="154"/>
      <c r="X157" s="154">
        <v>0</v>
      </c>
      <c r="Y157" s="154">
        <v>993.1</v>
      </c>
      <c r="Z157" s="154">
        <f t="shared" si="23"/>
        <v>993.1</v>
      </c>
      <c r="AA157" s="154">
        <f t="shared" si="24"/>
        <v>0</v>
      </c>
      <c r="AB157" s="154"/>
      <c r="AC157" s="217">
        <v>0</v>
      </c>
      <c r="AD157" s="217">
        <f t="shared" si="25"/>
        <v>0</v>
      </c>
      <c r="AE157" s="218">
        <f t="shared" si="26"/>
        <v>0</v>
      </c>
      <c r="AF157" s="154">
        <v>0</v>
      </c>
      <c r="AG157" s="219" t="s">
        <v>704</v>
      </c>
      <c r="AH157" s="217">
        <f t="shared" si="27"/>
        <v>0</v>
      </c>
      <c r="AI157" s="154"/>
      <c r="AJ157" s="154"/>
      <c r="AK157" s="220">
        <v>0</v>
      </c>
      <c r="AL157" s="220">
        <v>0</v>
      </c>
      <c r="AM157" s="220">
        <v>0</v>
      </c>
      <c r="AN157" s="220">
        <v>0</v>
      </c>
      <c r="AO157" s="221">
        <v>0</v>
      </c>
      <c r="AP157" s="220">
        <f t="shared" si="29"/>
        <v>0</v>
      </c>
      <c r="AQ157" s="220"/>
      <c r="AR157" s="220"/>
      <c r="AS157" s="220"/>
      <c r="AT157" s="222">
        <f t="shared" si="30"/>
        <v>0</v>
      </c>
      <c r="AU157" s="220"/>
      <c r="AV157" s="223" t="s">
        <v>601</v>
      </c>
      <c r="AW157" s="220" t="s">
        <v>601</v>
      </c>
      <c r="AX157" s="224" t="str">
        <f t="shared" si="31"/>
        <v/>
      </c>
      <c r="AY157" s="225"/>
      <c r="AZ157" s="226"/>
      <c r="BA157" s="226"/>
      <c r="BB157" s="226"/>
      <c r="BC157" s="217" t="s">
        <v>711</v>
      </c>
      <c r="BE157" s="227">
        <f t="shared" si="32"/>
        <v>-148</v>
      </c>
      <c r="BK157" s="219"/>
      <c r="BO157" s="219"/>
    </row>
    <row r="158" spans="1:67" ht="11.25" x14ac:dyDescent="0.2">
      <c r="A158" s="151">
        <v>149</v>
      </c>
      <c r="B158" s="152" t="s">
        <v>172</v>
      </c>
      <c r="C158" s="151">
        <v>1</v>
      </c>
      <c r="D158" s="215">
        <v>0</v>
      </c>
      <c r="E158" s="154">
        <v>544094</v>
      </c>
      <c r="F158" s="154">
        <v>0</v>
      </c>
      <c r="G158" s="154">
        <v>0</v>
      </c>
      <c r="H158" s="154">
        <v>0</v>
      </c>
      <c r="I158" s="154">
        <v>699028</v>
      </c>
      <c r="J158" s="154">
        <v>3514431</v>
      </c>
      <c r="K158" s="216">
        <v>848231</v>
      </c>
      <c r="L158" s="154">
        <v>5341627</v>
      </c>
      <c r="M158" s="154">
        <v>93193</v>
      </c>
      <c r="N158" s="154">
        <v>0</v>
      </c>
      <c r="O158" s="154">
        <v>2716957.95</v>
      </c>
      <c r="P158" s="154">
        <v>0</v>
      </c>
      <c r="Q158" s="154">
        <v>0</v>
      </c>
      <c r="R158" s="154">
        <v>0</v>
      </c>
      <c r="S158" s="154">
        <v>0</v>
      </c>
      <c r="T158" s="154" t="s">
        <v>706</v>
      </c>
      <c r="U158" s="154">
        <f t="shared" si="28"/>
        <v>10018423.049999999</v>
      </c>
      <c r="V158" s="217">
        <f t="shared" si="22"/>
        <v>3.5385928010878129</v>
      </c>
      <c r="W158" s="154"/>
      <c r="X158" s="154">
        <v>279873222.13999999</v>
      </c>
      <c r="Y158" s="154">
        <v>283118844.5</v>
      </c>
      <c r="Z158" s="154">
        <f t="shared" si="23"/>
        <v>3245622.3600000143</v>
      </c>
      <c r="AA158" s="154">
        <f t="shared" si="24"/>
        <v>114849.35918145688</v>
      </c>
      <c r="AB158" s="154"/>
      <c r="AC158" s="217">
        <v>100.74836826286403</v>
      </c>
      <c r="AD158" s="217">
        <f t="shared" si="25"/>
        <v>101.11863971010861</v>
      </c>
      <c r="AE158" s="218">
        <f t="shared" si="26"/>
        <v>0.37027144724457628</v>
      </c>
      <c r="AF158" s="154">
        <v>1980</v>
      </c>
      <c r="AG158" s="219">
        <v>1</v>
      </c>
      <c r="AH158" s="217">
        <f t="shared" si="27"/>
        <v>101.11863971010861</v>
      </c>
      <c r="AI158" s="154"/>
      <c r="AJ158" s="154"/>
      <c r="AK158" s="220">
        <v>100.74836826286403</v>
      </c>
      <c r="AL158" s="220">
        <v>100.72499508215355</v>
      </c>
      <c r="AM158" s="220">
        <v>100.48193489923986</v>
      </c>
      <c r="AN158" s="220">
        <v>100.74836826286403</v>
      </c>
      <c r="AO158" s="221">
        <v>101.19855258143787</v>
      </c>
      <c r="AP158" s="220">
        <f t="shared" si="29"/>
        <v>101.11863971010861</v>
      </c>
      <c r="AQ158" s="220"/>
      <c r="AR158" s="220"/>
      <c r="AS158" s="220"/>
      <c r="AT158" s="222">
        <f t="shared" si="30"/>
        <v>-7.9912871329256063E-2</v>
      </c>
      <c r="AU158" s="220"/>
      <c r="AV158" s="223">
        <v>10.310309463457349</v>
      </c>
      <c r="AW158" s="220">
        <v>10.715541999041346</v>
      </c>
      <c r="AX158" s="224">
        <f t="shared" si="31"/>
        <v>0.40523253558399652</v>
      </c>
      <c r="AY158" s="225"/>
      <c r="AZ158" s="226"/>
      <c r="BA158" s="226"/>
      <c r="BB158" s="226"/>
      <c r="BC158" s="217"/>
      <c r="BE158" s="227">
        <f t="shared" si="32"/>
        <v>-149</v>
      </c>
      <c r="BK158" s="219"/>
      <c r="BO158" s="219"/>
    </row>
    <row r="159" spans="1:67" ht="11.25" x14ac:dyDescent="0.2">
      <c r="A159" s="151">
        <v>150</v>
      </c>
      <c r="B159" s="152" t="s">
        <v>86</v>
      </c>
      <c r="C159" s="151">
        <v>1</v>
      </c>
      <c r="D159" s="215">
        <v>0</v>
      </c>
      <c r="E159" s="154">
        <v>0</v>
      </c>
      <c r="F159" s="154">
        <v>0</v>
      </c>
      <c r="G159" s="154">
        <v>0</v>
      </c>
      <c r="H159" s="154">
        <v>0</v>
      </c>
      <c r="I159" s="154">
        <v>0</v>
      </c>
      <c r="J159" s="154">
        <v>462000</v>
      </c>
      <c r="K159" s="216">
        <v>0</v>
      </c>
      <c r="L159" s="154">
        <v>489292</v>
      </c>
      <c r="M159" s="154">
        <v>0</v>
      </c>
      <c r="N159" s="154">
        <v>95679</v>
      </c>
      <c r="O159" s="154">
        <v>0</v>
      </c>
      <c r="P159" s="154">
        <v>0</v>
      </c>
      <c r="Q159" s="154">
        <v>0</v>
      </c>
      <c r="R159" s="154">
        <v>0</v>
      </c>
      <c r="S159" s="154">
        <v>0</v>
      </c>
      <c r="T159" s="154" t="s">
        <v>703</v>
      </c>
      <c r="U159" s="154">
        <f t="shared" si="28"/>
        <v>1046971</v>
      </c>
      <c r="V159" s="217">
        <f t="shared" si="22"/>
        <v>7.6041803378049142</v>
      </c>
      <c r="W159" s="154"/>
      <c r="X159" s="154">
        <v>8739704.6600000001</v>
      </c>
      <c r="Y159" s="154">
        <v>13768361</v>
      </c>
      <c r="Z159" s="154">
        <f t="shared" si="23"/>
        <v>5028656.34</v>
      </c>
      <c r="AA159" s="154">
        <f t="shared" si="24"/>
        <v>382388.09666206018</v>
      </c>
      <c r="AB159" s="154"/>
      <c r="AC159" s="217">
        <v>165.08600770756803</v>
      </c>
      <c r="AD159" s="217">
        <f t="shared" si="25"/>
        <v>153.16276034593074</v>
      </c>
      <c r="AE159" s="218">
        <f t="shared" si="26"/>
        <v>-11.923247361637294</v>
      </c>
      <c r="AF159" s="154">
        <v>1</v>
      </c>
      <c r="AG159" s="219">
        <v>1</v>
      </c>
      <c r="AH159" s="217">
        <f t="shared" si="27"/>
        <v>153.16276034593074</v>
      </c>
      <c r="AI159" s="154"/>
      <c r="AJ159" s="154"/>
      <c r="AK159" s="220">
        <v>165.08600770756803</v>
      </c>
      <c r="AL159" s="220">
        <v>165.08600685692417</v>
      </c>
      <c r="AM159" s="220">
        <v>165.08600770756803</v>
      </c>
      <c r="AN159" s="220">
        <v>165.08600770756803</v>
      </c>
      <c r="AO159" s="221">
        <v>154.34998603115756</v>
      </c>
      <c r="AP159" s="220">
        <f t="shared" si="29"/>
        <v>153.16276034593074</v>
      </c>
      <c r="AQ159" s="220"/>
      <c r="AR159" s="220"/>
      <c r="AS159" s="220"/>
      <c r="AT159" s="222">
        <f t="shared" si="30"/>
        <v>-1.1872256852268208</v>
      </c>
      <c r="AU159" s="220"/>
      <c r="AV159" s="223">
        <v>10.385786504492064</v>
      </c>
      <c r="AW159" s="220">
        <v>2.5641782410009886</v>
      </c>
      <c r="AX159" s="224">
        <f t="shared" si="31"/>
        <v>-7.8216082634910755</v>
      </c>
      <c r="AY159" s="225"/>
      <c r="AZ159" s="226"/>
      <c r="BA159" s="226"/>
      <c r="BB159" s="226"/>
      <c r="BC159" s="217"/>
      <c r="BE159" s="227">
        <f t="shared" si="32"/>
        <v>-150</v>
      </c>
      <c r="BK159" s="219"/>
      <c r="BO159" s="219"/>
    </row>
    <row r="160" spans="1:67" ht="11.25" x14ac:dyDescent="0.2">
      <c r="A160" s="151">
        <v>151</v>
      </c>
      <c r="B160" s="152" t="s">
        <v>201</v>
      </c>
      <c r="C160" s="151">
        <v>1</v>
      </c>
      <c r="D160" s="215">
        <v>0</v>
      </c>
      <c r="E160" s="154">
        <v>0</v>
      </c>
      <c r="F160" s="154">
        <v>0</v>
      </c>
      <c r="G160" s="154">
        <v>0</v>
      </c>
      <c r="H160" s="154">
        <v>0</v>
      </c>
      <c r="I160" s="154">
        <v>0</v>
      </c>
      <c r="J160" s="154">
        <v>1400476</v>
      </c>
      <c r="K160" s="216">
        <v>6000</v>
      </c>
      <c r="L160" s="154">
        <v>410453</v>
      </c>
      <c r="M160" s="154">
        <v>0</v>
      </c>
      <c r="N160" s="154">
        <v>42429</v>
      </c>
      <c r="O160" s="154">
        <v>14154.98</v>
      </c>
      <c r="P160" s="154">
        <v>0</v>
      </c>
      <c r="Q160" s="154">
        <v>0</v>
      </c>
      <c r="R160" s="154">
        <v>0</v>
      </c>
      <c r="S160" s="154">
        <v>0</v>
      </c>
      <c r="T160" s="154" t="s">
        <v>703</v>
      </c>
      <c r="U160" s="154">
        <f t="shared" si="28"/>
        <v>1873512.98</v>
      </c>
      <c r="V160" s="217">
        <f t="shared" si="22"/>
        <v>7.7266369830040311</v>
      </c>
      <c r="W160" s="154"/>
      <c r="X160" s="154">
        <v>20759208.559999999</v>
      </c>
      <c r="Y160" s="154">
        <v>24247457</v>
      </c>
      <c r="Z160" s="154">
        <f t="shared" si="23"/>
        <v>3488248.4400000013</v>
      </c>
      <c r="AA160" s="154">
        <f t="shared" si="24"/>
        <v>269524.29402410128</v>
      </c>
      <c r="AB160" s="154"/>
      <c r="AC160" s="217">
        <v>107.88530413557082</v>
      </c>
      <c r="AD160" s="217">
        <f t="shared" si="25"/>
        <v>115.50504267382291</v>
      </c>
      <c r="AE160" s="218">
        <f t="shared" si="26"/>
        <v>7.6197385382520935</v>
      </c>
      <c r="AF160" s="154">
        <v>28</v>
      </c>
      <c r="AG160" s="219">
        <v>1</v>
      </c>
      <c r="AH160" s="217">
        <f t="shared" si="27"/>
        <v>115.50504267382291</v>
      </c>
      <c r="AI160" s="154"/>
      <c r="AJ160" s="154"/>
      <c r="AK160" s="220">
        <v>107.88530413557082</v>
      </c>
      <c r="AL160" s="220">
        <v>107.7788614234769</v>
      </c>
      <c r="AM160" s="220">
        <v>107.88530413557082</v>
      </c>
      <c r="AN160" s="220">
        <v>107.88530413557082</v>
      </c>
      <c r="AO160" s="221">
        <v>114.50954924579375</v>
      </c>
      <c r="AP160" s="220">
        <f t="shared" si="29"/>
        <v>115.50504267382291</v>
      </c>
      <c r="AQ160" s="220"/>
      <c r="AR160" s="220"/>
      <c r="AS160" s="220"/>
      <c r="AT160" s="222">
        <f t="shared" si="30"/>
        <v>0.99549342802916385</v>
      </c>
      <c r="AU160" s="220"/>
      <c r="AV160" s="223">
        <v>6.9949198864734772</v>
      </c>
      <c r="AW160" s="220">
        <v>15.098857396833662</v>
      </c>
      <c r="AX160" s="224">
        <f t="shared" si="31"/>
        <v>8.1039375103601845</v>
      </c>
      <c r="AY160" s="225"/>
      <c r="AZ160" s="226"/>
      <c r="BA160" s="226"/>
      <c r="BB160" s="226"/>
      <c r="BC160" s="217"/>
      <c r="BE160" s="227">
        <f t="shared" si="32"/>
        <v>-151</v>
      </c>
      <c r="BK160" s="219"/>
      <c r="BO160" s="219"/>
    </row>
    <row r="161" spans="1:67" ht="11.25" x14ac:dyDescent="0.2">
      <c r="A161" s="151">
        <v>152</v>
      </c>
      <c r="B161" s="152" t="s">
        <v>460</v>
      </c>
      <c r="C161" s="151">
        <v>1</v>
      </c>
      <c r="D161" s="215">
        <v>0</v>
      </c>
      <c r="E161" s="154">
        <v>0</v>
      </c>
      <c r="F161" s="154">
        <v>0</v>
      </c>
      <c r="G161" s="154">
        <v>0</v>
      </c>
      <c r="H161" s="154">
        <v>0</v>
      </c>
      <c r="I161" s="154">
        <v>0</v>
      </c>
      <c r="J161" s="154">
        <v>182650</v>
      </c>
      <c r="K161" s="216">
        <v>0</v>
      </c>
      <c r="L161" s="154">
        <v>774644</v>
      </c>
      <c r="M161" s="154">
        <v>0</v>
      </c>
      <c r="N161" s="154">
        <v>105510</v>
      </c>
      <c r="O161" s="154">
        <v>0</v>
      </c>
      <c r="P161" s="154">
        <v>0</v>
      </c>
      <c r="Q161" s="154">
        <v>0</v>
      </c>
      <c r="R161" s="154">
        <v>0</v>
      </c>
      <c r="S161" s="154">
        <v>0</v>
      </c>
      <c r="T161" s="154" t="s">
        <v>703</v>
      </c>
      <c r="U161" s="154">
        <f t="shared" si="28"/>
        <v>1062804</v>
      </c>
      <c r="V161" s="217">
        <f t="shared" si="22"/>
        <v>5.9214648895727287</v>
      </c>
      <c r="W161" s="154"/>
      <c r="X161" s="154">
        <v>6717817.4100000001</v>
      </c>
      <c r="Y161" s="154">
        <v>17948329</v>
      </c>
      <c r="Z161" s="154">
        <f t="shared" si="23"/>
        <v>11230511.59</v>
      </c>
      <c r="AA161" s="154">
        <f t="shared" si="24"/>
        <v>665010.80072124593</v>
      </c>
      <c r="AB161" s="154"/>
      <c r="AC161" s="217">
        <v>246.77471697235993</v>
      </c>
      <c r="AD161" s="217">
        <f t="shared" si="25"/>
        <v>257.27579575996174</v>
      </c>
      <c r="AE161" s="218">
        <f t="shared" si="26"/>
        <v>10.501078787601813</v>
      </c>
      <c r="AF161" s="154">
        <v>0</v>
      </c>
      <c r="AG161" s="219">
        <v>1</v>
      </c>
      <c r="AH161" s="217">
        <f t="shared" si="27"/>
        <v>257.27579575996174</v>
      </c>
      <c r="AI161" s="154"/>
      <c r="AJ161" s="154"/>
      <c r="AK161" s="220">
        <v>246.77471697235993</v>
      </c>
      <c r="AL161" s="220">
        <v>249.7704493696545</v>
      </c>
      <c r="AM161" s="220">
        <v>246.77471697235993</v>
      </c>
      <c r="AN161" s="220">
        <v>246.77471697235993</v>
      </c>
      <c r="AO161" s="221">
        <v>257.93042486252591</v>
      </c>
      <c r="AP161" s="220">
        <f t="shared" si="29"/>
        <v>257.27579575996174</v>
      </c>
      <c r="AQ161" s="220"/>
      <c r="AR161" s="220"/>
      <c r="AS161" s="220"/>
      <c r="AT161" s="222">
        <f t="shared" si="30"/>
        <v>-0.65462910256417217</v>
      </c>
      <c r="AU161" s="220"/>
      <c r="AV161" s="223">
        <v>9.9181656975778569</v>
      </c>
      <c r="AW161" s="220">
        <v>14.247397902667053</v>
      </c>
      <c r="AX161" s="224">
        <f t="shared" si="31"/>
        <v>4.3292322050891965</v>
      </c>
      <c r="AY161" s="225"/>
      <c r="AZ161" s="226"/>
      <c r="BA161" s="226"/>
      <c r="BB161" s="226"/>
      <c r="BC161" s="217"/>
      <c r="BE161" s="227">
        <f t="shared" si="32"/>
        <v>-152</v>
      </c>
      <c r="BK161" s="219"/>
      <c r="BO161" s="219"/>
    </row>
    <row r="162" spans="1:67" ht="11.25" x14ac:dyDescent="0.2">
      <c r="A162" s="151">
        <v>153</v>
      </c>
      <c r="B162" s="152" t="s">
        <v>46</v>
      </c>
      <c r="C162" s="151">
        <v>1</v>
      </c>
      <c r="D162" s="215">
        <v>3464000</v>
      </c>
      <c r="E162" s="154">
        <v>0</v>
      </c>
      <c r="F162" s="154">
        <v>0</v>
      </c>
      <c r="G162" s="154">
        <v>0</v>
      </c>
      <c r="H162" s="154">
        <v>0</v>
      </c>
      <c r="I162" s="154">
        <v>0</v>
      </c>
      <c r="J162" s="154">
        <v>4496618</v>
      </c>
      <c r="K162" s="216">
        <v>1619280</v>
      </c>
      <c r="L162" s="154">
        <v>0</v>
      </c>
      <c r="M162" s="154">
        <v>5957</v>
      </c>
      <c r="N162" s="154">
        <v>245706</v>
      </c>
      <c r="O162" s="154">
        <v>105071.67999999999</v>
      </c>
      <c r="P162" s="154">
        <v>0</v>
      </c>
      <c r="Q162" s="154">
        <v>0</v>
      </c>
      <c r="R162" s="154">
        <v>0</v>
      </c>
      <c r="S162" s="154">
        <v>0</v>
      </c>
      <c r="T162" s="154" t="s">
        <v>703</v>
      </c>
      <c r="U162" s="154">
        <f t="shared" si="28"/>
        <v>9936632.6799999997</v>
      </c>
      <c r="V162" s="217">
        <f t="shared" si="22"/>
        <v>9.9623153955948158</v>
      </c>
      <c r="W162" s="154"/>
      <c r="X162" s="154">
        <v>99599000.579999998</v>
      </c>
      <c r="Y162" s="154">
        <v>99742201.340000004</v>
      </c>
      <c r="Z162" s="154">
        <f t="shared" si="23"/>
        <v>143200.76000000536</v>
      </c>
      <c r="AA162" s="154">
        <f t="shared" si="24"/>
        <v>14266.111360089317</v>
      </c>
      <c r="AB162" s="154"/>
      <c r="AC162" s="217">
        <v>100.00003431689326</v>
      </c>
      <c r="AD162" s="217">
        <f t="shared" si="25"/>
        <v>100.12945375745647</v>
      </c>
      <c r="AE162" s="218">
        <f t="shared" si="26"/>
        <v>0.1294194405632112</v>
      </c>
      <c r="AF162" s="154">
        <v>86</v>
      </c>
      <c r="AG162" s="219">
        <v>1</v>
      </c>
      <c r="AH162" s="217">
        <f t="shared" si="27"/>
        <v>100.12945375745647</v>
      </c>
      <c r="AI162" s="154"/>
      <c r="AJ162" s="154"/>
      <c r="AK162" s="220">
        <v>100.00003431689326</v>
      </c>
      <c r="AL162" s="220">
        <v>99.111999884487872</v>
      </c>
      <c r="AM162" s="220">
        <v>99.144820225529358</v>
      </c>
      <c r="AN162" s="220">
        <v>100.00003431689326</v>
      </c>
      <c r="AO162" s="221">
        <v>100.27749164160988</v>
      </c>
      <c r="AP162" s="220">
        <f t="shared" si="29"/>
        <v>100.12945375745647</v>
      </c>
      <c r="AQ162" s="220"/>
      <c r="AR162" s="220"/>
      <c r="AS162" s="220"/>
      <c r="AT162" s="222">
        <f t="shared" si="30"/>
        <v>-0.14803788415341046</v>
      </c>
      <c r="AU162" s="220"/>
      <c r="AV162" s="223">
        <v>9.2574266490542065</v>
      </c>
      <c r="AW162" s="220">
        <v>9.4144724309003021</v>
      </c>
      <c r="AX162" s="224">
        <f t="shared" si="31"/>
        <v>0.15704578184609552</v>
      </c>
      <c r="AY162" s="225"/>
      <c r="AZ162" s="226"/>
      <c r="BA162" s="226"/>
      <c r="BB162" s="226"/>
      <c r="BC162" s="217"/>
      <c r="BE162" s="227">
        <f t="shared" si="32"/>
        <v>-153</v>
      </c>
      <c r="BK162" s="219"/>
      <c r="BO162" s="219"/>
    </row>
    <row r="163" spans="1:67" ht="11.25" x14ac:dyDescent="0.2">
      <c r="A163" s="151">
        <v>154</v>
      </c>
      <c r="B163" s="152" t="s">
        <v>461</v>
      </c>
      <c r="C163" s="151">
        <v>1</v>
      </c>
      <c r="D163" s="215">
        <v>0</v>
      </c>
      <c r="E163" s="154">
        <v>0</v>
      </c>
      <c r="F163" s="154">
        <v>0</v>
      </c>
      <c r="G163" s="154">
        <v>0</v>
      </c>
      <c r="H163" s="154">
        <v>0</v>
      </c>
      <c r="I163" s="154">
        <v>0</v>
      </c>
      <c r="J163" s="154">
        <v>0</v>
      </c>
      <c r="K163" s="216">
        <v>0</v>
      </c>
      <c r="L163" s="154">
        <v>0</v>
      </c>
      <c r="M163" s="154">
        <v>0</v>
      </c>
      <c r="N163" s="154">
        <v>6838</v>
      </c>
      <c r="O163" s="154">
        <v>0</v>
      </c>
      <c r="P163" s="154">
        <v>0</v>
      </c>
      <c r="Q163" s="154">
        <v>0</v>
      </c>
      <c r="R163" s="154">
        <v>0</v>
      </c>
      <c r="S163" s="154">
        <v>0</v>
      </c>
      <c r="T163" s="154" t="s">
        <v>706</v>
      </c>
      <c r="U163" s="154">
        <f t="shared" si="28"/>
        <v>6838</v>
      </c>
      <c r="V163" s="217">
        <f t="shared" si="22"/>
        <v>0.23000517393914235</v>
      </c>
      <c r="W163" s="154"/>
      <c r="X163" s="154">
        <v>1255147.3</v>
      </c>
      <c r="Y163" s="154">
        <v>2972976.6</v>
      </c>
      <c r="Z163" s="154">
        <f t="shared" si="23"/>
        <v>1717829.3</v>
      </c>
      <c r="AA163" s="154">
        <f t="shared" si="24"/>
        <v>3951.0962694425516</v>
      </c>
      <c r="AB163" s="154"/>
      <c r="AC163" s="217">
        <v>211.88848099406928</v>
      </c>
      <c r="AD163" s="217">
        <f t="shared" si="25"/>
        <v>236.54797359087314</v>
      </c>
      <c r="AE163" s="218">
        <f t="shared" si="26"/>
        <v>24.659492596803858</v>
      </c>
      <c r="AF163" s="154">
        <v>0</v>
      </c>
      <c r="AG163" s="219">
        <v>1</v>
      </c>
      <c r="AH163" s="217">
        <f t="shared" si="27"/>
        <v>236.54797359087314</v>
      </c>
      <c r="AI163" s="154"/>
      <c r="AJ163" s="154"/>
      <c r="AK163" s="220">
        <v>211.88848099406928</v>
      </c>
      <c r="AL163" s="220">
        <v>210.3849530724363</v>
      </c>
      <c r="AM163" s="220">
        <v>211.8778677882668</v>
      </c>
      <c r="AN163" s="220">
        <v>211.88848099406928</v>
      </c>
      <c r="AO163" s="221">
        <v>235.87651801074796</v>
      </c>
      <c r="AP163" s="220">
        <f t="shared" si="29"/>
        <v>236.54797359087314</v>
      </c>
      <c r="AQ163" s="220"/>
      <c r="AR163" s="220"/>
      <c r="AS163" s="220"/>
      <c r="AT163" s="222">
        <f t="shared" si="30"/>
        <v>0.67145558012518336</v>
      </c>
      <c r="AU163" s="220"/>
      <c r="AV163" s="223">
        <v>-7.8249835787998903</v>
      </c>
      <c r="AW163" s="220">
        <v>1.8446913858648681</v>
      </c>
      <c r="AX163" s="224">
        <f t="shared" si="31"/>
        <v>9.6696749646647575</v>
      </c>
      <c r="AY163" s="225"/>
      <c r="AZ163" s="226"/>
      <c r="BA163" s="226"/>
      <c r="BB163" s="226"/>
      <c r="BC163" s="217"/>
      <c r="BE163" s="227">
        <f t="shared" si="32"/>
        <v>-154</v>
      </c>
      <c r="BK163" s="219"/>
      <c r="BO163" s="219"/>
    </row>
    <row r="164" spans="1:67" ht="11.25" x14ac:dyDescent="0.2">
      <c r="A164" s="151">
        <v>155</v>
      </c>
      <c r="B164" s="152" t="s">
        <v>119</v>
      </c>
      <c r="C164" s="151">
        <v>1</v>
      </c>
      <c r="D164" s="215">
        <v>0</v>
      </c>
      <c r="E164" s="154">
        <v>0</v>
      </c>
      <c r="F164" s="154">
        <v>0</v>
      </c>
      <c r="G164" s="154">
        <v>0</v>
      </c>
      <c r="H164" s="154">
        <v>0</v>
      </c>
      <c r="I164" s="154">
        <v>0</v>
      </c>
      <c r="J164" s="154">
        <v>0</v>
      </c>
      <c r="K164" s="216">
        <v>0</v>
      </c>
      <c r="L164" s="154">
        <v>0</v>
      </c>
      <c r="M164" s="154">
        <v>0</v>
      </c>
      <c r="N164" s="154">
        <v>0</v>
      </c>
      <c r="O164" s="154">
        <v>0</v>
      </c>
      <c r="P164" s="154">
        <v>0</v>
      </c>
      <c r="Q164" s="154">
        <v>0</v>
      </c>
      <c r="R164" s="154">
        <v>0</v>
      </c>
      <c r="S164" s="154">
        <v>0</v>
      </c>
      <c r="T164" s="154" t="s">
        <v>703</v>
      </c>
      <c r="U164" s="154">
        <f t="shared" si="28"/>
        <v>0</v>
      </c>
      <c r="V164" s="217">
        <f t="shared" si="22"/>
        <v>0</v>
      </c>
      <c r="W164" s="154"/>
      <c r="X164" s="154">
        <v>90646899.40639998</v>
      </c>
      <c r="Y164" s="154">
        <v>164600421.456</v>
      </c>
      <c r="Z164" s="154">
        <f t="shared" si="23"/>
        <v>73953522.04960002</v>
      </c>
      <c r="AA164" s="154">
        <f t="shared" si="24"/>
        <v>0</v>
      </c>
      <c r="AB164" s="154"/>
      <c r="AC164" s="217">
        <v>179.73755354766377</v>
      </c>
      <c r="AD164" s="217">
        <f t="shared" si="25"/>
        <v>181.58417169686297</v>
      </c>
      <c r="AE164" s="218">
        <f t="shared" si="26"/>
        <v>1.8466181491992018</v>
      </c>
      <c r="AF164" s="154">
        <v>5</v>
      </c>
      <c r="AG164" s="219">
        <v>0</v>
      </c>
      <c r="AH164" s="217">
        <f t="shared" si="27"/>
        <v>179.73755354766377</v>
      </c>
      <c r="AI164" s="154"/>
      <c r="AJ164" s="154"/>
      <c r="AK164" s="220">
        <v>179.73755354766377</v>
      </c>
      <c r="AL164" s="220">
        <v>181.26042700895252</v>
      </c>
      <c r="AM164" s="220">
        <v>181.26042700895252</v>
      </c>
      <c r="AN164" s="220">
        <v>179.73755354766377</v>
      </c>
      <c r="AO164" s="221">
        <v>179.73755354766377</v>
      </c>
      <c r="AP164" s="220">
        <f t="shared" si="29"/>
        <v>179.73755354766377</v>
      </c>
      <c r="AQ164" s="220"/>
      <c r="AR164" s="220"/>
      <c r="AS164" s="220"/>
      <c r="AT164" s="222">
        <f t="shared" si="30"/>
        <v>0</v>
      </c>
      <c r="AU164" s="220"/>
      <c r="AV164" s="223">
        <v>7.7597875824193423</v>
      </c>
      <c r="AW164" s="220">
        <v>4.3438215342530313</v>
      </c>
      <c r="AX164" s="224">
        <f t="shared" si="31"/>
        <v>-3.415966048166311</v>
      </c>
      <c r="AY164" s="225"/>
      <c r="AZ164" s="226"/>
      <c r="BA164" s="226"/>
      <c r="BB164" s="226"/>
      <c r="BC164" s="217"/>
      <c r="BE164" s="227">
        <f t="shared" si="32"/>
        <v>-155</v>
      </c>
      <c r="BK164" s="219"/>
      <c r="BO164" s="219"/>
    </row>
    <row r="165" spans="1:67" ht="11.25" x14ac:dyDescent="0.2">
      <c r="A165" s="151">
        <v>156</v>
      </c>
      <c r="B165" s="152" t="s">
        <v>462</v>
      </c>
      <c r="C165" s="151">
        <v>0</v>
      </c>
      <c r="D165" s="215">
        <v>0</v>
      </c>
      <c r="E165" s="154">
        <v>0</v>
      </c>
      <c r="F165" s="154">
        <v>0</v>
      </c>
      <c r="G165" s="154">
        <v>0</v>
      </c>
      <c r="H165" s="154">
        <v>0</v>
      </c>
      <c r="I165" s="154">
        <v>0</v>
      </c>
      <c r="J165" s="154">
        <v>0</v>
      </c>
      <c r="K165" s="216">
        <v>0</v>
      </c>
      <c r="L165" s="154">
        <v>0</v>
      </c>
      <c r="M165" s="154">
        <v>0</v>
      </c>
      <c r="N165" s="154">
        <v>0</v>
      </c>
      <c r="O165" s="154">
        <v>0</v>
      </c>
      <c r="P165" s="154">
        <v>0</v>
      </c>
      <c r="Q165" s="154">
        <v>0</v>
      </c>
      <c r="R165" s="154">
        <v>0</v>
      </c>
      <c r="S165" s="154">
        <v>0</v>
      </c>
      <c r="T165" s="154">
        <v>0</v>
      </c>
      <c r="U165" s="154">
        <f t="shared" si="28"/>
        <v>0</v>
      </c>
      <c r="V165" s="217">
        <f t="shared" si="22"/>
        <v>0</v>
      </c>
      <c r="W165" s="154"/>
      <c r="X165" s="154">
        <v>0</v>
      </c>
      <c r="Y165" s="154">
        <v>0</v>
      </c>
      <c r="Z165" s="154">
        <f t="shared" si="23"/>
        <v>0</v>
      </c>
      <c r="AA165" s="154">
        <f t="shared" si="24"/>
        <v>0</v>
      </c>
      <c r="AB165" s="154"/>
      <c r="AC165" s="217">
        <v>0</v>
      </c>
      <c r="AD165" s="217">
        <f t="shared" si="25"/>
        <v>0</v>
      </c>
      <c r="AE165" s="218">
        <f t="shared" si="26"/>
        <v>0</v>
      </c>
      <c r="AF165" s="154">
        <v>0</v>
      </c>
      <c r="AG165" s="219" t="s">
        <v>704</v>
      </c>
      <c r="AH165" s="217">
        <f t="shared" si="27"/>
        <v>0</v>
      </c>
      <c r="AI165" s="154"/>
      <c r="AJ165" s="154"/>
      <c r="AK165" s="220">
        <v>0</v>
      </c>
      <c r="AL165" s="220">
        <v>0</v>
      </c>
      <c r="AM165" s="220">
        <v>0</v>
      </c>
      <c r="AN165" s="220">
        <v>0</v>
      </c>
      <c r="AO165" s="221">
        <v>0</v>
      </c>
      <c r="AP165" s="220">
        <f t="shared" si="29"/>
        <v>0</v>
      </c>
      <c r="AQ165" s="220"/>
      <c r="AR165" s="220"/>
      <c r="AS165" s="220"/>
      <c r="AT165" s="222">
        <f t="shared" si="30"/>
        <v>0</v>
      </c>
      <c r="AU165" s="220"/>
      <c r="AV165" s="223" t="s">
        <v>601</v>
      </c>
      <c r="AW165" s="220" t="s">
        <v>601</v>
      </c>
      <c r="AX165" s="224" t="str">
        <f t="shared" si="31"/>
        <v/>
      </c>
      <c r="AY165" s="225"/>
      <c r="AZ165" s="226"/>
      <c r="BA165" s="226"/>
      <c r="BB165" s="226"/>
      <c r="BC165" s="217"/>
      <c r="BE165" s="227">
        <f t="shared" si="32"/>
        <v>-156</v>
      </c>
      <c r="BK165" s="219"/>
      <c r="BO165" s="219"/>
    </row>
    <row r="166" spans="1:67" ht="11.25" x14ac:dyDescent="0.2">
      <c r="A166" s="151">
        <v>157</v>
      </c>
      <c r="B166" s="152" t="s">
        <v>463</v>
      </c>
      <c r="C166" s="151">
        <v>1</v>
      </c>
      <c r="D166" s="215">
        <v>0</v>
      </c>
      <c r="E166" s="154">
        <v>72919</v>
      </c>
      <c r="F166" s="154">
        <v>0</v>
      </c>
      <c r="G166" s="154">
        <v>0</v>
      </c>
      <c r="H166" s="154">
        <v>0</v>
      </c>
      <c r="I166" s="154">
        <v>0</v>
      </c>
      <c r="J166" s="154">
        <v>0</v>
      </c>
      <c r="K166" s="216">
        <v>228517</v>
      </c>
      <c r="L166" s="154">
        <v>448047</v>
      </c>
      <c r="M166" s="154">
        <v>0</v>
      </c>
      <c r="N166" s="154">
        <v>0</v>
      </c>
      <c r="O166" s="154">
        <v>0</v>
      </c>
      <c r="P166" s="154">
        <v>0</v>
      </c>
      <c r="Q166" s="154">
        <v>0</v>
      </c>
      <c r="R166" s="154">
        <v>0</v>
      </c>
      <c r="S166" s="154">
        <v>0</v>
      </c>
      <c r="T166" s="154" t="s">
        <v>703</v>
      </c>
      <c r="U166" s="154">
        <f t="shared" si="28"/>
        <v>749483</v>
      </c>
      <c r="V166" s="217">
        <f t="shared" si="22"/>
        <v>5.0731775930634448</v>
      </c>
      <c r="W166" s="154"/>
      <c r="X166" s="154">
        <v>7355301.9672800004</v>
      </c>
      <c r="Y166" s="154">
        <v>14773443</v>
      </c>
      <c r="Z166" s="154">
        <f t="shared" si="23"/>
        <v>7418141.0327199996</v>
      </c>
      <c r="AA166" s="154">
        <f t="shared" si="24"/>
        <v>376335.46869379625</v>
      </c>
      <c r="AB166" s="154"/>
      <c r="AC166" s="217">
        <v>210.09257589718237</v>
      </c>
      <c r="AD166" s="217">
        <f t="shared" si="25"/>
        <v>195.73781736428521</v>
      </c>
      <c r="AE166" s="218">
        <f t="shared" si="26"/>
        <v>-14.354758532897165</v>
      </c>
      <c r="AF166" s="154">
        <v>0</v>
      </c>
      <c r="AG166" s="219">
        <v>1</v>
      </c>
      <c r="AH166" s="217">
        <f t="shared" si="27"/>
        <v>195.73781736428521</v>
      </c>
      <c r="AI166" s="154"/>
      <c r="AJ166" s="154"/>
      <c r="AK166" s="220">
        <v>210.09257589718237</v>
      </c>
      <c r="AL166" s="220">
        <v>210.09257607599881</v>
      </c>
      <c r="AM166" s="220">
        <v>210.09257589718237</v>
      </c>
      <c r="AN166" s="220">
        <v>210.09257589718237</v>
      </c>
      <c r="AO166" s="221">
        <v>210.09257589718237</v>
      </c>
      <c r="AP166" s="220">
        <f t="shared" si="29"/>
        <v>195.73781736428521</v>
      </c>
      <c r="AQ166" s="220"/>
      <c r="AR166" s="220"/>
      <c r="AS166" s="220"/>
      <c r="AT166" s="222">
        <f t="shared" si="30"/>
        <v>-14.354758532897165</v>
      </c>
      <c r="AU166" s="220"/>
      <c r="AV166" s="223">
        <v>3.4358551704616129</v>
      </c>
      <c r="AW166" s="220">
        <v>-3.5808965987772363</v>
      </c>
      <c r="AX166" s="224">
        <f t="shared" si="31"/>
        <v>-7.0167517692388497</v>
      </c>
      <c r="AY166" s="225"/>
      <c r="AZ166" s="226"/>
      <c r="BA166" s="226"/>
      <c r="BB166" s="226"/>
      <c r="BC166" s="217"/>
      <c r="BE166" s="227">
        <f t="shared" si="32"/>
        <v>-157</v>
      </c>
      <c r="BK166" s="219"/>
      <c r="BO166" s="219"/>
    </row>
    <row r="167" spans="1:67" ht="11.25" x14ac:dyDescent="0.2">
      <c r="A167" s="151">
        <v>158</v>
      </c>
      <c r="B167" s="152" t="s">
        <v>275</v>
      </c>
      <c r="C167" s="151">
        <v>1</v>
      </c>
      <c r="D167" s="215">
        <v>0</v>
      </c>
      <c r="E167" s="154">
        <v>0</v>
      </c>
      <c r="F167" s="154">
        <v>0</v>
      </c>
      <c r="G167" s="154">
        <v>0</v>
      </c>
      <c r="H167" s="154">
        <v>0</v>
      </c>
      <c r="I167" s="154">
        <v>0</v>
      </c>
      <c r="J167" s="154">
        <v>1458531</v>
      </c>
      <c r="K167" s="216">
        <v>685203</v>
      </c>
      <c r="L167" s="154">
        <v>614652</v>
      </c>
      <c r="M167" s="154">
        <v>0</v>
      </c>
      <c r="N167" s="154">
        <v>22494</v>
      </c>
      <c r="O167" s="154">
        <v>74454.66</v>
      </c>
      <c r="P167" s="154">
        <v>0</v>
      </c>
      <c r="Q167" s="154">
        <v>0</v>
      </c>
      <c r="R167" s="154">
        <v>0</v>
      </c>
      <c r="S167" s="154">
        <v>0</v>
      </c>
      <c r="T167" s="154" t="s">
        <v>703</v>
      </c>
      <c r="U167" s="154">
        <f t="shared" si="28"/>
        <v>2855334.66</v>
      </c>
      <c r="V167" s="217">
        <f t="shared" si="22"/>
        <v>9.413605033717559</v>
      </c>
      <c r="W167" s="154"/>
      <c r="X167" s="154">
        <v>20056951.579999998</v>
      </c>
      <c r="Y167" s="154">
        <v>30331999.800000001</v>
      </c>
      <c r="Z167" s="154">
        <f t="shared" si="23"/>
        <v>10275048.220000003</v>
      </c>
      <c r="AA167" s="154">
        <f t="shared" si="24"/>
        <v>967252.45645482675</v>
      </c>
      <c r="AB167" s="154"/>
      <c r="AC167" s="217">
        <v>150.63589975229203</v>
      </c>
      <c r="AD167" s="217">
        <f t="shared" si="25"/>
        <v>146.40683169832519</v>
      </c>
      <c r="AE167" s="218">
        <f t="shared" si="26"/>
        <v>-4.2290680539668415</v>
      </c>
      <c r="AF167" s="154">
        <v>46</v>
      </c>
      <c r="AG167" s="219">
        <v>1</v>
      </c>
      <c r="AH167" s="217">
        <f t="shared" si="27"/>
        <v>146.40683169832519</v>
      </c>
      <c r="AI167" s="154"/>
      <c r="AJ167" s="154"/>
      <c r="AK167" s="220">
        <v>150.63589975229203</v>
      </c>
      <c r="AL167" s="220">
        <v>150.63589873672967</v>
      </c>
      <c r="AM167" s="220">
        <v>150.63589975229203</v>
      </c>
      <c r="AN167" s="220">
        <v>150.63589975229203</v>
      </c>
      <c r="AO167" s="221">
        <v>148.96999254473724</v>
      </c>
      <c r="AP167" s="220">
        <f t="shared" si="29"/>
        <v>146.40683169832519</v>
      </c>
      <c r="AQ167" s="220"/>
      <c r="AR167" s="220"/>
      <c r="AS167" s="220"/>
      <c r="AT167" s="222">
        <f t="shared" si="30"/>
        <v>-2.5631608464120461</v>
      </c>
      <c r="AU167" s="220"/>
      <c r="AV167" s="223">
        <v>8.6164782950368952</v>
      </c>
      <c r="AW167" s="220">
        <v>5.2312570335154458</v>
      </c>
      <c r="AX167" s="224">
        <f t="shared" si="31"/>
        <v>-3.3852212615214494</v>
      </c>
      <c r="AY167" s="225"/>
      <c r="AZ167" s="226"/>
      <c r="BA167" s="226"/>
      <c r="BB167" s="226"/>
      <c r="BC167" s="217"/>
      <c r="BE167" s="227">
        <f t="shared" si="32"/>
        <v>-158</v>
      </c>
      <c r="BK167" s="219"/>
      <c r="BO167" s="219"/>
    </row>
    <row r="168" spans="1:67" ht="11.25" x14ac:dyDescent="0.2">
      <c r="A168" s="151">
        <v>159</v>
      </c>
      <c r="B168" s="152" t="s">
        <v>281</v>
      </c>
      <c r="C168" s="151">
        <v>1</v>
      </c>
      <c r="D168" s="215">
        <v>0</v>
      </c>
      <c r="E168" s="154">
        <v>0</v>
      </c>
      <c r="F168" s="154">
        <v>0</v>
      </c>
      <c r="G168" s="154">
        <v>0</v>
      </c>
      <c r="H168" s="154">
        <v>0</v>
      </c>
      <c r="I168" s="154">
        <v>593267</v>
      </c>
      <c r="J168" s="154">
        <v>856347.63</v>
      </c>
      <c r="K168" s="216">
        <v>689154</v>
      </c>
      <c r="L168" s="154">
        <v>1094440</v>
      </c>
      <c r="M168" s="154">
        <v>0</v>
      </c>
      <c r="N168" s="154">
        <v>23386</v>
      </c>
      <c r="O168" s="154">
        <v>8292.34</v>
      </c>
      <c r="P168" s="154">
        <v>0</v>
      </c>
      <c r="Q168" s="154">
        <v>0</v>
      </c>
      <c r="R168" s="154">
        <v>0</v>
      </c>
      <c r="S168" s="154">
        <v>0</v>
      </c>
      <c r="T168" s="154" t="s">
        <v>703</v>
      </c>
      <c r="U168" s="154">
        <f t="shared" si="28"/>
        <v>3264886.9699999997</v>
      </c>
      <c r="V168" s="217">
        <f t="shared" si="22"/>
        <v>6.8009746996948879</v>
      </c>
      <c r="W168" s="154"/>
      <c r="X168" s="154">
        <v>33192700.990000002</v>
      </c>
      <c r="Y168" s="154">
        <v>48006162.560000002</v>
      </c>
      <c r="Z168" s="154">
        <f t="shared" si="23"/>
        <v>14813461.57</v>
      </c>
      <c r="AA168" s="154">
        <f t="shared" si="24"/>
        <v>1007459.7735247251</v>
      </c>
      <c r="AB168" s="154"/>
      <c r="AC168" s="217">
        <v>142.28366228894515</v>
      </c>
      <c r="AD168" s="217">
        <f t="shared" si="25"/>
        <v>141.59348707607322</v>
      </c>
      <c r="AE168" s="218">
        <f t="shared" si="26"/>
        <v>-0.69017521287193517</v>
      </c>
      <c r="AF168" s="154">
        <v>11</v>
      </c>
      <c r="AG168" s="219">
        <v>1</v>
      </c>
      <c r="AH168" s="217">
        <f t="shared" si="27"/>
        <v>141.59348707607322</v>
      </c>
      <c r="AI168" s="154"/>
      <c r="AJ168" s="154"/>
      <c r="AK168" s="220">
        <v>142.28366228894515</v>
      </c>
      <c r="AL168" s="220">
        <v>142.28366250104395</v>
      </c>
      <c r="AM168" s="220">
        <v>142.28366228894515</v>
      </c>
      <c r="AN168" s="220">
        <v>142.28366228894515</v>
      </c>
      <c r="AO168" s="221">
        <v>141.59344688148929</v>
      </c>
      <c r="AP168" s="220">
        <f t="shared" si="29"/>
        <v>141.59348707607322</v>
      </c>
      <c r="AQ168" s="220"/>
      <c r="AR168" s="220"/>
      <c r="AS168" s="220"/>
      <c r="AT168" s="222">
        <f t="shared" si="30"/>
        <v>4.0194583931452144E-5</v>
      </c>
      <c r="AU168" s="220"/>
      <c r="AV168" s="223">
        <v>5.2768947780483426</v>
      </c>
      <c r="AW168" s="220">
        <v>4.8500958051674665</v>
      </c>
      <c r="AX168" s="224">
        <f t="shared" si="31"/>
        <v>-0.42679897288087609</v>
      </c>
      <c r="AY168" s="225"/>
      <c r="AZ168" s="226"/>
      <c r="BA168" s="226"/>
      <c r="BB168" s="226"/>
      <c r="BC168" s="217"/>
      <c r="BE168" s="227">
        <f t="shared" si="32"/>
        <v>-159</v>
      </c>
      <c r="BK168" s="219"/>
      <c r="BO168" s="219"/>
    </row>
    <row r="169" spans="1:67" ht="11.25" x14ac:dyDescent="0.2">
      <c r="A169" s="151">
        <v>160</v>
      </c>
      <c r="B169" s="152" t="s">
        <v>47</v>
      </c>
      <c r="C169" s="151">
        <v>1</v>
      </c>
      <c r="D169" s="215">
        <v>0</v>
      </c>
      <c r="E169" s="154">
        <v>2382.44</v>
      </c>
      <c r="F169" s="154">
        <v>0</v>
      </c>
      <c r="G169" s="154">
        <v>0</v>
      </c>
      <c r="H169" s="154">
        <v>0</v>
      </c>
      <c r="I169" s="154">
        <v>762367.97</v>
      </c>
      <c r="J169" s="154">
        <v>7095584.5899999999</v>
      </c>
      <c r="K169" s="216">
        <v>0</v>
      </c>
      <c r="L169" s="154">
        <v>8397452.1500000004</v>
      </c>
      <c r="M169" s="154">
        <v>14590</v>
      </c>
      <c r="N169" s="154">
        <v>0</v>
      </c>
      <c r="O169" s="154">
        <v>2960994.33</v>
      </c>
      <c r="P169" s="154">
        <v>0</v>
      </c>
      <c r="Q169" s="154">
        <v>0</v>
      </c>
      <c r="R169" s="154">
        <v>0</v>
      </c>
      <c r="S169" s="154">
        <v>0</v>
      </c>
      <c r="T169" s="154" t="s">
        <v>703</v>
      </c>
      <c r="U169" s="154">
        <f t="shared" si="28"/>
        <v>19233371.48</v>
      </c>
      <c r="V169" s="217">
        <f t="shared" si="22"/>
        <v>6.5505477769222331</v>
      </c>
      <c r="W169" s="154"/>
      <c r="X169" s="154">
        <v>288791629.52999997</v>
      </c>
      <c r="Y169" s="154">
        <v>293614704.22000003</v>
      </c>
      <c r="Z169" s="154">
        <f t="shared" si="23"/>
        <v>4823074.6900000572</v>
      </c>
      <c r="AA169" s="154">
        <f t="shared" si="24"/>
        <v>315937.81188509765</v>
      </c>
      <c r="AB169" s="154"/>
      <c r="AC169" s="217">
        <v>100.20791083539432</v>
      </c>
      <c r="AD169" s="217">
        <f t="shared" si="25"/>
        <v>101.5606881977328</v>
      </c>
      <c r="AE169" s="218">
        <f t="shared" si="26"/>
        <v>1.352777362338486</v>
      </c>
      <c r="AF169" s="154">
        <v>2315</v>
      </c>
      <c r="AG169" s="219">
        <v>1</v>
      </c>
      <c r="AH169" s="217">
        <f t="shared" si="27"/>
        <v>101.5606881977328</v>
      </c>
      <c r="AI169" s="154"/>
      <c r="AJ169" s="154"/>
      <c r="AK169" s="220">
        <v>100.20791083539432</v>
      </c>
      <c r="AL169" s="220">
        <v>100.20610712263</v>
      </c>
      <c r="AM169" s="220">
        <v>100.20791083539432</v>
      </c>
      <c r="AN169" s="220">
        <v>100.20791083539432</v>
      </c>
      <c r="AO169" s="221">
        <v>100.20791083539432</v>
      </c>
      <c r="AP169" s="220">
        <f t="shared" si="29"/>
        <v>101.5606881977328</v>
      </c>
      <c r="AQ169" s="220"/>
      <c r="AR169" s="220"/>
      <c r="AS169" s="220"/>
      <c r="AT169" s="222">
        <f t="shared" si="30"/>
        <v>1.352777362338486</v>
      </c>
      <c r="AU169" s="220"/>
      <c r="AV169" s="223">
        <v>11.988370942050203</v>
      </c>
      <c r="AW169" s="220">
        <v>13.605059775129922</v>
      </c>
      <c r="AX169" s="224">
        <f t="shared" si="31"/>
        <v>1.6166888330797189</v>
      </c>
      <c r="AY169" s="225"/>
      <c r="AZ169" s="226"/>
      <c r="BA169" s="226"/>
      <c r="BB169" s="226"/>
      <c r="BC169" s="217"/>
      <c r="BE169" s="227">
        <f t="shared" si="32"/>
        <v>-160</v>
      </c>
      <c r="BK169" s="219"/>
      <c r="BO169" s="219"/>
    </row>
    <row r="170" spans="1:67" ht="11.25" x14ac:dyDescent="0.2">
      <c r="A170" s="151">
        <v>161</v>
      </c>
      <c r="B170" s="152" t="s">
        <v>191</v>
      </c>
      <c r="C170" s="151">
        <v>1</v>
      </c>
      <c r="D170" s="215">
        <v>0</v>
      </c>
      <c r="E170" s="154">
        <v>0</v>
      </c>
      <c r="F170" s="154">
        <v>0</v>
      </c>
      <c r="G170" s="154">
        <v>0</v>
      </c>
      <c r="H170" s="154">
        <v>0</v>
      </c>
      <c r="I170" s="154">
        <v>0</v>
      </c>
      <c r="J170" s="154">
        <v>627461</v>
      </c>
      <c r="K170" s="216">
        <v>592179</v>
      </c>
      <c r="L170" s="154">
        <v>569603</v>
      </c>
      <c r="M170" s="154">
        <v>0</v>
      </c>
      <c r="N170" s="154">
        <v>134513</v>
      </c>
      <c r="O170" s="154">
        <v>27459.18</v>
      </c>
      <c r="P170" s="154">
        <v>0</v>
      </c>
      <c r="Q170" s="154">
        <v>0</v>
      </c>
      <c r="R170" s="154">
        <v>0</v>
      </c>
      <c r="S170" s="154">
        <v>0</v>
      </c>
      <c r="T170" s="154" t="s">
        <v>703</v>
      </c>
      <c r="U170" s="154">
        <f t="shared" si="28"/>
        <v>1951215.18</v>
      </c>
      <c r="V170" s="217">
        <f t="shared" si="22"/>
        <v>4.3809445935223579</v>
      </c>
      <c r="W170" s="154"/>
      <c r="X170" s="154">
        <v>32627792.160000004</v>
      </c>
      <c r="Y170" s="154">
        <v>44538686.539999999</v>
      </c>
      <c r="Z170" s="154">
        <f t="shared" si="23"/>
        <v>11910894.379999995</v>
      </c>
      <c r="AA170" s="154">
        <f t="shared" si="24"/>
        <v>521809.68338076817</v>
      </c>
      <c r="AB170" s="154"/>
      <c r="AC170" s="217">
        <v>142.13856863129058</v>
      </c>
      <c r="AD170" s="217">
        <f t="shared" si="25"/>
        <v>134.90608448395616</v>
      </c>
      <c r="AE170" s="218">
        <f t="shared" si="26"/>
        <v>-7.2324841473344179</v>
      </c>
      <c r="AF170" s="154">
        <v>21</v>
      </c>
      <c r="AG170" s="219">
        <v>1</v>
      </c>
      <c r="AH170" s="217">
        <f t="shared" si="27"/>
        <v>134.90608448395616</v>
      </c>
      <c r="AI170" s="154"/>
      <c r="AJ170" s="154"/>
      <c r="AK170" s="220">
        <v>142.13856863129058</v>
      </c>
      <c r="AL170" s="220">
        <v>151.79635735992042</v>
      </c>
      <c r="AM170" s="220">
        <v>142.13856863129058</v>
      </c>
      <c r="AN170" s="220">
        <v>142.13856863129058</v>
      </c>
      <c r="AO170" s="221">
        <v>134.48667032343943</v>
      </c>
      <c r="AP170" s="220">
        <f t="shared" si="29"/>
        <v>134.90608448395616</v>
      </c>
      <c r="AQ170" s="220"/>
      <c r="AR170" s="220"/>
      <c r="AS170" s="220"/>
      <c r="AT170" s="222">
        <f t="shared" si="30"/>
        <v>0.41941416051673741</v>
      </c>
      <c r="AU170" s="220"/>
      <c r="AV170" s="223">
        <v>6.3103622832173096</v>
      </c>
      <c r="AW170" s="220">
        <v>5.3255294417248082</v>
      </c>
      <c r="AX170" s="224">
        <f t="shared" si="31"/>
        <v>-0.98483284149250139</v>
      </c>
      <c r="AY170" s="225"/>
      <c r="AZ170" s="226"/>
      <c r="BA170" s="226"/>
      <c r="BB170" s="226"/>
      <c r="BC170" s="217"/>
      <c r="BE170" s="227">
        <f t="shared" si="32"/>
        <v>-161</v>
      </c>
      <c r="BK170" s="219"/>
      <c r="BO170" s="219"/>
    </row>
    <row r="171" spans="1:67" ht="11.25" x14ac:dyDescent="0.2">
      <c r="A171" s="151">
        <v>162</v>
      </c>
      <c r="B171" s="152" t="s">
        <v>146</v>
      </c>
      <c r="C171" s="151">
        <v>1</v>
      </c>
      <c r="D171" s="215">
        <v>0</v>
      </c>
      <c r="E171" s="154">
        <v>0</v>
      </c>
      <c r="F171" s="154">
        <v>0</v>
      </c>
      <c r="G171" s="154">
        <v>0</v>
      </c>
      <c r="H171" s="154">
        <v>0</v>
      </c>
      <c r="I171" s="154">
        <v>0</v>
      </c>
      <c r="J171" s="154">
        <v>310260</v>
      </c>
      <c r="K171" s="216">
        <v>190979</v>
      </c>
      <c r="L171" s="154">
        <v>1239587</v>
      </c>
      <c r="M171" s="154">
        <v>0</v>
      </c>
      <c r="N171" s="154">
        <v>68747</v>
      </c>
      <c r="O171" s="154">
        <v>34562.5</v>
      </c>
      <c r="P171" s="154">
        <v>0</v>
      </c>
      <c r="Q171" s="154">
        <v>0</v>
      </c>
      <c r="R171" s="154">
        <v>0</v>
      </c>
      <c r="S171" s="154">
        <v>0</v>
      </c>
      <c r="T171" s="154" t="s">
        <v>703</v>
      </c>
      <c r="U171" s="154">
        <f t="shared" si="28"/>
        <v>1844135.5</v>
      </c>
      <c r="V171" s="217">
        <f t="shared" si="22"/>
        <v>7.3352982585992699</v>
      </c>
      <c r="W171" s="154"/>
      <c r="X171" s="154">
        <v>20659694.909999996</v>
      </c>
      <c r="Y171" s="154">
        <v>25140566</v>
      </c>
      <c r="Z171" s="154">
        <f t="shared" si="23"/>
        <v>4480871.0900000036</v>
      </c>
      <c r="AA171" s="154">
        <f t="shared" si="24"/>
        <v>328685.25903484836</v>
      </c>
      <c r="AB171" s="154"/>
      <c r="AC171" s="217">
        <v>120.7516239748509</v>
      </c>
      <c r="AD171" s="217">
        <f t="shared" si="25"/>
        <v>120.09800168421343</v>
      </c>
      <c r="AE171" s="218">
        <f t="shared" si="26"/>
        <v>-0.65362229063747179</v>
      </c>
      <c r="AF171" s="154">
        <v>26</v>
      </c>
      <c r="AG171" s="219">
        <v>1</v>
      </c>
      <c r="AH171" s="217">
        <f t="shared" si="27"/>
        <v>120.09800168421343</v>
      </c>
      <c r="AI171" s="154"/>
      <c r="AJ171" s="154"/>
      <c r="AK171" s="220">
        <v>120.7516239748509</v>
      </c>
      <c r="AL171" s="220">
        <v>120.74578425172081</v>
      </c>
      <c r="AM171" s="220">
        <v>120.75156776031642</v>
      </c>
      <c r="AN171" s="220">
        <v>120.7516239748509</v>
      </c>
      <c r="AO171" s="221">
        <v>120.7516239748509</v>
      </c>
      <c r="AP171" s="220">
        <f t="shared" si="29"/>
        <v>120.09800168421343</v>
      </c>
      <c r="AQ171" s="220"/>
      <c r="AR171" s="220"/>
      <c r="AS171" s="220"/>
      <c r="AT171" s="222">
        <f t="shared" si="30"/>
        <v>-0.65362229063747179</v>
      </c>
      <c r="AU171" s="220"/>
      <c r="AV171" s="223">
        <v>3.0068086082826588</v>
      </c>
      <c r="AW171" s="220">
        <v>2.4004478963541431</v>
      </c>
      <c r="AX171" s="224">
        <f t="shared" si="31"/>
        <v>-0.60636071192851571</v>
      </c>
      <c r="AY171" s="225"/>
      <c r="AZ171" s="226"/>
      <c r="BA171" s="226"/>
      <c r="BB171" s="226"/>
      <c r="BC171" s="217"/>
      <c r="BE171" s="227">
        <f t="shared" si="32"/>
        <v>-162</v>
      </c>
      <c r="BK171" s="219"/>
      <c r="BO171" s="219"/>
    </row>
    <row r="172" spans="1:67" ht="11.25" x14ac:dyDescent="0.2">
      <c r="A172" s="151">
        <v>163</v>
      </c>
      <c r="B172" s="152" t="s">
        <v>48</v>
      </c>
      <c r="C172" s="151">
        <v>1</v>
      </c>
      <c r="D172" s="215">
        <v>0</v>
      </c>
      <c r="E172" s="154">
        <v>0</v>
      </c>
      <c r="F172" s="154">
        <v>0</v>
      </c>
      <c r="G172" s="154">
        <v>0</v>
      </c>
      <c r="H172" s="154">
        <v>0</v>
      </c>
      <c r="I172" s="154">
        <v>0</v>
      </c>
      <c r="J172" s="154">
        <v>3903527</v>
      </c>
      <c r="K172" s="216">
        <v>5855291</v>
      </c>
      <c r="L172" s="154">
        <v>6332920</v>
      </c>
      <c r="M172" s="154">
        <v>31651</v>
      </c>
      <c r="N172" s="154">
        <v>0</v>
      </c>
      <c r="O172" s="154">
        <v>2482882.4300000002</v>
      </c>
      <c r="P172" s="154">
        <v>0</v>
      </c>
      <c r="Q172" s="154">
        <v>0</v>
      </c>
      <c r="R172" s="154">
        <v>0</v>
      </c>
      <c r="S172" s="154">
        <v>0</v>
      </c>
      <c r="T172" s="154" t="s">
        <v>712</v>
      </c>
      <c r="U172" s="154">
        <f t="shared" si="28"/>
        <v>18606271.43</v>
      </c>
      <c r="V172" s="217">
        <f t="shared" si="22"/>
        <v>5.6951894452767009</v>
      </c>
      <c r="W172" s="154"/>
      <c r="X172" s="154">
        <v>329943497.06999999</v>
      </c>
      <c r="Y172" s="154">
        <v>326701536.60000002</v>
      </c>
      <c r="Z172" s="154">
        <f t="shared" si="23"/>
        <v>0</v>
      </c>
      <c r="AA172" s="154">
        <f t="shared" si="24"/>
        <v>0</v>
      </c>
      <c r="AB172" s="154"/>
      <c r="AC172" s="217">
        <v>100.66191221021963</v>
      </c>
      <c r="AD172" s="217">
        <f t="shared" si="25"/>
        <v>99.0174194979475</v>
      </c>
      <c r="AE172" s="218">
        <f t="shared" si="26"/>
        <v>-1.6444927122721253</v>
      </c>
      <c r="AF172" s="154">
        <v>1946</v>
      </c>
      <c r="AG172" s="219">
        <v>1</v>
      </c>
      <c r="AH172" s="217">
        <f t="shared" si="27"/>
        <v>99.0174194979475</v>
      </c>
      <c r="AI172" s="154"/>
      <c r="AJ172" s="154"/>
      <c r="AK172" s="220">
        <v>100.66191221021963</v>
      </c>
      <c r="AL172" s="220">
        <v>100.86711624288169</v>
      </c>
      <c r="AM172" s="220">
        <v>100.66191221021963</v>
      </c>
      <c r="AN172" s="220">
        <v>100.66191221021963</v>
      </c>
      <c r="AO172" s="221">
        <v>99.245703200084876</v>
      </c>
      <c r="AP172" s="220">
        <f t="shared" si="29"/>
        <v>99.0174194979475</v>
      </c>
      <c r="AQ172" s="220"/>
      <c r="AR172" s="220"/>
      <c r="AS172" s="220"/>
      <c r="AT172" s="222">
        <f t="shared" si="30"/>
        <v>-0.22828370213737514</v>
      </c>
      <c r="AU172" s="220"/>
      <c r="AV172" s="223">
        <v>10.076345998506774</v>
      </c>
      <c r="AW172" s="220">
        <v>8.2294977780381959</v>
      </c>
      <c r="AX172" s="224">
        <f t="shared" si="31"/>
        <v>-1.8468482204685781</v>
      </c>
      <c r="AY172" s="225"/>
      <c r="AZ172" s="226"/>
      <c r="BA172" s="226"/>
      <c r="BB172" s="226"/>
      <c r="BC172" s="217"/>
      <c r="BE172" s="227">
        <f t="shared" si="32"/>
        <v>-163</v>
      </c>
      <c r="BK172" s="219"/>
      <c r="BO172" s="219"/>
    </row>
    <row r="173" spans="1:67" ht="11.25" x14ac:dyDescent="0.2">
      <c r="A173" s="151">
        <v>164</v>
      </c>
      <c r="B173" s="152" t="s">
        <v>262</v>
      </c>
      <c r="C173" s="151">
        <v>1</v>
      </c>
      <c r="D173" s="215">
        <v>0</v>
      </c>
      <c r="E173" s="154">
        <v>0</v>
      </c>
      <c r="F173" s="154">
        <v>0</v>
      </c>
      <c r="G173" s="154">
        <v>0</v>
      </c>
      <c r="H173" s="154">
        <v>0</v>
      </c>
      <c r="I173" s="154">
        <v>0</v>
      </c>
      <c r="J173" s="154">
        <v>533532</v>
      </c>
      <c r="K173" s="216">
        <v>918250</v>
      </c>
      <c r="L173" s="154">
        <v>1150000</v>
      </c>
      <c r="M173" s="154">
        <v>1152</v>
      </c>
      <c r="N173" s="154">
        <v>0</v>
      </c>
      <c r="O173" s="154">
        <v>12711.51</v>
      </c>
      <c r="P173" s="154">
        <v>0</v>
      </c>
      <c r="Q173" s="154">
        <v>0</v>
      </c>
      <c r="R173" s="154">
        <v>0</v>
      </c>
      <c r="S173" s="154">
        <v>0</v>
      </c>
      <c r="T173" s="154" t="s">
        <v>706</v>
      </c>
      <c r="U173" s="154">
        <f t="shared" si="28"/>
        <v>1810645.5099999998</v>
      </c>
      <c r="V173" s="217">
        <f t="shared" si="22"/>
        <v>4.5955700975125202</v>
      </c>
      <c r="W173" s="154"/>
      <c r="X173" s="154">
        <v>27452371.780520003</v>
      </c>
      <c r="Y173" s="154">
        <v>39399801.799999997</v>
      </c>
      <c r="Z173" s="154">
        <f t="shared" si="23"/>
        <v>11947430.019479994</v>
      </c>
      <c r="AA173" s="154">
        <f t="shared" si="24"/>
        <v>549052.52139645687</v>
      </c>
      <c r="AB173" s="154"/>
      <c r="AC173" s="217">
        <v>144.12974582165708</v>
      </c>
      <c r="AD173" s="217">
        <f t="shared" si="25"/>
        <v>141.52055636289953</v>
      </c>
      <c r="AE173" s="218">
        <f t="shared" si="26"/>
        <v>-2.6091894587575553</v>
      </c>
      <c r="AF173" s="154">
        <v>6</v>
      </c>
      <c r="AG173" s="219">
        <v>1</v>
      </c>
      <c r="AH173" s="217">
        <f t="shared" si="27"/>
        <v>141.52055636289953</v>
      </c>
      <c r="AI173" s="154"/>
      <c r="AJ173" s="154"/>
      <c r="AK173" s="220">
        <v>144.12974582165708</v>
      </c>
      <c r="AL173" s="220">
        <v>133.93978902798759</v>
      </c>
      <c r="AM173" s="220">
        <v>133.93979035741273</v>
      </c>
      <c r="AN173" s="220">
        <v>144.12974582165708</v>
      </c>
      <c r="AO173" s="221">
        <v>141.27479083019975</v>
      </c>
      <c r="AP173" s="220">
        <f t="shared" si="29"/>
        <v>141.52055636289953</v>
      </c>
      <c r="AQ173" s="220"/>
      <c r="AR173" s="220"/>
      <c r="AS173" s="220"/>
      <c r="AT173" s="222">
        <f t="shared" si="30"/>
        <v>0.24576553269977808</v>
      </c>
      <c r="AU173" s="220"/>
      <c r="AV173" s="223">
        <v>7.7048134805162132</v>
      </c>
      <c r="AW173" s="220">
        <v>5.6523584087786976</v>
      </c>
      <c r="AX173" s="224">
        <f t="shared" si="31"/>
        <v>-2.0524550717375156</v>
      </c>
      <c r="AY173" s="225"/>
      <c r="AZ173" s="226"/>
      <c r="BA173" s="226"/>
      <c r="BB173" s="226"/>
      <c r="BC173" s="217"/>
      <c r="BE173" s="227">
        <f t="shared" si="32"/>
        <v>-164</v>
      </c>
      <c r="BK173" s="219"/>
      <c r="BO173" s="219"/>
    </row>
    <row r="174" spans="1:67" ht="11.25" x14ac:dyDescent="0.2">
      <c r="A174" s="151">
        <v>165</v>
      </c>
      <c r="B174" s="152" t="s">
        <v>49</v>
      </c>
      <c r="C174" s="151">
        <v>1</v>
      </c>
      <c r="D174" s="215">
        <v>0</v>
      </c>
      <c r="E174" s="154">
        <v>84000</v>
      </c>
      <c r="F174" s="154">
        <v>0</v>
      </c>
      <c r="G174" s="154">
        <v>0</v>
      </c>
      <c r="H174" s="154">
        <v>0</v>
      </c>
      <c r="I174" s="154">
        <v>0</v>
      </c>
      <c r="J174" s="154">
        <v>2800000</v>
      </c>
      <c r="K174" s="216">
        <v>1105143.27</v>
      </c>
      <c r="L174" s="154">
        <v>3891557</v>
      </c>
      <c r="M174" s="154">
        <v>8164</v>
      </c>
      <c r="N174" s="154">
        <v>0</v>
      </c>
      <c r="O174" s="154">
        <v>741505.1</v>
      </c>
      <c r="P174" s="154">
        <v>0</v>
      </c>
      <c r="Q174" s="154">
        <v>0</v>
      </c>
      <c r="R174" s="154">
        <v>0</v>
      </c>
      <c r="S174" s="154">
        <v>0</v>
      </c>
      <c r="T174" s="154" t="s">
        <v>703</v>
      </c>
      <c r="U174" s="154">
        <f t="shared" si="28"/>
        <v>8630369.3699999992</v>
      </c>
      <c r="V174" s="217">
        <f t="shared" si="22"/>
        <v>7.3436271963871844</v>
      </c>
      <c r="W174" s="154"/>
      <c r="X174" s="154">
        <v>117616659.13781999</v>
      </c>
      <c r="Y174" s="154">
        <v>117521888.56</v>
      </c>
      <c r="Z174" s="154">
        <f t="shared" si="23"/>
        <v>0</v>
      </c>
      <c r="AA174" s="154">
        <f t="shared" si="24"/>
        <v>0</v>
      </c>
      <c r="AB174" s="154"/>
      <c r="AC174" s="217">
        <v>98.322519819114376</v>
      </c>
      <c r="AD174" s="217">
        <f t="shared" si="25"/>
        <v>99.919424188278512</v>
      </c>
      <c r="AE174" s="218">
        <f t="shared" si="26"/>
        <v>1.596904369164136</v>
      </c>
      <c r="AF174" s="154">
        <v>596</v>
      </c>
      <c r="AG174" s="219">
        <v>1</v>
      </c>
      <c r="AH174" s="217">
        <f t="shared" si="27"/>
        <v>99.919424188278512</v>
      </c>
      <c r="AI174" s="154"/>
      <c r="AJ174" s="154"/>
      <c r="AK174" s="220">
        <v>98.322519819114376</v>
      </c>
      <c r="AL174" s="220">
        <v>98.481673121615728</v>
      </c>
      <c r="AM174" s="220">
        <v>98.322519819114376</v>
      </c>
      <c r="AN174" s="220">
        <v>98.322519819114376</v>
      </c>
      <c r="AO174" s="221">
        <v>99.989427877044676</v>
      </c>
      <c r="AP174" s="220">
        <f t="shared" si="29"/>
        <v>99.919424188278512</v>
      </c>
      <c r="AQ174" s="220"/>
      <c r="AR174" s="220"/>
      <c r="AS174" s="220"/>
      <c r="AT174" s="222">
        <f t="shared" si="30"/>
        <v>-7.0003688766163918E-2</v>
      </c>
      <c r="AU174" s="220"/>
      <c r="AV174" s="223">
        <v>11.535578507539256</v>
      </c>
      <c r="AW174" s="220">
        <v>13.347082656981465</v>
      </c>
      <c r="AX174" s="224">
        <f t="shared" si="31"/>
        <v>1.8115041494422091</v>
      </c>
      <c r="AY174" s="225"/>
      <c r="AZ174" s="226"/>
      <c r="BA174" s="226"/>
      <c r="BB174" s="226"/>
      <c r="BC174" s="217"/>
      <c r="BE174" s="227">
        <f t="shared" si="32"/>
        <v>-165</v>
      </c>
      <c r="BK174" s="219"/>
      <c r="BO174" s="219"/>
    </row>
    <row r="175" spans="1:67" ht="11.25" x14ac:dyDescent="0.2">
      <c r="A175" s="151">
        <v>166</v>
      </c>
      <c r="B175" s="152" t="s">
        <v>464</v>
      </c>
      <c r="C175" s="151">
        <v>0</v>
      </c>
      <c r="D175" s="215">
        <v>0</v>
      </c>
      <c r="E175" s="154">
        <v>0</v>
      </c>
      <c r="F175" s="154">
        <v>0</v>
      </c>
      <c r="G175" s="154">
        <v>0</v>
      </c>
      <c r="H175" s="154">
        <v>0</v>
      </c>
      <c r="I175" s="154">
        <v>0</v>
      </c>
      <c r="J175" s="154">
        <v>0</v>
      </c>
      <c r="K175" s="216">
        <v>0</v>
      </c>
      <c r="L175" s="154">
        <v>0</v>
      </c>
      <c r="M175" s="154">
        <v>0</v>
      </c>
      <c r="N175" s="154">
        <v>0</v>
      </c>
      <c r="O175" s="154">
        <v>0</v>
      </c>
      <c r="P175" s="154">
        <v>0</v>
      </c>
      <c r="Q175" s="154">
        <v>0</v>
      </c>
      <c r="R175" s="154">
        <v>0</v>
      </c>
      <c r="S175" s="154">
        <v>0</v>
      </c>
      <c r="T175" s="154">
        <v>0</v>
      </c>
      <c r="U175" s="154">
        <f t="shared" si="28"/>
        <v>0</v>
      </c>
      <c r="V175" s="217">
        <f t="shared" si="22"/>
        <v>0</v>
      </c>
      <c r="W175" s="154"/>
      <c r="X175" s="154">
        <v>0</v>
      </c>
      <c r="Y175" s="154">
        <v>0</v>
      </c>
      <c r="Z175" s="154">
        <f t="shared" si="23"/>
        <v>0</v>
      </c>
      <c r="AA175" s="154">
        <f t="shared" si="24"/>
        <v>0</v>
      </c>
      <c r="AB175" s="154"/>
      <c r="AC175" s="217">
        <v>0</v>
      </c>
      <c r="AD175" s="217">
        <f t="shared" si="25"/>
        <v>0</v>
      </c>
      <c r="AE175" s="218">
        <f t="shared" si="26"/>
        <v>0</v>
      </c>
      <c r="AF175" s="154">
        <v>0</v>
      </c>
      <c r="AG175" s="219" t="s">
        <v>704</v>
      </c>
      <c r="AH175" s="217">
        <f t="shared" si="27"/>
        <v>0</v>
      </c>
      <c r="AI175" s="154"/>
      <c r="AJ175" s="154"/>
      <c r="AK175" s="220">
        <v>0</v>
      </c>
      <c r="AL175" s="220">
        <v>0</v>
      </c>
      <c r="AM175" s="220">
        <v>0</v>
      </c>
      <c r="AN175" s="220">
        <v>0</v>
      </c>
      <c r="AO175" s="221">
        <v>0</v>
      </c>
      <c r="AP175" s="220">
        <f t="shared" si="29"/>
        <v>0</v>
      </c>
      <c r="AQ175" s="220"/>
      <c r="AR175" s="220"/>
      <c r="AS175" s="220"/>
      <c r="AT175" s="222">
        <f t="shared" si="30"/>
        <v>0</v>
      </c>
      <c r="AU175" s="220"/>
      <c r="AV175" s="223" t="s">
        <v>601</v>
      </c>
      <c r="AW175" s="220" t="s">
        <v>601</v>
      </c>
      <c r="AX175" s="224" t="str">
        <f t="shared" si="31"/>
        <v/>
      </c>
      <c r="AY175" s="225"/>
      <c r="AZ175" s="226"/>
      <c r="BA175" s="226"/>
      <c r="BB175" s="226"/>
      <c r="BC175" s="217"/>
      <c r="BE175" s="227">
        <f t="shared" si="32"/>
        <v>-166</v>
      </c>
      <c r="BK175" s="219"/>
      <c r="BO175" s="219"/>
    </row>
    <row r="176" spans="1:67" ht="11.25" x14ac:dyDescent="0.2">
      <c r="A176" s="151">
        <v>167</v>
      </c>
      <c r="B176" s="152" t="s">
        <v>212</v>
      </c>
      <c r="C176" s="151">
        <v>1</v>
      </c>
      <c r="D176" s="215">
        <v>0</v>
      </c>
      <c r="E176" s="154">
        <v>75000</v>
      </c>
      <c r="F176" s="154">
        <v>0</v>
      </c>
      <c r="G176" s="154">
        <v>0</v>
      </c>
      <c r="H176" s="154">
        <v>0</v>
      </c>
      <c r="I176" s="154">
        <v>0</v>
      </c>
      <c r="J176" s="154">
        <v>909661</v>
      </c>
      <c r="K176" s="216">
        <v>1640886</v>
      </c>
      <c r="L176" s="154">
        <v>2410153</v>
      </c>
      <c r="M176" s="154">
        <v>0</v>
      </c>
      <c r="N176" s="154">
        <v>0</v>
      </c>
      <c r="O176" s="154">
        <v>91069.58</v>
      </c>
      <c r="P176" s="154">
        <v>0</v>
      </c>
      <c r="Q176" s="154">
        <v>0</v>
      </c>
      <c r="R176" s="154">
        <v>0</v>
      </c>
      <c r="S176" s="154">
        <v>0</v>
      </c>
      <c r="T176" s="154" t="s">
        <v>706</v>
      </c>
      <c r="U176" s="154">
        <f t="shared" si="28"/>
        <v>3439662.4800000004</v>
      </c>
      <c r="V176" s="217">
        <f t="shared" si="22"/>
        <v>5.0131149601436515</v>
      </c>
      <c r="W176" s="154"/>
      <c r="X176" s="154">
        <v>46129087.005899996</v>
      </c>
      <c r="Y176" s="154">
        <v>68613277.519999996</v>
      </c>
      <c r="Z176" s="154">
        <f t="shared" si="23"/>
        <v>22484190.5141</v>
      </c>
      <c r="AA176" s="154">
        <f t="shared" si="24"/>
        <v>1127158.3183295471</v>
      </c>
      <c r="AB176" s="154"/>
      <c r="AC176" s="217">
        <v>148.00875742147787</v>
      </c>
      <c r="AD176" s="217">
        <f t="shared" si="25"/>
        <v>146.29840645456272</v>
      </c>
      <c r="AE176" s="218">
        <f t="shared" si="26"/>
        <v>-1.7103509669151435</v>
      </c>
      <c r="AF176" s="154">
        <v>44</v>
      </c>
      <c r="AG176" s="219">
        <v>1</v>
      </c>
      <c r="AH176" s="217">
        <f t="shared" si="27"/>
        <v>146.29840645456272</v>
      </c>
      <c r="AI176" s="154"/>
      <c r="AJ176" s="154"/>
      <c r="AK176" s="220">
        <v>148.00875742147787</v>
      </c>
      <c r="AL176" s="220">
        <v>148.57987490457063</v>
      </c>
      <c r="AM176" s="220">
        <v>148.01678438967539</v>
      </c>
      <c r="AN176" s="220">
        <v>148.00875742147787</v>
      </c>
      <c r="AO176" s="221">
        <v>145.86174166350307</v>
      </c>
      <c r="AP176" s="220">
        <f t="shared" si="29"/>
        <v>146.29840645456272</v>
      </c>
      <c r="AQ176" s="220"/>
      <c r="AR176" s="220"/>
      <c r="AS176" s="220"/>
      <c r="AT176" s="222">
        <f t="shared" si="30"/>
        <v>0.4366647910596555</v>
      </c>
      <c r="AU176" s="220"/>
      <c r="AV176" s="223">
        <v>5.4018267762266143</v>
      </c>
      <c r="AW176" s="220">
        <v>4.3807534115904181</v>
      </c>
      <c r="AX176" s="224">
        <f t="shared" si="31"/>
        <v>-1.0210733646361962</v>
      </c>
      <c r="AY176" s="225"/>
      <c r="AZ176" s="226"/>
      <c r="BA176" s="226"/>
      <c r="BB176" s="226"/>
      <c r="BC176" s="217"/>
      <c r="BE176" s="227">
        <f t="shared" si="32"/>
        <v>-167</v>
      </c>
      <c r="BK176" s="219"/>
      <c r="BO176" s="219"/>
    </row>
    <row r="177" spans="1:67" ht="11.25" x14ac:dyDescent="0.2">
      <c r="A177" s="151">
        <v>168</v>
      </c>
      <c r="B177" s="152" t="s">
        <v>136</v>
      </c>
      <c r="C177" s="151">
        <v>1</v>
      </c>
      <c r="D177" s="215">
        <v>0</v>
      </c>
      <c r="E177" s="154">
        <v>0</v>
      </c>
      <c r="F177" s="154">
        <v>0</v>
      </c>
      <c r="G177" s="154">
        <v>0</v>
      </c>
      <c r="H177" s="154">
        <v>0</v>
      </c>
      <c r="I177" s="154">
        <v>0</v>
      </c>
      <c r="J177" s="154">
        <v>1753339</v>
      </c>
      <c r="K177" s="216">
        <v>692935</v>
      </c>
      <c r="L177" s="154">
        <v>2199613</v>
      </c>
      <c r="M177" s="154">
        <v>14715</v>
      </c>
      <c r="N177" s="154">
        <v>0</v>
      </c>
      <c r="O177" s="154">
        <v>139018.10999999999</v>
      </c>
      <c r="P177" s="154">
        <v>0</v>
      </c>
      <c r="Q177" s="154">
        <v>0</v>
      </c>
      <c r="R177" s="154">
        <v>0</v>
      </c>
      <c r="S177" s="154">
        <v>0</v>
      </c>
      <c r="T177" s="154" t="s">
        <v>703</v>
      </c>
      <c r="U177" s="154">
        <f t="shared" si="28"/>
        <v>4799620.1100000003</v>
      </c>
      <c r="V177" s="217">
        <f t="shared" si="22"/>
        <v>8.551395730848844</v>
      </c>
      <c r="W177" s="154"/>
      <c r="X177" s="154">
        <v>32681938.290000007</v>
      </c>
      <c r="Y177" s="154">
        <v>56126745.399999999</v>
      </c>
      <c r="Z177" s="154">
        <f t="shared" si="23"/>
        <v>23444807.109999992</v>
      </c>
      <c r="AA177" s="154">
        <f t="shared" si="24"/>
        <v>2004858.2343102857</v>
      </c>
      <c r="AB177" s="154"/>
      <c r="AC177" s="217">
        <v>172.97034125476529</v>
      </c>
      <c r="AD177" s="217">
        <f t="shared" si="25"/>
        <v>165.60182779076445</v>
      </c>
      <c r="AE177" s="218">
        <f t="shared" si="26"/>
        <v>-7.3685134640008414</v>
      </c>
      <c r="AF177" s="154">
        <v>63</v>
      </c>
      <c r="AG177" s="219">
        <v>1</v>
      </c>
      <c r="AH177" s="217">
        <f t="shared" si="27"/>
        <v>165.60182779076445</v>
      </c>
      <c r="AI177" s="154"/>
      <c r="AJ177" s="154"/>
      <c r="AK177" s="220">
        <v>172.97034125476529</v>
      </c>
      <c r="AL177" s="220">
        <v>173.36933753179977</v>
      </c>
      <c r="AM177" s="220">
        <v>172.98256766580798</v>
      </c>
      <c r="AN177" s="220">
        <v>172.97034125476529</v>
      </c>
      <c r="AO177" s="221">
        <v>167.64756539040397</v>
      </c>
      <c r="AP177" s="220">
        <f t="shared" si="29"/>
        <v>165.60182779076445</v>
      </c>
      <c r="AQ177" s="220"/>
      <c r="AR177" s="220"/>
      <c r="AS177" s="220"/>
      <c r="AT177" s="222">
        <f t="shared" si="30"/>
        <v>-2.0457375996395228</v>
      </c>
      <c r="AU177" s="220"/>
      <c r="AV177" s="223">
        <v>5.724497191067849</v>
      </c>
      <c r="AW177" s="220">
        <v>1.1008867075595132</v>
      </c>
      <c r="AX177" s="224">
        <f t="shared" si="31"/>
        <v>-4.6236104835083358</v>
      </c>
      <c r="AY177" s="225"/>
      <c r="AZ177" s="226"/>
      <c r="BA177" s="226"/>
      <c r="BB177" s="226"/>
      <c r="BC177" s="217"/>
      <c r="BE177" s="227">
        <f t="shared" si="32"/>
        <v>-168</v>
      </c>
      <c r="BK177" s="219"/>
      <c r="BO177" s="219"/>
    </row>
    <row r="178" spans="1:67" ht="11.25" x14ac:dyDescent="0.2">
      <c r="A178" s="151">
        <v>169</v>
      </c>
      <c r="B178" s="152" t="s">
        <v>465</v>
      </c>
      <c r="C178" s="151">
        <v>1</v>
      </c>
      <c r="D178" s="215">
        <v>0</v>
      </c>
      <c r="E178" s="154">
        <v>0</v>
      </c>
      <c r="F178" s="154">
        <v>0</v>
      </c>
      <c r="G178" s="154">
        <v>0</v>
      </c>
      <c r="H178" s="154">
        <v>0</v>
      </c>
      <c r="I178" s="154">
        <v>0</v>
      </c>
      <c r="J178" s="154">
        <v>259000</v>
      </c>
      <c r="K178" s="216">
        <v>93280</v>
      </c>
      <c r="L178" s="154">
        <v>133762</v>
      </c>
      <c r="M178" s="154">
        <v>0</v>
      </c>
      <c r="N178" s="154">
        <v>0</v>
      </c>
      <c r="O178" s="154">
        <v>0</v>
      </c>
      <c r="P178" s="154">
        <v>0</v>
      </c>
      <c r="Q178" s="154">
        <v>0</v>
      </c>
      <c r="R178" s="154">
        <v>0</v>
      </c>
      <c r="S178" s="154">
        <v>0</v>
      </c>
      <c r="T178" s="154" t="s">
        <v>706</v>
      </c>
      <c r="U178" s="154">
        <f t="shared" si="28"/>
        <v>392408.6</v>
      </c>
      <c r="V178" s="217">
        <f t="shared" si="22"/>
        <v>5.1113136082459887</v>
      </c>
      <c r="W178" s="154"/>
      <c r="X178" s="154">
        <v>5068217.2599999988</v>
      </c>
      <c r="Y178" s="154">
        <v>7677255.4000000004</v>
      </c>
      <c r="Z178" s="154">
        <f t="shared" si="23"/>
        <v>2609038.1400000015</v>
      </c>
      <c r="AA178" s="154">
        <f t="shared" si="24"/>
        <v>133356.1214941481</v>
      </c>
      <c r="AB178" s="154"/>
      <c r="AC178" s="217">
        <v>151.34144079127762</v>
      </c>
      <c r="AD178" s="217">
        <f t="shared" si="25"/>
        <v>148.84719599620823</v>
      </c>
      <c r="AE178" s="218">
        <f t="shared" si="26"/>
        <v>-2.4942447950693918</v>
      </c>
      <c r="AF178" s="154">
        <v>0</v>
      </c>
      <c r="AG178" s="219">
        <v>1</v>
      </c>
      <c r="AH178" s="217">
        <f t="shared" si="27"/>
        <v>148.84719599620823</v>
      </c>
      <c r="AI178" s="154"/>
      <c r="AJ178" s="154"/>
      <c r="AK178" s="220">
        <v>151.34144079127762</v>
      </c>
      <c r="AL178" s="220">
        <v>151.34144878825387</v>
      </c>
      <c r="AM178" s="220">
        <v>151.34144079127762</v>
      </c>
      <c r="AN178" s="220">
        <v>151.34144079127762</v>
      </c>
      <c r="AO178" s="221">
        <v>148.77495602962412</v>
      </c>
      <c r="AP178" s="220">
        <f t="shared" si="29"/>
        <v>148.84719599620823</v>
      </c>
      <c r="AQ178" s="220"/>
      <c r="AR178" s="220"/>
      <c r="AS178" s="220"/>
      <c r="AT178" s="222">
        <f t="shared" si="30"/>
        <v>7.2239966584106696E-2</v>
      </c>
      <c r="AU178" s="220"/>
      <c r="AV178" s="223">
        <v>5.2262838765551942</v>
      </c>
      <c r="AW178" s="220">
        <v>3.1955522516394161</v>
      </c>
      <c r="AX178" s="224">
        <f t="shared" si="31"/>
        <v>-2.0307316249157781</v>
      </c>
      <c r="AY178" s="225"/>
      <c r="AZ178" s="226"/>
      <c r="BA178" s="226"/>
      <c r="BB178" s="226"/>
      <c r="BC178" s="217"/>
      <c r="BE178" s="227">
        <f t="shared" si="32"/>
        <v>-169</v>
      </c>
      <c r="BK178" s="219"/>
      <c r="BO178" s="219"/>
    </row>
    <row r="179" spans="1:67" ht="11.25" x14ac:dyDescent="0.2">
      <c r="A179" s="151">
        <v>170</v>
      </c>
      <c r="B179" s="152" t="s">
        <v>102</v>
      </c>
      <c r="C179" s="151">
        <v>1</v>
      </c>
      <c r="D179" s="215">
        <v>0</v>
      </c>
      <c r="E179" s="154">
        <v>105096</v>
      </c>
      <c r="F179" s="154">
        <v>0</v>
      </c>
      <c r="G179" s="154">
        <v>0</v>
      </c>
      <c r="H179" s="154">
        <v>0</v>
      </c>
      <c r="I179" s="154">
        <v>0</v>
      </c>
      <c r="J179" s="154">
        <v>1297844</v>
      </c>
      <c r="K179" s="216">
        <v>592755</v>
      </c>
      <c r="L179" s="154">
        <v>2196383</v>
      </c>
      <c r="M179" s="154">
        <v>5084</v>
      </c>
      <c r="N179" s="154">
        <v>0</v>
      </c>
      <c r="O179" s="154">
        <v>610690.56999999995</v>
      </c>
      <c r="P179" s="154">
        <v>0</v>
      </c>
      <c r="Q179" s="154">
        <v>0</v>
      </c>
      <c r="R179" s="154">
        <v>0</v>
      </c>
      <c r="S179" s="154">
        <v>0</v>
      </c>
      <c r="T179" s="154" t="s">
        <v>703</v>
      </c>
      <c r="U179" s="154">
        <f t="shared" si="28"/>
        <v>4807852.57</v>
      </c>
      <c r="V179" s="217">
        <f t="shared" si="22"/>
        <v>5.208281998189455</v>
      </c>
      <c r="W179" s="154"/>
      <c r="X179" s="154">
        <v>87221684.996450007</v>
      </c>
      <c r="Y179" s="154">
        <v>92311679.200000003</v>
      </c>
      <c r="Z179" s="154">
        <f t="shared" si="23"/>
        <v>5089994.203549996</v>
      </c>
      <c r="AA179" s="154">
        <f t="shared" si="24"/>
        <v>265101.2518123812</v>
      </c>
      <c r="AB179" s="154"/>
      <c r="AC179" s="217">
        <v>115.01306359382239</v>
      </c>
      <c r="AD179" s="217">
        <f t="shared" si="25"/>
        <v>105.53175847489531</v>
      </c>
      <c r="AE179" s="218">
        <f t="shared" si="26"/>
        <v>-9.4813051189270823</v>
      </c>
      <c r="AF179" s="154">
        <v>536</v>
      </c>
      <c r="AG179" s="219">
        <v>1</v>
      </c>
      <c r="AH179" s="217">
        <f t="shared" si="27"/>
        <v>105.53175847489531</v>
      </c>
      <c r="AI179" s="154"/>
      <c r="AJ179" s="154"/>
      <c r="AK179" s="220">
        <v>115.01306359382239</v>
      </c>
      <c r="AL179" s="220">
        <v>114.9901543163635</v>
      </c>
      <c r="AM179" s="220">
        <v>115.01306359382239</v>
      </c>
      <c r="AN179" s="220">
        <v>115.01306359382239</v>
      </c>
      <c r="AO179" s="221">
        <v>105.31652143844556</v>
      </c>
      <c r="AP179" s="220">
        <f t="shared" si="29"/>
        <v>105.53175847489531</v>
      </c>
      <c r="AQ179" s="220"/>
      <c r="AR179" s="220"/>
      <c r="AS179" s="220"/>
      <c r="AT179" s="222">
        <f t="shared" si="30"/>
        <v>0.21523703644975001</v>
      </c>
      <c r="AU179" s="220"/>
      <c r="AV179" s="223">
        <v>12.812842175833739</v>
      </c>
      <c r="AW179" s="220">
        <v>3.0478431574059721</v>
      </c>
      <c r="AX179" s="224">
        <f t="shared" si="31"/>
        <v>-9.7649990184277655</v>
      </c>
      <c r="AY179" s="225"/>
      <c r="AZ179" s="226"/>
      <c r="BA179" s="226"/>
      <c r="BB179" s="226"/>
      <c r="BC179" s="217"/>
      <c r="BE179" s="227">
        <f t="shared" si="32"/>
        <v>-170</v>
      </c>
      <c r="BK179" s="219"/>
      <c r="BO179" s="219"/>
    </row>
    <row r="180" spans="1:67" ht="11.25" x14ac:dyDescent="0.2">
      <c r="A180" s="151">
        <v>171</v>
      </c>
      <c r="B180" s="152" t="s">
        <v>299</v>
      </c>
      <c r="C180" s="151">
        <v>1</v>
      </c>
      <c r="D180" s="215">
        <v>0</v>
      </c>
      <c r="E180" s="154">
        <v>0</v>
      </c>
      <c r="F180" s="154">
        <v>0</v>
      </c>
      <c r="G180" s="154">
        <v>0</v>
      </c>
      <c r="H180" s="154">
        <v>0</v>
      </c>
      <c r="I180" s="154">
        <v>0</v>
      </c>
      <c r="J180" s="154">
        <v>0</v>
      </c>
      <c r="K180" s="216">
        <v>65000</v>
      </c>
      <c r="L180" s="154">
        <v>1101813</v>
      </c>
      <c r="M180" s="154">
        <v>6540</v>
      </c>
      <c r="N180" s="154">
        <v>0</v>
      </c>
      <c r="O180" s="154">
        <v>61284.65</v>
      </c>
      <c r="P180" s="154">
        <v>0</v>
      </c>
      <c r="Q180" s="154">
        <v>0</v>
      </c>
      <c r="R180" s="154">
        <v>0</v>
      </c>
      <c r="S180" s="154">
        <v>0</v>
      </c>
      <c r="T180" s="154" t="s">
        <v>706</v>
      </c>
      <c r="U180" s="154">
        <f t="shared" si="28"/>
        <v>463368.54999999993</v>
      </c>
      <c r="V180" s="217">
        <f t="shared" si="22"/>
        <v>0.73949751410390796</v>
      </c>
      <c r="W180" s="154"/>
      <c r="X180" s="154">
        <v>49950295.557299994</v>
      </c>
      <c r="Y180" s="154">
        <v>62659919.899999999</v>
      </c>
      <c r="Z180" s="154">
        <f t="shared" si="23"/>
        <v>12709624.342700005</v>
      </c>
      <c r="AA180" s="154">
        <f t="shared" si="24"/>
        <v>93987.35606621168</v>
      </c>
      <c r="AB180" s="154"/>
      <c r="AC180" s="217">
        <v>127.70459475800939</v>
      </c>
      <c r="AD180" s="217">
        <f t="shared" si="25"/>
        <v>125.25638106017188</v>
      </c>
      <c r="AE180" s="218">
        <f t="shared" si="26"/>
        <v>-2.4482136978375166</v>
      </c>
      <c r="AF180" s="154">
        <v>35</v>
      </c>
      <c r="AG180" s="219">
        <v>1</v>
      </c>
      <c r="AH180" s="217">
        <f t="shared" si="27"/>
        <v>125.25638106017188</v>
      </c>
      <c r="AI180" s="154"/>
      <c r="AJ180" s="154"/>
      <c r="AK180" s="220">
        <v>127.70459475800939</v>
      </c>
      <c r="AL180" s="220">
        <v>127.70459572591906</v>
      </c>
      <c r="AM180" s="220">
        <v>127.70459475800939</v>
      </c>
      <c r="AN180" s="220">
        <v>127.70459475800939</v>
      </c>
      <c r="AO180" s="221">
        <v>127.70459475800939</v>
      </c>
      <c r="AP180" s="220">
        <f t="shared" si="29"/>
        <v>125.25638106017188</v>
      </c>
      <c r="AQ180" s="220"/>
      <c r="AR180" s="220"/>
      <c r="AS180" s="220"/>
      <c r="AT180" s="222">
        <f t="shared" si="30"/>
        <v>-2.4482136978375166</v>
      </c>
      <c r="AU180" s="220"/>
      <c r="AV180" s="223">
        <v>6.2207108508592217</v>
      </c>
      <c r="AW180" s="220">
        <v>2.7372618801691448</v>
      </c>
      <c r="AX180" s="224">
        <f t="shared" si="31"/>
        <v>-3.4834489706900769</v>
      </c>
      <c r="AY180" s="225"/>
      <c r="AZ180" s="226"/>
      <c r="BA180" s="226"/>
      <c r="BB180" s="226"/>
      <c r="BC180" s="217"/>
      <c r="BE180" s="227">
        <f t="shared" si="32"/>
        <v>-171</v>
      </c>
      <c r="BK180" s="219"/>
      <c r="BO180" s="219"/>
    </row>
    <row r="181" spans="1:67" ht="11.25" x14ac:dyDescent="0.2">
      <c r="A181" s="151">
        <v>172</v>
      </c>
      <c r="B181" s="152" t="s">
        <v>161</v>
      </c>
      <c r="C181" s="151">
        <v>1</v>
      </c>
      <c r="D181" s="215">
        <v>0</v>
      </c>
      <c r="E181" s="154">
        <v>66000</v>
      </c>
      <c r="F181" s="154">
        <v>0</v>
      </c>
      <c r="G181" s="154">
        <v>0</v>
      </c>
      <c r="H181" s="154">
        <v>0</v>
      </c>
      <c r="I181" s="154">
        <v>0</v>
      </c>
      <c r="J181" s="154">
        <v>575000</v>
      </c>
      <c r="K181" s="216">
        <v>575190</v>
      </c>
      <c r="L181" s="154">
        <v>1606801</v>
      </c>
      <c r="M181" s="154">
        <v>0</v>
      </c>
      <c r="N181" s="154">
        <v>160766</v>
      </c>
      <c r="O181" s="154">
        <v>89748.68</v>
      </c>
      <c r="P181" s="154">
        <v>0</v>
      </c>
      <c r="Q181" s="154">
        <v>0</v>
      </c>
      <c r="R181" s="154">
        <v>0</v>
      </c>
      <c r="S181" s="154">
        <v>0</v>
      </c>
      <c r="T181" s="154" t="s">
        <v>703</v>
      </c>
      <c r="U181" s="154">
        <f t="shared" si="28"/>
        <v>3073505.68</v>
      </c>
      <c r="V181" s="217">
        <f t="shared" si="22"/>
        <v>8.7338970651136556</v>
      </c>
      <c r="W181" s="154"/>
      <c r="X181" s="154">
        <v>20496134.48</v>
      </c>
      <c r="Y181" s="154">
        <v>35190541.600000001</v>
      </c>
      <c r="Z181" s="154">
        <f t="shared" si="23"/>
        <v>14694407.120000001</v>
      </c>
      <c r="AA181" s="154">
        <f t="shared" si="24"/>
        <v>1283394.3921895323</v>
      </c>
      <c r="AB181" s="154"/>
      <c r="AC181" s="217">
        <v>184.8182838817367</v>
      </c>
      <c r="AD181" s="217">
        <f t="shared" si="25"/>
        <v>165.43191225104837</v>
      </c>
      <c r="AE181" s="218">
        <f t="shared" si="26"/>
        <v>-19.38637163068833</v>
      </c>
      <c r="AF181" s="154">
        <v>48</v>
      </c>
      <c r="AG181" s="219">
        <v>1</v>
      </c>
      <c r="AH181" s="217">
        <f t="shared" si="27"/>
        <v>165.43191225104837</v>
      </c>
      <c r="AI181" s="154"/>
      <c r="AJ181" s="154"/>
      <c r="AK181" s="220">
        <v>184.8182838817367</v>
      </c>
      <c r="AL181" s="220">
        <v>184.98189458320985</v>
      </c>
      <c r="AM181" s="220">
        <v>184.82268048423475</v>
      </c>
      <c r="AN181" s="220">
        <v>184.8182838817367</v>
      </c>
      <c r="AO181" s="221">
        <v>184.8182838817367</v>
      </c>
      <c r="AP181" s="220">
        <f t="shared" si="29"/>
        <v>165.43191225104837</v>
      </c>
      <c r="AQ181" s="220"/>
      <c r="AR181" s="220"/>
      <c r="AS181" s="220"/>
      <c r="AT181" s="222">
        <f t="shared" si="30"/>
        <v>-19.38637163068833</v>
      </c>
      <c r="AU181" s="220"/>
      <c r="AV181" s="223">
        <v>4.5009720849036619</v>
      </c>
      <c r="AW181" s="220">
        <v>-6.4616671592302364</v>
      </c>
      <c r="AX181" s="224">
        <f t="shared" si="31"/>
        <v>-10.962639244133898</v>
      </c>
      <c r="AY181" s="225"/>
      <c r="AZ181" s="226"/>
      <c r="BA181" s="226"/>
      <c r="BB181" s="226"/>
      <c r="BC181" s="217"/>
      <c r="BE181" s="227">
        <f t="shared" si="32"/>
        <v>-172</v>
      </c>
      <c r="BK181" s="219"/>
      <c r="BO181" s="219"/>
    </row>
    <row r="182" spans="1:67" ht="11.25" x14ac:dyDescent="0.2">
      <c r="A182" s="151">
        <v>173</v>
      </c>
      <c r="B182" s="152" t="s">
        <v>300</v>
      </c>
      <c r="C182" s="151">
        <v>1</v>
      </c>
      <c r="D182" s="215">
        <v>0</v>
      </c>
      <c r="E182" s="154">
        <v>0</v>
      </c>
      <c r="F182" s="154">
        <v>0</v>
      </c>
      <c r="G182" s="154">
        <v>0</v>
      </c>
      <c r="H182" s="154">
        <v>0</v>
      </c>
      <c r="I182" s="154">
        <v>0</v>
      </c>
      <c r="J182" s="154">
        <v>161595</v>
      </c>
      <c r="K182" s="216">
        <v>24316</v>
      </c>
      <c r="L182" s="154">
        <v>156847</v>
      </c>
      <c r="M182" s="154">
        <v>0</v>
      </c>
      <c r="N182" s="154">
        <v>2282</v>
      </c>
      <c r="O182" s="154">
        <v>0</v>
      </c>
      <c r="P182" s="154">
        <v>0</v>
      </c>
      <c r="Q182" s="154">
        <v>0</v>
      </c>
      <c r="R182" s="154">
        <v>0</v>
      </c>
      <c r="S182" s="154">
        <v>0</v>
      </c>
      <c r="T182" s="154" t="s">
        <v>706</v>
      </c>
      <c r="U182" s="154">
        <f t="shared" si="28"/>
        <v>235247.1</v>
      </c>
      <c r="V182" s="217">
        <f t="shared" si="22"/>
        <v>2.5597857714177903</v>
      </c>
      <c r="W182" s="154"/>
      <c r="X182" s="154">
        <v>5079932.7300000004</v>
      </c>
      <c r="Y182" s="154">
        <v>9190108.9000000004</v>
      </c>
      <c r="Z182" s="154">
        <f t="shared" si="23"/>
        <v>4110176.17</v>
      </c>
      <c r="AA182" s="154">
        <f t="shared" si="24"/>
        <v>105211.70477986468</v>
      </c>
      <c r="AB182" s="154"/>
      <c r="AC182" s="217">
        <v>183.6810112811568</v>
      </c>
      <c r="AD182" s="217">
        <f t="shared" si="25"/>
        <v>178.83892716863073</v>
      </c>
      <c r="AE182" s="218">
        <f t="shared" si="26"/>
        <v>-4.8420841125260665</v>
      </c>
      <c r="AF182" s="154">
        <v>1</v>
      </c>
      <c r="AG182" s="219">
        <v>1</v>
      </c>
      <c r="AH182" s="217">
        <f t="shared" si="27"/>
        <v>178.83892716863073</v>
      </c>
      <c r="AI182" s="154"/>
      <c r="AJ182" s="154"/>
      <c r="AK182" s="220">
        <v>183.6810112811568</v>
      </c>
      <c r="AL182" s="220">
        <v>183.68044801378255</v>
      </c>
      <c r="AM182" s="220">
        <v>183.6810112811568</v>
      </c>
      <c r="AN182" s="220">
        <v>183.6810112811568</v>
      </c>
      <c r="AO182" s="221">
        <v>178.53454538189052</v>
      </c>
      <c r="AP182" s="220">
        <f t="shared" si="29"/>
        <v>178.83892716863073</v>
      </c>
      <c r="AQ182" s="220"/>
      <c r="AR182" s="220"/>
      <c r="AS182" s="220"/>
      <c r="AT182" s="222">
        <f t="shared" si="30"/>
        <v>0.30438178674020833</v>
      </c>
      <c r="AU182" s="220"/>
      <c r="AV182" s="223">
        <v>3.3781136485817673</v>
      </c>
      <c r="AW182" s="220">
        <v>7.9449141570823237E-2</v>
      </c>
      <c r="AX182" s="224">
        <f t="shared" si="31"/>
        <v>-3.2986645070109439</v>
      </c>
      <c r="AY182" s="225"/>
      <c r="AZ182" s="226"/>
      <c r="BA182" s="226"/>
      <c r="BB182" s="226"/>
      <c r="BC182" s="217"/>
      <c r="BE182" s="227">
        <f t="shared" si="32"/>
        <v>-173</v>
      </c>
      <c r="BK182" s="219"/>
      <c r="BO182" s="219"/>
    </row>
    <row r="183" spans="1:67" ht="11.25" x14ac:dyDescent="0.2">
      <c r="A183" s="151">
        <v>174</v>
      </c>
      <c r="B183" s="152" t="s">
        <v>120</v>
      </c>
      <c r="C183" s="151">
        <v>1</v>
      </c>
      <c r="D183" s="215">
        <v>0</v>
      </c>
      <c r="E183" s="154">
        <v>1877578</v>
      </c>
      <c r="F183" s="154">
        <v>0</v>
      </c>
      <c r="G183" s="154">
        <v>0</v>
      </c>
      <c r="H183" s="154">
        <v>0</v>
      </c>
      <c r="I183" s="154">
        <v>0</v>
      </c>
      <c r="J183" s="154">
        <v>0</v>
      </c>
      <c r="K183" s="216">
        <v>51000</v>
      </c>
      <c r="L183" s="154">
        <v>304725</v>
      </c>
      <c r="M183" s="154">
        <v>958</v>
      </c>
      <c r="N183" s="154">
        <v>116759</v>
      </c>
      <c r="O183" s="154">
        <v>118608</v>
      </c>
      <c r="P183" s="154">
        <v>0</v>
      </c>
      <c r="Q183" s="154">
        <v>0</v>
      </c>
      <c r="R183" s="154">
        <v>0</v>
      </c>
      <c r="S183" s="154">
        <v>0</v>
      </c>
      <c r="T183" s="154" t="s">
        <v>706</v>
      </c>
      <c r="U183" s="154">
        <f t="shared" si="28"/>
        <v>2256320.5</v>
      </c>
      <c r="V183" s="217">
        <f t="shared" si="22"/>
        <v>7.7401215255274893</v>
      </c>
      <c r="W183" s="154"/>
      <c r="X183" s="154">
        <v>17768872.032999996</v>
      </c>
      <c r="Y183" s="154">
        <v>29150969.949999999</v>
      </c>
      <c r="Z183" s="154">
        <f t="shared" si="23"/>
        <v>11382097.917000003</v>
      </c>
      <c r="AA183" s="154">
        <f t="shared" si="24"/>
        <v>880988.21093033324</v>
      </c>
      <c r="AB183" s="154"/>
      <c r="AC183" s="217">
        <v>165.6352437150984</v>
      </c>
      <c r="AD183" s="217">
        <f t="shared" si="25"/>
        <v>159.09834730402255</v>
      </c>
      <c r="AE183" s="218">
        <f t="shared" si="26"/>
        <v>-6.5368964110758441</v>
      </c>
      <c r="AF183" s="154">
        <v>77</v>
      </c>
      <c r="AG183" s="219">
        <v>1</v>
      </c>
      <c r="AH183" s="217">
        <f t="shared" si="27"/>
        <v>159.09834730402255</v>
      </c>
      <c r="AI183" s="154"/>
      <c r="AJ183" s="154"/>
      <c r="AK183" s="220">
        <v>165.6352437150984</v>
      </c>
      <c r="AL183" s="220">
        <v>165.63437757506571</v>
      </c>
      <c r="AM183" s="220">
        <v>165.6352437150984</v>
      </c>
      <c r="AN183" s="220">
        <v>165.6352437150984</v>
      </c>
      <c r="AO183" s="221">
        <v>158.7300024708166</v>
      </c>
      <c r="AP183" s="220">
        <f t="shared" si="29"/>
        <v>159.09834730402255</v>
      </c>
      <c r="AQ183" s="220"/>
      <c r="AR183" s="220"/>
      <c r="AS183" s="220"/>
      <c r="AT183" s="222">
        <f t="shared" si="30"/>
        <v>0.36834483320595268</v>
      </c>
      <c r="AU183" s="220"/>
      <c r="AV183" s="223">
        <v>10.19858033112844</v>
      </c>
      <c r="AW183" s="220">
        <v>5.3189620730776221</v>
      </c>
      <c r="AX183" s="224">
        <f t="shared" si="31"/>
        <v>-4.8796182580508178</v>
      </c>
      <c r="AY183" s="225"/>
      <c r="AZ183" s="226"/>
      <c r="BA183" s="226"/>
      <c r="BB183" s="226"/>
      <c r="BC183" s="217"/>
      <c r="BE183" s="227">
        <f t="shared" si="32"/>
        <v>-174</v>
      </c>
      <c r="BK183" s="219"/>
      <c r="BO183" s="219"/>
    </row>
    <row r="184" spans="1:67" ht="11.25" x14ac:dyDescent="0.2">
      <c r="A184" s="151">
        <v>175</v>
      </c>
      <c r="B184" s="152" t="s">
        <v>466</v>
      </c>
      <c r="C184" s="151">
        <v>1</v>
      </c>
      <c r="D184" s="215">
        <v>0</v>
      </c>
      <c r="E184" s="154">
        <v>221215</v>
      </c>
      <c r="F184" s="154">
        <v>0</v>
      </c>
      <c r="G184" s="154">
        <v>0</v>
      </c>
      <c r="H184" s="154">
        <v>0</v>
      </c>
      <c r="I184" s="154">
        <v>0</v>
      </c>
      <c r="J184" s="154">
        <v>538931</v>
      </c>
      <c r="K184" s="216">
        <v>62289</v>
      </c>
      <c r="L184" s="154">
        <v>674502</v>
      </c>
      <c r="M184" s="154">
        <v>0</v>
      </c>
      <c r="N184" s="154">
        <v>0</v>
      </c>
      <c r="O184" s="154">
        <v>3594.22</v>
      </c>
      <c r="P184" s="154">
        <v>0</v>
      </c>
      <c r="Q184" s="154">
        <v>0</v>
      </c>
      <c r="R184" s="154">
        <v>0</v>
      </c>
      <c r="S184" s="154">
        <v>0</v>
      </c>
      <c r="T184" s="154" t="s">
        <v>703</v>
      </c>
      <c r="U184" s="154">
        <f t="shared" si="28"/>
        <v>1500531.22</v>
      </c>
      <c r="V184" s="217">
        <f t="shared" si="22"/>
        <v>3.2395607978405252</v>
      </c>
      <c r="W184" s="154"/>
      <c r="X184" s="154">
        <v>29777088.9976</v>
      </c>
      <c r="Y184" s="154">
        <v>46318970.799999997</v>
      </c>
      <c r="Z184" s="154">
        <f t="shared" si="23"/>
        <v>16541881.802399997</v>
      </c>
      <c r="AA184" s="154">
        <f t="shared" si="24"/>
        <v>535884.31809566601</v>
      </c>
      <c r="AB184" s="154"/>
      <c r="AC184" s="217">
        <v>155.59623685915264</v>
      </c>
      <c r="AD184" s="217">
        <f t="shared" si="25"/>
        <v>153.75272742609053</v>
      </c>
      <c r="AE184" s="218">
        <f t="shared" si="26"/>
        <v>-1.8435094330621098</v>
      </c>
      <c r="AF184" s="154">
        <v>0</v>
      </c>
      <c r="AG184" s="219">
        <v>1</v>
      </c>
      <c r="AH184" s="217">
        <f t="shared" si="27"/>
        <v>153.75272742609053</v>
      </c>
      <c r="AI184" s="154"/>
      <c r="AJ184" s="154"/>
      <c r="AK184" s="220">
        <v>155.59623685915264</v>
      </c>
      <c r="AL184" s="220">
        <v>155.84930298688451</v>
      </c>
      <c r="AM184" s="220">
        <v>155.59643805834381</v>
      </c>
      <c r="AN184" s="220">
        <v>155.59623685915264</v>
      </c>
      <c r="AO184" s="221">
        <v>154.0236747512362</v>
      </c>
      <c r="AP184" s="220">
        <f t="shared" si="29"/>
        <v>153.75272742609053</v>
      </c>
      <c r="AQ184" s="220"/>
      <c r="AR184" s="220"/>
      <c r="AS184" s="220"/>
      <c r="AT184" s="222">
        <f t="shared" si="30"/>
        <v>-0.27094732514566999</v>
      </c>
      <c r="AU184" s="220"/>
      <c r="AV184" s="223">
        <v>5.9627496419607651</v>
      </c>
      <c r="AW184" s="220">
        <v>4.3889155384627108</v>
      </c>
      <c r="AX184" s="224">
        <f t="shared" si="31"/>
        <v>-1.5738341034980543</v>
      </c>
      <c r="AY184" s="225"/>
      <c r="AZ184" s="226"/>
      <c r="BA184" s="226"/>
      <c r="BB184" s="226"/>
      <c r="BC184" s="217"/>
      <c r="BE184" s="227">
        <f t="shared" si="32"/>
        <v>-175</v>
      </c>
      <c r="BK184" s="219"/>
      <c r="BO184" s="219"/>
    </row>
    <row r="185" spans="1:67" ht="11.25" x14ac:dyDescent="0.2">
      <c r="A185" s="151">
        <v>176</v>
      </c>
      <c r="B185" s="152" t="s">
        <v>50</v>
      </c>
      <c r="C185" s="151">
        <v>1</v>
      </c>
      <c r="D185" s="215">
        <v>0</v>
      </c>
      <c r="E185" s="154">
        <v>0</v>
      </c>
      <c r="F185" s="154">
        <v>0</v>
      </c>
      <c r="G185" s="154">
        <v>0</v>
      </c>
      <c r="H185" s="154">
        <v>0</v>
      </c>
      <c r="I185" s="154">
        <v>0</v>
      </c>
      <c r="J185" s="154">
        <v>2150000</v>
      </c>
      <c r="K185" s="216">
        <v>0</v>
      </c>
      <c r="L185" s="154">
        <v>3063644</v>
      </c>
      <c r="M185" s="154">
        <v>27561</v>
      </c>
      <c r="N185" s="154">
        <v>0</v>
      </c>
      <c r="O185" s="154">
        <v>604494.52</v>
      </c>
      <c r="P185" s="154">
        <v>0</v>
      </c>
      <c r="Q185" s="154">
        <v>0</v>
      </c>
      <c r="R185" s="154">
        <v>0</v>
      </c>
      <c r="S185" s="154">
        <v>0</v>
      </c>
      <c r="T185" s="154" t="s">
        <v>703</v>
      </c>
      <c r="U185" s="154">
        <f t="shared" si="28"/>
        <v>5845699.5199999996</v>
      </c>
      <c r="V185" s="217">
        <f t="shared" si="22"/>
        <v>6.4062262514432549</v>
      </c>
      <c r="W185" s="154"/>
      <c r="X185" s="154">
        <v>71888258.341159999</v>
      </c>
      <c r="Y185" s="154">
        <v>91250282</v>
      </c>
      <c r="Z185" s="154">
        <f t="shared" si="23"/>
        <v>19362023.658840001</v>
      </c>
      <c r="AA185" s="154">
        <f t="shared" si="24"/>
        <v>1240375.0424432619</v>
      </c>
      <c r="AB185" s="154"/>
      <c r="AC185" s="217">
        <v>134.00620858507176</v>
      </c>
      <c r="AD185" s="217">
        <f t="shared" si="25"/>
        <v>125.20807852987181</v>
      </c>
      <c r="AE185" s="218">
        <f t="shared" si="26"/>
        <v>-8.7981300551999482</v>
      </c>
      <c r="AF185" s="154">
        <v>379</v>
      </c>
      <c r="AG185" s="219">
        <v>1</v>
      </c>
      <c r="AH185" s="217">
        <f t="shared" si="27"/>
        <v>125.20807852987181</v>
      </c>
      <c r="AI185" s="154"/>
      <c r="AJ185" s="154"/>
      <c r="AK185" s="220">
        <v>134.00620858507176</v>
      </c>
      <c r="AL185" s="220">
        <v>142.09030469434236</v>
      </c>
      <c r="AM185" s="220">
        <v>134.2663150637747</v>
      </c>
      <c r="AN185" s="220">
        <v>134.00620858507176</v>
      </c>
      <c r="AO185" s="221">
        <v>134.00620858507176</v>
      </c>
      <c r="AP185" s="220">
        <f t="shared" si="29"/>
        <v>125.20807852987181</v>
      </c>
      <c r="AQ185" s="220"/>
      <c r="AR185" s="220"/>
      <c r="AS185" s="220"/>
      <c r="AT185" s="222">
        <f t="shared" si="30"/>
        <v>-8.7981300551999482</v>
      </c>
      <c r="AU185" s="220"/>
      <c r="AV185" s="223">
        <v>10.681823200416861</v>
      </c>
      <c r="AW185" s="220">
        <v>4.139499251950669</v>
      </c>
      <c r="AX185" s="224">
        <f t="shared" si="31"/>
        <v>-6.5423239484661924</v>
      </c>
      <c r="AY185" s="225"/>
      <c r="AZ185" s="226"/>
      <c r="BA185" s="226"/>
      <c r="BB185" s="226"/>
      <c r="BC185" s="217"/>
      <c r="BE185" s="227">
        <f t="shared" si="32"/>
        <v>-176</v>
      </c>
      <c r="BK185" s="219"/>
      <c r="BO185" s="219"/>
    </row>
    <row r="186" spans="1:67" ht="11.25" x14ac:dyDescent="0.2">
      <c r="A186" s="151">
        <v>177</v>
      </c>
      <c r="B186" s="152" t="s">
        <v>226</v>
      </c>
      <c r="C186" s="151">
        <v>1</v>
      </c>
      <c r="D186" s="215">
        <v>0</v>
      </c>
      <c r="E186" s="154">
        <v>180995</v>
      </c>
      <c r="F186" s="154">
        <v>0</v>
      </c>
      <c r="G186" s="154">
        <v>0</v>
      </c>
      <c r="H186" s="154">
        <v>0</v>
      </c>
      <c r="I186" s="154">
        <v>0</v>
      </c>
      <c r="J186" s="154">
        <v>602815</v>
      </c>
      <c r="K186" s="216">
        <v>687502</v>
      </c>
      <c r="L186" s="154">
        <v>791736</v>
      </c>
      <c r="M186" s="154">
        <v>0</v>
      </c>
      <c r="N186" s="154">
        <v>22461</v>
      </c>
      <c r="O186" s="154">
        <v>28397.32</v>
      </c>
      <c r="P186" s="154">
        <v>0</v>
      </c>
      <c r="Q186" s="154">
        <v>0</v>
      </c>
      <c r="R186" s="154">
        <v>0</v>
      </c>
      <c r="S186" s="154">
        <v>0</v>
      </c>
      <c r="T186" s="154" t="s">
        <v>706</v>
      </c>
      <c r="U186" s="154">
        <f t="shared" si="28"/>
        <v>1759691.1199999999</v>
      </c>
      <c r="V186" s="217">
        <f t="shared" si="22"/>
        <v>4.6797023437924912</v>
      </c>
      <c r="W186" s="154"/>
      <c r="X186" s="154">
        <v>26890897.844290003</v>
      </c>
      <c r="Y186" s="154">
        <v>37602629.200000003</v>
      </c>
      <c r="Z186" s="154">
        <f t="shared" si="23"/>
        <v>10711731.35571</v>
      </c>
      <c r="AA186" s="154">
        <f t="shared" si="24"/>
        <v>501277.14331391605</v>
      </c>
      <c r="AB186" s="154"/>
      <c r="AC186" s="217">
        <v>143.43132670377187</v>
      </c>
      <c r="AD186" s="217">
        <f t="shared" si="25"/>
        <v>137.96992674442876</v>
      </c>
      <c r="AE186" s="218">
        <f t="shared" si="26"/>
        <v>-5.4613999593431117</v>
      </c>
      <c r="AF186" s="154">
        <v>22</v>
      </c>
      <c r="AG186" s="219">
        <v>1</v>
      </c>
      <c r="AH186" s="217">
        <f t="shared" si="27"/>
        <v>137.96992674442876</v>
      </c>
      <c r="AI186" s="154"/>
      <c r="AJ186" s="154"/>
      <c r="AK186" s="220">
        <v>143.43132670377187</v>
      </c>
      <c r="AL186" s="220">
        <v>143.65833238669993</v>
      </c>
      <c r="AM186" s="220">
        <v>143.43299334387166</v>
      </c>
      <c r="AN186" s="220">
        <v>143.43132670377187</v>
      </c>
      <c r="AO186" s="221">
        <v>137.75982874424187</v>
      </c>
      <c r="AP186" s="220">
        <f t="shared" si="29"/>
        <v>137.96992674442876</v>
      </c>
      <c r="AQ186" s="220"/>
      <c r="AR186" s="220"/>
      <c r="AS186" s="220"/>
      <c r="AT186" s="222">
        <f t="shared" si="30"/>
        <v>0.21009800018688907</v>
      </c>
      <c r="AU186" s="220"/>
      <c r="AV186" s="223">
        <v>6.5764641057948214</v>
      </c>
      <c r="AW186" s="220">
        <v>2.6560797986623768</v>
      </c>
      <c r="AX186" s="224">
        <f t="shared" si="31"/>
        <v>-3.9203843071324447</v>
      </c>
      <c r="AY186" s="225"/>
      <c r="AZ186" s="226"/>
      <c r="BA186" s="226"/>
      <c r="BB186" s="226"/>
      <c r="BC186" s="217"/>
      <c r="BE186" s="227">
        <f t="shared" si="32"/>
        <v>-177</v>
      </c>
      <c r="BK186" s="219"/>
      <c r="BO186" s="219"/>
    </row>
    <row r="187" spans="1:67" ht="11.25" x14ac:dyDescent="0.2">
      <c r="A187" s="151">
        <v>178</v>
      </c>
      <c r="B187" s="152" t="s">
        <v>263</v>
      </c>
      <c r="C187" s="151">
        <v>1</v>
      </c>
      <c r="D187" s="215">
        <v>0</v>
      </c>
      <c r="E187" s="154">
        <v>0</v>
      </c>
      <c r="F187" s="154">
        <v>0</v>
      </c>
      <c r="G187" s="154">
        <v>0</v>
      </c>
      <c r="H187" s="154">
        <v>0</v>
      </c>
      <c r="I187" s="154">
        <v>0</v>
      </c>
      <c r="J187" s="154">
        <v>0</v>
      </c>
      <c r="K187" s="216">
        <v>127770.7</v>
      </c>
      <c r="L187" s="154">
        <v>2159291</v>
      </c>
      <c r="M187" s="154">
        <v>14707</v>
      </c>
      <c r="N187" s="154">
        <v>2703</v>
      </c>
      <c r="O187" s="154">
        <v>268618.34999999998</v>
      </c>
      <c r="P187" s="154">
        <v>0</v>
      </c>
      <c r="Q187" s="154">
        <v>0</v>
      </c>
      <c r="R187" s="154">
        <v>0</v>
      </c>
      <c r="S187" s="154">
        <v>0</v>
      </c>
      <c r="T187" s="154" t="s">
        <v>703</v>
      </c>
      <c r="U187" s="154">
        <f t="shared" si="28"/>
        <v>2573090.0500000003</v>
      </c>
      <c r="V187" s="217">
        <f t="shared" si="22"/>
        <v>4.6198349909070098</v>
      </c>
      <c r="W187" s="154"/>
      <c r="X187" s="154">
        <v>51330398.765020005</v>
      </c>
      <c r="Y187" s="154">
        <v>55696579.099999994</v>
      </c>
      <c r="Z187" s="154">
        <f t="shared" si="23"/>
        <v>4366180.3349799886</v>
      </c>
      <c r="AA187" s="154">
        <f t="shared" si="24"/>
        <v>201710.32688150639</v>
      </c>
      <c r="AB187" s="154"/>
      <c r="AC187" s="217">
        <v>110.87211795217652</v>
      </c>
      <c r="AD187" s="217">
        <f t="shared" si="25"/>
        <v>108.11306771093396</v>
      </c>
      <c r="AE187" s="218">
        <f t="shared" si="26"/>
        <v>-2.7590502412425622</v>
      </c>
      <c r="AF187" s="154">
        <v>255</v>
      </c>
      <c r="AG187" s="219">
        <v>1</v>
      </c>
      <c r="AH187" s="217">
        <f t="shared" si="27"/>
        <v>108.11306771093396</v>
      </c>
      <c r="AI187" s="154"/>
      <c r="AJ187" s="154"/>
      <c r="AK187" s="220">
        <v>110.87211795217652</v>
      </c>
      <c r="AL187" s="220">
        <v>121.4974209597504</v>
      </c>
      <c r="AM187" s="220">
        <v>110.92303300621707</v>
      </c>
      <c r="AN187" s="220">
        <v>110.87211795217652</v>
      </c>
      <c r="AO187" s="221">
        <v>108.255693322274</v>
      </c>
      <c r="AP187" s="220">
        <f t="shared" si="29"/>
        <v>108.11306771093396</v>
      </c>
      <c r="AQ187" s="220"/>
      <c r="AR187" s="220"/>
      <c r="AS187" s="220"/>
      <c r="AT187" s="222">
        <f t="shared" si="30"/>
        <v>-0.14262561134003704</v>
      </c>
      <c r="AU187" s="220"/>
      <c r="AV187" s="223">
        <v>8.3432463650919875</v>
      </c>
      <c r="AW187" s="220">
        <v>5.2586879486014846</v>
      </c>
      <c r="AX187" s="224">
        <f t="shared" si="31"/>
        <v>-3.0845584164905029</v>
      </c>
      <c r="AY187" s="225"/>
      <c r="AZ187" s="226"/>
      <c r="BA187" s="226"/>
      <c r="BB187" s="226"/>
      <c r="BC187" s="217"/>
      <c r="BE187" s="227">
        <f t="shared" si="32"/>
        <v>-178</v>
      </c>
      <c r="BK187" s="219"/>
      <c r="BO187" s="219"/>
    </row>
    <row r="188" spans="1:67" ht="11.25" x14ac:dyDescent="0.2">
      <c r="A188" s="151">
        <v>179</v>
      </c>
      <c r="B188" s="152" t="s">
        <v>467</v>
      </c>
      <c r="C188" s="151">
        <v>0</v>
      </c>
      <c r="D188" s="215">
        <v>0</v>
      </c>
      <c r="E188" s="154">
        <v>0</v>
      </c>
      <c r="F188" s="154">
        <v>0</v>
      </c>
      <c r="G188" s="154">
        <v>0</v>
      </c>
      <c r="H188" s="154">
        <v>0</v>
      </c>
      <c r="I188" s="154">
        <v>0</v>
      </c>
      <c r="J188" s="154">
        <v>0</v>
      </c>
      <c r="K188" s="216">
        <v>0</v>
      </c>
      <c r="L188" s="154">
        <v>0</v>
      </c>
      <c r="M188" s="154">
        <v>0</v>
      </c>
      <c r="N188" s="154">
        <v>0</v>
      </c>
      <c r="O188" s="154">
        <v>0</v>
      </c>
      <c r="P188" s="154">
        <v>0</v>
      </c>
      <c r="Q188" s="154">
        <v>0</v>
      </c>
      <c r="R188" s="154">
        <v>0</v>
      </c>
      <c r="S188" s="154">
        <v>0</v>
      </c>
      <c r="T188" s="154">
        <v>0</v>
      </c>
      <c r="U188" s="154">
        <f t="shared" si="28"/>
        <v>0</v>
      </c>
      <c r="V188" s="217">
        <f t="shared" si="22"/>
        <v>0</v>
      </c>
      <c r="W188" s="154"/>
      <c r="X188" s="154">
        <v>164907.6</v>
      </c>
      <c r="Y188" s="154">
        <v>170825.3</v>
      </c>
      <c r="Z188" s="154">
        <f t="shared" si="23"/>
        <v>5917.6999999999825</v>
      </c>
      <c r="AA188" s="154">
        <f t="shared" si="24"/>
        <v>0</v>
      </c>
      <c r="AB188" s="154"/>
      <c r="AC188" s="217">
        <v>0</v>
      </c>
      <c r="AD188" s="217">
        <f t="shared" si="25"/>
        <v>0</v>
      </c>
      <c r="AE188" s="218">
        <f t="shared" si="26"/>
        <v>0</v>
      </c>
      <c r="AF188" s="154">
        <v>0</v>
      </c>
      <c r="AG188" s="219" t="s">
        <v>704</v>
      </c>
      <c r="AH188" s="217">
        <f t="shared" si="27"/>
        <v>0</v>
      </c>
      <c r="AI188" s="154"/>
      <c r="AJ188" s="154"/>
      <c r="AK188" s="220">
        <v>0</v>
      </c>
      <c r="AL188" s="220">
        <v>0</v>
      </c>
      <c r="AM188" s="220">
        <v>0</v>
      </c>
      <c r="AN188" s="220">
        <v>0</v>
      </c>
      <c r="AO188" s="221">
        <v>0</v>
      </c>
      <c r="AP188" s="220">
        <f t="shared" si="29"/>
        <v>0</v>
      </c>
      <c r="AQ188" s="220"/>
      <c r="AR188" s="220"/>
      <c r="AS188" s="220"/>
      <c r="AT188" s="222">
        <f t="shared" si="30"/>
        <v>0</v>
      </c>
      <c r="AU188" s="220"/>
      <c r="AV188" s="223" t="s">
        <v>601</v>
      </c>
      <c r="AW188" s="220" t="s">
        <v>601</v>
      </c>
      <c r="AX188" s="224" t="str">
        <f t="shared" si="31"/>
        <v/>
      </c>
      <c r="AY188" s="225"/>
      <c r="AZ188" s="226"/>
      <c r="BA188" s="226"/>
      <c r="BB188" s="226"/>
      <c r="BC188" s="217"/>
      <c r="BE188" s="227">
        <f t="shared" si="32"/>
        <v>-179</v>
      </c>
      <c r="BK188" s="219"/>
      <c r="BO188" s="219"/>
    </row>
    <row r="189" spans="1:67" ht="11.25" x14ac:dyDescent="0.2">
      <c r="A189" s="151">
        <v>180</v>
      </c>
      <c r="B189" s="152" t="s">
        <v>468</v>
      </c>
      <c r="C189" s="151">
        <v>0</v>
      </c>
      <c r="D189" s="215">
        <v>0</v>
      </c>
      <c r="E189" s="154">
        <v>0</v>
      </c>
      <c r="F189" s="154">
        <v>0</v>
      </c>
      <c r="G189" s="154">
        <v>0</v>
      </c>
      <c r="H189" s="154">
        <v>0</v>
      </c>
      <c r="I189" s="154">
        <v>0</v>
      </c>
      <c r="J189" s="154">
        <v>0</v>
      </c>
      <c r="K189" s="216">
        <v>0</v>
      </c>
      <c r="L189" s="154">
        <v>0</v>
      </c>
      <c r="M189" s="154">
        <v>0</v>
      </c>
      <c r="N189" s="154">
        <v>0</v>
      </c>
      <c r="O189" s="154">
        <v>0</v>
      </c>
      <c r="P189" s="154">
        <v>0</v>
      </c>
      <c r="Q189" s="154">
        <v>0</v>
      </c>
      <c r="R189" s="154">
        <v>0</v>
      </c>
      <c r="S189" s="154">
        <v>0</v>
      </c>
      <c r="T189" s="154">
        <v>0</v>
      </c>
      <c r="U189" s="154">
        <f t="shared" si="28"/>
        <v>0</v>
      </c>
      <c r="V189" s="217">
        <f t="shared" si="22"/>
        <v>0</v>
      </c>
      <c r="W189" s="154"/>
      <c r="X189" s="154">
        <v>164907.6</v>
      </c>
      <c r="Y189" s="154">
        <v>182794.7</v>
      </c>
      <c r="Z189" s="154">
        <f t="shared" si="23"/>
        <v>17887.100000000006</v>
      </c>
      <c r="AA189" s="154">
        <f t="shared" si="24"/>
        <v>0</v>
      </c>
      <c r="AB189" s="154"/>
      <c r="AC189" s="217">
        <v>0</v>
      </c>
      <c r="AD189" s="217">
        <f t="shared" si="25"/>
        <v>0</v>
      </c>
      <c r="AE189" s="218">
        <f t="shared" si="26"/>
        <v>0</v>
      </c>
      <c r="AF189" s="154">
        <v>0</v>
      </c>
      <c r="AG189" s="219" t="s">
        <v>704</v>
      </c>
      <c r="AH189" s="217">
        <f t="shared" si="27"/>
        <v>0</v>
      </c>
      <c r="AI189" s="154"/>
      <c r="AJ189" s="154"/>
      <c r="AK189" s="220">
        <v>0</v>
      </c>
      <c r="AL189" s="220">
        <v>0</v>
      </c>
      <c r="AM189" s="220">
        <v>0</v>
      </c>
      <c r="AN189" s="220">
        <v>0</v>
      </c>
      <c r="AO189" s="221">
        <v>0</v>
      </c>
      <c r="AP189" s="220">
        <f t="shared" si="29"/>
        <v>0</v>
      </c>
      <c r="AQ189" s="220"/>
      <c r="AR189" s="220"/>
      <c r="AS189" s="220"/>
      <c r="AT189" s="222">
        <f t="shared" si="30"/>
        <v>0</v>
      </c>
      <c r="AU189" s="220"/>
      <c r="AV189" s="223" t="s">
        <v>601</v>
      </c>
      <c r="AW189" s="220" t="s">
        <v>601</v>
      </c>
      <c r="AX189" s="224" t="str">
        <f t="shared" si="31"/>
        <v/>
      </c>
      <c r="AY189" s="225"/>
      <c r="AZ189" s="226"/>
      <c r="BA189" s="226"/>
      <c r="BB189" s="226"/>
      <c r="BC189" s="217"/>
      <c r="BE189" s="227">
        <f t="shared" si="32"/>
        <v>-180</v>
      </c>
      <c r="BK189" s="219"/>
      <c r="BO189" s="219"/>
    </row>
    <row r="190" spans="1:67" ht="11.25" x14ac:dyDescent="0.2">
      <c r="A190" s="151">
        <v>181</v>
      </c>
      <c r="B190" s="152" t="s">
        <v>121</v>
      </c>
      <c r="C190" s="151">
        <v>1</v>
      </c>
      <c r="D190" s="215">
        <v>0</v>
      </c>
      <c r="E190" s="154">
        <v>236000</v>
      </c>
      <c r="F190" s="154">
        <v>0</v>
      </c>
      <c r="G190" s="154">
        <v>0</v>
      </c>
      <c r="H190" s="154">
        <v>0</v>
      </c>
      <c r="I190" s="154">
        <v>1350000</v>
      </c>
      <c r="J190" s="154">
        <v>5073147</v>
      </c>
      <c r="K190" s="216">
        <v>3608250</v>
      </c>
      <c r="L190" s="154">
        <v>6412128</v>
      </c>
      <c r="M190" s="154">
        <v>2869</v>
      </c>
      <c r="N190" s="154">
        <v>0</v>
      </c>
      <c r="O190" s="154">
        <v>214520.67</v>
      </c>
      <c r="P190" s="154">
        <v>0</v>
      </c>
      <c r="Q190" s="154">
        <v>0</v>
      </c>
      <c r="R190" s="154">
        <v>0</v>
      </c>
      <c r="S190" s="154">
        <v>0</v>
      </c>
      <c r="T190" s="154" t="s">
        <v>712</v>
      </c>
      <c r="U190" s="154">
        <f t="shared" si="28"/>
        <v>16896914.670000002</v>
      </c>
      <c r="V190" s="217">
        <f t="shared" si="22"/>
        <v>15.27623442610232</v>
      </c>
      <c r="W190" s="154"/>
      <c r="X190" s="154">
        <v>109298849.82999998</v>
      </c>
      <c r="Y190" s="154">
        <v>110609160.59999999</v>
      </c>
      <c r="Z190" s="154">
        <f t="shared" si="23"/>
        <v>1310310.7700000107</v>
      </c>
      <c r="AA190" s="154">
        <f t="shared" si="24"/>
        <v>200166.14493566804</v>
      </c>
      <c r="AB190" s="154"/>
      <c r="AC190" s="217">
        <v>101.41418881168643</v>
      </c>
      <c r="AD190" s="217">
        <f t="shared" si="25"/>
        <v>101.01569653001017</v>
      </c>
      <c r="AE190" s="218">
        <f t="shared" si="26"/>
        <v>-0.39849228167625483</v>
      </c>
      <c r="AF190" s="154">
        <v>149</v>
      </c>
      <c r="AG190" s="219">
        <v>1</v>
      </c>
      <c r="AH190" s="217">
        <f t="shared" si="27"/>
        <v>101.01569653001017</v>
      </c>
      <c r="AI190" s="154"/>
      <c r="AJ190" s="154"/>
      <c r="AK190" s="220">
        <v>101.41418881168643</v>
      </c>
      <c r="AL190" s="220">
        <v>101.87618803179477</v>
      </c>
      <c r="AM190" s="220">
        <v>101.87641480532201</v>
      </c>
      <c r="AN190" s="220">
        <v>101.41418881168643</v>
      </c>
      <c r="AO190" s="221">
        <v>101.49904372078531</v>
      </c>
      <c r="AP190" s="220">
        <f t="shared" si="29"/>
        <v>101.01569653001017</v>
      </c>
      <c r="AQ190" s="220"/>
      <c r="AR190" s="220"/>
      <c r="AS190" s="220"/>
      <c r="AT190" s="222">
        <f t="shared" si="30"/>
        <v>-0.48334719077513455</v>
      </c>
      <c r="AU190" s="220"/>
      <c r="AV190" s="223">
        <v>10.063037309385781</v>
      </c>
      <c r="AW190" s="220">
        <v>9.6133097603403517</v>
      </c>
      <c r="AX190" s="224">
        <f t="shared" si="31"/>
        <v>-0.44972754904542889</v>
      </c>
      <c r="AY190" s="225"/>
      <c r="AZ190" s="226"/>
      <c r="BA190" s="226"/>
      <c r="BB190" s="226"/>
      <c r="BC190" s="217"/>
      <c r="BE190" s="227">
        <f t="shared" si="32"/>
        <v>-181</v>
      </c>
      <c r="BK190" s="219"/>
      <c r="BO190" s="219"/>
    </row>
    <row r="191" spans="1:67" ht="11.25" x14ac:dyDescent="0.2">
      <c r="A191" s="151">
        <v>182</v>
      </c>
      <c r="B191" s="152" t="s">
        <v>213</v>
      </c>
      <c r="C191" s="151">
        <v>1</v>
      </c>
      <c r="D191" s="215">
        <v>0</v>
      </c>
      <c r="E191" s="154">
        <v>0</v>
      </c>
      <c r="F191" s="154">
        <v>0</v>
      </c>
      <c r="G191" s="154">
        <v>0</v>
      </c>
      <c r="H191" s="154">
        <v>0</v>
      </c>
      <c r="I191" s="154">
        <v>0</v>
      </c>
      <c r="J191" s="154">
        <v>108642</v>
      </c>
      <c r="K191" s="216">
        <v>103841</v>
      </c>
      <c r="L191" s="154">
        <v>2028302</v>
      </c>
      <c r="M191" s="154">
        <v>865</v>
      </c>
      <c r="N191" s="154">
        <v>113518</v>
      </c>
      <c r="O191" s="154">
        <v>58192.47</v>
      </c>
      <c r="P191" s="154">
        <v>0</v>
      </c>
      <c r="Q191" s="154">
        <v>0</v>
      </c>
      <c r="R191" s="154">
        <v>0</v>
      </c>
      <c r="S191" s="154">
        <v>0</v>
      </c>
      <c r="T191" s="154" t="s">
        <v>703</v>
      </c>
      <c r="U191" s="154">
        <f t="shared" si="28"/>
        <v>2413360.4700000002</v>
      </c>
      <c r="V191" s="217">
        <f t="shared" si="22"/>
        <v>4.6361757486637822</v>
      </c>
      <c r="W191" s="154"/>
      <c r="X191" s="154">
        <v>44333813.130000003</v>
      </c>
      <c r="Y191" s="154">
        <v>52054982.399999999</v>
      </c>
      <c r="Z191" s="154">
        <f t="shared" si="23"/>
        <v>7721169.2699999958</v>
      </c>
      <c r="AA191" s="154">
        <f t="shared" si="24"/>
        <v>357966.97720902023</v>
      </c>
      <c r="AB191" s="154"/>
      <c r="AC191" s="217">
        <v>119.51204304515628</v>
      </c>
      <c r="AD191" s="217">
        <f t="shared" si="25"/>
        <v>116.60854723053005</v>
      </c>
      <c r="AE191" s="218">
        <f t="shared" si="26"/>
        <v>-2.9034958146262255</v>
      </c>
      <c r="AF191" s="154">
        <v>42</v>
      </c>
      <c r="AG191" s="219">
        <v>1</v>
      </c>
      <c r="AH191" s="217">
        <f t="shared" si="27"/>
        <v>116.60854723053005</v>
      </c>
      <c r="AI191" s="154"/>
      <c r="AJ191" s="154"/>
      <c r="AK191" s="220">
        <v>119.51204304515628</v>
      </c>
      <c r="AL191" s="220">
        <v>119.3958071077009</v>
      </c>
      <c r="AM191" s="220">
        <v>119.51204304515628</v>
      </c>
      <c r="AN191" s="220">
        <v>119.51204304515628</v>
      </c>
      <c r="AO191" s="221">
        <v>119.51204304515628</v>
      </c>
      <c r="AP191" s="220">
        <f t="shared" si="29"/>
        <v>116.60854723053005</v>
      </c>
      <c r="AQ191" s="220"/>
      <c r="AR191" s="220"/>
      <c r="AS191" s="220"/>
      <c r="AT191" s="222">
        <f t="shared" si="30"/>
        <v>-2.9034958146262255</v>
      </c>
      <c r="AU191" s="220"/>
      <c r="AV191" s="223">
        <v>8.3910412278742381</v>
      </c>
      <c r="AW191" s="220">
        <v>5.3198674172592639</v>
      </c>
      <c r="AX191" s="224">
        <f t="shared" si="31"/>
        <v>-3.0711738106149742</v>
      </c>
      <c r="AY191" s="225"/>
      <c r="AZ191" s="226"/>
      <c r="BA191" s="226"/>
      <c r="BB191" s="226"/>
      <c r="BC191" s="217"/>
      <c r="BE191" s="227">
        <f t="shared" si="32"/>
        <v>-182</v>
      </c>
      <c r="BK191" s="219"/>
      <c r="BO191" s="219"/>
    </row>
    <row r="192" spans="1:67" ht="11.25" x14ac:dyDescent="0.2">
      <c r="A192" s="151">
        <v>183</v>
      </c>
      <c r="B192" s="152" t="s">
        <v>469</v>
      </c>
      <c r="C192" s="151">
        <v>0</v>
      </c>
      <c r="D192" s="215">
        <v>0</v>
      </c>
      <c r="E192" s="154">
        <v>0</v>
      </c>
      <c r="F192" s="154">
        <v>0</v>
      </c>
      <c r="G192" s="154">
        <v>0</v>
      </c>
      <c r="H192" s="154">
        <v>0</v>
      </c>
      <c r="I192" s="154">
        <v>0</v>
      </c>
      <c r="J192" s="154">
        <v>0</v>
      </c>
      <c r="K192" s="216">
        <v>0</v>
      </c>
      <c r="L192" s="154">
        <v>0</v>
      </c>
      <c r="M192" s="154">
        <v>0</v>
      </c>
      <c r="N192" s="154">
        <v>0</v>
      </c>
      <c r="O192" s="154">
        <v>0</v>
      </c>
      <c r="P192" s="154">
        <v>0</v>
      </c>
      <c r="Q192" s="154">
        <v>0</v>
      </c>
      <c r="R192" s="154">
        <v>0</v>
      </c>
      <c r="S192" s="154">
        <v>0</v>
      </c>
      <c r="T192" s="154">
        <v>0</v>
      </c>
      <c r="U192" s="154">
        <f t="shared" si="28"/>
        <v>0</v>
      </c>
      <c r="V192" s="217">
        <f t="shared" si="22"/>
        <v>0</v>
      </c>
      <c r="W192" s="154"/>
      <c r="X192" s="154">
        <v>49472.28</v>
      </c>
      <c r="Y192" s="154">
        <v>59424</v>
      </c>
      <c r="Z192" s="154">
        <f t="shared" si="23"/>
        <v>9951.7200000000012</v>
      </c>
      <c r="AA192" s="154">
        <f t="shared" si="24"/>
        <v>0</v>
      </c>
      <c r="AB192" s="154"/>
      <c r="AC192" s="217">
        <v>0</v>
      </c>
      <c r="AD192" s="217">
        <f t="shared" si="25"/>
        <v>0</v>
      </c>
      <c r="AE192" s="218">
        <f t="shared" si="26"/>
        <v>0</v>
      </c>
      <c r="AF192" s="154">
        <v>0</v>
      </c>
      <c r="AG192" s="219" t="s">
        <v>704</v>
      </c>
      <c r="AH192" s="217">
        <f t="shared" si="27"/>
        <v>0</v>
      </c>
      <c r="AI192" s="154"/>
      <c r="AJ192" s="154"/>
      <c r="AK192" s="220">
        <v>0</v>
      </c>
      <c r="AL192" s="220">
        <v>0</v>
      </c>
      <c r="AM192" s="220">
        <v>0</v>
      </c>
      <c r="AN192" s="220">
        <v>0</v>
      </c>
      <c r="AO192" s="221">
        <v>0</v>
      </c>
      <c r="AP192" s="220">
        <f t="shared" si="29"/>
        <v>0</v>
      </c>
      <c r="AQ192" s="220"/>
      <c r="AR192" s="220"/>
      <c r="AS192" s="220"/>
      <c r="AT192" s="222">
        <f t="shared" si="30"/>
        <v>0</v>
      </c>
      <c r="AU192" s="220"/>
      <c r="AV192" s="223" t="s">
        <v>601</v>
      </c>
      <c r="AW192" s="220" t="s">
        <v>601</v>
      </c>
      <c r="AX192" s="224" t="str">
        <f t="shared" si="31"/>
        <v/>
      </c>
      <c r="AY192" s="225"/>
      <c r="AZ192" s="226"/>
      <c r="BA192" s="226"/>
      <c r="BB192" s="226"/>
      <c r="BC192" s="217"/>
      <c r="BE192" s="227">
        <f t="shared" si="32"/>
        <v>-183</v>
      </c>
      <c r="BK192" s="219"/>
      <c r="BO192" s="219"/>
    </row>
    <row r="193" spans="1:67" ht="11.25" x14ac:dyDescent="0.2">
      <c r="A193" s="151">
        <v>184</v>
      </c>
      <c r="B193" s="152" t="s">
        <v>264</v>
      </c>
      <c r="C193" s="151">
        <v>1</v>
      </c>
      <c r="D193" s="215">
        <v>307970</v>
      </c>
      <c r="E193" s="154">
        <v>70000</v>
      </c>
      <c r="F193" s="154">
        <v>0</v>
      </c>
      <c r="G193" s="154">
        <v>0</v>
      </c>
      <c r="H193" s="154">
        <v>0</v>
      </c>
      <c r="I193" s="154">
        <v>0</v>
      </c>
      <c r="J193" s="154">
        <v>60393</v>
      </c>
      <c r="K193" s="216">
        <v>198266</v>
      </c>
      <c r="L193" s="154">
        <v>0</v>
      </c>
      <c r="M193" s="154">
        <v>0</v>
      </c>
      <c r="N193" s="154">
        <v>0</v>
      </c>
      <c r="O193" s="154">
        <v>1490.02</v>
      </c>
      <c r="P193" s="154">
        <v>0</v>
      </c>
      <c r="Q193" s="154">
        <v>0</v>
      </c>
      <c r="R193" s="154">
        <v>0</v>
      </c>
      <c r="S193" s="154">
        <v>0</v>
      </c>
      <c r="T193" s="154" t="s">
        <v>703</v>
      </c>
      <c r="U193" s="154">
        <f t="shared" si="28"/>
        <v>638119.02</v>
      </c>
      <c r="V193" s="217">
        <f t="shared" si="22"/>
        <v>4.2288133488306121</v>
      </c>
      <c r="W193" s="154"/>
      <c r="X193" s="154">
        <v>8542770.1967999991</v>
      </c>
      <c r="Y193" s="154">
        <v>15089789.199999999</v>
      </c>
      <c r="Z193" s="154">
        <f t="shared" si="23"/>
        <v>6547019.0032000002</v>
      </c>
      <c r="AA193" s="154">
        <f t="shared" si="24"/>
        <v>276861.21355779847</v>
      </c>
      <c r="AB193" s="154"/>
      <c r="AC193" s="217">
        <v>182.067491328644</v>
      </c>
      <c r="AD193" s="217">
        <f t="shared" si="25"/>
        <v>173.3972428755126</v>
      </c>
      <c r="AE193" s="218">
        <f t="shared" si="26"/>
        <v>-8.6702484531313928</v>
      </c>
      <c r="AF193" s="154">
        <v>1</v>
      </c>
      <c r="AG193" s="219">
        <v>1</v>
      </c>
      <c r="AH193" s="217">
        <f t="shared" si="27"/>
        <v>173.3972428755126</v>
      </c>
      <c r="AI193" s="154"/>
      <c r="AJ193" s="154"/>
      <c r="AK193" s="220">
        <v>182.067491328644</v>
      </c>
      <c r="AL193" s="220">
        <v>182.06744969978155</v>
      </c>
      <c r="AM193" s="220">
        <v>182.067491328644</v>
      </c>
      <c r="AN193" s="220">
        <v>182.067491328644</v>
      </c>
      <c r="AO193" s="221">
        <v>173.73122787175507</v>
      </c>
      <c r="AP193" s="220">
        <f t="shared" si="29"/>
        <v>173.3972428755126</v>
      </c>
      <c r="AQ193" s="220"/>
      <c r="AR193" s="220"/>
      <c r="AS193" s="220"/>
      <c r="AT193" s="222">
        <f t="shared" si="30"/>
        <v>-0.33398499624246369</v>
      </c>
      <c r="AU193" s="220"/>
      <c r="AV193" s="223">
        <v>9.3954080295597571</v>
      </c>
      <c r="AW193" s="220">
        <v>4.8536370583047299</v>
      </c>
      <c r="AX193" s="224">
        <f t="shared" si="31"/>
        <v>-4.5417709712550272</v>
      </c>
      <c r="AY193" s="225"/>
      <c r="AZ193" s="226"/>
      <c r="BA193" s="226"/>
      <c r="BB193" s="226"/>
      <c r="BC193" s="217"/>
      <c r="BE193" s="227">
        <f t="shared" si="32"/>
        <v>-184</v>
      </c>
      <c r="BK193" s="219"/>
      <c r="BO193" s="219"/>
    </row>
    <row r="194" spans="1:67" ht="11.25" x14ac:dyDescent="0.2">
      <c r="A194" s="151">
        <v>185</v>
      </c>
      <c r="B194" s="152" t="s">
        <v>147</v>
      </c>
      <c r="C194" s="151">
        <v>1</v>
      </c>
      <c r="D194" s="215">
        <v>0</v>
      </c>
      <c r="E194" s="154">
        <v>140940</v>
      </c>
      <c r="F194" s="154">
        <v>0</v>
      </c>
      <c r="G194" s="154">
        <v>0</v>
      </c>
      <c r="H194" s="154">
        <v>0</v>
      </c>
      <c r="I194" s="154">
        <v>0</v>
      </c>
      <c r="J194" s="154">
        <v>1999120</v>
      </c>
      <c r="K194" s="216">
        <v>1947800</v>
      </c>
      <c r="L194" s="154">
        <v>1581565</v>
      </c>
      <c r="M194" s="154">
        <v>14712</v>
      </c>
      <c r="N194" s="154">
        <v>183643</v>
      </c>
      <c r="O194" s="154">
        <v>173531.19</v>
      </c>
      <c r="P194" s="154">
        <v>0</v>
      </c>
      <c r="Q194" s="154">
        <v>0</v>
      </c>
      <c r="R194" s="154">
        <v>410000</v>
      </c>
      <c r="S194" s="154">
        <v>0</v>
      </c>
      <c r="T194" s="154" t="s">
        <v>706</v>
      </c>
      <c r="U194" s="154">
        <f t="shared" si="28"/>
        <v>5344215.6900000004</v>
      </c>
      <c r="V194" s="217">
        <f t="shared" si="22"/>
        <v>6.2476247314677549</v>
      </c>
      <c r="W194" s="154"/>
      <c r="X194" s="154">
        <v>75437511.279999986</v>
      </c>
      <c r="Y194" s="154">
        <v>85539959.900000006</v>
      </c>
      <c r="Z194" s="154">
        <f t="shared" si="23"/>
        <v>10102448.62000002</v>
      </c>
      <c r="AA194" s="154">
        <f t="shared" si="24"/>
        <v>631163.07846694416</v>
      </c>
      <c r="AB194" s="154"/>
      <c r="AC194" s="217">
        <v>112.73241647428188</v>
      </c>
      <c r="AD194" s="217">
        <f t="shared" si="25"/>
        <v>112.55514051408548</v>
      </c>
      <c r="AE194" s="218">
        <f t="shared" si="26"/>
        <v>-0.17727596019639691</v>
      </c>
      <c r="AF194" s="154">
        <v>147</v>
      </c>
      <c r="AG194" s="219">
        <v>1</v>
      </c>
      <c r="AH194" s="217">
        <f t="shared" si="27"/>
        <v>112.55514051408548</v>
      </c>
      <c r="AI194" s="154"/>
      <c r="AJ194" s="154"/>
      <c r="AK194" s="220">
        <v>112.73241647428188</v>
      </c>
      <c r="AL194" s="220">
        <v>112.71555781831199</v>
      </c>
      <c r="AM194" s="220">
        <v>112.73241647428188</v>
      </c>
      <c r="AN194" s="220">
        <v>112.73241647428188</v>
      </c>
      <c r="AO194" s="221">
        <v>112.38665139483163</v>
      </c>
      <c r="AP194" s="220">
        <f t="shared" si="29"/>
        <v>112.55514051408548</v>
      </c>
      <c r="AQ194" s="220"/>
      <c r="AR194" s="220"/>
      <c r="AS194" s="220"/>
      <c r="AT194" s="222">
        <f t="shared" si="30"/>
        <v>0.16848911925384868</v>
      </c>
      <c r="AU194" s="220"/>
      <c r="AV194" s="223">
        <v>13.398616696652887</v>
      </c>
      <c r="AW194" s="220">
        <v>13.258502676520589</v>
      </c>
      <c r="AX194" s="224">
        <f t="shared" si="31"/>
        <v>-0.14011402013229812</v>
      </c>
      <c r="AY194" s="225"/>
      <c r="AZ194" s="226"/>
      <c r="BA194" s="226"/>
      <c r="BB194" s="226"/>
      <c r="BC194" s="217"/>
      <c r="BE194" s="227">
        <f t="shared" si="32"/>
        <v>-185</v>
      </c>
      <c r="BK194" s="219"/>
      <c r="BO194" s="219"/>
    </row>
    <row r="195" spans="1:67" ht="11.25" x14ac:dyDescent="0.2">
      <c r="A195" s="151">
        <v>186</v>
      </c>
      <c r="B195" s="152" t="s">
        <v>148</v>
      </c>
      <c r="C195" s="151">
        <v>1</v>
      </c>
      <c r="D195" s="215">
        <v>0</v>
      </c>
      <c r="E195" s="154">
        <v>0</v>
      </c>
      <c r="F195" s="154">
        <v>0</v>
      </c>
      <c r="G195" s="154">
        <v>0</v>
      </c>
      <c r="H195" s="154">
        <v>0</v>
      </c>
      <c r="I195" s="154">
        <v>0</v>
      </c>
      <c r="J195" s="154">
        <v>1154447</v>
      </c>
      <c r="K195" s="216">
        <v>508894</v>
      </c>
      <c r="L195" s="154">
        <v>1067185</v>
      </c>
      <c r="M195" s="154">
        <v>0</v>
      </c>
      <c r="N195" s="154">
        <v>35238</v>
      </c>
      <c r="O195" s="154">
        <v>6028.33</v>
      </c>
      <c r="P195" s="154">
        <v>0</v>
      </c>
      <c r="Q195" s="154">
        <v>0</v>
      </c>
      <c r="R195" s="154">
        <v>0</v>
      </c>
      <c r="S195" s="154">
        <v>0</v>
      </c>
      <c r="T195" s="154" t="s">
        <v>703</v>
      </c>
      <c r="U195" s="154">
        <f t="shared" si="28"/>
        <v>2771792.33</v>
      </c>
      <c r="V195" s="217">
        <f t="shared" si="22"/>
        <v>9.1921886078627626</v>
      </c>
      <c r="W195" s="154"/>
      <c r="X195" s="154">
        <v>22434599.240000002</v>
      </c>
      <c r="Y195" s="154">
        <v>30153780</v>
      </c>
      <c r="Z195" s="154">
        <f t="shared" si="23"/>
        <v>7719180.7599999979</v>
      </c>
      <c r="AA195" s="154">
        <f t="shared" si="24"/>
        <v>709561.65444105398</v>
      </c>
      <c r="AB195" s="154"/>
      <c r="AC195" s="217">
        <v>136.0534287779991</v>
      </c>
      <c r="AD195" s="217">
        <f t="shared" si="25"/>
        <v>131.24468162132831</v>
      </c>
      <c r="AE195" s="218">
        <f t="shared" si="26"/>
        <v>-4.8087471566707904</v>
      </c>
      <c r="AF195" s="154">
        <v>10</v>
      </c>
      <c r="AG195" s="219">
        <v>1</v>
      </c>
      <c r="AH195" s="217">
        <f t="shared" si="27"/>
        <v>131.24468162132831</v>
      </c>
      <c r="AI195" s="154"/>
      <c r="AJ195" s="154"/>
      <c r="AK195" s="220">
        <v>136.0534287779991</v>
      </c>
      <c r="AL195" s="220">
        <v>136.05317716840696</v>
      </c>
      <c r="AM195" s="220">
        <v>136.0534287779991</v>
      </c>
      <c r="AN195" s="220">
        <v>136.0534287779991</v>
      </c>
      <c r="AO195" s="221">
        <v>130.90483782914956</v>
      </c>
      <c r="AP195" s="220">
        <f t="shared" si="29"/>
        <v>131.24468162132831</v>
      </c>
      <c r="AQ195" s="220"/>
      <c r="AR195" s="220"/>
      <c r="AS195" s="220"/>
      <c r="AT195" s="222">
        <f t="shared" si="30"/>
        <v>0.33984379217875471</v>
      </c>
      <c r="AU195" s="220"/>
      <c r="AV195" s="223">
        <v>8.5319868653060773</v>
      </c>
      <c r="AW195" s="220">
        <v>4.2694315772405629</v>
      </c>
      <c r="AX195" s="224">
        <f t="shared" si="31"/>
        <v>-4.2625552880655144</v>
      </c>
      <c r="AY195" s="225"/>
      <c r="AZ195" s="226"/>
      <c r="BA195" s="226"/>
      <c r="BB195" s="226"/>
      <c r="BC195" s="217"/>
      <c r="BE195" s="227">
        <f t="shared" si="32"/>
        <v>-186</v>
      </c>
      <c r="BK195" s="219"/>
      <c r="BO195" s="219"/>
    </row>
    <row r="196" spans="1:67" ht="11.25" x14ac:dyDescent="0.2">
      <c r="A196" s="151">
        <v>187</v>
      </c>
      <c r="B196" s="152" t="s">
        <v>227</v>
      </c>
      <c r="C196" s="151">
        <v>1</v>
      </c>
      <c r="D196" s="215">
        <v>0</v>
      </c>
      <c r="E196" s="154">
        <v>40630</v>
      </c>
      <c r="F196" s="154">
        <v>0</v>
      </c>
      <c r="G196" s="154">
        <v>0</v>
      </c>
      <c r="H196" s="154">
        <v>0</v>
      </c>
      <c r="I196" s="154">
        <v>0</v>
      </c>
      <c r="J196" s="154">
        <v>323418</v>
      </c>
      <c r="K196" s="216">
        <v>442123</v>
      </c>
      <c r="L196" s="154">
        <v>474538.07</v>
      </c>
      <c r="M196" s="154">
        <v>2106</v>
      </c>
      <c r="N196" s="154">
        <v>14025</v>
      </c>
      <c r="O196" s="154">
        <v>9382.66</v>
      </c>
      <c r="P196" s="154">
        <v>0</v>
      </c>
      <c r="Q196" s="154">
        <v>0</v>
      </c>
      <c r="R196" s="154">
        <v>0</v>
      </c>
      <c r="S196" s="154">
        <v>0</v>
      </c>
      <c r="T196" s="154" t="s">
        <v>703</v>
      </c>
      <c r="U196" s="154">
        <f t="shared" si="28"/>
        <v>1306222.73</v>
      </c>
      <c r="V196" s="217">
        <f t="shared" si="22"/>
        <v>5.8444067925991181</v>
      </c>
      <c r="W196" s="154"/>
      <c r="X196" s="154">
        <v>14054851.192480003</v>
      </c>
      <c r="Y196" s="154">
        <v>22349962.560000002</v>
      </c>
      <c r="Z196" s="154">
        <f t="shared" si="23"/>
        <v>8295111.3675199989</v>
      </c>
      <c r="AA196" s="154">
        <f t="shared" si="24"/>
        <v>484800.0522170004</v>
      </c>
      <c r="AB196" s="154"/>
      <c r="AC196" s="217">
        <v>164.17882110197769</v>
      </c>
      <c r="AD196" s="217">
        <f t="shared" si="25"/>
        <v>155.57021706129396</v>
      </c>
      <c r="AE196" s="218">
        <f t="shared" si="26"/>
        <v>-8.6086040406837299</v>
      </c>
      <c r="AF196" s="154">
        <v>2</v>
      </c>
      <c r="AG196" s="219">
        <v>1</v>
      </c>
      <c r="AH196" s="217">
        <f t="shared" si="27"/>
        <v>155.57021706129396</v>
      </c>
      <c r="AI196" s="154"/>
      <c r="AJ196" s="154"/>
      <c r="AK196" s="220">
        <v>164.17882110197769</v>
      </c>
      <c r="AL196" s="220">
        <v>164.1104831540348</v>
      </c>
      <c r="AM196" s="220">
        <v>164.17882110197769</v>
      </c>
      <c r="AN196" s="220">
        <v>164.17882110197769</v>
      </c>
      <c r="AO196" s="221">
        <v>156.39938366859207</v>
      </c>
      <c r="AP196" s="220">
        <f t="shared" si="29"/>
        <v>155.57021706129396</v>
      </c>
      <c r="AQ196" s="220"/>
      <c r="AR196" s="220"/>
      <c r="AS196" s="220"/>
      <c r="AT196" s="222">
        <f t="shared" si="30"/>
        <v>-0.82916660729810587</v>
      </c>
      <c r="AU196" s="220"/>
      <c r="AV196" s="223">
        <v>8.4957099532448925</v>
      </c>
      <c r="AW196" s="220">
        <v>1.7036905370599142</v>
      </c>
      <c r="AX196" s="224">
        <f t="shared" si="31"/>
        <v>-6.7920194161849778</v>
      </c>
      <c r="AY196" s="225"/>
      <c r="AZ196" s="226"/>
      <c r="BA196" s="226"/>
      <c r="BB196" s="226"/>
      <c r="BC196" s="217"/>
      <c r="BE196" s="227">
        <f t="shared" si="32"/>
        <v>-187</v>
      </c>
      <c r="BK196" s="219"/>
      <c r="BO196" s="219"/>
    </row>
    <row r="197" spans="1:67" ht="11.25" x14ac:dyDescent="0.2">
      <c r="A197" s="151">
        <v>188</v>
      </c>
      <c r="B197" s="152" t="s">
        <v>470</v>
      </c>
      <c r="C197" s="151">
        <v>0</v>
      </c>
      <c r="D197" s="215">
        <v>0</v>
      </c>
      <c r="E197" s="154">
        <v>0</v>
      </c>
      <c r="F197" s="154">
        <v>0</v>
      </c>
      <c r="G197" s="154">
        <v>0</v>
      </c>
      <c r="H197" s="154">
        <v>0</v>
      </c>
      <c r="I197" s="154">
        <v>0</v>
      </c>
      <c r="J197" s="154">
        <v>0</v>
      </c>
      <c r="K197" s="216">
        <v>0</v>
      </c>
      <c r="L197" s="154">
        <v>0</v>
      </c>
      <c r="M197" s="154">
        <v>0</v>
      </c>
      <c r="N197" s="154">
        <v>0</v>
      </c>
      <c r="O197" s="154">
        <v>0</v>
      </c>
      <c r="P197" s="154">
        <v>0</v>
      </c>
      <c r="Q197" s="154">
        <v>0</v>
      </c>
      <c r="R197" s="154">
        <v>0</v>
      </c>
      <c r="S197" s="154">
        <v>0</v>
      </c>
      <c r="T197" s="154">
        <v>0</v>
      </c>
      <c r="U197" s="154">
        <f t="shared" si="28"/>
        <v>0</v>
      </c>
      <c r="V197" s="217">
        <f t="shared" si="22"/>
        <v>0</v>
      </c>
      <c r="W197" s="154"/>
      <c r="X197" s="154">
        <v>98944.56</v>
      </c>
      <c r="Y197" s="154">
        <v>198900</v>
      </c>
      <c r="Z197" s="154">
        <f t="shared" si="23"/>
        <v>99955.44</v>
      </c>
      <c r="AA197" s="154">
        <f t="shared" si="24"/>
        <v>0</v>
      </c>
      <c r="AB197" s="154"/>
      <c r="AC197" s="217">
        <v>0</v>
      </c>
      <c r="AD197" s="217">
        <f t="shared" si="25"/>
        <v>0</v>
      </c>
      <c r="AE197" s="218">
        <f t="shared" si="26"/>
        <v>0</v>
      </c>
      <c r="AF197" s="154">
        <v>0</v>
      </c>
      <c r="AG197" s="219" t="s">
        <v>704</v>
      </c>
      <c r="AH197" s="217">
        <f t="shared" si="27"/>
        <v>0</v>
      </c>
      <c r="AI197" s="154"/>
      <c r="AJ197" s="154"/>
      <c r="AK197" s="220">
        <v>0</v>
      </c>
      <c r="AL197" s="220">
        <v>0</v>
      </c>
      <c r="AM197" s="220">
        <v>0</v>
      </c>
      <c r="AN197" s="220">
        <v>0</v>
      </c>
      <c r="AO197" s="221">
        <v>0</v>
      </c>
      <c r="AP197" s="220">
        <f t="shared" si="29"/>
        <v>0</v>
      </c>
      <c r="AQ197" s="220"/>
      <c r="AR197" s="220"/>
      <c r="AS197" s="220"/>
      <c r="AT197" s="222">
        <f t="shared" si="30"/>
        <v>0</v>
      </c>
      <c r="AU197" s="220"/>
      <c r="AV197" s="223" t="s">
        <v>601</v>
      </c>
      <c r="AW197" s="220" t="s">
        <v>601</v>
      </c>
      <c r="AX197" s="224" t="str">
        <f t="shared" si="31"/>
        <v/>
      </c>
      <c r="AY197" s="225"/>
      <c r="AZ197" s="226"/>
      <c r="BA197" s="226"/>
      <c r="BB197" s="226"/>
      <c r="BC197" s="217"/>
      <c r="BE197" s="227">
        <f t="shared" si="32"/>
        <v>-188</v>
      </c>
      <c r="BK197" s="219"/>
      <c r="BO197" s="219"/>
    </row>
    <row r="198" spans="1:67" ht="11.25" x14ac:dyDescent="0.2">
      <c r="A198" s="151">
        <v>189</v>
      </c>
      <c r="B198" s="152" t="s">
        <v>59</v>
      </c>
      <c r="C198" s="151">
        <v>1</v>
      </c>
      <c r="D198" s="215">
        <v>0</v>
      </c>
      <c r="E198" s="154">
        <v>0</v>
      </c>
      <c r="F198" s="154">
        <v>0</v>
      </c>
      <c r="G198" s="154">
        <v>0</v>
      </c>
      <c r="H198" s="154">
        <v>0</v>
      </c>
      <c r="I198" s="154">
        <v>600000</v>
      </c>
      <c r="J198" s="154">
        <v>1600000</v>
      </c>
      <c r="K198" s="216">
        <v>1100000</v>
      </c>
      <c r="L198" s="154">
        <v>1580081</v>
      </c>
      <c r="M198" s="154">
        <v>0</v>
      </c>
      <c r="N198" s="154">
        <v>0</v>
      </c>
      <c r="O198" s="154">
        <v>30558.85</v>
      </c>
      <c r="P198" s="154">
        <v>0</v>
      </c>
      <c r="Q198" s="154">
        <v>0</v>
      </c>
      <c r="R198" s="154">
        <v>0</v>
      </c>
      <c r="S198" s="154">
        <v>0</v>
      </c>
      <c r="T198" s="154" t="s">
        <v>706</v>
      </c>
      <c r="U198" s="154">
        <f t="shared" si="28"/>
        <v>3804583.1499999994</v>
      </c>
      <c r="V198" s="217">
        <f t="shared" si="22"/>
        <v>5.1837647355545124</v>
      </c>
      <c r="W198" s="154"/>
      <c r="X198" s="154">
        <v>53957475.515560001</v>
      </c>
      <c r="Y198" s="154">
        <v>73394209.5</v>
      </c>
      <c r="Z198" s="154">
        <f t="shared" si="23"/>
        <v>19436733.984439999</v>
      </c>
      <c r="AA198" s="154">
        <f t="shared" si="24"/>
        <v>1007554.5620289402</v>
      </c>
      <c r="AB198" s="154"/>
      <c r="AC198" s="217">
        <v>134.51876817314573</v>
      </c>
      <c r="AD198" s="217">
        <f t="shared" si="25"/>
        <v>134.15500678325202</v>
      </c>
      <c r="AE198" s="218">
        <f t="shared" si="26"/>
        <v>-0.36376138989371043</v>
      </c>
      <c r="AF198" s="154">
        <v>18</v>
      </c>
      <c r="AG198" s="219">
        <v>1</v>
      </c>
      <c r="AH198" s="217">
        <f t="shared" si="27"/>
        <v>134.15500678325202</v>
      </c>
      <c r="AI198" s="154"/>
      <c r="AJ198" s="154"/>
      <c r="AK198" s="220">
        <v>134.51876817314573</v>
      </c>
      <c r="AL198" s="220">
        <v>134.50146226093582</v>
      </c>
      <c r="AM198" s="220">
        <v>134.51876817314573</v>
      </c>
      <c r="AN198" s="220">
        <v>134.51876817314573</v>
      </c>
      <c r="AO198" s="221">
        <v>134.00601796561116</v>
      </c>
      <c r="AP198" s="220">
        <f t="shared" si="29"/>
        <v>134.15500678325202</v>
      </c>
      <c r="AQ198" s="220"/>
      <c r="AR198" s="220"/>
      <c r="AS198" s="220"/>
      <c r="AT198" s="222">
        <f t="shared" si="30"/>
        <v>0.14898881764085559</v>
      </c>
      <c r="AU198" s="220"/>
      <c r="AV198" s="223">
        <v>5.2641326180156458</v>
      </c>
      <c r="AW198" s="220">
        <v>4.8058190231262792</v>
      </c>
      <c r="AX198" s="224">
        <f t="shared" si="31"/>
        <v>-0.45831359488936663</v>
      </c>
      <c r="AY198" s="225"/>
      <c r="AZ198" s="226"/>
      <c r="BA198" s="226"/>
      <c r="BB198" s="226"/>
      <c r="BC198" s="217"/>
      <c r="BE198" s="227">
        <f t="shared" si="32"/>
        <v>-189</v>
      </c>
      <c r="BK198" s="219"/>
      <c r="BO198" s="219"/>
    </row>
    <row r="199" spans="1:67" ht="11.25" x14ac:dyDescent="0.2">
      <c r="A199" s="151">
        <v>190</v>
      </c>
      <c r="B199" s="152" t="s">
        <v>471</v>
      </c>
      <c r="C199" s="151">
        <v>0</v>
      </c>
      <c r="D199" s="215">
        <v>0</v>
      </c>
      <c r="E199" s="154">
        <v>0</v>
      </c>
      <c r="F199" s="154">
        <v>0</v>
      </c>
      <c r="G199" s="154">
        <v>0</v>
      </c>
      <c r="H199" s="154">
        <v>0</v>
      </c>
      <c r="I199" s="154">
        <v>0</v>
      </c>
      <c r="J199" s="154">
        <v>0</v>
      </c>
      <c r="K199" s="216">
        <v>0</v>
      </c>
      <c r="L199" s="154">
        <v>0</v>
      </c>
      <c r="M199" s="154">
        <v>18030</v>
      </c>
      <c r="N199" s="154">
        <v>0</v>
      </c>
      <c r="O199" s="154">
        <v>0</v>
      </c>
      <c r="P199" s="154">
        <v>0</v>
      </c>
      <c r="Q199" s="154">
        <v>0</v>
      </c>
      <c r="R199" s="154">
        <v>0</v>
      </c>
      <c r="S199" s="154">
        <v>0</v>
      </c>
      <c r="T199" s="154">
        <v>0</v>
      </c>
      <c r="U199" s="154">
        <f t="shared" si="28"/>
        <v>18030</v>
      </c>
      <c r="V199" s="217">
        <f t="shared" si="22"/>
        <v>0</v>
      </c>
      <c r="W199" s="154"/>
      <c r="X199" s="154">
        <v>203019.31000000003</v>
      </c>
      <c r="Y199" s="154">
        <v>226109.6</v>
      </c>
      <c r="Z199" s="154">
        <f t="shared" si="23"/>
        <v>23090.289999999979</v>
      </c>
      <c r="AA199" s="154">
        <f t="shared" si="24"/>
        <v>0</v>
      </c>
      <c r="AB199" s="154"/>
      <c r="AC199" s="217">
        <v>0</v>
      </c>
      <c r="AD199" s="217">
        <f t="shared" si="25"/>
        <v>0</v>
      </c>
      <c r="AE199" s="218">
        <f t="shared" si="26"/>
        <v>0</v>
      </c>
      <c r="AF199" s="154">
        <v>0</v>
      </c>
      <c r="AG199" s="219" t="s">
        <v>704</v>
      </c>
      <c r="AH199" s="217">
        <f t="shared" si="27"/>
        <v>0</v>
      </c>
      <c r="AI199" s="154"/>
      <c r="AJ199" s="154"/>
      <c r="AK199" s="220">
        <v>0</v>
      </c>
      <c r="AL199" s="220">
        <v>0</v>
      </c>
      <c r="AM199" s="220">
        <v>0</v>
      </c>
      <c r="AN199" s="220">
        <v>0</v>
      </c>
      <c r="AO199" s="221">
        <v>0</v>
      </c>
      <c r="AP199" s="220">
        <f t="shared" si="29"/>
        <v>0</v>
      </c>
      <c r="AQ199" s="220"/>
      <c r="AR199" s="220"/>
      <c r="AS199" s="220"/>
      <c r="AT199" s="222">
        <f t="shared" si="30"/>
        <v>0</v>
      </c>
      <c r="AU199" s="220"/>
      <c r="AV199" s="223" t="s">
        <v>601</v>
      </c>
      <c r="AW199" s="220" t="s">
        <v>601</v>
      </c>
      <c r="AX199" s="224" t="str">
        <f t="shared" si="31"/>
        <v/>
      </c>
      <c r="AY199" s="225"/>
      <c r="AZ199" s="226"/>
      <c r="BA199" s="226"/>
      <c r="BB199" s="226"/>
      <c r="BC199" s="217"/>
      <c r="BE199" s="227">
        <f t="shared" si="32"/>
        <v>-190</v>
      </c>
      <c r="BK199" s="219"/>
      <c r="BO199" s="219"/>
    </row>
    <row r="200" spans="1:67" ht="11.25" x14ac:dyDescent="0.2">
      <c r="A200" s="151">
        <v>191</v>
      </c>
      <c r="B200" s="152" t="s">
        <v>192</v>
      </c>
      <c r="C200" s="151">
        <v>1</v>
      </c>
      <c r="D200" s="215">
        <v>0</v>
      </c>
      <c r="E200" s="154">
        <v>3750</v>
      </c>
      <c r="F200" s="154">
        <v>0</v>
      </c>
      <c r="G200" s="154">
        <v>0</v>
      </c>
      <c r="H200" s="154">
        <v>0</v>
      </c>
      <c r="I200" s="154">
        <v>0</v>
      </c>
      <c r="J200" s="154">
        <v>219447</v>
      </c>
      <c r="K200" s="216">
        <v>207876</v>
      </c>
      <c r="L200" s="154">
        <v>733000</v>
      </c>
      <c r="M200" s="154">
        <v>0</v>
      </c>
      <c r="N200" s="154">
        <v>18640</v>
      </c>
      <c r="O200" s="154">
        <v>50208.97</v>
      </c>
      <c r="P200" s="154">
        <v>0</v>
      </c>
      <c r="Q200" s="154">
        <v>0</v>
      </c>
      <c r="R200" s="154">
        <v>0</v>
      </c>
      <c r="S200" s="154">
        <v>0</v>
      </c>
      <c r="T200" s="154" t="s">
        <v>703</v>
      </c>
      <c r="U200" s="154">
        <f t="shared" si="28"/>
        <v>1232921.97</v>
      </c>
      <c r="V200" s="217">
        <f t="shared" si="22"/>
        <v>8.3311326399040766</v>
      </c>
      <c r="W200" s="154"/>
      <c r="X200" s="154">
        <v>11361547.17</v>
      </c>
      <c r="Y200" s="154">
        <v>14798971.800000001</v>
      </c>
      <c r="Z200" s="154">
        <f t="shared" si="23"/>
        <v>3437424.6300000008</v>
      </c>
      <c r="AA200" s="154">
        <f t="shared" si="24"/>
        <v>286376.40532203199</v>
      </c>
      <c r="AB200" s="154"/>
      <c r="AC200" s="217">
        <v>128.86300283434048</v>
      </c>
      <c r="AD200" s="217">
        <f t="shared" si="25"/>
        <v>127.73432330588096</v>
      </c>
      <c r="AE200" s="218">
        <f t="shared" si="26"/>
        <v>-1.1286795284595144</v>
      </c>
      <c r="AF200" s="154">
        <v>40</v>
      </c>
      <c r="AG200" s="219">
        <v>1</v>
      </c>
      <c r="AH200" s="217">
        <f t="shared" si="27"/>
        <v>127.73432330588096</v>
      </c>
      <c r="AI200" s="154"/>
      <c r="AJ200" s="154"/>
      <c r="AK200" s="220">
        <v>128.86300283434048</v>
      </c>
      <c r="AL200" s="220">
        <v>134.37438089794952</v>
      </c>
      <c r="AM200" s="220">
        <v>128.029447558513</v>
      </c>
      <c r="AN200" s="220">
        <v>128.86300283434048</v>
      </c>
      <c r="AO200" s="221">
        <v>128.86300283434048</v>
      </c>
      <c r="AP200" s="220">
        <f t="shared" si="29"/>
        <v>127.73432330588096</v>
      </c>
      <c r="AQ200" s="220"/>
      <c r="AR200" s="220"/>
      <c r="AS200" s="220"/>
      <c r="AT200" s="222">
        <f t="shared" si="30"/>
        <v>-1.1286795284595144</v>
      </c>
      <c r="AU200" s="220"/>
      <c r="AV200" s="223">
        <v>2.5568211580515205</v>
      </c>
      <c r="AW200" s="220">
        <v>1.3038493307174188</v>
      </c>
      <c r="AX200" s="224">
        <f t="shared" si="31"/>
        <v>-1.2529718273341017</v>
      </c>
      <c r="AY200" s="225"/>
      <c r="AZ200" s="226"/>
      <c r="BA200" s="226"/>
      <c r="BB200" s="226"/>
      <c r="BC200" s="217"/>
      <c r="BE200" s="227">
        <f t="shared" si="32"/>
        <v>-191</v>
      </c>
      <c r="BK200" s="219"/>
      <c r="BO200" s="219"/>
    </row>
    <row r="201" spans="1:67" ht="11.25" x14ac:dyDescent="0.2">
      <c r="A201" s="151">
        <v>192</v>
      </c>
      <c r="B201" s="152" t="s">
        <v>472</v>
      </c>
      <c r="C201" s="151">
        <v>0</v>
      </c>
      <c r="D201" s="215">
        <v>0</v>
      </c>
      <c r="E201" s="154">
        <v>0</v>
      </c>
      <c r="F201" s="154">
        <v>0</v>
      </c>
      <c r="G201" s="154">
        <v>0</v>
      </c>
      <c r="H201" s="154">
        <v>0</v>
      </c>
      <c r="I201" s="154">
        <v>0</v>
      </c>
      <c r="J201" s="154">
        <v>0</v>
      </c>
      <c r="K201" s="216">
        <v>0</v>
      </c>
      <c r="L201" s="154">
        <v>0</v>
      </c>
      <c r="M201" s="154">
        <v>0</v>
      </c>
      <c r="N201" s="154">
        <v>0</v>
      </c>
      <c r="O201" s="154">
        <v>0</v>
      </c>
      <c r="P201" s="154">
        <v>0</v>
      </c>
      <c r="Q201" s="154">
        <v>0</v>
      </c>
      <c r="R201" s="154">
        <v>0</v>
      </c>
      <c r="S201" s="154">
        <v>0</v>
      </c>
      <c r="T201" s="154">
        <v>0</v>
      </c>
      <c r="U201" s="154">
        <f t="shared" si="28"/>
        <v>0</v>
      </c>
      <c r="V201" s="217">
        <f t="shared" si="22"/>
        <v>0</v>
      </c>
      <c r="W201" s="154"/>
      <c r="X201" s="154">
        <v>16490.760000000002</v>
      </c>
      <c r="Y201" s="154">
        <v>29646</v>
      </c>
      <c r="Z201" s="154">
        <f t="shared" si="23"/>
        <v>13155.239999999998</v>
      </c>
      <c r="AA201" s="154">
        <f t="shared" si="24"/>
        <v>0</v>
      </c>
      <c r="AB201" s="154"/>
      <c r="AC201" s="217">
        <v>0</v>
      </c>
      <c r="AD201" s="217">
        <f t="shared" si="25"/>
        <v>0</v>
      </c>
      <c r="AE201" s="218">
        <f t="shared" si="26"/>
        <v>0</v>
      </c>
      <c r="AF201" s="154">
        <v>0</v>
      </c>
      <c r="AG201" s="219" t="s">
        <v>704</v>
      </c>
      <c r="AH201" s="217">
        <f t="shared" si="27"/>
        <v>0</v>
      </c>
      <c r="AI201" s="154"/>
      <c r="AJ201" s="154"/>
      <c r="AK201" s="220">
        <v>0</v>
      </c>
      <c r="AL201" s="220">
        <v>0</v>
      </c>
      <c r="AM201" s="220">
        <v>0</v>
      </c>
      <c r="AN201" s="220">
        <v>0</v>
      </c>
      <c r="AO201" s="221">
        <v>0</v>
      </c>
      <c r="AP201" s="220">
        <f t="shared" si="29"/>
        <v>0</v>
      </c>
      <c r="AQ201" s="220"/>
      <c r="AR201" s="220"/>
      <c r="AS201" s="220"/>
      <c r="AT201" s="222">
        <f t="shared" si="30"/>
        <v>0</v>
      </c>
      <c r="AU201" s="220"/>
      <c r="AV201" s="223" t="s">
        <v>601</v>
      </c>
      <c r="AW201" s="220" t="s">
        <v>601</v>
      </c>
      <c r="AX201" s="224" t="str">
        <f t="shared" si="31"/>
        <v/>
      </c>
      <c r="AY201" s="225"/>
      <c r="AZ201" s="226"/>
      <c r="BA201" s="226"/>
      <c r="BB201" s="226"/>
      <c r="BC201" s="217"/>
      <c r="BE201" s="227">
        <f t="shared" si="32"/>
        <v>-192</v>
      </c>
      <c r="BK201" s="219"/>
      <c r="BO201" s="219"/>
    </row>
    <row r="202" spans="1:67" ht="11.25" x14ac:dyDescent="0.2">
      <c r="A202" s="151">
        <v>193</v>
      </c>
      <c r="B202" s="152" t="s">
        <v>473</v>
      </c>
      <c r="C202" s="151">
        <v>0</v>
      </c>
      <c r="D202" s="215">
        <v>0</v>
      </c>
      <c r="E202" s="154">
        <v>0</v>
      </c>
      <c r="F202" s="154">
        <v>0</v>
      </c>
      <c r="G202" s="154">
        <v>0</v>
      </c>
      <c r="H202" s="154">
        <v>0</v>
      </c>
      <c r="I202" s="154">
        <v>0</v>
      </c>
      <c r="J202" s="154">
        <v>0</v>
      </c>
      <c r="K202" s="216">
        <v>0</v>
      </c>
      <c r="L202" s="154">
        <v>0</v>
      </c>
      <c r="M202" s="154">
        <v>0</v>
      </c>
      <c r="N202" s="154">
        <v>0</v>
      </c>
      <c r="O202" s="154">
        <v>0</v>
      </c>
      <c r="P202" s="154">
        <v>0</v>
      </c>
      <c r="Q202" s="154">
        <v>0</v>
      </c>
      <c r="R202" s="154">
        <v>0</v>
      </c>
      <c r="S202" s="154">
        <v>0</v>
      </c>
      <c r="T202" s="154">
        <v>0</v>
      </c>
      <c r="U202" s="154">
        <f t="shared" si="28"/>
        <v>0</v>
      </c>
      <c r="V202" s="217">
        <f t="shared" ref="V202:V265" si="33">IF(AND(C202=1,U202&gt;0),U202/Y202*100,0)</f>
        <v>0</v>
      </c>
      <c r="W202" s="154"/>
      <c r="X202" s="154">
        <v>0</v>
      </c>
      <c r="Y202" s="154">
        <v>0</v>
      </c>
      <c r="Z202" s="154">
        <f t="shared" ref="Z202:Z265" si="34">IF(Y202-X202&gt;0,Y202-X202,0)</f>
        <v>0</v>
      </c>
      <c r="AA202" s="154">
        <f t="shared" ref="AA202:AA265" si="35">V202*0.01*Z202</f>
        <v>0</v>
      </c>
      <c r="AB202" s="154"/>
      <c r="AC202" s="217">
        <v>0</v>
      </c>
      <c r="AD202" s="217">
        <f t="shared" ref="AD202:AD265" si="36">IFERROR(IF(C202=1,(Y202-AA202)/X202*100,0),"")</f>
        <v>0</v>
      </c>
      <c r="AE202" s="218">
        <f t="shared" ref="AE202:AE265" si="37">AD202-AC202</f>
        <v>0</v>
      </c>
      <c r="AF202" s="154">
        <v>0</v>
      </c>
      <c r="AG202" s="219" t="s">
        <v>704</v>
      </c>
      <c r="AH202" s="217">
        <f t="shared" ref="AH202:AH265" si="38">IF(AG202=1,AD202,AC202)</f>
        <v>0</v>
      </c>
      <c r="AI202" s="154"/>
      <c r="AJ202" s="154"/>
      <c r="AK202" s="220">
        <v>0</v>
      </c>
      <c r="AL202" s="220">
        <v>0</v>
      </c>
      <c r="AM202" s="220">
        <v>0</v>
      </c>
      <c r="AN202" s="220">
        <v>0</v>
      </c>
      <c r="AO202" s="221">
        <v>0</v>
      </c>
      <c r="AP202" s="220">
        <f t="shared" si="29"/>
        <v>0</v>
      </c>
      <c r="AQ202" s="220"/>
      <c r="AR202" s="220"/>
      <c r="AS202" s="220"/>
      <c r="AT202" s="222">
        <f t="shared" si="30"/>
        <v>0</v>
      </c>
      <c r="AU202" s="220"/>
      <c r="AV202" s="223" t="s">
        <v>601</v>
      </c>
      <c r="AW202" s="220" t="s">
        <v>601</v>
      </c>
      <c r="AX202" s="224" t="str">
        <f t="shared" si="31"/>
        <v/>
      </c>
      <c r="AY202" s="225"/>
      <c r="AZ202" s="226"/>
      <c r="BA202" s="226"/>
      <c r="BB202" s="226"/>
      <c r="BC202" s="217"/>
      <c r="BE202" s="227">
        <f t="shared" si="32"/>
        <v>-193</v>
      </c>
      <c r="BK202" s="219"/>
      <c r="BO202" s="219"/>
    </row>
    <row r="203" spans="1:67" ht="11.25" x14ac:dyDescent="0.2">
      <c r="A203" s="151">
        <v>194</v>
      </c>
      <c r="B203" s="152" t="s">
        <v>474</v>
      </c>
      <c r="C203" s="151">
        <v>0</v>
      </c>
      <c r="D203" s="215">
        <v>0</v>
      </c>
      <c r="E203" s="154">
        <v>0</v>
      </c>
      <c r="F203" s="154">
        <v>0</v>
      </c>
      <c r="G203" s="154">
        <v>0</v>
      </c>
      <c r="H203" s="154">
        <v>0</v>
      </c>
      <c r="I203" s="154">
        <v>0</v>
      </c>
      <c r="J203" s="154">
        <v>0</v>
      </c>
      <c r="K203" s="216">
        <v>0</v>
      </c>
      <c r="L203" s="154">
        <v>0</v>
      </c>
      <c r="M203" s="154">
        <v>0</v>
      </c>
      <c r="N203" s="154">
        <v>0</v>
      </c>
      <c r="O203" s="154">
        <v>0</v>
      </c>
      <c r="P203" s="154">
        <v>0</v>
      </c>
      <c r="Q203" s="154">
        <v>0</v>
      </c>
      <c r="R203" s="154">
        <v>0</v>
      </c>
      <c r="S203" s="154">
        <v>0</v>
      </c>
      <c r="T203" s="154">
        <v>0</v>
      </c>
      <c r="U203" s="154">
        <f t="shared" ref="U203:U266" si="39">IF(OR(T203="X",T203="X16",T203="X17"),SUM(D203:S203),
IF(T203="x18",SUM(D203:S203)-D203*0.7-L203*0.7,SUM(D203:S203)-D203-L203))</f>
        <v>0</v>
      </c>
      <c r="V203" s="217">
        <f t="shared" si="33"/>
        <v>0</v>
      </c>
      <c r="W203" s="154"/>
      <c r="X203" s="154">
        <v>49472.28</v>
      </c>
      <c r="Y203" s="154">
        <v>116785</v>
      </c>
      <c r="Z203" s="154">
        <f t="shared" si="34"/>
        <v>67312.72</v>
      </c>
      <c r="AA203" s="154">
        <f t="shared" si="35"/>
        <v>0</v>
      </c>
      <c r="AB203" s="154"/>
      <c r="AC203" s="217">
        <v>0</v>
      </c>
      <c r="AD203" s="217">
        <f t="shared" si="36"/>
        <v>0</v>
      </c>
      <c r="AE203" s="218">
        <f t="shared" si="37"/>
        <v>0</v>
      </c>
      <c r="AF203" s="154">
        <v>0</v>
      </c>
      <c r="AG203" s="219" t="s">
        <v>704</v>
      </c>
      <c r="AH203" s="217">
        <f t="shared" si="38"/>
        <v>0</v>
      </c>
      <c r="AI203" s="154"/>
      <c r="AJ203" s="154"/>
      <c r="AK203" s="220">
        <v>0</v>
      </c>
      <c r="AL203" s="220">
        <v>0</v>
      </c>
      <c r="AM203" s="220">
        <v>0</v>
      </c>
      <c r="AN203" s="220">
        <v>0</v>
      </c>
      <c r="AO203" s="221">
        <v>0</v>
      </c>
      <c r="AP203" s="220">
        <f t="shared" ref="AP203:AP266" si="40">+AH203</f>
        <v>0</v>
      </c>
      <c r="AQ203" s="220"/>
      <c r="AR203" s="220"/>
      <c r="AS203" s="220"/>
      <c r="AT203" s="222">
        <f t="shared" ref="AT203:AT266" si="41">+AP203-AO203</f>
        <v>0</v>
      </c>
      <c r="AU203" s="220"/>
      <c r="AV203" s="223" t="s">
        <v>601</v>
      </c>
      <c r="AW203" s="220" t="s">
        <v>601</v>
      </c>
      <c r="AX203" s="224" t="str">
        <f t="shared" ref="AX203:AX266" si="42">IFERROR(AW203-AV203,"")</f>
        <v/>
      </c>
      <c r="AY203" s="225"/>
      <c r="AZ203" s="226"/>
      <c r="BA203" s="226"/>
      <c r="BB203" s="226"/>
      <c r="BC203" s="217"/>
      <c r="BE203" s="227">
        <f t="shared" ref="BE203:BE266" si="43">BF203-A203</f>
        <v>-194</v>
      </c>
      <c r="BK203" s="219"/>
      <c r="BO203" s="219"/>
    </row>
    <row r="204" spans="1:67" ht="11.25" x14ac:dyDescent="0.2">
      <c r="A204" s="151">
        <v>195</v>
      </c>
      <c r="B204" s="152" t="s">
        <v>475</v>
      </c>
      <c r="C204" s="151">
        <v>0</v>
      </c>
      <c r="D204" s="215">
        <v>0</v>
      </c>
      <c r="E204" s="154">
        <v>0</v>
      </c>
      <c r="F204" s="154">
        <v>0</v>
      </c>
      <c r="G204" s="154">
        <v>0</v>
      </c>
      <c r="H204" s="154">
        <v>0</v>
      </c>
      <c r="I204" s="154">
        <v>0</v>
      </c>
      <c r="J204" s="154">
        <v>0</v>
      </c>
      <c r="K204" s="216">
        <v>0</v>
      </c>
      <c r="L204" s="154">
        <v>0</v>
      </c>
      <c r="M204" s="154">
        <v>0</v>
      </c>
      <c r="N204" s="154">
        <v>0</v>
      </c>
      <c r="O204" s="154">
        <v>0</v>
      </c>
      <c r="P204" s="154">
        <v>0</v>
      </c>
      <c r="Q204" s="154">
        <v>0</v>
      </c>
      <c r="R204" s="154">
        <v>0</v>
      </c>
      <c r="S204" s="154">
        <v>0</v>
      </c>
      <c r="T204" s="154">
        <v>0</v>
      </c>
      <c r="U204" s="154">
        <f t="shared" si="39"/>
        <v>0</v>
      </c>
      <c r="V204" s="217">
        <f t="shared" si="33"/>
        <v>0</v>
      </c>
      <c r="W204" s="154"/>
      <c r="X204" s="154">
        <v>78957.830000000016</v>
      </c>
      <c r="Y204" s="154">
        <v>146089</v>
      </c>
      <c r="Z204" s="154">
        <f t="shared" si="34"/>
        <v>67131.169999999984</v>
      </c>
      <c r="AA204" s="154">
        <f t="shared" si="35"/>
        <v>0</v>
      </c>
      <c r="AB204" s="154"/>
      <c r="AC204" s="217">
        <v>0</v>
      </c>
      <c r="AD204" s="217">
        <f t="shared" si="36"/>
        <v>0</v>
      </c>
      <c r="AE204" s="218">
        <f t="shared" si="37"/>
        <v>0</v>
      </c>
      <c r="AF204" s="154">
        <v>0</v>
      </c>
      <c r="AG204" s="219" t="s">
        <v>704</v>
      </c>
      <c r="AH204" s="217">
        <f t="shared" si="38"/>
        <v>0</v>
      </c>
      <c r="AI204" s="154"/>
      <c r="AJ204" s="154"/>
      <c r="AK204" s="220">
        <v>0</v>
      </c>
      <c r="AL204" s="220">
        <v>0</v>
      </c>
      <c r="AM204" s="220">
        <v>0</v>
      </c>
      <c r="AN204" s="220">
        <v>0</v>
      </c>
      <c r="AO204" s="221">
        <v>0</v>
      </c>
      <c r="AP204" s="220">
        <f t="shared" si="40"/>
        <v>0</v>
      </c>
      <c r="AQ204" s="220"/>
      <c r="AR204" s="220"/>
      <c r="AS204" s="220"/>
      <c r="AT204" s="222">
        <f t="shared" si="41"/>
        <v>0</v>
      </c>
      <c r="AU204" s="220"/>
      <c r="AV204" s="223" t="s">
        <v>601</v>
      </c>
      <c r="AW204" s="220" t="s">
        <v>601</v>
      </c>
      <c r="AX204" s="224" t="str">
        <f t="shared" si="42"/>
        <v/>
      </c>
      <c r="AY204" s="225"/>
      <c r="AZ204" s="226"/>
      <c r="BA204" s="226"/>
      <c r="BB204" s="226"/>
      <c r="BC204" s="217"/>
      <c r="BE204" s="227">
        <f t="shared" si="43"/>
        <v>-195</v>
      </c>
      <c r="BK204" s="219"/>
      <c r="BO204" s="219"/>
    </row>
    <row r="205" spans="1:67" ht="11.25" x14ac:dyDescent="0.2">
      <c r="A205" s="151">
        <v>196</v>
      </c>
      <c r="B205" s="152" t="s">
        <v>252</v>
      </c>
      <c r="C205" s="151">
        <v>1</v>
      </c>
      <c r="D205" s="215">
        <v>0</v>
      </c>
      <c r="E205" s="154">
        <v>0</v>
      </c>
      <c r="F205" s="154">
        <v>0</v>
      </c>
      <c r="G205" s="154">
        <v>0</v>
      </c>
      <c r="H205" s="154">
        <v>0</v>
      </c>
      <c r="I205" s="154">
        <v>0</v>
      </c>
      <c r="J205" s="154">
        <v>476574</v>
      </c>
      <c r="K205" s="216">
        <v>10660</v>
      </c>
      <c r="L205" s="154">
        <v>46465</v>
      </c>
      <c r="M205" s="154">
        <v>19003</v>
      </c>
      <c r="N205" s="154">
        <v>0</v>
      </c>
      <c r="O205" s="154">
        <v>15724.17</v>
      </c>
      <c r="P205" s="154">
        <v>0</v>
      </c>
      <c r="Q205" s="154">
        <v>0</v>
      </c>
      <c r="R205" s="154">
        <v>0</v>
      </c>
      <c r="S205" s="154">
        <v>0</v>
      </c>
      <c r="T205" s="154" t="s">
        <v>706</v>
      </c>
      <c r="U205" s="154">
        <f t="shared" si="39"/>
        <v>535900.67000000004</v>
      </c>
      <c r="V205" s="217">
        <f t="shared" si="33"/>
        <v>10.654395366005859</v>
      </c>
      <c r="W205" s="154"/>
      <c r="X205" s="154">
        <v>2954392.4200000004</v>
      </c>
      <c r="Y205" s="154">
        <v>5029855.3</v>
      </c>
      <c r="Z205" s="154">
        <f t="shared" si="34"/>
        <v>2075462.8799999994</v>
      </c>
      <c r="AA205" s="154">
        <f t="shared" si="35"/>
        <v>221128.0209098917</v>
      </c>
      <c r="AB205" s="154"/>
      <c r="AC205" s="217">
        <v>163.57784486712441</v>
      </c>
      <c r="AD205" s="217">
        <f t="shared" si="36"/>
        <v>162.76535393663471</v>
      </c>
      <c r="AE205" s="218">
        <f t="shared" si="37"/>
        <v>-0.81249093048970167</v>
      </c>
      <c r="AF205" s="154">
        <v>9</v>
      </c>
      <c r="AG205" s="219">
        <v>1</v>
      </c>
      <c r="AH205" s="217">
        <f t="shared" si="38"/>
        <v>162.76535393663471</v>
      </c>
      <c r="AI205" s="154"/>
      <c r="AJ205" s="154"/>
      <c r="AK205" s="220">
        <v>163.57784486712441</v>
      </c>
      <c r="AL205" s="220">
        <v>163.98089192182078</v>
      </c>
      <c r="AM205" s="220">
        <v>163.57784486712441</v>
      </c>
      <c r="AN205" s="220">
        <v>163.57784486712441</v>
      </c>
      <c r="AO205" s="221">
        <v>163.71941594688562</v>
      </c>
      <c r="AP205" s="220">
        <f t="shared" si="40"/>
        <v>162.76535393663471</v>
      </c>
      <c r="AQ205" s="220"/>
      <c r="AR205" s="220"/>
      <c r="AS205" s="220"/>
      <c r="AT205" s="222">
        <f t="shared" si="41"/>
        <v>-0.95406201025090809</v>
      </c>
      <c r="AU205" s="220"/>
      <c r="AV205" s="223">
        <v>3.4344951362258263</v>
      </c>
      <c r="AW205" s="220">
        <v>2.8139618822235701</v>
      </c>
      <c r="AX205" s="224">
        <f t="shared" si="42"/>
        <v>-0.62053325400225612</v>
      </c>
      <c r="AY205" s="225"/>
      <c r="AZ205" s="226"/>
      <c r="BA205" s="226"/>
      <c r="BB205" s="226"/>
      <c r="BC205" s="217"/>
      <c r="BE205" s="227">
        <f t="shared" si="43"/>
        <v>-196</v>
      </c>
      <c r="BK205" s="219"/>
      <c r="BO205" s="219"/>
    </row>
    <row r="206" spans="1:67" ht="11.25" x14ac:dyDescent="0.2">
      <c r="A206" s="151">
        <v>197</v>
      </c>
      <c r="B206" s="152" t="s">
        <v>321</v>
      </c>
      <c r="C206" s="151">
        <v>1</v>
      </c>
      <c r="D206" s="215">
        <v>0</v>
      </c>
      <c r="E206" s="154">
        <v>650000</v>
      </c>
      <c r="F206" s="154">
        <v>0</v>
      </c>
      <c r="G206" s="154">
        <v>0</v>
      </c>
      <c r="H206" s="154">
        <v>0</v>
      </c>
      <c r="I206" s="154">
        <v>0</v>
      </c>
      <c r="J206" s="154">
        <v>0</v>
      </c>
      <c r="K206" s="216">
        <v>0</v>
      </c>
      <c r="L206" s="154">
        <v>1768435</v>
      </c>
      <c r="M206" s="154">
        <v>0</v>
      </c>
      <c r="N206" s="154">
        <v>0</v>
      </c>
      <c r="O206" s="154">
        <v>1711.78</v>
      </c>
      <c r="P206" s="154">
        <v>0</v>
      </c>
      <c r="Q206" s="154">
        <v>0</v>
      </c>
      <c r="R206" s="154">
        <v>0</v>
      </c>
      <c r="S206" s="154">
        <v>0</v>
      </c>
      <c r="T206" s="154" t="s">
        <v>706</v>
      </c>
      <c r="U206" s="154">
        <f t="shared" si="39"/>
        <v>1182242.2799999998</v>
      </c>
      <c r="V206" s="217">
        <f t="shared" si="33"/>
        <v>2.5268684278215701</v>
      </c>
      <c r="W206" s="154"/>
      <c r="X206" s="154">
        <v>25201462.489999998</v>
      </c>
      <c r="Y206" s="154">
        <v>46786855.5</v>
      </c>
      <c r="Z206" s="154">
        <f t="shared" si="34"/>
        <v>21585393.010000002</v>
      </c>
      <c r="AA206" s="154">
        <f t="shared" si="35"/>
        <v>545434.48099089414</v>
      </c>
      <c r="AB206" s="154"/>
      <c r="AC206" s="217">
        <v>190.0338443433703</v>
      </c>
      <c r="AD206" s="217">
        <f t="shared" si="36"/>
        <v>183.48705372697245</v>
      </c>
      <c r="AE206" s="218">
        <f t="shared" si="37"/>
        <v>-6.5467906163978569</v>
      </c>
      <c r="AF206" s="154">
        <v>1</v>
      </c>
      <c r="AG206" s="219">
        <v>1</v>
      </c>
      <c r="AH206" s="217">
        <f t="shared" si="38"/>
        <v>183.48705372697245</v>
      </c>
      <c r="AI206" s="154"/>
      <c r="AJ206" s="154"/>
      <c r="AK206" s="220">
        <v>190.0338443433703</v>
      </c>
      <c r="AL206" s="220">
        <v>190.04333955484529</v>
      </c>
      <c r="AM206" s="220">
        <v>190.03384869338115</v>
      </c>
      <c r="AN206" s="220">
        <v>190.0338443433703</v>
      </c>
      <c r="AO206" s="221">
        <v>182.96718434423963</v>
      </c>
      <c r="AP206" s="220">
        <f t="shared" si="40"/>
        <v>183.48705372697245</v>
      </c>
      <c r="AQ206" s="220"/>
      <c r="AR206" s="220"/>
      <c r="AS206" s="220"/>
      <c r="AT206" s="222">
        <f t="shared" si="41"/>
        <v>0.51986938273282135</v>
      </c>
      <c r="AU206" s="220"/>
      <c r="AV206" s="223">
        <v>11.444040200619728</v>
      </c>
      <c r="AW206" s="220">
        <v>7.2234756073413742</v>
      </c>
      <c r="AX206" s="224">
        <f t="shared" si="42"/>
        <v>-4.220564593278354</v>
      </c>
      <c r="AY206" s="225"/>
      <c r="AZ206" s="226"/>
      <c r="BA206" s="226"/>
      <c r="BB206" s="226"/>
      <c r="BC206" s="217"/>
      <c r="BE206" s="227">
        <f t="shared" si="43"/>
        <v>-197</v>
      </c>
      <c r="BK206" s="219"/>
      <c r="BO206" s="219"/>
    </row>
    <row r="207" spans="1:67" ht="11.25" x14ac:dyDescent="0.2">
      <c r="A207" s="151">
        <v>198</v>
      </c>
      <c r="B207" s="152" t="s">
        <v>103</v>
      </c>
      <c r="C207" s="151">
        <v>1</v>
      </c>
      <c r="D207" s="215">
        <v>0</v>
      </c>
      <c r="E207" s="154">
        <v>0</v>
      </c>
      <c r="F207" s="154">
        <v>0</v>
      </c>
      <c r="G207" s="154">
        <v>0</v>
      </c>
      <c r="H207" s="154">
        <v>0</v>
      </c>
      <c r="I207" s="154">
        <v>0</v>
      </c>
      <c r="J207" s="154">
        <v>1339411</v>
      </c>
      <c r="K207" s="216">
        <v>867413</v>
      </c>
      <c r="L207" s="154">
        <v>2231721.84</v>
      </c>
      <c r="M207" s="154">
        <v>19413</v>
      </c>
      <c r="N207" s="154">
        <v>3682</v>
      </c>
      <c r="O207" s="154">
        <v>14714.07</v>
      </c>
      <c r="P207" s="154">
        <v>0</v>
      </c>
      <c r="Q207" s="154">
        <v>0</v>
      </c>
      <c r="R207" s="154">
        <v>0</v>
      </c>
      <c r="S207" s="154">
        <v>0</v>
      </c>
      <c r="T207" s="154" t="s">
        <v>703</v>
      </c>
      <c r="U207" s="154">
        <f t="shared" si="39"/>
        <v>4476354.91</v>
      </c>
      <c r="V207" s="217">
        <f t="shared" si="33"/>
        <v>4.4395893590629036</v>
      </c>
      <c r="W207" s="154"/>
      <c r="X207" s="154">
        <v>65231071.033819996</v>
      </c>
      <c r="Y207" s="154">
        <v>100828129.53999999</v>
      </c>
      <c r="Z207" s="154">
        <f t="shared" si="34"/>
        <v>35597058.506179996</v>
      </c>
      <c r="AA207" s="154">
        <f t="shared" si="35"/>
        <v>1580363.2215797633</v>
      </c>
      <c r="AB207" s="154"/>
      <c r="AC207" s="217">
        <v>151.90900346349602</v>
      </c>
      <c r="AD207" s="217">
        <f t="shared" si="36"/>
        <v>152.14799442272499</v>
      </c>
      <c r="AE207" s="218">
        <f t="shared" si="37"/>
        <v>0.23899095922897118</v>
      </c>
      <c r="AF207" s="154">
        <v>10</v>
      </c>
      <c r="AG207" s="219">
        <v>1</v>
      </c>
      <c r="AH207" s="217">
        <f t="shared" si="38"/>
        <v>152.14799442272499</v>
      </c>
      <c r="AI207" s="154"/>
      <c r="AJ207" s="154"/>
      <c r="AK207" s="220">
        <v>151.90900346349602</v>
      </c>
      <c r="AL207" s="220">
        <v>151.10388749669943</v>
      </c>
      <c r="AM207" s="220">
        <v>151.90771202328472</v>
      </c>
      <c r="AN207" s="220">
        <v>151.90900346349602</v>
      </c>
      <c r="AO207" s="221">
        <v>151.90900346349602</v>
      </c>
      <c r="AP207" s="220">
        <f t="shared" si="40"/>
        <v>152.14799442272499</v>
      </c>
      <c r="AQ207" s="220"/>
      <c r="AR207" s="220"/>
      <c r="AS207" s="220"/>
      <c r="AT207" s="222">
        <f t="shared" si="41"/>
        <v>0.23899095922897118</v>
      </c>
      <c r="AU207" s="220"/>
      <c r="AV207" s="223">
        <v>6.3146140851784267</v>
      </c>
      <c r="AW207" s="220">
        <v>5.0629197795104028</v>
      </c>
      <c r="AX207" s="224">
        <f t="shared" si="42"/>
        <v>-1.2516943056680239</v>
      </c>
      <c r="AY207" s="225"/>
      <c r="AZ207" s="226"/>
      <c r="BA207" s="226"/>
      <c r="BB207" s="226"/>
      <c r="BC207" s="217"/>
      <c r="BE207" s="227">
        <f t="shared" si="43"/>
        <v>-198</v>
      </c>
      <c r="BK207" s="219"/>
      <c r="BO207" s="219"/>
    </row>
    <row r="208" spans="1:67" ht="11.25" x14ac:dyDescent="0.2">
      <c r="A208" s="151">
        <v>199</v>
      </c>
      <c r="B208" s="152" t="s">
        <v>122</v>
      </c>
      <c r="C208" s="151">
        <v>1</v>
      </c>
      <c r="D208" s="215">
        <v>0</v>
      </c>
      <c r="E208" s="154">
        <v>201607</v>
      </c>
      <c r="F208" s="154">
        <v>0</v>
      </c>
      <c r="G208" s="154">
        <v>0</v>
      </c>
      <c r="H208" s="154">
        <v>0</v>
      </c>
      <c r="I208" s="154">
        <v>0</v>
      </c>
      <c r="J208" s="154">
        <v>3591318</v>
      </c>
      <c r="K208" s="216">
        <v>1400810</v>
      </c>
      <c r="L208" s="154">
        <v>2072714</v>
      </c>
      <c r="M208" s="154">
        <v>32972</v>
      </c>
      <c r="N208" s="154">
        <v>0</v>
      </c>
      <c r="O208" s="154">
        <v>6318.06</v>
      </c>
      <c r="P208" s="154">
        <v>0</v>
      </c>
      <c r="Q208" s="154">
        <v>0</v>
      </c>
      <c r="R208" s="154">
        <v>0</v>
      </c>
      <c r="S208" s="154">
        <v>0</v>
      </c>
      <c r="T208" s="154" t="s">
        <v>703</v>
      </c>
      <c r="U208" s="154">
        <f t="shared" si="39"/>
        <v>7305739.0599999996</v>
      </c>
      <c r="V208" s="217">
        <f t="shared" si="33"/>
        <v>5.7978407588600307</v>
      </c>
      <c r="W208" s="154"/>
      <c r="X208" s="154">
        <v>70773642.887999997</v>
      </c>
      <c r="Y208" s="154">
        <v>126007928.88</v>
      </c>
      <c r="Z208" s="154">
        <f t="shared" si="34"/>
        <v>55234285.991999999</v>
      </c>
      <c r="AA208" s="154">
        <f t="shared" si="35"/>
        <v>3202395.9461094923</v>
      </c>
      <c r="AB208" s="154"/>
      <c r="AC208" s="217">
        <v>173.03511468968532</v>
      </c>
      <c r="AD208" s="217">
        <f t="shared" si="36"/>
        <v>173.51873935361996</v>
      </c>
      <c r="AE208" s="218">
        <f t="shared" si="37"/>
        <v>0.48362466393464842</v>
      </c>
      <c r="AF208" s="154">
        <v>3</v>
      </c>
      <c r="AG208" s="219">
        <v>1</v>
      </c>
      <c r="AH208" s="217">
        <f t="shared" si="38"/>
        <v>173.51873935361996</v>
      </c>
      <c r="AI208" s="154"/>
      <c r="AJ208" s="154"/>
      <c r="AK208" s="220">
        <v>173.03511468968532</v>
      </c>
      <c r="AL208" s="220">
        <v>173.01517987766925</v>
      </c>
      <c r="AM208" s="220">
        <v>173.03510310311376</v>
      </c>
      <c r="AN208" s="220">
        <v>173.03511468968532</v>
      </c>
      <c r="AO208" s="221">
        <v>173.54101256875038</v>
      </c>
      <c r="AP208" s="220">
        <f t="shared" si="40"/>
        <v>173.51873935361996</v>
      </c>
      <c r="AQ208" s="220"/>
      <c r="AR208" s="220"/>
      <c r="AS208" s="220"/>
      <c r="AT208" s="222">
        <f t="shared" si="41"/>
        <v>-2.2273215130411472E-2</v>
      </c>
      <c r="AU208" s="220"/>
      <c r="AV208" s="223">
        <v>6.1366903119810354</v>
      </c>
      <c r="AW208" s="220">
        <v>6.3011363162645324</v>
      </c>
      <c r="AX208" s="224">
        <f t="shared" si="42"/>
        <v>0.16444600428349698</v>
      </c>
      <c r="AY208" s="225"/>
      <c r="AZ208" s="226"/>
      <c r="BA208" s="226"/>
      <c r="BB208" s="226"/>
      <c r="BC208" s="217"/>
      <c r="BE208" s="227">
        <f t="shared" si="43"/>
        <v>-199</v>
      </c>
      <c r="BK208" s="219"/>
      <c r="BO208" s="219"/>
    </row>
    <row r="209" spans="1:67" s="154" customFormat="1" ht="11.25" x14ac:dyDescent="0.2">
      <c r="A209" s="151">
        <v>200</v>
      </c>
      <c r="B209" s="152" t="s">
        <v>476</v>
      </c>
      <c r="C209" s="151">
        <v>0</v>
      </c>
      <c r="D209" s="215">
        <v>0</v>
      </c>
      <c r="E209" s="154">
        <v>0</v>
      </c>
      <c r="F209" s="154">
        <v>0</v>
      </c>
      <c r="G209" s="154">
        <v>0</v>
      </c>
      <c r="H209" s="154">
        <v>0</v>
      </c>
      <c r="I209" s="154">
        <v>0</v>
      </c>
      <c r="J209" s="154">
        <v>0</v>
      </c>
      <c r="K209" s="216">
        <v>0</v>
      </c>
      <c r="L209" s="154">
        <v>0</v>
      </c>
      <c r="M209" s="154">
        <v>0</v>
      </c>
      <c r="N209" s="154">
        <v>0</v>
      </c>
      <c r="O209" s="154">
        <v>0</v>
      </c>
      <c r="P209" s="154">
        <v>0</v>
      </c>
      <c r="Q209" s="154">
        <v>0</v>
      </c>
      <c r="R209" s="154">
        <v>0</v>
      </c>
      <c r="S209" s="154">
        <v>0</v>
      </c>
      <c r="T209" s="154">
        <v>0</v>
      </c>
      <c r="U209" s="154">
        <f t="shared" si="39"/>
        <v>0</v>
      </c>
      <c r="V209" s="217">
        <f t="shared" si="33"/>
        <v>0</v>
      </c>
      <c r="X209" s="154">
        <v>223427.56</v>
      </c>
      <c r="Y209" s="154">
        <v>414725</v>
      </c>
      <c r="Z209" s="154">
        <f t="shared" si="34"/>
        <v>191297.44</v>
      </c>
      <c r="AA209" s="154">
        <f t="shared" si="35"/>
        <v>0</v>
      </c>
      <c r="AC209" s="217">
        <v>0</v>
      </c>
      <c r="AD209" s="217">
        <f t="shared" si="36"/>
        <v>0</v>
      </c>
      <c r="AE209" s="218">
        <f t="shared" si="37"/>
        <v>0</v>
      </c>
      <c r="AF209" s="154">
        <v>0</v>
      </c>
      <c r="AG209" s="219" t="s">
        <v>704</v>
      </c>
      <c r="AH209" s="217">
        <f t="shared" si="38"/>
        <v>0</v>
      </c>
      <c r="AK209" s="220">
        <v>0</v>
      </c>
      <c r="AL209" s="220">
        <v>0</v>
      </c>
      <c r="AM209" s="220">
        <v>0</v>
      </c>
      <c r="AN209" s="220">
        <v>0</v>
      </c>
      <c r="AO209" s="221">
        <v>0</v>
      </c>
      <c r="AP209" s="220">
        <f t="shared" si="40"/>
        <v>0</v>
      </c>
      <c r="AQ209" s="220"/>
      <c r="AR209" s="220"/>
      <c r="AS209" s="220"/>
      <c r="AT209" s="222">
        <f t="shared" si="41"/>
        <v>0</v>
      </c>
      <c r="AU209" s="220"/>
      <c r="AV209" s="223" t="s">
        <v>601</v>
      </c>
      <c r="AW209" s="220" t="s">
        <v>601</v>
      </c>
      <c r="AX209" s="224" t="str">
        <f t="shared" si="42"/>
        <v/>
      </c>
      <c r="AY209" s="225"/>
      <c r="AZ209" s="226"/>
      <c r="BA209" s="226"/>
      <c r="BB209" s="226"/>
      <c r="BC209" s="217"/>
      <c r="BE209" s="227">
        <f t="shared" si="43"/>
        <v>-200</v>
      </c>
      <c r="BK209" s="219"/>
      <c r="BO209" s="219"/>
    </row>
    <row r="210" spans="1:67" s="154" customFormat="1" ht="11.25" x14ac:dyDescent="0.2">
      <c r="A210" s="151">
        <v>201</v>
      </c>
      <c r="B210" s="152" t="s">
        <v>36</v>
      </c>
      <c r="C210" s="151">
        <v>1</v>
      </c>
      <c r="D210" s="215">
        <v>10360764</v>
      </c>
      <c r="E210" s="154">
        <v>0</v>
      </c>
      <c r="F210" s="154">
        <v>0</v>
      </c>
      <c r="G210" s="154">
        <v>0</v>
      </c>
      <c r="H210" s="154">
        <v>0</v>
      </c>
      <c r="I210" s="154">
        <v>405000</v>
      </c>
      <c r="J210" s="154">
        <v>3586000</v>
      </c>
      <c r="K210" s="216">
        <v>2099079</v>
      </c>
      <c r="L210" s="154">
        <v>0</v>
      </c>
      <c r="M210" s="154">
        <v>42558</v>
      </c>
      <c r="N210" s="154">
        <v>291405</v>
      </c>
      <c r="O210" s="154">
        <v>2079962.43</v>
      </c>
      <c r="P210" s="154">
        <v>0</v>
      </c>
      <c r="Q210" s="154">
        <v>0</v>
      </c>
      <c r="R210" s="154">
        <v>0</v>
      </c>
      <c r="S210" s="154">
        <v>0</v>
      </c>
      <c r="T210" s="154" t="s">
        <v>703</v>
      </c>
      <c r="U210" s="154">
        <f t="shared" si="39"/>
        <v>18864768.43</v>
      </c>
      <c r="V210" s="217">
        <f t="shared" si="33"/>
        <v>7.2174430349343357</v>
      </c>
      <c r="X210" s="154">
        <v>259908138.25999999</v>
      </c>
      <c r="Y210" s="154">
        <v>261377448.19999999</v>
      </c>
      <c r="Z210" s="154">
        <f t="shared" si="34"/>
        <v>1469309.9399999976</v>
      </c>
      <c r="AA210" s="154">
        <f t="shared" si="35"/>
        <v>106046.60792612769</v>
      </c>
      <c r="AC210" s="217">
        <v>100.48719005553819</v>
      </c>
      <c r="AD210" s="217">
        <f t="shared" si="36"/>
        <v>100.52451737032956</v>
      </c>
      <c r="AE210" s="218">
        <f t="shared" si="37"/>
        <v>3.7327314791369304E-2</v>
      </c>
      <c r="AF210" s="154">
        <v>1562</v>
      </c>
      <c r="AG210" s="219">
        <v>1</v>
      </c>
      <c r="AH210" s="217">
        <f t="shared" si="38"/>
        <v>100.52451737032956</v>
      </c>
      <c r="AK210" s="220">
        <v>100.48719005553819</v>
      </c>
      <c r="AL210" s="220">
        <v>100.5713657611941</v>
      </c>
      <c r="AM210" s="220">
        <v>100.51311695764558</v>
      </c>
      <c r="AN210" s="220">
        <v>100.48719005553819</v>
      </c>
      <c r="AO210" s="221">
        <v>100.8351707644489</v>
      </c>
      <c r="AP210" s="220">
        <f t="shared" si="40"/>
        <v>100.52451737032956</v>
      </c>
      <c r="AQ210" s="220"/>
      <c r="AR210" s="220"/>
      <c r="AS210" s="220"/>
      <c r="AT210" s="222">
        <f t="shared" si="41"/>
        <v>-0.3106533941193419</v>
      </c>
      <c r="AU210" s="220"/>
      <c r="AV210" s="223">
        <v>11.362483798408906</v>
      </c>
      <c r="AW210" s="220">
        <v>11.408756853429635</v>
      </c>
      <c r="AX210" s="224">
        <f t="shared" si="42"/>
        <v>4.6273055020728648E-2</v>
      </c>
      <c r="AY210" s="225"/>
      <c r="AZ210" s="226"/>
      <c r="BA210" s="226"/>
      <c r="BB210" s="226"/>
      <c r="BC210" s="217"/>
      <c r="BE210" s="227">
        <f t="shared" si="43"/>
        <v>-201</v>
      </c>
      <c r="BK210" s="219"/>
      <c r="BO210" s="219"/>
    </row>
    <row r="211" spans="1:67" s="154" customFormat="1" ht="11.25" x14ac:dyDescent="0.2">
      <c r="A211" s="151">
        <v>202</v>
      </c>
      <c r="B211" s="152" t="s">
        <v>477</v>
      </c>
      <c r="C211" s="151">
        <v>0</v>
      </c>
      <c r="D211" s="215">
        <v>0</v>
      </c>
      <c r="E211" s="154">
        <v>0</v>
      </c>
      <c r="F211" s="154">
        <v>0</v>
      </c>
      <c r="G211" s="154">
        <v>0</v>
      </c>
      <c r="H211" s="154">
        <v>0</v>
      </c>
      <c r="I211" s="154">
        <v>0</v>
      </c>
      <c r="J211" s="154">
        <v>0</v>
      </c>
      <c r="K211" s="216">
        <v>0</v>
      </c>
      <c r="L211" s="154">
        <v>0</v>
      </c>
      <c r="M211" s="154">
        <v>0</v>
      </c>
      <c r="N211" s="154">
        <v>0</v>
      </c>
      <c r="O211" s="154">
        <v>0</v>
      </c>
      <c r="P211" s="154">
        <v>0</v>
      </c>
      <c r="Q211" s="154">
        <v>0</v>
      </c>
      <c r="R211" s="154">
        <v>0</v>
      </c>
      <c r="S211" s="154">
        <v>0</v>
      </c>
      <c r="T211" s="154">
        <v>0</v>
      </c>
      <c r="U211" s="154">
        <f t="shared" si="39"/>
        <v>0</v>
      </c>
      <c r="V211" s="217">
        <f t="shared" si="33"/>
        <v>0</v>
      </c>
      <c r="X211" s="154">
        <v>32981.520000000004</v>
      </c>
      <c r="Y211" s="154">
        <v>41708</v>
      </c>
      <c r="Z211" s="154">
        <f t="shared" si="34"/>
        <v>8726.4799999999959</v>
      </c>
      <c r="AA211" s="154">
        <f t="shared" si="35"/>
        <v>0</v>
      </c>
      <c r="AC211" s="217">
        <v>0</v>
      </c>
      <c r="AD211" s="217">
        <f t="shared" si="36"/>
        <v>0</v>
      </c>
      <c r="AE211" s="218">
        <f t="shared" si="37"/>
        <v>0</v>
      </c>
      <c r="AF211" s="154">
        <v>0</v>
      </c>
      <c r="AG211" s="219" t="s">
        <v>704</v>
      </c>
      <c r="AH211" s="217">
        <f t="shared" si="38"/>
        <v>0</v>
      </c>
      <c r="AK211" s="220">
        <v>0</v>
      </c>
      <c r="AL211" s="220">
        <v>0</v>
      </c>
      <c r="AM211" s="220">
        <v>0</v>
      </c>
      <c r="AN211" s="220">
        <v>0</v>
      </c>
      <c r="AO211" s="221">
        <v>0</v>
      </c>
      <c r="AP211" s="220">
        <f t="shared" si="40"/>
        <v>0</v>
      </c>
      <c r="AQ211" s="220"/>
      <c r="AR211" s="220"/>
      <c r="AS211" s="220"/>
      <c r="AT211" s="222">
        <f t="shared" si="41"/>
        <v>0</v>
      </c>
      <c r="AU211" s="220"/>
      <c r="AV211" s="223" t="s">
        <v>601</v>
      </c>
      <c r="AW211" s="220" t="s">
        <v>601</v>
      </c>
      <c r="AX211" s="224" t="str">
        <f t="shared" si="42"/>
        <v/>
      </c>
      <c r="AY211" s="225"/>
      <c r="AZ211" s="226"/>
      <c r="BA211" s="226"/>
      <c r="BB211" s="226"/>
      <c r="BC211" s="217"/>
      <c r="BE211" s="227">
        <f t="shared" si="43"/>
        <v>-202</v>
      </c>
      <c r="BK211" s="219"/>
      <c r="BO211" s="219"/>
    </row>
    <row r="212" spans="1:67" s="154" customFormat="1" ht="11.25" x14ac:dyDescent="0.2">
      <c r="A212" s="151">
        <v>203</v>
      </c>
      <c r="B212" s="152" t="s">
        <v>478</v>
      </c>
      <c r="C212" s="151">
        <v>0</v>
      </c>
      <c r="D212" s="215">
        <v>0</v>
      </c>
      <c r="E212" s="154">
        <v>0</v>
      </c>
      <c r="F212" s="154">
        <v>0</v>
      </c>
      <c r="G212" s="154">
        <v>0</v>
      </c>
      <c r="H212" s="154">
        <v>0</v>
      </c>
      <c r="I212" s="154">
        <v>0</v>
      </c>
      <c r="J212" s="154">
        <v>0</v>
      </c>
      <c r="K212" s="216">
        <v>0</v>
      </c>
      <c r="L212" s="154">
        <v>0</v>
      </c>
      <c r="M212" s="154">
        <v>0</v>
      </c>
      <c r="N212" s="154">
        <v>0</v>
      </c>
      <c r="O212" s="154">
        <v>0</v>
      </c>
      <c r="P212" s="154">
        <v>0</v>
      </c>
      <c r="Q212" s="154">
        <v>0</v>
      </c>
      <c r="R212" s="154">
        <v>0</v>
      </c>
      <c r="S212" s="154">
        <v>0</v>
      </c>
      <c r="T212" s="154">
        <v>0</v>
      </c>
      <c r="U212" s="154">
        <f t="shared" si="39"/>
        <v>0</v>
      </c>
      <c r="V212" s="217">
        <f t="shared" si="33"/>
        <v>0</v>
      </c>
      <c r="X212" s="154">
        <v>17004.397409999998</v>
      </c>
      <c r="Y212" s="154">
        <v>31941.75</v>
      </c>
      <c r="Z212" s="154">
        <f t="shared" si="34"/>
        <v>14937.352590000002</v>
      </c>
      <c r="AA212" s="154">
        <f t="shared" si="35"/>
        <v>0</v>
      </c>
      <c r="AC212" s="217">
        <v>0</v>
      </c>
      <c r="AD212" s="217">
        <f t="shared" si="36"/>
        <v>0</v>
      </c>
      <c r="AE212" s="218">
        <f t="shared" si="37"/>
        <v>0</v>
      </c>
      <c r="AF212" s="154">
        <v>0</v>
      </c>
      <c r="AG212" s="219" t="s">
        <v>704</v>
      </c>
      <c r="AH212" s="217">
        <f t="shared" si="38"/>
        <v>0</v>
      </c>
      <c r="AK212" s="220">
        <v>0</v>
      </c>
      <c r="AL212" s="220">
        <v>0</v>
      </c>
      <c r="AM212" s="220">
        <v>0</v>
      </c>
      <c r="AN212" s="220">
        <v>0</v>
      </c>
      <c r="AO212" s="221">
        <v>0</v>
      </c>
      <c r="AP212" s="220">
        <f t="shared" si="40"/>
        <v>0</v>
      </c>
      <c r="AQ212" s="220"/>
      <c r="AR212" s="220"/>
      <c r="AS212" s="220"/>
      <c r="AT212" s="222">
        <f t="shared" si="41"/>
        <v>0</v>
      </c>
      <c r="AU212" s="220"/>
      <c r="AV212" s="223" t="s">
        <v>601</v>
      </c>
      <c r="AW212" s="220" t="s">
        <v>601</v>
      </c>
      <c r="AX212" s="224" t="str">
        <f t="shared" si="42"/>
        <v/>
      </c>
      <c r="AY212" s="225"/>
      <c r="AZ212" s="226"/>
      <c r="BA212" s="226"/>
      <c r="BB212" s="226"/>
      <c r="BC212" s="217"/>
      <c r="BE212" s="227">
        <f t="shared" si="43"/>
        <v>-203</v>
      </c>
      <c r="BK212" s="219"/>
      <c r="BO212" s="219"/>
    </row>
    <row r="213" spans="1:67" s="154" customFormat="1" ht="11.25" x14ac:dyDescent="0.2">
      <c r="A213" s="151">
        <v>204</v>
      </c>
      <c r="B213" s="152" t="s">
        <v>285</v>
      </c>
      <c r="C213" s="151">
        <v>1</v>
      </c>
      <c r="D213" s="215">
        <v>0</v>
      </c>
      <c r="E213" s="154">
        <v>0</v>
      </c>
      <c r="F213" s="154">
        <v>0</v>
      </c>
      <c r="G213" s="154">
        <v>0</v>
      </c>
      <c r="H213" s="154">
        <v>0</v>
      </c>
      <c r="I213" s="154">
        <v>600000</v>
      </c>
      <c r="J213" s="154">
        <v>900000</v>
      </c>
      <c r="K213" s="216">
        <v>400000</v>
      </c>
      <c r="L213" s="154">
        <v>892898.96</v>
      </c>
      <c r="M213" s="154">
        <v>0</v>
      </c>
      <c r="N213" s="154">
        <v>48673</v>
      </c>
      <c r="O213" s="154">
        <v>151605.65</v>
      </c>
      <c r="P213" s="154">
        <v>0</v>
      </c>
      <c r="Q213" s="154">
        <v>0</v>
      </c>
      <c r="R213" s="154">
        <v>0</v>
      </c>
      <c r="S213" s="154">
        <v>0</v>
      </c>
      <c r="T213" s="154" t="s">
        <v>703</v>
      </c>
      <c r="U213" s="154">
        <f t="shared" si="39"/>
        <v>2993177.61</v>
      </c>
      <c r="V213" s="217">
        <f t="shared" si="33"/>
        <v>6.873496964284274</v>
      </c>
      <c r="X213" s="154">
        <v>27448207.989999998</v>
      </c>
      <c r="Y213" s="154">
        <v>43546649.188222557</v>
      </c>
      <c r="Z213" s="154">
        <f t="shared" si="34"/>
        <v>16098441.198222559</v>
      </c>
      <c r="AA213" s="154">
        <f t="shared" si="35"/>
        <v>1106525.8670569165</v>
      </c>
      <c r="AC213" s="217">
        <v>162.49337411797981</v>
      </c>
      <c r="AD213" s="217">
        <f t="shared" si="36"/>
        <v>154.61892206816395</v>
      </c>
      <c r="AE213" s="218">
        <f t="shared" si="37"/>
        <v>-7.8744520498158579</v>
      </c>
      <c r="AF213" s="154">
        <v>105</v>
      </c>
      <c r="AG213" s="219">
        <v>1</v>
      </c>
      <c r="AH213" s="217">
        <f t="shared" si="38"/>
        <v>154.61892206816395</v>
      </c>
      <c r="AK213" s="218">
        <v>162.49337411797981</v>
      </c>
      <c r="AL213" s="220">
        <v>162.54407733535018</v>
      </c>
      <c r="AM213" s="218">
        <v>162.49565512289294</v>
      </c>
      <c r="AN213" s="218">
        <v>162.49337411797981</v>
      </c>
      <c r="AO213" s="221">
        <v>155.31712626313856</v>
      </c>
      <c r="AP213" s="220">
        <f t="shared" si="40"/>
        <v>154.61892206816395</v>
      </c>
      <c r="AQ213" s="220"/>
      <c r="AR213" s="220"/>
      <c r="AS213" s="220"/>
      <c r="AT213" s="222">
        <f t="shared" si="41"/>
        <v>-0.69820419497460762</v>
      </c>
      <c r="AU213" s="220"/>
      <c r="AV213" s="223">
        <v>8.0317630214941058</v>
      </c>
      <c r="AW213" s="220">
        <v>2.493657146965842</v>
      </c>
      <c r="AX213" s="224">
        <f t="shared" si="42"/>
        <v>-5.5381058745282639</v>
      </c>
      <c r="AY213" s="225"/>
      <c r="AZ213" s="226"/>
      <c r="BA213" s="226"/>
      <c r="BB213" s="226"/>
      <c r="BC213" s="217"/>
      <c r="BE213" s="227">
        <f t="shared" si="43"/>
        <v>-204</v>
      </c>
      <c r="BK213" s="219"/>
      <c r="BO213" s="219"/>
    </row>
    <row r="214" spans="1:67" s="154" customFormat="1" ht="11.25" x14ac:dyDescent="0.2">
      <c r="A214" s="151">
        <v>205</v>
      </c>
      <c r="B214" s="152" t="s">
        <v>479</v>
      </c>
      <c r="C214" s="151">
        <v>0</v>
      </c>
      <c r="D214" s="215">
        <v>0</v>
      </c>
      <c r="E214" s="154">
        <v>0</v>
      </c>
      <c r="F214" s="154">
        <v>0</v>
      </c>
      <c r="G214" s="154">
        <v>0</v>
      </c>
      <c r="H214" s="154">
        <v>0</v>
      </c>
      <c r="I214" s="154">
        <v>0</v>
      </c>
      <c r="J214" s="154">
        <v>0</v>
      </c>
      <c r="K214" s="216">
        <v>0</v>
      </c>
      <c r="L214" s="154">
        <v>0</v>
      </c>
      <c r="M214" s="154">
        <v>0</v>
      </c>
      <c r="N214" s="154">
        <v>0</v>
      </c>
      <c r="O214" s="154">
        <v>0</v>
      </c>
      <c r="P214" s="154">
        <v>0</v>
      </c>
      <c r="Q214" s="154">
        <v>0</v>
      </c>
      <c r="R214" s="154">
        <v>0</v>
      </c>
      <c r="S214" s="154">
        <v>0</v>
      </c>
      <c r="T214" s="154">
        <v>0</v>
      </c>
      <c r="U214" s="154">
        <f t="shared" si="39"/>
        <v>0</v>
      </c>
      <c r="V214" s="217">
        <f t="shared" si="33"/>
        <v>0</v>
      </c>
      <c r="X214" s="154">
        <v>0</v>
      </c>
      <c r="Y214" s="154">
        <v>8240</v>
      </c>
      <c r="Z214" s="154">
        <f t="shared" si="34"/>
        <v>8240</v>
      </c>
      <c r="AA214" s="154">
        <f t="shared" si="35"/>
        <v>0</v>
      </c>
      <c r="AC214" s="217">
        <v>0</v>
      </c>
      <c r="AD214" s="217">
        <f t="shared" si="36"/>
        <v>0</v>
      </c>
      <c r="AE214" s="218">
        <f t="shared" si="37"/>
        <v>0</v>
      </c>
      <c r="AF214" s="154">
        <v>0</v>
      </c>
      <c r="AG214" s="219" t="s">
        <v>704</v>
      </c>
      <c r="AH214" s="217">
        <f t="shared" si="38"/>
        <v>0</v>
      </c>
      <c r="AK214" s="220">
        <v>0</v>
      </c>
      <c r="AL214" s="220">
        <v>0</v>
      </c>
      <c r="AM214" s="220">
        <v>0</v>
      </c>
      <c r="AN214" s="220">
        <v>0</v>
      </c>
      <c r="AO214" s="221">
        <v>0</v>
      </c>
      <c r="AP214" s="220">
        <f t="shared" si="40"/>
        <v>0</v>
      </c>
      <c r="AQ214" s="220"/>
      <c r="AR214" s="220"/>
      <c r="AS214" s="220"/>
      <c r="AT214" s="222">
        <f t="shared" si="41"/>
        <v>0</v>
      </c>
      <c r="AU214" s="220"/>
      <c r="AV214" s="223" t="s">
        <v>601</v>
      </c>
      <c r="AW214" s="220" t="s">
        <v>601</v>
      </c>
      <c r="AX214" s="224" t="str">
        <f t="shared" si="42"/>
        <v/>
      </c>
      <c r="AY214" s="225"/>
      <c r="AZ214" s="226"/>
      <c r="BA214" s="226"/>
      <c r="BB214" s="226"/>
      <c r="BC214" s="217"/>
      <c r="BE214" s="227">
        <f t="shared" si="43"/>
        <v>-205</v>
      </c>
      <c r="BK214" s="219"/>
      <c r="BO214" s="219"/>
    </row>
    <row r="215" spans="1:67" s="154" customFormat="1" ht="11.25" x14ac:dyDescent="0.2">
      <c r="A215" s="151">
        <v>206</v>
      </c>
      <c r="B215" s="152" t="s">
        <v>480</v>
      </c>
      <c r="C215" s="151">
        <v>0</v>
      </c>
      <c r="D215" s="215">
        <v>0</v>
      </c>
      <c r="E215" s="154">
        <v>0</v>
      </c>
      <c r="F215" s="154">
        <v>0</v>
      </c>
      <c r="G215" s="154">
        <v>0</v>
      </c>
      <c r="H215" s="154">
        <v>0</v>
      </c>
      <c r="I215" s="154">
        <v>0</v>
      </c>
      <c r="J215" s="154">
        <v>0</v>
      </c>
      <c r="K215" s="216">
        <v>0</v>
      </c>
      <c r="L215" s="154">
        <v>0</v>
      </c>
      <c r="M215" s="154">
        <v>0</v>
      </c>
      <c r="N215" s="154">
        <v>0</v>
      </c>
      <c r="O215" s="154">
        <v>0</v>
      </c>
      <c r="P215" s="154">
        <v>0</v>
      </c>
      <c r="Q215" s="154">
        <v>0</v>
      </c>
      <c r="R215" s="154">
        <v>0</v>
      </c>
      <c r="S215" s="154">
        <v>0</v>
      </c>
      <c r="T215" s="154">
        <v>0</v>
      </c>
      <c r="U215" s="154">
        <f t="shared" si="39"/>
        <v>0</v>
      </c>
      <c r="V215" s="217">
        <f t="shared" si="33"/>
        <v>0</v>
      </c>
      <c r="X215" s="154">
        <v>0</v>
      </c>
      <c r="Y215" s="154">
        <v>691.85</v>
      </c>
      <c r="Z215" s="154">
        <f t="shared" si="34"/>
        <v>691.85</v>
      </c>
      <c r="AA215" s="154">
        <f t="shared" si="35"/>
        <v>0</v>
      </c>
      <c r="AC215" s="217">
        <v>0</v>
      </c>
      <c r="AD215" s="217">
        <f t="shared" si="36"/>
        <v>0</v>
      </c>
      <c r="AE215" s="218">
        <f t="shared" si="37"/>
        <v>0</v>
      </c>
      <c r="AF215" s="154">
        <v>0</v>
      </c>
      <c r="AG215" s="219" t="s">
        <v>704</v>
      </c>
      <c r="AH215" s="217">
        <f t="shared" si="38"/>
        <v>0</v>
      </c>
      <c r="AK215" s="220">
        <v>0</v>
      </c>
      <c r="AL215" s="220">
        <v>0</v>
      </c>
      <c r="AM215" s="220">
        <v>0</v>
      </c>
      <c r="AN215" s="220">
        <v>0</v>
      </c>
      <c r="AO215" s="221">
        <v>0</v>
      </c>
      <c r="AP215" s="220">
        <f t="shared" si="40"/>
        <v>0</v>
      </c>
      <c r="AQ215" s="220"/>
      <c r="AR215" s="220"/>
      <c r="AS215" s="220"/>
      <c r="AT215" s="222">
        <f t="shared" si="41"/>
        <v>0</v>
      </c>
      <c r="AU215" s="220"/>
      <c r="AV215" s="223" t="s">
        <v>601</v>
      </c>
      <c r="AW215" s="220" t="s">
        <v>601</v>
      </c>
      <c r="AX215" s="224" t="str">
        <f t="shared" si="42"/>
        <v/>
      </c>
      <c r="AY215" s="225"/>
      <c r="AZ215" s="226"/>
      <c r="BA215" s="226"/>
      <c r="BB215" s="226"/>
      <c r="BC215" s="217"/>
      <c r="BE215" s="227">
        <f t="shared" si="43"/>
        <v>-206</v>
      </c>
      <c r="BK215" s="219"/>
      <c r="BO215" s="219"/>
    </row>
    <row r="216" spans="1:67" s="154" customFormat="1" ht="11.25" x14ac:dyDescent="0.2">
      <c r="A216" s="151">
        <v>207</v>
      </c>
      <c r="B216" s="152" t="s">
        <v>60</v>
      </c>
      <c r="C216" s="151">
        <v>1</v>
      </c>
      <c r="D216" s="215">
        <v>10102614</v>
      </c>
      <c r="E216" s="154">
        <v>0</v>
      </c>
      <c r="F216" s="154">
        <v>0</v>
      </c>
      <c r="G216" s="154">
        <v>0</v>
      </c>
      <c r="H216" s="154">
        <v>0</v>
      </c>
      <c r="I216" s="154">
        <v>0</v>
      </c>
      <c r="J216" s="154">
        <v>8130150</v>
      </c>
      <c r="K216" s="216">
        <v>0</v>
      </c>
      <c r="L216" s="154">
        <v>2720564</v>
      </c>
      <c r="M216" s="154">
        <v>1275</v>
      </c>
      <c r="N216" s="154">
        <v>0</v>
      </c>
      <c r="O216" s="154">
        <v>9447.83</v>
      </c>
      <c r="P216" s="154">
        <v>0</v>
      </c>
      <c r="Q216" s="154">
        <v>0</v>
      </c>
      <c r="R216" s="154">
        <v>0</v>
      </c>
      <c r="S216" s="154">
        <v>0</v>
      </c>
      <c r="T216" s="154" t="s">
        <v>703</v>
      </c>
      <c r="U216" s="154">
        <f t="shared" si="39"/>
        <v>20964050.829999998</v>
      </c>
      <c r="V216" s="217">
        <f t="shared" si="33"/>
        <v>7.5036002357728266</v>
      </c>
      <c r="X216" s="154">
        <v>156764603.61603001</v>
      </c>
      <c r="Y216" s="154">
        <v>279386563.39999998</v>
      </c>
      <c r="Z216" s="154">
        <f t="shared" si="34"/>
        <v>122621959.78396997</v>
      </c>
      <c r="AA216" s="154">
        <f t="shared" si="35"/>
        <v>9201061.6634592321</v>
      </c>
      <c r="AC216" s="217">
        <v>175.05717564204178</v>
      </c>
      <c r="AD216" s="217">
        <f t="shared" si="36"/>
        <v>172.35108915167942</v>
      </c>
      <c r="AE216" s="218">
        <f t="shared" si="37"/>
        <v>-2.7060864903623667</v>
      </c>
      <c r="AF216" s="154">
        <v>5</v>
      </c>
      <c r="AG216" s="219">
        <v>1</v>
      </c>
      <c r="AH216" s="217">
        <f t="shared" si="38"/>
        <v>172.35108915167942</v>
      </c>
      <c r="AK216" s="220">
        <v>175.05717564204178</v>
      </c>
      <c r="AL216" s="220">
        <v>175.00366647839365</v>
      </c>
      <c r="AM216" s="220">
        <v>175.05716003873161</v>
      </c>
      <c r="AN216" s="220">
        <v>175.05717564204178</v>
      </c>
      <c r="AO216" s="221">
        <v>172.30226339922757</v>
      </c>
      <c r="AP216" s="220">
        <f t="shared" si="40"/>
        <v>172.35108915167942</v>
      </c>
      <c r="AQ216" s="220"/>
      <c r="AR216" s="220"/>
      <c r="AS216" s="220"/>
      <c r="AT216" s="222">
        <f t="shared" si="41"/>
        <v>4.8825752451847393E-2</v>
      </c>
      <c r="AU216" s="220"/>
      <c r="AV216" s="223">
        <v>5.627124838542084</v>
      </c>
      <c r="AW216" s="220">
        <v>4.5106837577908658</v>
      </c>
      <c r="AX216" s="224">
        <f t="shared" si="42"/>
        <v>-1.1164410807512182</v>
      </c>
      <c r="AY216" s="225"/>
      <c r="AZ216" s="226"/>
      <c r="BA216" s="226"/>
      <c r="BB216" s="226"/>
      <c r="BC216" s="217"/>
      <c r="BE216" s="227">
        <f t="shared" si="43"/>
        <v>-207</v>
      </c>
      <c r="BK216" s="219"/>
      <c r="BO216" s="219"/>
    </row>
    <row r="217" spans="1:67" s="154" customFormat="1" ht="11.25" x14ac:dyDescent="0.2">
      <c r="A217" s="151">
        <v>208</v>
      </c>
      <c r="B217" s="152" t="s">
        <v>214</v>
      </c>
      <c r="C217" s="151">
        <v>1</v>
      </c>
      <c r="D217" s="215">
        <v>0</v>
      </c>
      <c r="E217" s="154">
        <v>0</v>
      </c>
      <c r="F217" s="154">
        <v>0</v>
      </c>
      <c r="G217" s="154">
        <v>0</v>
      </c>
      <c r="H217" s="154">
        <v>0</v>
      </c>
      <c r="I217" s="154">
        <v>0</v>
      </c>
      <c r="J217" s="154">
        <v>2563</v>
      </c>
      <c r="K217" s="216">
        <v>57773</v>
      </c>
      <c r="L217" s="154">
        <v>221919</v>
      </c>
      <c r="M217" s="154">
        <v>0</v>
      </c>
      <c r="N217" s="154">
        <v>0</v>
      </c>
      <c r="O217" s="154">
        <v>23239.72</v>
      </c>
      <c r="P217" s="154">
        <v>0</v>
      </c>
      <c r="Q217" s="154">
        <v>0</v>
      </c>
      <c r="R217" s="154">
        <v>0</v>
      </c>
      <c r="S217" s="154">
        <v>0</v>
      </c>
      <c r="T217" s="154" t="s">
        <v>703</v>
      </c>
      <c r="U217" s="154">
        <f t="shared" si="39"/>
        <v>305494.71999999997</v>
      </c>
      <c r="V217" s="217">
        <f t="shared" si="33"/>
        <v>1.7575320091518889</v>
      </c>
      <c r="X217" s="154">
        <v>11993145.444000002</v>
      </c>
      <c r="Y217" s="154">
        <v>17382028.800000001</v>
      </c>
      <c r="Z217" s="154">
        <f t="shared" si="34"/>
        <v>5388883.3559999987</v>
      </c>
      <c r="AA217" s="154">
        <f t="shared" si="35"/>
        <v>94711.349917558517</v>
      </c>
      <c r="AC217" s="217">
        <v>143.98076150710634</v>
      </c>
      <c r="AD217" s="217">
        <f t="shared" si="36"/>
        <v>144.1433152862416</v>
      </c>
      <c r="AE217" s="218">
        <f t="shared" si="37"/>
        <v>0.16255377913526559</v>
      </c>
      <c r="AF217" s="154">
        <v>13</v>
      </c>
      <c r="AG217" s="219">
        <v>1</v>
      </c>
      <c r="AH217" s="217">
        <f t="shared" si="38"/>
        <v>144.1433152862416</v>
      </c>
      <c r="AK217" s="220">
        <v>143.98076150710634</v>
      </c>
      <c r="AL217" s="220">
        <v>143.97950758811322</v>
      </c>
      <c r="AM217" s="220">
        <v>143.98076150710634</v>
      </c>
      <c r="AN217" s="220">
        <v>143.98076150710634</v>
      </c>
      <c r="AO217" s="221">
        <v>144.40139756061433</v>
      </c>
      <c r="AP217" s="220">
        <f t="shared" si="40"/>
        <v>144.1433152862416</v>
      </c>
      <c r="AQ217" s="220"/>
      <c r="AR217" s="220"/>
      <c r="AS217" s="220"/>
      <c r="AT217" s="222">
        <f t="shared" si="41"/>
        <v>-0.25808227437272535</v>
      </c>
      <c r="AU217" s="220"/>
      <c r="AV217" s="223">
        <v>4.7103802978670357</v>
      </c>
      <c r="AW217" s="220">
        <v>4.7112896983632924</v>
      </c>
      <c r="AX217" s="224">
        <f t="shared" si="42"/>
        <v>9.0940049625665154E-4</v>
      </c>
      <c r="AY217" s="225"/>
      <c r="AZ217" s="226"/>
      <c r="BA217" s="226"/>
      <c r="BB217" s="226"/>
      <c r="BC217" s="217"/>
      <c r="BE217" s="227">
        <f t="shared" si="43"/>
        <v>-208</v>
      </c>
      <c r="BK217" s="219"/>
      <c r="BO217" s="219"/>
    </row>
    <row r="218" spans="1:67" s="154" customFormat="1" ht="11.25" x14ac:dyDescent="0.2">
      <c r="A218" s="151">
        <v>209</v>
      </c>
      <c r="B218" s="152" t="s">
        <v>87</v>
      </c>
      <c r="C218" s="151">
        <v>1</v>
      </c>
      <c r="D218" s="215">
        <v>0</v>
      </c>
      <c r="E218" s="154">
        <v>0</v>
      </c>
      <c r="F218" s="154">
        <v>0</v>
      </c>
      <c r="G218" s="154">
        <v>0</v>
      </c>
      <c r="H218" s="154">
        <v>0</v>
      </c>
      <c r="I218" s="154">
        <v>0</v>
      </c>
      <c r="J218" s="154">
        <v>290082</v>
      </c>
      <c r="K218" s="216">
        <v>0</v>
      </c>
      <c r="L218" s="154">
        <v>1490997</v>
      </c>
      <c r="M218" s="154">
        <v>1997</v>
      </c>
      <c r="N218" s="154">
        <v>152297</v>
      </c>
      <c r="O218" s="154">
        <v>113680.21</v>
      </c>
      <c r="P218" s="154">
        <v>0</v>
      </c>
      <c r="Q218" s="154">
        <v>0</v>
      </c>
      <c r="R218" s="154">
        <v>0</v>
      </c>
      <c r="S218" s="154">
        <v>0</v>
      </c>
      <c r="T218" s="154" t="s">
        <v>706</v>
      </c>
      <c r="U218" s="154">
        <f t="shared" si="39"/>
        <v>1005355.31</v>
      </c>
      <c r="V218" s="217">
        <f t="shared" si="33"/>
        <v>3.8362261343903263</v>
      </c>
      <c r="X218" s="154">
        <v>21755055.919999998</v>
      </c>
      <c r="Y218" s="154">
        <v>26206883.399999999</v>
      </c>
      <c r="Z218" s="154">
        <f t="shared" si="34"/>
        <v>4451827.4800000004</v>
      </c>
      <c r="AA218" s="154">
        <f t="shared" si="35"/>
        <v>170782.1692457303</v>
      </c>
      <c r="AC218" s="217">
        <v>118.1955554684784</v>
      </c>
      <c r="AD218" s="217">
        <f t="shared" si="36"/>
        <v>119.6783925837607</v>
      </c>
      <c r="AE218" s="218">
        <f t="shared" si="37"/>
        <v>1.4828371152822939</v>
      </c>
      <c r="AF218" s="154">
        <v>82</v>
      </c>
      <c r="AG218" s="219">
        <v>1</v>
      </c>
      <c r="AH218" s="217">
        <f t="shared" si="38"/>
        <v>119.6783925837607</v>
      </c>
      <c r="AK218" s="220">
        <v>118.1955554684784</v>
      </c>
      <c r="AL218" s="220">
        <v>118.19513833088595</v>
      </c>
      <c r="AM218" s="220">
        <v>118.1955554684784</v>
      </c>
      <c r="AN218" s="220">
        <v>118.1955554684784</v>
      </c>
      <c r="AO218" s="221">
        <v>119.39280982811238</v>
      </c>
      <c r="AP218" s="220">
        <f t="shared" si="40"/>
        <v>119.6783925837607</v>
      </c>
      <c r="AQ218" s="220"/>
      <c r="AR218" s="220"/>
      <c r="AS218" s="220"/>
      <c r="AT218" s="222">
        <f t="shared" si="41"/>
        <v>0.28558275564832059</v>
      </c>
      <c r="AU218" s="220"/>
      <c r="AV218" s="223">
        <v>7.7176504025576618</v>
      </c>
      <c r="AW218" s="220">
        <v>9.0554824807848942</v>
      </c>
      <c r="AX218" s="224">
        <f t="shared" si="42"/>
        <v>1.3378320782272324</v>
      </c>
      <c r="AY218" s="225"/>
      <c r="AZ218" s="226"/>
      <c r="BA218" s="226"/>
      <c r="BB218" s="226"/>
      <c r="BC218" s="217"/>
      <c r="BE218" s="227">
        <f t="shared" si="43"/>
        <v>-209</v>
      </c>
      <c r="BK218" s="219"/>
      <c r="BO218" s="219"/>
    </row>
    <row r="219" spans="1:67" s="154" customFormat="1" ht="11.25" x14ac:dyDescent="0.2">
      <c r="A219" s="151">
        <v>210</v>
      </c>
      <c r="B219" s="152" t="s">
        <v>71</v>
      </c>
      <c r="C219" s="151">
        <v>1</v>
      </c>
      <c r="D219" s="215">
        <v>0</v>
      </c>
      <c r="E219" s="154">
        <v>5386</v>
      </c>
      <c r="F219" s="154">
        <v>0</v>
      </c>
      <c r="G219" s="154">
        <v>0</v>
      </c>
      <c r="H219" s="154">
        <v>0</v>
      </c>
      <c r="I219" s="154">
        <v>0</v>
      </c>
      <c r="J219" s="154">
        <v>637887</v>
      </c>
      <c r="K219" s="216">
        <v>10581</v>
      </c>
      <c r="L219" s="154">
        <v>1718148</v>
      </c>
      <c r="M219" s="154">
        <v>25566</v>
      </c>
      <c r="N219" s="154">
        <v>210186</v>
      </c>
      <c r="O219" s="154">
        <v>205450.49</v>
      </c>
      <c r="P219" s="154">
        <v>0</v>
      </c>
      <c r="Q219" s="154">
        <v>0</v>
      </c>
      <c r="R219" s="154">
        <v>0</v>
      </c>
      <c r="S219" s="154">
        <v>0</v>
      </c>
      <c r="T219" s="154" t="s">
        <v>709</v>
      </c>
      <c r="U219" s="154">
        <f t="shared" si="39"/>
        <v>2813204.49</v>
      </c>
      <c r="V219" s="217">
        <f t="shared" si="33"/>
        <v>5.9328226333793808</v>
      </c>
      <c r="X219" s="154">
        <v>35618666.020000003</v>
      </c>
      <c r="Y219" s="154">
        <v>47417640.200000003</v>
      </c>
      <c r="Z219" s="154">
        <f t="shared" si="34"/>
        <v>11798974.18</v>
      </c>
      <c r="AA219" s="154">
        <f t="shared" si="35"/>
        <v>700012.21065762918</v>
      </c>
      <c r="AC219" s="217">
        <v>133.14502305778481</v>
      </c>
      <c r="AD219" s="217">
        <f t="shared" si="36"/>
        <v>131.16052118041216</v>
      </c>
      <c r="AE219" s="218">
        <f t="shared" si="37"/>
        <v>-1.9845018773726508</v>
      </c>
      <c r="AF219" s="154">
        <v>172</v>
      </c>
      <c r="AG219" s="219">
        <v>1</v>
      </c>
      <c r="AH219" s="217">
        <f t="shared" si="38"/>
        <v>131.16052118041216</v>
      </c>
      <c r="AK219" s="220">
        <v>133.14502305778481</v>
      </c>
      <c r="AL219" s="220">
        <v>132.55313018066948</v>
      </c>
      <c r="AM219" s="220">
        <v>132.66647509868358</v>
      </c>
      <c r="AN219" s="220">
        <v>133.14502305778481</v>
      </c>
      <c r="AO219" s="221">
        <v>131.28919185606108</v>
      </c>
      <c r="AP219" s="220">
        <f t="shared" si="40"/>
        <v>131.16052118041216</v>
      </c>
      <c r="AQ219" s="220"/>
      <c r="AR219" s="220"/>
      <c r="AS219" s="220"/>
      <c r="AT219" s="222">
        <f t="shared" si="41"/>
        <v>-0.12867067564891954</v>
      </c>
      <c r="AU219" s="220"/>
      <c r="AV219" s="223">
        <v>5.6187916386582897</v>
      </c>
      <c r="AW219" s="220">
        <v>4.3781448284270299</v>
      </c>
      <c r="AX219" s="224">
        <f t="shared" si="42"/>
        <v>-1.2406468102312598</v>
      </c>
      <c r="AY219" s="225"/>
      <c r="AZ219" s="226"/>
      <c r="BA219" s="226"/>
      <c r="BB219" s="226"/>
      <c r="BC219" s="217"/>
      <c r="BE219" s="227">
        <f t="shared" si="43"/>
        <v>-210</v>
      </c>
      <c r="BK219" s="219"/>
      <c r="BO219" s="219"/>
    </row>
    <row r="220" spans="1:67" s="154" customFormat="1" ht="11.25" x14ac:dyDescent="0.2">
      <c r="A220" s="151">
        <v>211</v>
      </c>
      <c r="B220" s="152" t="s">
        <v>173</v>
      </c>
      <c r="C220" s="151">
        <v>1</v>
      </c>
      <c r="D220" s="215">
        <v>0</v>
      </c>
      <c r="E220" s="154">
        <v>759496</v>
      </c>
      <c r="F220" s="154">
        <v>0</v>
      </c>
      <c r="G220" s="154">
        <v>0</v>
      </c>
      <c r="H220" s="154">
        <v>0</v>
      </c>
      <c r="I220" s="154">
        <v>0</v>
      </c>
      <c r="J220" s="154">
        <v>1835000</v>
      </c>
      <c r="K220" s="216">
        <v>468000</v>
      </c>
      <c r="L220" s="154">
        <v>2126386</v>
      </c>
      <c r="M220" s="154">
        <v>36210</v>
      </c>
      <c r="N220" s="154">
        <v>0</v>
      </c>
      <c r="O220" s="154">
        <v>11812.22</v>
      </c>
      <c r="P220" s="154">
        <v>0</v>
      </c>
      <c r="Q220" s="154">
        <v>0</v>
      </c>
      <c r="R220" s="154">
        <v>21001</v>
      </c>
      <c r="S220" s="154">
        <v>0</v>
      </c>
      <c r="T220" s="154" t="s">
        <v>703</v>
      </c>
      <c r="U220" s="154">
        <f t="shared" si="39"/>
        <v>5257905.22</v>
      </c>
      <c r="V220" s="217">
        <f t="shared" si="33"/>
        <v>7.2617679526707821</v>
      </c>
      <c r="X220" s="154">
        <v>57569717.300000004</v>
      </c>
      <c r="Y220" s="154">
        <v>72405304.799999997</v>
      </c>
      <c r="Z220" s="154">
        <f t="shared" si="34"/>
        <v>14835587.499999993</v>
      </c>
      <c r="AA220" s="154">
        <f t="shared" si="35"/>
        <v>1077325.9386654319</v>
      </c>
      <c r="AC220" s="217">
        <v>124.6766512201486</v>
      </c>
      <c r="AD220" s="217">
        <f t="shared" si="36"/>
        <v>123.89843516104004</v>
      </c>
      <c r="AE220" s="218">
        <f t="shared" si="37"/>
        <v>-0.77821605910855851</v>
      </c>
      <c r="AF220" s="154">
        <v>7</v>
      </c>
      <c r="AG220" s="219">
        <v>1</v>
      </c>
      <c r="AH220" s="217">
        <f t="shared" si="38"/>
        <v>123.89843516104004</v>
      </c>
      <c r="AK220" s="220">
        <v>124.6766512201486</v>
      </c>
      <c r="AL220" s="220">
        <v>124.6419825249617</v>
      </c>
      <c r="AM220" s="220">
        <v>124.6766512201486</v>
      </c>
      <c r="AN220" s="220">
        <v>124.6766512201486</v>
      </c>
      <c r="AO220" s="221">
        <v>123.99148460814189</v>
      </c>
      <c r="AP220" s="220">
        <f t="shared" si="40"/>
        <v>123.89843516104004</v>
      </c>
      <c r="AQ220" s="220"/>
      <c r="AR220" s="220"/>
      <c r="AS220" s="220"/>
      <c r="AT220" s="222">
        <f t="shared" si="41"/>
        <v>-9.3049447101847704E-2</v>
      </c>
      <c r="AU220" s="220"/>
      <c r="AV220" s="223">
        <v>5.8738446812603948</v>
      </c>
      <c r="AW220" s="220">
        <v>5.1154319043219267</v>
      </c>
      <c r="AX220" s="224">
        <f t="shared" si="42"/>
        <v>-0.75841277693846809</v>
      </c>
      <c r="AY220" s="225"/>
      <c r="AZ220" s="226"/>
      <c r="BA220" s="226"/>
      <c r="BB220" s="226"/>
      <c r="BC220" s="217"/>
      <c r="BE220" s="227">
        <f t="shared" si="43"/>
        <v>-211</v>
      </c>
      <c r="BK220" s="219"/>
      <c r="BO220" s="219"/>
    </row>
    <row r="221" spans="1:67" s="154" customFormat="1" ht="11.25" x14ac:dyDescent="0.2">
      <c r="A221" s="151">
        <v>212</v>
      </c>
      <c r="B221" s="152" t="s">
        <v>215</v>
      </c>
      <c r="C221" s="151">
        <v>1</v>
      </c>
      <c r="D221" s="215">
        <v>0</v>
      </c>
      <c r="E221" s="154">
        <v>0</v>
      </c>
      <c r="F221" s="154">
        <v>0</v>
      </c>
      <c r="G221" s="154">
        <v>0</v>
      </c>
      <c r="H221" s="154">
        <v>0</v>
      </c>
      <c r="I221" s="154">
        <v>0</v>
      </c>
      <c r="J221" s="154">
        <v>1234803</v>
      </c>
      <c r="K221" s="216">
        <v>0</v>
      </c>
      <c r="L221" s="154">
        <v>3407394</v>
      </c>
      <c r="M221" s="154">
        <v>9057</v>
      </c>
      <c r="N221" s="154">
        <v>63973</v>
      </c>
      <c r="O221" s="154">
        <v>162118.88</v>
      </c>
      <c r="P221" s="154">
        <v>0</v>
      </c>
      <c r="Q221" s="154">
        <v>0</v>
      </c>
      <c r="R221" s="154">
        <v>0</v>
      </c>
      <c r="S221" s="154">
        <v>0</v>
      </c>
      <c r="T221" s="154" t="s">
        <v>703</v>
      </c>
      <c r="U221" s="154">
        <f t="shared" si="39"/>
        <v>4877345.88</v>
      </c>
      <c r="V221" s="217">
        <f t="shared" si="33"/>
        <v>7.9560714929222742</v>
      </c>
      <c r="X221" s="154">
        <v>51608133.329999998</v>
      </c>
      <c r="Y221" s="154">
        <v>61303444.600000001</v>
      </c>
      <c r="Z221" s="154">
        <f t="shared" si="34"/>
        <v>9695311.2700000033</v>
      </c>
      <c r="AA221" s="154">
        <f t="shared" si="35"/>
        <v>771365.89610255079</v>
      </c>
      <c r="AC221" s="217">
        <v>123.76039454491159</v>
      </c>
      <c r="AD221" s="217">
        <f t="shared" si="36"/>
        <v>117.29174220821884</v>
      </c>
      <c r="AE221" s="218">
        <f t="shared" si="37"/>
        <v>-6.468652336692756</v>
      </c>
      <c r="AF221" s="154">
        <v>89</v>
      </c>
      <c r="AG221" s="219">
        <v>1</v>
      </c>
      <c r="AH221" s="217">
        <f t="shared" si="38"/>
        <v>117.29174220821884</v>
      </c>
      <c r="AK221" s="220">
        <v>123.76039454491159</v>
      </c>
      <c r="AL221" s="220">
        <v>125.51403656975954</v>
      </c>
      <c r="AM221" s="220">
        <v>123.81141793319384</v>
      </c>
      <c r="AN221" s="220">
        <v>123.76039454491159</v>
      </c>
      <c r="AO221" s="221">
        <v>123.76039454491159</v>
      </c>
      <c r="AP221" s="220">
        <f t="shared" si="40"/>
        <v>117.29174220821884</v>
      </c>
      <c r="AQ221" s="220"/>
      <c r="AR221" s="220"/>
      <c r="AS221" s="220"/>
      <c r="AT221" s="222">
        <f t="shared" si="41"/>
        <v>-6.468652336692756</v>
      </c>
      <c r="AU221" s="220"/>
      <c r="AV221" s="223">
        <v>4.5364779952347751</v>
      </c>
      <c r="AW221" s="220">
        <v>-1.2143241767922357</v>
      </c>
      <c r="AX221" s="224">
        <f t="shared" si="42"/>
        <v>-5.7508021720270106</v>
      </c>
      <c r="AY221" s="225"/>
      <c r="AZ221" s="226"/>
      <c r="BA221" s="226"/>
      <c r="BB221" s="226"/>
      <c r="BC221" s="217"/>
      <c r="BE221" s="227">
        <f t="shared" si="43"/>
        <v>-212</v>
      </c>
      <c r="BK221" s="219"/>
      <c r="BO221" s="219"/>
    </row>
    <row r="222" spans="1:67" s="154" customFormat="1" ht="11.25" x14ac:dyDescent="0.2">
      <c r="A222" s="151">
        <v>213</v>
      </c>
      <c r="B222" s="152" t="s">
        <v>481</v>
      </c>
      <c r="C222" s="151">
        <v>1</v>
      </c>
      <c r="D222" s="215">
        <v>0</v>
      </c>
      <c r="E222" s="154">
        <v>0</v>
      </c>
      <c r="F222" s="154">
        <v>0</v>
      </c>
      <c r="G222" s="154">
        <v>0</v>
      </c>
      <c r="H222" s="154">
        <v>0</v>
      </c>
      <c r="I222" s="154">
        <v>0</v>
      </c>
      <c r="J222" s="154">
        <v>874067</v>
      </c>
      <c r="K222" s="216">
        <v>186955</v>
      </c>
      <c r="L222" s="154">
        <v>559456</v>
      </c>
      <c r="M222" s="154">
        <v>1061</v>
      </c>
      <c r="N222" s="154">
        <v>0</v>
      </c>
      <c r="O222" s="154">
        <v>2877.84</v>
      </c>
      <c r="P222" s="154">
        <v>0</v>
      </c>
      <c r="Q222" s="154">
        <v>0</v>
      </c>
      <c r="R222" s="154">
        <v>0</v>
      </c>
      <c r="S222" s="154">
        <v>0</v>
      </c>
      <c r="T222" s="154" t="s">
        <v>703</v>
      </c>
      <c r="U222" s="154">
        <f t="shared" si="39"/>
        <v>1624416.84</v>
      </c>
      <c r="V222" s="217">
        <f t="shared" si="33"/>
        <v>4.7719415425242762</v>
      </c>
      <c r="X222" s="154">
        <v>19538316.099999998</v>
      </c>
      <c r="Y222" s="154">
        <v>34041004.600000001</v>
      </c>
      <c r="Z222" s="154">
        <f t="shared" si="34"/>
        <v>14502688.500000004</v>
      </c>
      <c r="AA222" s="154">
        <f t="shared" si="35"/>
        <v>692059.81731439102</v>
      </c>
      <c r="AC222" s="217">
        <v>171.69326204004861</v>
      </c>
      <c r="AD222" s="217">
        <f t="shared" si="36"/>
        <v>170.68484618633852</v>
      </c>
      <c r="AE222" s="218">
        <f t="shared" si="37"/>
        <v>-1.0084158537100905</v>
      </c>
      <c r="AF222" s="154">
        <v>0</v>
      </c>
      <c r="AG222" s="219">
        <v>1</v>
      </c>
      <c r="AH222" s="217">
        <f t="shared" si="38"/>
        <v>170.68484618633852</v>
      </c>
      <c r="AK222" s="220">
        <v>171.69326204004861</v>
      </c>
      <c r="AL222" s="220">
        <v>171.67349549864534</v>
      </c>
      <c r="AM222" s="220">
        <v>171.69326204004861</v>
      </c>
      <c r="AN222" s="220">
        <v>171.69326204004861</v>
      </c>
      <c r="AO222" s="221">
        <v>170.88352084570749</v>
      </c>
      <c r="AP222" s="220">
        <f t="shared" si="40"/>
        <v>170.68484618633852</v>
      </c>
      <c r="AQ222" s="220"/>
      <c r="AR222" s="220"/>
      <c r="AS222" s="220"/>
      <c r="AT222" s="222">
        <f t="shared" si="41"/>
        <v>-0.19867465936897588</v>
      </c>
      <c r="AU222" s="220"/>
      <c r="AV222" s="223">
        <v>8.381648852732285</v>
      </c>
      <c r="AW222" s="220">
        <v>7.8822902976949827</v>
      </c>
      <c r="AX222" s="224">
        <f t="shared" si="42"/>
        <v>-0.49935855503730231</v>
      </c>
      <c r="AY222" s="225"/>
      <c r="AZ222" s="226"/>
      <c r="BA222" s="226"/>
      <c r="BB222" s="226"/>
      <c r="BC222" s="217"/>
      <c r="BE222" s="227">
        <f t="shared" si="43"/>
        <v>-213</v>
      </c>
      <c r="BK222" s="219"/>
      <c r="BO222" s="219"/>
    </row>
    <row r="223" spans="1:67" s="154" customFormat="1" ht="11.25" x14ac:dyDescent="0.2">
      <c r="A223" s="151">
        <v>214</v>
      </c>
      <c r="B223" s="152" t="s">
        <v>228</v>
      </c>
      <c r="C223" s="151">
        <v>1</v>
      </c>
      <c r="D223" s="215">
        <v>0</v>
      </c>
      <c r="E223" s="154">
        <v>0</v>
      </c>
      <c r="F223" s="154">
        <v>0</v>
      </c>
      <c r="G223" s="154">
        <v>0</v>
      </c>
      <c r="H223" s="154">
        <v>0</v>
      </c>
      <c r="I223" s="154">
        <v>0</v>
      </c>
      <c r="J223" s="154">
        <v>112520</v>
      </c>
      <c r="K223" s="216">
        <v>624492</v>
      </c>
      <c r="L223" s="154">
        <v>1230532</v>
      </c>
      <c r="M223" s="154">
        <v>20000</v>
      </c>
      <c r="N223" s="154">
        <v>255307</v>
      </c>
      <c r="O223" s="154">
        <v>5813.15</v>
      </c>
      <c r="P223" s="154">
        <v>0</v>
      </c>
      <c r="Q223" s="154">
        <v>0</v>
      </c>
      <c r="R223" s="154">
        <v>0</v>
      </c>
      <c r="S223" s="154">
        <v>0</v>
      </c>
      <c r="T223" s="154" t="s">
        <v>703</v>
      </c>
      <c r="U223" s="154">
        <f t="shared" si="39"/>
        <v>2248664.15</v>
      </c>
      <c r="V223" s="217">
        <f t="shared" si="33"/>
        <v>7.2789146421493145</v>
      </c>
      <c r="X223" s="154">
        <v>28109617.770000007</v>
      </c>
      <c r="Y223" s="154">
        <v>30892849.559999999</v>
      </c>
      <c r="Z223" s="154">
        <f t="shared" si="34"/>
        <v>2783231.7899999917</v>
      </c>
      <c r="AA223" s="154">
        <f t="shared" si="35"/>
        <v>202589.06628726385</v>
      </c>
      <c r="AC223" s="217">
        <v>116.10378026592269</v>
      </c>
      <c r="AD223" s="217">
        <f t="shared" si="36"/>
        <v>109.18063968293059</v>
      </c>
      <c r="AE223" s="218">
        <f t="shared" si="37"/>
        <v>-6.9231405829921044</v>
      </c>
      <c r="AF223" s="154">
        <v>2</v>
      </c>
      <c r="AG223" s="219">
        <v>1</v>
      </c>
      <c r="AH223" s="217">
        <f t="shared" si="38"/>
        <v>109.18063968293059</v>
      </c>
      <c r="AK223" s="220">
        <v>116.10378026592269</v>
      </c>
      <c r="AL223" s="220">
        <v>116.1037786193513</v>
      </c>
      <c r="AM223" s="220">
        <v>116.10378026592269</v>
      </c>
      <c r="AN223" s="220">
        <v>116.10378026592269</v>
      </c>
      <c r="AO223" s="221">
        <v>109.12761611574729</v>
      </c>
      <c r="AP223" s="220">
        <f t="shared" si="40"/>
        <v>109.18063968293059</v>
      </c>
      <c r="AQ223" s="220"/>
      <c r="AR223" s="220"/>
      <c r="AS223" s="220"/>
      <c r="AT223" s="222">
        <f t="shared" si="41"/>
        <v>5.3023567183302589E-2</v>
      </c>
      <c r="AU223" s="220"/>
      <c r="AV223" s="223">
        <v>6.4620065615036761</v>
      </c>
      <c r="AW223" s="220">
        <v>-2.5183614810857083E-2</v>
      </c>
      <c r="AX223" s="224">
        <f t="shared" si="42"/>
        <v>-6.4871901763145337</v>
      </c>
      <c r="AY223" s="225"/>
      <c r="AZ223" s="226"/>
      <c r="BA223" s="226"/>
      <c r="BB223" s="226"/>
      <c r="BC223" s="217"/>
      <c r="BE223" s="227">
        <f t="shared" si="43"/>
        <v>-214</v>
      </c>
      <c r="BK223" s="219"/>
      <c r="BO223" s="219"/>
    </row>
    <row r="224" spans="1:67" s="154" customFormat="1" ht="11.25" x14ac:dyDescent="0.2">
      <c r="A224" s="151">
        <v>215</v>
      </c>
      <c r="B224" s="152" t="s">
        <v>311</v>
      </c>
      <c r="C224" s="151">
        <v>1</v>
      </c>
      <c r="D224" s="215">
        <v>0</v>
      </c>
      <c r="E224" s="154">
        <v>0</v>
      </c>
      <c r="F224" s="154">
        <v>0</v>
      </c>
      <c r="G224" s="154">
        <v>0</v>
      </c>
      <c r="H224" s="154">
        <v>0</v>
      </c>
      <c r="I224" s="154">
        <v>0</v>
      </c>
      <c r="J224" s="154">
        <v>538831</v>
      </c>
      <c r="K224" s="216">
        <v>0</v>
      </c>
      <c r="L224" s="154">
        <v>396624</v>
      </c>
      <c r="M224" s="154">
        <v>0</v>
      </c>
      <c r="N224" s="154">
        <v>296186</v>
      </c>
      <c r="O224" s="154">
        <v>19427.59</v>
      </c>
      <c r="P224" s="154">
        <v>0</v>
      </c>
      <c r="Q224" s="154">
        <v>0</v>
      </c>
      <c r="R224" s="154">
        <v>0</v>
      </c>
      <c r="S224" s="154">
        <v>0</v>
      </c>
      <c r="T224" s="154" t="s">
        <v>703</v>
      </c>
      <c r="U224" s="154">
        <f t="shared" si="39"/>
        <v>1251068.5900000001</v>
      </c>
      <c r="V224" s="217">
        <f t="shared" si="33"/>
        <v>13.495649378183161</v>
      </c>
      <c r="X224" s="154">
        <v>8281136.6699999999</v>
      </c>
      <c r="Y224" s="154">
        <v>9270162.2199999988</v>
      </c>
      <c r="Z224" s="154">
        <f t="shared" si="34"/>
        <v>989025.54999999888</v>
      </c>
      <c r="AA224" s="154">
        <f t="shared" si="35"/>
        <v>133475.42048864745</v>
      </c>
      <c r="AC224" s="217">
        <v>107.50981448348978</v>
      </c>
      <c r="AD224" s="217">
        <f t="shared" si="36"/>
        <v>110.33131276061106</v>
      </c>
      <c r="AE224" s="218">
        <f t="shared" si="37"/>
        <v>2.8214982771212789</v>
      </c>
      <c r="AF224" s="154">
        <v>18</v>
      </c>
      <c r="AG224" s="219">
        <v>1</v>
      </c>
      <c r="AH224" s="217">
        <f t="shared" si="38"/>
        <v>110.33131276061106</v>
      </c>
      <c r="AK224" s="220">
        <v>107.50981448348978</v>
      </c>
      <c r="AL224" s="220">
        <v>107.50924524851246</v>
      </c>
      <c r="AM224" s="220">
        <v>107.50981448348978</v>
      </c>
      <c r="AN224" s="220">
        <v>107.50981448348978</v>
      </c>
      <c r="AO224" s="221">
        <v>109.16268739248008</v>
      </c>
      <c r="AP224" s="220">
        <f t="shared" si="40"/>
        <v>110.33131276061106</v>
      </c>
      <c r="AQ224" s="220"/>
      <c r="AR224" s="220"/>
      <c r="AS224" s="220"/>
      <c r="AT224" s="222">
        <f t="shared" si="41"/>
        <v>1.1686253681309751</v>
      </c>
      <c r="AU224" s="220"/>
      <c r="AV224" s="223">
        <v>6.3159932139805042</v>
      </c>
      <c r="AW224" s="220">
        <v>9.941631516194402</v>
      </c>
      <c r="AX224" s="224">
        <f t="shared" si="42"/>
        <v>3.6256383022138978</v>
      </c>
      <c r="AY224" s="225"/>
      <c r="AZ224" s="226"/>
      <c r="BA224" s="226"/>
      <c r="BB224" s="226"/>
      <c r="BC224" s="217"/>
      <c r="BE224" s="227">
        <f t="shared" si="43"/>
        <v>-215</v>
      </c>
      <c r="BK224" s="219"/>
      <c r="BO224" s="219"/>
    </row>
    <row r="225" spans="1:67" ht="11.25" x14ac:dyDescent="0.2">
      <c r="A225" s="151">
        <v>216</v>
      </c>
      <c r="B225" s="152" t="s">
        <v>482</v>
      </c>
      <c r="C225" s="151">
        <v>0</v>
      </c>
      <c r="D225" s="215">
        <v>0</v>
      </c>
      <c r="E225" s="154">
        <v>0</v>
      </c>
      <c r="F225" s="154">
        <v>0</v>
      </c>
      <c r="G225" s="154">
        <v>0</v>
      </c>
      <c r="H225" s="154">
        <v>0</v>
      </c>
      <c r="I225" s="154">
        <v>0</v>
      </c>
      <c r="J225" s="154">
        <v>0</v>
      </c>
      <c r="K225" s="216">
        <v>0</v>
      </c>
      <c r="L225" s="154">
        <v>0</v>
      </c>
      <c r="M225" s="154">
        <v>0</v>
      </c>
      <c r="N225" s="154">
        <v>0</v>
      </c>
      <c r="O225" s="154">
        <v>0</v>
      </c>
      <c r="P225" s="154">
        <v>0</v>
      </c>
      <c r="Q225" s="154">
        <v>0</v>
      </c>
      <c r="R225" s="154">
        <v>0</v>
      </c>
      <c r="S225" s="154">
        <v>0</v>
      </c>
      <c r="T225" s="154">
        <v>0</v>
      </c>
      <c r="U225" s="154">
        <f t="shared" si="39"/>
        <v>0</v>
      </c>
      <c r="V225" s="217">
        <f t="shared" si="33"/>
        <v>0</v>
      </c>
      <c r="W225" s="154"/>
      <c r="X225" s="154">
        <v>16490.760000000002</v>
      </c>
      <c r="Y225" s="154">
        <v>480276</v>
      </c>
      <c r="Z225" s="154">
        <f t="shared" si="34"/>
        <v>463785.24</v>
      </c>
      <c r="AA225" s="154">
        <f t="shared" si="35"/>
        <v>0</v>
      </c>
      <c r="AB225" s="154"/>
      <c r="AC225" s="217">
        <v>0</v>
      </c>
      <c r="AD225" s="217">
        <f t="shared" si="36"/>
        <v>0</v>
      </c>
      <c r="AE225" s="218">
        <f t="shared" si="37"/>
        <v>0</v>
      </c>
      <c r="AF225" s="154">
        <v>0</v>
      </c>
      <c r="AG225" s="219" t="s">
        <v>704</v>
      </c>
      <c r="AH225" s="217">
        <f t="shared" si="38"/>
        <v>0</v>
      </c>
      <c r="AI225" s="154"/>
      <c r="AJ225" s="154"/>
      <c r="AK225" s="220">
        <v>0</v>
      </c>
      <c r="AL225" s="220">
        <v>0</v>
      </c>
      <c r="AM225" s="220">
        <v>0</v>
      </c>
      <c r="AN225" s="220">
        <v>0</v>
      </c>
      <c r="AO225" s="221">
        <v>0</v>
      </c>
      <c r="AP225" s="220">
        <f t="shared" si="40"/>
        <v>0</v>
      </c>
      <c r="AQ225" s="220"/>
      <c r="AR225" s="220"/>
      <c r="AS225" s="220"/>
      <c r="AT225" s="222">
        <f t="shared" si="41"/>
        <v>0</v>
      </c>
      <c r="AU225" s="220"/>
      <c r="AV225" s="223" t="s">
        <v>601</v>
      </c>
      <c r="AW225" s="220" t="s">
        <v>601</v>
      </c>
      <c r="AX225" s="224" t="str">
        <f t="shared" si="42"/>
        <v/>
      </c>
      <c r="AY225" s="225"/>
      <c r="AZ225" s="226"/>
      <c r="BA225" s="226"/>
      <c r="BB225" s="226"/>
      <c r="BC225" s="217"/>
      <c r="BE225" s="227">
        <f t="shared" si="43"/>
        <v>-216</v>
      </c>
      <c r="BK225" s="219"/>
      <c r="BO225" s="219"/>
    </row>
    <row r="226" spans="1:67" ht="11.25" x14ac:dyDescent="0.2">
      <c r="A226" s="151">
        <v>217</v>
      </c>
      <c r="B226" s="152" t="s">
        <v>232</v>
      </c>
      <c r="C226" s="151">
        <v>1</v>
      </c>
      <c r="D226" s="215">
        <v>20000</v>
      </c>
      <c r="E226" s="154">
        <v>0</v>
      </c>
      <c r="F226" s="154">
        <v>0</v>
      </c>
      <c r="G226" s="154">
        <v>0</v>
      </c>
      <c r="H226" s="154">
        <v>0</v>
      </c>
      <c r="I226" s="154">
        <v>0</v>
      </c>
      <c r="J226" s="154">
        <v>1255216</v>
      </c>
      <c r="K226" s="216">
        <v>1022598</v>
      </c>
      <c r="L226" s="154">
        <v>1023216</v>
      </c>
      <c r="M226" s="154">
        <v>0</v>
      </c>
      <c r="N226" s="154">
        <v>0</v>
      </c>
      <c r="O226" s="154">
        <v>0</v>
      </c>
      <c r="P226" s="154">
        <v>0</v>
      </c>
      <c r="Q226" s="154">
        <v>0</v>
      </c>
      <c r="R226" s="154">
        <v>0</v>
      </c>
      <c r="S226" s="154">
        <v>0</v>
      </c>
      <c r="T226" s="154" t="s">
        <v>706</v>
      </c>
      <c r="U226" s="154">
        <f t="shared" si="39"/>
        <v>2590778.7999999998</v>
      </c>
      <c r="V226" s="217">
        <f t="shared" si="33"/>
        <v>5.6677891612082938</v>
      </c>
      <c r="W226" s="154"/>
      <c r="X226" s="154">
        <v>29062440.792260002</v>
      </c>
      <c r="Y226" s="154">
        <v>45710571.200000003</v>
      </c>
      <c r="Z226" s="154">
        <f t="shared" si="34"/>
        <v>16648130.407740001</v>
      </c>
      <c r="AA226" s="154">
        <f t="shared" si="35"/>
        <v>943580.93079370994</v>
      </c>
      <c r="AB226" s="154"/>
      <c r="AC226" s="217">
        <v>156.81359301442009</v>
      </c>
      <c r="AD226" s="217">
        <f t="shared" si="36"/>
        <v>154.0372695782963</v>
      </c>
      <c r="AE226" s="218">
        <f t="shared" si="37"/>
        <v>-2.7763234361237892</v>
      </c>
      <c r="AF226" s="154">
        <v>1</v>
      </c>
      <c r="AG226" s="219">
        <v>1</v>
      </c>
      <c r="AH226" s="217">
        <f t="shared" si="38"/>
        <v>154.0372695782963</v>
      </c>
      <c r="AI226" s="154"/>
      <c r="AJ226" s="154"/>
      <c r="AK226" s="220">
        <v>156.81359301442009</v>
      </c>
      <c r="AL226" s="220">
        <v>156.81348116028272</v>
      </c>
      <c r="AM226" s="220">
        <v>156.81359301442009</v>
      </c>
      <c r="AN226" s="220">
        <v>156.81359301442009</v>
      </c>
      <c r="AO226" s="221">
        <v>153.66395634654168</v>
      </c>
      <c r="AP226" s="220">
        <f t="shared" si="40"/>
        <v>154.0372695782963</v>
      </c>
      <c r="AQ226" s="220"/>
      <c r="AR226" s="220"/>
      <c r="AS226" s="220"/>
      <c r="AT226" s="222">
        <f t="shared" si="41"/>
        <v>0.37331323175462217</v>
      </c>
      <c r="AU226" s="220"/>
      <c r="AV226" s="223">
        <v>7.4144925702781084</v>
      </c>
      <c r="AW226" s="220">
        <v>5.6013160599032465</v>
      </c>
      <c r="AX226" s="224">
        <f t="shared" si="42"/>
        <v>-1.8131765103748618</v>
      </c>
      <c r="AY226" s="225"/>
      <c r="AZ226" s="226"/>
      <c r="BA226" s="226"/>
      <c r="BB226" s="226"/>
      <c r="BC226" s="217"/>
      <c r="BE226" s="227">
        <f t="shared" si="43"/>
        <v>-217</v>
      </c>
      <c r="BK226" s="219"/>
      <c r="BO226" s="219"/>
    </row>
    <row r="227" spans="1:67" ht="11.25" x14ac:dyDescent="0.2">
      <c r="A227" s="151">
        <v>218</v>
      </c>
      <c r="B227" s="152" t="s">
        <v>216</v>
      </c>
      <c r="C227" s="151">
        <v>1</v>
      </c>
      <c r="D227" s="215">
        <v>0</v>
      </c>
      <c r="E227" s="154">
        <v>61075</v>
      </c>
      <c r="F227" s="154">
        <v>0</v>
      </c>
      <c r="G227" s="154">
        <v>0</v>
      </c>
      <c r="H227" s="154">
        <v>0</v>
      </c>
      <c r="I227" s="154">
        <v>0</v>
      </c>
      <c r="J227" s="154">
        <v>684504</v>
      </c>
      <c r="K227" s="216">
        <v>606056</v>
      </c>
      <c r="L227" s="154">
        <v>1076125.3899999999</v>
      </c>
      <c r="M227" s="154">
        <v>0</v>
      </c>
      <c r="N227" s="154">
        <v>16313</v>
      </c>
      <c r="O227" s="154">
        <v>90381.13</v>
      </c>
      <c r="P227" s="154">
        <v>0</v>
      </c>
      <c r="Q227" s="154">
        <v>0</v>
      </c>
      <c r="R227" s="154">
        <v>0</v>
      </c>
      <c r="S227" s="154">
        <v>0</v>
      </c>
      <c r="T227" s="154" t="s">
        <v>706</v>
      </c>
      <c r="U227" s="154">
        <f t="shared" si="39"/>
        <v>1781166.7469999995</v>
      </c>
      <c r="V227" s="217">
        <f t="shared" si="33"/>
        <v>4.3071649913974408</v>
      </c>
      <c r="W227" s="154"/>
      <c r="X227" s="154">
        <v>29128867.219999995</v>
      </c>
      <c r="Y227" s="154">
        <v>41353575.972999997</v>
      </c>
      <c r="Z227" s="154">
        <f t="shared" si="34"/>
        <v>12224708.753000002</v>
      </c>
      <c r="AA227" s="154">
        <f t="shared" si="35"/>
        <v>526538.37570951472</v>
      </c>
      <c r="AB227" s="154"/>
      <c r="AC227" s="217">
        <v>143.44189484674027</v>
      </c>
      <c r="AD227" s="217">
        <f t="shared" si="36"/>
        <v>140.16005939722393</v>
      </c>
      <c r="AE227" s="218">
        <f t="shared" si="37"/>
        <v>-3.2818354495163362</v>
      </c>
      <c r="AF227" s="154">
        <v>53</v>
      </c>
      <c r="AG227" s="219">
        <v>1</v>
      </c>
      <c r="AH227" s="217">
        <f t="shared" si="38"/>
        <v>140.16005939722393</v>
      </c>
      <c r="AI227" s="154"/>
      <c r="AJ227" s="154"/>
      <c r="AK227" s="220">
        <v>143.44189484674027</v>
      </c>
      <c r="AL227" s="220">
        <v>141.5927914051158</v>
      </c>
      <c r="AM227" s="220">
        <v>143.44189484674027</v>
      </c>
      <c r="AN227" s="220">
        <v>143.44189484674027</v>
      </c>
      <c r="AO227" s="221">
        <v>140.1836261001873</v>
      </c>
      <c r="AP227" s="220">
        <f t="shared" si="40"/>
        <v>140.16005939722393</v>
      </c>
      <c r="AQ227" s="220"/>
      <c r="AR227" s="220"/>
      <c r="AS227" s="220"/>
      <c r="AT227" s="222">
        <f t="shared" si="41"/>
        <v>-2.3566702963364605E-2</v>
      </c>
      <c r="AU227" s="220"/>
      <c r="AV227" s="223">
        <v>6.6783141453912673</v>
      </c>
      <c r="AW227" s="220">
        <v>3.7394886406341499</v>
      </c>
      <c r="AX227" s="224">
        <f t="shared" si="42"/>
        <v>-2.9388255047571175</v>
      </c>
      <c r="AY227" s="225"/>
      <c r="AZ227" s="226"/>
      <c r="BA227" s="226"/>
      <c r="BB227" s="226"/>
      <c r="BC227" s="217"/>
      <c r="BE227" s="227">
        <f t="shared" si="43"/>
        <v>-218</v>
      </c>
      <c r="BK227" s="219"/>
      <c r="BO227" s="219"/>
    </row>
    <row r="228" spans="1:67" ht="11.25" x14ac:dyDescent="0.2">
      <c r="A228" s="151">
        <v>219</v>
      </c>
      <c r="B228" s="152" t="s">
        <v>316</v>
      </c>
      <c r="C228" s="151">
        <v>1</v>
      </c>
      <c r="D228" s="215">
        <v>0</v>
      </c>
      <c r="E228" s="154">
        <v>263948</v>
      </c>
      <c r="F228" s="154">
        <v>0</v>
      </c>
      <c r="G228" s="154">
        <v>0</v>
      </c>
      <c r="H228" s="154">
        <v>0</v>
      </c>
      <c r="I228" s="154">
        <v>0</v>
      </c>
      <c r="J228" s="154">
        <v>663679</v>
      </c>
      <c r="K228" s="216">
        <v>522373</v>
      </c>
      <c r="L228" s="154">
        <v>1305171</v>
      </c>
      <c r="M228" s="154">
        <v>0</v>
      </c>
      <c r="N228" s="154">
        <v>0</v>
      </c>
      <c r="O228" s="154">
        <v>14956.83</v>
      </c>
      <c r="P228" s="154">
        <v>0</v>
      </c>
      <c r="Q228" s="154">
        <v>0</v>
      </c>
      <c r="R228" s="154">
        <v>0</v>
      </c>
      <c r="S228" s="154">
        <v>0</v>
      </c>
      <c r="T228" s="154" t="s">
        <v>706</v>
      </c>
      <c r="U228" s="154">
        <f t="shared" si="39"/>
        <v>1856508.1300000001</v>
      </c>
      <c r="V228" s="217">
        <f t="shared" si="33"/>
        <v>4.7124109183409981</v>
      </c>
      <c r="W228" s="154"/>
      <c r="X228" s="154">
        <v>25956168.805050001</v>
      </c>
      <c r="Y228" s="154">
        <v>39396142.700000003</v>
      </c>
      <c r="Z228" s="154">
        <f t="shared" si="34"/>
        <v>13439973.894950002</v>
      </c>
      <c r="AA228" s="154">
        <f t="shared" si="35"/>
        <v>633346.79724780377</v>
      </c>
      <c r="AB228" s="154"/>
      <c r="AC228" s="217">
        <v>149.05114237351503</v>
      </c>
      <c r="AD228" s="217">
        <f t="shared" si="36"/>
        <v>149.33943523749375</v>
      </c>
      <c r="AE228" s="218">
        <f t="shared" si="37"/>
        <v>0.28829286397871101</v>
      </c>
      <c r="AF228" s="154">
        <v>12</v>
      </c>
      <c r="AG228" s="219">
        <v>1</v>
      </c>
      <c r="AH228" s="217">
        <f t="shared" si="38"/>
        <v>149.33943523749375</v>
      </c>
      <c r="AI228" s="154"/>
      <c r="AJ228" s="154"/>
      <c r="AK228" s="220">
        <v>149.05114237351503</v>
      </c>
      <c r="AL228" s="220">
        <v>149.08985791479563</v>
      </c>
      <c r="AM228" s="220">
        <v>149.05140040639461</v>
      </c>
      <c r="AN228" s="220">
        <v>149.05114237351503</v>
      </c>
      <c r="AO228" s="221">
        <v>148.92130248782192</v>
      </c>
      <c r="AP228" s="220">
        <f t="shared" si="40"/>
        <v>149.33943523749375</v>
      </c>
      <c r="AQ228" s="220"/>
      <c r="AR228" s="220"/>
      <c r="AS228" s="220"/>
      <c r="AT228" s="222">
        <f t="shared" si="41"/>
        <v>0.41813274967182679</v>
      </c>
      <c r="AU228" s="220"/>
      <c r="AV228" s="223">
        <v>5.1260815340166603</v>
      </c>
      <c r="AW228" s="220">
        <v>5.1268761502118938</v>
      </c>
      <c r="AX228" s="224">
        <f t="shared" si="42"/>
        <v>7.9461619523346627E-4</v>
      </c>
      <c r="AY228" s="225"/>
      <c r="AZ228" s="226"/>
      <c r="BA228" s="226"/>
      <c r="BB228" s="226"/>
      <c r="BC228" s="217"/>
      <c r="BE228" s="227">
        <f t="shared" si="43"/>
        <v>-219</v>
      </c>
      <c r="BK228" s="219"/>
      <c r="BO228" s="219"/>
    </row>
    <row r="229" spans="1:67" ht="11.25" x14ac:dyDescent="0.2">
      <c r="A229" s="151">
        <v>220</v>
      </c>
      <c r="B229" s="152" t="s">
        <v>61</v>
      </c>
      <c r="C229" s="151">
        <v>1</v>
      </c>
      <c r="D229" s="215">
        <v>0</v>
      </c>
      <c r="E229" s="154">
        <v>73144.259999999995</v>
      </c>
      <c r="F229" s="154">
        <v>0</v>
      </c>
      <c r="G229" s="154">
        <v>0</v>
      </c>
      <c r="H229" s="154">
        <v>0</v>
      </c>
      <c r="I229" s="154">
        <v>0</v>
      </c>
      <c r="J229" s="154">
        <v>3622725</v>
      </c>
      <c r="K229" s="216">
        <v>1166710.31</v>
      </c>
      <c r="L229" s="154">
        <v>2956710</v>
      </c>
      <c r="M229" s="154">
        <v>0</v>
      </c>
      <c r="N229" s="154">
        <v>0</v>
      </c>
      <c r="O229" s="154">
        <v>114800.84</v>
      </c>
      <c r="P229" s="154">
        <v>0</v>
      </c>
      <c r="Q229" s="154">
        <v>0</v>
      </c>
      <c r="R229" s="154">
        <v>0</v>
      </c>
      <c r="S229" s="154">
        <v>0</v>
      </c>
      <c r="T229" s="154" t="s">
        <v>703</v>
      </c>
      <c r="U229" s="154">
        <f t="shared" si="39"/>
        <v>7934090.4100000001</v>
      </c>
      <c r="V229" s="217">
        <f t="shared" si="33"/>
        <v>10.830311586955819</v>
      </c>
      <c r="W229" s="154"/>
      <c r="X229" s="154">
        <v>53483623.868720002</v>
      </c>
      <c r="Y229" s="154">
        <v>73258191.569999993</v>
      </c>
      <c r="Z229" s="154">
        <f t="shared" si="34"/>
        <v>19774567.70127999</v>
      </c>
      <c r="AA229" s="154">
        <f t="shared" si="35"/>
        <v>2141647.2970221499</v>
      </c>
      <c r="AB229" s="154"/>
      <c r="AC229" s="217">
        <v>137.78652394812985</v>
      </c>
      <c r="AD229" s="217">
        <f t="shared" si="36"/>
        <v>132.96882134901574</v>
      </c>
      <c r="AE229" s="218">
        <f t="shared" si="37"/>
        <v>-4.8177025991141136</v>
      </c>
      <c r="AF229" s="154">
        <v>57</v>
      </c>
      <c r="AG229" s="219">
        <v>1</v>
      </c>
      <c r="AH229" s="217">
        <f t="shared" si="38"/>
        <v>132.96882134901574</v>
      </c>
      <c r="AI229" s="154"/>
      <c r="AJ229" s="154"/>
      <c r="AK229" s="220">
        <v>137.78652394812985</v>
      </c>
      <c r="AL229" s="220">
        <v>138.87081030760444</v>
      </c>
      <c r="AM229" s="220">
        <v>138.73565890888943</v>
      </c>
      <c r="AN229" s="220">
        <v>137.78652394812985</v>
      </c>
      <c r="AO229" s="221">
        <v>133.20421413683687</v>
      </c>
      <c r="AP229" s="220">
        <f t="shared" si="40"/>
        <v>132.96882134901574</v>
      </c>
      <c r="AQ229" s="220"/>
      <c r="AR229" s="220"/>
      <c r="AS229" s="220"/>
      <c r="AT229" s="222">
        <f t="shared" si="41"/>
        <v>-0.2353927878211266</v>
      </c>
      <c r="AU229" s="220"/>
      <c r="AV229" s="223">
        <v>9.8734021413268014</v>
      </c>
      <c r="AW229" s="220">
        <v>5.8322436980293819</v>
      </c>
      <c r="AX229" s="224">
        <f t="shared" si="42"/>
        <v>-4.0411584432974195</v>
      </c>
      <c r="AY229" s="225"/>
      <c r="AZ229" s="226"/>
      <c r="BA229" s="226"/>
      <c r="BB229" s="226"/>
      <c r="BC229" s="217"/>
      <c r="BE229" s="227">
        <f t="shared" si="43"/>
        <v>-220</v>
      </c>
      <c r="BK229" s="219"/>
      <c r="BO229" s="219"/>
    </row>
    <row r="230" spans="1:67" ht="11.25" x14ac:dyDescent="0.2">
      <c r="A230" s="151">
        <v>221</v>
      </c>
      <c r="B230" s="152" t="s">
        <v>258</v>
      </c>
      <c r="C230" s="151">
        <v>1</v>
      </c>
      <c r="D230" s="215">
        <v>20704</v>
      </c>
      <c r="E230" s="154">
        <v>0</v>
      </c>
      <c r="F230" s="154">
        <v>0</v>
      </c>
      <c r="G230" s="154">
        <v>0</v>
      </c>
      <c r="H230" s="154">
        <v>0</v>
      </c>
      <c r="I230" s="154">
        <v>0</v>
      </c>
      <c r="J230" s="154">
        <v>0</v>
      </c>
      <c r="K230" s="216">
        <v>0</v>
      </c>
      <c r="L230" s="154">
        <v>162101</v>
      </c>
      <c r="M230" s="154">
        <v>0</v>
      </c>
      <c r="N230" s="154">
        <v>41584</v>
      </c>
      <c r="O230" s="154">
        <v>53245.5</v>
      </c>
      <c r="P230" s="154">
        <v>0</v>
      </c>
      <c r="Q230" s="154">
        <v>0</v>
      </c>
      <c r="R230" s="154">
        <v>0</v>
      </c>
      <c r="S230" s="154">
        <v>0</v>
      </c>
      <c r="T230" s="154" t="s">
        <v>706</v>
      </c>
      <c r="U230" s="154">
        <f t="shared" si="39"/>
        <v>149671</v>
      </c>
      <c r="V230" s="217">
        <f t="shared" si="33"/>
        <v>1.1858056605586875</v>
      </c>
      <c r="W230" s="154"/>
      <c r="X230" s="154">
        <v>6470637.9299999997</v>
      </c>
      <c r="Y230" s="154">
        <v>12621882.740000002</v>
      </c>
      <c r="Z230" s="154">
        <f t="shared" si="34"/>
        <v>6151244.8100000024</v>
      </c>
      <c r="AA230" s="154">
        <f t="shared" si="35"/>
        <v>72941.809151802518</v>
      </c>
      <c r="AB230" s="154"/>
      <c r="AC230" s="217">
        <v>196.79680680136653</v>
      </c>
      <c r="AD230" s="217">
        <f t="shared" si="36"/>
        <v>193.93668857080061</v>
      </c>
      <c r="AE230" s="218">
        <f t="shared" si="37"/>
        <v>-2.8601182305659165</v>
      </c>
      <c r="AF230" s="154">
        <v>23</v>
      </c>
      <c r="AG230" s="219">
        <v>1</v>
      </c>
      <c r="AH230" s="217">
        <f t="shared" si="38"/>
        <v>193.93668857080061</v>
      </c>
      <c r="AI230" s="154"/>
      <c r="AJ230" s="154"/>
      <c r="AK230" s="220">
        <v>196.79680680136653</v>
      </c>
      <c r="AL230" s="220">
        <v>199.83330418336192</v>
      </c>
      <c r="AM230" s="220">
        <v>196.42878394911185</v>
      </c>
      <c r="AN230" s="220">
        <v>196.79680680136653</v>
      </c>
      <c r="AO230" s="221">
        <v>195.22492184252491</v>
      </c>
      <c r="AP230" s="220">
        <f t="shared" si="40"/>
        <v>193.93668857080061</v>
      </c>
      <c r="AQ230" s="220"/>
      <c r="AR230" s="220"/>
      <c r="AS230" s="220"/>
      <c r="AT230" s="222">
        <f t="shared" si="41"/>
        <v>-1.2882332717242946</v>
      </c>
      <c r="AU230" s="220"/>
      <c r="AV230" s="223">
        <v>6.3975400630406121</v>
      </c>
      <c r="AW230" s="220">
        <v>4.6082032316391484</v>
      </c>
      <c r="AX230" s="224">
        <f t="shared" si="42"/>
        <v>-1.7893368314014637</v>
      </c>
      <c r="AY230" s="225"/>
      <c r="AZ230" s="226"/>
      <c r="BA230" s="226"/>
      <c r="BB230" s="226"/>
      <c r="BC230" s="217"/>
      <c r="BE230" s="227">
        <f t="shared" si="43"/>
        <v>-221</v>
      </c>
      <c r="BK230" s="219"/>
      <c r="BO230" s="219"/>
    </row>
    <row r="231" spans="1:67" ht="11.25" x14ac:dyDescent="0.2">
      <c r="A231" s="151">
        <v>222</v>
      </c>
      <c r="B231" s="152" t="s">
        <v>483</v>
      </c>
      <c r="C231" s="151">
        <v>0</v>
      </c>
      <c r="D231" s="215">
        <v>0</v>
      </c>
      <c r="E231" s="154">
        <v>0</v>
      </c>
      <c r="F231" s="154">
        <v>0</v>
      </c>
      <c r="G231" s="154">
        <v>0</v>
      </c>
      <c r="H231" s="154">
        <v>0</v>
      </c>
      <c r="I231" s="154">
        <v>0</v>
      </c>
      <c r="J231" s="154">
        <v>0</v>
      </c>
      <c r="K231" s="216">
        <v>0</v>
      </c>
      <c r="L231" s="154">
        <v>0</v>
      </c>
      <c r="M231" s="154">
        <v>0</v>
      </c>
      <c r="N231" s="154">
        <v>0</v>
      </c>
      <c r="O231" s="154">
        <v>0</v>
      </c>
      <c r="P231" s="154">
        <v>0</v>
      </c>
      <c r="Q231" s="154">
        <v>0</v>
      </c>
      <c r="R231" s="154">
        <v>0</v>
      </c>
      <c r="S231" s="154">
        <v>0</v>
      </c>
      <c r="T231" s="154">
        <v>0</v>
      </c>
      <c r="U231" s="154">
        <f t="shared" si="39"/>
        <v>0</v>
      </c>
      <c r="V231" s="217">
        <f t="shared" si="33"/>
        <v>0</v>
      </c>
      <c r="W231" s="154"/>
      <c r="X231" s="154">
        <v>0</v>
      </c>
      <c r="Y231" s="154">
        <v>2247.3000000000002</v>
      </c>
      <c r="Z231" s="154">
        <f t="shared" si="34"/>
        <v>2247.3000000000002</v>
      </c>
      <c r="AA231" s="154">
        <f t="shared" si="35"/>
        <v>0</v>
      </c>
      <c r="AB231" s="154"/>
      <c r="AC231" s="217">
        <v>0</v>
      </c>
      <c r="AD231" s="217">
        <f t="shared" si="36"/>
        <v>0</v>
      </c>
      <c r="AE231" s="218">
        <f t="shared" si="37"/>
        <v>0</v>
      </c>
      <c r="AF231" s="154">
        <v>0</v>
      </c>
      <c r="AG231" s="219" t="s">
        <v>704</v>
      </c>
      <c r="AH231" s="217">
        <f t="shared" si="38"/>
        <v>0</v>
      </c>
      <c r="AI231" s="154"/>
      <c r="AJ231" s="154"/>
      <c r="AK231" s="220">
        <v>0</v>
      </c>
      <c r="AL231" s="220">
        <v>0</v>
      </c>
      <c r="AM231" s="220">
        <v>0</v>
      </c>
      <c r="AN231" s="220">
        <v>0</v>
      </c>
      <c r="AO231" s="221">
        <v>0</v>
      </c>
      <c r="AP231" s="220">
        <f t="shared" si="40"/>
        <v>0</v>
      </c>
      <c r="AQ231" s="220"/>
      <c r="AR231" s="220"/>
      <c r="AS231" s="220"/>
      <c r="AT231" s="222">
        <f t="shared" si="41"/>
        <v>0</v>
      </c>
      <c r="AU231" s="220"/>
      <c r="AV231" s="223" t="s">
        <v>601</v>
      </c>
      <c r="AW231" s="220" t="s">
        <v>601</v>
      </c>
      <c r="AX231" s="224" t="str">
        <f t="shared" si="42"/>
        <v/>
      </c>
      <c r="AY231" s="225"/>
      <c r="AZ231" s="226"/>
      <c r="BA231" s="226"/>
      <c r="BB231" s="226"/>
      <c r="BC231" s="217"/>
      <c r="BE231" s="227">
        <f t="shared" si="43"/>
        <v>-222</v>
      </c>
      <c r="BK231" s="219"/>
      <c r="BO231" s="219"/>
    </row>
    <row r="232" spans="1:67" ht="11.25" x14ac:dyDescent="0.2">
      <c r="A232" s="151">
        <v>223</v>
      </c>
      <c r="B232" s="152" t="s">
        <v>333</v>
      </c>
      <c r="C232" s="151">
        <v>1</v>
      </c>
      <c r="D232" s="215">
        <v>0</v>
      </c>
      <c r="E232" s="154">
        <v>47669</v>
      </c>
      <c r="F232" s="154">
        <v>0</v>
      </c>
      <c r="G232" s="154">
        <v>0</v>
      </c>
      <c r="H232" s="154">
        <v>0</v>
      </c>
      <c r="I232" s="154">
        <v>0</v>
      </c>
      <c r="J232" s="154">
        <v>250159</v>
      </c>
      <c r="K232" s="216">
        <v>279357</v>
      </c>
      <c r="L232" s="154">
        <v>483369</v>
      </c>
      <c r="M232" s="154">
        <v>0</v>
      </c>
      <c r="N232" s="154">
        <v>94560</v>
      </c>
      <c r="O232" s="154">
        <v>2526.5100000000002</v>
      </c>
      <c r="P232" s="154">
        <v>0</v>
      </c>
      <c r="Q232" s="154">
        <v>0</v>
      </c>
      <c r="R232" s="154">
        <v>0</v>
      </c>
      <c r="S232" s="154">
        <v>0</v>
      </c>
      <c r="T232" s="154" t="s">
        <v>703</v>
      </c>
      <c r="U232" s="154">
        <f t="shared" si="39"/>
        <v>1157640.51</v>
      </c>
      <c r="V232" s="217">
        <f t="shared" si="33"/>
        <v>12.563664380093201</v>
      </c>
      <c r="W232" s="154"/>
      <c r="X232" s="154">
        <v>9212499.9199999981</v>
      </c>
      <c r="Y232" s="154">
        <v>9214194.8000000007</v>
      </c>
      <c r="Z232" s="154">
        <f t="shared" si="34"/>
        <v>1694.8800000026822</v>
      </c>
      <c r="AA232" s="154">
        <f t="shared" si="35"/>
        <v>212.93903484566061</v>
      </c>
      <c r="AB232" s="154"/>
      <c r="AC232" s="217">
        <v>102.17791270133101</v>
      </c>
      <c r="AD232" s="217">
        <f t="shared" si="36"/>
        <v>100.01608619786188</v>
      </c>
      <c r="AE232" s="218">
        <f t="shared" si="37"/>
        <v>-2.1618265034691291</v>
      </c>
      <c r="AF232" s="154">
        <v>3</v>
      </c>
      <c r="AG232" s="219">
        <v>1</v>
      </c>
      <c r="AH232" s="217">
        <f t="shared" si="38"/>
        <v>100.01608619786188</v>
      </c>
      <c r="AI232" s="154"/>
      <c r="AJ232" s="154"/>
      <c r="AK232" s="220">
        <v>102.17791270133101</v>
      </c>
      <c r="AL232" s="220">
        <v>102.19153314731852</v>
      </c>
      <c r="AM232" s="220">
        <v>102.1779543420968</v>
      </c>
      <c r="AN232" s="220">
        <v>102.17791270133101</v>
      </c>
      <c r="AO232" s="221">
        <v>100.52805782898258</v>
      </c>
      <c r="AP232" s="220">
        <f t="shared" si="40"/>
        <v>100.01608619786188</v>
      </c>
      <c r="AQ232" s="220"/>
      <c r="AR232" s="220"/>
      <c r="AS232" s="220"/>
      <c r="AT232" s="222">
        <f t="shared" si="41"/>
        <v>-0.51197163112070143</v>
      </c>
      <c r="AU232" s="220"/>
      <c r="AV232" s="223">
        <v>7.7802916711260881</v>
      </c>
      <c r="AW232" s="220">
        <v>5.2169579373310366</v>
      </c>
      <c r="AX232" s="224">
        <f t="shared" si="42"/>
        <v>-2.5633337337950515</v>
      </c>
      <c r="AY232" s="225"/>
      <c r="AZ232" s="226"/>
      <c r="BA232" s="226"/>
      <c r="BB232" s="226"/>
      <c r="BC232" s="217"/>
      <c r="BE232" s="227">
        <f t="shared" si="43"/>
        <v>-223</v>
      </c>
      <c r="BK232" s="219"/>
      <c r="BO232" s="219"/>
    </row>
    <row r="233" spans="1:67" ht="11.25" x14ac:dyDescent="0.2">
      <c r="A233" s="151">
        <v>224</v>
      </c>
      <c r="B233" s="152" t="s">
        <v>484</v>
      </c>
      <c r="C233" s="151">
        <v>1</v>
      </c>
      <c r="D233" s="215">
        <v>0</v>
      </c>
      <c r="E233" s="154">
        <v>169017</v>
      </c>
      <c r="F233" s="154">
        <v>0</v>
      </c>
      <c r="G233" s="154">
        <v>0</v>
      </c>
      <c r="H233" s="154">
        <v>0</v>
      </c>
      <c r="I233" s="154">
        <v>0</v>
      </c>
      <c r="J233" s="154">
        <v>0</v>
      </c>
      <c r="K233" s="216">
        <v>165</v>
      </c>
      <c r="L233" s="154">
        <v>188714.88</v>
      </c>
      <c r="M233" s="154">
        <v>0</v>
      </c>
      <c r="N233" s="154">
        <v>0</v>
      </c>
      <c r="O233" s="154">
        <v>0</v>
      </c>
      <c r="P233" s="154">
        <v>0</v>
      </c>
      <c r="Q233" s="154">
        <v>0</v>
      </c>
      <c r="R233" s="154">
        <v>0</v>
      </c>
      <c r="S233" s="154">
        <v>0</v>
      </c>
      <c r="T233" s="154" t="s">
        <v>706</v>
      </c>
      <c r="U233" s="154">
        <f t="shared" si="39"/>
        <v>225796.46400000001</v>
      </c>
      <c r="V233" s="217">
        <f t="shared" si="33"/>
        <v>3.8444226815612192</v>
      </c>
      <c r="W233" s="154"/>
      <c r="X233" s="154">
        <v>2114047.8800000004</v>
      </c>
      <c r="Y233" s="154">
        <v>5873351.676</v>
      </c>
      <c r="Z233" s="154">
        <f t="shared" si="34"/>
        <v>3759303.7959999996</v>
      </c>
      <c r="AA233" s="154">
        <f t="shared" si="35"/>
        <v>144523.52780221589</v>
      </c>
      <c r="AB233" s="154"/>
      <c r="AC233" s="217">
        <v>244.21884526101786</v>
      </c>
      <c r="AD233" s="217">
        <f t="shared" si="36"/>
        <v>270.98857137510925</v>
      </c>
      <c r="AE233" s="218">
        <f t="shared" si="37"/>
        <v>26.769726114091384</v>
      </c>
      <c r="AF233" s="154">
        <v>0</v>
      </c>
      <c r="AG233" s="219">
        <v>1</v>
      </c>
      <c r="AH233" s="217">
        <f t="shared" si="38"/>
        <v>270.98857137510925</v>
      </c>
      <c r="AI233" s="154"/>
      <c r="AJ233" s="154"/>
      <c r="AK233" s="220">
        <v>244.21884526101786</v>
      </c>
      <c r="AL233" s="220">
        <v>244.21883656954577</v>
      </c>
      <c r="AM233" s="220">
        <v>244.21884526101786</v>
      </c>
      <c r="AN233" s="220">
        <v>244.21884526101786</v>
      </c>
      <c r="AO233" s="221">
        <v>270.10829279579724</v>
      </c>
      <c r="AP233" s="220">
        <f t="shared" si="40"/>
        <v>270.98857137510925</v>
      </c>
      <c r="AQ233" s="220"/>
      <c r="AR233" s="220"/>
      <c r="AS233" s="220"/>
      <c r="AT233" s="222">
        <f t="shared" si="41"/>
        <v>0.88027857931200515</v>
      </c>
      <c r="AU233" s="220"/>
      <c r="AV233" s="223">
        <v>-6.6862934110834615</v>
      </c>
      <c r="AW233" s="220">
        <v>3.6920213228734857</v>
      </c>
      <c r="AX233" s="224">
        <f t="shared" si="42"/>
        <v>10.378314733956948</v>
      </c>
      <c r="AY233" s="225"/>
      <c r="AZ233" s="226"/>
      <c r="BA233" s="226"/>
      <c r="BB233" s="226"/>
      <c r="BC233" s="217"/>
      <c r="BE233" s="227">
        <f t="shared" si="43"/>
        <v>-224</v>
      </c>
      <c r="BK233" s="219"/>
      <c r="BO233" s="219"/>
    </row>
    <row r="234" spans="1:67" ht="11.25" x14ac:dyDescent="0.2">
      <c r="A234" s="151">
        <v>225</v>
      </c>
      <c r="B234" s="152" t="s">
        <v>485</v>
      </c>
      <c r="C234" s="151">
        <v>0</v>
      </c>
      <c r="D234" s="215">
        <v>0</v>
      </c>
      <c r="E234" s="154">
        <v>0</v>
      </c>
      <c r="F234" s="154">
        <v>0</v>
      </c>
      <c r="G234" s="154">
        <v>0</v>
      </c>
      <c r="H234" s="154">
        <v>0</v>
      </c>
      <c r="I234" s="154">
        <v>0</v>
      </c>
      <c r="J234" s="154">
        <v>0</v>
      </c>
      <c r="K234" s="216">
        <v>0</v>
      </c>
      <c r="L234" s="154">
        <v>0</v>
      </c>
      <c r="M234" s="154">
        <v>0</v>
      </c>
      <c r="N234" s="154">
        <v>0</v>
      </c>
      <c r="O234" s="154">
        <v>0</v>
      </c>
      <c r="P234" s="154">
        <v>0</v>
      </c>
      <c r="Q234" s="154">
        <v>0</v>
      </c>
      <c r="R234" s="154">
        <v>0</v>
      </c>
      <c r="S234" s="154">
        <v>0</v>
      </c>
      <c r="T234" s="154">
        <v>0</v>
      </c>
      <c r="U234" s="154">
        <f t="shared" si="39"/>
        <v>0</v>
      </c>
      <c r="V234" s="217">
        <f t="shared" si="33"/>
        <v>0</v>
      </c>
      <c r="W234" s="154"/>
      <c r="X234" s="154">
        <v>0</v>
      </c>
      <c r="Y234" s="154">
        <v>0</v>
      </c>
      <c r="Z234" s="154">
        <f t="shared" si="34"/>
        <v>0</v>
      </c>
      <c r="AA234" s="154">
        <f t="shared" si="35"/>
        <v>0</v>
      </c>
      <c r="AB234" s="154"/>
      <c r="AC234" s="217">
        <v>0</v>
      </c>
      <c r="AD234" s="217">
        <f t="shared" si="36"/>
        <v>0</v>
      </c>
      <c r="AE234" s="218">
        <f t="shared" si="37"/>
        <v>0</v>
      </c>
      <c r="AF234" s="154">
        <v>0</v>
      </c>
      <c r="AG234" s="219" t="s">
        <v>704</v>
      </c>
      <c r="AH234" s="217">
        <f t="shared" si="38"/>
        <v>0</v>
      </c>
      <c r="AI234" s="154"/>
      <c r="AJ234" s="154"/>
      <c r="AK234" s="220">
        <v>0</v>
      </c>
      <c r="AL234" s="220">
        <v>0</v>
      </c>
      <c r="AM234" s="220">
        <v>0</v>
      </c>
      <c r="AN234" s="220">
        <v>0</v>
      </c>
      <c r="AO234" s="221">
        <v>0</v>
      </c>
      <c r="AP234" s="220">
        <f t="shared" si="40"/>
        <v>0</v>
      </c>
      <c r="AQ234" s="220"/>
      <c r="AR234" s="220"/>
      <c r="AS234" s="220"/>
      <c r="AT234" s="222">
        <f t="shared" si="41"/>
        <v>0</v>
      </c>
      <c r="AU234" s="220"/>
      <c r="AV234" s="223" t="s">
        <v>601</v>
      </c>
      <c r="AW234" s="220" t="s">
        <v>601</v>
      </c>
      <c r="AX234" s="224" t="str">
        <f t="shared" si="42"/>
        <v/>
      </c>
      <c r="AY234" s="225"/>
      <c r="AZ234" s="226"/>
      <c r="BA234" s="226"/>
      <c r="BB234" s="226"/>
      <c r="BC234" s="217"/>
      <c r="BE234" s="227">
        <f t="shared" si="43"/>
        <v>-225</v>
      </c>
      <c r="BK234" s="219"/>
      <c r="BO234" s="219"/>
    </row>
    <row r="235" spans="1:67" ht="11.25" x14ac:dyDescent="0.2">
      <c r="A235" s="151">
        <v>226</v>
      </c>
      <c r="B235" s="152" t="s">
        <v>202</v>
      </c>
      <c r="C235" s="151">
        <v>1</v>
      </c>
      <c r="D235" s="215">
        <v>0</v>
      </c>
      <c r="E235" s="154">
        <v>0</v>
      </c>
      <c r="F235" s="154">
        <v>0</v>
      </c>
      <c r="G235" s="154">
        <v>0</v>
      </c>
      <c r="H235" s="154">
        <v>0</v>
      </c>
      <c r="I235" s="154">
        <v>197117.73</v>
      </c>
      <c r="J235" s="154">
        <v>323039.38</v>
      </c>
      <c r="K235" s="216">
        <v>114393.76</v>
      </c>
      <c r="L235" s="154">
        <v>500000</v>
      </c>
      <c r="M235" s="154">
        <v>19067</v>
      </c>
      <c r="N235" s="154">
        <v>0</v>
      </c>
      <c r="O235" s="154">
        <v>20899.27</v>
      </c>
      <c r="P235" s="154">
        <v>0</v>
      </c>
      <c r="Q235" s="154">
        <v>0</v>
      </c>
      <c r="R235" s="154">
        <v>0</v>
      </c>
      <c r="S235" s="154">
        <v>0</v>
      </c>
      <c r="T235" s="154" t="s">
        <v>703</v>
      </c>
      <c r="U235" s="154">
        <f t="shared" si="39"/>
        <v>1174517.1400000001</v>
      </c>
      <c r="V235" s="217">
        <f t="shared" si="33"/>
        <v>4.8655418736425</v>
      </c>
      <c r="W235" s="154"/>
      <c r="X235" s="154">
        <v>21950126.810000002</v>
      </c>
      <c r="Y235" s="154">
        <v>24139493</v>
      </c>
      <c r="Z235" s="154">
        <f t="shared" si="34"/>
        <v>2189366.1899999976</v>
      </c>
      <c r="AA235" s="154">
        <f t="shared" si="35"/>
        <v>106524.52874182131</v>
      </c>
      <c r="AB235" s="154"/>
      <c r="AC235" s="217">
        <v>109.26908823745241</v>
      </c>
      <c r="AD235" s="217">
        <f t="shared" si="36"/>
        <v>109.48897324961821</v>
      </c>
      <c r="AE235" s="218">
        <f t="shared" si="37"/>
        <v>0.21988501216580403</v>
      </c>
      <c r="AF235" s="154">
        <v>28</v>
      </c>
      <c r="AG235" s="219">
        <v>1</v>
      </c>
      <c r="AH235" s="217">
        <f t="shared" si="38"/>
        <v>109.48897324961821</v>
      </c>
      <c r="AI235" s="154"/>
      <c r="AJ235" s="154"/>
      <c r="AK235" s="220">
        <v>109.26908823745241</v>
      </c>
      <c r="AL235" s="220">
        <v>109.45939281593087</v>
      </c>
      <c r="AM235" s="220">
        <v>109.27223165726723</v>
      </c>
      <c r="AN235" s="220">
        <v>109.26908823745241</v>
      </c>
      <c r="AO235" s="221">
        <v>108.62420227374112</v>
      </c>
      <c r="AP235" s="220">
        <f t="shared" si="40"/>
        <v>109.48897324961821</v>
      </c>
      <c r="AQ235" s="220"/>
      <c r="AR235" s="220"/>
      <c r="AS235" s="220"/>
      <c r="AT235" s="222">
        <f t="shared" si="41"/>
        <v>0.86477097587709295</v>
      </c>
      <c r="AU235" s="220"/>
      <c r="AV235" s="223">
        <v>4.3920636313653452</v>
      </c>
      <c r="AW235" s="220">
        <v>4.4572496224179154</v>
      </c>
      <c r="AX235" s="224">
        <f t="shared" si="42"/>
        <v>6.518599105257028E-2</v>
      </c>
      <c r="AY235" s="225"/>
      <c r="AZ235" s="226"/>
      <c r="BA235" s="226"/>
      <c r="BB235" s="226"/>
      <c r="BC235" s="217"/>
      <c r="BE235" s="227">
        <f t="shared" si="43"/>
        <v>-226</v>
      </c>
      <c r="BK235" s="219"/>
      <c r="BO235" s="219"/>
    </row>
    <row r="236" spans="1:67" ht="11.25" x14ac:dyDescent="0.2">
      <c r="A236" s="151">
        <v>227</v>
      </c>
      <c r="B236" s="152" t="s">
        <v>193</v>
      </c>
      <c r="C236" s="151">
        <v>1</v>
      </c>
      <c r="D236" s="215">
        <v>0</v>
      </c>
      <c r="E236" s="154">
        <v>0</v>
      </c>
      <c r="F236" s="154">
        <v>0</v>
      </c>
      <c r="G236" s="154">
        <v>0</v>
      </c>
      <c r="H236" s="154">
        <v>0</v>
      </c>
      <c r="I236" s="154">
        <v>359027</v>
      </c>
      <c r="J236" s="154">
        <v>2094507</v>
      </c>
      <c r="K236" s="216">
        <v>352057</v>
      </c>
      <c r="L236" s="154">
        <v>1114872</v>
      </c>
      <c r="M236" s="154">
        <v>5577</v>
      </c>
      <c r="N236" s="154">
        <v>185105</v>
      </c>
      <c r="O236" s="154">
        <v>38612.559999999998</v>
      </c>
      <c r="P236" s="154">
        <v>0</v>
      </c>
      <c r="Q236" s="154">
        <v>0</v>
      </c>
      <c r="R236" s="154">
        <v>0</v>
      </c>
      <c r="S236" s="154">
        <v>0</v>
      </c>
      <c r="T236" s="154" t="s">
        <v>712</v>
      </c>
      <c r="U236" s="154">
        <f t="shared" si="39"/>
        <v>4149757.56</v>
      </c>
      <c r="V236" s="217">
        <f t="shared" si="33"/>
        <v>16.64609057745276</v>
      </c>
      <c r="W236" s="154"/>
      <c r="X236" s="154">
        <v>19001379.489999998</v>
      </c>
      <c r="Y236" s="154">
        <v>24929322.237504065</v>
      </c>
      <c r="Z236" s="154">
        <f t="shared" si="34"/>
        <v>5927942.7475040667</v>
      </c>
      <c r="AA236" s="154">
        <f t="shared" si="35"/>
        <v>986770.71912906866</v>
      </c>
      <c r="AB236" s="154"/>
      <c r="AC236" s="217">
        <v>126.21028959804124</v>
      </c>
      <c r="AD236" s="217">
        <f t="shared" si="36"/>
        <v>126.00428053644963</v>
      </c>
      <c r="AE236" s="218">
        <f t="shared" si="37"/>
        <v>-0.20600906159161525</v>
      </c>
      <c r="AF236" s="154">
        <v>32</v>
      </c>
      <c r="AG236" s="219">
        <v>0</v>
      </c>
      <c r="AH236" s="217">
        <f t="shared" si="38"/>
        <v>126.21028959804124</v>
      </c>
      <c r="AI236" s="154"/>
      <c r="AJ236" s="154"/>
      <c r="AK236" s="220">
        <v>126.21028959804124</v>
      </c>
      <c r="AL236" s="220">
        <v>126.42294044258706</v>
      </c>
      <c r="AM236" s="220">
        <v>126.21317289452114</v>
      </c>
      <c r="AN236" s="220">
        <v>126.21028959804124</v>
      </c>
      <c r="AO236" s="221">
        <v>126.21028959804124</v>
      </c>
      <c r="AP236" s="220">
        <f t="shared" si="40"/>
        <v>126.21028959804124</v>
      </c>
      <c r="AQ236" s="220"/>
      <c r="AR236" s="220"/>
      <c r="AS236" s="220"/>
      <c r="AT236" s="222">
        <f t="shared" si="41"/>
        <v>0</v>
      </c>
      <c r="AU236" s="220"/>
      <c r="AV236" s="223">
        <v>4.1107780222060537</v>
      </c>
      <c r="AW236" s="220">
        <v>4.1254470935487353</v>
      </c>
      <c r="AX236" s="224">
        <f t="shared" si="42"/>
        <v>1.4669071342681583E-2</v>
      </c>
      <c r="AY236" s="225"/>
      <c r="AZ236" s="226"/>
      <c r="BA236" s="226"/>
      <c r="BB236" s="226"/>
      <c r="BC236" s="217"/>
      <c r="BE236" s="227">
        <f t="shared" si="43"/>
        <v>-227</v>
      </c>
      <c r="BK236" s="219"/>
      <c r="BO236" s="219"/>
    </row>
    <row r="237" spans="1:67" ht="11.25" x14ac:dyDescent="0.2">
      <c r="A237" s="151">
        <v>228</v>
      </c>
      <c r="B237" s="152" t="s">
        <v>486</v>
      </c>
      <c r="C237" s="151">
        <v>0</v>
      </c>
      <c r="D237" s="215">
        <v>0</v>
      </c>
      <c r="E237" s="154">
        <v>0</v>
      </c>
      <c r="F237" s="154">
        <v>0</v>
      </c>
      <c r="G237" s="154">
        <v>0</v>
      </c>
      <c r="H237" s="154">
        <v>0</v>
      </c>
      <c r="I237" s="154">
        <v>0</v>
      </c>
      <c r="J237" s="154">
        <v>0</v>
      </c>
      <c r="K237" s="216">
        <v>0</v>
      </c>
      <c r="L237" s="154">
        <v>0</v>
      </c>
      <c r="M237" s="154">
        <v>0</v>
      </c>
      <c r="N237" s="154">
        <v>0</v>
      </c>
      <c r="O237" s="154">
        <v>0</v>
      </c>
      <c r="P237" s="154">
        <v>0</v>
      </c>
      <c r="Q237" s="154">
        <v>0</v>
      </c>
      <c r="R237" s="154">
        <v>0</v>
      </c>
      <c r="S237" s="154">
        <v>0</v>
      </c>
      <c r="T237" s="154">
        <v>0</v>
      </c>
      <c r="U237" s="154">
        <f t="shared" si="39"/>
        <v>0</v>
      </c>
      <c r="V237" s="217">
        <f t="shared" si="33"/>
        <v>0</v>
      </c>
      <c r="W237" s="154"/>
      <c r="X237" s="154">
        <v>0</v>
      </c>
      <c r="Y237" s="154">
        <v>51500</v>
      </c>
      <c r="Z237" s="154">
        <f t="shared" si="34"/>
        <v>51500</v>
      </c>
      <c r="AA237" s="154">
        <f t="shared" si="35"/>
        <v>0</v>
      </c>
      <c r="AB237" s="154"/>
      <c r="AC237" s="217">
        <v>0</v>
      </c>
      <c r="AD237" s="217">
        <f t="shared" si="36"/>
        <v>0</v>
      </c>
      <c r="AE237" s="218">
        <f t="shared" si="37"/>
        <v>0</v>
      </c>
      <c r="AF237" s="154">
        <v>0</v>
      </c>
      <c r="AG237" s="219" t="s">
        <v>704</v>
      </c>
      <c r="AH237" s="217">
        <f t="shared" si="38"/>
        <v>0</v>
      </c>
      <c r="AI237" s="154"/>
      <c r="AJ237" s="154"/>
      <c r="AK237" s="220">
        <v>0</v>
      </c>
      <c r="AL237" s="220">
        <v>0</v>
      </c>
      <c r="AM237" s="220">
        <v>0</v>
      </c>
      <c r="AN237" s="220">
        <v>0</v>
      </c>
      <c r="AO237" s="221">
        <v>0</v>
      </c>
      <c r="AP237" s="220">
        <f t="shared" si="40"/>
        <v>0</v>
      </c>
      <c r="AQ237" s="220"/>
      <c r="AR237" s="220"/>
      <c r="AS237" s="220"/>
      <c r="AT237" s="222">
        <f t="shared" si="41"/>
        <v>0</v>
      </c>
      <c r="AU237" s="220"/>
      <c r="AV237" s="223" t="s">
        <v>601</v>
      </c>
      <c r="AW237" s="220" t="s">
        <v>601</v>
      </c>
      <c r="AX237" s="224" t="str">
        <f t="shared" si="42"/>
        <v/>
      </c>
      <c r="AY237" s="225"/>
      <c r="AZ237" s="226"/>
      <c r="BA237" s="226"/>
      <c r="BB237" s="226"/>
      <c r="BC237" s="217"/>
      <c r="BE237" s="227">
        <f t="shared" si="43"/>
        <v>-228</v>
      </c>
      <c r="BK237" s="219"/>
      <c r="BO237" s="219"/>
    </row>
    <row r="238" spans="1:67" ht="11.25" x14ac:dyDescent="0.2">
      <c r="A238" s="151">
        <v>229</v>
      </c>
      <c r="B238" s="152" t="s">
        <v>51</v>
      </c>
      <c r="C238" s="151">
        <v>1</v>
      </c>
      <c r="D238" s="215">
        <v>0</v>
      </c>
      <c r="E238" s="154">
        <v>73472</v>
      </c>
      <c r="F238" s="154">
        <v>0</v>
      </c>
      <c r="G238" s="154">
        <v>0</v>
      </c>
      <c r="H238" s="154">
        <v>0</v>
      </c>
      <c r="I238" s="154">
        <v>0</v>
      </c>
      <c r="J238" s="154">
        <v>4837308</v>
      </c>
      <c r="K238" s="216">
        <v>2659787</v>
      </c>
      <c r="L238" s="154">
        <v>1500000</v>
      </c>
      <c r="M238" s="154">
        <v>17677</v>
      </c>
      <c r="N238" s="154">
        <v>59702</v>
      </c>
      <c r="O238" s="154">
        <v>195273.05</v>
      </c>
      <c r="P238" s="154">
        <v>0</v>
      </c>
      <c r="Q238" s="154">
        <v>0</v>
      </c>
      <c r="R238" s="154">
        <v>0</v>
      </c>
      <c r="S238" s="154">
        <v>0</v>
      </c>
      <c r="T238" s="154" t="s">
        <v>706</v>
      </c>
      <c r="U238" s="154">
        <f t="shared" si="39"/>
        <v>8293219.0500000007</v>
      </c>
      <c r="V238" s="217">
        <f t="shared" si="33"/>
        <v>8.3147448434829485</v>
      </c>
      <c r="W238" s="154"/>
      <c r="X238" s="154">
        <v>91177548.530000001</v>
      </c>
      <c r="Y238" s="154">
        <v>99741113</v>
      </c>
      <c r="Z238" s="154">
        <f t="shared" si="34"/>
        <v>8563564.4699999988</v>
      </c>
      <c r="AA238" s="154">
        <f t="shared" si="35"/>
        <v>712038.53518766281</v>
      </c>
      <c r="AB238" s="154"/>
      <c r="AC238" s="217">
        <v>107.53083343856412</v>
      </c>
      <c r="AD238" s="217">
        <f t="shared" si="36"/>
        <v>108.61124921803416</v>
      </c>
      <c r="AE238" s="218">
        <f t="shared" si="37"/>
        <v>1.0804157794700444</v>
      </c>
      <c r="AF238" s="154">
        <v>133</v>
      </c>
      <c r="AG238" s="219">
        <v>1</v>
      </c>
      <c r="AH238" s="217">
        <f t="shared" si="38"/>
        <v>108.61124921803416</v>
      </c>
      <c r="AI238" s="154"/>
      <c r="AJ238" s="154"/>
      <c r="AK238" s="220">
        <v>107.53083343856412</v>
      </c>
      <c r="AL238" s="220">
        <v>107.53633442925852</v>
      </c>
      <c r="AM238" s="220">
        <v>107.53083343856412</v>
      </c>
      <c r="AN238" s="220">
        <v>107.53083343856412</v>
      </c>
      <c r="AO238" s="221">
        <v>107.53083343856412</v>
      </c>
      <c r="AP238" s="220">
        <f t="shared" si="40"/>
        <v>108.61124921803416</v>
      </c>
      <c r="AQ238" s="220"/>
      <c r="AR238" s="220"/>
      <c r="AS238" s="220"/>
      <c r="AT238" s="222">
        <f t="shared" si="41"/>
        <v>1.0804157794700444</v>
      </c>
      <c r="AU238" s="220"/>
      <c r="AV238" s="223">
        <v>9.163770661615338</v>
      </c>
      <c r="AW238" s="220">
        <v>10.302219917358716</v>
      </c>
      <c r="AX238" s="224">
        <f t="shared" si="42"/>
        <v>1.1384492557433781</v>
      </c>
      <c r="AY238" s="225"/>
      <c r="AZ238" s="226"/>
      <c r="BA238" s="226"/>
      <c r="BB238" s="226"/>
      <c r="BC238" s="217"/>
      <c r="BE238" s="227">
        <f t="shared" si="43"/>
        <v>-229</v>
      </c>
      <c r="BK238" s="219"/>
      <c r="BO238" s="219"/>
    </row>
    <row r="239" spans="1:67" ht="11.25" x14ac:dyDescent="0.2">
      <c r="A239" s="151">
        <v>230</v>
      </c>
      <c r="B239" s="152" t="s">
        <v>334</v>
      </c>
      <c r="C239" s="151">
        <v>1</v>
      </c>
      <c r="D239" s="215">
        <v>135408</v>
      </c>
      <c r="E239" s="154">
        <v>0</v>
      </c>
      <c r="F239" s="154">
        <v>0</v>
      </c>
      <c r="G239" s="154">
        <v>0</v>
      </c>
      <c r="H239" s="154">
        <v>0</v>
      </c>
      <c r="I239" s="154">
        <v>0</v>
      </c>
      <c r="J239" s="154">
        <v>0</v>
      </c>
      <c r="K239" s="216">
        <v>0</v>
      </c>
      <c r="L239" s="154">
        <v>0</v>
      </c>
      <c r="M239" s="154">
        <v>0</v>
      </c>
      <c r="N239" s="154">
        <v>0</v>
      </c>
      <c r="O239" s="154">
        <v>2488.2199999999998</v>
      </c>
      <c r="P239" s="154">
        <v>0</v>
      </c>
      <c r="Q239" s="154">
        <v>0</v>
      </c>
      <c r="R239" s="154">
        <v>0</v>
      </c>
      <c r="S239" s="154">
        <v>0</v>
      </c>
      <c r="T239" s="154" t="s">
        <v>703</v>
      </c>
      <c r="U239" s="154">
        <f t="shared" si="39"/>
        <v>137896.22</v>
      </c>
      <c r="V239" s="217">
        <f t="shared" si="33"/>
        <v>5.427510636874235</v>
      </c>
      <c r="W239" s="154"/>
      <c r="X239" s="154">
        <v>858482.55999999994</v>
      </c>
      <c r="Y239" s="154">
        <v>2540690</v>
      </c>
      <c r="Z239" s="154">
        <f t="shared" si="34"/>
        <v>1682207.44</v>
      </c>
      <c r="AA239" s="154">
        <f t="shared" si="35"/>
        <v>91301.987740289769</v>
      </c>
      <c r="AB239" s="154"/>
      <c r="AC239" s="217">
        <v>252.13250356916092</v>
      </c>
      <c r="AD239" s="217">
        <f t="shared" si="36"/>
        <v>285.31598967598251</v>
      </c>
      <c r="AE239" s="218">
        <f t="shared" si="37"/>
        <v>33.18348610682159</v>
      </c>
      <c r="AF239" s="154">
        <v>1</v>
      </c>
      <c r="AG239" s="219">
        <v>1</v>
      </c>
      <c r="AH239" s="217">
        <f t="shared" si="38"/>
        <v>285.31598967598251</v>
      </c>
      <c r="AI239" s="154"/>
      <c r="AJ239" s="154"/>
      <c r="AK239" s="220">
        <v>252.13250356916092</v>
      </c>
      <c r="AL239" s="220">
        <v>266.1447305987499</v>
      </c>
      <c r="AM239" s="220">
        <v>252.13250356916092</v>
      </c>
      <c r="AN239" s="220">
        <v>252.13250356916092</v>
      </c>
      <c r="AO239" s="221">
        <v>283.44593416033109</v>
      </c>
      <c r="AP239" s="220">
        <f t="shared" si="40"/>
        <v>285.31598967598251</v>
      </c>
      <c r="AQ239" s="220"/>
      <c r="AR239" s="220"/>
      <c r="AS239" s="220"/>
      <c r="AT239" s="222">
        <f t="shared" si="41"/>
        <v>1.8700555156514156</v>
      </c>
      <c r="AU239" s="220"/>
      <c r="AV239" s="223">
        <v>8.6834814463337082</v>
      </c>
      <c r="AW239" s="220">
        <v>22.016158428090289</v>
      </c>
      <c r="AX239" s="224">
        <f t="shared" si="42"/>
        <v>13.332676981756581</v>
      </c>
      <c r="AY239" s="225"/>
      <c r="AZ239" s="226"/>
      <c r="BA239" s="226"/>
      <c r="BB239" s="226"/>
      <c r="BC239" s="217"/>
      <c r="BE239" s="227">
        <f t="shared" si="43"/>
        <v>-230</v>
      </c>
      <c r="BK239" s="219"/>
      <c r="BO239" s="219"/>
    </row>
    <row r="240" spans="1:67" ht="11.25" x14ac:dyDescent="0.2">
      <c r="A240" s="151">
        <v>231</v>
      </c>
      <c r="B240" s="152" t="s">
        <v>301</v>
      </c>
      <c r="C240" s="151">
        <v>1</v>
      </c>
      <c r="D240" s="215">
        <v>0</v>
      </c>
      <c r="E240" s="154">
        <v>550000</v>
      </c>
      <c r="F240" s="154">
        <v>0</v>
      </c>
      <c r="G240" s="154">
        <v>0</v>
      </c>
      <c r="H240" s="154">
        <v>0</v>
      </c>
      <c r="I240" s="154">
        <v>125000</v>
      </c>
      <c r="J240" s="154">
        <v>967500</v>
      </c>
      <c r="K240" s="216">
        <v>0</v>
      </c>
      <c r="L240" s="154">
        <v>997436</v>
      </c>
      <c r="M240" s="154">
        <v>0</v>
      </c>
      <c r="N240" s="154">
        <v>0</v>
      </c>
      <c r="O240" s="154">
        <v>64673</v>
      </c>
      <c r="P240" s="154">
        <v>0</v>
      </c>
      <c r="Q240" s="154">
        <v>0</v>
      </c>
      <c r="R240" s="154">
        <v>0</v>
      </c>
      <c r="S240" s="154">
        <v>0</v>
      </c>
      <c r="T240" s="154" t="s">
        <v>703</v>
      </c>
      <c r="U240" s="154">
        <f t="shared" si="39"/>
        <v>2704609</v>
      </c>
      <c r="V240" s="217">
        <f t="shared" si="33"/>
        <v>6.1838436548570499</v>
      </c>
      <c r="W240" s="154"/>
      <c r="X240" s="154">
        <v>33926554.381990001</v>
      </c>
      <c r="Y240" s="154">
        <v>43736697.609999999</v>
      </c>
      <c r="Z240" s="154">
        <f t="shared" si="34"/>
        <v>9810143.2280099988</v>
      </c>
      <c r="AA240" s="154">
        <f t="shared" si="35"/>
        <v>606643.91953768488</v>
      </c>
      <c r="AB240" s="154"/>
      <c r="AC240" s="217">
        <v>127.01439075693611</v>
      </c>
      <c r="AD240" s="217">
        <f t="shared" si="36"/>
        <v>127.12771596209609</v>
      </c>
      <c r="AE240" s="218">
        <f t="shared" si="37"/>
        <v>0.11332520515998112</v>
      </c>
      <c r="AF240" s="154">
        <v>41</v>
      </c>
      <c r="AG240" s="219">
        <v>1</v>
      </c>
      <c r="AH240" s="217">
        <f t="shared" si="38"/>
        <v>127.12771596209609</v>
      </c>
      <c r="AI240" s="154"/>
      <c r="AJ240" s="154"/>
      <c r="AK240" s="220">
        <v>127.01439075693611</v>
      </c>
      <c r="AL240" s="220">
        <v>127.16733019074478</v>
      </c>
      <c r="AM240" s="220">
        <v>127.01737420905037</v>
      </c>
      <c r="AN240" s="220">
        <v>127.01439075693611</v>
      </c>
      <c r="AO240" s="221">
        <v>127.75587027660613</v>
      </c>
      <c r="AP240" s="220">
        <f t="shared" si="40"/>
        <v>127.12771596209609</v>
      </c>
      <c r="AQ240" s="220"/>
      <c r="AR240" s="220"/>
      <c r="AS240" s="220"/>
      <c r="AT240" s="222">
        <f t="shared" si="41"/>
        <v>-0.62815431451004144</v>
      </c>
      <c r="AU240" s="220"/>
      <c r="AV240" s="223">
        <v>2.1092857803750538</v>
      </c>
      <c r="AW240" s="220">
        <v>2.3290864560935862</v>
      </c>
      <c r="AX240" s="224">
        <f t="shared" si="42"/>
        <v>0.21980067571853246</v>
      </c>
      <c r="AY240" s="225"/>
      <c r="AZ240" s="226"/>
      <c r="BA240" s="226"/>
      <c r="BB240" s="226"/>
      <c r="BC240" s="217"/>
      <c r="BE240" s="227">
        <f t="shared" si="43"/>
        <v>-231</v>
      </c>
      <c r="BK240" s="219"/>
      <c r="BO240" s="219"/>
    </row>
    <row r="241" spans="1:67" ht="11.25" x14ac:dyDescent="0.2">
      <c r="A241" s="151">
        <v>232</v>
      </c>
      <c r="B241" s="152" t="s">
        <v>487</v>
      </c>
      <c r="C241" s="151">
        <v>0</v>
      </c>
      <c r="D241" s="215">
        <v>0</v>
      </c>
      <c r="E241" s="154">
        <v>0</v>
      </c>
      <c r="F241" s="154">
        <v>0</v>
      </c>
      <c r="G241" s="154">
        <v>0</v>
      </c>
      <c r="H241" s="154">
        <v>0</v>
      </c>
      <c r="I241" s="154">
        <v>0</v>
      </c>
      <c r="J241" s="154">
        <v>0</v>
      </c>
      <c r="K241" s="216">
        <v>0</v>
      </c>
      <c r="L241" s="154">
        <v>0</v>
      </c>
      <c r="M241" s="154">
        <v>0</v>
      </c>
      <c r="N241" s="154">
        <v>0</v>
      </c>
      <c r="O241" s="154">
        <v>0</v>
      </c>
      <c r="P241" s="154">
        <v>0</v>
      </c>
      <c r="Q241" s="154">
        <v>0</v>
      </c>
      <c r="R241" s="154">
        <v>0</v>
      </c>
      <c r="S241" s="154">
        <v>0</v>
      </c>
      <c r="T241" s="154">
        <v>0</v>
      </c>
      <c r="U241" s="154">
        <f t="shared" si="39"/>
        <v>0</v>
      </c>
      <c r="V241" s="217">
        <f t="shared" si="33"/>
        <v>0</v>
      </c>
      <c r="W241" s="154"/>
      <c r="X241" s="154">
        <v>0</v>
      </c>
      <c r="Y241" s="154">
        <v>0</v>
      </c>
      <c r="Z241" s="154">
        <f t="shared" si="34"/>
        <v>0</v>
      </c>
      <c r="AA241" s="154">
        <f t="shared" si="35"/>
        <v>0</v>
      </c>
      <c r="AB241" s="154"/>
      <c r="AC241" s="217">
        <v>0</v>
      </c>
      <c r="AD241" s="217">
        <f t="shared" si="36"/>
        <v>0</v>
      </c>
      <c r="AE241" s="218">
        <f t="shared" si="37"/>
        <v>0</v>
      </c>
      <c r="AF241" s="154">
        <v>0</v>
      </c>
      <c r="AG241" s="219" t="s">
        <v>704</v>
      </c>
      <c r="AH241" s="217">
        <f t="shared" si="38"/>
        <v>0</v>
      </c>
      <c r="AI241" s="154"/>
      <c r="AJ241" s="154"/>
      <c r="AK241" s="220">
        <v>0</v>
      </c>
      <c r="AL241" s="220">
        <v>0</v>
      </c>
      <c r="AM241" s="220">
        <v>0</v>
      </c>
      <c r="AN241" s="220">
        <v>0</v>
      </c>
      <c r="AO241" s="221">
        <v>0</v>
      </c>
      <c r="AP241" s="220">
        <f t="shared" si="40"/>
        <v>0</v>
      </c>
      <c r="AQ241" s="220"/>
      <c r="AR241" s="220"/>
      <c r="AS241" s="220"/>
      <c r="AT241" s="222">
        <f t="shared" si="41"/>
        <v>0</v>
      </c>
      <c r="AU241" s="220"/>
      <c r="AV241" s="223" t="s">
        <v>601</v>
      </c>
      <c r="AW241" s="220" t="s">
        <v>601</v>
      </c>
      <c r="AX241" s="224" t="str">
        <f t="shared" si="42"/>
        <v/>
      </c>
      <c r="AY241" s="225"/>
      <c r="AZ241" s="226"/>
      <c r="BA241" s="226"/>
      <c r="BB241" s="226"/>
      <c r="BC241" s="217"/>
      <c r="BE241" s="227">
        <f t="shared" si="43"/>
        <v>-232</v>
      </c>
      <c r="BK241" s="219"/>
      <c r="BO241" s="219"/>
    </row>
    <row r="242" spans="1:67" ht="11.25" x14ac:dyDescent="0.2">
      <c r="A242" s="151">
        <v>233</v>
      </c>
      <c r="B242" s="152" t="s">
        <v>488</v>
      </c>
      <c r="C242" s="151">
        <v>0</v>
      </c>
      <c r="D242" s="215">
        <v>0</v>
      </c>
      <c r="E242" s="154">
        <v>0</v>
      </c>
      <c r="F242" s="154">
        <v>0</v>
      </c>
      <c r="G242" s="154">
        <v>0</v>
      </c>
      <c r="H242" s="154">
        <v>0</v>
      </c>
      <c r="I242" s="154">
        <v>0</v>
      </c>
      <c r="J242" s="154">
        <v>0</v>
      </c>
      <c r="K242" s="216">
        <v>0</v>
      </c>
      <c r="L242" s="154">
        <v>0</v>
      </c>
      <c r="M242" s="154">
        <v>0</v>
      </c>
      <c r="N242" s="154">
        <v>0</v>
      </c>
      <c r="O242" s="154">
        <v>0</v>
      </c>
      <c r="P242" s="154">
        <v>0</v>
      </c>
      <c r="Q242" s="154">
        <v>0</v>
      </c>
      <c r="R242" s="154">
        <v>0</v>
      </c>
      <c r="S242" s="154">
        <v>0</v>
      </c>
      <c r="T242" s="154">
        <v>0</v>
      </c>
      <c r="U242" s="154">
        <f t="shared" si="39"/>
        <v>0</v>
      </c>
      <c r="V242" s="217">
        <f t="shared" si="33"/>
        <v>0</v>
      </c>
      <c r="W242" s="154"/>
      <c r="X242" s="154">
        <v>164907.6</v>
      </c>
      <c r="Y242" s="154">
        <v>220532</v>
      </c>
      <c r="Z242" s="154">
        <f t="shared" si="34"/>
        <v>55624.399999999994</v>
      </c>
      <c r="AA242" s="154">
        <f t="shared" si="35"/>
        <v>0</v>
      </c>
      <c r="AB242" s="154"/>
      <c r="AC242" s="217">
        <v>0</v>
      </c>
      <c r="AD242" s="217">
        <f t="shared" si="36"/>
        <v>0</v>
      </c>
      <c r="AE242" s="218">
        <f t="shared" si="37"/>
        <v>0</v>
      </c>
      <c r="AF242" s="154">
        <v>0</v>
      </c>
      <c r="AG242" s="219" t="s">
        <v>704</v>
      </c>
      <c r="AH242" s="217">
        <f t="shared" si="38"/>
        <v>0</v>
      </c>
      <c r="AI242" s="154"/>
      <c r="AJ242" s="154"/>
      <c r="AK242" s="220">
        <v>0</v>
      </c>
      <c r="AL242" s="220">
        <v>0</v>
      </c>
      <c r="AM242" s="220">
        <v>0</v>
      </c>
      <c r="AN242" s="220">
        <v>0</v>
      </c>
      <c r="AO242" s="221">
        <v>0</v>
      </c>
      <c r="AP242" s="220">
        <f t="shared" si="40"/>
        <v>0</v>
      </c>
      <c r="AQ242" s="220"/>
      <c r="AR242" s="220"/>
      <c r="AS242" s="220"/>
      <c r="AT242" s="222">
        <f t="shared" si="41"/>
        <v>0</v>
      </c>
      <c r="AU242" s="220"/>
      <c r="AV242" s="223" t="s">
        <v>601</v>
      </c>
      <c r="AW242" s="220" t="s">
        <v>601</v>
      </c>
      <c r="AX242" s="224" t="str">
        <f t="shared" si="42"/>
        <v/>
      </c>
      <c r="AY242" s="225"/>
      <c r="AZ242" s="226"/>
      <c r="BA242" s="226"/>
      <c r="BB242" s="226"/>
      <c r="BC242" s="217"/>
      <c r="BE242" s="227">
        <f t="shared" si="43"/>
        <v>-233</v>
      </c>
      <c r="BK242" s="219"/>
      <c r="BO242" s="219"/>
    </row>
    <row r="243" spans="1:67" ht="11.25" x14ac:dyDescent="0.2">
      <c r="A243" s="151">
        <v>234</v>
      </c>
      <c r="B243" s="152" t="s">
        <v>489</v>
      </c>
      <c r="C243" s="151">
        <v>1</v>
      </c>
      <c r="D243" s="215">
        <v>0</v>
      </c>
      <c r="E243" s="154">
        <v>0</v>
      </c>
      <c r="F243" s="154">
        <v>0</v>
      </c>
      <c r="G243" s="154">
        <v>0</v>
      </c>
      <c r="H243" s="154">
        <v>0</v>
      </c>
      <c r="I243" s="154">
        <v>0</v>
      </c>
      <c r="J243" s="154">
        <v>0</v>
      </c>
      <c r="K243" s="216">
        <v>0</v>
      </c>
      <c r="L243" s="154">
        <v>24000</v>
      </c>
      <c r="M243" s="154">
        <v>0</v>
      </c>
      <c r="N243" s="154">
        <v>47153</v>
      </c>
      <c r="O243" s="154">
        <v>0</v>
      </c>
      <c r="P243" s="154">
        <v>0</v>
      </c>
      <c r="Q243" s="154">
        <v>0</v>
      </c>
      <c r="R243" s="154">
        <v>0</v>
      </c>
      <c r="S243" s="154">
        <v>0</v>
      </c>
      <c r="T243" s="154" t="s">
        <v>706</v>
      </c>
      <c r="U243" s="154">
        <f t="shared" si="39"/>
        <v>54353</v>
      </c>
      <c r="V243" s="217">
        <f t="shared" si="33"/>
        <v>2.4526088270994935</v>
      </c>
      <c r="W243" s="154"/>
      <c r="X243" s="154">
        <v>1133842.72</v>
      </c>
      <c r="Y243" s="154">
        <v>2216130</v>
      </c>
      <c r="Z243" s="154">
        <f t="shared" si="34"/>
        <v>1082287.28</v>
      </c>
      <c r="AA243" s="154">
        <f t="shared" si="35"/>
        <v>26544.273363855013</v>
      </c>
      <c r="AB243" s="154"/>
      <c r="AC243" s="217">
        <v>228.43546408615904</v>
      </c>
      <c r="AD243" s="217">
        <f t="shared" si="36"/>
        <v>193.11194471805976</v>
      </c>
      <c r="AE243" s="218">
        <f t="shared" si="37"/>
        <v>-35.323519368099284</v>
      </c>
      <c r="AF243" s="154">
        <v>0</v>
      </c>
      <c r="AG243" s="219">
        <v>1</v>
      </c>
      <c r="AH243" s="217">
        <f t="shared" si="38"/>
        <v>193.11194471805976</v>
      </c>
      <c r="AI243" s="154"/>
      <c r="AJ243" s="154"/>
      <c r="AK243" s="220">
        <v>228.43546408615904</v>
      </c>
      <c r="AL243" s="220">
        <v>228.43544294097691</v>
      </c>
      <c r="AM243" s="220">
        <v>228.43546408615904</v>
      </c>
      <c r="AN243" s="220">
        <v>228.43546408615904</v>
      </c>
      <c r="AO243" s="221">
        <v>197.42404442532145</v>
      </c>
      <c r="AP243" s="220">
        <f t="shared" si="40"/>
        <v>193.11194471805976</v>
      </c>
      <c r="AQ243" s="220"/>
      <c r="AR243" s="220"/>
      <c r="AS243" s="220"/>
      <c r="AT243" s="222">
        <f t="shared" si="41"/>
        <v>-4.3120997072616944</v>
      </c>
      <c r="AU243" s="220"/>
      <c r="AV243" s="223">
        <v>21.379712681771935</v>
      </c>
      <c r="AW243" s="220">
        <v>2.15366568633786</v>
      </c>
      <c r="AX243" s="224">
        <f t="shared" si="42"/>
        <v>-19.226046995434075</v>
      </c>
      <c r="AY243" s="225"/>
      <c r="AZ243" s="226"/>
      <c r="BA243" s="226"/>
      <c r="BB243" s="226"/>
      <c r="BC243" s="217"/>
      <c r="BE243" s="227">
        <f t="shared" si="43"/>
        <v>-234</v>
      </c>
      <c r="BK243" s="219"/>
      <c r="BO243" s="219"/>
    </row>
    <row r="244" spans="1:67" ht="11.25" x14ac:dyDescent="0.2">
      <c r="A244" s="151">
        <v>235</v>
      </c>
      <c r="B244" s="152" t="s">
        <v>490</v>
      </c>
      <c r="C244" s="151">
        <v>0</v>
      </c>
      <c r="D244" s="215">
        <v>0</v>
      </c>
      <c r="E244" s="154">
        <v>0</v>
      </c>
      <c r="F244" s="154">
        <v>0</v>
      </c>
      <c r="G244" s="154">
        <v>0</v>
      </c>
      <c r="H244" s="154">
        <v>0</v>
      </c>
      <c r="I244" s="154">
        <v>0</v>
      </c>
      <c r="J244" s="154">
        <v>0</v>
      </c>
      <c r="K244" s="216">
        <v>0</v>
      </c>
      <c r="L244" s="154">
        <v>0</v>
      </c>
      <c r="M244" s="154">
        <v>0</v>
      </c>
      <c r="N244" s="154">
        <v>0</v>
      </c>
      <c r="O244" s="154">
        <v>0</v>
      </c>
      <c r="P244" s="154">
        <v>0</v>
      </c>
      <c r="Q244" s="154">
        <v>0</v>
      </c>
      <c r="R244" s="154">
        <v>0</v>
      </c>
      <c r="S244" s="154">
        <v>0</v>
      </c>
      <c r="T244" s="154">
        <v>0</v>
      </c>
      <c r="U244" s="154">
        <f t="shared" si="39"/>
        <v>0</v>
      </c>
      <c r="V244" s="217">
        <f t="shared" si="33"/>
        <v>0</v>
      </c>
      <c r="W244" s="154"/>
      <c r="X244" s="154">
        <v>0</v>
      </c>
      <c r="Y244" s="154">
        <v>0</v>
      </c>
      <c r="Z244" s="154">
        <f t="shared" si="34"/>
        <v>0</v>
      </c>
      <c r="AA244" s="154">
        <f t="shared" si="35"/>
        <v>0</v>
      </c>
      <c r="AB244" s="154"/>
      <c r="AC244" s="217">
        <v>0</v>
      </c>
      <c r="AD244" s="217">
        <f t="shared" si="36"/>
        <v>0</v>
      </c>
      <c r="AE244" s="218">
        <f t="shared" si="37"/>
        <v>0</v>
      </c>
      <c r="AF244" s="154">
        <v>0</v>
      </c>
      <c r="AG244" s="219" t="s">
        <v>704</v>
      </c>
      <c r="AH244" s="217">
        <f t="shared" si="38"/>
        <v>0</v>
      </c>
      <c r="AI244" s="154"/>
      <c r="AJ244" s="154"/>
      <c r="AK244" s="220">
        <v>0</v>
      </c>
      <c r="AL244" s="220">
        <v>0</v>
      </c>
      <c r="AM244" s="220">
        <v>0</v>
      </c>
      <c r="AN244" s="220">
        <v>0</v>
      </c>
      <c r="AO244" s="221">
        <v>0</v>
      </c>
      <c r="AP244" s="220">
        <f t="shared" si="40"/>
        <v>0</v>
      </c>
      <c r="AQ244" s="220"/>
      <c r="AR244" s="220"/>
      <c r="AS244" s="220"/>
      <c r="AT244" s="222">
        <f t="shared" si="41"/>
        <v>0</v>
      </c>
      <c r="AU244" s="220"/>
      <c r="AV244" s="223" t="s">
        <v>601</v>
      </c>
      <c r="AW244" s="220" t="s">
        <v>601</v>
      </c>
      <c r="AX244" s="224" t="str">
        <f t="shared" si="42"/>
        <v/>
      </c>
      <c r="AY244" s="225"/>
      <c r="AZ244" s="226"/>
      <c r="BA244" s="226"/>
      <c r="BB244" s="226"/>
      <c r="BC244" s="217"/>
      <c r="BE244" s="227">
        <f t="shared" si="43"/>
        <v>-235</v>
      </c>
      <c r="BK244" s="219"/>
      <c r="BO244" s="219"/>
    </row>
    <row r="245" spans="1:67" ht="11.25" x14ac:dyDescent="0.2">
      <c r="A245" s="151">
        <v>236</v>
      </c>
      <c r="B245" s="152" t="s">
        <v>88</v>
      </c>
      <c r="C245" s="151">
        <v>1</v>
      </c>
      <c r="D245" s="215">
        <v>0</v>
      </c>
      <c r="E245" s="154">
        <v>198525</v>
      </c>
      <c r="F245" s="154">
        <v>0</v>
      </c>
      <c r="G245" s="154">
        <v>0</v>
      </c>
      <c r="H245" s="154">
        <v>0</v>
      </c>
      <c r="I245" s="154">
        <v>476459</v>
      </c>
      <c r="J245" s="154">
        <v>3295511</v>
      </c>
      <c r="K245" s="216">
        <v>0</v>
      </c>
      <c r="L245" s="154">
        <v>4563572</v>
      </c>
      <c r="M245" s="154">
        <v>51052</v>
      </c>
      <c r="N245" s="154">
        <v>829833</v>
      </c>
      <c r="O245" s="154">
        <v>249980.64</v>
      </c>
      <c r="P245" s="154">
        <v>0</v>
      </c>
      <c r="Q245" s="154">
        <v>0</v>
      </c>
      <c r="R245" s="154">
        <v>0</v>
      </c>
      <c r="S245" s="154">
        <v>0</v>
      </c>
      <c r="T245" s="154" t="s">
        <v>703</v>
      </c>
      <c r="U245" s="154">
        <f t="shared" si="39"/>
        <v>9664932.6400000006</v>
      </c>
      <c r="V245" s="217">
        <f t="shared" si="33"/>
        <v>9.041814425585093</v>
      </c>
      <c r="W245" s="154"/>
      <c r="X245" s="154">
        <v>92916030.260000005</v>
      </c>
      <c r="Y245" s="154">
        <v>106891517.40000001</v>
      </c>
      <c r="Z245" s="154">
        <f t="shared" si="34"/>
        <v>13975487.140000001</v>
      </c>
      <c r="AA245" s="154">
        <f t="shared" si="35"/>
        <v>1263637.6122703096</v>
      </c>
      <c r="AB245" s="154"/>
      <c r="AC245" s="217">
        <v>117.80623186363115</v>
      </c>
      <c r="AD245" s="217">
        <f t="shared" si="36"/>
        <v>113.68100799416318</v>
      </c>
      <c r="AE245" s="218">
        <f t="shared" si="37"/>
        <v>-4.1252238694679733</v>
      </c>
      <c r="AF245" s="154">
        <v>169</v>
      </c>
      <c r="AG245" s="219">
        <v>1</v>
      </c>
      <c r="AH245" s="217">
        <f t="shared" si="38"/>
        <v>113.68100799416318</v>
      </c>
      <c r="AI245" s="154"/>
      <c r="AJ245" s="154"/>
      <c r="AK245" s="220">
        <v>117.80623186363115</v>
      </c>
      <c r="AL245" s="220">
        <v>117.80588745276255</v>
      </c>
      <c r="AM245" s="220">
        <v>117.80623186363115</v>
      </c>
      <c r="AN245" s="220">
        <v>117.80623186363115</v>
      </c>
      <c r="AO245" s="221">
        <v>113.42125257529251</v>
      </c>
      <c r="AP245" s="220">
        <f t="shared" si="40"/>
        <v>113.68100799416318</v>
      </c>
      <c r="AQ245" s="220"/>
      <c r="AR245" s="220"/>
      <c r="AS245" s="220"/>
      <c r="AT245" s="222">
        <f t="shared" si="41"/>
        <v>0.25975541887066811</v>
      </c>
      <c r="AU245" s="220"/>
      <c r="AV245" s="223">
        <v>9.6619795743535484</v>
      </c>
      <c r="AW245" s="220">
        <v>5.5899247610017291</v>
      </c>
      <c r="AX245" s="224">
        <f t="shared" si="42"/>
        <v>-4.0720548133518193</v>
      </c>
      <c r="AY245" s="225"/>
      <c r="AZ245" s="226"/>
      <c r="BA245" s="226"/>
      <c r="BB245" s="226"/>
      <c r="BC245" s="217"/>
      <c r="BE245" s="227">
        <f t="shared" si="43"/>
        <v>-236</v>
      </c>
      <c r="BK245" s="219"/>
      <c r="BO245" s="219"/>
    </row>
    <row r="246" spans="1:67" ht="11.25" x14ac:dyDescent="0.2">
      <c r="A246" s="151">
        <v>237</v>
      </c>
      <c r="B246" s="152" t="s">
        <v>491</v>
      </c>
      <c r="C246" s="151">
        <v>0</v>
      </c>
      <c r="D246" s="215">
        <v>0</v>
      </c>
      <c r="E246" s="154">
        <v>0</v>
      </c>
      <c r="F246" s="154">
        <v>0</v>
      </c>
      <c r="G246" s="154">
        <v>0</v>
      </c>
      <c r="H246" s="154">
        <v>0</v>
      </c>
      <c r="I246" s="154">
        <v>0</v>
      </c>
      <c r="J246" s="154">
        <v>0</v>
      </c>
      <c r="K246" s="216">
        <v>0</v>
      </c>
      <c r="L246" s="154">
        <v>0</v>
      </c>
      <c r="M246" s="154">
        <v>0</v>
      </c>
      <c r="N246" s="154">
        <v>0</v>
      </c>
      <c r="O246" s="154">
        <v>0</v>
      </c>
      <c r="P246" s="154">
        <v>0</v>
      </c>
      <c r="Q246" s="154">
        <v>0</v>
      </c>
      <c r="R246" s="154">
        <v>0</v>
      </c>
      <c r="S246" s="154">
        <v>0</v>
      </c>
      <c r="T246" s="154">
        <v>0</v>
      </c>
      <c r="U246" s="154">
        <f t="shared" si="39"/>
        <v>0</v>
      </c>
      <c r="V246" s="217">
        <f t="shared" si="33"/>
        <v>0</v>
      </c>
      <c r="W246" s="154"/>
      <c r="X246" s="154">
        <v>65963.040000000008</v>
      </c>
      <c r="Y246" s="154">
        <v>140641</v>
      </c>
      <c r="Z246" s="154">
        <f t="shared" si="34"/>
        <v>74677.959999999992</v>
      </c>
      <c r="AA246" s="154">
        <f t="shared" si="35"/>
        <v>0</v>
      </c>
      <c r="AB246" s="154"/>
      <c r="AC246" s="217">
        <v>0</v>
      </c>
      <c r="AD246" s="217">
        <f t="shared" si="36"/>
        <v>0</v>
      </c>
      <c r="AE246" s="218">
        <f t="shared" si="37"/>
        <v>0</v>
      </c>
      <c r="AF246" s="154">
        <v>0</v>
      </c>
      <c r="AG246" s="219" t="s">
        <v>704</v>
      </c>
      <c r="AH246" s="217">
        <f t="shared" si="38"/>
        <v>0</v>
      </c>
      <c r="AI246" s="154"/>
      <c r="AJ246" s="154"/>
      <c r="AK246" s="220">
        <v>0</v>
      </c>
      <c r="AL246" s="220">
        <v>0</v>
      </c>
      <c r="AM246" s="220">
        <v>0</v>
      </c>
      <c r="AN246" s="220">
        <v>0</v>
      </c>
      <c r="AO246" s="221">
        <v>0</v>
      </c>
      <c r="AP246" s="220">
        <f t="shared" si="40"/>
        <v>0</v>
      </c>
      <c r="AQ246" s="220"/>
      <c r="AR246" s="220"/>
      <c r="AS246" s="220"/>
      <c r="AT246" s="222">
        <f t="shared" si="41"/>
        <v>0</v>
      </c>
      <c r="AU246" s="220"/>
      <c r="AV246" s="223" t="s">
        <v>601</v>
      </c>
      <c r="AW246" s="220" t="s">
        <v>601</v>
      </c>
      <c r="AX246" s="224" t="str">
        <f t="shared" si="42"/>
        <v/>
      </c>
      <c r="AY246" s="225"/>
      <c r="AZ246" s="226"/>
      <c r="BA246" s="226"/>
      <c r="BB246" s="226"/>
      <c r="BC246" s="217"/>
      <c r="BE246" s="227">
        <f t="shared" si="43"/>
        <v>-237</v>
      </c>
      <c r="BK246" s="219"/>
      <c r="BO246" s="219"/>
    </row>
    <row r="247" spans="1:67" ht="11.25" x14ac:dyDescent="0.2">
      <c r="A247" s="151">
        <v>238</v>
      </c>
      <c r="B247" s="152" t="s">
        <v>217</v>
      </c>
      <c r="C247" s="151">
        <v>1</v>
      </c>
      <c r="D247" s="215">
        <v>0</v>
      </c>
      <c r="E247" s="154">
        <v>0</v>
      </c>
      <c r="F247" s="154">
        <v>0</v>
      </c>
      <c r="G247" s="154">
        <v>0</v>
      </c>
      <c r="H247" s="154">
        <v>0</v>
      </c>
      <c r="I247" s="154">
        <v>0</v>
      </c>
      <c r="J247" s="154">
        <v>251598</v>
      </c>
      <c r="K247" s="216">
        <v>0</v>
      </c>
      <c r="L247" s="154">
        <v>361002</v>
      </c>
      <c r="M247" s="154">
        <v>0</v>
      </c>
      <c r="N247" s="154">
        <v>0</v>
      </c>
      <c r="O247" s="154">
        <v>41238.120000000003</v>
      </c>
      <c r="P247" s="154">
        <v>0</v>
      </c>
      <c r="Q247" s="154">
        <v>0</v>
      </c>
      <c r="R247" s="154">
        <v>0</v>
      </c>
      <c r="S247" s="154">
        <v>0</v>
      </c>
      <c r="T247" s="154" t="s">
        <v>703</v>
      </c>
      <c r="U247" s="154">
        <f t="shared" si="39"/>
        <v>653838.12</v>
      </c>
      <c r="V247" s="217">
        <f t="shared" si="33"/>
        <v>5.5884129752891534</v>
      </c>
      <c r="W247" s="154"/>
      <c r="X247" s="154">
        <v>8340185.2700000005</v>
      </c>
      <c r="Y247" s="154">
        <v>11699889.09</v>
      </c>
      <c r="Z247" s="154">
        <f t="shared" si="34"/>
        <v>3359703.8199999994</v>
      </c>
      <c r="AA247" s="154">
        <f t="shared" si="35"/>
        <v>187754.1242081653</v>
      </c>
      <c r="AB247" s="154"/>
      <c r="AC247" s="217">
        <v>131.89634143284513</v>
      </c>
      <c r="AD247" s="217">
        <f t="shared" si="36"/>
        <v>138.03212510400064</v>
      </c>
      <c r="AE247" s="218">
        <f t="shared" si="37"/>
        <v>6.135783671155508</v>
      </c>
      <c r="AF247" s="154">
        <v>27</v>
      </c>
      <c r="AG247" s="219">
        <v>1</v>
      </c>
      <c r="AH247" s="217">
        <f t="shared" si="38"/>
        <v>138.03212510400064</v>
      </c>
      <c r="AI247" s="154"/>
      <c r="AJ247" s="154"/>
      <c r="AK247" s="220">
        <v>131.89634143284513</v>
      </c>
      <c r="AL247" s="220">
        <v>133.04393748241574</v>
      </c>
      <c r="AM247" s="220">
        <v>131.95912574113478</v>
      </c>
      <c r="AN247" s="220">
        <v>131.89634143284513</v>
      </c>
      <c r="AO247" s="221">
        <v>139.40210738883891</v>
      </c>
      <c r="AP247" s="220">
        <f t="shared" si="40"/>
        <v>138.03212510400064</v>
      </c>
      <c r="AQ247" s="220"/>
      <c r="AR247" s="220"/>
      <c r="AS247" s="220"/>
      <c r="AT247" s="222">
        <f t="shared" si="41"/>
        <v>-1.3699822848382723</v>
      </c>
      <c r="AU247" s="220"/>
      <c r="AV247" s="223">
        <v>3.7793442378438069</v>
      </c>
      <c r="AW247" s="220">
        <v>8.404844688489538</v>
      </c>
      <c r="AX247" s="224">
        <f t="shared" si="42"/>
        <v>4.6255004506457311</v>
      </c>
      <c r="AY247" s="225"/>
      <c r="AZ247" s="226"/>
      <c r="BA247" s="226"/>
      <c r="BB247" s="226"/>
      <c r="BC247" s="217"/>
      <c r="BE247" s="227">
        <f t="shared" si="43"/>
        <v>-238</v>
      </c>
      <c r="BK247" s="219"/>
      <c r="BO247" s="219"/>
    </row>
    <row r="248" spans="1:67" ht="11.25" x14ac:dyDescent="0.2">
      <c r="A248" s="151">
        <v>239</v>
      </c>
      <c r="B248" s="152" t="s">
        <v>291</v>
      </c>
      <c r="C248" s="151">
        <v>1</v>
      </c>
      <c r="D248" s="215">
        <v>0</v>
      </c>
      <c r="E248" s="154">
        <v>363171</v>
      </c>
      <c r="F248" s="154">
        <v>0</v>
      </c>
      <c r="G248" s="154">
        <v>0</v>
      </c>
      <c r="H248" s="154">
        <v>0</v>
      </c>
      <c r="I248" s="154">
        <v>0</v>
      </c>
      <c r="J248" s="154">
        <v>4928689</v>
      </c>
      <c r="K248" s="216">
        <v>933517</v>
      </c>
      <c r="L248" s="154">
        <v>11705399</v>
      </c>
      <c r="M248" s="154">
        <v>45698</v>
      </c>
      <c r="N248" s="154">
        <v>0</v>
      </c>
      <c r="O248" s="154">
        <v>655727.73</v>
      </c>
      <c r="P248" s="154">
        <v>0</v>
      </c>
      <c r="Q248" s="154">
        <v>0</v>
      </c>
      <c r="R248" s="154">
        <v>0</v>
      </c>
      <c r="S248" s="154">
        <v>0</v>
      </c>
      <c r="T248" s="154" t="s">
        <v>703</v>
      </c>
      <c r="U248" s="154">
        <f t="shared" si="39"/>
        <v>18632201.73</v>
      </c>
      <c r="V248" s="217">
        <f t="shared" si="33"/>
        <v>12.477642733238177</v>
      </c>
      <c r="W248" s="154"/>
      <c r="X248" s="154">
        <v>111949866.57694001</v>
      </c>
      <c r="Y248" s="154">
        <v>149324693.19999999</v>
      </c>
      <c r="Z248" s="154">
        <f t="shared" si="34"/>
        <v>37374826.623059973</v>
      </c>
      <c r="AA248" s="154">
        <f t="shared" si="35"/>
        <v>4663497.3381926101</v>
      </c>
      <c r="AB248" s="154"/>
      <c r="AC248" s="217">
        <v>133.96388723272358</v>
      </c>
      <c r="AD248" s="217">
        <f t="shared" si="36"/>
        <v>129.21962328770243</v>
      </c>
      <c r="AE248" s="218">
        <f t="shared" si="37"/>
        <v>-4.7442639450211459</v>
      </c>
      <c r="AF248" s="154">
        <v>437</v>
      </c>
      <c r="AG248" s="219">
        <v>1</v>
      </c>
      <c r="AH248" s="217">
        <f t="shared" si="38"/>
        <v>129.21962328770243</v>
      </c>
      <c r="AI248" s="154"/>
      <c r="AJ248" s="154"/>
      <c r="AK248" s="220">
        <v>133.96388723272358</v>
      </c>
      <c r="AL248" s="220">
        <v>134.12887724445528</v>
      </c>
      <c r="AM248" s="220">
        <v>133.96388723272358</v>
      </c>
      <c r="AN248" s="220">
        <v>133.96388723272358</v>
      </c>
      <c r="AO248" s="221">
        <v>129.14998786222361</v>
      </c>
      <c r="AP248" s="220">
        <f t="shared" si="40"/>
        <v>129.21962328770243</v>
      </c>
      <c r="AQ248" s="220"/>
      <c r="AR248" s="220"/>
      <c r="AS248" s="220"/>
      <c r="AT248" s="222">
        <f t="shared" si="41"/>
        <v>6.9635425478821844E-2</v>
      </c>
      <c r="AU248" s="220"/>
      <c r="AV248" s="223">
        <v>6.9763115478287858</v>
      </c>
      <c r="AW248" s="220">
        <v>3.2313440078714915</v>
      </c>
      <c r="AX248" s="224">
        <f t="shared" si="42"/>
        <v>-3.7449675399572944</v>
      </c>
      <c r="AY248" s="225"/>
      <c r="AZ248" s="226"/>
      <c r="BA248" s="226"/>
      <c r="BB248" s="226"/>
      <c r="BC248" s="217"/>
      <c r="BE248" s="227">
        <f t="shared" si="43"/>
        <v>-239</v>
      </c>
      <c r="BK248" s="219"/>
      <c r="BO248" s="219"/>
    </row>
    <row r="249" spans="1:67" ht="11.25" x14ac:dyDescent="0.2">
      <c r="A249" s="151">
        <v>240</v>
      </c>
      <c r="B249" s="152" t="s">
        <v>302</v>
      </c>
      <c r="C249" s="151">
        <v>1</v>
      </c>
      <c r="D249" s="215">
        <v>0</v>
      </c>
      <c r="E249" s="154">
        <v>625520</v>
      </c>
      <c r="F249" s="154">
        <v>0</v>
      </c>
      <c r="G249" s="154">
        <v>0</v>
      </c>
      <c r="H249" s="154">
        <v>0</v>
      </c>
      <c r="I249" s="154">
        <v>0</v>
      </c>
      <c r="J249" s="154">
        <v>0</v>
      </c>
      <c r="K249" s="216">
        <v>0</v>
      </c>
      <c r="L249" s="154">
        <v>51274</v>
      </c>
      <c r="M249" s="154">
        <v>0</v>
      </c>
      <c r="N249" s="154">
        <v>0</v>
      </c>
      <c r="O249" s="154">
        <v>3503.22</v>
      </c>
      <c r="P249" s="154">
        <v>0</v>
      </c>
      <c r="Q249" s="154">
        <v>0</v>
      </c>
      <c r="R249" s="154">
        <v>0</v>
      </c>
      <c r="S249" s="154">
        <v>0</v>
      </c>
      <c r="T249" s="154" t="s">
        <v>703</v>
      </c>
      <c r="U249" s="154">
        <f t="shared" si="39"/>
        <v>680297.22</v>
      </c>
      <c r="V249" s="217">
        <f t="shared" si="33"/>
        <v>14.438554625798167</v>
      </c>
      <c r="W249" s="154"/>
      <c r="X249" s="154">
        <v>3146739.0944000003</v>
      </c>
      <c r="Y249" s="154">
        <v>4711671.2</v>
      </c>
      <c r="Z249" s="154">
        <f t="shared" si="34"/>
        <v>1564932.1055999999</v>
      </c>
      <c r="AA249" s="154">
        <f t="shared" si="35"/>
        <v>225953.57692370945</v>
      </c>
      <c r="AB249" s="154"/>
      <c r="AC249" s="217">
        <v>140.47227607012925</v>
      </c>
      <c r="AD249" s="217">
        <f t="shared" si="36"/>
        <v>142.55130433467343</v>
      </c>
      <c r="AE249" s="218">
        <f t="shared" si="37"/>
        <v>2.0790282645441778</v>
      </c>
      <c r="AF249" s="154">
        <v>3</v>
      </c>
      <c r="AG249" s="219">
        <v>1</v>
      </c>
      <c r="AH249" s="217">
        <f t="shared" si="38"/>
        <v>142.55130433467343</v>
      </c>
      <c r="AI249" s="154"/>
      <c r="AJ249" s="154"/>
      <c r="AK249" s="220">
        <v>140.47227607012925</v>
      </c>
      <c r="AL249" s="220">
        <v>165.83636343913179</v>
      </c>
      <c r="AM249" s="220">
        <v>165.83636343913179</v>
      </c>
      <c r="AN249" s="220">
        <v>140.47227607012925</v>
      </c>
      <c r="AO249" s="221">
        <v>140.47227607012925</v>
      </c>
      <c r="AP249" s="220">
        <f t="shared" si="40"/>
        <v>142.55130433467343</v>
      </c>
      <c r="AQ249" s="220"/>
      <c r="AR249" s="220"/>
      <c r="AS249" s="220"/>
      <c r="AT249" s="222">
        <f t="shared" si="41"/>
        <v>2.0790282645441778</v>
      </c>
      <c r="AU249" s="220"/>
      <c r="AV249" s="223">
        <v>5.5995436388158213</v>
      </c>
      <c r="AW249" s="220">
        <v>8.7681323698971543</v>
      </c>
      <c r="AX249" s="224">
        <f t="shared" si="42"/>
        <v>3.168588731081333</v>
      </c>
      <c r="AY249" s="225"/>
      <c r="AZ249" s="226"/>
      <c r="BA249" s="226"/>
      <c r="BB249" s="226"/>
      <c r="BC249" s="217"/>
      <c r="BE249" s="227">
        <f t="shared" si="43"/>
        <v>-240</v>
      </c>
      <c r="BK249" s="219"/>
      <c r="BO249" s="219"/>
    </row>
    <row r="250" spans="1:67" ht="11.25" x14ac:dyDescent="0.2">
      <c r="A250" s="151">
        <v>241</v>
      </c>
      <c r="B250" s="152" t="s">
        <v>492</v>
      </c>
      <c r="C250" s="151">
        <v>0</v>
      </c>
      <c r="D250" s="215">
        <v>0</v>
      </c>
      <c r="E250" s="154">
        <v>0</v>
      </c>
      <c r="F250" s="154">
        <v>0</v>
      </c>
      <c r="G250" s="154">
        <v>0</v>
      </c>
      <c r="H250" s="154">
        <v>0</v>
      </c>
      <c r="I250" s="154">
        <v>0</v>
      </c>
      <c r="J250" s="154">
        <v>0</v>
      </c>
      <c r="K250" s="216">
        <v>0</v>
      </c>
      <c r="L250" s="154">
        <v>0</v>
      </c>
      <c r="M250" s="154">
        <v>0</v>
      </c>
      <c r="N250" s="154">
        <v>0</v>
      </c>
      <c r="O250" s="154">
        <v>0</v>
      </c>
      <c r="P250" s="154">
        <v>0</v>
      </c>
      <c r="Q250" s="154">
        <v>0</v>
      </c>
      <c r="R250" s="154">
        <v>0</v>
      </c>
      <c r="S250" s="154">
        <v>0</v>
      </c>
      <c r="T250" s="154">
        <v>0</v>
      </c>
      <c r="U250" s="154">
        <f t="shared" si="39"/>
        <v>0</v>
      </c>
      <c r="V250" s="217">
        <f t="shared" si="33"/>
        <v>0</v>
      </c>
      <c r="W250" s="154"/>
      <c r="X250" s="154">
        <v>16490.760000000002</v>
      </c>
      <c r="Y250" s="154">
        <v>16637</v>
      </c>
      <c r="Z250" s="154">
        <f t="shared" si="34"/>
        <v>146.23999999999796</v>
      </c>
      <c r="AA250" s="154">
        <f t="shared" si="35"/>
        <v>0</v>
      </c>
      <c r="AB250" s="154"/>
      <c r="AC250" s="217">
        <v>0</v>
      </c>
      <c r="AD250" s="217">
        <f t="shared" si="36"/>
        <v>0</v>
      </c>
      <c r="AE250" s="218">
        <f t="shared" si="37"/>
        <v>0</v>
      </c>
      <c r="AF250" s="154">
        <v>0</v>
      </c>
      <c r="AG250" s="219" t="s">
        <v>704</v>
      </c>
      <c r="AH250" s="217">
        <f t="shared" si="38"/>
        <v>0</v>
      </c>
      <c r="AI250" s="154"/>
      <c r="AJ250" s="154"/>
      <c r="AK250" s="220">
        <v>0</v>
      </c>
      <c r="AL250" s="220">
        <v>0</v>
      </c>
      <c r="AM250" s="220">
        <v>0</v>
      </c>
      <c r="AN250" s="220">
        <v>0</v>
      </c>
      <c r="AO250" s="221">
        <v>0</v>
      </c>
      <c r="AP250" s="220">
        <f t="shared" si="40"/>
        <v>0</v>
      </c>
      <c r="AQ250" s="220"/>
      <c r="AR250" s="220"/>
      <c r="AS250" s="220"/>
      <c r="AT250" s="222">
        <f t="shared" si="41"/>
        <v>0</v>
      </c>
      <c r="AU250" s="220"/>
      <c r="AV250" s="223" t="s">
        <v>601</v>
      </c>
      <c r="AW250" s="220" t="s">
        <v>601</v>
      </c>
      <c r="AX250" s="224" t="str">
        <f t="shared" si="42"/>
        <v/>
      </c>
      <c r="AY250" s="225"/>
      <c r="AZ250" s="226"/>
      <c r="BA250" s="226"/>
      <c r="BB250" s="226"/>
      <c r="BC250" s="217"/>
      <c r="BE250" s="227">
        <f t="shared" si="43"/>
        <v>-241</v>
      </c>
      <c r="BK250" s="219"/>
      <c r="BO250" s="219"/>
    </row>
    <row r="251" spans="1:67" ht="11.25" x14ac:dyDescent="0.2">
      <c r="A251" s="151">
        <v>242</v>
      </c>
      <c r="B251" s="152" t="s">
        <v>162</v>
      </c>
      <c r="C251" s="151">
        <v>1</v>
      </c>
      <c r="D251" s="215">
        <v>0</v>
      </c>
      <c r="E251" s="154">
        <v>0</v>
      </c>
      <c r="F251" s="154">
        <v>0</v>
      </c>
      <c r="G251" s="154">
        <v>0</v>
      </c>
      <c r="H251" s="154">
        <v>0</v>
      </c>
      <c r="I251" s="154">
        <v>0</v>
      </c>
      <c r="J251" s="154">
        <v>0</v>
      </c>
      <c r="K251" s="216">
        <v>2000</v>
      </c>
      <c r="L251" s="154">
        <v>493759</v>
      </c>
      <c r="M251" s="154">
        <v>0</v>
      </c>
      <c r="N251" s="154">
        <v>9310</v>
      </c>
      <c r="O251" s="154">
        <v>5016.6899999999996</v>
      </c>
      <c r="P251" s="154">
        <v>0</v>
      </c>
      <c r="Q251" s="154">
        <v>0</v>
      </c>
      <c r="R251" s="154">
        <v>0</v>
      </c>
      <c r="S251" s="154">
        <v>0</v>
      </c>
      <c r="T251" s="154" t="s">
        <v>706</v>
      </c>
      <c r="U251" s="154">
        <f t="shared" si="39"/>
        <v>164454.39000000001</v>
      </c>
      <c r="V251" s="217">
        <f t="shared" si="33"/>
        <v>2.5593716946789522</v>
      </c>
      <c r="W251" s="154"/>
      <c r="X251" s="154">
        <v>1708796.98</v>
      </c>
      <c r="Y251" s="154">
        <v>6425576.6499999994</v>
      </c>
      <c r="Z251" s="154">
        <f t="shared" si="34"/>
        <v>4716779.67</v>
      </c>
      <c r="AA251" s="154">
        <f t="shared" si="35"/>
        <v>120719.92377435129</v>
      </c>
      <c r="AB251" s="154"/>
      <c r="AC251" s="217">
        <v>404.19178921893302</v>
      </c>
      <c r="AD251" s="217">
        <f t="shared" si="36"/>
        <v>368.96464588939335</v>
      </c>
      <c r="AE251" s="218">
        <f t="shared" si="37"/>
        <v>-35.227143329539672</v>
      </c>
      <c r="AF251" s="154">
        <v>1</v>
      </c>
      <c r="AG251" s="219">
        <v>1</v>
      </c>
      <c r="AH251" s="217">
        <f t="shared" si="38"/>
        <v>368.96464588939335</v>
      </c>
      <c r="AI251" s="154"/>
      <c r="AJ251" s="154"/>
      <c r="AK251" s="220">
        <v>404.19178921893302</v>
      </c>
      <c r="AL251" s="220">
        <v>425.55157165676053</v>
      </c>
      <c r="AM251" s="220">
        <v>404.19178921893302</v>
      </c>
      <c r="AN251" s="220">
        <v>404.19178921893302</v>
      </c>
      <c r="AO251" s="221">
        <v>367.21720014284369</v>
      </c>
      <c r="AP251" s="220">
        <f t="shared" si="40"/>
        <v>368.96464588939335</v>
      </c>
      <c r="AQ251" s="220"/>
      <c r="AR251" s="220"/>
      <c r="AS251" s="220"/>
      <c r="AT251" s="222">
        <f t="shared" si="41"/>
        <v>1.7474457465496585</v>
      </c>
      <c r="AU251" s="220"/>
      <c r="AV251" s="223">
        <v>11.317347505126808</v>
      </c>
      <c r="AW251" s="220">
        <v>-1.6368737794805588</v>
      </c>
      <c r="AX251" s="224">
        <f t="shared" si="42"/>
        <v>-12.954221284607367</v>
      </c>
      <c r="AY251" s="225"/>
      <c r="AZ251" s="226"/>
      <c r="BA251" s="226"/>
      <c r="BB251" s="226"/>
      <c r="BC251" s="217"/>
      <c r="BE251" s="227">
        <f t="shared" si="43"/>
        <v>-242</v>
      </c>
      <c r="BK251" s="219"/>
      <c r="BO251" s="219"/>
    </row>
    <row r="252" spans="1:67" ht="11.25" x14ac:dyDescent="0.2">
      <c r="A252" s="151">
        <v>243</v>
      </c>
      <c r="B252" s="152" t="s">
        <v>62</v>
      </c>
      <c r="C252" s="151">
        <v>1</v>
      </c>
      <c r="D252" s="215">
        <v>0</v>
      </c>
      <c r="E252" s="154">
        <v>0</v>
      </c>
      <c r="F252" s="154">
        <v>0</v>
      </c>
      <c r="G252" s="154">
        <v>0</v>
      </c>
      <c r="H252" s="154">
        <v>0</v>
      </c>
      <c r="I252" s="154">
        <v>0</v>
      </c>
      <c r="J252" s="154">
        <v>4856492</v>
      </c>
      <c r="K252" s="216">
        <v>4000000</v>
      </c>
      <c r="L252" s="154">
        <v>11937570</v>
      </c>
      <c r="M252" s="154">
        <v>11478</v>
      </c>
      <c r="N252" s="154">
        <v>0</v>
      </c>
      <c r="O252" s="154">
        <v>88502.61</v>
      </c>
      <c r="P252" s="154">
        <v>0</v>
      </c>
      <c r="Q252" s="154">
        <v>0</v>
      </c>
      <c r="R252" s="154">
        <v>0</v>
      </c>
      <c r="S252" s="154">
        <v>0</v>
      </c>
      <c r="T252" s="154" t="s">
        <v>703</v>
      </c>
      <c r="U252" s="154">
        <f t="shared" si="39"/>
        <v>20894042.609999999</v>
      </c>
      <c r="V252" s="217">
        <f t="shared" si="33"/>
        <v>11.358801239770887</v>
      </c>
      <c r="W252" s="154"/>
      <c r="X252" s="154">
        <v>164068488.81255996</v>
      </c>
      <c r="Y252" s="154">
        <v>183945842.25</v>
      </c>
      <c r="Z252" s="154">
        <f t="shared" si="34"/>
        <v>19877353.437440038</v>
      </c>
      <c r="AA252" s="154">
        <f t="shared" si="35"/>
        <v>2257829.06868558</v>
      </c>
      <c r="AB252" s="154"/>
      <c r="AC252" s="217">
        <v>114.25021531439718</v>
      </c>
      <c r="AD252" s="217">
        <f t="shared" si="36"/>
        <v>110.73912760230509</v>
      </c>
      <c r="AE252" s="218">
        <f t="shared" si="37"/>
        <v>-3.5110877120920918</v>
      </c>
      <c r="AF252" s="154">
        <v>61</v>
      </c>
      <c r="AG252" s="219">
        <v>1</v>
      </c>
      <c r="AH252" s="217">
        <f t="shared" si="38"/>
        <v>110.73912760230509</v>
      </c>
      <c r="AI252" s="154"/>
      <c r="AJ252" s="154"/>
      <c r="AK252" s="220">
        <v>114.25021531439718</v>
      </c>
      <c r="AL252" s="220">
        <v>114.23898557982488</v>
      </c>
      <c r="AM252" s="220">
        <v>114.25021531439718</v>
      </c>
      <c r="AN252" s="220">
        <v>114.25021531439718</v>
      </c>
      <c r="AO252" s="221">
        <v>110.70078395545741</v>
      </c>
      <c r="AP252" s="220">
        <f t="shared" si="40"/>
        <v>110.73912760230509</v>
      </c>
      <c r="AQ252" s="220"/>
      <c r="AR252" s="220"/>
      <c r="AS252" s="220"/>
      <c r="AT252" s="222">
        <f t="shared" si="41"/>
        <v>3.834364684767877E-2</v>
      </c>
      <c r="AU252" s="220"/>
      <c r="AV252" s="223">
        <v>11.760665710220056</v>
      </c>
      <c r="AW252" s="220">
        <v>7.6975667561751724</v>
      </c>
      <c r="AX252" s="224">
        <f t="shared" si="42"/>
        <v>-4.0630989540448841</v>
      </c>
      <c r="AY252" s="225"/>
      <c r="AZ252" s="226"/>
      <c r="BA252" s="226"/>
      <c r="BB252" s="226"/>
      <c r="BC252" s="217"/>
      <c r="BE252" s="227">
        <f t="shared" si="43"/>
        <v>-243</v>
      </c>
      <c r="BK252" s="219"/>
      <c r="BO252" s="219"/>
    </row>
    <row r="253" spans="1:67" ht="11.25" x14ac:dyDescent="0.2">
      <c r="A253" s="151">
        <v>244</v>
      </c>
      <c r="B253" s="152" t="s">
        <v>52</v>
      </c>
      <c r="C253" s="151">
        <v>1</v>
      </c>
      <c r="D253" s="215">
        <v>0</v>
      </c>
      <c r="E253" s="154">
        <v>0</v>
      </c>
      <c r="F253" s="154">
        <v>0</v>
      </c>
      <c r="G253" s="154">
        <v>0</v>
      </c>
      <c r="H253" s="154">
        <v>0</v>
      </c>
      <c r="I253" s="154">
        <v>0</v>
      </c>
      <c r="J253" s="154">
        <v>2849400</v>
      </c>
      <c r="K253" s="216">
        <v>1022473</v>
      </c>
      <c r="L253" s="154">
        <v>0</v>
      </c>
      <c r="M253" s="154">
        <v>6519</v>
      </c>
      <c r="N253" s="154">
        <v>0</v>
      </c>
      <c r="O253" s="154">
        <v>429780.95715520001</v>
      </c>
      <c r="P253" s="154">
        <v>0</v>
      </c>
      <c r="Q253" s="154">
        <v>0</v>
      </c>
      <c r="R253" s="154">
        <v>0</v>
      </c>
      <c r="S253" s="154">
        <v>0</v>
      </c>
      <c r="T253" s="154" t="s">
        <v>706</v>
      </c>
      <c r="U253" s="154">
        <f t="shared" si="39"/>
        <v>4308172.9571551997</v>
      </c>
      <c r="V253" s="217">
        <f t="shared" si="33"/>
        <v>6.5175836424822124</v>
      </c>
      <c r="W253" s="154"/>
      <c r="X253" s="154">
        <v>50608513.309120007</v>
      </c>
      <c r="Y253" s="154">
        <v>66100769.755743995</v>
      </c>
      <c r="Z253" s="154">
        <f t="shared" si="34"/>
        <v>15492256.446623988</v>
      </c>
      <c r="AA253" s="154">
        <f t="shared" si="35"/>
        <v>1009720.7720165611</v>
      </c>
      <c r="AB253" s="154"/>
      <c r="AC253" s="217">
        <v>128.46677726516822</v>
      </c>
      <c r="AD253" s="217">
        <f t="shared" si="36"/>
        <v>128.61679730868042</v>
      </c>
      <c r="AE253" s="218">
        <f t="shared" si="37"/>
        <v>0.15002004351219966</v>
      </c>
      <c r="AF253" s="154">
        <v>327</v>
      </c>
      <c r="AG253" s="219">
        <v>1</v>
      </c>
      <c r="AH253" s="217">
        <f t="shared" si="38"/>
        <v>128.61679730868042</v>
      </c>
      <c r="AI253" s="154"/>
      <c r="AJ253" s="154"/>
      <c r="AK253" s="220">
        <v>128.46677726516822</v>
      </c>
      <c r="AL253" s="220">
        <v>129.97873840854766</v>
      </c>
      <c r="AM253" s="220">
        <v>128.46677726516822</v>
      </c>
      <c r="AN253" s="220">
        <v>128.46677726516822</v>
      </c>
      <c r="AO253" s="221">
        <v>128.76560620910669</v>
      </c>
      <c r="AP253" s="220">
        <f t="shared" si="40"/>
        <v>128.61679730868042</v>
      </c>
      <c r="AQ253" s="220"/>
      <c r="AR253" s="220"/>
      <c r="AS253" s="220"/>
      <c r="AT253" s="222">
        <f t="shared" si="41"/>
        <v>-0.1488089004262747</v>
      </c>
      <c r="AU253" s="220"/>
      <c r="AV253" s="223">
        <v>6.4858268964292893</v>
      </c>
      <c r="AW253" s="220">
        <v>7.0576880427834432</v>
      </c>
      <c r="AX253" s="224">
        <f t="shared" si="42"/>
        <v>0.57186114635415386</v>
      </c>
      <c r="AY253" s="225"/>
      <c r="AZ253" s="226"/>
      <c r="BA253" s="226"/>
      <c r="BB253" s="226"/>
      <c r="BC253" s="217"/>
      <c r="BE253" s="227">
        <f t="shared" si="43"/>
        <v>-244</v>
      </c>
      <c r="BK253" s="219"/>
      <c r="BO253" s="219"/>
    </row>
    <row r="254" spans="1:67" ht="11.25" x14ac:dyDescent="0.2">
      <c r="A254" s="151">
        <v>245</v>
      </c>
      <c r="B254" s="152" t="s">
        <v>493</v>
      </c>
      <c r="C254" s="151">
        <v>0</v>
      </c>
      <c r="D254" s="215">
        <v>0</v>
      </c>
      <c r="E254" s="154">
        <v>0</v>
      </c>
      <c r="F254" s="154">
        <v>0</v>
      </c>
      <c r="G254" s="154">
        <v>0</v>
      </c>
      <c r="H254" s="154">
        <v>0</v>
      </c>
      <c r="I254" s="154">
        <v>0</v>
      </c>
      <c r="J254" s="154">
        <v>0</v>
      </c>
      <c r="K254" s="216">
        <v>0</v>
      </c>
      <c r="L254" s="154">
        <v>0</v>
      </c>
      <c r="M254" s="154">
        <v>0</v>
      </c>
      <c r="N254" s="154">
        <v>0</v>
      </c>
      <c r="O254" s="154">
        <v>0</v>
      </c>
      <c r="P254" s="154">
        <v>0</v>
      </c>
      <c r="Q254" s="154">
        <v>0</v>
      </c>
      <c r="R254" s="154">
        <v>0</v>
      </c>
      <c r="S254" s="154">
        <v>0</v>
      </c>
      <c r="T254" s="154">
        <v>0</v>
      </c>
      <c r="U254" s="154">
        <f t="shared" si="39"/>
        <v>0</v>
      </c>
      <c r="V254" s="217">
        <f t="shared" si="33"/>
        <v>0</v>
      </c>
      <c r="W254" s="154"/>
      <c r="X254" s="154">
        <v>0</v>
      </c>
      <c r="Y254" s="154">
        <v>0</v>
      </c>
      <c r="Z254" s="154">
        <f t="shared" si="34"/>
        <v>0</v>
      </c>
      <c r="AA254" s="154">
        <f t="shared" si="35"/>
        <v>0</v>
      </c>
      <c r="AB254" s="154"/>
      <c r="AC254" s="217">
        <v>0</v>
      </c>
      <c r="AD254" s="217">
        <f t="shared" si="36"/>
        <v>0</v>
      </c>
      <c r="AE254" s="218">
        <f t="shared" si="37"/>
        <v>0</v>
      </c>
      <c r="AF254" s="154">
        <v>0</v>
      </c>
      <c r="AG254" s="219" t="s">
        <v>704</v>
      </c>
      <c r="AH254" s="217">
        <f t="shared" si="38"/>
        <v>0</v>
      </c>
      <c r="AI254" s="154"/>
      <c r="AJ254" s="154"/>
      <c r="AK254" s="220">
        <v>0</v>
      </c>
      <c r="AL254" s="220">
        <v>0</v>
      </c>
      <c r="AM254" s="220">
        <v>0</v>
      </c>
      <c r="AN254" s="220">
        <v>0</v>
      </c>
      <c r="AO254" s="221">
        <v>0</v>
      </c>
      <c r="AP254" s="220">
        <f t="shared" si="40"/>
        <v>0</v>
      </c>
      <c r="AQ254" s="220"/>
      <c r="AR254" s="220"/>
      <c r="AS254" s="220"/>
      <c r="AT254" s="222">
        <f t="shared" si="41"/>
        <v>0</v>
      </c>
      <c r="AU254" s="220"/>
      <c r="AV254" s="223" t="s">
        <v>601</v>
      </c>
      <c r="AW254" s="220" t="s">
        <v>601</v>
      </c>
      <c r="AX254" s="224" t="str">
        <f t="shared" si="42"/>
        <v/>
      </c>
      <c r="AY254" s="225"/>
      <c r="AZ254" s="226"/>
      <c r="BA254" s="226"/>
      <c r="BB254" s="226"/>
      <c r="BC254" s="217"/>
      <c r="BE254" s="227">
        <f t="shared" si="43"/>
        <v>-245</v>
      </c>
      <c r="BK254" s="219"/>
      <c r="BO254" s="219"/>
    </row>
    <row r="255" spans="1:67" ht="11.25" x14ac:dyDescent="0.2">
      <c r="A255" s="151">
        <v>246</v>
      </c>
      <c r="B255" s="152" t="s">
        <v>137</v>
      </c>
      <c r="C255" s="151">
        <v>1</v>
      </c>
      <c r="D255" s="215">
        <v>0</v>
      </c>
      <c r="E255" s="154">
        <v>0</v>
      </c>
      <c r="F255" s="154">
        <v>0</v>
      </c>
      <c r="G255" s="154">
        <v>0</v>
      </c>
      <c r="H255" s="154">
        <v>0</v>
      </c>
      <c r="I255" s="154">
        <v>70770</v>
      </c>
      <c r="J255" s="154">
        <v>2585634</v>
      </c>
      <c r="K255" s="216">
        <v>982258</v>
      </c>
      <c r="L255" s="154">
        <v>2028132</v>
      </c>
      <c r="M255" s="154">
        <v>0</v>
      </c>
      <c r="N255" s="154">
        <v>0</v>
      </c>
      <c r="O255" s="154">
        <v>4804.7299999999996</v>
      </c>
      <c r="P255" s="154">
        <v>0</v>
      </c>
      <c r="Q255" s="154">
        <v>0</v>
      </c>
      <c r="R255" s="154">
        <v>0</v>
      </c>
      <c r="S255" s="154">
        <v>0</v>
      </c>
      <c r="T255" s="154" t="s">
        <v>703</v>
      </c>
      <c r="U255" s="154">
        <f t="shared" si="39"/>
        <v>5671598.7300000004</v>
      </c>
      <c r="V255" s="217">
        <f t="shared" si="33"/>
        <v>8.8009983527282092</v>
      </c>
      <c r="W255" s="154"/>
      <c r="X255" s="154">
        <v>46064559.298859999</v>
      </c>
      <c r="Y255" s="154">
        <v>64442674.600000001</v>
      </c>
      <c r="Z255" s="154">
        <f t="shared" si="34"/>
        <v>18378115.301140003</v>
      </c>
      <c r="AA255" s="154">
        <f t="shared" si="35"/>
        <v>1617457.6249158226</v>
      </c>
      <c r="AB255" s="154"/>
      <c r="AC255" s="217">
        <v>138.77411401489644</v>
      </c>
      <c r="AD255" s="217">
        <f t="shared" si="36"/>
        <v>136.38514713118937</v>
      </c>
      <c r="AE255" s="218">
        <f t="shared" si="37"/>
        <v>-2.3889668837070701</v>
      </c>
      <c r="AF255" s="154">
        <v>3</v>
      </c>
      <c r="AG255" s="219">
        <v>1</v>
      </c>
      <c r="AH255" s="217">
        <f t="shared" si="38"/>
        <v>136.38514713118937</v>
      </c>
      <c r="AI255" s="154"/>
      <c r="AJ255" s="154"/>
      <c r="AK255" s="220">
        <v>138.77411401489644</v>
      </c>
      <c r="AL255" s="220">
        <v>138.73438185410328</v>
      </c>
      <c r="AM255" s="220">
        <v>138.77411401489644</v>
      </c>
      <c r="AN255" s="220">
        <v>138.77411401489644</v>
      </c>
      <c r="AO255" s="221">
        <v>136.36039413925204</v>
      </c>
      <c r="AP255" s="220">
        <f t="shared" si="40"/>
        <v>136.38514713118937</v>
      </c>
      <c r="AQ255" s="220"/>
      <c r="AR255" s="220"/>
      <c r="AS255" s="220"/>
      <c r="AT255" s="222">
        <f t="shared" si="41"/>
        <v>2.4752991937333491E-2</v>
      </c>
      <c r="AU255" s="220"/>
      <c r="AV255" s="223">
        <v>6.6280855951775948</v>
      </c>
      <c r="AW255" s="220">
        <v>4.089291642168055</v>
      </c>
      <c r="AX255" s="224">
        <f t="shared" si="42"/>
        <v>-2.5387939530095398</v>
      </c>
      <c r="AY255" s="225"/>
      <c r="AZ255" s="226"/>
      <c r="BA255" s="226"/>
      <c r="BB255" s="226"/>
      <c r="BC255" s="217"/>
      <c r="BE255" s="227">
        <f t="shared" si="43"/>
        <v>-246</v>
      </c>
      <c r="BK255" s="219"/>
      <c r="BO255" s="219"/>
    </row>
    <row r="256" spans="1:67" ht="11.25" x14ac:dyDescent="0.2">
      <c r="A256" s="151">
        <v>247</v>
      </c>
      <c r="B256" s="152" t="s">
        <v>494</v>
      </c>
      <c r="C256" s="151">
        <v>0</v>
      </c>
      <c r="D256" s="215">
        <v>0</v>
      </c>
      <c r="E256" s="154">
        <v>0</v>
      </c>
      <c r="F256" s="154">
        <v>0</v>
      </c>
      <c r="G256" s="154">
        <v>0</v>
      </c>
      <c r="H256" s="154">
        <v>0</v>
      </c>
      <c r="I256" s="154">
        <v>0</v>
      </c>
      <c r="J256" s="154">
        <v>0</v>
      </c>
      <c r="K256" s="216">
        <v>0</v>
      </c>
      <c r="L256" s="154">
        <v>0</v>
      </c>
      <c r="M256" s="154">
        <v>0</v>
      </c>
      <c r="N256" s="154">
        <v>0</v>
      </c>
      <c r="O256" s="154">
        <v>0</v>
      </c>
      <c r="P256" s="154">
        <v>0</v>
      </c>
      <c r="Q256" s="154">
        <v>0</v>
      </c>
      <c r="R256" s="154">
        <v>0</v>
      </c>
      <c r="S256" s="154">
        <v>0</v>
      </c>
      <c r="T256" s="154">
        <v>0</v>
      </c>
      <c r="U256" s="154">
        <f t="shared" si="39"/>
        <v>0</v>
      </c>
      <c r="V256" s="217">
        <f t="shared" si="33"/>
        <v>0</v>
      </c>
      <c r="W256" s="154"/>
      <c r="X256" s="154">
        <v>0</v>
      </c>
      <c r="Y256" s="154">
        <v>1408004</v>
      </c>
      <c r="Z256" s="154">
        <f t="shared" si="34"/>
        <v>1408004</v>
      </c>
      <c r="AA256" s="154">
        <f t="shared" si="35"/>
        <v>0</v>
      </c>
      <c r="AB256" s="154"/>
      <c r="AC256" s="217">
        <v>0</v>
      </c>
      <c r="AD256" s="217">
        <f t="shared" si="36"/>
        <v>0</v>
      </c>
      <c r="AE256" s="218">
        <f t="shared" si="37"/>
        <v>0</v>
      </c>
      <c r="AF256" s="154">
        <v>0</v>
      </c>
      <c r="AG256" s="219" t="s">
        <v>704</v>
      </c>
      <c r="AH256" s="217">
        <f t="shared" si="38"/>
        <v>0</v>
      </c>
      <c r="AI256" s="154"/>
      <c r="AJ256" s="154"/>
      <c r="AK256" s="220">
        <v>0</v>
      </c>
      <c r="AL256" s="220">
        <v>0</v>
      </c>
      <c r="AM256" s="220">
        <v>0</v>
      </c>
      <c r="AN256" s="220">
        <v>0</v>
      </c>
      <c r="AO256" s="221">
        <v>0</v>
      </c>
      <c r="AP256" s="220">
        <f t="shared" si="40"/>
        <v>0</v>
      </c>
      <c r="AQ256" s="220"/>
      <c r="AR256" s="220"/>
      <c r="AS256" s="220"/>
      <c r="AT256" s="222">
        <f t="shared" si="41"/>
        <v>0</v>
      </c>
      <c r="AU256" s="220"/>
      <c r="AV256" s="223" t="s">
        <v>601</v>
      </c>
      <c r="AW256" s="220" t="s">
        <v>601</v>
      </c>
      <c r="AX256" s="224" t="str">
        <f t="shared" si="42"/>
        <v/>
      </c>
      <c r="AY256" s="225"/>
      <c r="AZ256" s="226"/>
      <c r="BA256" s="226"/>
      <c r="BB256" s="226"/>
      <c r="BC256" s="217"/>
      <c r="BE256" s="227">
        <f t="shared" si="43"/>
        <v>-247</v>
      </c>
      <c r="BK256" s="219"/>
      <c r="BO256" s="219"/>
    </row>
    <row r="257" spans="1:67" ht="11.25" x14ac:dyDescent="0.2">
      <c r="A257" s="151">
        <v>248</v>
      </c>
      <c r="B257" s="152" t="s">
        <v>53</v>
      </c>
      <c r="C257" s="151">
        <v>1</v>
      </c>
      <c r="D257" s="215">
        <v>0</v>
      </c>
      <c r="E257" s="154">
        <v>5968462</v>
      </c>
      <c r="F257" s="154">
        <v>0</v>
      </c>
      <c r="G257" s="154">
        <v>0</v>
      </c>
      <c r="H257" s="154">
        <v>0</v>
      </c>
      <c r="I257" s="154">
        <v>0</v>
      </c>
      <c r="J257" s="154">
        <v>6689802</v>
      </c>
      <c r="K257" s="216">
        <v>4000000</v>
      </c>
      <c r="L257" s="154">
        <v>3342158</v>
      </c>
      <c r="M257" s="154">
        <v>0</v>
      </c>
      <c r="N257" s="154">
        <v>0</v>
      </c>
      <c r="O257" s="154">
        <v>651092.28</v>
      </c>
      <c r="P257" s="154">
        <v>0</v>
      </c>
      <c r="Q257" s="154">
        <v>0</v>
      </c>
      <c r="R257" s="154">
        <v>0</v>
      </c>
      <c r="S257" s="154">
        <v>0</v>
      </c>
      <c r="T257" s="154" t="s">
        <v>706</v>
      </c>
      <c r="U257" s="154">
        <f t="shared" si="39"/>
        <v>18312003.68</v>
      </c>
      <c r="V257" s="217">
        <f t="shared" si="33"/>
        <v>12.353747802577214</v>
      </c>
      <c r="W257" s="154"/>
      <c r="X257" s="154">
        <v>142967579.12336001</v>
      </c>
      <c r="Y257" s="154">
        <v>148230350.59999999</v>
      </c>
      <c r="Z257" s="154">
        <f t="shared" si="34"/>
        <v>5262771.476639986</v>
      </c>
      <c r="AA257" s="154">
        <f t="shared" si="35"/>
        <v>650149.51565007272</v>
      </c>
      <c r="AB257" s="154"/>
      <c r="AC257" s="217">
        <v>106.59125456595045</v>
      </c>
      <c r="AD257" s="217">
        <f t="shared" si="36"/>
        <v>103.22634123713455</v>
      </c>
      <c r="AE257" s="218">
        <f t="shared" si="37"/>
        <v>-3.3649133288159021</v>
      </c>
      <c r="AF257" s="154">
        <v>558</v>
      </c>
      <c r="AG257" s="219">
        <v>1</v>
      </c>
      <c r="AH257" s="217">
        <f t="shared" si="38"/>
        <v>103.22634123713455</v>
      </c>
      <c r="AI257" s="154"/>
      <c r="AJ257" s="154"/>
      <c r="AK257" s="220">
        <v>106.59125456595045</v>
      </c>
      <c r="AL257" s="220">
        <v>105.64205441920471</v>
      </c>
      <c r="AM257" s="220">
        <v>105.66856269116221</v>
      </c>
      <c r="AN257" s="220">
        <v>106.59125456595045</v>
      </c>
      <c r="AO257" s="221">
        <v>103.15606247948989</v>
      </c>
      <c r="AP257" s="220">
        <f t="shared" si="40"/>
        <v>103.22634123713455</v>
      </c>
      <c r="AQ257" s="220"/>
      <c r="AR257" s="220"/>
      <c r="AS257" s="220"/>
      <c r="AT257" s="222">
        <f t="shared" si="41"/>
        <v>7.0278757644658185E-2</v>
      </c>
      <c r="AU257" s="220"/>
      <c r="AV257" s="223">
        <v>13.952277793700604</v>
      </c>
      <c r="AW257" s="220">
        <v>9.8352635981680656</v>
      </c>
      <c r="AX257" s="224">
        <f t="shared" si="42"/>
        <v>-4.1170141955325388</v>
      </c>
      <c r="AY257" s="225"/>
      <c r="AZ257" s="226"/>
      <c r="BA257" s="226"/>
      <c r="BB257" s="226"/>
      <c r="BC257" s="217"/>
      <c r="BE257" s="227">
        <f t="shared" si="43"/>
        <v>-248</v>
      </c>
      <c r="BK257" s="219"/>
      <c r="BO257" s="219"/>
    </row>
    <row r="258" spans="1:67" ht="11.25" x14ac:dyDescent="0.2">
      <c r="A258" s="151">
        <v>249</v>
      </c>
      <c r="B258" s="152" t="s">
        <v>495</v>
      </c>
      <c r="C258" s="151">
        <v>1</v>
      </c>
      <c r="D258" s="215">
        <v>0</v>
      </c>
      <c r="E258" s="154">
        <v>0</v>
      </c>
      <c r="F258" s="154">
        <v>0</v>
      </c>
      <c r="G258" s="154">
        <v>0</v>
      </c>
      <c r="H258" s="154">
        <v>0</v>
      </c>
      <c r="I258" s="154">
        <v>0</v>
      </c>
      <c r="J258" s="154">
        <v>0</v>
      </c>
      <c r="K258" s="216">
        <v>0</v>
      </c>
      <c r="L258" s="154">
        <v>0</v>
      </c>
      <c r="M258" s="154">
        <v>0</v>
      </c>
      <c r="N258" s="154">
        <v>50042</v>
      </c>
      <c r="O258" s="154">
        <v>1994.58</v>
      </c>
      <c r="P258" s="154">
        <v>0</v>
      </c>
      <c r="Q258" s="154">
        <v>0</v>
      </c>
      <c r="R258" s="154">
        <v>0</v>
      </c>
      <c r="S258" s="154">
        <v>0</v>
      </c>
      <c r="T258" s="154" t="s">
        <v>706</v>
      </c>
      <c r="U258" s="154">
        <f t="shared" si="39"/>
        <v>52036.58</v>
      </c>
      <c r="V258" s="217">
        <f t="shared" si="33"/>
        <v>1.1654403878152499</v>
      </c>
      <c r="W258" s="154"/>
      <c r="X258" s="154">
        <v>1653453.7499999998</v>
      </c>
      <c r="Y258" s="154">
        <v>4464971.4000000004</v>
      </c>
      <c r="Z258" s="154">
        <f t="shared" si="34"/>
        <v>2811517.6500000004</v>
      </c>
      <c r="AA258" s="154">
        <f t="shared" si="35"/>
        <v>32766.562203654204</v>
      </c>
      <c r="AB258" s="154"/>
      <c r="AC258" s="217">
        <v>264.28938963334946</v>
      </c>
      <c r="AD258" s="217">
        <f t="shared" si="36"/>
        <v>268.05738217935317</v>
      </c>
      <c r="AE258" s="218">
        <f t="shared" si="37"/>
        <v>3.7679925460037111</v>
      </c>
      <c r="AF258" s="154">
        <v>0</v>
      </c>
      <c r="AG258" s="219">
        <v>1</v>
      </c>
      <c r="AH258" s="217">
        <f t="shared" si="38"/>
        <v>268.05738217935317</v>
      </c>
      <c r="AI258" s="154"/>
      <c r="AJ258" s="154"/>
      <c r="AK258" s="220">
        <v>264.28938963334946</v>
      </c>
      <c r="AL258" s="220">
        <v>259.05688656875327</v>
      </c>
      <c r="AM258" s="220">
        <v>264.28938963334946</v>
      </c>
      <c r="AN258" s="220">
        <v>264.28938963334946</v>
      </c>
      <c r="AO258" s="221">
        <v>270.18533366222471</v>
      </c>
      <c r="AP258" s="220">
        <f t="shared" si="40"/>
        <v>268.05738217935317</v>
      </c>
      <c r="AQ258" s="220"/>
      <c r="AR258" s="220"/>
      <c r="AS258" s="220"/>
      <c r="AT258" s="222">
        <f t="shared" si="41"/>
        <v>-2.1279514828715378</v>
      </c>
      <c r="AU258" s="220"/>
      <c r="AV258" s="223">
        <v>1.2328652766549411</v>
      </c>
      <c r="AW258" s="220">
        <v>-0.73963561764795283</v>
      </c>
      <c r="AX258" s="224">
        <f t="shared" si="42"/>
        <v>-1.9725008943028939</v>
      </c>
      <c r="AY258" s="225"/>
      <c r="AZ258" s="226"/>
      <c r="BA258" s="226"/>
      <c r="BB258" s="226"/>
      <c r="BC258" s="217"/>
      <c r="BE258" s="227">
        <f t="shared" si="43"/>
        <v>-249</v>
      </c>
      <c r="BK258" s="219"/>
      <c r="BO258" s="219"/>
    </row>
    <row r="259" spans="1:67" ht="11.25" x14ac:dyDescent="0.2">
      <c r="A259" s="151">
        <v>250</v>
      </c>
      <c r="B259" s="152" t="s">
        <v>496</v>
      </c>
      <c r="C259" s="151">
        <v>1</v>
      </c>
      <c r="D259" s="215">
        <v>0</v>
      </c>
      <c r="E259" s="154">
        <v>0</v>
      </c>
      <c r="F259" s="154">
        <v>0</v>
      </c>
      <c r="G259" s="154">
        <v>0</v>
      </c>
      <c r="H259" s="154">
        <v>0</v>
      </c>
      <c r="I259" s="154">
        <v>0</v>
      </c>
      <c r="J259" s="154">
        <v>155198</v>
      </c>
      <c r="K259" s="216">
        <v>120000</v>
      </c>
      <c r="L259" s="154">
        <v>278284</v>
      </c>
      <c r="M259" s="154">
        <v>0</v>
      </c>
      <c r="N259" s="154">
        <v>0</v>
      </c>
      <c r="O259" s="154">
        <v>0</v>
      </c>
      <c r="P259" s="154">
        <v>0</v>
      </c>
      <c r="Q259" s="154">
        <v>0</v>
      </c>
      <c r="R259" s="154">
        <v>0</v>
      </c>
      <c r="S259" s="154">
        <v>0</v>
      </c>
      <c r="T259" s="154" t="s">
        <v>706</v>
      </c>
      <c r="U259" s="154">
        <f t="shared" si="39"/>
        <v>358683.2</v>
      </c>
      <c r="V259" s="217">
        <f t="shared" si="33"/>
        <v>4.6686931331878752</v>
      </c>
      <c r="W259" s="154"/>
      <c r="X259" s="154">
        <v>6163095.8600000003</v>
      </c>
      <c r="Y259" s="154">
        <v>7682732.4000000004</v>
      </c>
      <c r="Z259" s="154">
        <f t="shared" si="34"/>
        <v>1519636.54</v>
      </c>
      <c r="AA259" s="154">
        <f t="shared" si="35"/>
        <v>70947.166792393822</v>
      </c>
      <c r="AB259" s="154"/>
      <c r="AC259" s="217">
        <v>123.25932795426162</v>
      </c>
      <c r="AD259" s="217">
        <f t="shared" si="36"/>
        <v>123.50587117441989</v>
      </c>
      <c r="AE259" s="218">
        <f t="shared" si="37"/>
        <v>0.2465432201582729</v>
      </c>
      <c r="AF259" s="154">
        <v>0</v>
      </c>
      <c r="AG259" s="219">
        <v>1</v>
      </c>
      <c r="AH259" s="217">
        <f t="shared" si="38"/>
        <v>123.50587117441989</v>
      </c>
      <c r="AI259" s="154"/>
      <c r="AJ259" s="154"/>
      <c r="AK259" s="220">
        <v>123.25932795426162</v>
      </c>
      <c r="AL259" s="220">
        <v>123.25932154865711</v>
      </c>
      <c r="AM259" s="220">
        <v>123.25932795426162</v>
      </c>
      <c r="AN259" s="220">
        <v>123.25932795426162</v>
      </c>
      <c r="AO259" s="221">
        <v>124.10390619205049</v>
      </c>
      <c r="AP259" s="220">
        <f t="shared" si="40"/>
        <v>123.50587117441989</v>
      </c>
      <c r="AQ259" s="220"/>
      <c r="AR259" s="220"/>
      <c r="AS259" s="220"/>
      <c r="AT259" s="222">
        <f t="shared" si="41"/>
        <v>-0.5980350176305933</v>
      </c>
      <c r="AU259" s="220"/>
      <c r="AV259" s="223">
        <v>1.5214782181561453</v>
      </c>
      <c r="AW259" s="220">
        <v>1.9842420295802035</v>
      </c>
      <c r="AX259" s="224">
        <f t="shared" si="42"/>
        <v>0.4627638114240582</v>
      </c>
      <c r="AY259" s="225"/>
      <c r="AZ259" s="226"/>
      <c r="BA259" s="226"/>
      <c r="BB259" s="226"/>
      <c r="BC259" s="217"/>
      <c r="BE259" s="227">
        <f t="shared" si="43"/>
        <v>-250</v>
      </c>
      <c r="BK259" s="219"/>
      <c r="BO259" s="219"/>
    </row>
    <row r="260" spans="1:67" ht="11.25" x14ac:dyDescent="0.2">
      <c r="A260" s="151">
        <v>251</v>
      </c>
      <c r="B260" s="152" t="s">
        <v>250</v>
      </c>
      <c r="C260" s="151">
        <v>1</v>
      </c>
      <c r="D260" s="215">
        <v>0</v>
      </c>
      <c r="E260" s="154">
        <v>0</v>
      </c>
      <c r="F260" s="154">
        <v>0</v>
      </c>
      <c r="G260" s="154">
        <v>0</v>
      </c>
      <c r="H260" s="154">
        <v>0</v>
      </c>
      <c r="I260" s="154">
        <v>0</v>
      </c>
      <c r="J260" s="154">
        <v>989376</v>
      </c>
      <c r="K260" s="216">
        <v>556528</v>
      </c>
      <c r="L260" s="154">
        <v>1809990</v>
      </c>
      <c r="M260" s="154">
        <v>9551</v>
      </c>
      <c r="N260" s="154">
        <v>3659</v>
      </c>
      <c r="O260" s="154">
        <v>132401.29</v>
      </c>
      <c r="P260" s="154">
        <v>0</v>
      </c>
      <c r="Q260" s="154">
        <v>0</v>
      </c>
      <c r="R260" s="154">
        <v>0</v>
      </c>
      <c r="S260" s="154">
        <v>0</v>
      </c>
      <c r="T260" s="154" t="s">
        <v>703</v>
      </c>
      <c r="U260" s="154">
        <f t="shared" si="39"/>
        <v>3501505.29</v>
      </c>
      <c r="V260" s="217">
        <f t="shared" si="33"/>
        <v>8.7106301444166316</v>
      </c>
      <c r="W260" s="154"/>
      <c r="X260" s="154">
        <v>34848972.482560009</v>
      </c>
      <c r="Y260" s="154">
        <v>40198071</v>
      </c>
      <c r="Z260" s="154">
        <f t="shared" si="34"/>
        <v>5349098.5174399912</v>
      </c>
      <c r="AA260" s="154">
        <f t="shared" si="35"/>
        <v>465940.18791467097</v>
      </c>
      <c r="AB260" s="154"/>
      <c r="AC260" s="217">
        <v>118.74362526908922</v>
      </c>
      <c r="AD260" s="217">
        <f t="shared" si="36"/>
        <v>114.01234521898478</v>
      </c>
      <c r="AE260" s="218">
        <f t="shared" si="37"/>
        <v>-4.731280050104445</v>
      </c>
      <c r="AF260" s="154">
        <v>103</v>
      </c>
      <c r="AG260" s="219">
        <v>1</v>
      </c>
      <c r="AH260" s="217">
        <f t="shared" si="38"/>
        <v>114.01234521898478</v>
      </c>
      <c r="AI260" s="154"/>
      <c r="AJ260" s="154"/>
      <c r="AK260" s="220">
        <v>118.74362526908922</v>
      </c>
      <c r="AL260" s="220">
        <v>118.74273676001401</v>
      </c>
      <c r="AM260" s="220">
        <v>118.74291756123789</v>
      </c>
      <c r="AN260" s="220">
        <v>118.74362526908922</v>
      </c>
      <c r="AO260" s="221">
        <v>114.24310440111671</v>
      </c>
      <c r="AP260" s="220">
        <f t="shared" si="40"/>
        <v>114.01234521898478</v>
      </c>
      <c r="AQ260" s="220"/>
      <c r="AR260" s="220"/>
      <c r="AS260" s="220"/>
      <c r="AT260" s="222">
        <f t="shared" si="41"/>
        <v>-0.23075918213193347</v>
      </c>
      <c r="AU260" s="220"/>
      <c r="AV260" s="223">
        <v>9.9507479103149201</v>
      </c>
      <c r="AW260" s="220">
        <v>5.0250652753499079</v>
      </c>
      <c r="AX260" s="224">
        <f t="shared" si="42"/>
        <v>-4.9256826349650122</v>
      </c>
      <c r="AY260" s="225"/>
      <c r="AZ260" s="226"/>
      <c r="BA260" s="226"/>
      <c r="BB260" s="226"/>
      <c r="BC260" s="217"/>
      <c r="BE260" s="227">
        <f t="shared" si="43"/>
        <v>-251</v>
      </c>
      <c r="BK260" s="219"/>
      <c r="BO260" s="219"/>
    </row>
    <row r="261" spans="1:67" ht="11.25" x14ac:dyDescent="0.2">
      <c r="A261" s="151">
        <v>252</v>
      </c>
      <c r="B261" s="152" t="s">
        <v>497</v>
      </c>
      <c r="C261" s="151">
        <v>1</v>
      </c>
      <c r="D261" s="215">
        <v>0</v>
      </c>
      <c r="E261" s="154">
        <v>86504</v>
      </c>
      <c r="F261" s="154">
        <v>0</v>
      </c>
      <c r="G261" s="154">
        <v>0</v>
      </c>
      <c r="H261" s="154">
        <v>0</v>
      </c>
      <c r="I261" s="154">
        <v>0</v>
      </c>
      <c r="J261" s="154">
        <v>1583240</v>
      </c>
      <c r="K261" s="216">
        <v>628653</v>
      </c>
      <c r="L261" s="154">
        <v>606214</v>
      </c>
      <c r="M261" s="154">
        <v>0</v>
      </c>
      <c r="N261" s="154">
        <v>102761</v>
      </c>
      <c r="O261" s="154">
        <v>0</v>
      </c>
      <c r="P261" s="154">
        <v>0</v>
      </c>
      <c r="Q261" s="154">
        <v>0</v>
      </c>
      <c r="R261" s="154">
        <v>0</v>
      </c>
      <c r="S261" s="154">
        <v>0</v>
      </c>
      <c r="T261" s="154" t="s">
        <v>703</v>
      </c>
      <c r="U261" s="154">
        <f t="shared" si="39"/>
        <v>3007372</v>
      </c>
      <c r="V261" s="217">
        <f t="shared" si="33"/>
        <v>16.441149550687857</v>
      </c>
      <c r="W261" s="154"/>
      <c r="X261" s="154">
        <v>8129580.1188599998</v>
      </c>
      <c r="Y261" s="154">
        <v>18291738</v>
      </c>
      <c r="Z261" s="154">
        <f t="shared" si="34"/>
        <v>10162157.881140001</v>
      </c>
      <c r="AA261" s="154">
        <f t="shared" si="35"/>
        <v>1670775.57481524</v>
      </c>
      <c r="AB261" s="154"/>
      <c r="AC261" s="217">
        <v>212.25063527889995</v>
      </c>
      <c r="AD261" s="217">
        <f t="shared" si="36"/>
        <v>204.45044125495988</v>
      </c>
      <c r="AE261" s="218">
        <f t="shared" si="37"/>
        <v>-7.8001940239400653</v>
      </c>
      <c r="AF261" s="154">
        <v>0</v>
      </c>
      <c r="AG261" s="219">
        <v>1</v>
      </c>
      <c r="AH261" s="217">
        <f t="shared" si="38"/>
        <v>204.45044125495988</v>
      </c>
      <c r="AI261" s="154"/>
      <c r="AJ261" s="154"/>
      <c r="AK261" s="220">
        <v>212.25063527889995</v>
      </c>
      <c r="AL261" s="220">
        <v>212.25063527889995</v>
      </c>
      <c r="AM261" s="220">
        <v>212.25063527889995</v>
      </c>
      <c r="AN261" s="220">
        <v>212.25063527889995</v>
      </c>
      <c r="AO261" s="221">
        <v>204.22603614398304</v>
      </c>
      <c r="AP261" s="220">
        <f t="shared" si="40"/>
        <v>204.45044125495988</v>
      </c>
      <c r="AQ261" s="220"/>
      <c r="AR261" s="220"/>
      <c r="AS261" s="220"/>
      <c r="AT261" s="222">
        <f t="shared" si="41"/>
        <v>0.22440511097684634</v>
      </c>
      <c r="AU261" s="220"/>
      <c r="AV261" s="223">
        <v>6.1533186277287912</v>
      </c>
      <c r="AW261" s="220">
        <v>4.329062179973632</v>
      </c>
      <c r="AX261" s="224">
        <f t="shared" si="42"/>
        <v>-1.8242564477551593</v>
      </c>
      <c r="AY261" s="225"/>
      <c r="AZ261" s="226"/>
      <c r="BA261" s="226"/>
      <c r="BB261" s="226"/>
      <c r="BC261" s="217"/>
      <c r="BE261" s="227">
        <f t="shared" si="43"/>
        <v>-252</v>
      </c>
      <c r="BK261" s="219"/>
      <c r="BO261" s="219"/>
    </row>
    <row r="262" spans="1:67" ht="11.25" x14ac:dyDescent="0.2">
      <c r="A262" s="151">
        <v>253</v>
      </c>
      <c r="B262" s="152" t="s">
        <v>72</v>
      </c>
      <c r="C262" s="151">
        <v>1</v>
      </c>
      <c r="D262" s="215">
        <v>0</v>
      </c>
      <c r="E262" s="154">
        <v>0</v>
      </c>
      <c r="F262" s="154">
        <v>0</v>
      </c>
      <c r="G262" s="154">
        <v>0</v>
      </c>
      <c r="H262" s="154">
        <v>0</v>
      </c>
      <c r="I262" s="154">
        <v>0</v>
      </c>
      <c r="J262" s="154">
        <v>0</v>
      </c>
      <c r="K262" s="216">
        <v>0</v>
      </c>
      <c r="L262" s="154">
        <v>44954</v>
      </c>
      <c r="M262" s="154">
        <v>0</v>
      </c>
      <c r="N262" s="154">
        <v>558</v>
      </c>
      <c r="O262" s="154">
        <v>2713.13</v>
      </c>
      <c r="P262" s="154">
        <v>0</v>
      </c>
      <c r="Q262" s="154">
        <v>0</v>
      </c>
      <c r="R262" s="154">
        <v>0</v>
      </c>
      <c r="S262" s="154">
        <v>0</v>
      </c>
      <c r="T262" s="154" t="s">
        <v>706</v>
      </c>
      <c r="U262" s="154">
        <f t="shared" si="39"/>
        <v>16757.329999999998</v>
      </c>
      <c r="V262" s="217">
        <f t="shared" si="33"/>
        <v>0.74325115560039068</v>
      </c>
      <c r="W262" s="154"/>
      <c r="X262" s="154">
        <v>751366.82</v>
      </c>
      <c r="Y262" s="154">
        <v>2254598.58</v>
      </c>
      <c r="Z262" s="154">
        <f t="shared" si="34"/>
        <v>1503231.7600000002</v>
      </c>
      <c r="AA262" s="154">
        <f t="shared" si="35"/>
        <v>11172.787427552094</v>
      </c>
      <c r="AB262" s="154"/>
      <c r="AC262" s="217">
        <v>306.87666142266153</v>
      </c>
      <c r="AD262" s="217">
        <f t="shared" si="36"/>
        <v>298.57930013098638</v>
      </c>
      <c r="AE262" s="218">
        <f t="shared" si="37"/>
        <v>-8.2973612916751449</v>
      </c>
      <c r="AF262" s="154">
        <v>1</v>
      </c>
      <c r="AG262" s="219">
        <v>1</v>
      </c>
      <c r="AH262" s="217">
        <f t="shared" si="38"/>
        <v>298.57930013098638</v>
      </c>
      <c r="AI262" s="154"/>
      <c r="AJ262" s="154"/>
      <c r="AK262" s="220">
        <v>306.87666142266153</v>
      </c>
      <c r="AL262" s="220">
        <v>350.02441038393192</v>
      </c>
      <c r="AM262" s="220">
        <v>307.29582174171753</v>
      </c>
      <c r="AN262" s="220">
        <v>306.87666142266153</v>
      </c>
      <c r="AO262" s="221">
        <v>287.31309643188524</v>
      </c>
      <c r="AP262" s="220">
        <f t="shared" si="40"/>
        <v>298.57930013098638</v>
      </c>
      <c r="AQ262" s="220"/>
      <c r="AR262" s="220"/>
      <c r="AS262" s="220"/>
      <c r="AT262" s="222">
        <f t="shared" si="41"/>
        <v>11.266203699101141</v>
      </c>
      <c r="AU262" s="220"/>
      <c r="AV262" s="223">
        <v>9.3014427467463836</v>
      </c>
      <c r="AW262" s="220">
        <v>5.1906888032568768</v>
      </c>
      <c r="AX262" s="224">
        <f t="shared" si="42"/>
        <v>-4.1107539434895068</v>
      </c>
      <c r="AY262" s="225"/>
      <c r="AZ262" s="226"/>
      <c r="BA262" s="226"/>
      <c r="BB262" s="226"/>
      <c r="BC262" s="217"/>
      <c r="BE262" s="227">
        <f t="shared" si="43"/>
        <v>-253</v>
      </c>
      <c r="BK262" s="219"/>
      <c r="BO262" s="219"/>
    </row>
    <row r="263" spans="1:67" ht="11.25" x14ac:dyDescent="0.2">
      <c r="A263" s="151">
        <v>254</v>
      </c>
      <c r="B263" s="152" t="s">
        <v>498</v>
      </c>
      <c r="C263" s="151">
        <v>0</v>
      </c>
      <c r="D263" s="215">
        <v>0</v>
      </c>
      <c r="E263" s="154">
        <v>0</v>
      </c>
      <c r="F263" s="154">
        <v>0</v>
      </c>
      <c r="G263" s="154">
        <v>0</v>
      </c>
      <c r="H263" s="154">
        <v>0</v>
      </c>
      <c r="I263" s="154">
        <v>0</v>
      </c>
      <c r="J263" s="154">
        <v>0</v>
      </c>
      <c r="K263" s="216">
        <v>0</v>
      </c>
      <c r="L263" s="154">
        <v>0</v>
      </c>
      <c r="M263" s="154">
        <v>0</v>
      </c>
      <c r="N263" s="154">
        <v>0</v>
      </c>
      <c r="O263" s="154">
        <v>0</v>
      </c>
      <c r="P263" s="154">
        <v>0</v>
      </c>
      <c r="Q263" s="154">
        <v>0</v>
      </c>
      <c r="R263" s="154">
        <v>0</v>
      </c>
      <c r="S263" s="154">
        <v>0</v>
      </c>
      <c r="T263" s="154">
        <v>0</v>
      </c>
      <c r="U263" s="154">
        <f t="shared" si="39"/>
        <v>0</v>
      </c>
      <c r="V263" s="217">
        <f t="shared" si="33"/>
        <v>0</v>
      </c>
      <c r="W263" s="154"/>
      <c r="X263" s="154">
        <v>102026.38446</v>
      </c>
      <c r="Y263" s="154">
        <v>117035.5</v>
      </c>
      <c r="Z263" s="154">
        <f t="shared" si="34"/>
        <v>15009.115539999999</v>
      </c>
      <c r="AA263" s="154">
        <f t="shared" si="35"/>
        <v>0</v>
      </c>
      <c r="AB263" s="154"/>
      <c r="AC263" s="217">
        <v>0</v>
      </c>
      <c r="AD263" s="217">
        <f t="shared" si="36"/>
        <v>0</v>
      </c>
      <c r="AE263" s="218">
        <f t="shared" si="37"/>
        <v>0</v>
      </c>
      <c r="AF263" s="154">
        <v>0</v>
      </c>
      <c r="AG263" s="219" t="s">
        <v>704</v>
      </c>
      <c r="AH263" s="217">
        <f t="shared" si="38"/>
        <v>0</v>
      </c>
      <c r="AI263" s="154"/>
      <c r="AJ263" s="154"/>
      <c r="AK263" s="220">
        <v>0</v>
      </c>
      <c r="AL263" s="220">
        <v>0</v>
      </c>
      <c r="AM263" s="220">
        <v>0</v>
      </c>
      <c r="AN263" s="220">
        <v>0</v>
      </c>
      <c r="AO263" s="221">
        <v>0</v>
      </c>
      <c r="AP263" s="220">
        <f t="shared" si="40"/>
        <v>0</v>
      </c>
      <c r="AQ263" s="220"/>
      <c r="AR263" s="220"/>
      <c r="AS263" s="220"/>
      <c r="AT263" s="222">
        <f t="shared" si="41"/>
        <v>0</v>
      </c>
      <c r="AU263" s="220"/>
      <c r="AV263" s="223" t="s">
        <v>601</v>
      </c>
      <c r="AW263" s="220" t="s">
        <v>601</v>
      </c>
      <c r="AX263" s="224" t="str">
        <f t="shared" si="42"/>
        <v/>
      </c>
      <c r="AY263" s="225"/>
      <c r="AZ263" s="226"/>
      <c r="BA263" s="226"/>
      <c r="BB263" s="226"/>
      <c r="BC263" s="217"/>
      <c r="BE263" s="227">
        <f t="shared" si="43"/>
        <v>-254</v>
      </c>
      <c r="BK263" s="219"/>
      <c r="BO263" s="219"/>
    </row>
    <row r="264" spans="1:67" ht="11.25" x14ac:dyDescent="0.2">
      <c r="A264" s="151">
        <v>255</v>
      </c>
      <c r="B264" s="152" t="s">
        <v>499</v>
      </c>
      <c r="C264" s="151">
        <v>0</v>
      </c>
      <c r="D264" s="215">
        <v>0</v>
      </c>
      <c r="E264" s="154">
        <v>0</v>
      </c>
      <c r="F264" s="154">
        <v>0</v>
      </c>
      <c r="G264" s="154">
        <v>0</v>
      </c>
      <c r="H264" s="154">
        <v>0</v>
      </c>
      <c r="I264" s="154">
        <v>0</v>
      </c>
      <c r="J264" s="154">
        <v>0</v>
      </c>
      <c r="K264" s="216">
        <v>0</v>
      </c>
      <c r="L264" s="154">
        <v>0</v>
      </c>
      <c r="M264" s="154">
        <v>0</v>
      </c>
      <c r="N264" s="154">
        <v>0</v>
      </c>
      <c r="O264" s="154">
        <v>0</v>
      </c>
      <c r="P264" s="154">
        <v>0</v>
      </c>
      <c r="Q264" s="154">
        <v>0</v>
      </c>
      <c r="R264" s="154">
        <v>0</v>
      </c>
      <c r="S264" s="154">
        <v>0</v>
      </c>
      <c r="T264" s="154">
        <v>0</v>
      </c>
      <c r="U264" s="154">
        <f t="shared" si="39"/>
        <v>0</v>
      </c>
      <c r="V264" s="217">
        <f t="shared" si="33"/>
        <v>0</v>
      </c>
      <c r="W264" s="154"/>
      <c r="X264" s="154">
        <v>0</v>
      </c>
      <c r="Y264" s="154">
        <v>81600</v>
      </c>
      <c r="Z264" s="154">
        <f t="shared" si="34"/>
        <v>81600</v>
      </c>
      <c r="AA264" s="154">
        <f t="shared" si="35"/>
        <v>0</v>
      </c>
      <c r="AB264" s="154"/>
      <c r="AC264" s="217">
        <v>0</v>
      </c>
      <c r="AD264" s="217">
        <f t="shared" si="36"/>
        <v>0</v>
      </c>
      <c r="AE264" s="218">
        <f t="shared" si="37"/>
        <v>0</v>
      </c>
      <c r="AF264" s="154">
        <v>0</v>
      </c>
      <c r="AG264" s="219" t="s">
        <v>704</v>
      </c>
      <c r="AH264" s="217">
        <f t="shared" si="38"/>
        <v>0</v>
      </c>
      <c r="AI264" s="154"/>
      <c r="AJ264" s="154"/>
      <c r="AK264" s="220">
        <v>0</v>
      </c>
      <c r="AL264" s="220">
        <v>0</v>
      </c>
      <c r="AM264" s="220">
        <v>0</v>
      </c>
      <c r="AN264" s="220">
        <v>0</v>
      </c>
      <c r="AO264" s="221">
        <v>0</v>
      </c>
      <c r="AP264" s="220">
        <f t="shared" si="40"/>
        <v>0</v>
      </c>
      <c r="AQ264" s="220"/>
      <c r="AR264" s="220"/>
      <c r="AS264" s="220"/>
      <c r="AT264" s="222">
        <f t="shared" si="41"/>
        <v>0</v>
      </c>
      <c r="AU264" s="220"/>
      <c r="AV264" s="223" t="s">
        <v>601</v>
      </c>
      <c r="AW264" s="220" t="s">
        <v>601</v>
      </c>
      <c r="AX264" s="224" t="str">
        <f t="shared" si="42"/>
        <v/>
      </c>
      <c r="AY264" s="225"/>
      <c r="AZ264" s="226"/>
      <c r="BA264" s="226"/>
      <c r="BB264" s="226"/>
      <c r="BC264" s="217"/>
      <c r="BE264" s="227">
        <f t="shared" si="43"/>
        <v>-255</v>
      </c>
      <c r="BK264" s="219"/>
      <c r="BO264" s="219"/>
    </row>
    <row r="265" spans="1:67" ht="11.25" x14ac:dyDescent="0.2">
      <c r="A265" s="151">
        <v>256</v>
      </c>
      <c r="B265" s="152" t="s">
        <v>500</v>
      </c>
      <c r="C265" s="151">
        <v>0</v>
      </c>
      <c r="D265" s="215">
        <v>0</v>
      </c>
      <c r="E265" s="154">
        <v>0</v>
      </c>
      <c r="F265" s="154">
        <v>0</v>
      </c>
      <c r="G265" s="154">
        <v>0</v>
      </c>
      <c r="H265" s="154">
        <v>0</v>
      </c>
      <c r="I265" s="154">
        <v>0</v>
      </c>
      <c r="J265" s="154">
        <v>0</v>
      </c>
      <c r="K265" s="216">
        <v>0</v>
      </c>
      <c r="L265" s="154">
        <v>0</v>
      </c>
      <c r="M265" s="154">
        <v>0</v>
      </c>
      <c r="N265" s="154">
        <v>0</v>
      </c>
      <c r="O265" s="154">
        <v>0</v>
      </c>
      <c r="P265" s="154">
        <v>0</v>
      </c>
      <c r="Q265" s="154">
        <v>0</v>
      </c>
      <c r="R265" s="154">
        <v>0</v>
      </c>
      <c r="S265" s="154">
        <v>0</v>
      </c>
      <c r="T265" s="154">
        <v>0</v>
      </c>
      <c r="U265" s="154">
        <f t="shared" si="39"/>
        <v>0</v>
      </c>
      <c r="V265" s="217">
        <f t="shared" si="33"/>
        <v>0</v>
      </c>
      <c r="W265" s="154"/>
      <c r="X265" s="154">
        <v>344095.56</v>
      </c>
      <c r="Y265" s="154">
        <v>361532.7</v>
      </c>
      <c r="Z265" s="154">
        <f t="shared" si="34"/>
        <v>17437.140000000014</v>
      </c>
      <c r="AA265" s="154">
        <f t="shared" si="35"/>
        <v>0</v>
      </c>
      <c r="AB265" s="154"/>
      <c r="AC265" s="217">
        <v>0</v>
      </c>
      <c r="AD265" s="217">
        <f t="shared" si="36"/>
        <v>0</v>
      </c>
      <c r="AE265" s="218">
        <f t="shared" si="37"/>
        <v>0</v>
      </c>
      <c r="AF265" s="154">
        <v>0</v>
      </c>
      <c r="AG265" s="219" t="s">
        <v>704</v>
      </c>
      <c r="AH265" s="217">
        <f t="shared" si="38"/>
        <v>0</v>
      </c>
      <c r="AI265" s="154"/>
      <c r="AJ265" s="154"/>
      <c r="AK265" s="220">
        <v>0</v>
      </c>
      <c r="AL265" s="220">
        <v>0</v>
      </c>
      <c r="AM265" s="220">
        <v>0</v>
      </c>
      <c r="AN265" s="220">
        <v>0</v>
      </c>
      <c r="AO265" s="221">
        <v>0</v>
      </c>
      <c r="AP265" s="220">
        <f t="shared" si="40"/>
        <v>0</v>
      </c>
      <c r="AQ265" s="220"/>
      <c r="AR265" s="220"/>
      <c r="AS265" s="220"/>
      <c r="AT265" s="222">
        <f t="shared" si="41"/>
        <v>0</v>
      </c>
      <c r="AU265" s="220"/>
      <c r="AV265" s="223" t="s">
        <v>601</v>
      </c>
      <c r="AW265" s="220" t="s">
        <v>601</v>
      </c>
      <c r="AX265" s="224" t="str">
        <f t="shared" si="42"/>
        <v/>
      </c>
      <c r="AY265" s="225"/>
      <c r="AZ265" s="226"/>
      <c r="BA265" s="226"/>
      <c r="BB265" s="226"/>
      <c r="BC265" s="217"/>
      <c r="BE265" s="227">
        <f t="shared" si="43"/>
        <v>-256</v>
      </c>
      <c r="BK265" s="219"/>
      <c r="BO265" s="219"/>
    </row>
    <row r="266" spans="1:67" ht="11.25" x14ac:dyDescent="0.2">
      <c r="A266" s="151">
        <v>257</v>
      </c>
      <c r="B266" s="152" t="s">
        <v>501</v>
      </c>
      <c r="C266" s="151">
        <v>0</v>
      </c>
      <c r="D266" s="215">
        <v>0</v>
      </c>
      <c r="E266" s="154">
        <v>0</v>
      </c>
      <c r="F266" s="154">
        <v>0</v>
      </c>
      <c r="G266" s="154">
        <v>0</v>
      </c>
      <c r="H266" s="154">
        <v>0</v>
      </c>
      <c r="I266" s="154">
        <v>0</v>
      </c>
      <c r="J266" s="154">
        <v>0</v>
      </c>
      <c r="K266" s="216">
        <v>0</v>
      </c>
      <c r="L266" s="154">
        <v>0</v>
      </c>
      <c r="M266" s="154">
        <v>0</v>
      </c>
      <c r="N266" s="154">
        <v>0</v>
      </c>
      <c r="O266" s="154">
        <v>0</v>
      </c>
      <c r="P266" s="154">
        <v>0</v>
      </c>
      <c r="Q266" s="154">
        <v>0</v>
      </c>
      <c r="R266" s="154">
        <v>0</v>
      </c>
      <c r="S266" s="154">
        <v>0</v>
      </c>
      <c r="T266" s="154">
        <v>0</v>
      </c>
      <c r="U266" s="154">
        <f t="shared" si="39"/>
        <v>0</v>
      </c>
      <c r="V266" s="217">
        <f t="shared" ref="V266:V329" si="44">IF(AND(C266=1,U266&gt;0),U266/Y266*100,0)</f>
        <v>0</v>
      </c>
      <c r="W266" s="154"/>
      <c r="X266" s="154">
        <v>0</v>
      </c>
      <c r="Y266" s="154">
        <v>660</v>
      </c>
      <c r="Z266" s="154">
        <f t="shared" ref="Z266:Z329" si="45">IF(Y266-X266&gt;0,Y266-X266,0)</f>
        <v>660</v>
      </c>
      <c r="AA266" s="154">
        <f t="shared" ref="AA266:AA329" si="46">V266*0.01*Z266</f>
        <v>0</v>
      </c>
      <c r="AB266" s="154"/>
      <c r="AC266" s="217">
        <v>0</v>
      </c>
      <c r="AD266" s="217">
        <f t="shared" ref="AD266:AD329" si="47">IFERROR(IF(C266=1,(Y266-AA266)/X266*100,0),"")</f>
        <v>0</v>
      </c>
      <c r="AE266" s="218">
        <f t="shared" ref="AE266:AE329" si="48">AD266-AC266</f>
        <v>0</v>
      </c>
      <c r="AF266" s="154">
        <v>0</v>
      </c>
      <c r="AG266" s="219" t="s">
        <v>704</v>
      </c>
      <c r="AH266" s="217">
        <f t="shared" ref="AH266:AH329" si="49">IF(AG266=1,AD266,AC266)</f>
        <v>0</v>
      </c>
      <c r="AI266" s="154"/>
      <c r="AJ266" s="154"/>
      <c r="AK266" s="220">
        <v>0</v>
      </c>
      <c r="AL266" s="220">
        <v>0</v>
      </c>
      <c r="AM266" s="220">
        <v>0</v>
      </c>
      <c r="AN266" s="220">
        <v>0</v>
      </c>
      <c r="AO266" s="221">
        <v>0</v>
      </c>
      <c r="AP266" s="220">
        <f t="shared" si="40"/>
        <v>0</v>
      </c>
      <c r="AQ266" s="220"/>
      <c r="AR266" s="220"/>
      <c r="AS266" s="220"/>
      <c r="AT266" s="222">
        <f t="shared" si="41"/>
        <v>0</v>
      </c>
      <c r="AU266" s="220"/>
      <c r="AV266" s="223" t="s">
        <v>601</v>
      </c>
      <c r="AW266" s="220" t="s">
        <v>601</v>
      </c>
      <c r="AX266" s="224" t="str">
        <f t="shared" si="42"/>
        <v/>
      </c>
      <c r="AY266" s="225"/>
      <c r="AZ266" s="226"/>
      <c r="BA266" s="226"/>
      <c r="BB266" s="226"/>
      <c r="BC266" s="217"/>
      <c r="BE266" s="227">
        <f t="shared" si="43"/>
        <v>-257</v>
      </c>
      <c r="BK266" s="219"/>
      <c r="BO266" s="219"/>
    </row>
    <row r="267" spans="1:67" ht="11.25" x14ac:dyDescent="0.2">
      <c r="A267" s="151">
        <v>258</v>
      </c>
      <c r="B267" s="152" t="s">
        <v>130</v>
      </c>
      <c r="C267" s="151">
        <v>1</v>
      </c>
      <c r="D267" s="215">
        <v>0</v>
      </c>
      <c r="E267" s="154">
        <v>0</v>
      </c>
      <c r="F267" s="154">
        <v>0</v>
      </c>
      <c r="G267" s="154">
        <v>0</v>
      </c>
      <c r="H267" s="154">
        <v>0</v>
      </c>
      <c r="I267" s="154">
        <v>0</v>
      </c>
      <c r="J267" s="154">
        <v>2118427</v>
      </c>
      <c r="K267" s="216">
        <v>577538</v>
      </c>
      <c r="L267" s="154">
        <v>2414949</v>
      </c>
      <c r="M267" s="154">
        <v>242</v>
      </c>
      <c r="N267" s="154">
        <v>191499</v>
      </c>
      <c r="O267" s="154">
        <v>586864.08744320006</v>
      </c>
      <c r="P267" s="154">
        <v>0</v>
      </c>
      <c r="Q267" s="154">
        <v>0</v>
      </c>
      <c r="R267" s="154">
        <v>0</v>
      </c>
      <c r="S267" s="154">
        <v>0</v>
      </c>
      <c r="T267" s="154" t="s">
        <v>706</v>
      </c>
      <c r="U267" s="154">
        <f t="shared" ref="U267:U330" si="50">IF(OR(T267="X",T267="X16",T267="X17"),SUM(D267:S267),
IF(T267="x18",SUM(D267:S267)-D267*0.7-L267*0.7,SUM(D267:S267)-D267-L267))</f>
        <v>4199054.7874432001</v>
      </c>
      <c r="V267" s="217">
        <f t="shared" si="44"/>
        <v>4.7728990233279989</v>
      </c>
      <c r="W267" s="154"/>
      <c r="X267" s="154">
        <v>69935642.150000006</v>
      </c>
      <c r="Y267" s="154">
        <v>87977029.619104013</v>
      </c>
      <c r="Z267" s="154">
        <f t="shared" si="45"/>
        <v>18041387.469104007</v>
      </c>
      <c r="AA267" s="154">
        <f t="shared" si="46"/>
        <v>861097.20630768512</v>
      </c>
      <c r="AB267" s="154"/>
      <c r="AC267" s="217">
        <v>133.4364306730439</v>
      </c>
      <c r="AD267" s="217">
        <f t="shared" si="47"/>
        <v>124.56585760083183</v>
      </c>
      <c r="AE267" s="218">
        <f t="shared" si="48"/>
        <v>-8.8705730722120677</v>
      </c>
      <c r="AF267" s="154">
        <v>490</v>
      </c>
      <c r="AG267" s="219">
        <v>1</v>
      </c>
      <c r="AH267" s="217">
        <f t="shared" si="49"/>
        <v>124.56585760083183</v>
      </c>
      <c r="AI267" s="154"/>
      <c r="AJ267" s="154"/>
      <c r="AK267" s="220">
        <v>133.4364306730439</v>
      </c>
      <c r="AL267" s="220">
        <v>133.43643088056936</v>
      </c>
      <c r="AM267" s="220">
        <v>133.4364306730439</v>
      </c>
      <c r="AN267" s="220">
        <v>133.4364306730439</v>
      </c>
      <c r="AO267" s="221">
        <v>124.30167102326834</v>
      </c>
      <c r="AP267" s="220">
        <f t="shared" ref="AP267:AP330" si="51">+AH267</f>
        <v>124.56585760083183</v>
      </c>
      <c r="AQ267" s="220"/>
      <c r="AR267" s="220"/>
      <c r="AS267" s="220"/>
      <c r="AT267" s="222">
        <f t="shared" ref="AT267:AT330" si="52">+AP267-AO267</f>
        <v>0.26418657756349262</v>
      </c>
      <c r="AU267" s="220"/>
      <c r="AV267" s="223">
        <v>11.474627353967769</v>
      </c>
      <c r="AW267" s="220">
        <v>3.5006722769323968</v>
      </c>
      <c r="AX267" s="224">
        <f t="shared" ref="AX267:AX330" si="53">IFERROR(AW267-AV267,"")</f>
        <v>-7.973955077035372</v>
      </c>
      <c r="AY267" s="225"/>
      <c r="AZ267" s="226"/>
      <c r="BA267" s="226"/>
      <c r="BB267" s="226"/>
      <c r="BC267" s="217"/>
      <c r="BE267" s="227">
        <f t="shared" ref="BE267:BE330" si="54">BF267-A267</f>
        <v>-258</v>
      </c>
      <c r="BK267" s="219"/>
      <c r="BO267" s="219"/>
    </row>
    <row r="268" spans="1:67" ht="11.25" x14ac:dyDescent="0.2">
      <c r="A268" s="151">
        <v>259</v>
      </c>
      <c r="B268" s="152" t="s">
        <v>502</v>
      </c>
      <c r="C268" s="151">
        <v>0</v>
      </c>
      <c r="D268" s="215">
        <v>0</v>
      </c>
      <c r="E268" s="154">
        <v>0</v>
      </c>
      <c r="F268" s="154">
        <v>0</v>
      </c>
      <c r="G268" s="154">
        <v>0</v>
      </c>
      <c r="H268" s="154">
        <v>0</v>
      </c>
      <c r="I268" s="154">
        <v>0</v>
      </c>
      <c r="J268" s="154">
        <v>0</v>
      </c>
      <c r="K268" s="216">
        <v>0</v>
      </c>
      <c r="L268" s="154">
        <v>0</v>
      </c>
      <c r="M268" s="154">
        <v>0</v>
      </c>
      <c r="N268" s="154">
        <v>0</v>
      </c>
      <c r="O268" s="154">
        <v>0</v>
      </c>
      <c r="P268" s="154">
        <v>0</v>
      </c>
      <c r="Q268" s="154">
        <v>0</v>
      </c>
      <c r="R268" s="154">
        <v>0</v>
      </c>
      <c r="S268" s="154">
        <v>0</v>
      </c>
      <c r="T268" s="154">
        <v>0</v>
      </c>
      <c r="U268" s="154">
        <f t="shared" si="50"/>
        <v>0</v>
      </c>
      <c r="V268" s="217">
        <f t="shared" si="44"/>
        <v>0</v>
      </c>
      <c r="W268" s="154"/>
      <c r="X268" s="154">
        <v>32981.520000000004</v>
      </c>
      <c r="Y268" s="154">
        <v>40442.75</v>
      </c>
      <c r="Z268" s="154">
        <f t="shared" si="45"/>
        <v>7461.2299999999959</v>
      </c>
      <c r="AA268" s="154">
        <f t="shared" si="46"/>
        <v>0</v>
      </c>
      <c r="AB268" s="154"/>
      <c r="AC268" s="217">
        <v>0</v>
      </c>
      <c r="AD268" s="217">
        <f t="shared" si="47"/>
        <v>0</v>
      </c>
      <c r="AE268" s="218">
        <f t="shared" si="48"/>
        <v>0</v>
      </c>
      <c r="AF268" s="154">
        <v>0</v>
      </c>
      <c r="AG268" s="219" t="s">
        <v>704</v>
      </c>
      <c r="AH268" s="217">
        <f t="shared" si="49"/>
        <v>0</v>
      </c>
      <c r="AI268" s="154"/>
      <c r="AJ268" s="154"/>
      <c r="AK268" s="220">
        <v>0</v>
      </c>
      <c r="AL268" s="220">
        <v>0</v>
      </c>
      <c r="AM268" s="220">
        <v>0</v>
      </c>
      <c r="AN268" s="220">
        <v>0</v>
      </c>
      <c r="AO268" s="221">
        <v>0</v>
      </c>
      <c r="AP268" s="220">
        <f t="shared" si="51"/>
        <v>0</v>
      </c>
      <c r="AQ268" s="220"/>
      <c r="AR268" s="220"/>
      <c r="AS268" s="220"/>
      <c r="AT268" s="222">
        <f t="shared" si="52"/>
        <v>0</v>
      </c>
      <c r="AU268" s="220"/>
      <c r="AV268" s="223" t="s">
        <v>601</v>
      </c>
      <c r="AW268" s="220" t="s">
        <v>601</v>
      </c>
      <c r="AX268" s="224" t="str">
        <f t="shared" si="53"/>
        <v/>
      </c>
      <c r="AY268" s="225"/>
      <c r="AZ268" s="226"/>
      <c r="BA268" s="226"/>
      <c r="BB268" s="226"/>
      <c r="BC268" s="217"/>
      <c r="BE268" s="227">
        <f t="shared" si="54"/>
        <v>-259</v>
      </c>
      <c r="BK268" s="219"/>
      <c r="BO268" s="219"/>
    </row>
    <row r="269" spans="1:67" ht="11.25" x14ac:dyDescent="0.2">
      <c r="A269" s="151">
        <v>260</v>
      </c>
      <c r="B269" s="152" t="s">
        <v>503</v>
      </c>
      <c r="C269" s="151">
        <v>0</v>
      </c>
      <c r="D269" s="215">
        <v>0</v>
      </c>
      <c r="E269" s="154">
        <v>0</v>
      </c>
      <c r="F269" s="154">
        <v>0</v>
      </c>
      <c r="G269" s="154">
        <v>0</v>
      </c>
      <c r="H269" s="154">
        <v>0</v>
      </c>
      <c r="I269" s="154">
        <v>0</v>
      </c>
      <c r="J269" s="154">
        <v>0</v>
      </c>
      <c r="K269" s="216">
        <v>0</v>
      </c>
      <c r="L269" s="154">
        <v>0</v>
      </c>
      <c r="M269" s="154">
        <v>0</v>
      </c>
      <c r="N269" s="154">
        <v>0</v>
      </c>
      <c r="O269" s="154">
        <v>0</v>
      </c>
      <c r="P269" s="154">
        <v>0</v>
      </c>
      <c r="Q269" s="154">
        <v>0</v>
      </c>
      <c r="R269" s="154">
        <v>0</v>
      </c>
      <c r="S269" s="154">
        <v>0</v>
      </c>
      <c r="T269" s="154">
        <v>0</v>
      </c>
      <c r="U269" s="154">
        <f t="shared" si="50"/>
        <v>0</v>
      </c>
      <c r="V269" s="217">
        <f t="shared" si="44"/>
        <v>0</v>
      </c>
      <c r="W269" s="154"/>
      <c r="X269" s="154">
        <v>0</v>
      </c>
      <c r="Y269" s="154">
        <v>0</v>
      </c>
      <c r="Z269" s="154">
        <f t="shared" si="45"/>
        <v>0</v>
      </c>
      <c r="AA269" s="154">
        <f t="shared" si="46"/>
        <v>0</v>
      </c>
      <c r="AB269" s="154"/>
      <c r="AC269" s="217">
        <v>0</v>
      </c>
      <c r="AD269" s="217">
        <f t="shared" si="47"/>
        <v>0</v>
      </c>
      <c r="AE269" s="218">
        <f t="shared" si="48"/>
        <v>0</v>
      </c>
      <c r="AF269" s="154">
        <v>0</v>
      </c>
      <c r="AG269" s="219" t="s">
        <v>704</v>
      </c>
      <c r="AH269" s="217">
        <f t="shared" si="49"/>
        <v>0</v>
      </c>
      <c r="AI269" s="154"/>
      <c r="AJ269" s="154"/>
      <c r="AK269" s="220">
        <v>0</v>
      </c>
      <c r="AL269" s="220">
        <v>0</v>
      </c>
      <c r="AM269" s="220">
        <v>0</v>
      </c>
      <c r="AN269" s="220">
        <v>0</v>
      </c>
      <c r="AO269" s="221">
        <v>0</v>
      </c>
      <c r="AP269" s="220">
        <f t="shared" si="51"/>
        <v>0</v>
      </c>
      <c r="AQ269" s="220"/>
      <c r="AR269" s="220"/>
      <c r="AS269" s="220"/>
      <c r="AT269" s="222">
        <f t="shared" si="52"/>
        <v>0</v>
      </c>
      <c r="AU269" s="220"/>
      <c r="AV269" s="223" t="s">
        <v>601</v>
      </c>
      <c r="AW269" s="220" t="s">
        <v>601</v>
      </c>
      <c r="AX269" s="224" t="str">
        <f t="shared" si="53"/>
        <v/>
      </c>
      <c r="AY269" s="225"/>
      <c r="AZ269" s="226"/>
      <c r="BA269" s="226"/>
      <c r="BB269" s="226"/>
      <c r="BC269" s="217"/>
      <c r="BE269" s="227">
        <f t="shared" si="54"/>
        <v>-260</v>
      </c>
      <c r="BK269" s="219"/>
      <c r="BO269" s="219"/>
    </row>
    <row r="270" spans="1:67" ht="11.25" x14ac:dyDescent="0.2">
      <c r="A270" s="151">
        <v>261</v>
      </c>
      <c r="B270" s="152" t="s">
        <v>163</v>
      </c>
      <c r="C270" s="151">
        <v>1</v>
      </c>
      <c r="D270" s="215">
        <v>0</v>
      </c>
      <c r="E270" s="154">
        <v>0</v>
      </c>
      <c r="F270" s="154">
        <v>0</v>
      </c>
      <c r="G270" s="154">
        <v>0</v>
      </c>
      <c r="H270" s="154">
        <v>0</v>
      </c>
      <c r="I270" s="154">
        <v>0</v>
      </c>
      <c r="J270" s="154">
        <v>1550471</v>
      </c>
      <c r="K270" s="216">
        <v>617529</v>
      </c>
      <c r="L270" s="154">
        <v>452366</v>
      </c>
      <c r="M270" s="154">
        <v>0</v>
      </c>
      <c r="N270" s="154">
        <v>47549</v>
      </c>
      <c r="O270" s="154">
        <v>293644.75</v>
      </c>
      <c r="P270" s="154">
        <v>0</v>
      </c>
      <c r="Q270" s="154">
        <v>0</v>
      </c>
      <c r="R270" s="154">
        <v>0</v>
      </c>
      <c r="S270" s="154">
        <v>0</v>
      </c>
      <c r="T270" s="154" t="s">
        <v>703</v>
      </c>
      <c r="U270" s="154">
        <f t="shared" si="50"/>
        <v>2961559.75</v>
      </c>
      <c r="V270" s="217">
        <f t="shared" si="44"/>
        <v>5.5924434208344582</v>
      </c>
      <c r="W270" s="154"/>
      <c r="X270" s="154">
        <v>29251950.23</v>
      </c>
      <c r="Y270" s="154">
        <v>52956454.399999999</v>
      </c>
      <c r="Z270" s="154">
        <f t="shared" si="45"/>
        <v>23704504.169999998</v>
      </c>
      <c r="AA270" s="154">
        <f t="shared" si="46"/>
        <v>1325660.9838965947</v>
      </c>
      <c r="AB270" s="154"/>
      <c r="AC270" s="217">
        <v>170.0491313823652</v>
      </c>
      <c r="AD270" s="217">
        <f t="shared" si="47"/>
        <v>176.5037647409651</v>
      </c>
      <c r="AE270" s="218">
        <f t="shared" si="48"/>
        <v>6.4546333585998923</v>
      </c>
      <c r="AF270" s="154">
        <v>165</v>
      </c>
      <c r="AG270" s="219">
        <v>1</v>
      </c>
      <c r="AH270" s="217">
        <f t="shared" si="49"/>
        <v>176.5037647409651</v>
      </c>
      <c r="AI270" s="154"/>
      <c r="AJ270" s="154"/>
      <c r="AK270" s="220">
        <v>170.0491313823652</v>
      </c>
      <c r="AL270" s="220">
        <v>170.01705546135543</v>
      </c>
      <c r="AM270" s="220">
        <v>170.0491313823652</v>
      </c>
      <c r="AN270" s="220">
        <v>170.0491313823652</v>
      </c>
      <c r="AO270" s="221">
        <v>176.64076496204038</v>
      </c>
      <c r="AP270" s="220">
        <f t="shared" si="51"/>
        <v>176.5037647409651</v>
      </c>
      <c r="AQ270" s="220"/>
      <c r="AR270" s="220"/>
      <c r="AS270" s="220"/>
      <c r="AT270" s="222">
        <f t="shared" si="52"/>
        <v>-0.13700022107528298</v>
      </c>
      <c r="AU270" s="220"/>
      <c r="AV270" s="223">
        <v>-9.4824319345853739E-2</v>
      </c>
      <c r="AW270" s="220">
        <v>4.4212582534003682</v>
      </c>
      <c r="AX270" s="224">
        <f t="shared" si="53"/>
        <v>4.5160825727462219</v>
      </c>
      <c r="AY270" s="225"/>
      <c r="AZ270" s="226"/>
      <c r="BA270" s="226"/>
      <c r="BB270" s="226"/>
      <c r="BC270" s="217"/>
      <c r="BE270" s="227">
        <f t="shared" si="54"/>
        <v>-261</v>
      </c>
      <c r="BK270" s="219"/>
      <c r="BO270" s="219"/>
    </row>
    <row r="271" spans="1:67" ht="11.25" x14ac:dyDescent="0.2">
      <c r="A271" s="151">
        <v>262</v>
      </c>
      <c r="B271" s="152" t="s">
        <v>54</v>
      </c>
      <c r="C271" s="151">
        <v>1</v>
      </c>
      <c r="D271" s="215">
        <v>0</v>
      </c>
      <c r="E271" s="154">
        <v>183750</v>
      </c>
      <c r="F271" s="154">
        <v>0</v>
      </c>
      <c r="G271" s="154">
        <v>0</v>
      </c>
      <c r="H271" s="154">
        <v>0</v>
      </c>
      <c r="I271" s="154">
        <v>0</v>
      </c>
      <c r="J271" s="154">
        <v>2283684</v>
      </c>
      <c r="K271" s="216">
        <v>29340</v>
      </c>
      <c r="L271" s="154">
        <v>3199980</v>
      </c>
      <c r="M271" s="154">
        <v>10311</v>
      </c>
      <c r="N271" s="154">
        <v>0</v>
      </c>
      <c r="O271" s="154">
        <v>334959.4748584</v>
      </c>
      <c r="P271" s="154">
        <v>0</v>
      </c>
      <c r="Q271" s="154">
        <v>0</v>
      </c>
      <c r="R271" s="154">
        <v>0</v>
      </c>
      <c r="S271" s="154">
        <v>0</v>
      </c>
      <c r="T271" s="154" t="s">
        <v>703</v>
      </c>
      <c r="U271" s="154">
        <f t="shared" si="50"/>
        <v>6042024.4748584004</v>
      </c>
      <c r="V271" s="217">
        <f t="shared" si="44"/>
        <v>12.556566573542982</v>
      </c>
      <c r="W271" s="154"/>
      <c r="X271" s="154">
        <v>42085454.029999994</v>
      </c>
      <c r="Y271" s="154">
        <v>48118444.158047996</v>
      </c>
      <c r="Z271" s="154">
        <f t="shared" si="45"/>
        <v>6032990.1280480027</v>
      </c>
      <c r="AA271" s="154">
        <f t="shared" si="46"/>
        <v>757536.42180362344</v>
      </c>
      <c r="AB271" s="154"/>
      <c r="AC271" s="217">
        <v>119.94583426664332</v>
      </c>
      <c r="AD271" s="217">
        <f t="shared" si="47"/>
        <v>112.53509990051158</v>
      </c>
      <c r="AE271" s="218">
        <f t="shared" si="48"/>
        <v>-7.4107343661317344</v>
      </c>
      <c r="AF271" s="154">
        <v>297</v>
      </c>
      <c r="AG271" s="219">
        <v>1</v>
      </c>
      <c r="AH271" s="217">
        <f t="shared" si="49"/>
        <v>112.53509990051158</v>
      </c>
      <c r="AI271" s="154"/>
      <c r="AJ271" s="154"/>
      <c r="AK271" s="220">
        <v>119.94583426664332</v>
      </c>
      <c r="AL271" s="220">
        <v>119.87950767151017</v>
      </c>
      <c r="AM271" s="220">
        <v>119.94583426664332</v>
      </c>
      <c r="AN271" s="220">
        <v>119.94583426664332</v>
      </c>
      <c r="AO271" s="221">
        <v>112.94312181921026</v>
      </c>
      <c r="AP271" s="220">
        <f t="shared" si="51"/>
        <v>112.53509990051158</v>
      </c>
      <c r="AQ271" s="220"/>
      <c r="AR271" s="220"/>
      <c r="AS271" s="220"/>
      <c r="AT271" s="222">
        <f t="shared" si="52"/>
        <v>-0.40802191869867954</v>
      </c>
      <c r="AU271" s="220"/>
      <c r="AV271" s="223">
        <v>12.046713265731245</v>
      </c>
      <c r="AW271" s="220">
        <v>4.312485183556074</v>
      </c>
      <c r="AX271" s="224">
        <f t="shared" si="53"/>
        <v>-7.7342280821751714</v>
      </c>
      <c r="AY271" s="225"/>
      <c r="AZ271" s="226"/>
      <c r="BA271" s="226"/>
      <c r="BB271" s="226"/>
      <c r="BC271" s="217"/>
      <c r="BE271" s="227">
        <f t="shared" si="54"/>
        <v>-262</v>
      </c>
      <c r="BK271" s="219"/>
      <c r="BO271" s="219"/>
    </row>
    <row r="272" spans="1:67" ht="11.25" x14ac:dyDescent="0.2">
      <c r="A272" s="151">
        <v>263</v>
      </c>
      <c r="B272" s="152" t="s">
        <v>89</v>
      </c>
      <c r="C272" s="151">
        <v>1</v>
      </c>
      <c r="D272" s="215">
        <v>0</v>
      </c>
      <c r="E272" s="154">
        <v>0</v>
      </c>
      <c r="F272" s="154">
        <v>0</v>
      </c>
      <c r="G272" s="154">
        <v>0</v>
      </c>
      <c r="H272" s="154">
        <v>0</v>
      </c>
      <c r="I272" s="154">
        <v>0</v>
      </c>
      <c r="J272" s="154">
        <v>62000</v>
      </c>
      <c r="K272" s="216">
        <v>0</v>
      </c>
      <c r="L272" s="154">
        <v>25368</v>
      </c>
      <c r="M272" s="154">
        <v>0</v>
      </c>
      <c r="N272" s="154">
        <v>5422</v>
      </c>
      <c r="O272" s="154">
        <v>1387.82</v>
      </c>
      <c r="P272" s="154">
        <v>0</v>
      </c>
      <c r="Q272" s="154">
        <v>0</v>
      </c>
      <c r="R272" s="154">
        <v>0</v>
      </c>
      <c r="S272" s="154">
        <v>0</v>
      </c>
      <c r="T272" s="154" t="s">
        <v>703</v>
      </c>
      <c r="U272" s="154">
        <f t="shared" si="50"/>
        <v>94177.82</v>
      </c>
      <c r="V272" s="217">
        <f t="shared" si="44"/>
        <v>9.1487502812178985</v>
      </c>
      <c r="W272" s="154"/>
      <c r="X272" s="154">
        <v>576479.4</v>
      </c>
      <c r="Y272" s="154">
        <v>1029406.3899999999</v>
      </c>
      <c r="Z272" s="154">
        <f t="shared" si="45"/>
        <v>452926.98999999987</v>
      </c>
      <c r="AA272" s="154">
        <f t="shared" si="46"/>
        <v>41437.15927133675</v>
      </c>
      <c r="AB272" s="154"/>
      <c r="AC272" s="217">
        <v>152.23183779980153</v>
      </c>
      <c r="AD272" s="217">
        <f t="shared" si="47"/>
        <v>171.37979791275509</v>
      </c>
      <c r="AE272" s="218">
        <f t="shared" si="48"/>
        <v>19.147960112953569</v>
      </c>
      <c r="AF272" s="154">
        <v>1</v>
      </c>
      <c r="AG272" s="219">
        <v>1</v>
      </c>
      <c r="AH272" s="217">
        <f t="shared" si="49"/>
        <v>171.37979791275509</v>
      </c>
      <c r="AI272" s="154"/>
      <c r="AJ272" s="154"/>
      <c r="AK272" s="220">
        <v>152.23183779980153</v>
      </c>
      <c r="AL272" s="220">
        <v>171.90667963305592</v>
      </c>
      <c r="AM272" s="220">
        <v>152.55432768636939</v>
      </c>
      <c r="AN272" s="220">
        <v>152.23183779980153</v>
      </c>
      <c r="AO272" s="221">
        <v>174.40862082471463</v>
      </c>
      <c r="AP272" s="220">
        <f t="shared" si="51"/>
        <v>171.37979791275509</v>
      </c>
      <c r="AQ272" s="220"/>
      <c r="AR272" s="220"/>
      <c r="AS272" s="220"/>
      <c r="AT272" s="222">
        <f t="shared" si="52"/>
        <v>-3.0288229119595371</v>
      </c>
      <c r="AU272" s="220"/>
      <c r="AV272" s="223">
        <v>-11.6502645230431</v>
      </c>
      <c r="AW272" s="220">
        <v>0.49756804424137085</v>
      </c>
      <c r="AX272" s="224">
        <f t="shared" si="53"/>
        <v>12.147832567284471</v>
      </c>
      <c r="AY272" s="225"/>
      <c r="AZ272" s="226"/>
      <c r="BA272" s="226"/>
      <c r="BB272" s="226"/>
      <c r="BC272" s="217"/>
      <c r="BE272" s="227">
        <f t="shared" si="54"/>
        <v>-263</v>
      </c>
      <c r="BK272" s="219"/>
      <c r="BO272" s="219"/>
    </row>
    <row r="273" spans="1:67" ht="11.25" x14ac:dyDescent="0.2">
      <c r="A273" s="151">
        <v>264</v>
      </c>
      <c r="B273" s="152" t="s">
        <v>319</v>
      </c>
      <c r="C273" s="151">
        <v>1</v>
      </c>
      <c r="D273" s="215">
        <v>0</v>
      </c>
      <c r="E273" s="154">
        <v>0</v>
      </c>
      <c r="F273" s="154">
        <v>0</v>
      </c>
      <c r="G273" s="154">
        <v>0</v>
      </c>
      <c r="H273" s="154">
        <v>0</v>
      </c>
      <c r="I273" s="154">
        <v>0</v>
      </c>
      <c r="J273" s="154">
        <v>691147.84</v>
      </c>
      <c r="K273" s="216">
        <v>500000</v>
      </c>
      <c r="L273" s="154">
        <v>948225</v>
      </c>
      <c r="M273" s="154">
        <v>0</v>
      </c>
      <c r="N273" s="154">
        <v>0</v>
      </c>
      <c r="O273" s="154">
        <v>26317.55</v>
      </c>
      <c r="P273" s="154">
        <v>0</v>
      </c>
      <c r="Q273" s="154">
        <v>0</v>
      </c>
      <c r="R273" s="154">
        <v>0</v>
      </c>
      <c r="S273" s="154">
        <v>0</v>
      </c>
      <c r="T273" s="154" t="s">
        <v>706</v>
      </c>
      <c r="U273" s="154">
        <f t="shared" si="50"/>
        <v>1501932.8899999997</v>
      </c>
      <c r="V273" s="217">
        <f t="shared" si="44"/>
        <v>2.9194244720514511</v>
      </c>
      <c r="W273" s="154"/>
      <c r="X273" s="154">
        <v>34295600.022</v>
      </c>
      <c r="Y273" s="154">
        <v>51446197.850928001</v>
      </c>
      <c r="Z273" s="154">
        <f t="shared" si="45"/>
        <v>17150597.828928001</v>
      </c>
      <c r="AA273" s="154">
        <f t="shared" si="46"/>
        <v>500698.75012084894</v>
      </c>
      <c r="AB273" s="154"/>
      <c r="AC273" s="217">
        <v>149.07358659822506</v>
      </c>
      <c r="AD273" s="217">
        <f t="shared" si="47"/>
        <v>148.54820754885918</v>
      </c>
      <c r="AE273" s="218">
        <f t="shared" si="48"/>
        <v>-0.5253790493658812</v>
      </c>
      <c r="AF273" s="154">
        <v>17</v>
      </c>
      <c r="AG273" s="219">
        <v>0</v>
      </c>
      <c r="AH273" s="217">
        <f t="shared" si="49"/>
        <v>149.07358659822506</v>
      </c>
      <c r="AI273" s="154"/>
      <c r="AJ273" s="154"/>
      <c r="AK273" s="220">
        <v>149.07358659822506</v>
      </c>
      <c r="AL273" s="220">
        <v>149.07358410106849</v>
      </c>
      <c r="AM273" s="220">
        <v>149.07358659822506</v>
      </c>
      <c r="AN273" s="220">
        <v>149.07358659822506</v>
      </c>
      <c r="AO273" s="221">
        <v>154.3521843869618</v>
      </c>
      <c r="AP273" s="220">
        <f t="shared" si="51"/>
        <v>149.07358659822506</v>
      </c>
      <c r="AQ273" s="220"/>
      <c r="AR273" s="220"/>
      <c r="AS273" s="220"/>
      <c r="AT273" s="222">
        <f t="shared" si="52"/>
        <v>-5.2785977887367324</v>
      </c>
      <c r="AU273" s="220"/>
      <c r="AV273" s="223">
        <v>4.5132511476025803</v>
      </c>
      <c r="AW273" s="220">
        <v>3.1442970745760039</v>
      </c>
      <c r="AX273" s="224">
        <f t="shared" si="53"/>
        <v>-1.3689540730265763</v>
      </c>
      <c r="AY273" s="225"/>
      <c r="AZ273" s="226"/>
      <c r="BA273" s="226"/>
      <c r="BB273" s="226"/>
      <c r="BC273" s="217"/>
      <c r="BE273" s="227">
        <f t="shared" si="54"/>
        <v>-264</v>
      </c>
      <c r="BK273" s="219"/>
      <c r="BO273" s="219"/>
    </row>
    <row r="274" spans="1:67" ht="11.25" x14ac:dyDescent="0.2">
      <c r="A274" s="151">
        <v>265</v>
      </c>
      <c r="B274" s="152" t="s">
        <v>218</v>
      </c>
      <c r="C274" s="151">
        <v>1</v>
      </c>
      <c r="D274" s="215">
        <v>0</v>
      </c>
      <c r="E274" s="154">
        <v>129704</v>
      </c>
      <c r="F274" s="154">
        <v>0</v>
      </c>
      <c r="G274" s="154">
        <v>0</v>
      </c>
      <c r="H274" s="154">
        <v>0</v>
      </c>
      <c r="I274" s="154">
        <v>521915</v>
      </c>
      <c r="J274" s="154">
        <v>723317</v>
      </c>
      <c r="K274" s="216">
        <v>404643</v>
      </c>
      <c r="L274" s="154">
        <v>784111</v>
      </c>
      <c r="M274" s="154">
        <v>19564</v>
      </c>
      <c r="N274" s="154">
        <v>0</v>
      </c>
      <c r="O274" s="154">
        <v>3812.97</v>
      </c>
      <c r="P274" s="154">
        <v>0</v>
      </c>
      <c r="Q274" s="154">
        <v>0</v>
      </c>
      <c r="R274" s="154">
        <v>0</v>
      </c>
      <c r="S274" s="154">
        <v>0</v>
      </c>
      <c r="T274" s="154" t="s">
        <v>703</v>
      </c>
      <c r="U274" s="154">
        <f t="shared" si="50"/>
        <v>2587066.9700000002</v>
      </c>
      <c r="V274" s="217">
        <f t="shared" si="44"/>
        <v>7.0876040305705397</v>
      </c>
      <c r="W274" s="154"/>
      <c r="X274" s="154">
        <v>25865534.950000003</v>
      </c>
      <c r="Y274" s="154">
        <v>36501290.969999999</v>
      </c>
      <c r="Z274" s="154">
        <f t="shared" si="45"/>
        <v>10635756.019999996</v>
      </c>
      <c r="AA274" s="154">
        <f t="shared" si="46"/>
        <v>753820.27235516848</v>
      </c>
      <c r="AB274" s="154"/>
      <c r="AC274" s="217">
        <v>141.68903215878751</v>
      </c>
      <c r="AD274" s="217">
        <f t="shared" si="47"/>
        <v>138.20503139311575</v>
      </c>
      <c r="AE274" s="218">
        <f t="shared" si="48"/>
        <v>-3.484000765671766</v>
      </c>
      <c r="AF274" s="154">
        <v>4</v>
      </c>
      <c r="AG274" s="219">
        <v>1</v>
      </c>
      <c r="AH274" s="217">
        <f t="shared" si="49"/>
        <v>138.20503139311575</v>
      </c>
      <c r="AI274" s="154"/>
      <c r="AJ274" s="154"/>
      <c r="AK274" s="220">
        <v>141.68903215878751</v>
      </c>
      <c r="AL274" s="220">
        <v>141.64654442840973</v>
      </c>
      <c r="AM274" s="220">
        <v>141.68895107120369</v>
      </c>
      <c r="AN274" s="220">
        <v>141.68903215878751</v>
      </c>
      <c r="AO274" s="221">
        <v>138.07217483955029</v>
      </c>
      <c r="AP274" s="220">
        <f t="shared" si="51"/>
        <v>138.20503139311575</v>
      </c>
      <c r="AQ274" s="220"/>
      <c r="AR274" s="220"/>
      <c r="AS274" s="220"/>
      <c r="AT274" s="222">
        <f t="shared" si="52"/>
        <v>0.13285655356546044</v>
      </c>
      <c r="AU274" s="220"/>
      <c r="AV274" s="223">
        <v>5.4647015276854161</v>
      </c>
      <c r="AW274" s="220">
        <v>2.5263087234599082</v>
      </c>
      <c r="AX274" s="224">
        <f t="shared" si="53"/>
        <v>-2.9383928042255079</v>
      </c>
      <c r="AY274" s="225"/>
      <c r="AZ274" s="226"/>
      <c r="BA274" s="226"/>
      <c r="BB274" s="226"/>
      <c r="BC274" s="217"/>
      <c r="BE274" s="227">
        <f t="shared" si="54"/>
        <v>-265</v>
      </c>
      <c r="BK274" s="219"/>
      <c r="BO274" s="219"/>
    </row>
    <row r="275" spans="1:67" ht="11.25" x14ac:dyDescent="0.2">
      <c r="A275" s="151">
        <v>266</v>
      </c>
      <c r="B275" s="152" t="s">
        <v>219</v>
      </c>
      <c r="C275" s="151">
        <v>1</v>
      </c>
      <c r="D275" s="215">
        <v>0</v>
      </c>
      <c r="E275" s="154">
        <v>0</v>
      </c>
      <c r="F275" s="154">
        <v>0</v>
      </c>
      <c r="G275" s="154">
        <v>0</v>
      </c>
      <c r="H275" s="154">
        <v>0</v>
      </c>
      <c r="I275" s="154">
        <v>0</v>
      </c>
      <c r="J275" s="154">
        <v>1547655</v>
      </c>
      <c r="K275" s="216">
        <v>885072</v>
      </c>
      <c r="L275" s="154">
        <v>980248</v>
      </c>
      <c r="M275" s="154">
        <v>0</v>
      </c>
      <c r="N275" s="154">
        <v>0</v>
      </c>
      <c r="O275" s="154">
        <v>14032.27</v>
      </c>
      <c r="P275" s="154">
        <v>0</v>
      </c>
      <c r="Q275" s="154">
        <v>0</v>
      </c>
      <c r="R275" s="154">
        <v>0</v>
      </c>
      <c r="S275" s="154">
        <v>0</v>
      </c>
      <c r="T275" s="154" t="s">
        <v>706</v>
      </c>
      <c r="U275" s="154">
        <f t="shared" si="50"/>
        <v>2740833.67</v>
      </c>
      <c r="V275" s="217">
        <f t="shared" si="44"/>
        <v>4.074574597338442</v>
      </c>
      <c r="W275" s="154"/>
      <c r="X275" s="154">
        <v>44179615.271480002</v>
      </c>
      <c r="Y275" s="154">
        <v>67266744.159999996</v>
      </c>
      <c r="Z275" s="154">
        <f t="shared" si="45"/>
        <v>23087128.888519995</v>
      </c>
      <c r="AA275" s="154">
        <f t="shared" si="46"/>
        <v>940702.28894642077</v>
      </c>
      <c r="AB275" s="154"/>
      <c r="AC275" s="217">
        <v>148.03083468510991</v>
      </c>
      <c r="AD275" s="217">
        <f t="shared" si="47"/>
        <v>150.1281563080295</v>
      </c>
      <c r="AE275" s="218">
        <f t="shared" si="48"/>
        <v>2.0973216229195941</v>
      </c>
      <c r="AF275" s="154">
        <v>8</v>
      </c>
      <c r="AG275" s="219">
        <v>1</v>
      </c>
      <c r="AH275" s="217">
        <f t="shared" si="49"/>
        <v>150.1281563080295</v>
      </c>
      <c r="AI275" s="154"/>
      <c r="AJ275" s="154"/>
      <c r="AK275" s="220">
        <v>148.03083468510991</v>
      </c>
      <c r="AL275" s="220">
        <v>147.95537484588615</v>
      </c>
      <c r="AM275" s="220">
        <v>148.03058631823055</v>
      </c>
      <c r="AN275" s="220">
        <v>148.03083468510991</v>
      </c>
      <c r="AO275" s="221">
        <v>149.94017927812052</v>
      </c>
      <c r="AP275" s="220">
        <f t="shared" si="51"/>
        <v>150.1281563080295</v>
      </c>
      <c r="AQ275" s="220"/>
      <c r="AR275" s="220"/>
      <c r="AS275" s="220"/>
      <c r="AT275" s="222">
        <f t="shared" si="52"/>
        <v>0.18797702990897847</v>
      </c>
      <c r="AU275" s="220"/>
      <c r="AV275" s="223">
        <v>5.1004899730981572</v>
      </c>
      <c r="AW275" s="220">
        <v>6.793304636753704</v>
      </c>
      <c r="AX275" s="224">
        <f t="shared" si="53"/>
        <v>1.6928146636555468</v>
      </c>
      <c r="AY275" s="225"/>
      <c r="AZ275" s="226"/>
      <c r="BA275" s="226"/>
      <c r="BB275" s="226"/>
      <c r="BC275" s="217"/>
      <c r="BE275" s="227">
        <f t="shared" si="54"/>
        <v>-266</v>
      </c>
      <c r="BK275" s="219"/>
      <c r="BO275" s="219"/>
    </row>
    <row r="276" spans="1:67" ht="11.25" x14ac:dyDescent="0.2">
      <c r="A276" s="151">
        <v>267</v>
      </c>
      <c r="B276" s="152" t="s">
        <v>504</v>
      </c>
      <c r="C276" s="151">
        <v>0</v>
      </c>
      <c r="D276" s="215">
        <v>0</v>
      </c>
      <c r="E276" s="154">
        <v>0</v>
      </c>
      <c r="F276" s="154">
        <v>0</v>
      </c>
      <c r="G276" s="154">
        <v>0</v>
      </c>
      <c r="H276" s="154">
        <v>0</v>
      </c>
      <c r="I276" s="154">
        <v>0</v>
      </c>
      <c r="J276" s="154">
        <v>0</v>
      </c>
      <c r="K276" s="216">
        <v>0</v>
      </c>
      <c r="L276" s="154">
        <v>0</v>
      </c>
      <c r="M276" s="154">
        <v>0</v>
      </c>
      <c r="N276" s="154">
        <v>0</v>
      </c>
      <c r="O276" s="154">
        <v>0</v>
      </c>
      <c r="P276" s="154">
        <v>0</v>
      </c>
      <c r="Q276" s="154">
        <v>0</v>
      </c>
      <c r="R276" s="154">
        <v>0</v>
      </c>
      <c r="S276" s="154">
        <v>0</v>
      </c>
      <c r="T276" s="154">
        <v>0</v>
      </c>
      <c r="U276" s="154">
        <f t="shared" si="50"/>
        <v>0</v>
      </c>
      <c r="V276" s="217">
        <f t="shared" si="44"/>
        <v>0</v>
      </c>
      <c r="W276" s="154"/>
      <c r="X276" s="154">
        <v>65963.040000000008</v>
      </c>
      <c r="Y276" s="154">
        <v>65963</v>
      </c>
      <c r="Z276" s="154">
        <f t="shared" si="45"/>
        <v>0</v>
      </c>
      <c r="AA276" s="154">
        <f t="shared" si="46"/>
        <v>0</v>
      </c>
      <c r="AB276" s="154"/>
      <c r="AC276" s="217">
        <v>0</v>
      </c>
      <c r="AD276" s="217">
        <f t="shared" si="47"/>
        <v>0</v>
      </c>
      <c r="AE276" s="218">
        <f t="shared" si="48"/>
        <v>0</v>
      </c>
      <c r="AF276" s="154">
        <v>0</v>
      </c>
      <c r="AG276" s="219" t="s">
        <v>704</v>
      </c>
      <c r="AH276" s="217">
        <f t="shared" si="49"/>
        <v>0</v>
      </c>
      <c r="AI276" s="154"/>
      <c r="AJ276" s="154"/>
      <c r="AK276" s="220">
        <v>0</v>
      </c>
      <c r="AL276" s="220">
        <v>0</v>
      </c>
      <c r="AM276" s="220">
        <v>0</v>
      </c>
      <c r="AN276" s="220">
        <v>0</v>
      </c>
      <c r="AO276" s="221">
        <v>0</v>
      </c>
      <c r="AP276" s="220">
        <f t="shared" si="51"/>
        <v>0</v>
      </c>
      <c r="AQ276" s="220"/>
      <c r="AR276" s="220"/>
      <c r="AS276" s="220"/>
      <c r="AT276" s="222">
        <f t="shared" si="52"/>
        <v>0</v>
      </c>
      <c r="AU276" s="220"/>
      <c r="AV276" s="223" t="s">
        <v>601</v>
      </c>
      <c r="AW276" s="220" t="s">
        <v>601</v>
      </c>
      <c r="AX276" s="224" t="str">
        <f t="shared" si="53"/>
        <v/>
      </c>
      <c r="AY276" s="225"/>
      <c r="AZ276" s="226"/>
      <c r="BA276" s="226"/>
      <c r="BB276" s="226"/>
      <c r="BC276" s="217"/>
      <c r="BE276" s="227">
        <f t="shared" si="54"/>
        <v>-267</v>
      </c>
      <c r="BK276" s="219"/>
      <c r="BO276" s="219"/>
    </row>
    <row r="277" spans="1:67" ht="11.25" x14ac:dyDescent="0.2">
      <c r="A277" s="151">
        <v>268</v>
      </c>
      <c r="B277" s="152" t="s">
        <v>505</v>
      </c>
      <c r="C277" s="151">
        <v>0</v>
      </c>
      <c r="D277" s="215">
        <v>0</v>
      </c>
      <c r="E277" s="154">
        <v>0</v>
      </c>
      <c r="F277" s="154">
        <v>0</v>
      </c>
      <c r="G277" s="154">
        <v>0</v>
      </c>
      <c r="H277" s="154">
        <v>0</v>
      </c>
      <c r="I277" s="154">
        <v>0</v>
      </c>
      <c r="J277" s="154">
        <v>0</v>
      </c>
      <c r="K277" s="216">
        <v>0</v>
      </c>
      <c r="L277" s="154">
        <v>0</v>
      </c>
      <c r="M277" s="154">
        <v>0</v>
      </c>
      <c r="N277" s="154">
        <v>0</v>
      </c>
      <c r="O277" s="154">
        <v>0</v>
      </c>
      <c r="P277" s="154">
        <v>0</v>
      </c>
      <c r="Q277" s="154">
        <v>0</v>
      </c>
      <c r="R277" s="154">
        <v>0</v>
      </c>
      <c r="S277" s="154">
        <v>0</v>
      </c>
      <c r="T277" s="154">
        <v>0</v>
      </c>
      <c r="U277" s="154">
        <f t="shared" si="50"/>
        <v>0</v>
      </c>
      <c r="V277" s="217">
        <f t="shared" si="44"/>
        <v>0</v>
      </c>
      <c r="W277" s="154"/>
      <c r="X277" s="154">
        <v>0</v>
      </c>
      <c r="Y277" s="154">
        <v>732.90000000000009</v>
      </c>
      <c r="Z277" s="154">
        <f t="shared" si="45"/>
        <v>732.90000000000009</v>
      </c>
      <c r="AA277" s="154">
        <f t="shared" si="46"/>
        <v>0</v>
      </c>
      <c r="AB277" s="154"/>
      <c r="AC277" s="217">
        <v>0</v>
      </c>
      <c r="AD277" s="217">
        <f t="shared" si="47"/>
        <v>0</v>
      </c>
      <c r="AE277" s="218">
        <f t="shared" si="48"/>
        <v>0</v>
      </c>
      <c r="AF277" s="154">
        <v>0</v>
      </c>
      <c r="AG277" s="219" t="s">
        <v>704</v>
      </c>
      <c r="AH277" s="217">
        <f t="shared" si="49"/>
        <v>0</v>
      </c>
      <c r="AI277" s="154"/>
      <c r="AJ277" s="154"/>
      <c r="AK277" s="220">
        <v>0</v>
      </c>
      <c r="AL277" s="220">
        <v>0</v>
      </c>
      <c r="AM277" s="220">
        <v>0</v>
      </c>
      <c r="AN277" s="220">
        <v>0</v>
      </c>
      <c r="AO277" s="221">
        <v>0</v>
      </c>
      <c r="AP277" s="220">
        <f t="shared" si="51"/>
        <v>0</v>
      </c>
      <c r="AQ277" s="220"/>
      <c r="AR277" s="220"/>
      <c r="AS277" s="220"/>
      <c r="AT277" s="222">
        <f t="shared" si="52"/>
        <v>0</v>
      </c>
      <c r="AU277" s="220"/>
      <c r="AV277" s="223" t="s">
        <v>601</v>
      </c>
      <c r="AW277" s="220" t="s">
        <v>601</v>
      </c>
      <c r="AX277" s="224" t="str">
        <f t="shared" si="53"/>
        <v/>
      </c>
      <c r="AY277" s="225"/>
      <c r="AZ277" s="226"/>
      <c r="BA277" s="226"/>
      <c r="BB277" s="226"/>
      <c r="BC277" s="217"/>
      <c r="BE277" s="227">
        <f t="shared" si="54"/>
        <v>-268</v>
      </c>
      <c r="BK277" s="219"/>
      <c r="BO277" s="219"/>
    </row>
    <row r="278" spans="1:67" ht="11.25" x14ac:dyDescent="0.2">
      <c r="A278" s="151">
        <v>269</v>
      </c>
      <c r="B278" s="152" t="s">
        <v>506</v>
      </c>
      <c r="C278" s="151">
        <v>1</v>
      </c>
      <c r="D278" s="215">
        <v>0</v>
      </c>
      <c r="E278" s="154">
        <v>40000</v>
      </c>
      <c r="F278" s="154">
        <v>0</v>
      </c>
      <c r="G278" s="154">
        <v>0</v>
      </c>
      <c r="H278" s="154">
        <v>0</v>
      </c>
      <c r="I278" s="154">
        <v>0</v>
      </c>
      <c r="J278" s="154">
        <v>465000</v>
      </c>
      <c r="K278" s="216">
        <v>235000</v>
      </c>
      <c r="L278" s="154">
        <v>170563</v>
      </c>
      <c r="M278" s="154">
        <v>0</v>
      </c>
      <c r="N278" s="154">
        <v>0</v>
      </c>
      <c r="O278" s="154">
        <v>0</v>
      </c>
      <c r="P278" s="154">
        <v>0</v>
      </c>
      <c r="Q278" s="154">
        <v>0</v>
      </c>
      <c r="R278" s="154">
        <v>0</v>
      </c>
      <c r="S278" s="154">
        <v>0</v>
      </c>
      <c r="T278" s="154" t="s">
        <v>706</v>
      </c>
      <c r="U278" s="154">
        <f t="shared" si="50"/>
        <v>791168.9</v>
      </c>
      <c r="V278" s="217">
        <f t="shared" si="44"/>
        <v>8.7792383180968017</v>
      </c>
      <c r="W278" s="154"/>
      <c r="X278" s="154">
        <v>4685609.0321299993</v>
      </c>
      <c r="Y278" s="154">
        <v>9011817.0999999996</v>
      </c>
      <c r="Z278" s="154">
        <f t="shared" si="45"/>
        <v>4326208.0678700004</v>
      </c>
      <c r="AA278" s="154">
        <f t="shared" si="46"/>
        <v>379808.11641503836</v>
      </c>
      <c r="AB278" s="154"/>
      <c r="AC278" s="217">
        <v>184.45430304112443</v>
      </c>
      <c r="AD278" s="217">
        <f t="shared" si="47"/>
        <v>184.22384207461275</v>
      </c>
      <c r="AE278" s="218">
        <f t="shared" si="48"/>
        <v>-0.23046096651168568</v>
      </c>
      <c r="AF278" s="154">
        <v>0</v>
      </c>
      <c r="AG278" s="219">
        <v>1</v>
      </c>
      <c r="AH278" s="217">
        <f t="shared" si="49"/>
        <v>184.22384207461275</v>
      </c>
      <c r="AI278" s="154"/>
      <c r="AJ278" s="154"/>
      <c r="AK278" s="220">
        <v>184.45430304112443</v>
      </c>
      <c r="AL278" s="220">
        <v>186.73530336108354</v>
      </c>
      <c r="AM278" s="220">
        <v>184.45430304112443</v>
      </c>
      <c r="AN278" s="220">
        <v>184.45430304112443</v>
      </c>
      <c r="AO278" s="221">
        <v>183.56900274307503</v>
      </c>
      <c r="AP278" s="220">
        <f t="shared" si="51"/>
        <v>184.22384207461275</v>
      </c>
      <c r="AQ278" s="220"/>
      <c r="AR278" s="220"/>
      <c r="AS278" s="220"/>
      <c r="AT278" s="222">
        <f t="shared" si="52"/>
        <v>0.65483933153771545</v>
      </c>
      <c r="AU278" s="220"/>
      <c r="AV278" s="223">
        <v>5.7241582375617126</v>
      </c>
      <c r="AW278" s="220">
        <v>7.047466655795394</v>
      </c>
      <c r="AX278" s="224">
        <f t="shared" si="53"/>
        <v>1.3233084182336814</v>
      </c>
      <c r="AY278" s="225"/>
      <c r="AZ278" s="226"/>
      <c r="BA278" s="226"/>
      <c r="BB278" s="226"/>
      <c r="BC278" s="217"/>
      <c r="BE278" s="227">
        <f t="shared" si="54"/>
        <v>-269</v>
      </c>
      <c r="BK278" s="219"/>
      <c r="BO278" s="219"/>
    </row>
    <row r="279" spans="1:67" ht="11.25" x14ac:dyDescent="0.2">
      <c r="A279" s="151">
        <v>270</v>
      </c>
      <c r="B279" s="152" t="s">
        <v>507</v>
      </c>
      <c r="C279" s="151">
        <v>0</v>
      </c>
      <c r="D279" s="215">
        <v>0</v>
      </c>
      <c r="E279" s="154">
        <v>0</v>
      </c>
      <c r="F279" s="154">
        <v>0</v>
      </c>
      <c r="G279" s="154">
        <v>0</v>
      </c>
      <c r="H279" s="154">
        <v>0</v>
      </c>
      <c r="I279" s="154">
        <v>0</v>
      </c>
      <c r="J279" s="154">
        <v>0</v>
      </c>
      <c r="K279" s="216">
        <v>0</v>
      </c>
      <c r="L279" s="154">
        <v>0</v>
      </c>
      <c r="M279" s="154">
        <v>0</v>
      </c>
      <c r="N279" s="154">
        <v>0</v>
      </c>
      <c r="O279" s="154">
        <v>0</v>
      </c>
      <c r="P279" s="154">
        <v>0</v>
      </c>
      <c r="Q279" s="154">
        <v>0</v>
      </c>
      <c r="R279" s="154">
        <v>0</v>
      </c>
      <c r="S279" s="154">
        <v>0</v>
      </c>
      <c r="T279" s="154">
        <v>0</v>
      </c>
      <c r="U279" s="154">
        <f t="shared" si="50"/>
        <v>0</v>
      </c>
      <c r="V279" s="217">
        <f t="shared" si="44"/>
        <v>0</v>
      </c>
      <c r="W279" s="154"/>
      <c r="X279" s="154">
        <v>0</v>
      </c>
      <c r="Y279" s="154">
        <v>0</v>
      </c>
      <c r="Z279" s="154">
        <f t="shared" si="45"/>
        <v>0</v>
      </c>
      <c r="AA279" s="154">
        <f t="shared" si="46"/>
        <v>0</v>
      </c>
      <c r="AB279" s="154"/>
      <c r="AC279" s="217">
        <v>0</v>
      </c>
      <c r="AD279" s="217">
        <f t="shared" si="47"/>
        <v>0</v>
      </c>
      <c r="AE279" s="218">
        <f t="shared" si="48"/>
        <v>0</v>
      </c>
      <c r="AF279" s="154">
        <v>0</v>
      </c>
      <c r="AG279" s="219" t="s">
        <v>704</v>
      </c>
      <c r="AH279" s="217">
        <f t="shared" si="49"/>
        <v>0</v>
      </c>
      <c r="AI279" s="154"/>
      <c r="AJ279" s="154"/>
      <c r="AK279" s="220">
        <v>0</v>
      </c>
      <c r="AL279" s="220">
        <v>0</v>
      </c>
      <c r="AM279" s="220">
        <v>0</v>
      </c>
      <c r="AN279" s="220">
        <v>0</v>
      </c>
      <c r="AO279" s="221">
        <v>0</v>
      </c>
      <c r="AP279" s="220">
        <f t="shared" si="51"/>
        <v>0</v>
      </c>
      <c r="AQ279" s="220"/>
      <c r="AR279" s="220"/>
      <c r="AS279" s="220"/>
      <c r="AT279" s="222">
        <f t="shared" si="52"/>
        <v>0</v>
      </c>
      <c r="AU279" s="220"/>
      <c r="AV279" s="223" t="s">
        <v>601</v>
      </c>
      <c r="AW279" s="220" t="s">
        <v>601</v>
      </c>
      <c r="AX279" s="224" t="str">
        <f t="shared" si="53"/>
        <v/>
      </c>
      <c r="AY279" s="225"/>
      <c r="AZ279" s="226"/>
      <c r="BA279" s="226"/>
      <c r="BB279" s="226"/>
      <c r="BC279" s="217" t="s">
        <v>707</v>
      </c>
      <c r="BE279" s="227">
        <f t="shared" si="54"/>
        <v>-270</v>
      </c>
      <c r="BK279" s="219"/>
      <c r="BO279" s="219"/>
    </row>
    <row r="280" spans="1:67" ht="11.25" x14ac:dyDescent="0.2">
      <c r="A280" s="151">
        <v>271</v>
      </c>
      <c r="B280" s="152" t="s">
        <v>149</v>
      </c>
      <c r="C280" s="151">
        <v>1</v>
      </c>
      <c r="D280" s="215">
        <v>0</v>
      </c>
      <c r="E280" s="154">
        <v>0</v>
      </c>
      <c r="F280" s="154">
        <v>0</v>
      </c>
      <c r="G280" s="154">
        <v>0</v>
      </c>
      <c r="H280" s="154">
        <v>0</v>
      </c>
      <c r="I280" s="154">
        <v>2720481</v>
      </c>
      <c r="J280" s="154">
        <v>0</v>
      </c>
      <c r="K280" s="216">
        <v>0</v>
      </c>
      <c r="L280" s="154">
        <v>1905204</v>
      </c>
      <c r="M280" s="154">
        <v>22048</v>
      </c>
      <c r="N280" s="154">
        <v>28670</v>
      </c>
      <c r="O280" s="154">
        <v>24781.119999999999</v>
      </c>
      <c r="P280" s="154">
        <v>0</v>
      </c>
      <c r="Q280" s="154">
        <v>0</v>
      </c>
      <c r="R280" s="154">
        <v>0</v>
      </c>
      <c r="S280" s="154">
        <v>0</v>
      </c>
      <c r="T280" s="154" t="s">
        <v>703</v>
      </c>
      <c r="U280" s="154">
        <f t="shared" si="50"/>
        <v>4701184.12</v>
      </c>
      <c r="V280" s="217">
        <f t="shared" si="44"/>
        <v>4.7987325636036324</v>
      </c>
      <c r="W280" s="154"/>
      <c r="X280" s="154">
        <v>74633713.99000001</v>
      </c>
      <c r="Y280" s="154">
        <v>97967204</v>
      </c>
      <c r="Z280" s="154">
        <f t="shared" si="45"/>
        <v>23333490.00999999</v>
      </c>
      <c r="AA280" s="154">
        <f t="shared" si="46"/>
        <v>1119711.7833350701</v>
      </c>
      <c r="AB280" s="154"/>
      <c r="AC280" s="217">
        <v>128.73514580960642</v>
      </c>
      <c r="AD280" s="217">
        <f t="shared" si="47"/>
        <v>129.76373148151421</v>
      </c>
      <c r="AE280" s="218">
        <f t="shared" si="48"/>
        <v>1.0285856719077913</v>
      </c>
      <c r="AF280" s="154">
        <v>24</v>
      </c>
      <c r="AG280" s="219">
        <v>1</v>
      </c>
      <c r="AH280" s="217">
        <f t="shared" si="49"/>
        <v>129.76373148151421</v>
      </c>
      <c r="AI280" s="154"/>
      <c r="AJ280" s="154"/>
      <c r="AK280" s="220">
        <v>128.73514580960642</v>
      </c>
      <c r="AL280" s="220">
        <v>128.6665272787225</v>
      </c>
      <c r="AM280" s="220">
        <v>128.73494246817239</v>
      </c>
      <c r="AN280" s="220">
        <v>128.73514580960642</v>
      </c>
      <c r="AO280" s="221">
        <v>129.7571827891623</v>
      </c>
      <c r="AP280" s="220">
        <f t="shared" si="51"/>
        <v>129.76373148151421</v>
      </c>
      <c r="AQ280" s="220"/>
      <c r="AR280" s="220"/>
      <c r="AS280" s="220"/>
      <c r="AT280" s="222">
        <f t="shared" si="52"/>
        <v>6.5486923519131324E-3</v>
      </c>
      <c r="AU280" s="220"/>
      <c r="AV280" s="223">
        <v>5.2383877586306218</v>
      </c>
      <c r="AW280" s="220">
        <v>5.8320389688193117</v>
      </c>
      <c r="AX280" s="224">
        <f t="shared" si="53"/>
        <v>0.59365121018868994</v>
      </c>
      <c r="AY280" s="225"/>
      <c r="AZ280" s="226"/>
      <c r="BA280" s="226"/>
      <c r="BB280" s="226"/>
      <c r="BC280" s="217"/>
      <c r="BE280" s="227">
        <f t="shared" si="54"/>
        <v>-271</v>
      </c>
      <c r="BK280" s="219"/>
      <c r="BO280" s="219"/>
    </row>
    <row r="281" spans="1:67" ht="11.25" x14ac:dyDescent="0.2">
      <c r="A281" s="151">
        <v>272</v>
      </c>
      <c r="B281" s="152" t="s">
        <v>335</v>
      </c>
      <c r="C281" s="151">
        <v>1</v>
      </c>
      <c r="D281" s="215">
        <v>0</v>
      </c>
      <c r="E281" s="154">
        <v>0</v>
      </c>
      <c r="F281" s="154">
        <v>0</v>
      </c>
      <c r="G281" s="154">
        <v>0</v>
      </c>
      <c r="H281" s="154">
        <v>0</v>
      </c>
      <c r="I281" s="154">
        <v>0</v>
      </c>
      <c r="J281" s="154">
        <v>0</v>
      </c>
      <c r="K281" s="216">
        <v>0</v>
      </c>
      <c r="L281" s="154">
        <v>33037</v>
      </c>
      <c r="M281" s="154">
        <v>0</v>
      </c>
      <c r="N281" s="154">
        <v>15050</v>
      </c>
      <c r="O281" s="154">
        <v>5742.66</v>
      </c>
      <c r="P281" s="154">
        <v>0</v>
      </c>
      <c r="Q281" s="154">
        <v>0</v>
      </c>
      <c r="R281" s="154">
        <v>0</v>
      </c>
      <c r="S281" s="154">
        <v>0</v>
      </c>
      <c r="T281" s="154" t="s">
        <v>706</v>
      </c>
      <c r="U281" s="154">
        <f t="shared" si="50"/>
        <v>30703.760000000006</v>
      </c>
      <c r="V281" s="217">
        <f t="shared" si="44"/>
        <v>0.99208986646693675</v>
      </c>
      <c r="W281" s="154"/>
      <c r="X281" s="154">
        <v>1442294.2199999997</v>
      </c>
      <c r="Y281" s="154">
        <v>3094856.73</v>
      </c>
      <c r="Z281" s="154">
        <f t="shared" si="45"/>
        <v>1652562.5100000002</v>
      </c>
      <c r="AA281" s="154">
        <f t="shared" si="46"/>
        <v>16394.905198741661</v>
      </c>
      <c r="AB281" s="154"/>
      <c r="AC281" s="217">
        <v>247.21260951598077</v>
      </c>
      <c r="AD281" s="217">
        <f t="shared" si="47"/>
        <v>213.44201357204767</v>
      </c>
      <c r="AE281" s="218">
        <f t="shared" si="48"/>
        <v>-33.770595943933102</v>
      </c>
      <c r="AF281" s="154">
        <v>3</v>
      </c>
      <c r="AG281" s="219">
        <v>1</v>
      </c>
      <c r="AH281" s="217">
        <f t="shared" si="49"/>
        <v>213.44201357204767</v>
      </c>
      <c r="AI281" s="154"/>
      <c r="AJ281" s="154"/>
      <c r="AK281" s="220">
        <v>247.21260951598077</v>
      </c>
      <c r="AL281" s="220">
        <v>247.21258943277479</v>
      </c>
      <c r="AM281" s="220">
        <v>247.21260951598077</v>
      </c>
      <c r="AN281" s="220">
        <v>247.21260951598077</v>
      </c>
      <c r="AO281" s="221">
        <v>214.88524768941986</v>
      </c>
      <c r="AP281" s="220">
        <f t="shared" si="51"/>
        <v>213.44201357204767</v>
      </c>
      <c r="AQ281" s="220"/>
      <c r="AR281" s="220"/>
      <c r="AS281" s="220"/>
      <c r="AT281" s="222">
        <f t="shared" si="52"/>
        <v>-1.4432341173721852</v>
      </c>
      <c r="AU281" s="220"/>
      <c r="AV281" s="223">
        <v>17.409431708477022</v>
      </c>
      <c r="AW281" s="220">
        <v>1.1189098916884017</v>
      </c>
      <c r="AX281" s="224">
        <f t="shared" si="53"/>
        <v>-16.290521816788619</v>
      </c>
      <c r="AY281" s="225"/>
      <c r="AZ281" s="226"/>
      <c r="BA281" s="226"/>
      <c r="BB281" s="226"/>
      <c r="BC281" s="217"/>
      <c r="BE281" s="227">
        <f t="shared" si="54"/>
        <v>-272</v>
      </c>
      <c r="BK281" s="219"/>
      <c r="BO281" s="219"/>
    </row>
    <row r="282" spans="1:67" ht="11.25" x14ac:dyDescent="0.2">
      <c r="A282" s="151">
        <v>273</v>
      </c>
      <c r="B282" s="152" t="s">
        <v>323</v>
      </c>
      <c r="C282" s="151">
        <v>1</v>
      </c>
      <c r="D282" s="215">
        <v>0</v>
      </c>
      <c r="E282" s="154">
        <v>0</v>
      </c>
      <c r="F282" s="154">
        <v>0</v>
      </c>
      <c r="G282" s="154">
        <v>0</v>
      </c>
      <c r="H282" s="154">
        <v>0</v>
      </c>
      <c r="I282" s="154">
        <v>0</v>
      </c>
      <c r="J282" s="154">
        <v>0</v>
      </c>
      <c r="K282" s="216">
        <v>236865</v>
      </c>
      <c r="L282" s="154">
        <v>2238155.92</v>
      </c>
      <c r="M282" s="154">
        <v>0</v>
      </c>
      <c r="N282" s="154">
        <v>0</v>
      </c>
      <c r="O282" s="154">
        <v>11781.63</v>
      </c>
      <c r="P282" s="154">
        <v>0</v>
      </c>
      <c r="Q282" s="154">
        <v>0</v>
      </c>
      <c r="R282" s="154">
        <v>0</v>
      </c>
      <c r="S282" s="154">
        <v>0</v>
      </c>
      <c r="T282" s="154" t="s">
        <v>703</v>
      </c>
      <c r="U282" s="154">
        <f t="shared" si="50"/>
        <v>2486802.5499999998</v>
      </c>
      <c r="V282" s="217">
        <f t="shared" si="44"/>
        <v>8.5836788239807102</v>
      </c>
      <c r="W282" s="154"/>
      <c r="X282" s="154">
        <v>21144659.59</v>
      </c>
      <c r="Y282" s="154">
        <v>28971290.759999998</v>
      </c>
      <c r="Z282" s="154">
        <f t="shared" si="45"/>
        <v>7826631.1699999981</v>
      </c>
      <c r="AA282" s="154">
        <f t="shared" si="46"/>
        <v>671812.88237036357</v>
      </c>
      <c r="AB282" s="154"/>
      <c r="AC282" s="217">
        <v>131.27258961945515</v>
      </c>
      <c r="AD282" s="217">
        <f t="shared" si="47"/>
        <v>133.83747209159793</v>
      </c>
      <c r="AE282" s="218">
        <f t="shared" si="48"/>
        <v>2.5648824721427843</v>
      </c>
      <c r="AF282" s="154">
        <v>13</v>
      </c>
      <c r="AG282" s="219">
        <v>1</v>
      </c>
      <c r="AH282" s="217">
        <f t="shared" si="49"/>
        <v>133.83747209159793</v>
      </c>
      <c r="AI282" s="154"/>
      <c r="AJ282" s="154"/>
      <c r="AK282" s="220">
        <v>131.27258961945515</v>
      </c>
      <c r="AL282" s="220">
        <v>131.19364526572082</v>
      </c>
      <c r="AM282" s="220">
        <v>131.27205540706157</v>
      </c>
      <c r="AN282" s="220">
        <v>131.27258961945515</v>
      </c>
      <c r="AO282" s="221">
        <v>133.73872716426101</v>
      </c>
      <c r="AP282" s="220">
        <f t="shared" si="51"/>
        <v>133.83747209159793</v>
      </c>
      <c r="AQ282" s="220"/>
      <c r="AR282" s="220"/>
      <c r="AS282" s="220"/>
      <c r="AT282" s="222">
        <f t="shared" si="52"/>
        <v>9.8744927336923638E-2</v>
      </c>
      <c r="AU282" s="220"/>
      <c r="AV282" s="223">
        <v>3.5390367735995536</v>
      </c>
      <c r="AW282" s="220">
        <v>5.5571180745996065</v>
      </c>
      <c r="AX282" s="224">
        <f t="shared" si="53"/>
        <v>2.0180813010000529</v>
      </c>
      <c r="AY282" s="225"/>
      <c r="AZ282" s="226"/>
      <c r="BA282" s="226"/>
      <c r="BB282" s="226"/>
      <c r="BC282" s="217" t="s">
        <v>707</v>
      </c>
      <c r="BE282" s="227">
        <f t="shared" si="54"/>
        <v>-273</v>
      </c>
      <c r="BK282" s="219"/>
      <c r="BO282" s="219"/>
    </row>
    <row r="283" spans="1:67" ht="11.25" x14ac:dyDescent="0.2">
      <c r="A283" s="151">
        <v>274</v>
      </c>
      <c r="B283" s="152" t="s">
        <v>63</v>
      </c>
      <c r="C283" s="151">
        <v>1</v>
      </c>
      <c r="D283" s="215">
        <v>0</v>
      </c>
      <c r="E283" s="154">
        <v>400000</v>
      </c>
      <c r="F283" s="154">
        <v>0</v>
      </c>
      <c r="G283" s="154">
        <v>0</v>
      </c>
      <c r="H283" s="154">
        <v>0</v>
      </c>
      <c r="I283" s="154">
        <v>0</v>
      </c>
      <c r="J283" s="154">
        <v>5282758</v>
      </c>
      <c r="K283" s="216">
        <v>1400000</v>
      </c>
      <c r="L283" s="154">
        <v>3407151</v>
      </c>
      <c r="M283" s="154">
        <v>17516</v>
      </c>
      <c r="N283" s="154">
        <v>0</v>
      </c>
      <c r="O283" s="154">
        <v>657360.62</v>
      </c>
      <c r="P283" s="154">
        <v>0</v>
      </c>
      <c r="Q283" s="154">
        <v>0</v>
      </c>
      <c r="R283" s="154">
        <v>0</v>
      </c>
      <c r="S283" s="154">
        <v>0</v>
      </c>
      <c r="T283" s="154" t="s">
        <v>703</v>
      </c>
      <c r="U283" s="154">
        <f t="shared" si="50"/>
        <v>11164785.619999999</v>
      </c>
      <c r="V283" s="217">
        <f t="shared" si="44"/>
        <v>8.5404609909940756</v>
      </c>
      <c r="W283" s="154"/>
      <c r="X283" s="154">
        <v>88070540.975499988</v>
      </c>
      <c r="Y283" s="154">
        <v>130728137.88123706</v>
      </c>
      <c r="Z283" s="154">
        <f t="shared" si="45"/>
        <v>42657596.905737072</v>
      </c>
      <c r="AA283" s="154">
        <f t="shared" si="46"/>
        <v>3643155.4234299706</v>
      </c>
      <c r="AB283" s="154"/>
      <c r="AC283" s="217">
        <v>147.04764397883525</v>
      </c>
      <c r="AD283" s="217">
        <f t="shared" si="47"/>
        <v>144.29908236076398</v>
      </c>
      <c r="AE283" s="218">
        <f t="shared" si="48"/>
        <v>-2.7485616180712782</v>
      </c>
      <c r="AF283" s="154">
        <v>300</v>
      </c>
      <c r="AG283" s="219">
        <v>1</v>
      </c>
      <c r="AH283" s="217">
        <f t="shared" si="49"/>
        <v>144.29908236076398</v>
      </c>
      <c r="AI283" s="154"/>
      <c r="AJ283" s="154"/>
      <c r="AK283" s="220">
        <v>147.04764397883525</v>
      </c>
      <c r="AL283" s="220">
        <v>147.02300509545688</v>
      </c>
      <c r="AM283" s="220">
        <v>147.04764397883525</v>
      </c>
      <c r="AN283" s="220">
        <v>147.04764397883525</v>
      </c>
      <c r="AO283" s="221">
        <v>144.38585337716478</v>
      </c>
      <c r="AP283" s="220">
        <f t="shared" si="51"/>
        <v>144.29908236076398</v>
      </c>
      <c r="AQ283" s="220"/>
      <c r="AR283" s="220"/>
      <c r="AS283" s="220"/>
      <c r="AT283" s="222">
        <f t="shared" si="52"/>
        <v>-8.6771016400803092E-2</v>
      </c>
      <c r="AU283" s="220"/>
      <c r="AV283" s="223">
        <v>9.891291484672788</v>
      </c>
      <c r="AW283" s="220">
        <v>7.7798902537394508</v>
      </c>
      <c r="AX283" s="224">
        <f t="shared" si="53"/>
        <v>-2.1114012309333372</v>
      </c>
      <c r="AY283" s="225"/>
      <c r="AZ283" s="226"/>
      <c r="BA283" s="226"/>
      <c r="BB283" s="226"/>
      <c r="BC283" s="217"/>
      <c r="BE283" s="227">
        <f t="shared" si="54"/>
        <v>-274</v>
      </c>
      <c r="BK283" s="219"/>
      <c r="BO283" s="219"/>
    </row>
    <row r="284" spans="1:67" ht="11.25" x14ac:dyDescent="0.2">
      <c r="A284" s="151">
        <v>275</v>
      </c>
      <c r="B284" s="152" t="s">
        <v>237</v>
      </c>
      <c r="C284" s="151">
        <v>1</v>
      </c>
      <c r="D284" s="215">
        <v>0</v>
      </c>
      <c r="E284" s="154">
        <v>0</v>
      </c>
      <c r="F284" s="154">
        <v>0</v>
      </c>
      <c r="G284" s="154">
        <v>0</v>
      </c>
      <c r="H284" s="154">
        <v>0</v>
      </c>
      <c r="I284" s="154">
        <v>0</v>
      </c>
      <c r="J284" s="154">
        <v>0</v>
      </c>
      <c r="K284" s="216">
        <v>0</v>
      </c>
      <c r="L284" s="154">
        <v>0</v>
      </c>
      <c r="M284" s="154">
        <v>0</v>
      </c>
      <c r="N284" s="154">
        <v>0</v>
      </c>
      <c r="O284" s="154">
        <v>0</v>
      </c>
      <c r="P284" s="154">
        <v>0</v>
      </c>
      <c r="Q284" s="154">
        <v>0</v>
      </c>
      <c r="R284" s="154">
        <v>0</v>
      </c>
      <c r="S284" s="154">
        <v>0</v>
      </c>
      <c r="T284" s="154" t="s">
        <v>706</v>
      </c>
      <c r="U284" s="154">
        <f t="shared" si="50"/>
        <v>0</v>
      </c>
      <c r="V284" s="217">
        <f t="shared" si="44"/>
        <v>0</v>
      </c>
      <c r="W284" s="154"/>
      <c r="X284" s="154">
        <v>6284662</v>
      </c>
      <c r="Y284" s="154">
        <v>7818441.8270576224</v>
      </c>
      <c r="Z284" s="154">
        <f t="shared" si="45"/>
        <v>1533779.8270576224</v>
      </c>
      <c r="AA284" s="154">
        <f t="shared" si="46"/>
        <v>0</v>
      </c>
      <c r="AB284" s="154"/>
      <c r="AC284" s="217">
        <v>129.14980473502368</v>
      </c>
      <c r="AD284" s="217">
        <f t="shared" si="47"/>
        <v>124.40512834353896</v>
      </c>
      <c r="AE284" s="218">
        <f t="shared" si="48"/>
        <v>-4.7446763914847168</v>
      </c>
      <c r="AF284" s="154">
        <v>12</v>
      </c>
      <c r="AG284" s="219">
        <v>0</v>
      </c>
      <c r="AH284" s="217">
        <f t="shared" si="49"/>
        <v>129.14980473502368</v>
      </c>
      <c r="AI284" s="154"/>
      <c r="AJ284" s="154"/>
      <c r="AK284" s="220">
        <v>129.14980473502368</v>
      </c>
      <c r="AL284" s="220">
        <v>129.14880033885763</v>
      </c>
      <c r="AM284" s="220">
        <v>129.14980473502368</v>
      </c>
      <c r="AN284" s="220">
        <v>129.14980473502368</v>
      </c>
      <c r="AO284" s="221">
        <v>129.14980473502368</v>
      </c>
      <c r="AP284" s="220">
        <f t="shared" si="51"/>
        <v>129.14980473502368</v>
      </c>
      <c r="AQ284" s="220"/>
      <c r="AR284" s="220"/>
      <c r="AS284" s="220"/>
      <c r="AT284" s="222">
        <f t="shared" si="52"/>
        <v>0</v>
      </c>
      <c r="AU284" s="220"/>
      <c r="AV284" s="223">
        <v>7.3998734670874668</v>
      </c>
      <c r="AW284" s="220">
        <v>2.3893425259244085</v>
      </c>
      <c r="AX284" s="224">
        <f t="shared" si="53"/>
        <v>-5.0105309411630579</v>
      </c>
      <c r="AY284" s="225"/>
      <c r="AZ284" s="226"/>
      <c r="BA284" s="226"/>
      <c r="BB284" s="226"/>
      <c r="BC284" s="217"/>
      <c r="BE284" s="227">
        <f t="shared" si="54"/>
        <v>-275</v>
      </c>
      <c r="BK284" s="219"/>
      <c r="BO284" s="219"/>
    </row>
    <row r="285" spans="1:67" ht="11.25" x14ac:dyDescent="0.2">
      <c r="A285" s="151">
        <v>276</v>
      </c>
      <c r="B285" s="152" t="s">
        <v>104</v>
      </c>
      <c r="C285" s="151">
        <v>1</v>
      </c>
      <c r="D285" s="215">
        <v>0</v>
      </c>
      <c r="E285" s="154">
        <v>0</v>
      </c>
      <c r="F285" s="154">
        <v>0</v>
      </c>
      <c r="G285" s="154">
        <v>0</v>
      </c>
      <c r="H285" s="154">
        <v>0</v>
      </c>
      <c r="I285" s="154">
        <v>0</v>
      </c>
      <c r="J285" s="154">
        <v>375646</v>
      </c>
      <c r="K285" s="216">
        <v>174888</v>
      </c>
      <c r="L285" s="154">
        <v>763114</v>
      </c>
      <c r="M285" s="154">
        <v>0</v>
      </c>
      <c r="N285" s="154">
        <v>0</v>
      </c>
      <c r="O285" s="154">
        <v>1550.15</v>
      </c>
      <c r="P285" s="154">
        <v>0</v>
      </c>
      <c r="Q285" s="154">
        <v>0</v>
      </c>
      <c r="R285" s="154">
        <v>0</v>
      </c>
      <c r="S285" s="154">
        <v>0</v>
      </c>
      <c r="T285" s="154" t="s">
        <v>703</v>
      </c>
      <c r="U285" s="154">
        <f t="shared" si="50"/>
        <v>1315198.1499999999</v>
      </c>
      <c r="V285" s="217">
        <f t="shared" si="44"/>
        <v>4.7072055342269543</v>
      </c>
      <c r="W285" s="154"/>
      <c r="X285" s="154">
        <v>14230837.126399998</v>
      </c>
      <c r="Y285" s="154">
        <v>27940104.600000001</v>
      </c>
      <c r="Z285" s="154">
        <f t="shared" si="45"/>
        <v>13709267.473600004</v>
      </c>
      <c r="AA285" s="154">
        <f t="shared" si="46"/>
        <v>645323.39721927524</v>
      </c>
      <c r="AB285" s="154"/>
      <c r="AC285" s="217">
        <v>201.25876307209239</v>
      </c>
      <c r="AD285" s="217">
        <f t="shared" si="47"/>
        <v>191.80025012123471</v>
      </c>
      <c r="AE285" s="218">
        <f t="shared" si="48"/>
        <v>-9.4585129508576813</v>
      </c>
      <c r="AF285" s="154">
        <v>1</v>
      </c>
      <c r="AG285" s="219">
        <v>1</v>
      </c>
      <c r="AH285" s="217">
        <f t="shared" si="49"/>
        <v>191.80025012123471</v>
      </c>
      <c r="AI285" s="154"/>
      <c r="AJ285" s="154"/>
      <c r="AK285" s="220">
        <v>201.25876307209239</v>
      </c>
      <c r="AL285" s="220">
        <v>195.99043720512674</v>
      </c>
      <c r="AM285" s="220">
        <v>195.99043497982586</v>
      </c>
      <c r="AN285" s="220">
        <v>201.25876307209239</v>
      </c>
      <c r="AO285" s="221">
        <v>191.7461114232656</v>
      </c>
      <c r="AP285" s="220">
        <f t="shared" si="51"/>
        <v>191.80025012123471</v>
      </c>
      <c r="AQ285" s="220"/>
      <c r="AR285" s="220"/>
      <c r="AS285" s="220"/>
      <c r="AT285" s="222">
        <f t="shared" si="52"/>
        <v>5.4138697969108307E-2</v>
      </c>
      <c r="AU285" s="220"/>
      <c r="AV285" s="223">
        <v>8.0802923693467896</v>
      </c>
      <c r="AW285" s="220">
        <v>2.9619313466341777</v>
      </c>
      <c r="AX285" s="224">
        <f t="shared" si="53"/>
        <v>-5.1183610227126124</v>
      </c>
      <c r="AY285" s="225"/>
      <c r="AZ285" s="226"/>
      <c r="BA285" s="226"/>
      <c r="BB285" s="226"/>
      <c r="BC285" s="217"/>
      <c r="BE285" s="227">
        <f t="shared" si="54"/>
        <v>-276</v>
      </c>
      <c r="BK285" s="219"/>
      <c r="BO285" s="219"/>
    </row>
    <row r="286" spans="1:67" ht="11.25" x14ac:dyDescent="0.2">
      <c r="A286" s="151">
        <v>277</v>
      </c>
      <c r="B286" s="152" t="s">
        <v>312</v>
      </c>
      <c r="C286" s="151">
        <v>1</v>
      </c>
      <c r="D286" s="215">
        <v>0</v>
      </c>
      <c r="E286" s="154">
        <v>64350</v>
      </c>
      <c r="F286" s="154">
        <v>0</v>
      </c>
      <c r="G286" s="154">
        <v>0</v>
      </c>
      <c r="H286" s="154">
        <v>0</v>
      </c>
      <c r="I286" s="154">
        <v>0</v>
      </c>
      <c r="J286" s="154">
        <v>1095624.58</v>
      </c>
      <c r="K286" s="216">
        <v>700000</v>
      </c>
      <c r="L286" s="154">
        <v>709962</v>
      </c>
      <c r="M286" s="154">
        <v>71839</v>
      </c>
      <c r="N286" s="154">
        <v>272146</v>
      </c>
      <c r="O286" s="154">
        <v>153588.82</v>
      </c>
      <c r="P286" s="154">
        <v>0</v>
      </c>
      <c r="Q286" s="154">
        <v>0</v>
      </c>
      <c r="R286" s="154">
        <v>0</v>
      </c>
      <c r="S286" s="154">
        <v>0</v>
      </c>
      <c r="T286" s="154" t="s">
        <v>703</v>
      </c>
      <c r="U286" s="154">
        <f t="shared" si="50"/>
        <v>3067510.4</v>
      </c>
      <c r="V286" s="217">
        <f t="shared" si="44"/>
        <v>7.9153473677688799</v>
      </c>
      <c r="W286" s="154"/>
      <c r="X286" s="154">
        <v>38095220.899999999</v>
      </c>
      <c r="Y286" s="154">
        <v>38753958.069999993</v>
      </c>
      <c r="Z286" s="154">
        <f t="shared" si="45"/>
        <v>658737.16999999434</v>
      </c>
      <c r="AA286" s="154">
        <f t="shared" si="46"/>
        <v>52141.33524610976</v>
      </c>
      <c r="AB286" s="154"/>
      <c r="AC286" s="217">
        <v>100.33786048161855</v>
      </c>
      <c r="AD286" s="217">
        <f t="shared" si="47"/>
        <v>101.59231478496005</v>
      </c>
      <c r="AE286" s="218">
        <f t="shared" si="48"/>
        <v>1.2544543033415039</v>
      </c>
      <c r="AF286" s="154">
        <v>142</v>
      </c>
      <c r="AG286" s="219">
        <v>1</v>
      </c>
      <c r="AH286" s="217">
        <f t="shared" si="49"/>
        <v>101.59231478496005</v>
      </c>
      <c r="AI286" s="154"/>
      <c r="AJ286" s="154"/>
      <c r="AK286" s="220">
        <v>100.33786048161855</v>
      </c>
      <c r="AL286" s="220">
        <v>100.33718748563882</v>
      </c>
      <c r="AM286" s="220">
        <v>100.33786048161855</v>
      </c>
      <c r="AN286" s="220">
        <v>100.33786048161855</v>
      </c>
      <c r="AO286" s="221">
        <v>100.33786048161855</v>
      </c>
      <c r="AP286" s="220">
        <f t="shared" si="51"/>
        <v>101.59231478496005</v>
      </c>
      <c r="AQ286" s="220"/>
      <c r="AR286" s="220"/>
      <c r="AS286" s="220"/>
      <c r="AT286" s="222">
        <f t="shared" si="52"/>
        <v>1.2544543033415039</v>
      </c>
      <c r="AU286" s="220"/>
      <c r="AV286" s="223">
        <v>9.6770882112561623</v>
      </c>
      <c r="AW286" s="220">
        <v>11.164278327816548</v>
      </c>
      <c r="AX286" s="224">
        <f t="shared" si="53"/>
        <v>1.4871901165603862</v>
      </c>
      <c r="AY286" s="225"/>
      <c r="AZ286" s="226"/>
      <c r="BA286" s="226"/>
      <c r="BB286" s="226"/>
      <c r="BC286" s="217"/>
      <c r="BE286" s="227">
        <f t="shared" si="54"/>
        <v>-277</v>
      </c>
      <c r="BK286" s="219"/>
      <c r="BO286" s="219"/>
    </row>
    <row r="287" spans="1:67" ht="11.25" x14ac:dyDescent="0.2">
      <c r="A287" s="151">
        <v>278</v>
      </c>
      <c r="B287" s="152" t="s">
        <v>238</v>
      </c>
      <c r="C287" s="151">
        <v>1</v>
      </c>
      <c r="D287" s="215">
        <v>0</v>
      </c>
      <c r="E287" s="154">
        <v>222788</v>
      </c>
      <c r="F287" s="154">
        <v>0</v>
      </c>
      <c r="G287" s="154">
        <v>0</v>
      </c>
      <c r="H287" s="154">
        <v>0</v>
      </c>
      <c r="I287" s="154">
        <v>266000</v>
      </c>
      <c r="J287" s="154">
        <v>318929</v>
      </c>
      <c r="K287" s="216">
        <v>0</v>
      </c>
      <c r="L287" s="154">
        <v>731486.73</v>
      </c>
      <c r="M287" s="154">
        <v>5566</v>
      </c>
      <c r="N287" s="154">
        <v>136741</v>
      </c>
      <c r="O287" s="154">
        <v>169012.2</v>
      </c>
      <c r="P287" s="154">
        <v>0</v>
      </c>
      <c r="Q287" s="154">
        <v>0</v>
      </c>
      <c r="R287" s="154">
        <v>0</v>
      </c>
      <c r="S287" s="154">
        <v>0</v>
      </c>
      <c r="T287" s="154" t="s">
        <v>706</v>
      </c>
      <c r="U287" s="154">
        <f t="shared" si="50"/>
        <v>1338482.219</v>
      </c>
      <c r="V287" s="217">
        <f t="shared" si="44"/>
        <v>4.4011055308209333</v>
      </c>
      <c r="W287" s="154"/>
      <c r="X287" s="154">
        <v>25928069.819999997</v>
      </c>
      <c r="Y287" s="154">
        <v>30412409.101000004</v>
      </c>
      <c r="Z287" s="154">
        <f t="shared" si="45"/>
        <v>4484339.2810000069</v>
      </c>
      <c r="AA287" s="154">
        <f t="shared" si="46"/>
        <v>197360.50411686697</v>
      </c>
      <c r="AB287" s="154"/>
      <c r="AC287" s="217">
        <v>118.56913574172825</v>
      </c>
      <c r="AD287" s="217">
        <f t="shared" si="47"/>
        <v>116.53412231085679</v>
      </c>
      <c r="AE287" s="218">
        <f t="shared" si="48"/>
        <v>-2.0350134308714587</v>
      </c>
      <c r="AF287" s="154">
        <v>143</v>
      </c>
      <c r="AG287" s="219">
        <v>1</v>
      </c>
      <c r="AH287" s="217">
        <f t="shared" si="49"/>
        <v>116.53412231085679</v>
      </c>
      <c r="AI287" s="154"/>
      <c r="AJ287" s="154"/>
      <c r="AK287" s="220">
        <v>118.56913574172825</v>
      </c>
      <c r="AL287" s="220">
        <v>122.80687366670395</v>
      </c>
      <c r="AM287" s="220">
        <v>118.56913574172825</v>
      </c>
      <c r="AN287" s="220">
        <v>118.56913574172825</v>
      </c>
      <c r="AO287" s="221">
        <v>116.31520820577911</v>
      </c>
      <c r="AP287" s="220">
        <f t="shared" si="51"/>
        <v>116.53412231085679</v>
      </c>
      <c r="AQ287" s="220"/>
      <c r="AR287" s="220"/>
      <c r="AS287" s="220"/>
      <c r="AT287" s="222">
        <f t="shared" si="52"/>
        <v>0.21891410507767262</v>
      </c>
      <c r="AU287" s="220"/>
      <c r="AV287" s="223">
        <v>6.4743911722375858</v>
      </c>
      <c r="AW287" s="220">
        <v>4.4994685180881921</v>
      </c>
      <c r="AX287" s="224">
        <f t="shared" si="53"/>
        <v>-1.9749226541493936</v>
      </c>
      <c r="AY287" s="225"/>
      <c r="AZ287" s="226"/>
      <c r="BA287" s="226"/>
      <c r="BB287" s="226"/>
      <c r="BC287" s="217"/>
      <c r="BE287" s="227">
        <f t="shared" si="54"/>
        <v>-278</v>
      </c>
      <c r="BK287" s="219"/>
      <c r="BO287" s="219"/>
    </row>
    <row r="288" spans="1:67" ht="11.25" x14ac:dyDescent="0.2">
      <c r="A288" s="151">
        <v>279</v>
      </c>
      <c r="B288" s="152" t="s">
        <v>508</v>
      </c>
      <c r="C288" s="151">
        <v>0</v>
      </c>
      <c r="D288" s="215">
        <v>0</v>
      </c>
      <c r="E288" s="154">
        <v>0</v>
      </c>
      <c r="F288" s="154">
        <v>0</v>
      </c>
      <c r="G288" s="154">
        <v>0</v>
      </c>
      <c r="H288" s="154">
        <v>0</v>
      </c>
      <c r="I288" s="154">
        <v>0</v>
      </c>
      <c r="J288" s="154">
        <v>0</v>
      </c>
      <c r="K288" s="216">
        <v>0</v>
      </c>
      <c r="L288" s="154">
        <v>0</v>
      </c>
      <c r="M288" s="154">
        <v>0</v>
      </c>
      <c r="N288" s="154">
        <v>0</v>
      </c>
      <c r="O288" s="154">
        <v>0</v>
      </c>
      <c r="P288" s="154">
        <v>0</v>
      </c>
      <c r="Q288" s="154">
        <v>0</v>
      </c>
      <c r="R288" s="154">
        <v>0</v>
      </c>
      <c r="S288" s="154">
        <v>0</v>
      </c>
      <c r="T288" s="154">
        <v>0</v>
      </c>
      <c r="U288" s="154">
        <f t="shared" si="50"/>
        <v>0</v>
      </c>
      <c r="V288" s="217">
        <f t="shared" si="44"/>
        <v>0</v>
      </c>
      <c r="W288" s="154"/>
      <c r="X288" s="154">
        <v>0</v>
      </c>
      <c r="Y288" s="154">
        <v>0</v>
      </c>
      <c r="Z288" s="154">
        <f t="shared" si="45"/>
        <v>0</v>
      </c>
      <c r="AA288" s="154">
        <f t="shared" si="46"/>
        <v>0</v>
      </c>
      <c r="AB288" s="154"/>
      <c r="AC288" s="217">
        <v>0</v>
      </c>
      <c r="AD288" s="217">
        <f t="shared" si="47"/>
        <v>0</v>
      </c>
      <c r="AE288" s="218">
        <f t="shared" si="48"/>
        <v>0</v>
      </c>
      <c r="AF288" s="154">
        <v>0</v>
      </c>
      <c r="AG288" s="219" t="s">
        <v>704</v>
      </c>
      <c r="AH288" s="217">
        <f t="shared" si="49"/>
        <v>0</v>
      </c>
      <c r="AI288" s="154"/>
      <c r="AJ288" s="154"/>
      <c r="AK288" s="220">
        <v>0</v>
      </c>
      <c r="AL288" s="220">
        <v>0</v>
      </c>
      <c r="AM288" s="220">
        <v>0</v>
      </c>
      <c r="AN288" s="220">
        <v>0</v>
      </c>
      <c r="AO288" s="221">
        <v>0</v>
      </c>
      <c r="AP288" s="220">
        <f t="shared" si="51"/>
        <v>0</v>
      </c>
      <c r="AQ288" s="220"/>
      <c r="AR288" s="220"/>
      <c r="AS288" s="220"/>
      <c r="AT288" s="222">
        <f t="shared" si="52"/>
        <v>0</v>
      </c>
      <c r="AU288" s="220"/>
      <c r="AV288" s="223" t="s">
        <v>601</v>
      </c>
      <c r="AW288" s="220" t="s">
        <v>601</v>
      </c>
      <c r="AX288" s="224" t="str">
        <f t="shared" si="53"/>
        <v/>
      </c>
      <c r="AY288" s="225"/>
      <c r="AZ288" s="226"/>
      <c r="BA288" s="226"/>
      <c r="BB288" s="226"/>
      <c r="BC288" s="217"/>
      <c r="BE288" s="227">
        <f t="shared" si="54"/>
        <v>-279</v>
      </c>
      <c r="BK288" s="219"/>
      <c r="BO288" s="219"/>
    </row>
    <row r="289" spans="1:67" ht="11.25" x14ac:dyDescent="0.2">
      <c r="A289" s="151">
        <v>280</v>
      </c>
      <c r="B289" s="152" t="s">
        <v>509</v>
      </c>
      <c r="C289" s="151">
        <v>0</v>
      </c>
      <c r="D289" s="215">
        <v>0</v>
      </c>
      <c r="E289" s="154">
        <v>0</v>
      </c>
      <c r="F289" s="154">
        <v>0</v>
      </c>
      <c r="G289" s="154">
        <v>0</v>
      </c>
      <c r="H289" s="154">
        <v>0</v>
      </c>
      <c r="I289" s="154">
        <v>0</v>
      </c>
      <c r="J289" s="154">
        <v>0</v>
      </c>
      <c r="K289" s="216">
        <v>0</v>
      </c>
      <c r="L289" s="154">
        <v>0</v>
      </c>
      <c r="M289" s="154">
        <v>0</v>
      </c>
      <c r="N289" s="154">
        <v>0</v>
      </c>
      <c r="O289" s="154">
        <v>0</v>
      </c>
      <c r="P289" s="154">
        <v>0</v>
      </c>
      <c r="Q289" s="154">
        <v>0</v>
      </c>
      <c r="R289" s="154">
        <v>0</v>
      </c>
      <c r="S289" s="154">
        <v>0</v>
      </c>
      <c r="T289" s="154">
        <v>0</v>
      </c>
      <c r="U289" s="154">
        <f t="shared" si="50"/>
        <v>0</v>
      </c>
      <c r="V289" s="217">
        <f t="shared" si="44"/>
        <v>0</v>
      </c>
      <c r="W289" s="154"/>
      <c r="X289" s="154">
        <v>65963.040000000008</v>
      </c>
      <c r="Y289" s="154">
        <v>1259514</v>
      </c>
      <c r="Z289" s="154">
        <f t="shared" si="45"/>
        <v>1193550.96</v>
      </c>
      <c r="AA289" s="154">
        <f t="shared" si="46"/>
        <v>0</v>
      </c>
      <c r="AB289" s="154"/>
      <c r="AC289" s="217">
        <v>0</v>
      </c>
      <c r="AD289" s="217">
        <f t="shared" si="47"/>
        <v>0</v>
      </c>
      <c r="AE289" s="218">
        <f t="shared" si="48"/>
        <v>0</v>
      </c>
      <c r="AF289" s="154">
        <v>0</v>
      </c>
      <c r="AG289" s="219" t="s">
        <v>704</v>
      </c>
      <c r="AH289" s="217">
        <f t="shared" si="49"/>
        <v>0</v>
      </c>
      <c r="AI289" s="154"/>
      <c r="AJ289" s="154"/>
      <c r="AK289" s="220">
        <v>0</v>
      </c>
      <c r="AL289" s="220">
        <v>0</v>
      </c>
      <c r="AM289" s="220">
        <v>0</v>
      </c>
      <c r="AN289" s="220">
        <v>0</v>
      </c>
      <c r="AO289" s="221">
        <v>0</v>
      </c>
      <c r="AP289" s="220">
        <f t="shared" si="51"/>
        <v>0</v>
      </c>
      <c r="AQ289" s="220"/>
      <c r="AR289" s="220"/>
      <c r="AS289" s="220"/>
      <c r="AT289" s="222">
        <f t="shared" si="52"/>
        <v>0</v>
      </c>
      <c r="AU289" s="220"/>
      <c r="AV289" s="223" t="s">
        <v>601</v>
      </c>
      <c r="AW289" s="220" t="s">
        <v>601</v>
      </c>
      <c r="AX289" s="224" t="str">
        <f t="shared" si="53"/>
        <v/>
      </c>
      <c r="AY289" s="225"/>
      <c r="AZ289" s="226"/>
      <c r="BA289" s="226"/>
      <c r="BB289" s="226"/>
      <c r="BC289" s="217"/>
      <c r="BE289" s="227">
        <f t="shared" si="54"/>
        <v>-280</v>
      </c>
      <c r="BK289" s="219"/>
      <c r="BO289" s="219"/>
    </row>
    <row r="290" spans="1:67" ht="11.25" x14ac:dyDescent="0.2">
      <c r="A290" s="151">
        <v>281</v>
      </c>
      <c r="B290" s="152" t="s">
        <v>185</v>
      </c>
      <c r="C290" s="151">
        <v>1</v>
      </c>
      <c r="D290" s="215">
        <v>16264302.7839409</v>
      </c>
      <c r="E290" s="154">
        <v>116449</v>
      </c>
      <c r="F290" s="154">
        <v>1212473</v>
      </c>
      <c r="G290" s="154">
        <v>6295498.4400000004</v>
      </c>
      <c r="H290" s="154">
        <v>0</v>
      </c>
      <c r="I290" s="154">
        <v>0</v>
      </c>
      <c r="J290" s="154">
        <v>10498700.6324939</v>
      </c>
      <c r="K290" s="216">
        <v>225809.36750606101</v>
      </c>
      <c r="L290" s="154">
        <v>0</v>
      </c>
      <c r="M290" s="154">
        <v>0</v>
      </c>
      <c r="N290" s="154">
        <v>0</v>
      </c>
      <c r="O290" s="154">
        <v>0</v>
      </c>
      <c r="P290" s="154">
        <v>0</v>
      </c>
      <c r="Q290" s="154">
        <v>0</v>
      </c>
      <c r="R290" s="154">
        <v>0</v>
      </c>
      <c r="S290" s="154">
        <v>0</v>
      </c>
      <c r="T290" s="154" t="s">
        <v>703</v>
      </c>
      <c r="U290" s="154">
        <f t="shared" si="50"/>
        <v>34613233.223940864</v>
      </c>
      <c r="V290" s="217">
        <f t="shared" si="44"/>
        <v>6.5884392317186098</v>
      </c>
      <c r="W290" s="154"/>
      <c r="X290" s="154">
        <v>525763852.88000005</v>
      </c>
      <c r="Y290" s="154">
        <v>525363170.34394085</v>
      </c>
      <c r="Z290" s="154">
        <f t="shared" si="45"/>
        <v>0</v>
      </c>
      <c r="AA290" s="154">
        <f t="shared" si="46"/>
        <v>0</v>
      </c>
      <c r="AB290" s="154"/>
      <c r="AC290" s="217">
        <v>100.04914416370443</v>
      </c>
      <c r="AD290" s="217">
        <f t="shared" si="47"/>
        <v>99.923790398700035</v>
      </c>
      <c r="AE290" s="218">
        <f t="shared" si="48"/>
        <v>-0.12535376500439099</v>
      </c>
      <c r="AF290" s="154">
        <v>4658</v>
      </c>
      <c r="AG290" s="219">
        <v>1</v>
      </c>
      <c r="AH290" s="217">
        <f t="shared" si="49"/>
        <v>99.923790398700035</v>
      </c>
      <c r="AI290" s="154"/>
      <c r="AJ290" s="154"/>
      <c r="AK290" s="220">
        <v>100.04914416370443</v>
      </c>
      <c r="AL290" s="220">
        <v>100.0203868637297</v>
      </c>
      <c r="AM290" s="220">
        <v>100.04914416370443</v>
      </c>
      <c r="AN290" s="220">
        <v>100.04914416370443</v>
      </c>
      <c r="AO290" s="221">
        <v>99.987999272331209</v>
      </c>
      <c r="AP290" s="220">
        <f t="shared" si="51"/>
        <v>99.923790398700035</v>
      </c>
      <c r="AQ290" s="220"/>
      <c r="AR290" s="220"/>
      <c r="AS290" s="220"/>
      <c r="AT290" s="222">
        <f t="shared" si="52"/>
        <v>-6.4208873631173446E-2</v>
      </c>
      <c r="AU290" s="220"/>
      <c r="AV290" s="223">
        <v>8.6551897611031485</v>
      </c>
      <c r="AW290" s="220">
        <v>8.5153425341838158</v>
      </c>
      <c r="AX290" s="224">
        <f t="shared" si="53"/>
        <v>-0.13984722691933271</v>
      </c>
      <c r="AY290" s="225"/>
      <c r="AZ290" s="226"/>
      <c r="BA290" s="226"/>
      <c r="BB290" s="226"/>
      <c r="BC290" s="217"/>
      <c r="BE290" s="227">
        <f t="shared" si="54"/>
        <v>-281</v>
      </c>
      <c r="BK290" s="219"/>
      <c r="BO290" s="219"/>
    </row>
    <row r="291" spans="1:67" ht="11.25" x14ac:dyDescent="0.2">
      <c r="A291" s="151">
        <v>282</v>
      </c>
      <c r="B291" s="152" t="s">
        <v>510</v>
      </c>
      <c r="C291" s="151">
        <v>0</v>
      </c>
      <c r="D291" s="215">
        <v>0</v>
      </c>
      <c r="E291" s="154">
        <v>0</v>
      </c>
      <c r="F291" s="154">
        <v>0</v>
      </c>
      <c r="G291" s="154">
        <v>0</v>
      </c>
      <c r="H291" s="154">
        <v>0</v>
      </c>
      <c r="I291" s="154">
        <v>0</v>
      </c>
      <c r="J291" s="154">
        <v>0</v>
      </c>
      <c r="K291" s="216">
        <v>0</v>
      </c>
      <c r="L291" s="154">
        <v>0</v>
      </c>
      <c r="M291" s="154">
        <v>0</v>
      </c>
      <c r="N291" s="154">
        <v>0</v>
      </c>
      <c r="O291" s="154">
        <v>0</v>
      </c>
      <c r="P291" s="154">
        <v>0</v>
      </c>
      <c r="Q291" s="154">
        <v>0</v>
      </c>
      <c r="R291" s="154">
        <v>0</v>
      </c>
      <c r="S291" s="154">
        <v>0</v>
      </c>
      <c r="T291" s="154">
        <v>0</v>
      </c>
      <c r="U291" s="154">
        <f t="shared" si="50"/>
        <v>0</v>
      </c>
      <c r="V291" s="217">
        <f t="shared" si="44"/>
        <v>0</v>
      </c>
      <c r="W291" s="154"/>
      <c r="X291" s="154">
        <v>16490.760000000002</v>
      </c>
      <c r="Y291" s="154">
        <v>19371</v>
      </c>
      <c r="Z291" s="154">
        <f t="shared" si="45"/>
        <v>2880.239999999998</v>
      </c>
      <c r="AA291" s="154">
        <f t="shared" si="46"/>
        <v>0</v>
      </c>
      <c r="AB291" s="154"/>
      <c r="AC291" s="217">
        <v>0</v>
      </c>
      <c r="AD291" s="217">
        <f t="shared" si="47"/>
        <v>0</v>
      </c>
      <c r="AE291" s="218">
        <f t="shared" si="48"/>
        <v>0</v>
      </c>
      <c r="AF291" s="154">
        <v>0</v>
      </c>
      <c r="AG291" s="219" t="s">
        <v>704</v>
      </c>
      <c r="AH291" s="217">
        <f t="shared" si="49"/>
        <v>0</v>
      </c>
      <c r="AI291" s="154"/>
      <c r="AJ291" s="154"/>
      <c r="AK291" s="220">
        <v>0</v>
      </c>
      <c r="AL291" s="220">
        <v>0</v>
      </c>
      <c r="AM291" s="220">
        <v>0</v>
      </c>
      <c r="AN291" s="220">
        <v>0</v>
      </c>
      <c r="AO291" s="221">
        <v>0</v>
      </c>
      <c r="AP291" s="220">
        <f t="shared" si="51"/>
        <v>0</v>
      </c>
      <c r="AQ291" s="220"/>
      <c r="AR291" s="220"/>
      <c r="AS291" s="220"/>
      <c r="AT291" s="222">
        <f t="shared" si="52"/>
        <v>0</v>
      </c>
      <c r="AU291" s="220"/>
      <c r="AV291" s="223" t="s">
        <v>601</v>
      </c>
      <c r="AW291" s="220" t="s">
        <v>601</v>
      </c>
      <c r="AX291" s="224" t="str">
        <f t="shared" si="53"/>
        <v/>
      </c>
      <c r="AY291" s="225"/>
      <c r="AZ291" s="226"/>
      <c r="BA291" s="226"/>
      <c r="BB291" s="226"/>
      <c r="BC291" s="217"/>
      <c r="BE291" s="227">
        <f t="shared" si="54"/>
        <v>-282</v>
      </c>
      <c r="BK291" s="219"/>
      <c r="BO291" s="219"/>
    </row>
    <row r="292" spans="1:67" ht="11.25" x14ac:dyDescent="0.2">
      <c r="A292" s="151">
        <v>283</v>
      </c>
      <c r="B292" s="152" t="s">
        <v>511</v>
      </c>
      <c r="C292" s="151">
        <v>0</v>
      </c>
      <c r="D292" s="215">
        <v>0</v>
      </c>
      <c r="E292" s="154">
        <v>0</v>
      </c>
      <c r="F292" s="154">
        <v>0</v>
      </c>
      <c r="G292" s="154">
        <v>0</v>
      </c>
      <c r="H292" s="154">
        <v>0</v>
      </c>
      <c r="I292" s="154">
        <v>0</v>
      </c>
      <c r="J292" s="154">
        <v>0</v>
      </c>
      <c r="K292" s="216">
        <v>0</v>
      </c>
      <c r="L292" s="154">
        <v>0</v>
      </c>
      <c r="M292" s="154">
        <v>0</v>
      </c>
      <c r="N292" s="154">
        <v>0</v>
      </c>
      <c r="O292" s="154">
        <v>0</v>
      </c>
      <c r="P292" s="154">
        <v>0</v>
      </c>
      <c r="Q292" s="154">
        <v>0</v>
      </c>
      <c r="R292" s="154">
        <v>0</v>
      </c>
      <c r="S292" s="154">
        <v>0</v>
      </c>
      <c r="T292" s="154">
        <v>0</v>
      </c>
      <c r="U292" s="154">
        <f t="shared" si="50"/>
        <v>0</v>
      </c>
      <c r="V292" s="217">
        <f t="shared" si="44"/>
        <v>0</v>
      </c>
      <c r="W292" s="154"/>
      <c r="X292" s="154">
        <v>0</v>
      </c>
      <c r="Y292" s="154">
        <v>0</v>
      </c>
      <c r="Z292" s="154">
        <f t="shared" si="45"/>
        <v>0</v>
      </c>
      <c r="AA292" s="154">
        <f t="shared" si="46"/>
        <v>0</v>
      </c>
      <c r="AB292" s="154"/>
      <c r="AC292" s="217">
        <v>0</v>
      </c>
      <c r="AD292" s="217">
        <f t="shared" si="47"/>
        <v>0</v>
      </c>
      <c r="AE292" s="218">
        <f t="shared" si="48"/>
        <v>0</v>
      </c>
      <c r="AF292" s="154">
        <v>0</v>
      </c>
      <c r="AG292" s="219" t="s">
        <v>704</v>
      </c>
      <c r="AH292" s="217">
        <f t="shared" si="49"/>
        <v>0</v>
      </c>
      <c r="AI292" s="154"/>
      <c r="AJ292" s="154"/>
      <c r="AK292" s="220">
        <v>0</v>
      </c>
      <c r="AL292" s="220">
        <v>0</v>
      </c>
      <c r="AM292" s="220">
        <v>0</v>
      </c>
      <c r="AN292" s="220">
        <v>0</v>
      </c>
      <c r="AO292" s="221">
        <v>0</v>
      </c>
      <c r="AP292" s="220">
        <f t="shared" si="51"/>
        <v>0</v>
      </c>
      <c r="AQ292" s="220"/>
      <c r="AR292" s="220"/>
      <c r="AS292" s="220"/>
      <c r="AT292" s="222">
        <f t="shared" si="52"/>
        <v>0</v>
      </c>
      <c r="AU292" s="220"/>
      <c r="AV292" s="223" t="s">
        <v>601</v>
      </c>
      <c r="AW292" s="220" t="s">
        <v>601</v>
      </c>
      <c r="AX292" s="224" t="str">
        <f t="shared" si="53"/>
        <v/>
      </c>
      <c r="AY292" s="225"/>
      <c r="AZ292" s="226"/>
      <c r="BA292" s="226"/>
      <c r="BB292" s="226"/>
      <c r="BC292" s="217"/>
      <c r="BE292" s="227">
        <f t="shared" si="54"/>
        <v>-283</v>
      </c>
      <c r="BK292" s="219"/>
      <c r="BO292" s="219"/>
    </row>
    <row r="293" spans="1:67" ht="11.25" x14ac:dyDescent="0.2">
      <c r="A293" s="151">
        <v>284</v>
      </c>
      <c r="B293" s="152" t="s">
        <v>123</v>
      </c>
      <c r="C293" s="151">
        <v>1</v>
      </c>
      <c r="D293" s="215">
        <v>0</v>
      </c>
      <c r="E293" s="154">
        <v>200000</v>
      </c>
      <c r="F293" s="154">
        <v>0</v>
      </c>
      <c r="G293" s="154">
        <v>0</v>
      </c>
      <c r="H293" s="154">
        <v>0</v>
      </c>
      <c r="I293" s="154">
        <v>0</v>
      </c>
      <c r="J293" s="154">
        <v>932756</v>
      </c>
      <c r="K293" s="216">
        <v>700000</v>
      </c>
      <c r="L293" s="154">
        <v>2184610</v>
      </c>
      <c r="M293" s="154">
        <v>3219</v>
      </c>
      <c r="N293" s="154">
        <v>0</v>
      </c>
      <c r="O293" s="154">
        <v>238413.07</v>
      </c>
      <c r="P293" s="154">
        <v>0</v>
      </c>
      <c r="Q293" s="154">
        <v>0</v>
      </c>
      <c r="R293" s="154">
        <v>0</v>
      </c>
      <c r="S293" s="154">
        <v>0</v>
      </c>
      <c r="T293" s="154" t="s">
        <v>706</v>
      </c>
      <c r="U293" s="154">
        <f t="shared" si="50"/>
        <v>2729771.0700000003</v>
      </c>
      <c r="V293" s="217">
        <f t="shared" si="44"/>
        <v>5.862422213742029</v>
      </c>
      <c r="W293" s="154"/>
      <c r="X293" s="154">
        <v>32165599.711240005</v>
      </c>
      <c r="Y293" s="154">
        <v>46563877.020000003</v>
      </c>
      <c r="Z293" s="154">
        <f t="shared" si="45"/>
        <v>14398277.308759999</v>
      </c>
      <c r="AA293" s="154">
        <f t="shared" si="46"/>
        <v>844087.80734492419</v>
      </c>
      <c r="AB293" s="154"/>
      <c r="AC293" s="217">
        <v>140.56067905503079</v>
      </c>
      <c r="AD293" s="217">
        <f t="shared" si="47"/>
        <v>142.13877441457646</v>
      </c>
      <c r="AE293" s="218">
        <f t="shared" si="48"/>
        <v>1.5780953595456708</v>
      </c>
      <c r="AF293" s="154">
        <v>176</v>
      </c>
      <c r="AG293" s="219">
        <v>1</v>
      </c>
      <c r="AH293" s="217">
        <f t="shared" si="49"/>
        <v>142.13877441457646</v>
      </c>
      <c r="AI293" s="154"/>
      <c r="AJ293" s="154"/>
      <c r="AK293" s="220">
        <v>140.56067905503079</v>
      </c>
      <c r="AL293" s="220">
        <v>150.15375032260559</v>
      </c>
      <c r="AM293" s="220">
        <v>140.56067905503079</v>
      </c>
      <c r="AN293" s="220">
        <v>140.56067905503079</v>
      </c>
      <c r="AO293" s="221">
        <v>142.03903780003455</v>
      </c>
      <c r="AP293" s="220">
        <f t="shared" si="51"/>
        <v>142.13877441457646</v>
      </c>
      <c r="AQ293" s="220"/>
      <c r="AR293" s="220"/>
      <c r="AS293" s="220"/>
      <c r="AT293" s="222">
        <f t="shared" si="52"/>
        <v>9.973661454191074E-2</v>
      </c>
      <c r="AU293" s="220"/>
      <c r="AV293" s="223">
        <v>9.6087151862403939</v>
      </c>
      <c r="AW293" s="220">
        <v>7.8756073980082109</v>
      </c>
      <c r="AX293" s="224">
        <f t="shared" si="53"/>
        <v>-1.733107788232183</v>
      </c>
      <c r="AY293" s="225"/>
      <c r="AZ293" s="226"/>
      <c r="BA293" s="226"/>
      <c r="BB293" s="226"/>
      <c r="BC293" s="217"/>
      <c r="BE293" s="227">
        <f t="shared" si="54"/>
        <v>-284</v>
      </c>
      <c r="BK293" s="219"/>
      <c r="BO293" s="219"/>
    </row>
    <row r="294" spans="1:67" ht="11.25" x14ac:dyDescent="0.2">
      <c r="A294" s="151">
        <v>285</v>
      </c>
      <c r="B294" s="152" t="s">
        <v>64</v>
      </c>
      <c r="C294" s="151">
        <v>1</v>
      </c>
      <c r="D294" s="215">
        <v>0</v>
      </c>
      <c r="E294" s="154">
        <v>0</v>
      </c>
      <c r="F294" s="154">
        <v>0</v>
      </c>
      <c r="G294" s="154">
        <v>0</v>
      </c>
      <c r="H294" s="154">
        <v>0</v>
      </c>
      <c r="I294" s="154">
        <v>0</v>
      </c>
      <c r="J294" s="154">
        <v>1121772</v>
      </c>
      <c r="K294" s="216">
        <v>1957520</v>
      </c>
      <c r="L294" s="154">
        <v>139602</v>
      </c>
      <c r="M294" s="154">
        <v>9689</v>
      </c>
      <c r="N294" s="154">
        <v>0</v>
      </c>
      <c r="O294" s="154">
        <v>179318.37</v>
      </c>
      <c r="P294" s="154">
        <v>0</v>
      </c>
      <c r="Q294" s="154">
        <v>0</v>
      </c>
      <c r="R294" s="154">
        <v>0</v>
      </c>
      <c r="S294" s="154">
        <v>0</v>
      </c>
      <c r="T294" s="154" t="s">
        <v>706</v>
      </c>
      <c r="U294" s="154">
        <f t="shared" si="50"/>
        <v>3310179.97</v>
      </c>
      <c r="V294" s="217">
        <f t="shared" si="44"/>
        <v>4.9293959604167261</v>
      </c>
      <c r="W294" s="154"/>
      <c r="X294" s="154">
        <v>56987020.295979992</v>
      </c>
      <c r="Y294" s="154">
        <v>67151837.599999994</v>
      </c>
      <c r="Z294" s="154">
        <f t="shared" si="45"/>
        <v>10164817.304020002</v>
      </c>
      <c r="AA294" s="154">
        <f t="shared" si="46"/>
        <v>501064.0935681024</v>
      </c>
      <c r="AB294" s="154"/>
      <c r="AC294" s="217">
        <v>124.09814814898641</v>
      </c>
      <c r="AD294" s="217">
        <f t="shared" si="47"/>
        <v>116.95781453436267</v>
      </c>
      <c r="AE294" s="218">
        <f t="shared" si="48"/>
        <v>-7.1403336146237422</v>
      </c>
      <c r="AF294" s="154">
        <v>119</v>
      </c>
      <c r="AG294" s="219">
        <v>1</v>
      </c>
      <c r="AH294" s="217">
        <f t="shared" si="49"/>
        <v>116.95781453436267</v>
      </c>
      <c r="AI294" s="154"/>
      <c r="AJ294" s="154"/>
      <c r="AK294" s="220">
        <v>124.09814814898641</v>
      </c>
      <c r="AL294" s="220">
        <v>119.03173235749338</v>
      </c>
      <c r="AM294" s="220">
        <v>118.82081512759098</v>
      </c>
      <c r="AN294" s="220">
        <v>124.09814814898641</v>
      </c>
      <c r="AO294" s="221">
        <v>124.09814814898641</v>
      </c>
      <c r="AP294" s="220">
        <f t="shared" si="51"/>
        <v>116.95781453436267</v>
      </c>
      <c r="AQ294" s="220"/>
      <c r="AR294" s="220"/>
      <c r="AS294" s="220"/>
      <c r="AT294" s="222">
        <f t="shared" si="52"/>
        <v>-7.1403336146237422</v>
      </c>
      <c r="AU294" s="220"/>
      <c r="AV294" s="223">
        <v>12.599654036443464</v>
      </c>
      <c r="AW294" s="220">
        <v>6.0000398874237453</v>
      </c>
      <c r="AX294" s="224">
        <f t="shared" si="53"/>
        <v>-6.5996141490197191</v>
      </c>
      <c r="AY294" s="225"/>
      <c r="AZ294" s="226"/>
      <c r="BA294" s="226"/>
      <c r="BB294" s="226"/>
      <c r="BC294" s="217"/>
      <c r="BE294" s="227">
        <f t="shared" si="54"/>
        <v>-285</v>
      </c>
      <c r="BK294" s="219"/>
      <c r="BO294" s="219"/>
    </row>
    <row r="295" spans="1:67" ht="11.25" x14ac:dyDescent="0.2">
      <c r="A295" s="151">
        <v>286</v>
      </c>
      <c r="B295" s="152" t="s">
        <v>512</v>
      </c>
      <c r="C295" s="151">
        <v>0</v>
      </c>
      <c r="D295" s="215">
        <v>0</v>
      </c>
      <c r="E295" s="154">
        <v>0</v>
      </c>
      <c r="F295" s="154">
        <v>0</v>
      </c>
      <c r="G295" s="154">
        <v>0</v>
      </c>
      <c r="H295" s="154">
        <v>0</v>
      </c>
      <c r="I295" s="154">
        <v>0</v>
      </c>
      <c r="J295" s="154">
        <v>0</v>
      </c>
      <c r="K295" s="216">
        <v>0</v>
      </c>
      <c r="L295" s="154">
        <v>0</v>
      </c>
      <c r="M295" s="154">
        <v>0</v>
      </c>
      <c r="N295" s="154">
        <v>0</v>
      </c>
      <c r="O295" s="154">
        <v>0</v>
      </c>
      <c r="P295" s="154">
        <v>0</v>
      </c>
      <c r="Q295" s="154">
        <v>0</v>
      </c>
      <c r="R295" s="154">
        <v>0</v>
      </c>
      <c r="S295" s="154">
        <v>0</v>
      </c>
      <c r="T295" s="154">
        <v>0</v>
      </c>
      <c r="U295" s="154">
        <f t="shared" si="50"/>
        <v>0</v>
      </c>
      <c r="V295" s="217">
        <f t="shared" si="44"/>
        <v>0</v>
      </c>
      <c r="W295" s="154"/>
      <c r="X295" s="154">
        <v>0</v>
      </c>
      <c r="Y295" s="154">
        <v>778.5</v>
      </c>
      <c r="Z295" s="154">
        <f t="shared" si="45"/>
        <v>778.5</v>
      </c>
      <c r="AA295" s="154">
        <f t="shared" si="46"/>
        <v>0</v>
      </c>
      <c r="AB295" s="154"/>
      <c r="AC295" s="217">
        <v>0</v>
      </c>
      <c r="AD295" s="217">
        <f t="shared" si="47"/>
        <v>0</v>
      </c>
      <c r="AE295" s="218">
        <f t="shared" si="48"/>
        <v>0</v>
      </c>
      <c r="AF295" s="154">
        <v>0</v>
      </c>
      <c r="AG295" s="219" t="s">
        <v>704</v>
      </c>
      <c r="AH295" s="217">
        <f t="shared" si="49"/>
        <v>0</v>
      </c>
      <c r="AI295" s="154"/>
      <c r="AJ295" s="154"/>
      <c r="AK295" s="220">
        <v>0</v>
      </c>
      <c r="AL295" s="220">
        <v>0</v>
      </c>
      <c r="AM295" s="220">
        <v>0</v>
      </c>
      <c r="AN295" s="220">
        <v>0</v>
      </c>
      <c r="AO295" s="221">
        <v>0</v>
      </c>
      <c r="AP295" s="220">
        <f t="shared" si="51"/>
        <v>0</v>
      </c>
      <c r="AQ295" s="220"/>
      <c r="AR295" s="220"/>
      <c r="AS295" s="220"/>
      <c r="AT295" s="222">
        <f t="shared" si="52"/>
        <v>0</v>
      </c>
      <c r="AU295" s="220"/>
      <c r="AV295" s="223" t="s">
        <v>601</v>
      </c>
      <c r="AW295" s="220" t="s">
        <v>601</v>
      </c>
      <c r="AX295" s="224" t="str">
        <f t="shared" si="53"/>
        <v/>
      </c>
      <c r="AY295" s="225"/>
      <c r="AZ295" s="226"/>
      <c r="BA295" s="226"/>
      <c r="BB295" s="226"/>
      <c r="BC295" s="217"/>
      <c r="BE295" s="227">
        <f t="shared" si="54"/>
        <v>-286</v>
      </c>
      <c r="BK295" s="219"/>
      <c r="BO295" s="219"/>
    </row>
    <row r="296" spans="1:67" ht="11.25" x14ac:dyDescent="0.2">
      <c r="A296" s="151">
        <v>287</v>
      </c>
      <c r="B296" s="152" t="s">
        <v>349</v>
      </c>
      <c r="C296" s="151">
        <v>1</v>
      </c>
      <c r="D296" s="215">
        <v>0</v>
      </c>
      <c r="E296" s="154">
        <v>499600</v>
      </c>
      <c r="F296" s="154">
        <v>0</v>
      </c>
      <c r="G296" s="154">
        <v>0</v>
      </c>
      <c r="H296" s="154">
        <v>0</v>
      </c>
      <c r="I296" s="154">
        <v>0</v>
      </c>
      <c r="J296" s="154">
        <v>1021247</v>
      </c>
      <c r="K296" s="216">
        <v>291236</v>
      </c>
      <c r="L296" s="154">
        <v>214514</v>
      </c>
      <c r="M296" s="154">
        <v>0</v>
      </c>
      <c r="N296" s="154">
        <v>0</v>
      </c>
      <c r="O296" s="154">
        <v>37163.56</v>
      </c>
      <c r="P296" s="154">
        <v>0</v>
      </c>
      <c r="Q296" s="154">
        <v>0</v>
      </c>
      <c r="R296" s="154">
        <v>0</v>
      </c>
      <c r="S296" s="154">
        <v>0</v>
      </c>
      <c r="T296" s="154" t="s">
        <v>706</v>
      </c>
      <c r="U296" s="154">
        <f t="shared" si="50"/>
        <v>1913600.76</v>
      </c>
      <c r="V296" s="217">
        <f t="shared" si="44"/>
        <v>12.675588963561962</v>
      </c>
      <c r="W296" s="154"/>
      <c r="X296" s="154">
        <v>10737439.589999998</v>
      </c>
      <c r="Y296" s="154">
        <v>15096740.4</v>
      </c>
      <c r="Z296" s="154">
        <f t="shared" si="45"/>
        <v>4359300.8100000024</v>
      </c>
      <c r="AA296" s="154">
        <f t="shared" si="46"/>
        <v>552567.05236082757</v>
      </c>
      <c r="AB296" s="154"/>
      <c r="AC296" s="217">
        <v>138.83114289976373</v>
      </c>
      <c r="AD296" s="217">
        <f t="shared" si="47"/>
        <v>135.4529003467872</v>
      </c>
      <c r="AE296" s="218">
        <f t="shared" si="48"/>
        <v>-3.3782425529765305</v>
      </c>
      <c r="AF296" s="154">
        <v>23</v>
      </c>
      <c r="AG296" s="219">
        <v>1</v>
      </c>
      <c r="AH296" s="217">
        <f t="shared" si="49"/>
        <v>135.4529003467872</v>
      </c>
      <c r="AI296" s="154"/>
      <c r="AJ296" s="154"/>
      <c r="AK296" s="220">
        <v>138.83114289976373</v>
      </c>
      <c r="AL296" s="220">
        <v>138.83113981535652</v>
      </c>
      <c r="AM296" s="220">
        <v>138.83114289976373</v>
      </c>
      <c r="AN296" s="220">
        <v>138.83114289976373</v>
      </c>
      <c r="AO296" s="221">
        <v>135.59161351457584</v>
      </c>
      <c r="AP296" s="220">
        <f t="shared" si="51"/>
        <v>135.4529003467872</v>
      </c>
      <c r="AQ296" s="220"/>
      <c r="AR296" s="220"/>
      <c r="AS296" s="220"/>
      <c r="AT296" s="222">
        <f t="shared" si="52"/>
        <v>-0.13871316778863729</v>
      </c>
      <c r="AU296" s="220"/>
      <c r="AV296" s="223">
        <v>11.607425248904347</v>
      </c>
      <c r="AW296" s="220">
        <v>9.467702046533482</v>
      </c>
      <c r="AX296" s="224">
        <f t="shared" si="53"/>
        <v>-2.139723202370865</v>
      </c>
      <c r="AY296" s="225"/>
      <c r="AZ296" s="226"/>
      <c r="BA296" s="226"/>
      <c r="BB296" s="226"/>
      <c r="BC296" s="217"/>
      <c r="BE296" s="227">
        <f t="shared" si="54"/>
        <v>-287</v>
      </c>
      <c r="BK296" s="219"/>
      <c r="BO296" s="219"/>
    </row>
    <row r="297" spans="1:67" ht="11.25" x14ac:dyDescent="0.2">
      <c r="A297" s="151">
        <v>288</v>
      </c>
      <c r="B297" s="152" t="s">
        <v>276</v>
      </c>
      <c r="C297" s="151">
        <v>1</v>
      </c>
      <c r="D297" s="215">
        <v>0</v>
      </c>
      <c r="E297" s="154">
        <v>0</v>
      </c>
      <c r="F297" s="154">
        <v>0</v>
      </c>
      <c r="G297" s="154">
        <v>0</v>
      </c>
      <c r="H297" s="154">
        <v>0</v>
      </c>
      <c r="I297" s="154">
        <v>0</v>
      </c>
      <c r="J297" s="154">
        <v>1239629</v>
      </c>
      <c r="K297" s="216">
        <v>0</v>
      </c>
      <c r="L297" s="154">
        <v>950125</v>
      </c>
      <c r="M297" s="154">
        <v>0</v>
      </c>
      <c r="N297" s="154">
        <v>0</v>
      </c>
      <c r="O297" s="154">
        <v>4012.26</v>
      </c>
      <c r="P297" s="154">
        <v>0</v>
      </c>
      <c r="Q297" s="154">
        <v>0</v>
      </c>
      <c r="R297" s="154">
        <v>0</v>
      </c>
      <c r="S297" s="154">
        <v>0</v>
      </c>
      <c r="T297" s="154" t="s">
        <v>706</v>
      </c>
      <c r="U297" s="154">
        <f t="shared" si="50"/>
        <v>1528678.7599999998</v>
      </c>
      <c r="V297" s="217">
        <f t="shared" si="44"/>
        <v>2.9869775485178831</v>
      </c>
      <c r="W297" s="154"/>
      <c r="X297" s="154">
        <v>28628096.43</v>
      </c>
      <c r="Y297" s="154">
        <v>51178113.5</v>
      </c>
      <c r="Z297" s="154">
        <f t="shared" si="45"/>
        <v>22550017.07</v>
      </c>
      <c r="AA297" s="154">
        <f t="shared" si="46"/>
        <v>673563.94706785015</v>
      </c>
      <c r="AB297" s="154"/>
      <c r="AC297" s="217">
        <v>173.42576294710244</v>
      </c>
      <c r="AD297" s="217">
        <f t="shared" si="47"/>
        <v>176.41602429425711</v>
      </c>
      <c r="AE297" s="218">
        <f t="shared" si="48"/>
        <v>2.9902613471546715</v>
      </c>
      <c r="AF297" s="154">
        <v>3</v>
      </c>
      <c r="AG297" s="219">
        <v>1</v>
      </c>
      <c r="AH297" s="217">
        <f t="shared" si="49"/>
        <v>176.41602429425711</v>
      </c>
      <c r="AI297" s="154"/>
      <c r="AJ297" s="154"/>
      <c r="AK297" s="220">
        <v>173.42576294710244</v>
      </c>
      <c r="AL297" s="220">
        <v>173.47886523610794</v>
      </c>
      <c r="AM297" s="220">
        <v>173.42582142351208</v>
      </c>
      <c r="AN297" s="220">
        <v>173.42576294710244</v>
      </c>
      <c r="AO297" s="221">
        <v>176.03183443871927</v>
      </c>
      <c r="AP297" s="220">
        <f t="shared" si="51"/>
        <v>176.41602429425711</v>
      </c>
      <c r="AQ297" s="220"/>
      <c r="AR297" s="220"/>
      <c r="AS297" s="220"/>
      <c r="AT297" s="222">
        <f t="shared" si="52"/>
        <v>0.38418985553784069</v>
      </c>
      <c r="AU297" s="220"/>
      <c r="AV297" s="223">
        <v>6.6638249032548584</v>
      </c>
      <c r="AW297" s="220">
        <v>8.3566280050742225</v>
      </c>
      <c r="AX297" s="224">
        <f t="shared" si="53"/>
        <v>1.6928031018193641</v>
      </c>
      <c r="AY297" s="225"/>
      <c r="AZ297" s="226"/>
      <c r="BA297" s="226"/>
      <c r="BB297" s="226"/>
      <c r="BC297" s="217"/>
      <c r="BE297" s="227">
        <f t="shared" si="54"/>
        <v>-288</v>
      </c>
      <c r="BK297" s="219"/>
      <c r="BO297" s="219"/>
    </row>
    <row r="298" spans="1:67" ht="11.25" x14ac:dyDescent="0.2">
      <c r="A298" s="151">
        <v>289</v>
      </c>
      <c r="B298" s="152" t="s">
        <v>513</v>
      </c>
      <c r="C298" s="151">
        <v>1</v>
      </c>
      <c r="D298" s="215">
        <v>0</v>
      </c>
      <c r="E298" s="154">
        <v>0</v>
      </c>
      <c r="F298" s="154">
        <v>0</v>
      </c>
      <c r="G298" s="154">
        <v>0</v>
      </c>
      <c r="H298" s="154">
        <v>0</v>
      </c>
      <c r="I298" s="154">
        <v>0</v>
      </c>
      <c r="J298" s="154">
        <v>0</v>
      </c>
      <c r="K298" s="216">
        <v>0</v>
      </c>
      <c r="L298" s="154">
        <v>40034.410000000003</v>
      </c>
      <c r="M298" s="154">
        <v>0</v>
      </c>
      <c r="N298" s="154">
        <v>15136</v>
      </c>
      <c r="O298" s="154">
        <v>0</v>
      </c>
      <c r="P298" s="154">
        <v>0</v>
      </c>
      <c r="Q298" s="154">
        <v>0</v>
      </c>
      <c r="R298" s="154">
        <v>0</v>
      </c>
      <c r="S298" s="154">
        <v>0</v>
      </c>
      <c r="T298" s="154" t="s">
        <v>706</v>
      </c>
      <c r="U298" s="154">
        <f t="shared" si="50"/>
        <v>27146.323000000004</v>
      </c>
      <c r="V298" s="217">
        <f t="shared" si="44"/>
        <v>0.65005826016172275</v>
      </c>
      <c r="W298" s="154"/>
      <c r="X298" s="154">
        <v>1946645.5199999998</v>
      </c>
      <c r="Y298" s="154">
        <v>4175983.0870000003</v>
      </c>
      <c r="Z298" s="154">
        <f t="shared" si="45"/>
        <v>2229337.5670000007</v>
      </c>
      <c r="AA298" s="154">
        <f t="shared" si="46"/>
        <v>14491.993001171886</v>
      </c>
      <c r="AB298" s="154"/>
      <c r="AC298" s="217">
        <v>175.18214716521902</v>
      </c>
      <c r="AD298" s="217">
        <f t="shared" si="47"/>
        <v>213.77754969989752</v>
      </c>
      <c r="AE298" s="218">
        <f t="shared" si="48"/>
        <v>38.595402534678499</v>
      </c>
      <c r="AF298" s="154">
        <v>0</v>
      </c>
      <c r="AG298" s="219">
        <v>1</v>
      </c>
      <c r="AH298" s="217">
        <f t="shared" si="49"/>
        <v>213.77754969989752</v>
      </c>
      <c r="AI298" s="154"/>
      <c r="AJ298" s="154"/>
      <c r="AK298" s="220">
        <v>175.18214716521902</v>
      </c>
      <c r="AL298" s="220">
        <v>158.21728694137462</v>
      </c>
      <c r="AM298" s="220">
        <v>175.18214716521902</v>
      </c>
      <c r="AN298" s="220">
        <v>175.18214716521902</v>
      </c>
      <c r="AO298" s="221">
        <v>216.47002333656496</v>
      </c>
      <c r="AP298" s="220">
        <f t="shared" si="51"/>
        <v>213.77754969989752</v>
      </c>
      <c r="AQ298" s="220"/>
      <c r="AR298" s="220"/>
      <c r="AS298" s="220"/>
      <c r="AT298" s="222">
        <f t="shared" si="52"/>
        <v>-2.6924736366674438</v>
      </c>
      <c r="AU298" s="220"/>
      <c r="AV298" s="223">
        <v>-6.916269321535319</v>
      </c>
      <c r="AW298" s="220">
        <v>13.88683991518127</v>
      </c>
      <c r="AX298" s="224">
        <f t="shared" si="53"/>
        <v>20.803109236716587</v>
      </c>
      <c r="AY298" s="225"/>
      <c r="AZ298" s="226"/>
      <c r="BA298" s="226"/>
      <c r="BB298" s="226"/>
      <c r="BC298" s="217"/>
      <c r="BE298" s="227">
        <f t="shared" si="54"/>
        <v>-289</v>
      </c>
      <c r="BK298" s="219"/>
      <c r="BO298" s="219"/>
    </row>
    <row r="299" spans="1:67" ht="11.25" x14ac:dyDescent="0.2">
      <c r="A299" s="151">
        <v>290</v>
      </c>
      <c r="B299" s="152" t="s">
        <v>514</v>
      </c>
      <c r="C299" s="151">
        <v>1</v>
      </c>
      <c r="D299" s="215">
        <v>0</v>
      </c>
      <c r="E299" s="154">
        <v>158244</v>
      </c>
      <c r="F299" s="154">
        <v>0</v>
      </c>
      <c r="G299" s="154">
        <v>0</v>
      </c>
      <c r="H299" s="154">
        <v>0</v>
      </c>
      <c r="I299" s="154">
        <v>109000</v>
      </c>
      <c r="J299" s="154">
        <v>0</v>
      </c>
      <c r="K299" s="216">
        <v>66365</v>
      </c>
      <c r="L299" s="154">
        <v>409300</v>
      </c>
      <c r="M299" s="154">
        <v>19090</v>
      </c>
      <c r="N299" s="154">
        <v>86697</v>
      </c>
      <c r="O299" s="154">
        <v>3158.68</v>
      </c>
      <c r="P299" s="154">
        <v>0</v>
      </c>
      <c r="Q299" s="154">
        <v>0</v>
      </c>
      <c r="R299" s="154">
        <v>700000</v>
      </c>
      <c r="S299" s="154">
        <v>0</v>
      </c>
      <c r="T299" s="154" t="s">
        <v>703</v>
      </c>
      <c r="U299" s="154">
        <f t="shared" si="50"/>
        <v>1551854.6800000002</v>
      </c>
      <c r="V299" s="217">
        <f t="shared" si="44"/>
        <v>6.7754477601957088</v>
      </c>
      <c r="W299" s="154"/>
      <c r="X299" s="154">
        <v>16076441.029999997</v>
      </c>
      <c r="Y299" s="154">
        <v>22904090.399999999</v>
      </c>
      <c r="Z299" s="154">
        <f t="shared" si="45"/>
        <v>6827649.370000001</v>
      </c>
      <c r="AA299" s="154">
        <f t="shared" si="46"/>
        <v>462603.81631368148</v>
      </c>
      <c r="AB299" s="154"/>
      <c r="AC299" s="217">
        <v>143.5234634394991</v>
      </c>
      <c r="AD299" s="217">
        <f t="shared" si="47"/>
        <v>139.59237956839209</v>
      </c>
      <c r="AE299" s="218">
        <f t="shared" si="48"/>
        <v>-3.9310838711070062</v>
      </c>
      <c r="AF299" s="154">
        <v>0</v>
      </c>
      <c r="AG299" s="219">
        <v>1</v>
      </c>
      <c r="AH299" s="217">
        <f t="shared" si="49"/>
        <v>139.59237956839209</v>
      </c>
      <c r="AI299" s="154"/>
      <c r="AJ299" s="154"/>
      <c r="AK299" s="220">
        <v>143.5234634394991</v>
      </c>
      <c r="AL299" s="220">
        <v>142.61446456276749</v>
      </c>
      <c r="AM299" s="220">
        <v>143.52259273633899</v>
      </c>
      <c r="AN299" s="220">
        <v>143.5234634394991</v>
      </c>
      <c r="AO299" s="221">
        <v>139.75921723848671</v>
      </c>
      <c r="AP299" s="220">
        <f t="shared" si="51"/>
        <v>139.59237956839209</v>
      </c>
      <c r="AQ299" s="220"/>
      <c r="AR299" s="220"/>
      <c r="AS299" s="220"/>
      <c r="AT299" s="222">
        <f t="shared" si="52"/>
        <v>-0.16683767009462258</v>
      </c>
      <c r="AU299" s="220"/>
      <c r="AV299" s="223">
        <v>11.269906139141563</v>
      </c>
      <c r="AW299" s="220">
        <v>9.6059891428383217</v>
      </c>
      <c r="AX299" s="224">
        <f t="shared" si="53"/>
        <v>-1.6639169963032412</v>
      </c>
      <c r="AY299" s="225"/>
      <c r="AZ299" s="226"/>
      <c r="BA299" s="226"/>
      <c r="BB299" s="226"/>
      <c r="BC299" s="217"/>
      <c r="BE299" s="227">
        <f t="shared" si="54"/>
        <v>-290</v>
      </c>
      <c r="BK299" s="219"/>
      <c r="BO299" s="219"/>
    </row>
    <row r="300" spans="1:67" ht="11.25" x14ac:dyDescent="0.2">
      <c r="A300" s="151">
        <v>291</v>
      </c>
      <c r="B300" s="152" t="s">
        <v>138</v>
      </c>
      <c r="C300" s="151">
        <v>1</v>
      </c>
      <c r="D300" s="215">
        <v>0</v>
      </c>
      <c r="E300" s="154">
        <v>62321</v>
      </c>
      <c r="F300" s="154">
        <v>0</v>
      </c>
      <c r="G300" s="154">
        <v>0</v>
      </c>
      <c r="H300" s="154">
        <v>0</v>
      </c>
      <c r="I300" s="154">
        <v>0</v>
      </c>
      <c r="J300" s="154">
        <v>1061931</v>
      </c>
      <c r="K300" s="216">
        <v>340405</v>
      </c>
      <c r="L300" s="154">
        <v>1005842</v>
      </c>
      <c r="M300" s="154">
        <v>0</v>
      </c>
      <c r="N300" s="154">
        <v>0</v>
      </c>
      <c r="O300" s="154">
        <v>92625.47</v>
      </c>
      <c r="P300" s="154">
        <v>0</v>
      </c>
      <c r="Q300" s="154">
        <v>0</v>
      </c>
      <c r="R300" s="154">
        <v>0</v>
      </c>
      <c r="S300" s="154">
        <v>0</v>
      </c>
      <c r="T300" s="154" t="s">
        <v>706</v>
      </c>
      <c r="U300" s="154">
        <f t="shared" si="50"/>
        <v>1859035.0700000003</v>
      </c>
      <c r="V300" s="217">
        <f t="shared" si="44"/>
        <v>5.2387372785213797</v>
      </c>
      <c r="W300" s="154"/>
      <c r="X300" s="154">
        <v>26012947.399999999</v>
      </c>
      <c r="Y300" s="154">
        <v>35486319.911898851</v>
      </c>
      <c r="Z300" s="154">
        <f t="shared" si="45"/>
        <v>9473372.5118988529</v>
      </c>
      <c r="AA300" s="154">
        <f t="shared" si="46"/>
        <v>496285.09731404245</v>
      </c>
      <c r="AB300" s="154"/>
      <c r="AC300" s="217">
        <v>139.32924291943345</v>
      </c>
      <c r="AD300" s="217">
        <f t="shared" si="47"/>
        <v>134.51007406636592</v>
      </c>
      <c r="AE300" s="218">
        <f t="shared" si="48"/>
        <v>-4.8191688530675378</v>
      </c>
      <c r="AF300" s="154">
        <v>59</v>
      </c>
      <c r="AG300" s="219">
        <v>1</v>
      </c>
      <c r="AH300" s="217">
        <f t="shared" si="49"/>
        <v>134.51007406636592</v>
      </c>
      <c r="AI300" s="154"/>
      <c r="AJ300" s="154"/>
      <c r="AK300" s="220">
        <v>139.32924291943345</v>
      </c>
      <c r="AL300" s="220">
        <v>139.18643443579347</v>
      </c>
      <c r="AM300" s="220">
        <v>139.32494203207526</v>
      </c>
      <c r="AN300" s="220">
        <v>139.32924291943345</v>
      </c>
      <c r="AO300" s="221">
        <v>134.83921056282605</v>
      </c>
      <c r="AP300" s="220">
        <f t="shared" si="51"/>
        <v>134.51007406636592</v>
      </c>
      <c r="AQ300" s="220"/>
      <c r="AR300" s="220"/>
      <c r="AS300" s="220"/>
      <c r="AT300" s="222">
        <f t="shared" si="52"/>
        <v>-0.3291364964601371</v>
      </c>
      <c r="AU300" s="220"/>
      <c r="AV300" s="223">
        <v>5.8381031326832051</v>
      </c>
      <c r="AW300" s="220">
        <v>1.6225893496952526</v>
      </c>
      <c r="AX300" s="224">
        <f t="shared" si="53"/>
        <v>-4.2155137829879523</v>
      </c>
      <c r="AY300" s="225"/>
      <c r="AZ300" s="226"/>
      <c r="BA300" s="226"/>
      <c r="BB300" s="226"/>
      <c r="BC300" s="217"/>
      <c r="BE300" s="227">
        <f t="shared" si="54"/>
        <v>-291</v>
      </c>
      <c r="BK300" s="219"/>
      <c r="BO300" s="219"/>
    </row>
    <row r="301" spans="1:67" ht="11.25" x14ac:dyDescent="0.2">
      <c r="A301" s="151">
        <v>292</v>
      </c>
      <c r="B301" s="152" t="s">
        <v>324</v>
      </c>
      <c r="C301" s="151">
        <v>1</v>
      </c>
      <c r="D301" s="215">
        <v>0</v>
      </c>
      <c r="E301" s="154">
        <v>0</v>
      </c>
      <c r="F301" s="154">
        <v>0</v>
      </c>
      <c r="G301" s="154">
        <v>0</v>
      </c>
      <c r="H301" s="154">
        <v>0</v>
      </c>
      <c r="I301" s="154">
        <v>0</v>
      </c>
      <c r="J301" s="154">
        <v>205992</v>
      </c>
      <c r="K301" s="216">
        <v>632933</v>
      </c>
      <c r="L301" s="154">
        <v>2664476.56</v>
      </c>
      <c r="M301" s="154">
        <v>0</v>
      </c>
      <c r="N301" s="154">
        <v>0</v>
      </c>
      <c r="O301" s="154">
        <v>27289.5</v>
      </c>
      <c r="P301" s="154">
        <v>0</v>
      </c>
      <c r="Q301" s="154">
        <v>0</v>
      </c>
      <c r="R301" s="154">
        <v>0</v>
      </c>
      <c r="S301" s="154">
        <v>0</v>
      </c>
      <c r="T301" s="154" t="s">
        <v>706</v>
      </c>
      <c r="U301" s="154">
        <f t="shared" si="50"/>
        <v>1665557.4680000001</v>
      </c>
      <c r="V301" s="217">
        <f t="shared" si="44"/>
        <v>5.4954359207541756</v>
      </c>
      <c r="W301" s="154"/>
      <c r="X301" s="154">
        <v>26694462.580000002</v>
      </c>
      <c r="Y301" s="154">
        <v>30308013.631999999</v>
      </c>
      <c r="Z301" s="154">
        <f t="shared" si="45"/>
        <v>3613551.0519999973</v>
      </c>
      <c r="AA301" s="154">
        <f t="shared" si="46"/>
        <v>198580.38252639826</v>
      </c>
      <c r="AB301" s="154"/>
      <c r="AC301" s="217">
        <v>111.72207316357381</v>
      </c>
      <c r="AD301" s="217">
        <f t="shared" si="47"/>
        <v>112.79280547131958</v>
      </c>
      <c r="AE301" s="218">
        <f t="shared" si="48"/>
        <v>1.0707323077457715</v>
      </c>
      <c r="AF301" s="154">
        <v>18</v>
      </c>
      <c r="AG301" s="219">
        <v>1</v>
      </c>
      <c r="AH301" s="217">
        <f t="shared" si="49"/>
        <v>112.79280547131958</v>
      </c>
      <c r="AI301" s="154"/>
      <c r="AJ301" s="154"/>
      <c r="AK301" s="220">
        <v>111.72207316357381</v>
      </c>
      <c r="AL301" s="220">
        <v>111.57143550215424</v>
      </c>
      <c r="AM301" s="220">
        <v>111.72207316357381</v>
      </c>
      <c r="AN301" s="220">
        <v>111.72207316357381</v>
      </c>
      <c r="AO301" s="221">
        <v>112.05496067832816</v>
      </c>
      <c r="AP301" s="220">
        <f t="shared" si="51"/>
        <v>112.79280547131958</v>
      </c>
      <c r="AQ301" s="220"/>
      <c r="AR301" s="220"/>
      <c r="AS301" s="220"/>
      <c r="AT301" s="222">
        <f t="shared" si="52"/>
        <v>0.73784479299142447</v>
      </c>
      <c r="AU301" s="220"/>
      <c r="AV301" s="223">
        <v>5.6351909523797987</v>
      </c>
      <c r="AW301" s="220">
        <v>6.638498702917957</v>
      </c>
      <c r="AX301" s="224">
        <f t="shared" si="53"/>
        <v>1.0033077505381582</v>
      </c>
      <c r="AY301" s="225"/>
      <c r="AZ301" s="226"/>
      <c r="BA301" s="226"/>
      <c r="BB301" s="226"/>
      <c r="BC301" s="217"/>
      <c r="BE301" s="227">
        <f t="shared" si="54"/>
        <v>-292</v>
      </c>
      <c r="BK301" s="219"/>
      <c r="BO301" s="219"/>
    </row>
    <row r="302" spans="1:67" ht="11.25" x14ac:dyDescent="0.2">
      <c r="A302" s="151">
        <v>293</v>
      </c>
      <c r="B302" s="152" t="s">
        <v>65</v>
      </c>
      <c r="C302" s="151">
        <v>1</v>
      </c>
      <c r="D302" s="215">
        <v>0</v>
      </c>
      <c r="E302" s="154">
        <v>803775</v>
      </c>
      <c r="F302" s="154">
        <v>0</v>
      </c>
      <c r="G302" s="154">
        <v>0</v>
      </c>
      <c r="H302" s="154">
        <v>0</v>
      </c>
      <c r="I302" s="154">
        <v>153786</v>
      </c>
      <c r="J302" s="154">
        <v>2033038</v>
      </c>
      <c r="K302" s="216">
        <v>4099437</v>
      </c>
      <c r="L302" s="154">
        <v>4314963.2300000004</v>
      </c>
      <c r="M302" s="154">
        <v>13981</v>
      </c>
      <c r="N302" s="154">
        <v>208094</v>
      </c>
      <c r="O302" s="154">
        <v>105560.14</v>
      </c>
      <c r="P302" s="154">
        <v>0</v>
      </c>
      <c r="Q302" s="154">
        <v>0</v>
      </c>
      <c r="R302" s="154">
        <v>0</v>
      </c>
      <c r="S302" s="154">
        <v>0</v>
      </c>
      <c r="T302" s="154" t="s">
        <v>712</v>
      </c>
      <c r="U302" s="154">
        <f t="shared" si="50"/>
        <v>11732634.370000001</v>
      </c>
      <c r="V302" s="217">
        <f t="shared" si="44"/>
        <v>8.6027807207423841</v>
      </c>
      <c r="W302" s="154"/>
      <c r="X302" s="154">
        <v>131396476.31</v>
      </c>
      <c r="Y302" s="154">
        <v>136381883.38</v>
      </c>
      <c r="Z302" s="154">
        <f t="shared" si="45"/>
        <v>4985407.0699999928</v>
      </c>
      <c r="AA302" s="154">
        <f t="shared" si="46"/>
        <v>428883.63826848718</v>
      </c>
      <c r="AB302" s="154"/>
      <c r="AC302" s="217">
        <v>102.69881399723218</v>
      </c>
      <c r="AD302" s="217">
        <f t="shared" si="47"/>
        <v>103.46776683796406</v>
      </c>
      <c r="AE302" s="218">
        <f t="shared" si="48"/>
        <v>0.76895284073188463</v>
      </c>
      <c r="AF302" s="154">
        <v>120</v>
      </c>
      <c r="AG302" s="219">
        <v>1</v>
      </c>
      <c r="AH302" s="217">
        <f t="shared" si="49"/>
        <v>103.46776683796406</v>
      </c>
      <c r="AI302" s="154"/>
      <c r="AJ302" s="154"/>
      <c r="AK302" s="220">
        <v>102.69881399723218</v>
      </c>
      <c r="AL302" s="220">
        <v>102.79805515529472</v>
      </c>
      <c r="AM302" s="220">
        <v>102.82665803199748</v>
      </c>
      <c r="AN302" s="220">
        <v>102.69881399723218</v>
      </c>
      <c r="AO302" s="221">
        <v>102.87496651549677</v>
      </c>
      <c r="AP302" s="220">
        <f t="shared" si="51"/>
        <v>103.46776683796406</v>
      </c>
      <c r="AQ302" s="220"/>
      <c r="AR302" s="220"/>
      <c r="AS302" s="220"/>
      <c r="AT302" s="222">
        <f t="shared" si="52"/>
        <v>0.59280032246729775</v>
      </c>
      <c r="AU302" s="220"/>
      <c r="AV302" s="223">
        <v>10.669097540232126</v>
      </c>
      <c r="AW302" s="220">
        <v>11.558525803307015</v>
      </c>
      <c r="AX302" s="224">
        <f t="shared" si="53"/>
        <v>0.88942826307488865</v>
      </c>
      <c r="AY302" s="225"/>
      <c r="AZ302" s="226"/>
      <c r="BA302" s="226"/>
      <c r="BB302" s="226"/>
      <c r="BC302" s="217"/>
      <c r="BE302" s="227">
        <f t="shared" si="54"/>
        <v>-293</v>
      </c>
      <c r="BK302" s="219"/>
      <c r="BO302" s="219"/>
    </row>
    <row r="303" spans="1:67" ht="11.25" x14ac:dyDescent="0.2">
      <c r="A303" s="151">
        <v>294</v>
      </c>
      <c r="B303" s="152" t="s">
        <v>515</v>
      </c>
      <c r="C303" s="151">
        <v>0</v>
      </c>
      <c r="D303" s="215">
        <v>0</v>
      </c>
      <c r="E303" s="154">
        <v>0</v>
      </c>
      <c r="F303" s="154">
        <v>0</v>
      </c>
      <c r="G303" s="154">
        <v>0</v>
      </c>
      <c r="H303" s="154">
        <v>0</v>
      </c>
      <c r="I303" s="154">
        <v>0</v>
      </c>
      <c r="J303" s="154">
        <v>0</v>
      </c>
      <c r="K303" s="216">
        <v>0</v>
      </c>
      <c r="L303" s="154">
        <v>0</v>
      </c>
      <c r="M303" s="154">
        <v>0</v>
      </c>
      <c r="N303" s="154">
        <v>0</v>
      </c>
      <c r="O303" s="154">
        <v>0</v>
      </c>
      <c r="P303" s="154">
        <v>0</v>
      </c>
      <c r="Q303" s="154">
        <v>0</v>
      </c>
      <c r="R303" s="154">
        <v>0</v>
      </c>
      <c r="S303" s="154">
        <v>0</v>
      </c>
      <c r="T303" s="154">
        <v>0</v>
      </c>
      <c r="U303" s="154">
        <f t="shared" si="50"/>
        <v>0</v>
      </c>
      <c r="V303" s="217">
        <f t="shared" si="44"/>
        <v>0</v>
      </c>
      <c r="W303" s="154"/>
      <c r="X303" s="154">
        <v>0</v>
      </c>
      <c r="Y303" s="154">
        <v>692.2</v>
      </c>
      <c r="Z303" s="154">
        <f t="shared" si="45"/>
        <v>692.2</v>
      </c>
      <c r="AA303" s="154">
        <f t="shared" si="46"/>
        <v>0</v>
      </c>
      <c r="AB303" s="154"/>
      <c r="AC303" s="217">
        <v>0</v>
      </c>
      <c r="AD303" s="217">
        <f t="shared" si="47"/>
        <v>0</v>
      </c>
      <c r="AE303" s="218">
        <f t="shared" si="48"/>
        <v>0</v>
      </c>
      <c r="AF303" s="154">
        <v>0</v>
      </c>
      <c r="AG303" s="219" t="s">
        <v>704</v>
      </c>
      <c r="AH303" s="217">
        <f t="shared" si="49"/>
        <v>0</v>
      </c>
      <c r="AI303" s="154"/>
      <c r="AJ303" s="154"/>
      <c r="AK303" s="220">
        <v>0</v>
      </c>
      <c r="AL303" s="220">
        <v>0</v>
      </c>
      <c r="AM303" s="220">
        <v>0</v>
      </c>
      <c r="AN303" s="220">
        <v>0</v>
      </c>
      <c r="AO303" s="221">
        <v>0</v>
      </c>
      <c r="AP303" s="220">
        <f t="shared" si="51"/>
        <v>0</v>
      </c>
      <c r="AQ303" s="220"/>
      <c r="AR303" s="220"/>
      <c r="AS303" s="220"/>
      <c r="AT303" s="222">
        <f t="shared" si="52"/>
        <v>0</v>
      </c>
      <c r="AU303" s="220"/>
      <c r="AV303" s="223" t="s">
        <v>601</v>
      </c>
      <c r="AW303" s="220" t="s">
        <v>601</v>
      </c>
      <c r="AX303" s="224" t="str">
        <f t="shared" si="53"/>
        <v/>
      </c>
      <c r="AY303" s="225"/>
      <c r="AZ303" s="226"/>
      <c r="BA303" s="226"/>
      <c r="BB303" s="226"/>
      <c r="BC303" s="217"/>
      <c r="BE303" s="227">
        <f t="shared" si="54"/>
        <v>-294</v>
      </c>
      <c r="BK303" s="219"/>
      <c r="BO303" s="219"/>
    </row>
    <row r="304" spans="1:67" ht="11.25" x14ac:dyDescent="0.2">
      <c r="A304" s="151">
        <v>295</v>
      </c>
      <c r="B304" s="152" t="s">
        <v>124</v>
      </c>
      <c r="C304" s="151">
        <v>1</v>
      </c>
      <c r="D304" s="215">
        <v>0</v>
      </c>
      <c r="E304" s="154">
        <v>1510662</v>
      </c>
      <c r="F304" s="154">
        <v>0</v>
      </c>
      <c r="G304" s="154">
        <v>0</v>
      </c>
      <c r="H304" s="154">
        <v>0</v>
      </c>
      <c r="I304" s="154">
        <v>0</v>
      </c>
      <c r="J304" s="154">
        <v>1850361</v>
      </c>
      <c r="K304" s="216">
        <v>1370160</v>
      </c>
      <c r="L304" s="154">
        <v>2227298.18154018</v>
      </c>
      <c r="M304" s="154">
        <v>1075</v>
      </c>
      <c r="N304" s="154">
        <v>0</v>
      </c>
      <c r="O304" s="154">
        <v>89861.24</v>
      </c>
      <c r="P304" s="154">
        <v>0</v>
      </c>
      <c r="Q304" s="154">
        <v>0</v>
      </c>
      <c r="R304" s="154">
        <v>0</v>
      </c>
      <c r="S304" s="154">
        <v>0</v>
      </c>
      <c r="T304" s="154" t="s">
        <v>703</v>
      </c>
      <c r="U304" s="154">
        <f t="shared" si="50"/>
        <v>7049417.4215401802</v>
      </c>
      <c r="V304" s="217">
        <f t="shared" si="44"/>
        <v>11.005511414325037</v>
      </c>
      <c r="W304" s="154"/>
      <c r="X304" s="154">
        <v>41191248.019999996</v>
      </c>
      <c r="Y304" s="154">
        <v>64053519.697090045</v>
      </c>
      <c r="Z304" s="154">
        <f t="shared" si="45"/>
        <v>22862271.677090049</v>
      </c>
      <c r="AA304" s="154">
        <f t="shared" si="46"/>
        <v>2516109.9189961455</v>
      </c>
      <c r="AB304" s="154"/>
      <c r="AC304" s="217">
        <v>153.05738780394682</v>
      </c>
      <c r="AD304" s="217">
        <f t="shared" si="47"/>
        <v>149.39438044755292</v>
      </c>
      <c r="AE304" s="218">
        <f t="shared" si="48"/>
        <v>-3.663007356393905</v>
      </c>
      <c r="AF304" s="154">
        <v>56</v>
      </c>
      <c r="AG304" s="219">
        <v>1</v>
      </c>
      <c r="AH304" s="217">
        <f t="shared" si="49"/>
        <v>149.39438044755292</v>
      </c>
      <c r="AI304" s="154"/>
      <c r="AJ304" s="154"/>
      <c r="AK304" s="220">
        <v>153.05738780394682</v>
      </c>
      <c r="AL304" s="220">
        <v>153.27468922580977</v>
      </c>
      <c r="AM304" s="220">
        <v>153.06101824525609</v>
      </c>
      <c r="AN304" s="220">
        <v>153.05738780394682</v>
      </c>
      <c r="AO304" s="221">
        <v>149.57391330334468</v>
      </c>
      <c r="AP304" s="220">
        <f t="shared" si="51"/>
        <v>149.39438044755292</v>
      </c>
      <c r="AQ304" s="220"/>
      <c r="AR304" s="220"/>
      <c r="AS304" s="220"/>
      <c r="AT304" s="222">
        <f t="shared" si="52"/>
        <v>-0.17953285579176281</v>
      </c>
      <c r="AU304" s="220"/>
      <c r="AV304" s="223">
        <v>6.8609636562553522</v>
      </c>
      <c r="AW304" s="220">
        <v>4.2880426728941705</v>
      </c>
      <c r="AX304" s="224">
        <f t="shared" si="53"/>
        <v>-2.5729209833611817</v>
      </c>
      <c r="AY304" s="225"/>
      <c r="AZ304" s="226"/>
      <c r="BA304" s="226"/>
      <c r="BB304" s="226"/>
      <c r="BC304" s="217"/>
      <c r="BE304" s="227">
        <f t="shared" si="54"/>
        <v>-295</v>
      </c>
      <c r="BK304" s="219"/>
      <c r="BO304" s="219"/>
    </row>
    <row r="305" spans="1:67" ht="11.25" x14ac:dyDescent="0.2">
      <c r="A305" s="151">
        <v>296</v>
      </c>
      <c r="B305" s="152" t="s">
        <v>259</v>
      </c>
      <c r="C305" s="151">
        <v>1</v>
      </c>
      <c r="D305" s="215">
        <v>15989</v>
      </c>
      <c r="E305" s="154">
        <v>0</v>
      </c>
      <c r="F305" s="154">
        <v>0</v>
      </c>
      <c r="G305" s="154">
        <v>0</v>
      </c>
      <c r="H305" s="154">
        <v>0</v>
      </c>
      <c r="I305" s="154">
        <v>0</v>
      </c>
      <c r="J305" s="154">
        <v>0</v>
      </c>
      <c r="K305" s="216">
        <v>0</v>
      </c>
      <c r="L305" s="154">
        <v>352183</v>
      </c>
      <c r="M305" s="154">
        <v>0</v>
      </c>
      <c r="N305" s="154">
        <v>63001</v>
      </c>
      <c r="O305" s="154">
        <v>79169.166808199996</v>
      </c>
      <c r="P305" s="154">
        <v>0</v>
      </c>
      <c r="Q305" s="154">
        <v>0</v>
      </c>
      <c r="R305" s="154">
        <v>0</v>
      </c>
      <c r="S305" s="154">
        <v>0</v>
      </c>
      <c r="T305" s="154" t="s">
        <v>706</v>
      </c>
      <c r="U305" s="154">
        <f t="shared" si="50"/>
        <v>252621.76680820005</v>
      </c>
      <c r="V305" s="217">
        <f t="shared" si="44"/>
        <v>2.1761636762291414</v>
      </c>
      <c r="W305" s="154"/>
      <c r="X305" s="154">
        <v>5475942.1799999988</v>
      </c>
      <c r="Y305" s="154">
        <v>11608583.010903999</v>
      </c>
      <c r="Z305" s="154">
        <f t="shared" si="45"/>
        <v>6132640.8309040004</v>
      </c>
      <c r="AA305" s="154">
        <f t="shared" si="46"/>
        <v>133456.30215572988</v>
      </c>
      <c r="AB305" s="154"/>
      <c r="AC305" s="217">
        <v>225.7229739153729</v>
      </c>
      <c r="AD305" s="217">
        <f t="shared" si="47"/>
        <v>209.55529352846952</v>
      </c>
      <c r="AE305" s="218">
        <f t="shared" si="48"/>
        <v>-16.167680386903385</v>
      </c>
      <c r="AF305" s="154">
        <v>44</v>
      </c>
      <c r="AG305" s="219">
        <v>1</v>
      </c>
      <c r="AH305" s="217">
        <f t="shared" si="49"/>
        <v>209.55529352846952</v>
      </c>
      <c r="AI305" s="154"/>
      <c r="AJ305" s="154"/>
      <c r="AK305" s="220">
        <v>225.7229739153729</v>
      </c>
      <c r="AL305" s="220">
        <v>225.7229248751087</v>
      </c>
      <c r="AM305" s="220">
        <v>225.7229739153729</v>
      </c>
      <c r="AN305" s="220">
        <v>225.7229739153729</v>
      </c>
      <c r="AO305" s="221">
        <v>211.26210334997836</v>
      </c>
      <c r="AP305" s="220">
        <f t="shared" si="51"/>
        <v>209.55529352846952</v>
      </c>
      <c r="AQ305" s="220"/>
      <c r="AR305" s="220"/>
      <c r="AS305" s="220"/>
      <c r="AT305" s="222">
        <f t="shared" si="52"/>
        <v>-1.7068098215088412</v>
      </c>
      <c r="AU305" s="220"/>
      <c r="AV305" s="223">
        <v>12.394208911390836</v>
      </c>
      <c r="AW305" s="220">
        <v>4.1659962617408635</v>
      </c>
      <c r="AX305" s="224">
        <f t="shared" si="53"/>
        <v>-8.2282126496499721</v>
      </c>
      <c r="AY305" s="225"/>
      <c r="AZ305" s="226"/>
      <c r="BA305" s="226"/>
      <c r="BB305" s="226"/>
      <c r="BC305" s="217"/>
      <c r="BE305" s="227">
        <f t="shared" si="54"/>
        <v>-296</v>
      </c>
      <c r="BK305" s="219"/>
      <c r="BO305" s="219"/>
    </row>
    <row r="306" spans="1:67" ht="11.25" x14ac:dyDescent="0.2">
      <c r="A306" s="151">
        <v>297</v>
      </c>
      <c r="B306" s="152" t="s">
        <v>516</v>
      </c>
      <c r="C306" s="151">
        <v>0</v>
      </c>
      <c r="D306" s="215">
        <v>0</v>
      </c>
      <c r="E306" s="154">
        <v>0</v>
      </c>
      <c r="F306" s="154">
        <v>0</v>
      </c>
      <c r="G306" s="154">
        <v>0</v>
      </c>
      <c r="H306" s="154">
        <v>0</v>
      </c>
      <c r="I306" s="154">
        <v>0</v>
      </c>
      <c r="J306" s="154">
        <v>0</v>
      </c>
      <c r="K306" s="216">
        <v>0</v>
      </c>
      <c r="L306" s="154">
        <v>0</v>
      </c>
      <c r="M306" s="154">
        <v>0</v>
      </c>
      <c r="N306" s="154">
        <v>0</v>
      </c>
      <c r="O306" s="154">
        <v>0</v>
      </c>
      <c r="P306" s="154">
        <v>0</v>
      </c>
      <c r="Q306" s="154">
        <v>0</v>
      </c>
      <c r="R306" s="154">
        <v>0</v>
      </c>
      <c r="S306" s="154">
        <v>0</v>
      </c>
      <c r="T306" s="154">
        <v>0</v>
      </c>
      <c r="U306" s="154">
        <f t="shared" si="50"/>
        <v>0</v>
      </c>
      <c r="V306" s="217">
        <f t="shared" si="44"/>
        <v>0</v>
      </c>
      <c r="W306" s="154"/>
      <c r="X306" s="154">
        <v>0</v>
      </c>
      <c r="Y306" s="154">
        <v>0</v>
      </c>
      <c r="Z306" s="154">
        <f t="shared" si="45"/>
        <v>0</v>
      </c>
      <c r="AA306" s="154">
        <f t="shared" si="46"/>
        <v>0</v>
      </c>
      <c r="AB306" s="154"/>
      <c r="AC306" s="217">
        <v>0</v>
      </c>
      <c r="AD306" s="217">
        <f t="shared" si="47"/>
        <v>0</v>
      </c>
      <c r="AE306" s="218">
        <f t="shared" si="48"/>
        <v>0</v>
      </c>
      <c r="AF306" s="154">
        <v>0</v>
      </c>
      <c r="AG306" s="219" t="s">
        <v>704</v>
      </c>
      <c r="AH306" s="217">
        <f t="shared" si="49"/>
        <v>0</v>
      </c>
      <c r="AI306" s="154"/>
      <c r="AJ306" s="154"/>
      <c r="AK306" s="220">
        <v>0</v>
      </c>
      <c r="AL306" s="220">
        <v>0</v>
      </c>
      <c r="AM306" s="220">
        <v>0</v>
      </c>
      <c r="AN306" s="220">
        <v>0</v>
      </c>
      <c r="AO306" s="221">
        <v>0</v>
      </c>
      <c r="AP306" s="220">
        <f t="shared" si="51"/>
        <v>0</v>
      </c>
      <c r="AQ306" s="220"/>
      <c r="AR306" s="220"/>
      <c r="AS306" s="220"/>
      <c r="AT306" s="222">
        <f t="shared" si="52"/>
        <v>0</v>
      </c>
      <c r="AU306" s="220"/>
      <c r="AV306" s="223" t="s">
        <v>601</v>
      </c>
      <c r="AW306" s="220" t="s">
        <v>601</v>
      </c>
      <c r="AX306" s="224" t="str">
        <f t="shared" si="53"/>
        <v/>
      </c>
      <c r="AY306" s="225"/>
      <c r="AZ306" s="226"/>
      <c r="BA306" s="226"/>
      <c r="BB306" s="226"/>
      <c r="BC306" s="217"/>
      <c r="BE306" s="227">
        <f t="shared" si="54"/>
        <v>-297</v>
      </c>
      <c r="BK306" s="219"/>
      <c r="BO306" s="219"/>
    </row>
    <row r="307" spans="1:67" ht="11.25" x14ac:dyDescent="0.2">
      <c r="A307" s="151">
        <v>298</v>
      </c>
      <c r="B307" s="152" t="s">
        <v>517</v>
      </c>
      <c r="C307" s="151">
        <v>1</v>
      </c>
      <c r="D307" s="215">
        <v>0</v>
      </c>
      <c r="E307" s="154">
        <v>2970</v>
      </c>
      <c r="F307" s="154">
        <v>0</v>
      </c>
      <c r="G307" s="154">
        <v>0</v>
      </c>
      <c r="H307" s="154">
        <v>0</v>
      </c>
      <c r="I307" s="154">
        <v>0</v>
      </c>
      <c r="J307" s="154">
        <v>45200</v>
      </c>
      <c r="K307" s="216">
        <v>76909</v>
      </c>
      <c r="L307" s="154">
        <v>272336</v>
      </c>
      <c r="M307" s="154">
        <v>0</v>
      </c>
      <c r="N307" s="154">
        <v>0</v>
      </c>
      <c r="O307" s="154">
        <v>0</v>
      </c>
      <c r="P307" s="154">
        <v>0</v>
      </c>
      <c r="Q307" s="154">
        <v>0</v>
      </c>
      <c r="R307" s="154">
        <v>0</v>
      </c>
      <c r="S307" s="154">
        <v>0</v>
      </c>
      <c r="T307" s="154" t="s">
        <v>703</v>
      </c>
      <c r="U307" s="154">
        <f t="shared" si="50"/>
        <v>397415</v>
      </c>
      <c r="V307" s="217">
        <f t="shared" si="44"/>
        <v>3.1257068754461477</v>
      </c>
      <c r="W307" s="154"/>
      <c r="X307" s="154">
        <v>6737747.4920000006</v>
      </c>
      <c r="Y307" s="154">
        <v>12714404</v>
      </c>
      <c r="Z307" s="154">
        <f t="shared" si="45"/>
        <v>5976656.5079999994</v>
      </c>
      <c r="AA307" s="154">
        <f t="shared" si="46"/>
        <v>186812.76339235564</v>
      </c>
      <c r="AB307" s="154"/>
      <c r="AC307" s="217">
        <v>176.35237832580449</v>
      </c>
      <c r="AD307" s="217">
        <f t="shared" si="47"/>
        <v>185.93144446986415</v>
      </c>
      <c r="AE307" s="218">
        <f t="shared" si="48"/>
        <v>9.5790661440596523</v>
      </c>
      <c r="AF307" s="154">
        <v>0</v>
      </c>
      <c r="AG307" s="219">
        <v>1</v>
      </c>
      <c r="AH307" s="217">
        <f t="shared" si="49"/>
        <v>185.93144446986415</v>
      </c>
      <c r="AI307" s="154"/>
      <c r="AJ307" s="154"/>
      <c r="AK307" s="220">
        <v>176.35237832580449</v>
      </c>
      <c r="AL307" s="220">
        <v>176.35237832580449</v>
      </c>
      <c r="AM307" s="220">
        <v>176.35237832580449</v>
      </c>
      <c r="AN307" s="220">
        <v>176.35237832580449</v>
      </c>
      <c r="AO307" s="221">
        <v>185.93144446986415</v>
      </c>
      <c r="AP307" s="220">
        <f t="shared" si="51"/>
        <v>185.93144446986415</v>
      </c>
      <c r="AQ307" s="220"/>
      <c r="AR307" s="220"/>
      <c r="AS307" s="220"/>
      <c r="AT307" s="222">
        <f t="shared" si="52"/>
        <v>0</v>
      </c>
      <c r="AU307" s="220"/>
      <c r="AV307" s="223">
        <v>6.489804932587381</v>
      </c>
      <c r="AW307" s="220">
        <v>12.076053447489665</v>
      </c>
      <c r="AX307" s="224">
        <f t="shared" si="53"/>
        <v>5.5862485149022838</v>
      </c>
      <c r="AY307" s="225"/>
      <c r="AZ307" s="226"/>
      <c r="BA307" s="226"/>
      <c r="BB307" s="226"/>
      <c r="BC307" s="217"/>
      <c r="BE307" s="227">
        <f t="shared" si="54"/>
        <v>-298</v>
      </c>
      <c r="BK307" s="219"/>
      <c r="BO307" s="219"/>
    </row>
    <row r="308" spans="1:67" ht="11.25" x14ac:dyDescent="0.2">
      <c r="A308" s="151">
        <v>299</v>
      </c>
      <c r="B308" s="152" t="s">
        <v>518</v>
      </c>
      <c r="C308" s="151">
        <v>0</v>
      </c>
      <c r="D308" s="215">
        <v>0</v>
      </c>
      <c r="E308" s="154">
        <v>0</v>
      </c>
      <c r="F308" s="154">
        <v>0</v>
      </c>
      <c r="G308" s="154">
        <v>0</v>
      </c>
      <c r="H308" s="154">
        <v>0</v>
      </c>
      <c r="I308" s="154">
        <v>0</v>
      </c>
      <c r="J308" s="154">
        <v>0</v>
      </c>
      <c r="K308" s="216">
        <v>0</v>
      </c>
      <c r="L308" s="154">
        <v>0</v>
      </c>
      <c r="M308" s="154">
        <v>0</v>
      </c>
      <c r="N308" s="154">
        <v>0</v>
      </c>
      <c r="O308" s="154">
        <v>0</v>
      </c>
      <c r="P308" s="154">
        <v>0</v>
      </c>
      <c r="Q308" s="154">
        <v>0</v>
      </c>
      <c r="R308" s="154">
        <v>0</v>
      </c>
      <c r="S308" s="154">
        <v>0</v>
      </c>
      <c r="T308" s="154">
        <v>0</v>
      </c>
      <c r="U308" s="154">
        <f t="shared" si="50"/>
        <v>0</v>
      </c>
      <c r="V308" s="217">
        <f t="shared" si="44"/>
        <v>0</v>
      </c>
      <c r="W308" s="154"/>
      <c r="X308" s="154">
        <v>0</v>
      </c>
      <c r="Y308" s="154">
        <v>0</v>
      </c>
      <c r="Z308" s="154">
        <f t="shared" si="45"/>
        <v>0</v>
      </c>
      <c r="AA308" s="154">
        <f t="shared" si="46"/>
        <v>0</v>
      </c>
      <c r="AB308" s="154"/>
      <c r="AC308" s="217">
        <v>0</v>
      </c>
      <c r="AD308" s="217">
        <f t="shared" si="47"/>
        <v>0</v>
      </c>
      <c r="AE308" s="218">
        <f t="shared" si="48"/>
        <v>0</v>
      </c>
      <c r="AF308" s="154">
        <v>0</v>
      </c>
      <c r="AG308" s="219" t="s">
        <v>704</v>
      </c>
      <c r="AH308" s="217">
        <f t="shared" si="49"/>
        <v>0</v>
      </c>
      <c r="AI308" s="154"/>
      <c r="AJ308" s="154"/>
      <c r="AK308" s="220">
        <v>0</v>
      </c>
      <c r="AL308" s="220">
        <v>0</v>
      </c>
      <c r="AM308" s="220">
        <v>0</v>
      </c>
      <c r="AN308" s="220">
        <v>0</v>
      </c>
      <c r="AO308" s="221">
        <v>0</v>
      </c>
      <c r="AP308" s="220">
        <f t="shared" si="51"/>
        <v>0</v>
      </c>
      <c r="AQ308" s="220"/>
      <c r="AR308" s="220"/>
      <c r="AS308" s="220"/>
      <c r="AT308" s="222">
        <f t="shared" si="52"/>
        <v>0</v>
      </c>
      <c r="AU308" s="220"/>
      <c r="AV308" s="223" t="s">
        <v>601</v>
      </c>
      <c r="AW308" s="220" t="s">
        <v>601</v>
      </c>
      <c r="AX308" s="224" t="str">
        <f t="shared" si="53"/>
        <v/>
      </c>
      <c r="AY308" s="225"/>
      <c r="AZ308" s="226"/>
      <c r="BA308" s="226"/>
      <c r="BB308" s="226"/>
      <c r="BC308" s="217"/>
      <c r="BE308" s="227">
        <f t="shared" si="54"/>
        <v>-299</v>
      </c>
      <c r="BK308" s="219"/>
      <c r="BO308" s="219"/>
    </row>
    <row r="309" spans="1:67" ht="11.25" x14ac:dyDescent="0.2">
      <c r="A309" s="151">
        <v>300</v>
      </c>
      <c r="B309" s="152" t="s">
        <v>164</v>
      </c>
      <c r="C309" s="151">
        <v>1</v>
      </c>
      <c r="D309" s="215">
        <v>0</v>
      </c>
      <c r="E309" s="154">
        <v>191000</v>
      </c>
      <c r="F309" s="154">
        <v>0</v>
      </c>
      <c r="G309" s="154">
        <v>0</v>
      </c>
      <c r="H309" s="154">
        <v>0</v>
      </c>
      <c r="I309" s="154">
        <v>0</v>
      </c>
      <c r="J309" s="154">
        <v>323100</v>
      </c>
      <c r="K309" s="216">
        <v>65150</v>
      </c>
      <c r="L309" s="154">
        <v>96525.03</v>
      </c>
      <c r="M309" s="154">
        <v>0</v>
      </c>
      <c r="N309" s="154">
        <v>107181</v>
      </c>
      <c r="O309" s="154">
        <v>6103.16</v>
      </c>
      <c r="P309" s="154">
        <v>0</v>
      </c>
      <c r="Q309" s="154">
        <v>0</v>
      </c>
      <c r="R309" s="154">
        <v>0</v>
      </c>
      <c r="S309" s="154">
        <v>0</v>
      </c>
      <c r="T309" s="154" t="s">
        <v>703</v>
      </c>
      <c r="U309" s="154">
        <f t="shared" si="50"/>
        <v>789059.19000000006</v>
      </c>
      <c r="V309" s="217">
        <f t="shared" si="44"/>
        <v>11.192179341977392</v>
      </c>
      <c r="W309" s="154"/>
      <c r="X309" s="154">
        <v>2300504.7399999998</v>
      </c>
      <c r="Y309" s="154">
        <v>7050094.2300000004</v>
      </c>
      <c r="Z309" s="154">
        <f t="shared" si="45"/>
        <v>4749589.49</v>
      </c>
      <c r="AA309" s="154">
        <f t="shared" si="46"/>
        <v>531582.57372850936</v>
      </c>
      <c r="AB309" s="154"/>
      <c r="AC309" s="217">
        <v>280.74392899328598</v>
      </c>
      <c r="AD309" s="217">
        <f t="shared" si="47"/>
        <v>283.35136819894109</v>
      </c>
      <c r="AE309" s="218">
        <f t="shared" si="48"/>
        <v>2.6074392056551119</v>
      </c>
      <c r="AF309" s="154">
        <v>1</v>
      </c>
      <c r="AG309" s="219">
        <v>1</v>
      </c>
      <c r="AH309" s="217">
        <f t="shared" si="49"/>
        <v>283.35136819894109</v>
      </c>
      <c r="AI309" s="154"/>
      <c r="AJ309" s="154"/>
      <c r="AK309" s="220">
        <v>280.74392899328598</v>
      </c>
      <c r="AL309" s="220">
        <v>280.82384210619909</v>
      </c>
      <c r="AM309" s="220">
        <v>280.74426438829857</v>
      </c>
      <c r="AN309" s="220">
        <v>280.74392899328598</v>
      </c>
      <c r="AO309" s="221">
        <v>279.67348800726148</v>
      </c>
      <c r="AP309" s="220">
        <f t="shared" si="51"/>
        <v>283.35136819894109</v>
      </c>
      <c r="AQ309" s="220"/>
      <c r="AR309" s="220"/>
      <c r="AS309" s="220"/>
      <c r="AT309" s="222">
        <f t="shared" si="52"/>
        <v>3.6778801916796056</v>
      </c>
      <c r="AU309" s="220"/>
      <c r="AV309" s="223">
        <v>-0.74986568470976567</v>
      </c>
      <c r="AW309" s="220">
        <v>2.3039163814429391</v>
      </c>
      <c r="AX309" s="224">
        <f t="shared" si="53"/>
        <v>3.0537820661527046</v>
      </c>
      <c r="AY309" s="225"/>
      <c r="AZ309" s="226"/>
      <c r="BA309" s="226"/>
      <c r="BB309" s="226"/>
      <c r="BC309" s="217"/>
      <c r="BE309" s="227">
        <f t="shared" si="54"/>
        <v>-300</v>
      </c>
      <c r="BK309" s="219"/>
      <c r="BO309" s="219"/>
    </row>
    <row r="310" spans="1:67" ht="11.25" x14ac:dyDescent="0.2">
      <c r="A310" s="151">
        <v>301</v>
      </c>
      <c r="B310" s="152" t="s">
        <v>168</v>
      </c>
      <c r="C310" s="151">
        <v>1</v>
      </c>
      <c r="D310" s="215">
        <v>0</v>
      </c>
      <c r="E310" s="154">
        <v>0</v>
      </c>
      <c r="F310" s="154">
        <v>0</v>
      </c>
      <c r="G310" s="154">
        <v>0</v>
      </c>
      <c r="H310" s="154">
        <v>0</v>
      </c>
      <c r="I310" s="154">
        <v>210786</v>
      </c>
      <c r="J310" s="154">
        <v>751442</v>
      </c>
      <c r="K310" s="216">
        <v>881349</v>
      </c>
      <c r="L310" s="154">
        <v>589451</v>
      </c>
      <c r="M310" s="154">
        <v>5867</v>
      </c>
      <c r="N310" s="154">
        <v>20152</v>
      </c>
      <c r="O310" s="154">
        <v>124285</v>
      </c>
      <c r="P310" s="154">
        <v>0</v>
      </c>
      <c r="Q310" s="154">
        <v>0</v>
      </c>
      <c r="R310" s="154">
        <v>0</v>
      </c>
      <c r="S310" s="154">
        <v>0</v>
      </c>
      <c r="T310" s="154" t="s">
        <v>706</v>
      </c>
      <c r="U310" s="154">
        <f t="shared" si="50"/>
        <v>2170716.2999999998</v>
      </c>
      <c r="V310" s="217">
        <f t="shared" si="44"/>
        <v>7.8085087731860057</v>
      </c>
      <c r="W310" s="154"/>
      <c r="X310" s="154">
        <v>21286361.979999997</v>
      </c>
      <c r="Y310" s="154">
        <v>27799370.699999999</v>
      </c>
      <c r="Z310" s="154">
        <f t="shared" si="45"/>
        <v>6513008.7200000025</v>
      </c>
      <c r="AA310" s="154">
        <f t="shared" si="46"/>
        <v>508568.85729956976</v>
      </c>
      <c r="AB310" s="154"/>
      <c r="AC310" s="217">
        <v>134.65258577639557</v>
      </c>
      <c r="AD310" s="217">
        <f t="shared" si="47"/>
        <v>128.2079195512226</v>
      </c>
      <c r="AE310" s="218">
        <f t="shared" si="48"/>
        <v>-6.4446662251729663</v>
      </c>
      <c r="AF310" s="154">
        <v>89</v>
      </c>
      <c r="AG310" s="219">
        <v>1</v>
      </c>
      <c r="AH310" s="217">
        <f t="shared" si="49"/>
        <v>128.2079195512226</v>
      </c>
      <c r="AI310" s="154"/>
      <c r="AJ310" s="154"/>
      <c r="AK310" s="220">
        <v>134.65258577639557</v>
      </c>
      <c r="AL310" s="220">
        <v>134.65258740176989</v>
      </c>
      <c r="AM310" s="220">
        <v>134.65258577639557</v>
      </c>
      <c r="AN310" s="220">
        <v>134.65258577639557</v>
      </c>
      <c r="AO310" s="221">
        <v>128.22984221377106</v>
      </c>
      <c r="AP310" s="220">
        <f t="shared" si="51"/>
        <v>128.2079195512226</v>
      </c>
      <c r="AQ310" s="220"/>
      <c r="AR310" s="220"/>
      <c r="AS310" s="220"/>
      <c r="AT310" s="222">
        <f t="shared" si="52"/>
        <v>-2.1922662548462313E-2</v>
      </c>
      <c r="AU310" s="220"/>
      <c r="AV310" s="223">
        <v>5.5778335633287979</v>
      </c>
      <c r="AW310" s="220">
        <v>0.60040638441051331</v>
      </c>
      <c r="AX310" s="224">
        <f t="shared" si="53"/>
        <v>-4.9774271789182842</v>
      </c>
      <c r="AY310" s="225"/>
      <c r="AZ310" s="226"/>
      <c r="BA310" s="226"/>
      <c r="BB310" s="226"/>
      <c r="BC310" s="217"/>
      <c r="BE310" s="227">
        <f t="shared" si="54"/>
        <v>-301</v>
      </c>
      <c r="BK310" s="219"/>
      <c r="BO310" s="219"/>
    </row>
    <row r="311" spans="1:67" ht="11.25" x14ac:dyDescent="0.2">
      <c r="A311" s="151">
        <v>302</v>
      </c>
      <c r="B311" s="152" t="s">
        <v>519</v>
      </c>
      <c r="C311" s="151">
        <v>0</v>
      </c>
      <c r="D311" s="215">
        <v>0</v>
      </c>
      <c r="E311" s="154">
        <v>0</v>
      </c>
      <c r="F311" s="154">
        <v>0</v>
      </c>
      <c r="G311" s="154">
        <v>0</v>
      </c>
      <c r="H311" s="154">
        <v>0</v>
      </c>
      <c r="I311" s="154">
        <v>0</v>
      </c>
      <c r="J311" s="154">
        <v>0</v>
      </c>
      <c r="K311" s="216">
        <v>0</v>
      </c>
      <c r="L311" s="154">
        <v>0</v>
      </c>
      <c r="M311" s="154">
        <v>0</v>
      </c>
      <c r="N311" s="154">
        <v>0</v>
      </c>
      <c r="O311" s="154">
        <v>0</v>
      </c>
      <c r="P311" s="154">
        <v>0</v>
      </c>
      <c r="Q311" s="154">
        <v>0</v>
      </c>
      <c r="R311" s="154">
        <v>0</v>
      </c>
      <c r="S311" s="154">
        <v>0</v>
      </c>
      <c r="T311" s="154">
        <v>0</v>
      </c>
      <c r="U311" s="154">
        <f t="shared" si="50"/>
        <v>0</v>
      </c>
      <c r="V311" s="217">
        <f t="shared" si="44"/>
        <v>0</v>
      </c>
      <c r="W311" s="154"/>
      <c r="X311" s="154">
        <v>268153.68999999994</v>
      </c>
      <c r="Y311" s="154">
        <v>294685</v>
      </c>
      <c r="Z311" s="154">
        <f t="shared" si="45"/>
        <v>26531.310000000056</v>
      </c>
      <c r="AA311" s="154">
        <f t="shared" si="46"/>
        <v>0</v>
      </c>
      <c r="AB311" s="154"/>
      <c r="AC311" s="217">
        <v>0</v>
      </c>
      <c r="AD311" s="217">
        <f t="shared" si="47"/>
        <v>0</v>
      </c>
      <c r="AE311" s="218">
        <f t="shared" si="48"/>
        <v>0</v>
      </c>
      <c r="AF311" s="154">
        <v>0</v>
      </c>
      <c r="AG311" s="219" t="s">
        <v>704</v>
      </c>
      <c r="AH311" s="217">
        <f t="shared" si="49"/>
        <v>0</v>
      </c>
      <c r="AI311" s="154"/>
      <c r="AJ311" s="154"/>
      <c r="AK311" s="220">
        <v>0</v>
      </c>
      <c r="AL311" s="220">
        <v>0</v>
      </c>
      <c r="AM311" s="220">
        <v>0</v>
      </c>
      <c r="AN311" s="220">
        <v>0</v>
      </c>
      <c r="AO311" s="221">
        <v>0</v>
      </c>
      <c r="AP311" s="220">
        <f t="shared" si="51"/>
        <v>0</v>
      </c>
      <c r="AQ311" s="220"/>
      <c r="AR311" s="220"/>
      <c r="AS311" s="220"/>
      <c r="AT311" s="222">
        <f t="shared" si="52"/>
        <v>0</v>
      </c>
      <c r="AU311" s="220"/>
      <c r="AV311" s="223" t="s">
        <v>601</v>
      </c>
      <c r="AW311" s="220" t="s">
        <v>601</v>
      </c>
      <c r="AX311" s="224" t="str">
        <f t="shared" si="53"/>
        <v/>
      </c>
      <c r="AY311" s="225"/>
      <c r="AZ311" s="226"/>
      <c r="BA311" s="226"/>
      <c r="BB311" s="226"/>
      <c r="BC311" s="217"/>
      <c r="BE311" s="227">
        <f t="shared" si="54"/>
        <v>-302</v>
      </c>
      <c r="BK311" s="219"/>
      <c r="BO311" s="219"/>
    </row>
    <row r="312" spans="1:67" ht="11.25" x14ac:dyDescent="0.2">
      <c r="A312" s="151">
        <v>303</v>
      </c>
      <c r="B312" s="152" t="s">
        <v>520</v>
      </c>
      <c r="C312" s="151">
        <v>0</v>
      </c>
      <c r="D312" s="215">
        <v>0</v>
      </c>
      <c r="E312" s="154">
        <v>0</v>
      </c>
      <c r="F312" s="154">
        <v>0</v>
      </c>
      <c r="G312" s="154">
        <v>0</v>
      </c>
      <c r="H312" s="154">
        <v>0</v>
      </c>
      <c r="I312" s="154">
        <v>0</v>
      </c>
      <c r="J312" s="154">
        <v>0</v>
      </c>
      <c r="K312" s="216">
        <v>0</v>
      </c>
      <c r="L312" s="154">
        <v>0</v>
      </c>
      <c r="M312" s="154">
        <v>0</v>
      </c>
      <c r="N312" s="154">
        <v>0</v>
      </c>
      <c r="O312" s="154">
        <v>0</v>
      </c>
      <c r="P312" s="154">
        <v>0</v>
      </c>
      <c r="Q312" s="154">
        <v>0</v>
      </c>
      <c r="R312" s="154">
        <v>0</v>
      </c>
      <c r="S312" s="154">
        <v>0</v>
      </c>
      <c r="T312" s="154">
        <v>0</v>
      </c>
      <c r="U312" s="154">
        <f t="shared" si="50"/>
        <v>0</v>
      </c>
      <c r="V312" s="217">
        <f t="shared" si="44"/>
        <v>0</v>
      </c>
      <c r="W312" s="154"/>
      <c r="X312" s="154">
        <v>82453.8</v>
      </c>
      <c r="Y312" s="154">
        <v>106396.75</v>
      </c>
      <c r="Z312" s="154">
        <f t="shared" si="45"/>
        <v>23942.949999999997</v>
      </c>
      <c r="AA312" s="154">
        <f t="shared" si="46"/>
        <v>0</v>
      </c>
      <c r="AB312" s="154"/>
      <c r="AC312" s="217">
        <v>0</v>
      </c>
      <c r="AD312" s="217">
        <f t="shared" si="47"/>
        <v>0</v>
      </c>
      <c r="AE312" s="218">
        <f t="shared" si="48"/>
        <v>0</v>
      </c>
      <c r="AF312" s="154">
        <v>0</v>
      </c>
      <c r="AG312" s="219" t="s">
        <v>704</v>
      </c>
      <c r="AH312" s="217">
        <f t="shared" si="49"/>
        <v>0</v>
      </c>
      <c r="AI312" s="154"/>
      <c r="AJ312" s="154"/>
      <c r="AK312" s="220">
        <v>0</v>
      </c>
      <c r="AL312" s="220">
        <v>0</v>
      </c>
      <c r="AM312" s="220">
        <v>0</v>
      </c>
      <c r="AN312" s="220">
        <v>0</v>
      </c>
      <c r="AO312" s="221">
        <v>0</v>
      </c>
      <c r="AP312" s="220">
        <f t="shared" si="51"/>
        <v>0</v>
      </c>
      <c r="AQ312" s="220"/>
      <c r="AR312" s="220"/>
      <c r="AS312" s="220"/>
      <c r="AT312" s="222">
        <f t="shared" si="52"/>
        <v>0</v>
      </c>
      <c r="AU312" s="220"/>
      <c r="AV312" s="223" t="s">
        <v>601</v>
      </c>
      <c r="AW312" s="220" t="s">
        <v>601</v>
      </c>
      <c r="AX312" s="224" t="str">
        <f t="shared" si="53"/>
        <v/>
      </c>
      <c r="AY312" s="225"/>
      <c r="AZ312" s="226"/>
      <c r="BA312" s="226"/>
      <c r="BB312" s="226"/>
      <c r="BC312" s="217"/>
      <c r="BE312" s="227">
        <f t="shared" si="54"/>
        <v>-303</v>
      </c>
      <c r="BK312" s="219"/>
      <c r="BO312" s="219"/>
    </row>
    <row r="313" spans="1:67" ht="11.25" x14ac:dyDescent="0.2">
      <c r="A313" s="151">
        <v>304</v>
      </c>
      <c r="B313" s="152" t="s">
        <v>229</v>
      </c>
      <c r="C313" s="151">
        <v>1</v>
      </c>
      <c r="D313" s="215">
        <v>0</v>
      </c>
      <c r="E313" s="154">
        <v>0</v>
      </c>
      <c r="F313" s="154">
        <v>97775</v>
      </c>
      <c r="G313" s="154">
        <v>0</v>
      </c>
      <c r="H313" s="154">
        <v>0</v>
      </c>
      <c r="I313" s="154">
        <v>72458</v>
      </c>
      <c r="J313" s="154">
        <v>327781</v>
      </c>
      <c r="K313" s="216">
        <v>684515</v>
      </c>
      <c r="L313" s="154">
        <v>641705</v>
      </c>
      <c r="M313" s="154">
        <v>0</v>
      </c>
      <c r="N313" s="154">
        <v>152017</v>
      </c>
      <c r="O313" s="154">
        <v>0</v>
      </c>
      <c r="P313" s="154">
        <v>0</v>
      </c>
      <c r="Q313" s="154">
        <v>0</v>
      </c>
      <c r="R313" s="154">
        <v>0</v>
      </c>
      <c r="S313" s="154">
        <v>0</v>
      </c>
      <c r="T313" s="154" t="s">
        <v>703</v>
      </c>
      <c r="U313" s="154">
        <f t="shared" si="50"/>
        <v>1976251</v>
      </c>
      <c r="V313" s="217">
        <f t="shared" si="44"/>
        <v>6.8234069342490447</v>
      </c>
      <c r="W313" s="154"/>
      <c r="X313" s="154">
        <v>22214657.669999998</v>
      </c>
      <c r="Y313" s="154">
        <v>28962819</v>
      </c>
      <c r="Z313" s="154">
        <f t="shared" si="45"/>
        <v>6748161.3300000019</v>
      </c>
      <c r="AA313" s="154">
        <f t="shared" si="46"/>
        <v>460454.50812553271</v>
      </c>
      <c r="AB313" s="154"/>
      <c r="AC313" s="217">
        <v>134.07165351989849</v>
      </c>
      <c r="AD313" s="217">
        <f t="shared" si="47"/>
        <v>128.30431562474971</v>
      </c>
      <c r="AE313" s="218">
        <f t="shared" si="48"/>
        <v>-5.7673378951487848</v>
      </c>
      <c r="AF313" s="154">
        <v>2</v>
      </c>
      <c r="AG313" s="219">
        <v>1</v>
      </c>
      <c r="AH313" s="217">
        <f t="shared" si="49"/>
        <v>128.30431562474971</v>
      </c>
      <c r="AI313" s="154"/>
      <c r="AJ313" s="154"/>
      <c r="AK313" s="220">
        <v>134.07165351989849</v>
      </c>
      <c r="AL313" s="220">
        <v>134.46594190636995</v>
      </c>
      <c r="AM313" s="220">
        <v>134.07165351989849</v>
      </c>
      <c r="AN313" s="220">
        <v>134.07165351989849</v>
      </c>
      <c r="AO313" s="221">
        <v>128.27302538969946</v>
      </c>
      <c r="AP313" s="220">
        <f t="shared" si="51"/>
        <v>128.30431562474971</v>
      </c>
      <c r="AQ313" s="220"/>
      <c r="AR313" s="220"/>
      <c r="AS313" s="220"/>
      <c r="AT313" s="222">
        <f t="shared" si="52"/>
        <v>3.1290235050249748E-2</v>
      </c>
      <c r="AU313" s="220"/>
      <c r="AV313" s="223">
        <v>8.4460580965366887</v>
      </c>
      <c r="AW313" s="220">
        <v>4.1842001753249392</v>
      </c>
      <c r="AX313" s="224">
        <f t="shared" si="53"/>
        <v>-4.2618579212117496</v>
      </c>
      <c r="AY313" s="225"/>
      <c r="AZ313" s="226"/>
      <c r="BA313" s="226"/>
      <c r="BB313" s="226"/>
      <c r="BC313" s="217"/>
      <c r="BE313" s="227">
        <f t="shared" si="54"/>
        <v>-304</v>
      </c>
      <c r="BK313" s="219"/>
      <c r="BO313" s="219"/>
    </row>
    <row r="314" spans="1:67" ht="11.25" x14ac:dyDescent="0.2">
      <c r="A314" s="151">
        <v>305</v>
      </c>
      <c r="B314" s="152" t="s">
        <v>125</v>
      </c>
      <c r="C314" s="151">
        <v>1</v>
      </c>
      <c r="D314" s="215">
        <v>0</v>
      </c>
      <c r="E314" s="154">
        <v>0</v>
      </c>
      <c r="F314" s="154">
        <v>0</v>
      </c>
      <c r="G314" s="154">
        <v>0</v>
      </c>
      <c r="H314" s="154">
        <v>0</v>
      </c>
      <c r="I314" s="154">
        <v>0</v>
      </c>
      <c r="J314" s="154">
        <v>1962474</v>
      </c>
      <c r="K314" s="216">
        <v>0</v>
      </c>
      <c r="L314" s="154">
        <v>3828360.8220000002</v>
      </c>
      <c r="M314" s="154">
        <v>0</v>
      </c>
      <c r="N314" s="154">
        <v>0</v>
      </c>
      <c r="O314" s="154">
        <v>115954.16</v>
      </c>
      <c r="P314" s="154">
        <v>0</v>
      </c>
      <c r="Q314" s="154">
        <v>0</v>
      </c>
      <c r="R314" s="154">
        <v>0</v>
      </c>
      <c r="S314" s="154">
        <v>0</v>
      </c>
      <c r="T314" s="154" t="s">
        <v>703</v>
      </c>
      <c r="U314" s="154">
        <f t="shared" si="50"/>
        <v>5906788.9820000008</v>
      </c>
      <c r="V314" s="217">
        <f t="shared" si="44"/>
        <v>9.430780030614617</v>
      </c>
      <c r="W314" s="154"/>
      <c r="X314" s="154">
        <v>43061534.5506</v>
      </c>
      <c r="Y314" s="154">
        <v>62633090.399999999</v>
      </c>
      <c r="Z314" s="154">
        <f t="shared" si="45"/>
        <v>19571555.849399999</v>
      </c>
      <c r="AA314" s="154">
        <f t="shared" si="46"/>
        <v>1845750.3807258022</v>
      </c>
      <c r="AB314" s="154"/>
      <c r="AC314" s="217">
        <v>141.96475026990595</v>
      </c>
      <c r="AD314" s="217">
        <f t="shared" si="47"/>
        <v>141.16389639539034</v>
      </c>
      <c r="AE314" s="218">
        <f t="shared" si="48"/>
        <v>-0.80085387451561019</v>
      </c>
      <c r="AF314" s="154">
        <v>78</v>
      </c>
      <c r="AG314" s="219">
        <v>1</v>
      </c>
      <c r="AH314" s="217">
        <f t="shared" si="49"/>
        <v>141.16389639539034</v>
      </c>
      <c r="AI314" s="154"/>
      <c r="AJ314" s="154"/>
      <c r="AK314" s="220">
        <v>141.96475026990595</v>
      </c>
      <c r="AL314" s="220">
        <v>141.96468544636721</v>
      </c>
      <c r="AM314" s="220">
        <v>141.96475026990595</v>
      </c>
      <c r="AN314" s="220">
        <v>141.96475026990595</v>
      </c>
      <c r="AO314" s="221">
        <v>141.32021758219847</v>
      </c>
      <c r="AP314" s="220">
        <f t="shared" si="51"/>
        <v>141.16389639539034</v>
      </c>
      <c r="AQ314" s="220"/>
      <c r="AR314" s="220"/>
      <c r="AS314" s="220"/>
      <c r="AT314" s="222">
        <f t="shared" si="52"/>
        <v>-0.15632118680812823</v>
      </c>
      <c r="AU314" s="220"/>
      <c r="AV314" s="223">
        <v>5.0855167065879243</v>
      </c>
      <c r="AW314" s="220">
        <v>4.1253738085132277</v>
      </c>
      <c r="AX314" s="224">
        <f t="shared" si="53"/>
        <v>-0.96014289807469666</v>
      </c>
      <c r="AY314" s="225"/>
      <c r="AZ314" s="226"/>
      <c r="BA314" s="226"/>
      <c r="BB314" s="226"/>
      <c r="BC314" s="217"/>
      <c r="BE314" s="227">
        <f t="shared" si="54"/>
        <v>-305</v>
      </c>
      <c r="BK314" s="219"/>
      <c r="BO314" s="219"/>
    </row>
    <row r="315" spans="1:67" ht="11.25" x14ac:dyDescent="0.2">
      <c r="A315" s="151">
        <v>306</v>
      </c>
      <c r="B315" s="152" t="s">
        <v>353</v>
      </c>
      <c r="C315" s="151">
        <v>1</v>
      </c>
      <c r="D315" s="215">
        <v>0</v>
      </c>
      <c r="E315" s="154">
        <v>131450</v>
      </c>
      <c r="F315" s="154">
        <v>0</v>
      </c>
      <c r="G315" s="154">
        <v>0</v>
      </c>
      <c r="H315" s="154">
        <v>0</v>
      </c>
      <c r="I315" s="154">
        <v>0</v>
      </c>
      <c r="J315" s="154">
        <v>69576</v>
      </c>
      <c r="K315" s="216">
        <v>57308</v>
      </c>
      <c r="L315" s="154">
        <v>76685</v>
      </c>
      <c r="M315" s="154">
        <v>0</v>
      </c>
      <c r="N315" s="154">
        <v>20492</v>
      </c>
      <c r="O315" s="154">
        <v>6188.7</v>
      </c>
      <c r="P315" s="154">
        <v>0</v>
      </c>
      <c r="Q315" s="154">
        <v>0</v>
      </c>
      <c r="R315" s="154">
        <v>0</v>
      </c>
      <c r="S315" s="154">
        <v>0</v>
      </c>
      <c r="T315" s="154" t="s">
        <v>706</v>
      </c>
      <c r="U315" s="154">
        <f t="shared" si="50"/>
        <v>308020.2</v>
      </c>
      <c r="V315" s="217">
        <f t="shared" si="44"/>
        <v>13.429841636362488</v>
      </c>
      <c r="W315" s="154"/>
      <c r="X315" s="154">
        <v>1628374.74</v>
      </c>
      <c r="Y315" s="154">
        <v>2293550.5</v>
      </c>
      <c r="Z315" s="154">
        <f t="shared" si="45"/>
        <v>665175.76</v>
      </c>
      <c r="AA315" s="154">
        <f t="shared" si="46"/>
        <v>89332.051171470623</v>
      </c>
      <c r="AB315" s="154"/>
      <c r="AC315" s="217">
        <v>123.47558249216435</v>
      </c>
      <c r="AD315" s="217">
        <f t="shared" si="47"/>
        <v>135.3630951576005</v>
      </c>
      <c r="AE315" s="218">
        <f t="shared" si="48"/>
        <v>11.887512665436148</v>
      </c>
      <c r="AF315" s="154">
        <v>5</v>
      </c>
      <c r="AG315" s="219">
        <v>1</v>
      </c>
      <c r="AH315" s="217">
        <f t="shared" si="49"/>
        <v>135.3630951576005</v>
      </c>
      <c r="AI315" s="154"/>
      <c r="AJ315" s="154"/>
      <c r="AK315" s="220">
        <v>123.47558249216435</v>
      </c>
      <c r="AL315" s="220">
        <v>123.52905414334398</v>
      </c>
      <c r="AM315" s="220">
        <v>123.47797865043057</v>
      </c>
      <c r="AN315" s="220">
        <v>123.47558249216435</v>
      </c>
      <c r="AO315" s="221">
        <v>135.53264633768754</v>
      </c>
      <c r="AP315" s="220">
        <f t="shared" si="51"/>
        <v>135.3630951576005</v>
      </c>
      <c r="AQ315" s="220"/>
      <c r="AR315" s="220"/>
      <c r="AS315" s="220"/>
      <c r="AT315" s="222">
        <f t="shared" si="52"/>
        <v>-0.16955118008704062</v>
      </c>
      <c r="AU315" s="220"/>
      <c r="AV315" s="223">
        <v>-8.9090353608650261</v>
      </c>
      <c r="AW315" s="220">
        <v>0.24935648541626271</v>
      </c>
      <c r="AX315" s="224">
        <f t="shared" si="53"/>
        <v>9.1583918462812886</v>
      </c>
      <c r="AY315" s="225"/>
      <c r="AZ315" s="226"/>
      <c r="BA315" s="226"/>
      <c r="BB315" s="226"/>
      <c r="BC315" s="217"/>
      <c r="BE315" s="227">
        <f t="shared" si="54"/>
        <v>-306</v>
      </c>
      <c r="BK315" s="219"/>
      <c r="BO315" s="219"/>
    </row>
    <row r="316" spans="1:67" ht="11.25" x14ac:dyDescent="0.2">
      <c r="A316" s="151">
        <v>307</v>
      </c>
      <c r="B316" s="152" t="s">
        <v>220</v>
      </c>
      <c r="C316" s="151">
        <v>1</v>
      </c>
      <c r="D316" s="215">
        <v>0</v>
      </c>
      <c r="E316" s="154">
        <v>44509</v>
      </c>
      <c r="F316" s="154">
        <v>0</v>
      </c>
      <c r="G316" s="154">
        <v>0</v>
      </c>
      <c r="H316" s="154">
        <v>0</v>
      </c>
      <c r="I316" s="154">
        <v>80370</v>
      </c>
      <c r="J316" s="154">
        <v>605039</v>
      </c>
      <c r="K316" s="216">
        <v>657986</v>
      </c>
      <c r="L316" s="154">
        <v>1486158</v>
      </c>
      <c r="M316" s="154">
        <v>15970</v>
      </c>
      <c r="N316" s="154">
        <v>0</v>
      </c>
      <c r="O316" s="154">
        <v>33768</v>
      </c>
      <c r="P316" s="154">
        <v>0</v>
      </c>
      <c r="Q316" s="154">
        <v>0</v>
      </c>
      <c r="R316" s="154">
        <v>0</v>
      </c>
      <c r="S316" s="154">
        <v>0</v>
      </c>
      <c r="T316" s="154" t="s">
        <v>703</v>
      </c>
      <c r="U316" s="154">
        <f t="shared" si="50"/>
        <v>2923800</v>
      </c>
      <c r="V316" s="217">
        <f t="shared" si="44"/>
        <v>4.5802454443217968</v>
      </c>
      <c r="W316" s="154"/>
      <c r="X316" s="154">
        <v>47191402.9124</v>
      </c>
      <c r="Y316" s="154">
        <v>63835007</v>
      </c>
      <c r="Z316" s="154">
        <f t="shared" si="45"/>
        <v>16643604.0876</v>
      </c>
      <c r="AA316" s="154">
        <f t="shared" si="46"/>
        <v>762317.91799325543</v>
      </c>
      <c r="AB316" s="154"/>
      <c r="AC316" s="217">
        <v>141.83032900099181</v>
      </c>
      <c r="AD316" s="217">
        <f t="shared" si="47"/>
        <v>133.65292233224494</v>
      </c>
      <c r="AE316" s="218">
        <f t="shared" si="48"/>
        <v>-8.1774066687468689</v>
      </c>
      <c r="AF316" s="154">
        <v>16</v>
      </c>
      <c r="AG316" s="219">
        <v>1</v>
      </c>
      <c r="AH316" s="217">
        <f t="shared" si="49"/>
        <v>133.65292233224494</v>
      </c>
      <c r="AI316" s="154"/>
      <c r="AJ316" s="154"/>
      <c r="AK316" s="220">
        <v>141.83032900099181</v>
      </c>
      <c r="AL316" s="220">
        <v>142.18168162918124</v>
      </c>
      <c r="AM316" s="220">
        <v>141.83276014547715</v>
      </c>
      <c r="AN316" s="220">
        <v>141.83032900099181</v>
      </c>
      <c r="AO316" s="221">
        <v>133.94346809831822</v>
      </c>
      <c r="AP316" s="220">
        <f t="shared" si="51"/>
        <v>133.65292233224494</v>
      </c>
      <c r="AQ316" s="220"/>
      <c r="AR316" s="220"/>
      <c r="AS316" s="220"/>
      <c r="AT316" s="222">
        <f t="shared" si="52"/>
        <v>-0.29054576607327931</v>
      </c>
      <c r="AU316" s="220"/>
      <c r="AV316" s="223">
        <v>9.1674053160465245</v>
      </c>
      <c r="AW316" s="220">
        <v>2.7276815453090233</v>
      </c>
      <c r="AX316" s="224">
        <f t="shared" si="53"/>
        <v>-6.4397237707375012</v>
      </c>
      <c r="AY316" s="225"/>
      <c r="AZ316" s="226"/>
      <c r="BA316" s="226"/>
      <c r="BB316" s="226"/>
      <c r="BC316" s="217"/>
      <c r="BE316" s="227">
        <f t="shared" si="54"/>
        <v>-307</v>
      </c>
      <c r="BK316" s="219"/>
      <c r="BO316" s="219"/>
    </row>
    <row r="317" spans="1:67" ht="11.25" x14ac:dyDescent="0.2">
      <c r="A317" s="151">
        <v>308</v>
      </c>
      <c r="B317" s="152" t="s">
        <v>105</v>
      </c>
      <c r="C317" s="151">
        <v>1</v>
      </c>
      <c r="D317" s="215">
        <v>0</v>
      </c>
      <c r="E317" s="154">
        <v>60944</v>
      </c>
      <c r="F317" s="154">
        <v>0</v>
      </c>
      <c r="G317" s="154">
        <v>0</v>
      </c>
      <c r="H317" s="154">
        <v>0</v>
      </c>
      <c r="I317" s="154">
        <v>0</v>
      </c>
      <c r="J317" s="154">
        <v>3028403</v>
      </c>
      <c r="K317" s="216">
        <v>1171934</v>
      </c>
      <c r="L317" s="154">
        <v>9250000</v>
      </c>
      <c r="M317" s="154">
        <v>49513</v>
      </c>
      <c r="N317" s="154">
        <v>0</v>
      </c>
      <c r="O317" s="154">
        <v>26803</v>
      </c>
      <c r="P317" s="154">
        <v>0</v>
      </c>
      <c r="Q317" s="154">
        <v>0</v>
      </c>
      <c r="R317" s="154">
        <v>0</v>
      </c>
      <c r="S317" s="154">
        <v>0</v>
      </c>
      <c r="T317" s="154" t="s">
        <v>703</v>
      </c>
      <c r="U317" s="154">
        <f t="shared" si="50"/>
        <v>13587597</v>
      </c>
      <c r="V317" s="217">
        <f t="shared" si="44"/>
        <v>10.650434881001701</v>
      </c>
      <c r="W317" s="154"/>
      <c r="X317" s="154">
        <v>98129290.060850009</v>
      </c>
      <c r="Y317" s="154">
        <v>127577860.92131902</v>
      </c>
      <c r="Z317" s="154">
        <f t="shared" si="45"/>
        <v>29448570.860469013</v>
      </c>
      <c r="AA317" s="154">
        <f t="shared" si="46"/>
        <v>3136400.8628798947</v>
      </c>
      <c r="AB317" s="154"/>
      <c r="AC317" s="217">
        <v>141.25484456461166</v>
      </c>
      <c r="AD317" s="217">
        <f t="shared" si="47"/>
        <v>126.81377800784345</v>
      </c>
      <c r="AE317" s="218">
        <f t="shared" si="48"/>
        <v>-14.441066556768206</v>
      </c>
      <c r="AF317" s="154">
        <v>11</v>
      </c>
      <c r="AG317" s="219">
        <v>1</v>
      </c>
      <c r="AH317" s="217">
        <f t="shared" si="49"/>
        <v>126.81377800784345</v>
      </c>
      <c r="AI317" s="154"/>
      <c r="AJ317" s="154"/>
      <c r="AK317" s="220">
        <v>141.25484456461166</v>
      </c>
      <c r="AL317" s="220">
        <v>141.24501256388507</v>
      </c>
      <c r="AM317" s="220">
        <v>141.25484456461166</v>
      </c>
      <c r="AN317" s="220">
        <v>141.25484456461166</v>
      </c>
      <c r="AO317" s="221">
        <v>126.90550048973873</v>
      </c>
      <c r="AP317" s="220">
        <f t="shared" si="51"/>
        <v>126.81377800784345</v>
      </c>
      <c r="AQ317" s="220"/>
      <c r="AR317" s="220"/>
      <c r="AS317" s="220"/>
      <c r="AT317" s="222">
        <f t="shared" si="52"/>
        <v>-9.1722481895274655E-2</v>
      </c>
      <c r="AU317" s="220"/>
      <c r="AV317" s="223">
        <v>11.538564033538364</v>
      </c>
      <c r="AW317" s="220">
        <v>-0.7814686681805979</v>
      </c>
      <c r="AX317" s="224">
        <f t="shared" si="53"/>
        <v>-12.320032701718961</v>
      </c>
      <c r="AY317" s="225"/>
      <c r="AZ317" s="226"/>
      <c r="BA317" s="226"/>
      <c r="BB317" s="226"/>
      <c r="BC317" s="217"/>
      <c r="BE317" s="227">
        <f t="shared" si="54"/>
        <v>-308</v>
      </c>
      <c r="BK317" s="219"/>
      <c r="BO317" s="219"/>
    </row>
    <row r="318" spans="1:67" ht="11.25" x14ac:dyDescent="0.2">
      <c r="A318" s="151">
        <v>309</v>
      </c>
      <c r="B318" s="152" t="s">
        <v>244</v>
      </c>
      <c r="C318" s="151">
        <v>1</v>
      </c>
      <c r="D318" s="215">
        <v>0</v>
      </c>
      <c r="E318" s="154">
        <v>79593</v>
      </c>
      <c r="F318" s="154">
        <v>0</v>
      </c>
      <c r="G318" s="154">
        <v>0</v>
      </c>
      <c r="H318" s="154">
        <v>0</v>
      </c>
      <c r="I318" s="154">
        <v>0</v>
      </c>
      <c r="J318" s="154">
        <v>507477</v>
      </c>
      <c r="K318" s="216">
        <v>332073</v>
      </c>
      <c r="L318" s="154">
        <v>443000</v>
      </c>
      <c r="M318" s="154">
        <v>13583</v>
      </c>
      <c r="N318" s="154">
        <v>267935</v>
      </c>
      <c r="O318" s="154">
        <v>7593.88</v>
      </c>
      <c r="P318" s="154">
        <v>0</v>
      </c>
      <c r="Q318" s="154">
        <v>0</v>
      </c>
      <c r="R318" s="154">
        <v>0</v>
      </c>
      <c r="S318" s="154">
        <v>0</v>
      </c>
      <c r="T318" s="154" t="s">
        <v>712</v>
      </c>
      <c r="U318" s="154">
        <f t="shared" si="50"/>
        <v>1651254.88</v>
      </c>
      <c r="V318" s="217">
        <f t="shared" si="44"/>
        <v>7.9340732712684421</v>
      </c>
      <c r="W318" s="154"/>
      <c r="X318" s="154">
        <v>19400007.25</v>
      </c>
      <c r="Y318" s="154">
        <v>20812196</v>
      </c>
      <c r="Z318" s="154">
        <f t="shared" si="45"/>
        <v>1412188.75</v>
      </c>
      <c r="AA318" s="154">
        <f t="shared" si="46"/>
        <v>112044.09015360993</v>
      </c>
      <c r="AB318" s="154"/>
      <c r="AC318" s="217">
        <v>105.8330741062304</v>
      </c>
      <c r="AD318" s="217">
        <f t="shared" si="47"/>
        <v>106.70177409261737</v>
      </c>
      <c r="AE318" s="218">
        <f t="shared" si="48"/>
        <v>0.86869998638697155</v>
      </c>
      <c r="AF318" s="154">
        <v>3</v>
      </c>
      <c r="AG318" s="219">
        <v>1</v>
      </c>
      <c r="AH318" s="217">
        <f t="shared" si="49"/>
        <v>106.70177409261737</v>
      </c>
      <c r="AI318" s="154"/>
      <c r="AJ318" s="154"/>
      <c r="AK318" s="220">
        <v>105.8330741062304</v>
      </c>
      <c r="AL318" s="220">
        <v>95.883019147823873</v>
      </c>
      <c r="AM318" s="220">
        <v>95.883044839193801</v>
      </c>
      <c r="AN318" s="220">
        <v>105.8330741062304</v>
      </c>
      <c r="AO318" s="221">
        <v>93.544119680676914</v>
      </c>
      <c r="AP318" s="220">
        <f t="shared" si="51"/>
        <v>106.70177409261737</v>
      </c>
      <c r="AQ318" s="220"/>
      <c r="AR318" s="220"/>
      <c r="AS318" s="220"/>
      <c r="AT318" s="222">
        <f t="shared" si="52"/>
        <v>13.157654411940456</v>
      </c>
      <c r="AU318" s="220"/>
      <c r="AV318" s="223">
        <v>7.9840479700763565</v>
      </c>
      <c r="AW318" s="220">
        <v>8.9925117789626103</v>
      </c>
      <c r="AX318" s="224">
        <f t="shared" si="53"/>
        <v>1.0084638088862539</v>
      </c>
      <c r="AY318" s="225"/>
      <c r="AZ318" s="226"/>
      <c r="BA318" s="226"/>
      <c r="BB318" s="226"/>
      <c r="BC318" s="217"/>
      <c r="BE318" s="227">
        <f t="shared" si="54"/>
        <v>-309</v>
      </c>
      <c r="BK318" s="219"/>
      <c r="BO318" s="219"/>
    </row>
    <row r="319" spans="1:67" ht="11.25" x14ac:dyDescent="0.2">
      <c r="A319" s="151">
        <v>310</v>
      </c>
      <c r="B319" s="152" t="s">
        <v>303</v>
      </c>
      <c r="C319" s="151">
        <v>1</v>
      </c>
      <c r="D319" s="215">
        <v>0</v>
      </c>
      <c r="E319" s="154">
        <v>0</v>
      </c>
      <c r="F319" s="154">
        <v>0</v>
      </c>
      <c r="G319" s="154">
        <v>0</v>
      </c>
      <c r="H319" s="154">
        <v>0</v>
      </c>
      <c r="I319" s="154">
        <v>0</v>
      </c>
      <c r="J319" s="154">
        <v>827882</v>
      </c>
      <c r="K319" s="216">
        <v>1227650</v>
      </c>
      <c r="L319" s="154">
        <v>1782775.22</v>
      </c>
      <c r="M319" s="154">
        <v>7349</v>
      </c>
      <c r="N319" s="154">
        <v>689907</v>
      </c>
      <c r="O319" s="154">
        <v>174159.02</v>
      </c>
      <c r="P319" s="154">
        <v>0</v>
      </c>
      <c r="Q319" s="154">
        <v>0</v>
      </c>
      <c r="R319" s="154">
        <v>0</v>
      </c>
      <c r="S319" s="154">
        <v>0</v>
      </c>
      <c r="T319" s="154" t="s">
        <v>703</v>
      </c>
      <c r="U319" s="154">
        <f t="shared" si="50"/>
        <v>4709722.2399999993</v>
      </c>
      <c r="V319" s="217">
        <f t="shared" si="44"/>
        <v>10.528415518652382</v>
      </c>
      <c r="W319" s="154"/>
      <c r="X319" s="154">
        <v>37763668.480000004</v>
      </c>
      <c r="Y319" s="154">
        <v>44733438.109999999</v>
      </c>
      <c r="Z319" s="154">
        <f t="shared" si="45"/>
        <v>6969769.6299999952</v>
      </c>
      <c r="AA319" s="154">
        <f t="shared" si="46"/>
        <v>733806.30733924021</v>
      </c>
      <c r="AB319" s="154"/>
      <c r="AC319" s="217">
        <v>121.19008348181117</v>
      </c>
      <c r="AD319" s="217">
        <f t="shared" si="47"/>
        <v>116.51312908321758</v>
      </c>
      <c r="AE319" s="218">
        <f t="shared" si="48"/>
        <v>-4.676954398593594</v>
      </c>
      <c r="AF319" s="154">
        <v>122</v>
      </c>
      <c r="AG319" s="219">
        <v>1</v>
      </c>
      <c r="AH319" s="217">
        <f t="shared" si="49"/>
        <v>116.51312908321758</v>
      </c>
      <c r="AI319" s="154"/>
      <c r="AJ319" s="154"/>
      <c r="AK319" s="220">
        <v>121.19008348181117</v>
      </c>
      <c r="AL319" s="220">
        <v>132.5373618810583</v>
      </c>
      <c r="AM319" s="220">
        <v>132.5373618810583</v>
      </c>
      <c r="AN319" s="220">
        <v>121.19008348181117</v>
      </c>
      <c r="AO319" s="221">
        <v>121.19008348181117</v>
      </c>
      <c r="AP319" s="220">
        <f t="shared" si="51"/>
        <v>116.51312908321758</v>
      </c>
      <c r="AQ319" s="220"/>
      <c r="AR319" s="220"/>
      <c r="AS319" s="220"/>
      <c r="AT319" s="222">
        <f t="shared" si="52"/>
        <v>-4.676954398593594</v>
      </c>
      <c r="AU319" s="220"/>
      <c r="AV319" s="223">
        <v>10.003132547590765</v>
      </c>
      <c r="AW319" s="220">
        <v>5.5854840140260498</v>
      </c>
      <c r="AX319" s="224">
        <f t="shared" si="53"/>
        <v>-4.4176485335647149</v>
      </c>
      <c r="AY319" s="225"/>
      <c r="AZ319" s="226"/>
      <c r="BA319" s="226"/>
      <c r="BB319" s="226"/>
      <c r="BC319" s="217"/>
      <c r="BE319" s="227">
        <f t="shared" si="54"/>
        <v>-310</v>
      </c>
      <c r="BK319" s="219"/>
      <c r="BO319" s="219"/>
    </row>
    <row r="320" spans="1:67" ht="11.25" x14ac:dyDescent="0.2">
      <c r="A320" s="151">
        <v>311</v>
      </c>
      <c r="B320" s="152" t="s">
        <v>521</v>
      </c>
      <c r="C320" s="151">
        <v>0</v>
      </c>
      <c r="D320" s="215">
        <v>0</v>
      </c>
      <c r="E320" s="154">
        <v>0</v>
      </c>
      <c r="F320" s="154">
        <v>0</v>
      </c>
      <c r="G320" s="154">
        <v>0</v>
      </c>
      <c r="H320" s="154">
        <v>0</v>
      </c>
      <c r="I320" s="154">
        <v>0</v>
      </c>
      <c r="J320" s="154">
        <v>0</v>
      </c>
      <c r="K320" s="216">
        <v>0</v>
      </c>
      <c r="L320" s="154">
        <v>0</v>
      </c>
      <c r="M320" s="154">
        <v>0</v>
      </c>
      <c r="N320" s="154">
        <v>0</v>
      </c>
      <c r="O320" s="154">
        <v>0</v>
      </c>
      <c r="P320" s="154">
        <v>0</v>
      </c>
      <c r="Q320" s="154">
        <v>0</v>
      </c>
      <c r="R320" s="154">
        <v>0</v>
      </c>
      <c r="S320" s="154">
        <v>0</v>
      </c>
      <c r="T320" s="154">
        <v>0</v>
      </c>
      <c r="U320" s="154">
        <f t="shared" si="50"/>
        <v>0</v>
      </c>
      <c r="V320" s="217">
        <f t="shared" si="44"/>
        <v>0</v>
      </c>
      <c r="W320" s="154"/>
      <c r="X320" s="154">
        <v>16490.760000000002</v>
      </c>
      <c r="Y320" s="154">
        <v>20612</v>
      </c>
      <c r="Z320" s="154">
        <f t="shared" si="45"/>
        <v>4121.239999999998</v>
      </c>
      <c r="AA320" s="154">
        <f t="shared" si="46"/>
        <v>0</v>
      </c>
      <c r="AB320" s="154"/>
      <c r="AC320" s="217">
        <v>0</v>
      </c>
      <c r="AD320" s="217">
        <f t="shared" si="47"/>
        <v>0</v>
      </c>
      <c r="AE320" s="218">
        <f t="shared" si="48"/>
        <v>0</v>
      </c>
      <c r="AF320" s="154">
        <v>0</v>
      </c>
      <c r="AG320" s="219" t="s">
        <v>704</v>
      </c>
      <c r="AH320" s="217">
        <f t="shared" si="49"/>
        <v>0</v>
      </c>
      <c r="AI320" s="154"/>
      <c r="AJ320" s="154"/>
      <c r="AK320" s="220">
        <v>0</v>
      </c>
      <c r="AL320" s="220">
        <v>0</v>
      </c>
      <c r="AM320" s="220">
        <v>0</v>
      </c>
      <c r="AN320" s="220">
        <v>0</v>
      </c>
      <c r="AO320" s="221">
        <v>0</v>
      </c>
      <c r="AP320" s="220">
        <f t="shared" si="51"/>
        <v>0</v>
      </c>
      <c r="AQ320" s="220"/>
      <c r="AR320" s="220"/>
      <c r="AS320" s="220"/>
      <c r="AT320" s="222">
        <f t="shared" si="52"/>
        <v>0</v>
      </c>
      <c r="AU320" s="220"/>
      <c r="AV320" s="223" t="s">
        <v>601</v>
      </c>
      <c r="AW320" s="220" t="s">
        <v>601</v>
      </c>
      <c r="AX320" s="224" t="str">
        <f t="shared" si="53"/>
        <v/>
      </c>
      <c r="AY320" s="225"/>
      <c r="AZ320" s="226"/>
      <c r="BA320" s="226"/>
      <c r="BB320" s="226"/>
      <c r="BC320" s="217"/>
      <c r="BE320" s="227">
        <f t="shared" si="54"/>
        <v>-311</v>
      </c>
      <c r="BK320" s="219"/>
      <c r="BO320" s="219"/>
    </row>
    <row r="321" spans="1:67" ht="11.25" x14ac:dyDescent="0.2">
      <c r="A321" s="151">
        <v>312</v>
      </c>
      <c r="B321" s="152" t="s">
        <v>73</v>
      </c>
      <c r="C321" s="151">
        <v>1</v>
      </c>
      <c r="D321" s="215">
        <v>0</v>
      </c>
      <c r="E321" s="154">
        <v>10000</v>
      </c>
      <c r="F321" s="154">
        <v>0</v>
      </c>
      <c r="G321" s="154">
        <v>0</v>
      </c>
      <c r="H321" s="154">
        <v>0</v>
      </c>
      <c r="I321" s="154">
        <v>0</v>
      </c>
      <c r="J321" s="154">
        <v>0</v>
      </c>
      <c r="K321" s="216">
        <v>0</v>
      </c>
      <c r="L321" s="154">
        <v>125991</v>
      </c>
      <c r="M321" s="154">
        <v>0</v>
      </c>
      <c r="N321" s="154">
        <v>0</v>
      </c>
      <c r="O321" s="154">
        <v>2340.94</v>
      </c>
      <c r="P321" s="154">
        <v>0</v>
      </c>
      <c r="Q321" s="154">
        <v>0</v>
      </c>
      <c r="R321" s="154">
        <v>0</v>
      </c>
      <c r="S321" s="154">
        <v>0</v>
      </c>
      <c r="T321" s="154">
        <v>0</v>
      </c>
      <c r="U321" s="154">
        <f t="shared" si="50"/>
        <v>12340.940000000002</v>
      </c>
      <c r="V321" s="217">
        <f t="shared" si="44"/>
        <v>1.0920895905418442</v>
      </c>
      <c r="W321" s="154"/>
      <c r="X321" s="154">
        <v>860882.41</v>
      </c>
      <c r="Y321" s="154">
        <v>1130030</v>
      </c>
      <c r="Z321" s="154">
        <f t="shared" si="45"/>
        <v>269147.58999999997</v>
      </c>
      <c r="AA321" s="154">
        <f t="shared" si="46"/>
        <v>2939.3328135842412</v>
      </c>
      <c r="AB321" s="154"/>
      <c r="AC321" s="217">
        <v>0</v>
      </c>
      <c r="AD321" s="217">
        <f t="shared" si="47"/>
        <v>130.92272000149424</v>
      </c>
      <c r="AE321" s="218">
        <f t="shared" si="48"/>
        <v>130.92272000149424</v>
      </c>
      <c r="AF321" s="154">
        <v>2</v>
      </c>
      <c r="AG321" s="219">
        <v>1</v>
      </c>
      <c r="AH321" s="217">
        <f t="shared" si="49"/>
        <v>130.92272000149424</v>
      </c>
      <c r="AI321" s="154"/>
      <c r="AJ321" s="154"/>
      <c r="AK321" s="220">
        <v>0</v>
      </c>
      <c r="AL321" s="220">
        <v>0</v>
      </c>
      <c r="AM321" s="220">
        <v>0</v>
      </c>
      <c r="AN321" s="220">
        <v>0</v>
      </c>
      <c r="AO321" s="221">
        <v>0</v>
      </c>
      <c r="AP321" s="220">
        <f t="shared" si="51"/>
        <v>130.92272000149424</v>
      </c>
      <c r="AQ321" s="220"/>
      <c r="AR321" s="220"/>
      <c r="AS321" s="220"/>
      <c r="AT321" s="222">
        <f t="shared" si="52"/>
        <v>130.92272000149424</v>
      </c>
      <c r="AU321" s="220"/>
      <c r="AV321" s="223" t="s">
        <v>601</v>
      </c>
      <c r="AW321" s="220">
        <v>993.5703640621673</v>
      </c>
      <c r="AX321" s="224" t="str">
        <f t="shared" si="53"/>
        <v/>
      </c>
      <c r="AY321" s="225"/>
      <c r="AZ321" s="226"/>
      <c r="BA321" s="226"/>
      <c r="BB321" s="226"/>
      <c r="BC321" s="217" t="s">
        <v>713</v>
      </c>
      <c r="BE321" s="227">
        <f t="shared" si="54"/>
        <v>-312</v>
      </c>
      <c r="BK321" s="219"/>
      <c r="BO321" s="219"/>
    </row>
    <row r="322" spans="1:67" ht="11.25" x14ac:dyDescent="0.2">
      <c r="A322" s="151">
        <v>313</v>
      </c>
      <c r="B322" s="152" t="s">
        <v>522</v>
      </c>
      <c r="C322" s="151">
        <v>0</v>
      </c>
      <c r="D322" s="215">
        <v>0</v>
      </c>
      <c r="E322" s="154">
        <v>0</v>
      </c>
      <c r="F322" s="154">
        <v>0</v>
      </c>
      <c r="G322" s="154">
        <v>0</v>
      </c>
      <c r="H322" s="154">
        <v>0</v>
      </c>
      <c r="I322" s="154">
        <v>0</v>
      </c>
      <c r="J322" s="154">
        <v>0</v>
      </c>
      <c r="K322" s="216">
        <v>0</v>
      </c>
      <c r="L322" s="154">
        <v>0</v>
      </c>
      <c r="M322" s="154">
        <v>0</v>
      </c>
      <c r="N322" s="154">
        <v>0</v>
      </c>
      <c r="O322" s="154">
        <v>0</v>
      </c>
      <c r="P322" s="154">
        <v>0</v>
      </c>
      <c r="Q322" s="154">
        <v>0</v>
      </c>
      <c r="R322" s="154">
        <v>0</v>
      </c>
      <c r="S322" s="154">
        <v>0</v>
      </c>
      <c r="T322" s="154">
        <v>0</v>
      </c>
      <c r="U322" s="154">
        <f t="shared" si="50"/>
        <v>0</v>
      </c>
      <c r="V322" s="217">
        <f t="shared" si="44"/>
        <v>0</v>
      </c>
      <c r="W322" s="154"/>
      <c r="X322" s="154">
        <v>65963.040000000008</v>
      </c>
      <c r="Y322" s="154">
        <v>101229</v>
      </c>
      <c r="Z322" s="154">
        <f t="shared" si="45"/>
        <v>35265.959999999992</v>
      </c>
      <c r="AA322" s="154">
        <f t="shared" si="46"/>
        <v>0</v>
      </c>
      <c r="AB322" s="154"/>
      <c r="AC322" s="217">
        <v>0</v>
      </c>
      <c r="AD322" s="217">
        <f t="shared" si="47"/>
        <v>0</v>
      </c>
      <c r="AE322" s="218">
        <f t="shared" si="48"/>
        <v>0</v>
      </c>
      <c r="AF322" s="154">
        <v>0</v>
      </c>
      <c r="AG322" s="219" t="s">
        <v>704</v>
      </c>
      <c r="AH322" s="217">
        <f t="shared" si="49"/>
        <v>0</v>
      </c>
      <c r="AI322" s="154"/>
      <c r="AJ322" s="154"/>
      <c r="AK322" s="220">
        <v>0</v>
      </c>
      <c r="AL322" s="220">
        <v>0</v>
      </c>
      <c r="AM322" s="220">
        <v>0</v>
      </c>
      <c r="AN322" s="220">
        <v>0</v>
      </c>
      <c r="AO322" s="221">
        <v>0</v>
      </c>
      <c r="AP322" s="220">
        <f t="shared" si="51"/>
        <v>0</v>
      </c>
      <c r="AQ322" s="220"/>
      <c r="AR322" s="220"/>
      <c r="AS322" s="220"/>
      <c r="AT322" s="222">
        <f t="shared" si="52"/>
        <v>0</v>
      </c>
      <c r="AU322" s="220"/>
      <c r="AV322" s="223" t="s">
        <v>601</v>
      </c>
      <c r="AW322" s="220" t="s">
        <v>601</v>
      </c>
      <c r="AX322" s="224" t="str">
        <f t="shared" si="53"/>
        <v/>
      </c>
      <c r="AY322" s="225"/>
      <c r="AZ322" s="226"/>
      <c r="BA322" s="226"/>
      <c r="BB322" s="226"/>
      <c r="BC322" s="217"/>
      <c r="BE322" s="227">
        <f t="shared" si="54"/>
        <v>-313</v>
      </c>
      <c r="BK322" s="219"/>
      <c r="BO322" s="219"/>
    </row>
    <row r="323" spans="1:67" ht="11.25" x14ac:dyDescent="0.2">
      <c r="A323" s="151">
        <v>314</v>
      </c>
      <c r="B323" s="152" t="s">
        <v>131</v>
      </c>
      <c r="C323" s="151">
        <v>1</v>
      </c>
      <c r="D323" s="215">
        <v>0</v>
      </c>
      <c r="E323" s="154">
        <v>57600</v>
      </c>
      <c r="F323" s="154">
        <v>0</v>
      </c>
      <c r="G323" s="154">
        <v>0</v>
      </c>
      <c r="H323" s="154">
        <v>0</v>
      </c>
      <c r="I323" s="154">
        <v>0</v>
      </c>
      <c r="J323" s="154">
        <v>3238502</v>
      </c>
      <c r="K323" s="216">
        <v>16046</v>
      </c>
      <c r="L323" s="154">
        <v>2752688</v>
      </c>
      <c r="M323" s="154">
        <v>541</v>
      </c>
      <c r="N323" s="154">
        <v>0</v>
      </c>
      <c r="O323" s="154">
        <v>32139.59</v>
      </c>
      <c r="P323" s="154">
        <v>0</v>
      </c>
      <c r="Q323" s="154">
        <v>0</v>
      </c>
      <c r="R323" s="154">
        <v>0</v>
      </c>
      <c r="S323" s="154">
        <v>0</v>
      </c>
      <c r="T323" s="154" t="s">
        <v>706</v>
      </c>
      <c r="U323" s="154">
        <f t="shared" si="50"/>
        <v>4170634.99</v>
      </c>
      <c r="V323" s="217">
        <f t="shared" si="44"/>
        <v>6.4123144056374537</v>
      </c>
      <c r="W323" s="154"/>
      <c r="X323" s="154">
        <v>39855550.60148</v>
      </c>
      <c r="Y323" s="154">
        <v>65041024.600000001</v>
      </c>
      <c r="Z323" s="154">
        <f t="shared" si="45"/>
        <v>25185473.998520002</v>
      </c>
      <c r="AA323" s="154">
        <f t="shared" si="46"/>
        <v>1614971.7773351732</v>
      </c>
      <c r="AB323" s="154"/>
      <c r="AC323" s="217">
        <v>175.45672934136448</v>
      </c>
      <c r="AD323" s="217">
        <f t="shared" si="47"/>
        <v>159.13982335075195</v>
      </c>
      <c r="AE323" s="218">
        <f t="shared" si="48"/>
        <v>-16.316905990612526</v>
      </c>
      <c r="AF323" s="154">
        <v>8</v>
      </c>
      <c r="AG323" s="219">
        <v>1</v>
      </c>
      <c r="AH323" s="217">
        <f t="shared" si="49"/>
        <v>159.13982335075195</v>
      </c>
      <c r="AI323" s="154"/>
      <c r="AJ323" s="154"/>
      <c r="AK323" s="220">
        <v>175.45672934136448</v>
      </c>
      <c r="AL323" s="220">
        <v>175.45665769339175</v>
      </c>
      <c r="AM323" s="220">
        <v>175.45672934136448</v>
      </c>
      <c r="AN323" s="220">
        <v>175.45672934136448</v>
      </c>
      <c r="AO323" s="221">
        <v>158.9243686678133</v>
      </c>
      <c r="AP323" s="220">
        <f t="shared" si="51"/>
        <v>159.13982335075195</v>
      </c>
      <c r="AQ323" s="220"/>
      <c r="AR323" s="220"/>
      <c r="AS323" s="220"/>
      <c r="AT323" s="222">
        <f t="shared" si="52"/>
        <v>0.21545468293865611</v>
      </c>
      <c r="AU323" s="220"/>
      <c r="AV323" s="223">
        <v>9.7307176945995284</v>
      </c>
      <c r="AW323" s="220">
        <v>-0.46873415768337234</v>
      </c>
      <c r="AX323" s="224">
        <f t="shared" si="53"/>
        <v>-10.1994518522829</v>
      </c>
      <c r="AY323" s="225"/>
      <c r="AZ323" s="226"/>
      <c r="BA323" s="226"/>
      <c r="BB323" s="226"/>
      <c r="BC323" s="217"/>
      <c r="BE323" s="227">
        <f t="shared" si="54"/>
        <v>-314</v>
      </c>
      <c r="BK323" s="219"/>
      <c r="BO323" s="219"/>
    </row>
    <row r="324" spans="1:67" ht="11.25" x14ac:dyDescent="0.2">
      <c r="A324" s="151">
        <v>315</v>
      </c>
      <c r="B324" s="152" t="s">
        <v>106</v>
      </c>
      <c r="C324" s="151">
        <v>1</v>
      </c>
      <c r="D324" s="215">
        <v>0</v>
      </c>
      <c r="E324" s="154">
        <v>111236</v>
      </c>
      <c r="F324" s="154">
        <v>0</v>
      </c>
      <c r="G324" s="154">
        <v>0</v>
      </c>
      <c r="H324" s="154">
        <v>0</v>
      </c>
      <c r="I324" s="154">
        <v>24510</v>
      </c>
      <c r="J324" s="154">
        <v>1631391</v>
      </c>
      <c r="K324" s="216">
        <v>498547</v>
      </c>
      <c r="L324" s="154">
        <v>1219742.8899999999</v>
      </c>
      <c r="M324" s="154">
        <v>0</v>
      </c>
      <c r="N324" s="154">
        <v>0</v>
      </c>
      <c r="O324" s="154">
        <v>1341.97</v>
      </c>
      <c r="P324" s="154">
        <v>0</v>
      </c>
      <c r="Q324" s="154">
        <v>0</v>
      </c>
      <c r="R324" s="154">
        <v>0</v>
      </c>
      <c r="S324" s="154">
        <v>0</v>
      </c>
      <c r="T324" s="154" t="s">
        <v>703</v>
      </c>
      <c r="U324" s="154">
        <f t="shared" si="50"/>
        <v>3486768.86</v>
      </c>
      <c r="V324" s="217">
        <f t="shared" si="44"/>
        <v>6.1979960723494889</v>
      </c>
      <c r="W324" s="154"/>
      <c r="X324" s="154">
        <v>33119434.224909998</v>
      </c>
      <c r="Y324" s="154">
        <v>56256390.280000001</v>
      </c>
      <c r="Z324" s="154">
        <f t="shared" si="45"/>
        <v>23136956.055090003</v>
      </c>
      <c r="AA324" s="154">
        <f t="shared" si="46"/>
        <v>1434027.6275557056</v>
      </c>
      <c r="AB324" s="154"/>
      <c r="AC324" s="217">
        <v>172.69485077298643</v>
      </c>
      <c r="AD324" s="217">
        <f t="shared" si="47"/>
        <v>165.52928495140463</v>
      </c>
      <c r="AE324" s="218">
        <f t="shared" si="48"/>
        <v>-7.1655658215817937</v>
      </c>
      <c r="AF324" s="154">
        <v>1</v>
      </c>
      <c r="AG324" s="219">
        <v>1</v>
      </c>
      <c r="AH324" s="217">
        <f t="shared" si="49"/>
        <v>165.52928495140463</v>
      </c>
      <c r="AI324" s="154"/>
      <c r="AJ324" s="154"/>
      <c r="AK324" s="220">
        <v>172.69485077298643</v>
      </c>
      <c r="AL324" s="220">
        <v>172.69561856532439</v>
      </c>
      <c r="AM324" s="220">
        <v>172.69485077298643</v>
      </c>
      <c r="AN324" s="220">
        <v>172.69485077298643</v>
      </c>
      <c r="AO324" s="221">
        <v>165.47970983044067</v>
      </c>
      <c r="AP324" s="220">
        <f t="shared" si="51"/>
        <v>165.52928495140463</v>
      </c>
      <c r="AQ324" s="220"/>
      <c r="AR324" s="220"/>
      <c r="AS324" s="220"/>
      <c r="AT324" s="222">
        <f t="shared" si="52"/>
        <v>4.9575120963964991E-2</v>
      </c>
      <c r="AU324" s="220"/>
      <c r="AV324" s="223">
        <v>6.9058579323712816</v>
      </c>
      <c r="AW324" s="220">
        <v>3.1016290340423294</v>
      </c>
      <c r="AX324" s="224">
        <f t="shared" si="53"/>
        <v>-3.8042288983289523</v>
      </c>
      <c r="AY324" s="225"/>
      <c r="AZ324" s="226"/>
      <c r="BA324" s="226"/>
      <c r="BB324" s="226"/>
      <c r="BC324" s="217"/>
      <c r="BE324" s="227">
        <f t="shared" si="54"/>
        <v>-315</v>
      </c>
      <c r="BK324" s="219"/>
      <c r="BO324" s="219"/>
    </row>
    <row r="325" spans="1:67" ht="11.25" x14ac:dyDescent="0.2">
      <c r="A325" s="151">
        <v>316</v>
      </c>
      <c r="B325" s="152" t="s">
        <v>203</v>
      </c>
      <c r="C325" s="151">
        <v>1</v>
      </c>
      <c r="D325" s="215">
        <v>0</v>
      </c>
      <c r="E325" s="154">
        <v>0</v>
      </c>
      <c r="F325" s="154">
        <v>0</v>
      </c>
      <c r="G325" s="154">
        <v>0</v>
      </c>
      <c r="H325" s="154">
        <v>0</v>
      </c>
      <c r="I325" s="154">
        <v>0</v>
      </c>
      <c r="J325" s="154">
        <v>1359918</v>
      </c>
      <c r="K325" s="216">
        <v>690636</v>
      </c>
      <c r="L325" s="154">
        <v>415836</v>
      </c>
      <c r="M325" s="154">
        <v>36208</v>
      </c>
      <c r="N325" s="154">
        <v>245193</v>
      </c>
      <c r="O325" s="154">
        <v>37283.75</v>
      </c>
      <c r="P325" s="154">
        <v>0</v>
      </c>
      <c r="Q325" s="154">
        <v>0</v>
      </c>
      <c r="R325" s="154">
        <v>0</v>
      </c>
      <c r="S325" s="154">
        <v>0</v>
      </c>
      <c r="T325" s="154" t="s">
        <v>706</v>
      </c>
      <c r="U325" s="154">
        <f t="shared" si="50"/>
        <v>2493989.5499999998</v>
      </c>
      <c r="V325" s="217">
        <f t="shared" si="44"/>
        <v>7.3235536232255827</v>
      </c>
      <c r="W325" s="154"/>
      <c r="X325" s="154">
        <v>31971769.840000004</v>
      </c>
      <c r="Y325" s="154">
        <v>34054363.200000003</v>
      </c>
      <c r="Z325" s="154">
        <f t="shared" si="45"/>
        <v>2082593.3599999994</v>
      </c>
      <c r="AA325" s="154">
        <f t="shared" si="46"/>
        <v>152519.84147333537</v>
      </c>
      <c r="AB325" s="154"/>
      <c r="AC325" s="217">
        <v>107.96057526282472</v>
      </c>
      <c r="AD325" s="217">
        <f t="shared" si="47"/>
        <v>106.03680536981703</v>
      </c>
      <c r="AE325" s="218">
        <f t="shared" si="48"/>
        <v>-1.9237698930076874</v>
      </c>
      <c r="AF325" s="154">
        <v>29</v>
      </c>
      <c r="AG325" s="219">
        <v>1</v>
      </c>
      <c r="AH325" s="217">
        <f t="shared" si="49"/>
        <v>106.03680536981703</v>
      </c>
      <c r="AI325" s="154"/>
      <c r="AJ325" s="154"/>
      <c r="AK325" s="220">
        <v>107.96057526282472</v>
      </c>
      <c r="AL325" s="220">
        <v>107.87235427610426</v>
      </c>
      <c r="AM325" s="220">
        <v>107.96057526282472</v>
      </c>
      <c r="AN325" s="220">
        <v>107.96057526282472</v>
      </c>
      <c r="AO325" s="221">
        <v>105.48397161123407</v>
      </c>
      <c r="AP325" s="220">
        <f t="shared" si="51"/>
        <v>106.03680536981703</v>
      </c>
      <c r="AQ325" s="220"/>
      <c r="AR325" s="220"/>
      <c r="AS325" s="220"/>
      <c r="AT325" s="222">
        <f t="shared" si="52"/>
        <v>0.55283375858296324</v>
      </c>
      <c r="AU325" s="220"/>
      <c r="AV325" s="223">
        <v>10.063912982549301</v>
      </c>
      <c r="AW325" s="220">
        <v>7.8392831403194698</v>
      </c>
      <c r="AX325" s="224">
        <f t="shared" si="53"/>
        <v>-2.224629842229831</v>
      </c>
      <c r="AY325" s="225"/>
      <c r="AZ325" s="226"/>
      <c r="BA325" s="226"/>
      <c r="BB325" s="226"/>
      <c r="BC325" s="217"/>
      <c r="BE325" s="227">
        <f t="shared" si="54"/>
        <v>-316</v>
      </c>
      <c r="BK325" s="219"/>
      <c r="BO325" s="219"/>
    </row>
    <row r="326" spans="1:67" ht="11.25" x14ac:dyDescent="0.2">
      <c r="A326" s="151">
        <v>317</v>
      </c>
      <c r="B326" s="152" t="s">
        <v>523</v>
      </c>
      <c r="C326" s="151">
        <v>1</v>
      </c>
      <c r="D326" s="215">
        <v>0</v>
      </c>
      <c r="E326" s="154">
        <v>24572</v>
      </c>
      <c r="F326" s="154">
        <v>0</v>
      </c>
      <c r="G326" s="154">
        <v>0</v>
      </c>
      <c r="H326" s="154">
        <v>0</v>
      </c>
      <c r="I326" s="154">
        <v>141679.093295698</v>
      </c>
      <c r="J326" s="154">
        <v>3747478.57003455</v>
      </c>
      <c r="K326" s="216">
        <v>414650.33666975499</v>
      </c>
      <c r="L326" s="154">
        <v>1929327.72</v>
      </c>
      <c r="M326" s="154">
        <v>0</v>
      </c>
      <c r="N326" s="154">
        <v>0</v>
      </c>
      <c r="O326" s="154">
        <v>0</v>
      </c>
      <c r="P326" s="154">
        <v>0</v>
      </c>
      <c r="Q326" s="154">
        <v>0</v>
      </c>
      <c r="R326" s="154">
        <v>0</v>
      </c>
      <c r="S326" s="154">
        <v>0</v>
      </c>
      <c r="T326" s="154" t="s">
        <v>706</v>
      </c>
      <c r="U326" s="154">
        <f t="shared" si="50"/>
        <v>4907178.3160000024</v>
      </c>
      <c r="V326" s="217">
        <f t="shared" si="44"/>
        <v>4.4935503915480783</v>
      </c>
      <c r="W326" s="154"/>
      <c r="X326" s="154">
        <v>52634797.2425</v>
      </c>
      <c r="Y326" s="154">
        <v>109204924.57879001</v>
      </c>
      <c r="Z326" s="154">
        <f t="shared" si="45"/>
        <v>56570127.336290009</v>
      </c>
      <c r="AA326" s="154">
        <f t="shared" si="46"/>
        <v>2542007.1784191062</v>
      </c>
      <c r="AB326" s="154"/>
      <c r="AC326" s="217">
        <v>194.76673647458634</v>
      </c>
      <c r="AD326" s="217">
        <f t="shared" si="47"/>
        <v>202.64715167221325</v>
      </c>
      <c r="AE326" s="218">
        <f t="shared" si="48"/>
        <v>7.8804151976269168</v>
      </c>
      <c r="AF326" s="154">
        <v>0</v>
      </c>
      <c r="AG326" s="219">
        <v>1</v>
      </c>
      <c r="AH326" s="217">
        <f t="shared" si="49"/>
        <v>202.64715167221325</v>
      </c>
      <c r="AI326" s="154"/>
      <c r="AJ326" s="154"/>
      <c r="AK326" s="220">
        <v>194.76673647458634</v>
      </c>
      <c r="AL326" s="220">
        <v>194.72979541692141</v>
      </c>
      <c r="AM326" s="220">
        <v>194.76673647458634</v>
      </c>
      <c r="AN326" s="220">
        <v>194.76673647458634</v>
      </c>
      <c r="AO326" s="221">
        <v>202.26898086419433</v>
      </c>
      <c r="AP326" s="220">
        <f t="shared" si="51"/>
        <v>202.64715167221325</v>
      </c>
      <c r="AQ326" s="220"/>
      <c r="AR326" s="220"/>
      <c r="AS326" s="220"/>
      <c r="AT326" s="222">
        <f t="shared" si="52"/>
        <v>0.37817080801892189</v>
      </c>
      <c r="AU326" s="220"/>
      <c r="AV326" s="223">
        <v>3.1745669330514468</v>
      </c>
      <c r="AW326" s="220">
        <v>7.5712240568187426</v>
      </c>
      <c r="AX326" s="224">
        <f t="shared" si="53"/>
        <v>4.3966571237672962</v>
      </c>
      <c r="AY326" s="225"/>
      <c r="AZ326" s="226"/>
      <c r="BA326" s="226"/>
      <c r="BB326" s="226"/>
      <c r="BC326" s="217"/>
      <c r="BE326" s="227">
        <f t="shared" si="54"/>
        <v>-317</v>
      </c>
      <c r="BK326" s="219"/>
      <c r="BO326" s="219"/>
    </row>
    <row r="327" spans="1:67" ht="11.25" x14ac:dyDescent="0.2">
      <c r="A327" s="151">
        <v>318</v>
      </c>
      <c r="B327" s="152" t="s">
        <v>524</v>
      </c>
      <c r="C327" s="151">
        <v>1</v>
      </c>
      <c r="D327" s="215">
        <v>0</v>
      </c>
      <c r="E327" s="154">
        <v>116000</v>
      </c>
      <c r="F327" s="154">
        <v>0</v>
      </c>
      <c r="G327" s="154">
        <v>0</v>
      </c>
      <c r="H327" s="154">
        <v>0</v>
      </c>
      <c r="I327" s="154">
        <v>0</v>
      </c>
      <c r="J327" s="154">
        <v>0</v>
      </c>
      <c r="K327" s="216">
        <v>113</v>
      </c>
      <c r="L327" s="154">
        <v>85500</v>
      </c>
      <c r="M327" s="154">
        <v>0</v>
      </c>
      <c r="N327" s="154">
        <v>106611</v>
      </c>
      <c r="O327" s="154">
        <v>0</v>
      </c>
      <c r="P327" s="154">
        <v>0</v>
      </c>
      <c r="Q327" s="154">
        <v>0</v>
      </c>
      <c r="R327" s="154">
        <v>0</v>
      </c>
      <c r="S327" s="154">
        <v>0</v>
      </c>
      <c r="T327" s="154" t="s">
        <v>703</v>
      </c>
      <c r="U327" s="154">
        <f t="shared" si="50"/>
        <v>308224</v>
      </c>
      <c r="V327" s="217">
        <f t="shared" si="44"/>
        <v>8.595620470991431</v>
      </c>
      <c r="W327" s="154"/>
      <c r="X327" s="154">
        <v>1610248.3900000004</v>
      </c>
      <c r="Y327" s="154">
        <v>3585826.0731752501</v>
      </c>
      <c r="Z327" s="154">
        <f t="shared" si="45"/>
        <v>1975577.6831752497</v>
      </c>
      <c r="AA327" s="154">
        <f t="shared" si="46"/>
        <v>169813.15975535</v>
      </c>
      <c r="AB327" s="154"/>
      <c r="AC327" s="217">
        <v>211.57682672026269</v>
      </c>
      <c r="AD327" s="217">
        <f t="shared" si="47"/>
        <v>212.1419859590668</v>
      </c>
      <c r="AE327" s="218">
        <f t="shared" si="48"/>
        <v>0.56515923880411378</v>
      </c>
      <c r="AF327" s="154">
        <v>0</v>
      </c>
      <c r="AG327" s="219">
        <v>1</v>
      </c>
      <c r="AH327" s="217">
        <f t="shared" si="49"/>
        <v>212.1419859590668</v>
      </c>
      <c r="AI327" s="154"/>
      <c r="AJ327" s="154"/>
      <c r="AK327" s="220">
        <v>211.57682672026269</v>
      </c>
      <c r="AL327" s="220">
        <v>211.57682672026269</v>
      </c>
      <c r="AM327" s="220">
        <v>211.57682672026269</v>
      </c>
      <c r="AN327" s="220">
        <v>211.57682672026269</v>
      </c>
      <c r="AO327" s="221">
        <v>217.49374891783847</v>
      </c>
      <c r="AP327" s="220">
        <f t="shared" si="51"/>
        <v>212.1419859590668</v>
      </c>
      <c r="AQ327" s="220"/>
      <c r="AR327" s="220"/>
      <c r="AS327" s="220"/>
      <c r="AT327" s="222">
        <f t="shared" si="52"/>
        <v>-5.3517629587716726</v>
      </c>
      <c r="AU327" s="220"/>
      <c r="AV327" s="223">
        <v>-4.6168584654099085</v>
      </c>
      <c r="AW327" s="220">
        <v>-2.8955620855326845</v>
      </c>
      <c r="AX327" s="224">
        <f t="shared" si="53"/>
        <v>1.7212963798772241</v>
      </c>
      <c r="AY327" s="225"/>
      <c r="AZ327" s="226"/>
      <c r="BA327" s="226"/>
      <c r="BB327" s="226"/>
      <c r="BC327" s="217"/>
      <c r="BE327" s="227">
        <f t="shared" si="54"/>
        <v>-318</v>
      </c>
      <c r="BK327" s="219"/>
      <c r="BO327" s="219"/>
    </row>
    <row r="328" spans="1:67" ht="11.25" x14ac:dyDescent="0.2">
      <c r="A328" s="151">
        <v>319</v>
      </c>
      <c r="B328" s="152" t="s">
        <v>525</v>
      </c>
      <c r="C328" s="151">
        <v>0</v>
      </c>
      <c r="D328" s="215">
        <v>0</v>
      </c>
      <c r="E328" s="154">
        <v>0</v>
      </c>
      <c r="F328" s="154">
        <v>0</v>
      </c>
      <c r="G328" s="154">
        <v>0</v>
      </c>
      <c r="H328" s="154">
        <v>0</v>
      </c>
      <c r="I328" s="154">
        <v>0</v>
      </c>
      <c r="J328" s="154">
        <v>0</v>
      </c>
      <c r="K328" s="216">
        <v>0</v>
      </c>
      <c r="L328" s="154">
        <v>0</v>
      </c>
      <c r="M328" s="154">
        <v>0</v>
      </c>
      <c r="N328" s="154">
        <v>0</v>
      </c>
      <c r="O328" s="154">
        <v>0</v>
      </c>
      <c r="P328" s="154">
        <v>0</v>
      </c>
      <c r="Q328" s="154">
        <v>0</v>
      </c>
      <c r="R328" s="154">
        <v>0</v>
      </c>
      <c r="S328" s="154">
        <v>0</v>
      </c>
      <c r="T328" s="154">
        <v>0</v>
      </c>
      <c r="U328" s="154">
        <f t="shared" si="50"/>
        <v>0</v>
      </c>
      <c r="V328" s="217">
        <f t="shared" si="44"/>
        <v>0</v>
      </c>
      <c r="W328" s="154"/>
      <c r="X328" s="154">
        <v>0</v>
      </c>
      <c r="Y328" s="154">
        <v>0</v>
      </c>
      <c r="Z328" s="154">
        <f t="shared" si="45"/>
        <v>0</v>
      </c>
      <c r="AA328" s="154">
        <f t="shared" si="46"/>
        <v>0</v>
      </c>
      <c r="AB328" s="154"/>
      <c r="AC328" s="217">
        <v>0</v>
      </c>
      <c r="AD328" s="217">
        <f t="shared" si="47"/>
        <v>0</v>
      </c>
      <c r="AE328" s="218">
        <f t="shared" si="48"/>
        <v>0</v>
      </c>
      <c r="AF328" s="154">
        <v>0</v>
      </c>
      <c r="AG328" s="219" t="s">
        <v>704</v>
      </c>
      <c r="AH328" s="217">
        <f t="shared" si="49"/>
        <v>0</v>
      </c>
      <c r="AI328" s="154"/>
      <c r="AJ328" s="154"/>
      <c r="AK328" s="220">
        <v>0</v>
      </c>
      <c r="AL328" s="220">
        <v>0</v>
      </c>
      <c r="AM328" s="220">
        <v>0</v>
      </c>
      <c r="AN328" s="220">
        <v>0</v>
      </c>
      <c r="AO328" s="221">
        <v>0</v>
      </c>
      <c r="AP328" s="220">
        <f t="shared" si="51"/>
        <v>0</v>
      </c>
      <c r="AQ328" s="220"/>
      <c r="AR328" s="220"/>
      <c r="AS328" s="220"/>
      <c r="AT328" s="222">
        <f t="shared" si="52"/>
        <v>0</v>
      </c>
      <c r="AU328" s="220"/>
      <c r="AV328" s="223" t="s">
        <v>601</v>
      </c>
      <c r="AW328" s="220" t="s">
        <v>601</v>
      </c>
      <c r="AX328" s="224" t="str">
        <f t="shared" si="53"/>
        <v/>
      </c>
      <c r="AY328" s="225"/>
      <c r="AZ328" s="226"/>
      <c r="BA328" s="226"/>
      <c r="BB328" s="226"/>
      <c r="BC328" s="217"/>
      <c r="BE328" s="227">
        <f t="shared" si="54"/>
        <v>-319</v>
      </c>
      <c r="BK328" s="219"/>
      <c r="BO328" s="219"/>
    </row>
    <row r="329" spans="1:67" ht="11.25" x14ac:dyDescent="0.2">
      <c r="A329" s="151">
        <v>320</v>
      </c>
      <c r="B329" s="152" t="s">
        <v>526</v>
      </c>
      <c r="C329" s="151">
        <v>0</v>
      </c>
      <c r="D329" s="215">
        <v>0</v>
      </c>
      <c r="E329" s="154">
        <v>0</v>
      </c>
      <c r="F329" s="154">
        <v>0</v>
      </c>
      <c r="G329" s="154">
        <v>0</v>
      </c>
      <c r="H329" s="154">
        <v>0</v>
      </c>
      <c r="I329" s="154">
        <v>0</v>
      </c>
      <c r="J329" s="154">
        <v>0</v>
      </c>
      <c r="K329" s="216">
        <v>0</v>
      </c>
      <c r="L329" s="154">
        <v>0</v>
      </c>
      <c r="M329" s="154">
        <v>0</v>
      </c>
      <c r="N329" s="154">
        <v>0</v>
      </c>
      <c r="O329" s="154">
        <v>0</v>
      </c>
      <c r="P329" s="154">
        <v>0</v>
      </c>
      <c r="Q329" s="154">
        <v>0</v>
      </c>
      <c r="R329" s="154">
        <v>0</v>
      </c>
      <c r="S329" s="154">
        <v>0</v>
      </c>
      <c r="T329" s="154">
        <v>0</v>
      </c>
      <c r="U329" s="154">
        <f t="shared" si="50"/>
        <v>0</v>
      </c>
      <c r="V329" s="217">
        <f t="shared" si="44"/>
        <v>0</v>
      </c>
      <c r="W329" s="154"/>
      <c r="X329" s="154">
        <v>0</v>
      </c>
      <c r="Y329" s="154">
        <v>0</v>
      </c>
      <c r="Z329" s="154">
        <f t="shared" si="45"/>
        <v>0</v>
      </c>
      <c r="AA329" s="154">
        <f t="shared" si="46"/>
        <v>0</v>
      </c>
      <c r="AB329" s="154"/>
      <c r="AC329" s="217">
        <v>0</v>
      </c>
      <c r="AD329" s="217">
        <f t="shared" si="47"/>
        <v>0</v>
      </c>
      <c r="AE329" s="218">
        <f t="shared" si="48"/>
        <v>0</v>
      </c>
      <c r="AF329" s="154">
        <v>0</v>
      </c>
      <c r="AG329" s="219" t="s">
        <v>704</v>
      </c>
      <c r="AH329" s="217">
        <f t="shared" si="49"/>
        <v>0</v>
      </c>
      <c r="AI329" s="154"/>
      <c r="AJ329" s="154"/>
      <c r="AK329" s="220">
        <v>0</v>
      </c>
      <c r="AL329" s="220">
        <v>0</v>
      </c>
      <c r="AM329" s="220">
        <v>0</v>
      </c>
      <c r="AN329" s="220">
        <v>0</v>
      </c>
      <c r="AO329" s="221">
        <v>0</v>
      </c>
      <c r="AP329" s="220">
        <f t="shared" si="51"/>
        <v>0</v>
      </c>
      <c r="AQ329" s="220"/>
      <c r="AR329" s="220"/>
      <c r="AS329" s="220"/>
      <c r="AT329" s="222">
        <f t="shared" si="52"/>
        <v>0</v>
      </c>
      <c r="AU329" s="220"/>
      <c r="AV329" s="223" t="s">
        <v>601</v>
      </c>
      <c r="AW329" s="220" t="s">
        <v>601</v>
      </c>
      <c r="AX329" s="224" t="str">
        <f t="shared" si="53"/>
        <v/>
      </c>
      <c r="AY329" s="225"/>
      <c r="AZ329" s="226"/>
      <c r="BA329" s="226"/>
      <c r="BB329" s="226"/>
      <c r="BC329" s="217"/>
      <c r="BE329" s="227">
        <f t="shared" si="54"/>
        <v>-320</v>
      </c>
      <c r="BK329" s="219"/>
      <c r="BO329" s="219"/>
    </row>
    <row r="330" spans="1:67" ht="11.25" x14ac:dyDescent="0.2">
      <c r="A330" s="151">
        <v>321</v>
      </c>
      <c r="B330" s="152" t="s">
        <v>107</v>
      </c>
      <c r="C330" s="151">
        <v>1</v>
      </c>
      <c r="D330" s="215">
        <v>0</v>
      </c>
      <c r="E330" s="154">
        <v>0</v>
      </c>
      <c r="F330" s="154">
        <v>0</v>
      </c>
      <c r="G330" s="154">
        <v>0</v>
      </c>
      <c r="H330" s="154">
        <v>0</v>
      </c>
      <c r="I330" s="154">
        <v>0</v>
      </c>
      <c r="J330" s="154">
        <v>2580814</v>
      </c>
      <c r="K330" s="216">
        <v>200494</v>
      </c>
      <c r="L330" s="154">
        <v>1743716.13</v>
      </c>
      <c r="M330" s="154">
        <v>13132</v>
      </c>
      <c r="N330" s="154">
        <v>0</v>
      </c>
      <c r="O330" s="154">
        <v>10510.36</v>
      </c>
      <c r="P330" s="154">
        <v>0</v>
      </c>
      <c r="Q330" s="154">
        <v>0</v>
      </c>
      <c r="R330" s="154">
        <v>0</v>
      </c>
      <c r="S330" s="154">
        <v>0</v>
      </c>
      <c r="T330" s="154" t="s">
        <v>703</v>
      </c>
      <c r="U330" s="154">
        <f t="shared" si="50"/>
        <v>4548666.49</v>
      </c>
      <c r="V330" s="217">
        <f t="shared" ref="V330:V393" si="55">IF(AND(C330=1,U330&gt;0),U330/Y330*100,0)</f>
        <v>6.2007889276055259</v>
      </c>
      <c r="W330" s="154"/>
      <c r="X330" s="154">
        <v>47373904.239999995</v>
      </c>
      <c r="Y330" s="154">
        <v>73356254.230000004</v>
      </c>
      <c r="Z330" s="154">
        <f t="shared" ref="Z330:Z393" si="56">IF(Y330-X330&gt;0,Y330-X330,0)</f>
        <v>25982349.99000001</v>
      </c>
      <c r="AA330" s="154">
        <f t="shared" ref="AA330:AA393" si="57">V330*0.01*Z330</f>
        <v>1611110.681311636</v>
      </c>
      <c r="AB330" s="154"/>
      <c r="AC330" s="217">
        <v>150.58010002693371</v>
      </c>
      <c r="AD330" s="217">
        <f t="shared" ref="AD330:AD393" si="58">IFERROR(IF(C330=1,(Y330-AA330)/X330*100,0),"")</f>
        <v>151.44443908448355</v>
      </c>
      <c r="AE330" s="218">
        <f t="shared" ref="AE330:AE393" si="59">AD330-AC330</f>
        <v>0.86433905754984153</v>
      </c>
      <c r="AF330" s="154">
        <v>10</v>
      </c>
      <c r="AG330" s="219">
        <v>1</v>
      </c>
      <c r="AH330" s="217">
        <f t="shared" ref="AH330:AH393" si="60">IF(AG330=1,AD330,AC330)</f>
        <v>151.44443908448355</v>
      </c>
      <c r="AI330" s="154"/>
      <c r="AJ330" s="154"/>
      <c r="AK330" s="220">
        <v>150.58010002693371</v>
      </c>
      <c r="AL330" s="220">
        <v>150.68844878283073</v>
      </c>
      <c r="AM330" s="220">
        <v>150.58030289472961</v>
      </c>
      <c r="AN330" s="220">
        <v>150.58010002693371</v>
      </c>
      <c r="AO330" s="221">
        <v>151.43235405176691</v>
      </c>
      <c r="AP330" s="220">
        <f t="shared" si="51"/>
        <v>151.44443908448355</v>
      </c>
      <c r="AQ330" s="220"/>
      <c r="AR330" s="220"/>
      <c r="AS330" s="220"/>
      <c r="AT330" s="222">
        <f t="shared" si="52"/>
        <v>1.2085032716640853E-2</v>
      </c>
      <c r="AU330" s="220"/>
      <c r="AV330" s="223">
        <v>4.8531483382749068</v>
      </c>
      <c r="AW330" s="220">
        <v>5.795122810698432</v>
      </c>
      <c r="AX330" s="224">
        <f t="shared" si="53"/>
        <v>0.94197447242352528</v>
      </c>
      <c r="AY330" s="225"/>
      <c r="AZ330" s="226"/>
      <c r="BA330" s="226"/>
      <c r="BB330" s="226"/>
      <c r="BC330" s="217"/>
      <c r="BE330" s="227">
        <f t="shared" si="54"/>
        <v>-321</v>
      </c>
      <c r="BK330" s="219"/>
      <c r="BO330" s="219"/>
    </row>
    <row r="331" spans="1:67" ht="11.25" x14ac:dyDescent="0.2">
      <c r="A331" s="151">
        <v>322</v>
      </c>
      <c r="B331" s="152" t="s">
        <v>204</v>
      </c>
      <c r="C331" s="151">
        <v>1</v>
      </c>
      <c r="D331" s="215">
        <v>0</v>
      </c>
      <c r="E331" s="154">
        <v>0</v>
      </c>
      <c r="F331" s="154">
        <v>0</v>
      </c>
      <c r="G331" s="154">
        <v>0</v>
      </c>
      <c r="H331" s="154">
        <v>0</v>
      </c>
      <c r="I331" s="154">
        <v>0</v>
      </c>
      <c r="J331" s="154">
        <v>656912</v>
      </c>
      <c r="K331" s="216">
        <v>217253</v>
      </c>
      <c r="L331" s="154">
        <v>815280</v>
      </c>
      <c r="M331" s="154">
        <v>0</v>
      </c>
      <c r="N331" s="154">
        <v>29036</v>
      </c>
      <c r="O331" s="154">
        <v>5351.78</v>
      </c>
      <c r="P331" s="154">
        <v>0</v>
      </c>
      <c r="Q331" s="154">
        <v>0</v>
      </c>
      <c r="R331" s="154">
        <v>0</v>
      </c>
      <c r="S331" s="154">
        <v>0</v>
      </c>
      <c r="T331" s="154" t="s">
        <v>706</v>
      </c>
      <c r="U331" s="154">
        <f t="shared" ref="U331:U394" si="61">IF(OR(T331="X",T331="X16",T331="X17"),SUM(D331:S331),
IF(T331="x18",SUM(D331:S331)-D331*0.7-L331*0.7,SUM(D331:S331)-D331-L331))</f>
        <v>1153136.78</v>
      </c>
      <c r="V331" s="217">
        <f t="shared" si="55"/>
        <v>6.7956827442192251</v>
      </c>
      <c r="W331" s="154"/>
      <c r="X331" s="154">
        <v>11278495.76</v>
      </c>
      <c r="Y331" s="154">
        <v>16968667.07</v>
      </c>
      <c r="Z331" s="154">
        <f t="shared" si="56"/>
        <v>5690171.3100000005</v>
      </c>
      <c r="AA331" s="154">
        <f t="shared" si="57"/>
        <v>386685.9898301831</v>
      </c>
      <c r="AB331" s="154"/>
      <c r="AC331" s="217">
        <v>148.15052164313093</v>
      </c>
      <c r="AD331" s="217">
        <f t="shared" si="58"/>
        <v>147.02298456305684</v>
      </c>
      <c r="AE331" s="218">
        <f t="shared" si="59"/>
        <v>-1.1275370800740916</v>
      </c>
      <c r="AF331" s="154">
        <v>3</v>
      </c>
      <c r="AG331" s="219">
        <v>1</v>
      </c>
      <c r="AH331" s="217">
        <f t="shared" si="60"/>
        <v>147.02298456305684</v>
      </c>
      <c r="AI331" s="154"/>
      <c r="AJ331" s="154"/>
      <c r="AK331" s="220">
        <v>148.15052164313093</v>
      </c>
      <c r="AL331" s="220">
        <v>148.2558861598832</v>
      </c>
      <c r="AM331" s="220">
        <v>148.15106352672734</v>
      </c>
      <c r="AN331" s="220">
        <v>148.15052164313093</v>
      </c>
      <c r="AO331" s="221">
        <v>146.8205942253463</v>
      </c>
      <c r="AP331" s="220">
        <f t="shared" ref="AP331:AP394" si="62">+AH331</f>
        <v>147.02298456305684</v>
      </c>
      <c r="AQ331" s="220"/>
      <c r="AR331" s="220"/>
      <c r="AS331" s="220"/>
      <c r="AT331" s="222">
        <f t="shared" ref="AT331:AT394" si="63">+AP331-AO331</f>
        <v>0.20239033771053982</v>
      </c>
      <c r="AU331" s="220"/>
      <c r="AV331" s="223">
        <v>6.8038228330304822</v>
      </c>
      <c r="AW331" s="220">
        <v>5.8627895405611206</v>
      </c>
      <c r="AX331" s="224">
        <f t="shared" ref="AX331:AX394" si="64">IFERROR(AW331-AV331,"")</f>
        <v>-0.94103329246936163</v>
      </c>
      <c r="AY331" s="225"/>
      <c r="AZ331" s="226"/>
      <c r="BA331" s="226"/>
      <c r="BB331" s="226"/>
      <c r="BC331" s="217"/>
      <c r="BE331" s="227">
        <f t="shared" ref="BE331:BE394" si="65">BF331-A331</f>
        <v>-322</v>
      </c>
      <c r="BK331" s="219"/>
      <c r="BO331" s="219"/>
    </row>
    <row r="332" spans="1:67" ht="11.25" x14ac:dyDescent="0.2">
      <c r="A332" s="151">
        <v>323</v>
      </c>
      <c r="B332" s="152" t="s">
        <v>221</v>
      </c>
      <c r="C332" s="151">
        <v>1</v>
      </c>
      <c r="D332" s="215">
        <v>0</v>
      </c>
      <c r="E332" s="154">
        <v>232400</v>
      </c>
      <c r="F332" s="154">
        <v>0</v>
      </c>
      <c r="G332" s="154">
        <v>0</v>
      </c>
      <c r="H332" s="154">
        <v>0</v>
      </c>
      <c r="I332" s="154">
        <v>0</v>
      </c>
      <c r="J332" s="154">
        <v>732400</v>
      </c>
      <c r="K332" s="216">
        <v>531100</v>
      </c>
      <c r="L332" s="154">
        <v>537770</v>
      </c>
      <c r="M332" s="154">
        <v>0</v>
      </c>
      <c r="N332" s="154">
        <v>2705</v>
      </c>
      <c r="O332" s="154">
        <v>6823.32</v>
      </c>
      <c r="P332" s="154">
        <v>0</v>
      </c>
      <c r="Q332" s="154">
        <v>0</v>
      </c>
      <c r="R332" s="154">
        <v>0</v>
      </c>
      <c r="S332" s="154">
        <v>0</v>
      </c>
      <c r="T332" s="154" t="s">
        <v>703</v>
      </c>
      <c r="U332" s="154">
        <f t="shared" si="61"/>
        <v>2043198.32</v>
      </c>
      <c r="V332" s="217">
        <f t="shared" si="55"/>
        <v>10.555351426022332</v>
      </c>
      <c r="W332" s="154"/>
      <c r="X332" s="154">
        <v>15250441.900000002</v>
      </c>
      <c r="Y332" s="154">
        <v>19356990</v>
      </c>
      <c r="Z332" s="154">
        <f t="shared" si="56"/>
        <v>4106548.0999999978</v>
      </c>
      <c r="AA332" s="154">
        <f t="shared" si="57"/>
        <v>433460.58343364275</v>
      </c>
      <c r="AB332" s="154"/>
      <c r="AC332" s="217">
        <v>130.09849721533746</v>
      </c>
      <c r="AD332" s="217">
        <f t="shared" si="58"/>
        <v>124.08512186500218</v>
      </c>
      <c r="AE332" s="218">
        <f t="shared" si="59"/>
        <v>-6.0133753503352807</v>
      </c>
      <c r="AF332" s="154">
        <v>8</v>
      </c>
      <c r="AG332" s="219">
        <v>1</v>
      </c>
      <c r="AH332" s="217">
        <f t="shared" si="60"/>
        <v>124.08512186500218</v>
      </c>
      <c r="AI332" s="154"/>
      <c r="AJ332" s="154"/>
      <c r="AK332" s="220">
        <v>130.09849721533746</v>
      </c>
      <c r="AL332" s="220">
        <v>130.15654480824205</v>
      </c>
      <c r="AM332" s="220">
        <v>130.09878156634207</v>
      </c>
      <c r="AN332" s="220">
        <v>130.09849721533746</v>
      </c>
      <c r="AO332" s="221">
        <v>124.14849029052561</v>
      </c>
      <c r="AP332" s="220">
        <f t="shared" si="62"/>
        <v>124.08512186500218</v>
      </c>
      <c r="AQ332" s="220"/>
      <c r="AR332" s="220"/>
      <c r="AS332" s="220"/>
      <c r="AT332" s="222">
        <f t="shared" si="63"/>
        <v>-6.336842552343569E-2</v>
      </c>
      <c r="AU332" s="220"/>
      <c r="AV332" s="223">
        <v>12.254971253398553</v>
      </c>
      <c r="AW332" s="220">
        <v>6.5565920358927459</v>
      </c>
      <c r="AX332" s="224">
        <f t="shared" si="64"/>
        <v>-5.6983792175058072</v>
      </c>
      <c r="AY332" s="225"/>
      <c r="AZ332" s="226"/>
      <c r="BA332" s="226"/>
      <c r="BB332" s="226"/>
      <c r="BC332" s="217"/>
      <c r="BE332" s="227">
        <f t="shared" si="65"/>
        <v>-323</v>
      </c>
      <c r="BK332" s="219"/>
      <c r="BO332" s="219"/>
    </row>
    <row r="333" spans="1:67" ht="11.25" x14ac:dyDescent="0.2">
      <c r="A333" s="151">
        <v>324</v>
      </c>
      <c r="B333" s="152" t="s">
        <v>527</v>
      </c>
      <c r="C333" s="151">
        <v>0</v>
      </c>
      <c r="D333" s="215">
        <v>0</v>
      </c>
      <c r="E333" s="154">
        <v>0</v>
      </c>
      <c r="F333" s="154">
        <v>0</v>
      </c>
      <c r="G333" s="154">
        <v>0</v>
      </c>
      <c r="H333" s="154">
        <v>0</v>
      </c>
      <c r="I333" s="154">
        <v>0</v>
      </c>
      <c r="J333" s="154">
        <v>0</v>
      </c>
      <c r="K333" s="216">
        <v>0</v>
      </c>
      <c r="L333" s="154">
        <v>0</v>
      </c>
      <c r="M333" s="154">
        <v>0</v>
      </c>
      <c r="N333" s="154">
        <v>0</v>
      </c>
      <c r="O333" s="154">
        <v>0</v>
      </c>
      <c r="P333" s="154">
        <v>0</v>
      </c>
      <c r="Q333" s="154">
        <v>0</v>
      </c>
      <c r="R333" s="154">
        <v>0</v>
      </c>
      <c r="S333" s="154">
        <v>0</v>
      </c>
      <c r="T333" s="154">
        <v>0</v>
      </c>
      <c r="U333" s="154">
        <f t="shared" si="61"/>
        <v>0</v>
      </c>
      <c r="V333" s="217">
        <f t="shared" si="55"/>
        <v>0</v>
      </c>
      <c r="W333" s="154"/>
      <c r="X333" s="154">
        <v>393567.83999999997</v>
      </c>
      <c r="Y333" s="154">
        <v>557859.44999999995</v>
      </c>
      <c r="Z333" s="154">
        <f t="shared" si="56"/>
        <v>164291.60999999999</v>
      </c>
      <c r="AA333" s="154">
        <f t="shared" si="57"/>
        <v>0</v>
      </c>
      <c r="AB333" s="154"/>
      <c r="AC333" s="217">
        <v>0</v>
      </c>
      <c r="AD333" s="217">
        <f t="shared" si="58"/>
        <v>0</v>
      </c>
      <c r="AE333" s="218">
        <f t="shared" si="59"/>
        <v>0</v>
      </c>
      <c r="AF333" s="154">
        <v>0</v>
      </c>
      <c r="AG333" s="219" t="s">
        <v>704</v>
      </c>
      <c r="AH333" s="217">
        <f t="shared" si="60"/>
        <v>0</v>
      </c>
      <c r="AI333" s="154"/>
      <c r="AJ333" s="154"/>
      <c r="AK333" s="220">
        <v>0</v>
      </c>
      <c r="AL333" s="220">
        <v>0</v>
      </c>
      <c r="AM333" s="220">
        <v>0</v>
      </c>
      <c r="AN333" s="220">
        <v>0</v>
      </c>
      <c r="AO333" s="221">
        <v>0</v>
      </c>
      <c r="AP333" s="220">
        <f t="shared" si="62"/>
        <v>0</v>
      </c>
      <c r="AQ333" s="220"/>
      <c r="AR333" s="220"/>
      <c r="AS333" s="220"/>
      <c r="AT333" s="222">
        <f t="shared" si="63"/>
        <v>0</v>
      </c>
      <c r="AU333" s="220"/>
      <c r="AV333" s="223" t="s">
        <v>601</v>
      </c>
      <c r="AW333" s="220" t="s">
        <v>601</v>
      </c>
      <c r="AX333" s="224" t="str">
        <f t="shared" si="64"/>
        <v/>
      </c>
      <c r="AY333" s="225"/>
      <c r="AZ333" s="226"/>
      <c r="BA333" s="226"/>
      <c r="BB333" s="226"/>
      <c r="BC333" s="217"/>
      <c r="BE333" s="227">
        <f t="shared" si="65"/>
        <v>-324</v>
      </c>
      <c r="BK333" s="219"/>
      <c r="BO333" s="219"/>
    </row>
    <row r="334" spans="1:67" ht="11.25" x14ac:dyDescent="0.2">
      <c r="A334" s="151">
        <v>325</v>
      </c>
      <c r="B334" s="152" t="s">
        <v>194</v>
      </c>
      <c r="C334" s="151">
        <v>1</v>
      </c>
      <c r="D334" s="215">
        <v>0</v>
      </c>
      <c r="E334" s="154">
        <v>0</v>
      </c>
      <c r="F334" s="154">
        <v>0</v>
      </c>
      <c r="G334" s="154">
        <v>0</v>
      </c>
      <c r="H334" s="154">
        <v>0</v>
      </c>
      <c r="I334" s="154">
        <v>1282163</v>
      </c>
      <c r="J334" s="154">
        <v>4576236</v>
      </c>
      <c r="K334" s="216">
        <v>0</v>
      </c>
      <c r="L334" s="154">
        <v>4007777</v>
      </c>
      <c r="M334" s="154">
        <v>0</v>
      </c>
      <c r="N334" s="154">
        <v>181658</v>
      </c>
      <c r="O334" s="154">
        <v>89795.58</v>
      </c>
      <c r="P334" s="154">
        <v>0</v>
      </c>
      <c r="Q334" s="154">
        <v>0</v>
      </c>
      <c r="R334" s="154">
        <v>0</v>
      </c>
      <c r="S334" s="154">
        <v>0</v>
      </c>
      <c r="T334" s="154" t="s">
        <v>703</v>
      </c>
      <c r="U334" s="154">
        <f t="shared" si="61"/>
        <v>10137629.58</v>
      </c>
      <c r="V334" s="217">
        <f t="shared" si="55"/>
        <v>12.469143498537736</v>
      </c>
      <c r="W334" s="154"/>
      <c r="X334" s="154">
        <v>75008744.25999999</v>
      </c>
      <c r="Y334" s="154">
        <v>81301731.599999994</v>
      </c>
      <c r="Z334" s="154">
        <f t="shared" si="56"/>
        <v>6292987.3400000036</v>
      </c>
      <c r="AA334" s="154">
        <f t="shared" si="57"/>
        <v>784681.62176941335</v>
      </c>
      <c r="AB334" s="154"/>
      <c r="AC334" s="217">
        <v>109.9477196287519</v>
      </c>
      <c r="AD334" s="217">
        <f t="shared" si="58"/>
        <v>107.34355143866607</v>
      </c>
      <c r="AE334" s="218">
        <f t="shared" si="59"/>
        <v>-2.6041681900858293</v>
      </c>
      <c r="AF334" s="154">
        <v>78</v>
      </c>
      <c r="AG334" s="219">
        <v>1</v>
      </c>
      <c r="AH334" s="217">
        <f t="shared" si="60"/>
        <v>107.34355143866607</v>
      </c>
      <c r="AI334" s="154"/>
      <c r="AJ334" s="154"/>
      <c r="AK334" s="220">
        <v>109.9477196287519</v>
      </c>
      <c r="AL334" s="220">
        <v>109.69783781282776</v>
      </c>
      <c r="AM334" s="220">
        <v>109.74681886653161</v>
      </c>
      <c r="AN334" s="220">
        <v>109.9477196287519</v>
      </c>
      <c r="AO334" s="221">
        <v>107.28677513486038</v>
      </c>
      <c r="AP334" s="220">
        <f t="shared" si="62"/>
        <v>107.34355143866607</v>
      </c>
      <c r="AQ334" s="220"/>
      <c r="AR334" s="220"/>
      <c r="AS334" s="220"/>
      <c r="AT334" s="222">
        <f t="shared" si="63"/>
        <v>5.6776303805690986E-2</v>
      </c>
      <c r="AU334" s="220"/>
      <c r="AV334" s="223">
        <v>8.292799922520123</v>
      </c>
      <c r="AW334" s="220">
        <v>5.7618065598478587</v>
      </c>
      <c r="AX334" s="224">
        <f t="shared" si="64"/>
        <v>-2.5309933626722643</v>
      </c>
      <c r="AY334" s="225"/>
      <c r="AZ334" s="226"/>
      <c r="BA334" s="226"/>
      <c r="BB334" s="226"/>
      <c r="BC334" s="217"/>
      <c r="BE334" s="227">
        <f t="shared" si="65"/>
        <v>-325</v>
      </c>
      <c r="BK334" s="219"/>
      <c r="BO334" s="219"/>
    </row>
    <row r="335" spans="1:67" ht="11.25" x14ac:dyDescent="0.2">
      <c r="A335" s="151">
        <v>326</v>
      </c>
      <c r="B335" s="152" t="s">
        <v>174</v>
      </c>
      <c r="C335" s="151">
        <v>1</v>
      </c>
      <c r="D335" s="215">
        <v>0</v>
      </c>
      <c r="E335" s="154">
        <v>200000</v>
      </c>
      <c r="F335" s="154">
        <v>0</v>
      </c>
      <c r="G335" s="154">
        <v>0</v>
      </c>
      <c r="H335" s="154">
        <v>0</v>
      </c>
      <c r="I335" s="154">
        <v>0</v>
      </c>
      <c r="J335" s="154">
        <v>2213118</v>
      </c>
      <c r="K335" s="216">
        <v>0</v>
      </c>
      <c r="L335" s="154">
        <v>1029669</v>
      </c>
      <c r="M335" s="154">
        <v>0</v>
      </c>
      <c r="N335" s="154">
        <v>7331</v>
      </c>
      <c r="O335" s="154">
        <v>12195.19</v>
      </c>
      <c r="P335" s="154">
        <v>0</v>
      </c>
      <c r="Q335" s="154">
        <v>0</v>
      </c>
      <c r="R335" s="154">
        <v>0</v>
      </c>
      <c r="S335" s="154">
        <v>0</v>
      </c>
      <c r="T335" s="154" t="s">
        <v>703</v>
      </c>
      <c r="U335" s="154">
        <f t="shared" si="61"/>
        <v>3462313.19</v>
      </c>
      <c r="V335" s="217">
        <f t="shared" si="55"/>
        <v>4.5903719265244929</v>
      </c>
      <c r="W335" s="154"/>
      <c r="X335" s="154">
        <v>56419497.774939992</v>
      </c>
      <c r="Y335" s="154">
        <v>75425548.200000003</v>
      </c>
      <c r="Z335" s="154">
        <f t="shared" si="56"/>
        <v>19006050.425060011</v>
      </c>
      <c r="AA335" s="154">
        <f t="shared" si="57"/>
        <v>872448.40305304388</v>
      </c>
      <c r="AB335" s="154"/>
      <c r="AC335" s="217">
        <v>141.09398758693266</v>
      </c>
      <c r="AD335" s="217">
        <f t="shared" si="58"/>
        <v>132.14066543864456</v>
      </c>
      <c r="AE335" s="218">
        <f t="shared" si="59"/>
        <v>-8.9533221482880947</v>
      </c>
      <c r="AF335" s="154">
        <v>11</v>
      </c>
      <c r="AG335" s="219">
        <v>1</v>
      </c>
      <c r="AH335" s="217">
        <f t="shared" si="60"/>
        <v>132.14066543864456</v>
      </c>
      <c r="AI335" s="154"/>
      <c r="AJ335" s="154"/>
      <c r="AK335" s="220">
        <v>141.09398758693266</v>
      </c>
      <c r="AL335" s="220">
        <v>140.93178921188505</v>
      </c>
      <c r="AM335" s="220">
        <v>140.94929971932316</v>
      </c>
      <c r="AN335" s="220">
        <v>141.09398758693266</v>
      </c>
      <c r="AO335" s="221">
        <v>132.01423563361476</v>
      </c>
      <c r="AP335" s="220">
        <f t="shared" si="62"/>
        <v>132.14066543864456</v>
      </c>
      <c r="AQ335" s="220"/>
      <c r="AR335" s="220"/>
      <c r="AS335" s="220"/>
      <c r="AT335" s="222">
        <f t="shared" si="63"/>
        <v>0.12642980502980095</v>
      </c>
      <c r="AU335" s="220"/>
      <c r="AV335" s="223">
        <v>10.325907893076941</v>
      </c>
      <c r="AW335" s="220">
        <v>3.0580332435020994</v>
      </c>
      <c r="AX335" s="224">
        <f t="shared" si="64"/>
        <v>-7.2678746495748419</v>
      </c>
      <c r="AY335" s="225"/>
      <c r="AZ335" s="226"/>
      <c r="BA335" s="226"/>
      <c r="BB335" s="226"/>
      <c r="BC335" s="217"/>
      <c r="BE335" s="227">
        <f t="shared" si="65"/>
        <v>-326</v>
      </c>
      <c r="BK335" s="219"/>
      <c r="BO335" s="219"/>
    </row>
    <row r="336" spans="1:67" ht="11.25" x14ac:dyDescent="0.2">
      <c r="A336" s="151">
        <v>327</v>
      </c>
      <c r="B336" s="152" t="s">
        <v>239</v>
      </c>
      <c r="C336" s="151">
        <v>1</v>
      </c>
      <c r="D336" s="215">
        <v>0</v>
      </c>
      <c r="E336" s="154">
        <v>0</v>
      </c>
      <c r="F336" s="154">
        <v>0</v>
      </c>
      <c r="G336" s="154">
        <v>0</v>
      </c>
      <c r="H336" s="154">
        <v>0</v>
      </c>
      <c r="I336" s="154">
        <v>0</v>
      </c>
      <c r="J336" s="154">
        <v>0</v>
      </c>
      <c r="K336" s="216">
        <v>0</v>
      </c>
      <c r="L336" s="154">
        <v>0</v>
      </c>
      <c r="M336" s="154">
        <v>0</v>
      </c>
      <c r="N336" s="154">
        <v>0</v>
      </c>
      <c r="O336" s="154">
        <v>0</v>
      </c>
      <c r="P336" s="154">
        <v>0</v>
      </c>
      <c r="Q336" s="154">
        <v>0</v>
      </c>
      <c r="R336" s="154">
        <v>0</v>
      </c>
      <c r="S336" s="154">
        <v>0</v>
      </c>
      <c r="T336" s="154" t="s">
        <v>706</v>
      </c>
      <c r="U336" s="154">
        <f t="shared" si="61"/>
        <v>0</v>
      </c>
      <c r="V336" s="217">
        <f t="shared" si="55"/>
        <v>0</v>
      </c>
      <c r="W336" s="154"/>
      <c r="X336" s="154">
        <v>1280165.0299999996</v>
      </c>
      <c r="Y336" s="154">
        <v>2810147.49</v>
      </c>
      <c r="Z336" s="154">
        <f t="shared" si="56"/>
        <v>1529982.4600000007</v>
      </c>
      <c r="AA336" s="154">
        <f t="shared" si="57"/>
        <v>0</v>
      </c>
      <c r="AB336" s="154"/>
      <c r="AC336" s="217">
        <v>211.42402497553209</v>
      </c>
      <c r="AD336" s="217">
        <f t="shared" si="58"/>
        <v>219.51447072413794</v>
      </c>
      <c r="AE336" s="218">
        <f t="shared" si="59"/>
        <v>8.0904457486058448</v>
      </c>
      <c r="AF336" s="154">
        <v>1</v>
      </c>
      <c r="AG336" s="219">
        <v>0</v>
      </c>
      <c r="AH336" s="217">
        <f t="shared" si="60"/>
        <v>211.42402497553209</v>
      </c>
      <c r="AI336" s="154"/>
      <c r="AJ336" s="154"/>
      <c r="AK336" s="220">
        <v>211.42402497553209</v>
      </c>
      <c r="AL336" s="220">
        <v>211.51877585326346</v>
      </c>
      <c r="AM336" s="220">
        <v>211.42541664595748</v>
      </c>
      <c r="AN336" s="220">
        <v>211.42402497553209</v>
      </c>
      <c r="AO336" s="221">
        <v>211.42402497553209</v>
      </c>
      <c r="AP336" s="220">
        <f t="shared" si="62"/>
        <v>211.42402497553209</v>
      </c>
      <c r="AQ336" s="220"/>
      <c r="AR336" s="220"/>
      <c r="AS336" s="220"/>
      <c r="AT336" s="222">
        <f t="shared" si="63"/>
        <v>0</v>
      </c>
      <c r="AU336" s="220"/>
      <c r="AV336" s="223">
        <v>0.26383376187589785</v>
      </c>
      <c r="AW336" s="220">
        <v>2.5684567544935919</v>
      </c>
      <c r="AX336" s="224">
        <f t="shared" si="64"/>
        <v>2.304622992617694</v>
      </c>
      <c r="AY336" s="225"/>
      <c r="AZ336" s="226"/>
      <c r="BA336" s="226"/>
      <c r="BB336" s="226"/>
      <c r="BC336" s="217"/>
      <c r="BE336" s="227">
        <f t="shared" si="65"/>
        <v>-327</v>
      </c>
      <c r="BK336" s="219"/>
      <c r="BO336" s="219"/>
    </row>
    <row r="337" spans="1:67" ht="11.25" x14ac:dyDescent="0.2">
      <c r="A337" s="151">
        <v>328</v>
      </c>
      <c r="B337" s="152" t="s">
        <v>528</v>
      </c>
      <c r="C337" s="151">
        <v>0</v>
      </c>
      <c r="D337" s="215">
        <v>0</v>
      </c>
      <c r="E337" s="154">
        <v>0</v>
      </c>
      <c r="F337" s="154">
        <v>0</v>
      </c>
      <c r="G337" s="154">
        <v>0</v>
      </c>
      <c r="H337" s="154">
        <v>0</v>
      </c>
      <c r="I337" s="154">
        <v>0</v>
      </c>
      <c r="J337" s="154">
        <v>0</v>
      </c>
      <c r="K337" s="216">
        <v>0</v>
      </c>
      <c r="L337" s="154">
        <v>0</v>
      </c>
      <c r="M337" s="154">
        <v>0</v>
      </c>
      <c r="N337" s="154">
        <v>0</v>
      </c>
      <c r="O337" s="154">
        <v>0</v>
      </c>
      <c r="P337" s="154">
        <v>0</v>
      </c>
      <c r="Q337" s="154">
        <v>0</v>
      </c>
      <c r="R337" s="154">
        <v>0</v>
      </c>
      <c r="S337" s="154">
        <v>0</v>
      </c>
      <c r="T337" s="154">
        <v>0</v>
      </c>
      <c r="U337" s="154">
        <f t="shared" si="61"/>
        <v>0</v>
      </c>
      <c r="V337" s="217">
        <f t="shared" si="55"/>
        <v>0</v>
      </c>
      <c r="W337" s="154"/>
      <c r="X337" s="154">
        <v>0</v>
      </c>
      <c r="Y337" s="154">
        <v>0</v>
      </c>
      <c r="Z337" s="154">
        <f t="shared" si="56"/>
        <v>0</v>
      </c>
      <c r="AA337" s="154">
        <f t="shared" si="57"/>
        <v>0</v>
      </c>
      <c r="AB337" s="154"/>
      <c r="AC337" s="217">
        <v>0</v>
      </c>
      <c r="AD337" s="217">
        <f t="shared" si="58"/>
        <v>0</v>
      </c>
      <c r="AE337" s="218">
        <f t="shared" si="59"/>
        <v>0</v>
      </c>
      <c r="AF337" s="154">
        <v>0</v>
      </c>
      <c r="AG337" s="219" t="s">
        <v>704</v>
      </c>
      <c r="AH337" s="217">
        <f t="shared" si="60"/>
        <v>0</v>
      </c>
      <c r="AI337" s="154"/>
      <c r="AJ337" s="154"/>
      <c r="AK337" s="220">
        <v>0</v>
      </c>
      <c r="AL337" s="220">
        <v>0</v>
      </c>
      <c r="AM337" s="220">
        <v>0</v>
      </c>
      <c r="AN337" s="220">
        <v>0</v>
      </c>
      <c r="AO337" s="221">
        <v>0</v>
      </c>
      <c r="AP337" s="220">
        <f t="shared" si="62"/>
        <v>0</v>
      </c>
      <c r="AQ337" s="220"/>
      <c r="AR337" s="220"/>
      <c r="AS337" s="220"/>
      <c r="AT337" s="222">
        <f t="shared" si="63"/>
        <v>0</v>
      </c>
      <c r="AU337" s="220"/>
      <c r="AV337" s="223" t="s">
        <v>601</v>
      </c>
      <c r="AW337" s="220" t="s">
        <v>601</v>
      </c>
      <c r="AX337" s="224" t="str">
        <f t="shared" si="64"/>
        <v/>
      </c>
      <c r="AY337" s="225"/>
      <c r="AZ337" s="226"/>
      <c r="BA337" s="226"/>
      <c r="BB337" s="226"/>
      <c r="BC337" s="217"/>
      <c r="BE337" s="227">
        <f t="shared" si="65"/>
        <v>-328</v>
      </c>
      <c r="BK337" s="219"/>
      <c r="BO337" s="219"/>
    </row>
    <row r="338" spans="1:67" ht="11.25" x14ac:dyDescent="0.2">
      <c r="A338" s="151">
        <v>329</v>
      </c>
      <c r="B338" s="152" t="s">
        <v>529</v>
      </c>
      <c r="C338" s="151">
        <v>0</v>
      </c>
      <c r="D338" s="215">
        <v>0</v>
      </c>
      <c r="E338" s="154">
        <v>0</v>
      </c>
      <c r="F338" s="154">
        <v>0</v>
      </c>
      <c r="G338" s="154">
        <v>0</v>
      </c>
      <c r="H338" s="154">
        <v>0</v>
      </c>
      <c r="I338" s="154">
        <v>0</v>
      </c>
      <c r="J338" s="154">
        <v>0</v>
      </c>
      <c r="K338" s="216">
        <v>0</v>
      </c>
      <c r="L338" s="154">
        <v>0</v>
      </c>
      <c r="M338" s="154">
        <v>0</v>
      </c>
      <c r="N338" s="154">
        <v>0</v>
      </c>
      <c r="O338" s="154">
        <v>0</v>
      </c>
      <c r="P338" s="154">
        <v>0</v>
      </c>
      <c r="Q338" s="154">
        <v>0</v>
      </c>
      <c r="R338" s="154">
        <v>0</v>
      </c>
      <c r="S338" s="154">
        <v>0</v>
      </c>
      <c r="T338" s="154">
        <v>0</v>
      </c>
      <c r="U338" s="154">
        <f t="shared" si="61"/>
        <v>0</v>
      </c>
      <c r="V338" s="217">
        <f t="shared" si="55"/>
        <v>0</v>
      </c>
      <c r="W338" s="154"/>
      <c r="X338" s="154">
        <v>32981.520000000004</v>
      </c>
      <c r="Y338" s="154">
        <v>34551.75</v>
      </c>
      <c r="Z338" s="154">
        <f t="shared" si="56"/>
        <v>1570.2299999999959</v>
      </c>
      <c r="AA338" s="154">
        <f t="shared" si="57"/>
        <v>0</v>
      </c>
      <c r="AB338" s="154"/>
      <c r="AC338" s="217">
        <v>0</v>
      </c>
      <c r="AD338" s="217">
        <f t="shared" si="58"/>
        <v>0</v>
      </c>
      <c r="AE338" s="218">
        <f t="shared" si="59"/>
        <v>0</v>
      </c>
      <c r="AF338" s="154">
        <v>0</v>
      </c>
      <c r="AG338" s="219" t="s">
        <v>704</v>
      </c>
      <c r="AH338" s="217">
        <f t="shared" si="60"/>
        <v>0</v>
      </c>
      <c r="AI338" s="154"/>
      <c r="AJ338" s="154"/>
      <c r="AK338" s="220">
        <v>0</v>
      </c>
      <c r="AL338" s="220">
        <v>0</v>
      </c>
      <c r="AM338" s="220">
        <v>0</v>
      </c>
      <c r="AN338" s="220">
        <v>0</v>
      </c>
      <c r="AO338" s="221">
        <v>0</v>
      </c>
      <c r="AP338" s="220">
        <f t="shared" si="62"/>
        <v>0</v>
      </c>
      <c r="AQ338" s="220"/>
      <c r="AR338" s="220"/>
      <c r="AS338" s="220"/>
      <c r="AT338" s="222">
        <f t="shared" si="63"/>
        <v>0</v>
      </c>
      <c r="AU338" s="220"/>
      <c r="AV338" s="223" t="s">
        <v>601</v>
      </c>
      <c r="AW338" s="220" t="s">
        <v>601</v>
      </c>
      <c r="AX338" s="224" t="str">
        <f t="shared" si="64"/>
        <v/>
      </c>
      <c r="AY338" s="225"/>
      <c r="AZ338" s="226"/>
      <c r="BA338" s="226"/>
      <c r="BB338" s="226"/>
      <c r="BC338" s="217"/>
      <c r="BE338" s="227">
        <f t="shared" si="65"/>
        <v>-329</v>
      </c>
      <c r="BK338" s="219"/>
      <c r="BO338" s="219"/>
    </row>
    <row r="339" spans="1:67" ht="11.25" x14ac:dyDescent="0.2">
      <c r="A339" s="151">
        <v>330</v>
      </c>
      <c r="B339" s="152" t="s">
        <v>530</v>
      </c>
      <c r="C339" s="151">
        <v>1</v>
      </c>
      <c r="D339" s="215">
        <v>0</v>
      </c>
      <c r="E339" s="154">
        <v>186616</v>
      </c>
      <c r="F339" s="154">
        <v>0</v>
      </c>
      <c r="G339" s="154">
        <v>0</v>
      </c>
      <c r="H339" s="154">
        <v>0</v>
      </c>
      <c r="I339" s="154">
        <v>0</v>
      </c>
      <c r="J339" s="154">
        <v>1749841</v>
      </c>
      <c r="K339" s="216">
        <v>540742</v>
      </c>
      <c r="L339" s="154">
        <v>2797422</v>
      </c>
      <c r="M339" s="154">
        <v>0</v>
      </c>
      <c r="N339" s="154">
        <v>0</v>
      </c>
      <c r="O339" s="154">
        <v>0</v>
      </c>
      <c r="P339" s="154">
        <v>0</v>
      </c>
      <c r="Q339" s="154">
        <v>0</v>
      </c>
      <c r="R339" s="154">
        <v>0</v>
      </c>
      <c r="S339" s="154">
        <v>0</v>
      </c>
      <c r="T339" s="154" t="s">
        <v>706</v>
      </c>
      <c r="U339" s="154">
        <f t="shared" si="61"/>
        <v>3316425.6</v>
      </c>
      <c r="V339" s="217">
        <f t="shared" si="55"/>
        <v>5.8805037021074789</v>
      </c>
      <c r="W339" s="154"/>
      <c r="X339" s="154">
        <v>25392258.954960003</v>
      </c>
      <c r="Y339" s="154">
        <v>56396964.75</v>
      </c>
      <c r="Z339" s="154">
        <f t="shared" si="56"/>
        <v>31004705.795039997</v>
      </c>
      <c r="AA339" s="154">
        <f t="shared" si="57"/>
        <v>1823232.8721048592</v>
      </c>
      <c r="AB339" s="154"/>
      <c r="AC339" s="217">
        <v>227.28612553608792</v>
      </c>
      <c r="AD339" s="217">
        <f t="shared" si="58"/>
        <v>214.92271315717252</v>
      </c>
      <c r="AE339" s="218">
        <f t="shared" si="59"/>
        <v>-12.363412378915399</v>
      </c>
      <c r="AF339" s="154">
        <v>0</v>
      </c>
      <c r="AG339" s="219">
        <v>1</v>
      </c>
      <c r="AH339" s="217">
        <f t="shared" si="60"/>
        <v>214.92271315717252</v>
      </c>
      <c r="AI339" s="154"/>
      <c r="AJ339" s="154"/>
      <c r="AK339" s="220">
        <v>227.28612553608792</v>
      </c>
      <c r="AL339" s="220">
        <v>227.2475894902006</v>
      </c>
      <c r="AM339" s="220">
        <v>227.28612553608792</v>
      </c>
      <c r="AN339" s="220">
        <v>227.28612553608792</v>
      </c>
      <c r="AO339" s="221">
        <v>213.85344889030824</v>
      </c>
      <c r="AP339" s="220">
        <f t="shared" si="62"/>
        <v>214.92271315717252</v>
      </c>
      <c r="AQ339" s="220"/>
      <c r="AR339" s="220"/>
      <c r="AS339" s="220"/>
      <c r="AT339" s="222">
        <f t="shared" si="63"/>
        <v>1.0692642668642804</v>
      </c>
      <c r="AU339" s="220"/>
      <c r="AV339" s="223">
        <v>8.8343062477137835</v>
      </c>
      <c r="AW339" s="220">
        <v>2.1530257483710677</v>
      </c>
      <c r="AX339" s="224">
        <f t="shared" si="64"/>
        <v>-6.6812804993427157</v>
      </c>
      <c r="AY339" s="225"/>
      <c r="AZ339" s="226"/>
      <c r="BA339" s="226"/>
      <c r="BB339" s="226"/>
      <c r="BC339" s="217"/>
      <c r="BE339" s="227">
        <f t="shared" si="65"/>
        <v>-330</v>
      </c>
      <c r="BK339" s="219"/>
      <c r="BO339" s="219"/>
    </row>
    <row r="340" spans="1:67" ht="11.25" x14ac:dyDescent="0.2">
      <c r="A340" s="151">
        <v>331</v>
      </c>
      <c r="B340" s="152" t="s">
        <v>40</v>
      </c>
      <c r="C340" s="151">
        <v>1</v>
      </c>
      <c r="D340" s="215">
        <v>0</v>
      </c>
      <c r="E340" s="154">
        <v>0</v>
      </c>
      <c r="F340" s="154">
        <v>0</v>
      </c>
      <c r="G340" s="154">
        <v>0</v>
      </c>
      <c r="H340" s="154">
        <v>0</v>
      </c>
      <c r="I340" s="154">
        <v>68529</v>
      </c>
      <c r="J340" s="154">
        <v>159142</v>
      </c>
      <c r="K340" s="216">
        <v>0</v>
      </c>
      <c r="L340" s="154">
        <v>489948</v>
      </c>
      <c r="M340" s="154">
        <v>0</v>
      </c>
      <c r="N340" s="154">
        <v>0</v>
      </c>
      <c r="O340" s="154">
        <v>47575.78</v>
      </c>
      <c r="P340" s="154">
        <v>0</v>
      </c>
      <c r="Q340" s="154">
        <v>0</v>
      </c>
      <c r="R340" s="154">
        <v>0</v>
      </c>
      <c r="S340" s="154">
        <v>0</v>
      </c>
      <c r="T340" s="154" t="s">
        <v>703</v>
      </c>
      <c r="U340" s="154">
        <f t="shared" si="61"/>
        <v>765194.78</v>
      </c>
      <c r="V340" s="217">
        <f t="shared" si="55"/>
        <v>3.0547712159160643</v>
      </c>
      <c r="W340" s="154"/>
      <c r="X340" s="154">
        <v>20926189.139999997</v>
      </c>
      <c r="Y340" s="154">
        <v>25049168.199999999</v>
      </c>
      <c r="Z340" s="154">
        <f t="shared" si="56"/>
        <v>4122979.0600000024</v>
      </c>
      <c r="AA340" s="154">
        <f t="shared" si="57"/>
        <v>125947.57756312679</v>
      </c>
      <c r="AB340" s="154"/>
      <c r="AC340" s="217">
        <v>122.44188077237223</v>
      </c>
      <c r="AD340" s="217">
        <f t="shared" si="58"/>
        <v>119.10061815697073</v>
      </c>
      <c r="AE340" s="218">
        <f t="shared" si="59"/>
        <v>-3.3412626154015044</v>
      </c>
      <c r="AF340" s="154">
        <v>27</v>
      </c>
      <c r="AG340" s="219">
        <v>1</v>
      </c>
      <c r="AH340" s="217">
        <f t="shared" si="60"/>
        <v>119.10061815697073</v>
      </c>
      <c r="AI340" s="154"/>
      <c r="AJ340" s="154"/>
      <c r="AK340" s="220">
        <v>122.44188077237223</v>
      </c>
      <c r="AL340" s="220">
        <v>122.33455775748413</v>
      </c>
      <c r="AM340" s="220">
        <v>122.44188077237223</v>
      </c>
      <c r="AN340" s="220">
        <v>122.44188077237223</v>
      </c>
      <c r="AO340" s="221">
        <v>120.19882282963901</v>
      </c>
      <c r="AP340" s="220">
        <f t="shared" si="62"/>
        <v>119.10061815697073</v>
      </c>
      <c r="AQ340" s="220"/>
      <c r="AR340" s="220"/>
      <c r="AS340" s="220"/>
      <c r="AT340" s="222">
        <f t="shared" si="63"/>
        <v>-1.0982046726682881</v>
      </c>
      <c r="AU340" s="220"/>
      <c r="AV340" s="223">
        <v>7.8982011483907915</v>
      </c>
      <c r="AW340" s="220">
        <v>4.9441425167207242</v>
      </c>
      <c r="AX340" s="224">
        <f t="shared" si="64"/>
        <v>-2.9540586316700672</v>
      </c>
      <c r="AY340" s="225"/>
      <c r="AZ340" s="226"/>
      <c r="BA340" s="226"/>
      <c r="BB340" s="226"/>
      <c r="BC340" s="217"/>
      <c r="BE340" s="227">
        <f t="shared" si="65"/>
        <v>-331</v>
      </c>
      <c r="BK340" s="219"/>
      <c r="BO340" s="219"/>
    </row>
    <row r="341" spans="1:67" ht="11.25" x14ac:dyDescent="0.2">
      <c r="A341" s="151">
        <v>332</v>
      </c>
      <c r="B341" s="152" t="s">
        <v>195</v>
      </c>
      <c r="C341" s="151">
        <v>1</v>
      </c>
      <c r="D341" s="215">
        <v>0</v>
      </c>
      <c r="E341" s="154">
        <v>50000</v>
      </c>
      <c r="F341" s="154">
        <v>0</v>
      </c>
      <c r="G341" s="154">
        <v>0</v>
      </c>
      <c r="H341" s="154">
        <v>0</v>
      </c>
      <c r="I341" s="154">
        <v>630000</v>
      </c>
      <c r="J341" s="154">
        <v>1546006</v>
      </c>
      <c r="K341" s="216">
        <v>2072230</v>
      </c>
      <c r="L341" s="154">
        <v>551626</v>
      </c>
      <c r="M341" s="154">
        <v>726</v>
      </c>
      <c r="N341" s="154">
        <v>76260</v>
      </c>
      <c r="O341" s="154">
        <v>139002.57</v>
      </c>
      <c r="P341" s="154">
        <v>0</v>
      </c>
      <c r="Q341" s="154">
        <v>0</v>
      </c>
      <c r="R341" s="154">
        <v>0</v>
      </c>
      <c r="S341" s="154">
        <v>0</v>
      </c>
      <c r="T341" s="154" t="s">
        <v>706</v>
      </c>
      <c r="U341" s="154">
        <f t="shared" si="61"/>
        <v>4679712.37</v>
      </c>
      <c r="V341" s="217">
        <f t="shared" si="55"/>
        <v>7.0811064517633513</v>
      </c>
      <c r="W341" s="154"/>
      <c r="X341" s="154">
        <v>63567924.089999989</v>
      </c>
      <c r="Y341" s="154">
        <v>66087304.32</v>
      </c>
      <c r="Z341" s="154">
        <f t="shared" si="56"/>
        <v>2519380.2300000116</v>
      </c>
      <c r="AA341" s="154">
        <f t="shared" si="57"/>
        <v>178399.99601098118</v>
      </c>
      <c r="AB341" s="154"/>
      <c r="AC341" s="217">
        <v>107.5711196707217</v>
      </c>
      <c r="AD341" s="217">
        <f t="shared" si="58"/>
        <v>103.68264382941726</v>
      </c>
      <c r="AE341" s="218">
        <f t="shared" si="59"/>
        <v>-3.8884758413044409</v>
      </c>
      <c r="AF341" s="154">
        <v>104</v>
      </c>
      <c r="AG341" s="219">
        <v>1</v>
      </c>
      <c r="AH341" s="217">
        <f t="shared" si="60"/>
        <v>103.68264382941726</v>
      </c>
      <c r="AI341" s="154"/>
      <c r="AJ341" s="154"/>
      <c r="AK341" s="220">
        <v>107.5711196707217</v>
      </c>
      <c r="AL341" s="220">
        <v>107.57089183977374</v>
      </c>
      <c r="AM341" s="220">
        <v>107.5711196707217</v>
      </c>
      <c r="AN341" s="220">
        <v>107.5711196707217</v>
      </c>
      <c r="AO341" s="221">
        <v>103.38698875594601</v>
      </c>
      <c r="AP341" s="220">
        <f t="shared" si="62"/>
        <v>103.68264382941726</v>
      </c>
      <c r="AQ341" s="220"/>
      <c r="AR341" s="220"/>
      <c r="AS341" s="220"/>
      <c r="AT341" s="222">
        <f t="shared" si="63"/>
        <v>0.29565507347125219</v>
      </c>
      <c r="AU341" s="220"/>
      <c r="AV341" s="223">
        <v>10.503968388456613</v>
      </c>
      <c r="AW341" s="220">
        <v>6.3018962810603467</v>
      </c>
      <c r="AX341" s="224">
        <f t="shared" si="64"/>
        <v>-4.2020721073962664</v>
      </c>
      <c r="AY341" s="225"/>
      <c r="AZ341" s="226"/>
      <c r="BA341" s="226"/>
      <c r="BB341" s="226"/>
      <c r="BC341" s="217"/>
      <c r="BE341" s="227">
        <f t="shared" si="65"/>
        <v>-332</v>
      </c>
      <c r="BK341" s="219"/>
      <c r="BO341" s="219"/>
    </row>
    <row r="342" spans="1:67" ht="11.25" x14ac:dyDescent="0.2">
      <c r="A342" s="151">
        <v>333</v>
      </c>
      <c r="B342" s="152" t="s">
        <v>531</v>
      </c>
      <c r="C342" s="151">
        <v>0</v>
      </c>
      <c r="D342" s="215">
        <v>0</v>
      </c>
      <c r="E342" s="154">
        <v>0</v>
      </c>
      <c r="F342" s="154">
        <v>0</v>
      </c>
      <c r="G342" s="154">
        <v>0</v>
      </c>
      <c r="H342" s="154">
        <v>0</v>
      </c>
      <c r="I342" s="154">
        <v>0</v>
      </c>
      <c r="J342" s="154">
        <v>0</v>
      </c>
      <c r="K342" s="216">
        <v>0</v>
      </c>
      <c r="L342" s="154">
        <v>0</v>
      </c>
      <c r="M342" s="154">
        <v>0</v>
      </c>
      <c r="N342" s="154">
        <v>0</v>
      </c>
      <c r="O342" s="154">
        <v>0</v>
      </c>
      <c r="P342" s="154">
        <v>0</v>
      </c>
      <c r="Q342" s="154">
        <v>0</v>
      </c>
      <c r="R342" s="154">
        <v>0</v>
      </c>
      <c r="S342" s="154">
        <v>0</v>
      </c>
      <c r="T342" s="154">
        <v>0</v>
      </c>
      <c r="U342" s="154">
        <f t="shared" si="61"/>
        <v>0</v>
      </c>
      <c r="V342" s="217">
        <f t="shared" si="55"/>
        <v>0</v>
      </c>
      <c r="W342" s="154"/>
      <c r="X342" s="154">
        <v>0</v>
      </c>
      <c r="Y342" s="154">
        <v>0</v>
      </c>
      <c r="Z342" s="154">
        <f t="shared" si="56"/>
        <v>0</v>
      </c>
      <c r="AA342" s="154">
        <f t="shared" si="57"/>
        <v>0</v>
      </c>
      <c r="AB342" s="154"/>
      <c r="AC342" s="217">
        <v>0</v>
      </c>
      <c r="AD342" s="217">
        <f t="shared" si="58"/>
        <v>0</v>
      </c>
      <c r="AE342" s="218">
        <f t="shared" si="59"/>
        <v>0</v>
      </c>
      <c r="AF342" s="154">
        <v>0</v>
      </c>
      <c r="AG342" s="219" t="s">
        <v>704</v>
      </c>
      <c r="AH342" s="217">
        <f t="shared" si="60"/>
        <v>0</v>
      </c>
      <c r="AI342" s="154"/>
      <c r="AJ342" s="154"/>
      <c r="AK342" s="220">
        <v>0</v>
      </c>
      <c r="AL342" s="220">
        <v>0</v>
      </c>
      <c r="AM342" s="220">
        <v>0</v>
      </c>
      <c r="AN342" s="220">
        <v>0</v>
      </c>
      <c r="AO342" s="221">
        <v>0</v>
      </c>
      <c r="AP342" s="220">
        <f t="shared" si="62"/>
        <v>0</v>
      </c>
      <c r="AQ342" s="220"/>
      <c r="AR342" s="220"/>
      <c r="AS342" s="220"/>
      <c r="AT342" s="222">
        <f t="shared" si="63"/>
        <v>0</v>
      </c>
      <c r="AU342" s="220"/>
      <c r="AV342" s="223" t="s">
        <v>601</v>
      </c>
      <c r="AW342" s="220" t="s">
        <v>601</v>
      </c>
      <c r="AX342" s="224" t="str">
        <f t="shared" si="64"/>
        <v/>
      </c>
      <c r="AY342" s="225"/>
      <c r="AZ342" s="226"/>
      <c r="BA342" s="226"/>
      <c r="BB342" s="226"/>
      <c r="BC342" s="217"/>
      <c r="BE342" s="227">
        <f t="shared" si="65"/>
        <v>-333</v>
      </c>
      <c r="BK342" s="219"/>
      <c r="BO342" s="219"/>
    </row>
    <row r="343" spans="1:67" ht="11.25" x14ac:dyDescent="0.2">
      <c r="A343" s="151">
        <v>334</v>
      </c>
      <c r="B343" s="152" t="s">
        <v>532</v>
      </c>
      <c r="C343" s="151">
        <v>0</v>
      </c>
      <c r="D343" s="215">
        <v>0</v>
      </c>
      <c r="E343" s="154">
        <v>0</v>
      </c>
      <c r="F343" s="154">
        <v>0</v>
      </c>
      <c r="G343" s="154">
        <v>0</v>
      </c>
      <c r="H343" s="154">
        <v>0</v>
      </c>
      <c r="I343" s="154">
        <v>0</v>
      </c>
      <c r="J343" s="154">
        <v>0</v>
      </c>
      <c r="K343" s="216">
        <v>0</v>
      </c>
      <c r="L343" s="154">
        <v>0</v>
      </c>
      <c r="M343" s="154">
        <v>0</v>
      </c>
      <c r="N343" s="154">
        <v>0</v>
      </c>
      <c r="O343" s="154">
        <v>0</v>
      </c>
      <c r="P343" s="154">
        <v>0</v>
      </c>
      <c r="Q343" s="154">
        <v>0</v>
      </c>
      <c r="R343" s="154">
        <v>0</v>
      </c>
      <c r="S343" s="154">
        <v>0</v>
      </c>
      <c r="T343" s="154">
        <v>0</v>
      </c>
      <c r="U343" s="154">
        <f t="shared" si="61"/>
        <v>0</v>
      </c>
      <c r="V343" s="217">
        <f t="shared" si="55"/>
        <v>0</v>
      </c>
      <c r="W343" s="154"/>
      <c r="X343" s="154">
        <v>0</v>
      </c>
      <c r="Y343" s="154">
        <v>0</v>
      </c>
      <c r="Z343" s="154">
        <f t="shared" si="56"/>
        <v>0</v>
      </c>
      <c r="AA343" s="154">
        <f t="shared" si="57"/>
        <v>0</v>
      </c>
      <c r="AB343" s="154"/>
      <c r="AC343" s="217">
        <v>0</v>
      </c>
      <c r="AD343" s="217">
        <f t="shared" si="58"/>
        <v>0</v>
      </c>
      <c r="AE343" s="218">
        <f t="shared" si="59"/>
        <v>0</v>
      </c>
      <c r="AF343" s="154">
        <v>0</v>
      </c>
      <c r="AG343" s="219" t="s">
        <v>704</v>
      </c>
      <c r="AH343" s="217">
        <f t="shared" si="60"/>
        <v>0</v>
      </c>
      <c r="AI343" s="154"/>
      <c r="AJ343" s="154"/>
      <c r="AK343" s="220">
        <v>0</v>
      </c>
      <c r="AL343" s="220">
        <v>0</v>
      </c>
      <c r="AM343" s="220">
        <v>0</v>
      </c>
      <c r="AN343" s="220">
        <v>0</v>
      </c>
      <c r="AO343" s="221">
        <v>0</v>
      </c>
      <c r="AP343" s="220">
        <f t="shared" si="62"/>
        <v>0</v>
      </c>
      <c r="AQ343" s="220"/>
      <c r="AR343" s="220"/>
      <c r="AS343" s="220"/>
      <c r="AT343" s="222">
        <f t="shared" si="63"/>
        <v>0</v>
      </c>
      <c r="AU343" s="220"/>
      <c r="AV343" s="223" t="s">
        <v>601</v>
      </c>
      <c r="AW343" s="220" t="s">
        <v>601</v>
      </c>
      <c r="AX343" s="224" t="str">
        <f t="shared" si="64"/>
        <v/>
      </c>
      <c r="AY343" s="225"/>
      <c r="AZ343" s="226"/>
      <c r="BA343" s="226"/>
      <c r="BB343" s="226"/>
      <c r="BC343" s="217"/>
      <c r="BE343" s="227">
        <f t="shared" si="65"/>
        <v>-334</v>
      </c>
      <c r="BK343" s="219"/>
      <c r="BO343" s="219"/>
    </row>
    <row r="344" spans="1:67" ht="11.25" x14ac:dyDescent="0.2">
      <c r="A344" s="151">
        <v>335</v>
      </c>
      <c r="B344" s="152" t="s">
        <v>533</v>
      </c>
      <c r="C344" s="151">
        <v>1</v>
      </c>
      <c r="D344" s="215">
        <v>0</v>
      </c>
      <c r="E344" s="154">
        <v>0</v>
      </c>
      <c r="F344" s="154">
        <v>0</v>
      </c>
      <c r="G344" s="154">
        <v>0</v>
      </c>
      <c r="H344" s="154">
        <v>0</v>
      </c>
      <c r="I344" s="154">
        <v>0</v>
      </c>
      <c r="J344" s="154">
        <v>1358213</v>
      </c>
      <c r="K344" s="216">
        <v>15663</v>
      </c>
      <c r="L344" s="154">
        <v>1737854</v>
      </c>
      <c r="M344" s="154">
        <v>0</v>
      </c>
      <c r="N344" s="154">
        <v>0</v>
      </c>
      <c r="O344" s="154">
        <v>1612.17</v>
      </c>
      <c r="P344" s="154">
        <v>0</v>
      </c>
      <c r="Q344" s="154">
        <v>0</v>
      </c>
      <c r="R344" s="154">
        <v>0</v>
      </c>
      <c r="S344" s="154">
        <v>0</v>
      </c>
      <c r="T344" s="154" t="s">
        <v>703</v>
      </c>
      <c r="U344" s="154">
        <f t="shared" si="61"/>
        <v>3113342.17</v>
      </c>
      <c r="V344" s="217">
        <f t="shared" si="55"/>
        <v>4.852912237877236</v>
      </c>
      <c r="W344" s="154"/>
      <c r="X344" s="154">
        <v>36039140.915650003</v>
      </c>
      <c r="Y344" s="154">
        <v>64154100</v>
      </c>
      <c r="Z344" s="154">
        <f t="shared" si="56"/>
        <v>28114959.084349997</v>
      </c>
      <c r="AA344" s="154">
        <f t="shared" si="57"/>
        <v>1364394.2900785988</v>
      </c>
      <c r="AB344" s="154"/>
      <c r="AC344" s="217">
        <v>175.34602419813024</v>
      </c>
      <c r="AD344" s="217">
        <f t="shared" si="58"/>
        <v>174.2264219252101</v>
      </c>
      <c r="AE344" s="218">
        <f t="shared" si="59"/>
        <v>-1.1196022729201331</v>
      </c>
      <c r="AF344" s="154">
        <v>0</v>
      </c>
      <c r="AG344" s="219">
        <v>1</v>
      </c>
      <c r="AH344" s="217">
        <f t="shared" si="60"/>
        <v>174.2264219252101</v>
      </c>
      <c r="AI344" s="154"/>
      <c r="AJ344" s="154"/>
      <c r="AK344" s="220">
        <v>175.34602419813024</v>
      </c>
      <c r="AL344" s="220">
        <v>175.28196126570833</v>
      </c>
      <c r="AM344" s="220">
        <v>175.34602419813024</v>
      </c>
      <c r="AN344" s="220">
        <v>175.34602419813024</v>
      </c>
      <c r="AO344" s="221">
        <v>174.26736239260831</v>
      </c>
      <c r="AP344" s="220">
        <f t="shared" si="62"/>
        <v>174.2264219252101</v>
      </c>
      <c r="AQ344" s="220"/>
      <c r="AR344" s="220"/>
      <c r="AS344" s="220"/>
      <c r="AT344" s="222">
        <f t="shared" si="63"/>
        <v>-4.0940467398201008E-2</v>
      </c>
      <c r="AU344" s="220"/>
      <c r="AV344" s="223">
        <v>6.3028307464894624</v>
      </c>
      <c r="AW344" s="220">
        <v>5.8693834346604152</v>
      </c>
      <c r="AX344" s="224">
        <f t="shared" si="64"/>
        <v>-0.43344731182904717</v>
      </c>
      <c r="AY344" s="225"/>
      <c r="AZ344" s="226"/>
      <c r="BA344" s="226"/>
      <c r="BB344" s="226"/>
      <c r="BC344" s="217"/>
      <c r="BE344" s="227">
        <f t="shared" si="65"/>
        <v>-335</v>
      </c>
      <c r="BK344" s="219"/>
      <c r="BO344" s="219"/>
    </row>
    <row r="345" spans="1:67" ht="11.25" x14ac:dyDescent="0.2">
      <c r="A345" s="151">
        <v>336</v>
      </c>
      <c r="B345" s="152" t="s">
        <v>132</v>
      </c>
      <c r="C345" s="151">
        <v>1</v>
      </c>
      <c r="D345" s="215">
        <v>0</v>
      </c>
      <c r="E345" s="154">
        <v>0</v>
      </c>
      <c r="F345" s="154">
        <v>0</v>
      </c>
      <c r="G345" s="154">
        <v>0</v>
      </c>
      <c r="H345" s="154">
        <v>0</v>
      </c>
      <c r="I345" s="154">
        <v>0</v>
      </c>
      <c r="J345" s="154">
        <v>1802400</v>
      </c>
      <c r="K345" s="216">
        <v>3124980</v>
      </c>
      <c r="L345" s="154">
        <v>0</v>
      </c>
      <c r="M345" s="154">
        <v>25847</v>
      </c>
      <c r="N345" s="154">
        <v>0</v>
      </c>
      <c r="O345" s="154">
        <v>356290.69</v>
      </c>
      <c r="P345" s="154">
        <v>0</v>
      </c>
      <c r="Q345" s="154">
        <v>0</v>
      </c>
      <c r="R345" s="154">
        <v>0</v>
      </c>
      <c r="S345" s="154">
        <v>0</v>
      </c>
      <c r="T345" s="154" t="s">
        <v>712</v>
      </c>
      <c r="U345" s="154">
        <f t="shared" si="61"/>
        <v>5309517.6900000004</v>
      </c>
      <c r="V345" s="217">
        <f t="shared" si="55"/>
        <v>5.4256038136764833</v>
      </c>
      <c r="W345" s="154"/>
      <c r="X345" s="154">
        <v>89980250.507149994</v>
      </c>
      <c r="Y345" s="154">
        <v>97860401.760558695</v>
      </c>
      <c r="Z345" s="154">
        <f t="shared" si="56"/>
        <v>7880151.2534087002</v>
      </c>
      <c r="AA345" s="154">
        <f t="shared" si="57"/>
        <v>427545.78692841763</v>
      </c>
      <c r="AB345" s="154"/>
      <c r="AC345" s="217">
        <v>113.38729758643215</v>
      </c>
      <c r="AD345" s="217">
        <f t="shared" si="58"/>
        <v>108.28249024033123</v>
      </c>
      <c r="AE345" s="218">
        <f t="shared" si="59"/>
        <v>-5.1048073461009267</v>
      </c>
      <c r="AF345" s="154">
        <v>290</v>
      </c>
      <c r="AG345" s="219">
        <v>0</v>
      </c>
      <c r="AH345" s="217">
        <f t="shared" si="60"/>
        <v>113.38729758643215</v>
      </c>
      <c r="AI345" s="154"/>
      <c r="AJ345" s="154"/>
      <c r="AK345" s="220">
        <v>113.38729758643215</v>
      </c>
      <c r="AL345" s="220">
        <v>113.5728099876228</v>
      </c>
      <c r="AM345" s="220">
        <v>113.39505635036427</v>
      </c>
      <c r="AN345" s="220">
        <v>113.38729758643215</v>
      </c>
      <c r="AO345" s="221">
        <v>109.15284358939029</v>
      </c>
      <c r="AP345" s="220">
        <f t="shared" si="62"/>
        <v>113.38729758643215</v>
      </c>
      <c r="AQ345" s="220"/>
      <c r="AR345" s="220"/>
      <c r="AS345" s="220"/>
      <c r="AT345" s="222">
        <f t="shared" si="63"/>
        <v>4.234453997041868</v>
      </c>
      <c r="AU345" s="220"/>
      <c r="AV345" s="223">
        <v>7.9391485715069559</v>
      </c>
      <c r="AW345" s="220">
        <v>2.8888334321655695</v>
      </c>
      <c r="AX345" s="224">
        <f t="shared" si="64"/>
        <v>-5.0503151393413859</v>
      </c>
      <c r="AY345" s="225"/>
      <c r="AZ345" s="226"/>
      <c r="BA345" s="226"/>
      <c r="BB345" s="226"/>
      <c r="BC345" s="217" t="s">
        <v>710</v>
      </c>
      <c r="BE345" s="227">
        <f t="shared" si="65"/>
        <v>-336</v>
      </c>
      <c r="BK345" s="219"/>
      <c r="BO345" s="219"/>
    </row>
    <row r="346" spans="1:67" ht="11.25" x14ac:dyDescent="0.2">
      <c r="A346" s="151">
        <v>337</v>
      </c>
      <c r="B346" s="152" t="s">
        <v>240</v>
      </c>
      <c r="C346" s="151">
        <v>1</v>
      </c>
      <c r="D346" s="215">
        <v>0</v>
      </c>
      <c r="E346" s="154">
        <v>0</v>
      </c>
      <c r="F346" s="154">
        <v>0</v>
      </c>
      <c r="G346" s="154">
        <v>0</v>
      </c>
      <c r="H346" s="154">
        <v>0</v>
      </c>
      <c r="I346" s="154">
        <v>0</v>
      </c>
      <c r="J346" s="154">
        <v>0</v>
      </c>
      <c r="K346" s="216">
        <v>0</v>
      </c>
      <c r="L346" s="154">
        <v>33000</v>
      </c>
      <c r="M346" s="154">
        <v>0</v>
      </c>
      <c r="N346" s="154">
        <v>0</v>
      </c>
      <c r="O346" s="154">
        <v>2642.85</v>
      </c>
      <c r="P346" s="154">
        <v>0</v>
      </c>
      <c r="Q346" s="154">
        <v>0</v>
      </c>
      <c r="R346" s="154">
        <v>0</v>
      </c>
      <c r="S346" s="154">
        <v>0</v>
      </c>
      <c r="T346" s="154" t="s">
        <v>706</v>
      </c>
      <c r="U346" s="154">
        <f t="shared" si="61"/>
        <v>12542.849999999999</v>
      </c>
      <c r="V346" s="217">
        <f t="shared" si="55"/>
        <v>0.55103803134860896</v>
      </c>
      <c r="W346" s="154"/>
      <c r="X346" s="154">
        <v>1127263.1800000002</v>
      </c>
      <c r="Y346" s="154">
        <v>2276222.2000000002</v>
      </c>
      <c r="Z346" s="154">
        <f t="shared" si="56"/>
        <v>1148959.02</v>
      </c>
      <c r="AA346" s="154">
        <f t="shared" si="57"/>
        <v>6331.2011648102707</v>
      </c>
      <c r="AB346" s="154"/>
      <c r="AC346" s="217">
        <v>233.23846010604413</v>
      </c>
      <c r="AD346" s="217">
        <f t="shared" si="58"/>
        <v>201.36300369849653</v>
      </c>
      <c r="AE346" s="218">
        <f t="shared" si="59"/>
        <v>-31.875456407547603</v>
      </c>
      <c r="AF346" s="154">
        <v>1</v>
      </c>
      <c r="AG346" s="219">
        <v>1</v>
      </c>
      <c r="AH346" s="217">
        <f t="shared" si="60"/>
        <v>201.36300369849653</v>
      </c>
      <c r="AI346" s="154"/>
      <c r="AJ346" s="154"/>
      <c r="AK346" s="220">
        <v>233.23846010604413</v>
      </c>
      <c r="AL346" s="220">
        <v>233.23543595385024</v>
      </c>
      <c r="AM346" s="220">
        <v>233.23846010604413</v>
      </c>
      <c r="AN346" s="220">
        <v>233.23846010604413</v>
      </c>
      <c r="AO346" s="221">
        <v>201.17357282611778</v>
      </c>
      <c r="AP346" s="220">
        <f t="shared" si="62"/>
        <v>201.36300369849653</v>
      </c>
      <c r="AQ346" s="220"/>
      <c r="AR346" s="220"/>
      <c r="AS346" s="220"/>
      <c r="AT346" s="222">
        <f t="shared" si="63"/>
        <v>0.18943087237875034</v>
      </c>
      <c r="AU346" s="220"/>
      <c r="AV346" s="223">
        <v>16.576149753155175</v>
      </c>
      <c r="AW346" s="220">
        <v>0.41258867843533087</v>
      </c>
      <c r="AX346" s="224">
        <f t="shared" si="64"/>
        <v>-16.163561074719844</v>
      </c>
      <c r="AY346" s="225"/>
      <c r="AZ346" s="226"/>
      <c r="BA346" s="226"/>
      <c r="BB346" s="226"/>
      <c r="BC346" s="217"/>
      <c r="BE346" s="227">
        <f t="shared" si="65"/>
        <v>-337</v>
      </c>
      <c r="BK346" s="219"/>
      <c r="BO346" s="219"/>
    </row>
    <row r="347" spans="1:67" ht="11.25" x14ac:dyDescent="0.2">
      <c r="A347" s="151">
        <v>338</v>
      </c>
      <c r="B347" s="152" t="s">
        <v>534</v>
      </c>
      <c r="C347" s="151">
        <v>0</v>
      </c>
      <c r="D347" s="215">
        <v>0</v>
      </c>
      <c r="E347" s="154">
        <v>0</v>
      </c>
      <c r="F347" s="154">
        <v>0</v>
      </c>
      <c r="G347" s="154">
        <v>0</v>
      </c>
      <c r="H347" s="154">
        <v>0</v>
      </c>
      <c r="I347" s="154">
        <v>0</v>
      </c>
      <c r="J347" s="154">
        <v>0</v>
      </c>
      <c r="K347" s="216">
        <v>0</v>
      </c>
      <c r="L347" s="154">
        <v>0</v>
      </c>
      <c r="M347" s="154">
        <v>0</v>
      </c>
      <c r="N347" s="154">
        <v>0</v>
      </c>
      <c r="O347" s="154">
        <v>0</v>
      </c>
      <c r="P347" s="154">
        <v>0</v>
      </c>
      <c r="Q347" s="154">
        <v>0</v>
      </c>
      <c r="R347" s="154">
        <v>0</v>
      </c>
      <c r="S347" s="154">
        <v>0</v>
      </c>
      <c r="T347" s="154">
        <v>0</v>
      </c>
      <c r="U347" s="154">
        <f t="shared" si="61"/>
        <v>0</v>
      </c>
      <c r="V347" s="217">
        <f t="shared" si="55"/>
        <v>0</v>
      </c>
      <c r="W347" s="154"/>
      <c r="X347" s="154">
        <v>245151</v>
      </c>
      <c r="Y347" s="154">
        <v>398717</v>
      </c>
      <c r="Z347" s="154">
        <f t="shared" si="56"/>
        <v>153566</v>
      </c>
      <c r="AA347" s="154">
        <f t="shared" si="57"/>
        <v>0</v>
      </c>
      <c r="AB347" s="154"/>
      <c r="AC347" s="217">
        <v>0</v>
      </c>
      <c r="AD347" s="217">
        <f t="shared" si="58"/>
        <v>0</v>
      </c>
      <c r="AE347" s="218">
        <f t="shared" si="59"/>
        <v>0</v>
      </c>
      <c r="AF347" s="154">
        <v>0</v>
      </c>
      <c r="AG347" s="219" t="s">
        <v>704</v>
      </c>
      <c r="AH347" s="217">
        <f t="shared" si="60"/>
        <v>0</v>
      </c>
      <c r="AI347" s="154"/>
      <c r="AJ347" s="154"/>
      <c r="AK347" s="220">
        <v>0</v>
      </c>
      <c r="AL347" s="220">
        <v>0</v>
      </c>
      <c r="AM347" s="220">
        <v>0</v>
      </c>
      <c r="AN347" s="220">
        <v>0</v>
      </c>
      <c r="AO347" s="221">
        <v>0</v>
      </c>
      <c r="AP347" s="220">
        <f t="shared" si="62"/>
        <v>0</v>
      </c>
      <c r="AQ347" s="220"/>
      <c r="AR347" s="220"/>
      <c r="AS347" s="220"/>
      <c r="AT347" s="222">
        <f t="shared" si="63"/>
        <v>0</v>
      </c>
      <c r="AU347" s="220"/>
      <c r="AV347" s="223" t="s">
        <v>601</v>
      </c>
      <c r="AW347" s="220" t="s">
        <v>601</v>
      </c>
      <c r="AX347" s="224" t="str">
        <f t="shared" si="64"/>
        <v/>
      </c>
      <c r="AY347" s="225"/>
      <c r="AZ347" s="226"/>
      <c r="BA347" s="226"/>
      <c r="BB347" s="226"/>
      <c r="BC347" s="217"/>
      <c r="BE347" s="227">
        <f t="shared" si="65"/>
        <v>-338</v>
      </c>
      <c r="BK347" s="219"/>
      <c r="BO347" s="219"/>
    </row>
    <row r="348" spans="1:67" ht="11.25" x14ac:dyDescent="0.2">
      <c r="A348" s="151">
        <v>339</v>
      </c>
      <c r="B348" s="152" t="s">
        <v>535</v>
      </c>
      <c r="C348" s="151">
        <v>0</v>
      </c>
      <c r="D348" s="215">
        <v>0</v>
      </c>
      <c r="E348" s="154">
        <v>0</v>
      </c>
      <c r="F348" s="154">
        <v>0</v>
      </c>
      <c r="G348" s="154">
        <v>0</v>
      </c>
      <c r="H348" s="154">
        <v>0</v>
      </c>
      <c r="I348" s="154">
        <v>0</v>
      </c>
      <c r="J348" s="154">
        <v>0</v>
      </c>
      <c r="K348" s="216">
        <v>0</v>
      </c>
      <c r="L348" s="154">
        <v>0</v>
      </c>
      <c r="M348" s="154">
        <v>0</v>
      </c>
      <c r="N348" s="154">
        <v>0</v>
      </c>
      <c r="O348" s="154">
        <v>0</v>
      </c>
      <c r="P348" s="154">
        <v>0</v>
      </c>
      <c r="Q348" s="154">
        <v>0</v>
      </c>
      <c r="R348" s="154">
        <v>0</v>
      </c>
      <c r="S348" s="154">
        <v>0</v>
      </c>
      <c r="T348" s="154">
        <v>0</v>
      </c>
      <c r="U348" s="154">
        <f t="shared" si="61"/>
        <v>0</v>
      </c>
      <c r="V348" s="217">
        <f t="shared" si="55"/>
        <v>0</v>
      </c>
      <c r="W348" s="154"/>
      <c r="X348" s="154">
        <v>0</v>
      </c>
      <c r="Y348" s="154">
        <v>0</v>
      </c>
      <c r="Z348" s="154">
        <f t="shared" si="56"/>
        <v>0</v>
      </c>
      <c r="AA348" s="154">
        <f t="shared" si="57"/>
        <v>0</v>
      </c>
      <c r="AB348" s="154"/>
      <c r="AC348" s="217">
        <v>0</v>
      </c>
      <c r="AD348" s="217">
        <f t="shared" si="58"/>
        <v>0</v>
      </c>
      <c r="AE348" s="218">
        <f t="shared" si="59"/>
        <v>0</v>
      </c>
      <c r="AF348" s="154">
        <v>0</v>
      </c>
      <c r="AG348" s="219" t="s">
        <v>704</v>
      </c>
      <c r="AH348" s="217">
        <f t="shared" si="60"/>
        <v>0</v>
      </c>
      <c r="AI348" s="154"/>
      <c r="AJ348" s="154"/>
      <c r="AK348" s="220">
        <v>0</v>
      </c>
      <c r="AL348" s="220">
        <v>0</v>
      </c>
      <c r="AM348" s="220">
        <v>0</v>
      </c>
      <c r="AN348" s="220">
        <v>0</v>
      </c>
      <c r="AO348" s="221">
        <v>0</v>
      </c>
      <c r="AP348" s="220">
        <f t="shared" si="62"/>
        <v>0</v>
      </c>
      <c r="AQ348" s="220"/>
      <c r="AR348" s="220"/>
      <c r="AS348" s="220"/>
      <c r="AT348" s="222">
        <f t="shared" si="63"/>
        <v>0</v>
      </c>
      <c r="AU348" s="220"/>
      <c r="AV348" s="223" t="s">
        <v>601</v>
      </c>
      <c r="AW348" s="220" t="s">
        <v>601</v>
      </c>
      <c r="AX348" s="224" t="str">
        <f t="shared" si="64"/>
        <v/>
      </c>
      <c r="AY348" s="225"/>
      <c r="AZ348" s="226"/>
      <c r="BA348" s="226"/>
      <c r="BB348" s="226"/>
      <c r="BC348" s="217"/>
      <c r="BE348" s="227">
        <f t="shared" si="65"/>
        <v>-339</v>
      </c>
      <c r="BK348" s="219"/>
      <c r="BO348" s="219"/>
    </row>
    <row r="349" spans="1:67" ht="11.25" x14ac:dyDescent="0.2">
      <c r="A349" s="151">
        <v>340</v>
      </c>
      <c r="B349" s="152" t="s">
        <v>241</v>
      </c>
      <c r="C349" s="151">
        <v>1</v>
      </c>
      <c r="D349" s="215">
        <v>0</v>
      </c>
      <c r="E349" s="154">
        <v>0</v>
      </c>
      <c r="F349" s="154">
        <v>0</v>
      </c>
      <c r="G349" s="154">
        <v>0</v>
      </c>
      <c r="H349" s="154">
        <v>0</v>
      </c>
      <c r="I349" s="154">
        <v>0</v>
      </c>
      <c r="J349" s="154">
        <v>0</v>
      </c>
      <c r="K349" s="216">
        <v>0</v>
      </c>
      <c r="L349" s="154">
        <v>0</v>
      </c>
      <c r="M349" s="154">
        <v>0</v>
      </c>
      <c r="N349" s="154">
        <v>0</v>
      </c>
      <c r="O349" s="154">
        <v>0</v>
      </c>
      <c r="P349" s="154">
        <v>0</v>
      </c>
      <c r="Q349" s="154">
        <v>0</v>
      </c>
      <c r="R349" s="154">
        <v>0</v>
      </c>
      <c r="S349" s="154">
        <v>0</v>
      </c>
      <c r="T349" s="154" t="s">
        <v>706</v>
      </c>
      <c r="U349" s="154">
        <f t="shared" si="61"/>
        <v>0</v>
      </c>
      <c r="V349" s="217">
        <f t="shared" si="55"/>
        <v>0</v>
      </c>
      <c r="W349" s="154"/>
      <c r="X349" s="154">
        <v>2130357.6900000004</v>
      </c>
      <c r="Y349" s="154">
        <v>3556731.6099832943</v>
      </c>
      <c r="Z349" s="154">
        <f t="shared" si="56"/>
        <v>1426373.9199832939</v>
      </c>
      <c r="AA349" s="154">
        <f t="shared" si="57"/>
        <v>0</v>
      </c>
      <c r="AB349" s="154"/>
      <c r="AC349" s="217">
        <v>158.23967043627144</v>
      </c>
      <c r="AD349" s="217">
        <f t="shared" si="58"/>
        <v>166.95466806718704</v>
      </c>
      <c r="AE349" s="218">
        <f t="shared" si="59"/>
        <v>8.7149976309156045</v>
      </c>
      <c r="AF349" s="154">
        <v>8</v>
      </c>
      <c r="AG349" s="219">
        <v>0</v>
      </c>
      <c r="AH349" s="217">
        <f t="shared" si="60"/>
        <v>158.23967043627144</v>
      </c>
      <c r="AI349" s="154"/>
      <c r="AJ349" s="154"/>
      <c r="AK349" s="220">
        <v>158.23967043627144</v>
      </c>
      <c r="AL349" s="220">
        <v>158.52133691805966</v>
      </c>
      <c r="AM349" s="220">
        <v>158.24861654721204</v>
      </c>
      <c r="AN349" s="220">
        <v>158.23967043627144</v>
      </c>
      <c r="AO349" s="221">
        <v>158.23967043627144</v>
      </c>
      <c r="AP349" s="220">
        <f t="shared" si="62"/>
        <v>158.23967043627144</v>
      </c>
      <c r="AQ349" s="220"/>
      <c r="AR349" s="220"/>
      <c r="AS349" s="220"/>
      <c r="AT349" s="222">
        <f t="shared" si="63"/>
        <v>0</v>
      </c>
      <c r="AU349" s="220"/>
      <c r="AV349" s="223">
        <v>-2.2197359402174435</v>
      </c>
      <c r="AW349" s="220">
        <v>2.5172669672883221</v>
      </c>
      <c r="AX349" s="224">
        <f t="shared" si="64"/>
        <v>4.7370029075057651</v>
      </c>
      <c r="AY349" s="225"/>
      <c r="AZ349" s="226"/>
      <c r="BA349" s="226"/>
      <c r="BB349" s="226"/>
      <c r="BC349" s="217"/>
      <c r="BE349" s="227">
        <f t="shared" si="65"/>
        <v>-340</v>
      </c>
      <c r="BK349" s="219"/>
      <c r="BO349" s="219"/>
    </row>
    <row r="350" spans="1:67" ht="11.25" x14ac:dyDescent="0.2">
      <c r="A350" s="151">
        <v>341</v>
      </c>
      <c r="B350" s="152" t="s">
        <v>536</v>
      </c>
      <c r="C350" s="151">
        <v>0</v>
      </c>
      <c r="D350" s="215">
        <v>0</v>
      </c>
      <c r="E350" s="154">
        <v>0</v>
      </c>
      <c r="F350" s="154">
        <v>0</v>
      </c>
      <c r="G350" s="154">
        <v>0</v>
      </c>
      <c r="H350" s="154">
        <v>0</v>
      </c>
      <c r="I350" s="154">
        <v>0</v>
      </c>
      <c r="J350" s="154">
        <v>0</v>
      </c>
      <c r="K350" s="216">
        <v>0</v>
      </c>
      <c r="L350" s="154">
        <v>0</v>
      </c>
      <c r="M350" s="154">
        <v>0</v>
      </c>
      <c r="N350" s="154">
        <v>0</v>
      </c>
      <c r="O350" s="154">
        <v>0</v>
      </c>
      <c r="P350" s="154">
        <v>0</v>
      </c>
      <c r="Q350" s="154">
        <v>0</v>
      </c>
      <c r="R350" s="154">
        <v>0</v>
      </c>
      <c r="S350" s="154">
        <v>0</v>
      </c>
      <c r="T350" s="154">
        <v>0</v>
      </c>
      <c r="U350" s="154">
        <f t="shared" si="61"/>
        <v>0</v>
      </c>
      <c r="V350" s="217">
        <f t="shared" si="55"/>
        <v>0</v>
      </c>
      <c r="W350" s="154"/>
      <c r="X350" s="154">
        <v>0</v>
      </c>
      <c r="Y350" s="154">
        <v>14.141006211947177</v>
      </c>
      <c r="Z350" s="154">
        <f t="shared" si="56"/>
        <v>14.141006211947177</v>
      </c>
      <c r="AA350" s="154">
        <f t="shared" si="57"/>
        <v>0</v>
      </c>
      <c r="AB350" s="154"/>
      <c r="AC350" s="217">
        <v>0</v>
      </c>
      <c r="AD350" s="217">
        <f t="shared" si="58"/>
        <v>0</v>
      </c>
      <c r="AE350" s="218">
        <f t="shared" si="59"/>
        <v>0</v>
      </c>
      <c r="AF350" s="154">
        <v>0</v>
      </c>
      <c r="AG350" s="219" t="s">
        <v>704</v>
      </c>
      <c r="AH350" s="217">
        <f t="shared" si="60"/>
        <v>0</v>
      </c>
      <c r="AI350" s="154"/>
      <c r="AJ350" s="154"/>
      <c r="AK350" s="220">
        <v>0</v>
      </c>
      <c r="AL350" s="220">
        <v>0</v>
      </c>
      <c r="AM350" s="220">
        <v>0</v>
      </c>
      <c r="AN350" s="220">
        <v>0</v>
      </c>
      <c r="AO350" s="221">
        <v>0</v>
      </c>
      <c r="AP350" s="220">
        <f t="shared" si="62"/>
        <v>0</v>
      </c>
      <c r="AQ350" s="220"/>
      <c r="AR350" s="220"/>
      <c r="AS350" s="220"/>
      <c r="AT350" s="222">
        <f t="shared" si="63"/>
        <v>0</v>
      </c>
      <c r="AU350" s="220"/>
      <c r="AV350" s="223" t="s">
        <v>601</v>
      </c>
      <c r="AW350" s="220" t="s">
        <v>601</v>
      </c>
      <c r="AX350" s="224" t="str">
        <f t="shared" si="64"/>
        <v/>
      </c>
      <c r="AY350" s="225"/>
      <c r="AZ350" s="226"/>
      <c r="BA350" s="226"/>
      <c r="BB350" s="226"/>
      <c r="BC350" s="217" t="s">
        <v>711</v>
      </c>
      <c r="BE350" s="227">
        <f t="shared" si="65"/>
        <v>-341</v>
      </c>
      <c r="BK350" s="219"/>
      <c r="BO350" s="219"/>
    </row>
    <row r="351" spans="1:67" ht="11.25" x14ac:dyDescent="0.2">
      <c r="A351" s="151">
        <v>342</v>
      </c>
      <c r="B351" s="152" t="s">
        <v>175</v>
      </c>
      <c r="C351" s="151">
        <v>1</v>
      </c>
      <c r="D351" s="215">
        <v>0</v>
      </c>
      <c r="E351" s="154">
        <v>0</v>
      </c>
      <c r="F351" s="154">
        <v>0</v>
      </c>
      <c r="G351" s="154">
        <v>0</v>
      </c>
      <c r="H351" s="154">
        <v>0</v>
      </c>
      <c r="I351" s="154">
        <v>0</v>
      </c>
      <c r="J351" s="154">
        <v>2431258</v>
      </c>
      <c r="K351" s="216">
        <v>1958521</v>
      </c>
      <c r="L351" s="154">
        <v>595338</v>
      </c>
      <c r="M351" s="154">
        <v>0</v>
      </c>
      <c r="N351" s="154">
        <v>0</v>
      </c>
      <c r="O351" s="154">
        <v>6852.02</v>
      </c>
      <c r="P351" s="154">
        <v>0</v>
      </c>
      <c r="Q351" s="154">
        <v>0</v>
      </c>
      <c r="R351" s="154">
        <v>0</v>
      </c>
      <c r="S351" s="154">
        <v>0</v>
      </c>
      <c r="T351" s="154" t="s">
        <v>703</v>
      </c>
      <c r="U351" s="154">
        <f t="shared" si="61"/>
        <v>4991969.0199999996</v>
      </c>
      <c r="V351" s="217">
        <f t="shared" si="55"/>
        <v>7.7398511177062463</v>
      </c>
      <c r="W351" s="154"/>
      <c r="X351" s="154">
        <v>36154606.173280001</v>
      </c>
      <c r="Y351" s="154">
        <v>64496964.399999999</v>
      </c>
      <c r="Z351" s="154">
        <f t="shared" si="56"/>
        <v>28342358.226719998</v>
      </c>
      <c r="AA351" s="154">
        <f t="shared" si="57"/>
        <v>2193656.3299950962</v>
      </c>
      <c r="AB351" s="154"/>
      <c r="AC351" s="217">
        <v>173.19335947582849</v>
      </c>
      <c r="AD351" s="217">
        <f t="shared" si="58"/>
        <v>172.32467633971922</v>
      </c>
      <c r="AE351" s="218">
        <f t="shared" si="59"/>
        <v>-0.86868313610926862</v>
      </c>
      <c r="AF351" s="154">
        <v>5</v>
      </c>
      <c r="AG351" s="219">
        <v>1</v>
      </c>
      <c r="AH351" s="217">
        <f t="shared" si="60"/>
        <v>172.32467633971922</v>
      </c>
      <c r="AI351" s="154"/>
      <c r="AJ351" s="154"/>
      <c r="AK351" s="220">
        <v>173.19335947582849</v>
      </c>
      <c r="AL351" s="220">
        <v>173.19335934221414</v>
      </c>
      <c r="AM351" s="220">
        <v>173.19335947582849</v>
      </c>
      <c r="AN351" s="220">
        <v>173.19335947582849</v>
      </c>
      <c r="AO351" s="221">
        <v>172.2049210539524</v>
      </c>
      <c r="AP351" s="220">
        <f t="shared" si="62"/>
        <v>172.32467633971922</v>
      </c>
      <c r="AQ351" s="220"/>
      <c r="AR351" s="220"/>
      <c r="AS351" s="220"/>
      <c r="AT351" s="222">
        <f t="shared" si="63"/>
        <v>0.11975528576681427</v>
      </c>
      <c r="AU351" s="220"/>
      <c r="AV351" s="223">
        <v>5.052745728915399</v>
      </c>
      <c r="AW351" s="220">
        <v>4.6096122070328871</v>
      </c>
      <c r="AX351" s="224">
        <f t="shared" si="64"/>
        <v>-0.44313352188251187</v>
      </c>
      <c r="AY351" s="225"/>
      <c r="AZ351" s="226"/>
      <c r="BA351" s="226"/>
      <c r="BB351" s="226"/>
      <c r="BC351" s="217"/>
      <c r="BE351" s="227">
        <f t="shared" si="65"/>
        <v>-342</v>
      </c>
      <c r="BK351" s="219"/>
      <c r="BO351" s="219"/>
    </row>
    <row r="352" spans="1:67" ht="11.25" x14ac:dyDescent="0.2">
      <c r="A352" s="151">
        <v>343</v>
      </c>
      <c r="B352" s="152" t="s">
        <v>268</v>
      </c>
      <c r="C352" s="151">
        <v>1</v>
      </c>
      <c r="D352" s="215">
        <v>0</v>
      </c>
      <c r="E352" s="154">
        <v>23598</v>
      </c>
      <c r="F352" s="154">
        <v>0</v>
      </c>
      <c r="G352" s="154">
        <v>0</v>
      </c>
      <c r="H352" s="154">
        <v>0</v>
      </c>
      <c r="I352" s="154">
        <v>0</v>
      </c>
      <c r="J352" s="154">
        <v>745891</v>
      </c>
      <c r="K352" s="216">
        <v>627381</v>
      </c>
      <c r="L352" s="154">
        <v>427215</v>
      </c>
      <c r="M352" s="154">
        <v>17699</v>
      </c>
      <c r="N352" s="154">
        <v>141231</v>
      </c>
      <c r="O352" s="154">
        <v>10264.1</v>
      </c>
      <c r="P352" s="154">
        <v>0</v>
      </c>
      <c r="Q352" s="154">
        <v>0</v>
      </c>
      <c r="R352" s="154">
        <v>0</v>
      </c>
      <c r="S352" s="154">
        <v>0</v>
      </c>
      <c r="T352" s="154" t="s">
        <v>706</v>
      </c>
      <c r="U352" s="154">
        <f t="shared" si="61"/>
        <v>1694228.6</v>
      </c>
      <c r="V352" s="217">
        <f t="shared" si="55"/>
        <v>8.3110138199196513</v>
      </c>
      <c r="W352" s="154"/>
      <c r="X352" s="154">
        <v>20130691.019999996</v>
      </c>
      <c r="Y352" s="154">
        <v>20385342.109999999</v>
      </c>
      <c r="Z352" s="154">
        <f t="shared" si="56"/>
        <v>254651.09000000358</v>
      </c>
      <c r="AA352" s="154">
        <f t="shared" si="57"/>
        <v>21164.087282476328</v>
      </c>
      <c r="AB352" s="154"/>
      <c r="AC352" s="217">
        <v>101.61457404914695</v>
      </c>
      <c r="AD352" s="217">
        <f t="shared" si="58"/>
        <v>101.15985587621188</v>
      </c>
      <c r="AE352" s="218">
        <f t="shared" si="59"/>
        <v>-0.45471817293507399</v>
      </c>
      <c r="AF352" s="154">
        <v>12</v>
      </c>
      <c r="AG352" s="219">
        <v>1</v>
      </c>
      <c r="AH352" s="217">
        <f t="shared" si="60"/>
        <v>101.15985587621188</v>
      </c>
      <c r="AI352" s="154"/>
      <c r="AJ352" s="154"/>
      <c r="AK352" s="220">
        <v>101.61457404914695</v>
      </c>
      <c r="AL352" s="220">
        <v>101.8076177259168</v>
      </c>
      <c r="AM352" s="220">
        <v>101.61573957608745</v>
      </c>
      <c r="AN352" s="220">
        <v>101.61457404914695</v>
      </c>
      <c r="AO352" s="221">
        <v>100.83019522542926</v>
      </c>
      <c r="AP352" s="220">
        <f t="shared" si="62"/>
        <v>101.15985587621188</v>
      </c>
      <c r="AQ352" s="220"/>
      <c r="AR352" s="220"/>
      <c r="AS352" s="220"/>
      <c r="AT352" s="222">
        <f t="shared" si="63"/>
        <v>0.32966065078261408</v>
      </c>
      <c r="AU352" s="220"/>
      <c r="AV352" s="223">
        <v>9.9720557979122582</v>
      </c>
      <c r="AW352" s="220">
        <v>9.4554643899387774</v>
      </c>
      <c r="AX352" s="224">
        <f t="shared" si="64"/>
        <v>-0.5165914079734808</v>
      </c>
      <c r="AY352" s="225"/>
      <c r="AZ352" s="226"/>
      <c r="BA352" s="226"/>
      <c r="BB352" s="226"/>
      <c r="BC352" s="217"/>
      <c r="BE352" s="227">
        <f t="shared" si="65"/>
        <v>-343</v>
      </c>
      <c r="BK352" s="219"/>
      <c r="BO352" s="219"/>
    </row>
    <row r="353" spans="1:67" ht="11.25" x14ac:dyDescent="0.2">
      <c r="A353" s="151">
        <v>344</v>
      </c>
      <c r="B353" s="152" t="s">
        <v>126</v>
      </c>
      <c r="C353" s="151">
        <v>1</v>
      </c>
      <c r="D353" s="215">
        <v>0</v>
      </c>
      <c r="E353" s="154">
        <v>0</v>
      </c>
      <c r="F353" s="154">
        <v>0</v>
      </c>
      <c r="G353" s="154">
        <v>0</v>
      </c>
      <c r="H353" s="154">
        <v>0</v>
      </c>
      <c r="I353" s="154">
        <v>0</v>
      </c>
      <c r="J353" s="154">
        <v>2000000</v>
      </c>
      <c r="K353" s="216">
        <v>585264</v>
      </c>
      <c r="L353" s="154">
        <v>1511034</v>
      </c>
      <c r="M353" s="154">
        <v>12352</v>
      </c>
      <c r="N353" s="154">
        <v>0</v>
      </c>
      <c r="O353" s="154">
        <v>4808.2299999999996</v>
      </c>
      <c r="P353" s="154">
        <v>0</v>
      </c>
      <c r="Q353" s="154">
        <v>0</v>
      </c>
      <c r="R353" s="154">
        <v>0</v>
      </c>
      <c r="S353" s="154">
        <v>0</v>
      </c>
      <c r="T353" s="154" t="s">
        <v>706</v>
      </c>
      <c r="U353" s="154">
        <f t="shared" si="61"/>
        <v>3055734.4299999997</v>
      </c>
      <c r="V353" s="217">
        <f t="shared" si="55"/>
        <v>4.0643306531167847</v>
      </c>
      <c r="W353" s="154"/>
      <c r="X353" s="154">
        <v>53860981.504270002</v>
      </c>
      <c r="Y353" s="154">
        <v>75184198.599999994</v>
      </c>
      <c r="Z353" s="154">
        <f t="shared" si="56"/>
        <v>21323217.095729992</v>
      </c>
      <c r="AA353" s="154">
        <f t="shared" si="57"/>
        <v>866646.0486523927</v>
      </c>
      <c r="AB353" s="154"/>
      <c r="AC353" s="217">
        <v>144.60086995392217</v>
      </c>
      <c r="AD353" s="217">
        <f t="shared" si="58"/>
        <v>137.98031613192165</v>
      </c>
      <c r="AE353" s="218">
        <f t="shared" si="59"/>
        <v>-6.6205538220005167</v>
      </c>
      <c r="AF353" s="154">
        <v>1</v>
      </c>
      <c r="AG353" s="219">
        <v>1</v>
      </c>
      <c r="AH353" s="217">
        <f t="shared" si="60"/>
        <v>137.98031613192165</v>
      </c>
      <c r="AI353" s="154"/>
      <c r="AJ353" s="154"/>
      <c r="AK353" s="220">
        <v>144.60086995392217</v>
      </c>
      <c r="AL353" s="220">
        <v>144.62219265004759</v>
      </c>
      <c r="AM353" s="220">
        <v>144.60087753851766</v>
      </c>
      <c r="AN353" s="220">
        <v>144.60086995392217</v>
      </c>
      <c r="AO353" s="221">
        <v>137.83187881041269</v>
      </c>
      <c r="AP353" s="220">
        <f t="shared" si="62"/>
        <v>137.98031613192165</v>
      </c>
      <c r="AQ353" s="220"/>
      <c r="AR353" s="220"/>
      <c r="AS353" s="220"/>
      <c r="AT353" s="222">
        <f t="shared" si="63"/>
        <v>0.14843732150896471</v>
      </c>
      <c r="AU353" s="220"/>
      <c r="AV353" s="223">
        <v>5.2261871007752205</v>
      </c>
      <c r="AW353" s="220">
        <v>0.18540435619601039</v>
      </c>
      <c r="AX353" s="224">
        <f t="shared" si="64"/>
        <v>-5.0407827445792099</v>
      </c>
      <c r="AY353" s="225"/>
      <c r="AZ353" s="226"/>
      <c r="BA353" s="226"/>
      <c r="BB353" s="226"/>
      <c r="BC353" s="217"/>
      <c r="BE353" s="227">
        <f t="shared" si="65"/>
        <v>-344</v>
      </c>
      <c r="BK353" s="219"/>
      <c r="BO353" s="219"/>
    </row>
    <row r="354" spans="1:67" ht="11.25" x14ac:dyDescent="0.2">
      <c r="A354" s="151">
        <v>345</v>
      </c>
      <c r="B354" s="152" t="s">
        <v>537</v>
      </c>
      <c r="C354" s="151">
        <v>0</v>
      </c>
      <c r="D354" s="215">
        <v>0</v>
      </c>
      <c r="E354" s="154">
        <v>0</v>
      </c>
      <c r="F354" s="154">
        <v>0</v>
      </c>
      <c r="G354" s="154">
        <v>0</v>
      </c>
      <c r="H354" s="154">
        <v>0</v>
      </c>
      <c r="I354" s="154">
        <v>0</v>
      </c>
      <c r="J354" s="154">
        <v>0</v>
      </c>
      <c r="K354" s="216">
        <v>0</v>
      </c>
      <c r="L354" s="154">
        <v>0</v>
      </c>
      <c r="M354" s="154">
        <v>0</v>
      </c>
      <c r="N354" s="154">
        <v>0</v>
      </c>
      <c r="O354" s="154">
        <v>0</v>
      </c>
      <c r="P354" s="154">
        <v>0</v>
      </c>
      <c r="Q354" s="154">
        <v>0</v>
      </c>
      <c r="R354" s="154">
        <v>0</v>
      </c>
      <c r="S354" s="154">
        <v>0</v>
      </c>
      <c r="T354" s="154">
        <v>0</v>
      </c>
      <c r="U354" s="154">
        <f t="shared" si="61"/>
        <v>0</v>
      </c>
      <c r="V354" s="217">
        <f t="shared" si="55"/>
        <v>0</v>
      </c>
      <c r="W354" s="154"/>
      <c r="X354" s="154">
        <v>65963.040000000008</v>
      </c>
      <c r="Y354" s="154">
        <v>102206</v>
      </c>
      <c r="Z354" s="154">
        <f t="shared" si="56"/>
        <v>36242.959999999992</v>
      </c>
      <c r="AA354" s="154">
        <f t="shared" si="57"/>
        <v>0</v>
      </c>
      <c r="AB354" s="154"/>
      <c r="AC354" s="217">
        <v>0</v>
      </c>
      <c r="AD354" s="217">
        <f t="shared" si="58"/>
        <v>0</v>
      </c>
      <c r="AE354" s="218">
        <f t="shared" si="59"/>
        <v>0</v>
      </c>
      <c r="AF354" s="154">
        <v>0</v>
      </c>
      <c r="AG354" s="219" t="s">
        <v>704</v>
      </c>
      <c r="AH354" s="217">
        <f t="shared" si="60"/>
        <v>0</v>
      </c>
      <c r="AI354" s="154"/>
      <c r="AJ354" s="154"/>
      <c r="AK354" s="220">
        <v>0</v>
      </c>
      <c r="AL354" s="220">
        <v>0</v>
      </c>
      <c r="AM354" s="220">
        <v>0</v>
      </c>
      <c r="AN354" s="220">
        <v>0</v>
      </c>
      <c r="AO354" s="221">
        <v>0</v>
      </c>
      <c r="AP354" s="220">
        <f t="shared" si="62"/>
        <v>0</v>
      </c>
      <c r="AQ354" s="220"/>
      <c r="AR354" s="220"/>
      <c r="AS354" s="220"/>
      <c r="AT354" s="222">
        <f t="shared" si="63"/>
        <v>0</v>
      </c>
      <c r="AU354" s="220"/>
      <c r="AV354" s="223" t="s">
        <v>601</v>
      </c>
      <c r="AW354" s="220" t="s">
        <v>601</v>
      </c>
      <c r="AX354" s="224" t="str">
        <f t="shared" si="64"/>
        <v/>
      </c>
      <c r="AY354" s="225"/>
      <c r="AZ354" s="226"/>
      <c r="BA354" s="226"/>
      <c r="BB354" s="226"/>
      <c r="BC354" s="217"/>
      <c r="BE354" s="227">
        <f t="shared" si="65"/>
        <v>-345</v>
      </c>
      <c r="BK354" s="219"/>
      <c r="BO354" s="219"/>
    </row>
    <row r="355" spans="1:67" ht="11.25" x14ac:dyDescent="0.2">
      <c r="A355" s="151">
        <v>346</v>
      </c>
      <c r="B355" s="152" t="s">
        <v>55</v>
      </c>
      <c r="C355" s="151">
        <v>1</v>
      </c>
      <c r="D355" s="215">
        <v>1114173</v>
      </c>
      <c r="E355" s="154">
        <v>0</v>
      </c>
      <c r="F355" s="154">
        <v>0</v>
      </c>
      <c r="G355" s="154">
        <v>0</v>
      </c>
      <c r="H355" s="154">
        <v>0</v>
      </c>
      <c r="I355" s="154">
        <v>0</v>
      </c>
      <c r="J355" s="154">
        <v>1435242</v>
      </c>
      <c r="K355" s="216">
        <v>0</v>
      </c>
      <c r="L355" s="154">
        <v>0</v>
      </c>
      <c r="M355" s="154">
        <v>6161</v>
      </c>
      <c r="N355" s="154">
        <v>0</v>
      </c>
      <c r="O355" s="154">
        <v>35231.49</v>
      </c>
      <c r="P355" s="154">
        <v>0</v>
      </c>
      <c r="Q355" s="154">
        <v>0</v>
      </c>
      <c r="R355" s="154">
        <v>0</v>
      </c>
      <c r="S355" s="154">
        <v>0</v>
      </c>
      <c r="T355" s="154" t="s">
        <v>706</v>
      </c>
      <c r="U355" s="154">
        <f t="shared" si="61"/>
        <v>1810886.3900000001</v>
      </c>
      <c r="V355" s="217">
        <f t="shared" si="55"/>
        <v>5.6552726613754833</v>
      </c>
      <c r="W355" s="154"/>
      <c r="X355" s="154">
        <v>28718694.131870005</v>
      </c>
      <c r="Y355" s="154">
        <v>32021203.900000002</v>
      </c>
      <c r="Z355" s="154">
        <f t="shared" si="56"/>
        <v>3302509.768129997</v>
      </c>
      <c r="AA355" s="154">
        <f t="shared" si="57"/>
        <v>186765.93205631059</v>
      </c>
      <c r="AB355" s="154"/>
      <c r="AC355" s="217">
        <v>109.81840263580945</v>
      </c>
      <c r="AD355" s="217">
        <f t="shared" si="58"/>
        <v>110.84918353796613</v>
      </c>
      <c r="AE355" s="218">
        <f t="shared" si="59"/>
        <v>1.0307809021566783</v>
      </c>
      <c r="AF355" s="154">
        <v>37</v>
      </c>
      <c r="AG355" s="219">
        <v>1</v>
      </c>
      <c r="AH355" s="217">
        <f t="shared" si="60"/>
        <v>110.84918353796613</v>
      </c>
      <c r="AI355" s="154"/>
      <c r="AJ355" s="154"/>
      <c r="AK355" s="220">
        <v>109.81840263580945</v>
      </c>
      <c r="AL355" s="220">
        <v>118.23747239979329</v>
      </c>
      <c r="AM355" s="220">
        <v>101.63060312647889</v>
      </c>
      <c r="AN355" s="220">
        <v>109.81840263580945</v>
      </c>
      <c r="AO355" s="221">
        <v>111.99049224521215</v>
      </c>
      <c r="AP355" s="220">
        <f t="shared" si="62"/>
        <v>110.84918353796613</v>
      </c>
      <c r="AQ355" s="220"/>
      <c r="AR355" s="220"/>
      <c r="AS355" s="220"/>
      <c r="AT355" s="222">
        <f t="shared" si="63"/>
        <v>-1.1413087072460257</v>
      </c>
      <c r="AU355" s="220"/>
      <c r="AV355" s="223">
        <v>10.458193760267722</v>
      </c>
      <c r="AW355" s="220">
        <v>11.744998023737338</v>
      </c>
      <c r="AX355" s="224">
        <f t="shared" si="64"/>
        <v>1.286804263469616</v>
      </c>
      <c r="AY355" s="225"/>
      <c r="AZ355" s="226"/>
      <c r="BA355" s="226"/>
      <c r="BB355" s="226"/>
      <c r="BC355" s="217"/>
      <c r="BE355" s="227">
        <f t="shared" si="65"/>
        <v>-346</v>
      </c>
      <c r="BK355" s="219"/>
      <c r="BO355" s="219"/>
    </row>
    <row r="356" spans="1:67" ht="11.25" x14ac:dyDescent="0.2">
      <c r="A356" s="151">
        <v>347</v>
      </c>
      <c r="B356" s="152" t="s">
        <v>127</v>
      </c>
      <c r="C356" s="151">
        <v>1</v>
      </c>
      <c r="D356" s="215">
        <v>0</v>
      </c>
      <c r="E356" s="154">
        <v>5025628</v>
      </c>
      <c r="F356" s="154">
        <v>0</v>
      </c>
      <c r="G356" s="154">
        <v>0</v>
      </c>
      <c r="H356" s="154">
        <v>0</v>
      </c>
      <c r="I356" s="154">
        <v>0</v>
      </c>
      <c r="J356" s="154">
        <v>0</v>
      </c>
      <c r="K356" s="216">
        <v>0</v>
      </c>
      <c r="L356" s="154">
        <v>2700000</v>
      </c>
      <c r="M356" s="154">
        <v>39279</v>
      </c>
      <c r="N356" s="154">
        <v>0</v>
      </c>
      <c r="O356" s="154">
        <v>87611.3</v>
      </c>
      <c r="P356" s="154">
        <v>0</v>
      </c>
      <c r="Q356" s="154">
        <v>0</v>
      </c>
      <c r="R356" s="154">
        <v>0</v>
      </c>
      <c r="S356" s="154">
        <v>0</v>
      </c>
      <c r="T356" s="154" t="s">
        <v>703</v>
      </c>
      <c r="U356" s="154">
        <f t="shared" si="61"/>
        <v>7852518.2999999998</v>
      </c>
      <c r="V356" s="217">
        <f t="shared" si="55"/>
        <v>8.2106715879987799</v>
      </c>
      <c r="W356" s="154"/>
      <c r="X356" s="154">
        <v>65492150.344600007</v>
      </c>
      <c r="Y356" s="154">
        <v>95637953.799999997</v>
      </c>
      <c r="Z356" s="154">
        <f t="shared" si="56"/>
        <v>30145803.45539999</v>
      </c>
      <c r="AA356" s="154">
        <f t="shared" si="57"/>
        <v>2475172.9192864816</v>
      </c>
      <c r="AB356" s="154"/>
      <c r="AC356" s="217">
        <v>144.69595191647272</v>
      </c>
      <c r="AD356" s="217">
        <f t="shared" si="58"/>
        <v>142.25030082310474</v>
      </c>
      <c r="AE356" s="218">
        <f t="shared" si="59"/>
        <v>-2.4456510933679851</v>
      </c>
      <c r="AF356" s="154">
        <v>54</v>
      </c>
      <c r="AG356" s="219">
        <v>1</v>
      </c>
      <c r="AH356" s="217">
        <f t="shared" si="60"/>
        <v>142.25030082310474</v>
      </c>
      <c r="AI356" s="154"/>
      <c r="AJ356" s="154"/>
      <c r="AK356" s="220">
        <v>144.69595191647272</v>
      </c>
      <c r="AL356" s="220">
        <v>144.68138800660063</v>
      </c>
      <c r="AM356" s="220">
        <v>144.69595191647272</v>
      </c>
      <c r="AN356" s="220">
        <v>144.69595191647272</v>
      </c>
      <c r="AO356" s="221">
        <v>142.215838427416</v>
      </c>
      <c r="AP356" s="220">
        <f t="shared" si="62"/>
        <v>142.25030082310474</v>
      </c>
      <c r="AQ356" s="220"/>
      <c r="AR356" s="220"/>
      <c r="AS356" s="220"/>
      <c r="AT356" s="222">
        <f t="shared" si="63"/>
        <v>3.4462395688734659E-2</v>
      </c>
      <c r="AU356" s="220"/>
      <c r="AV356" s="223">
        <v>7.3734963698448421</v>
      </c>
      <c r="AW356" s="220">
        <v>5.2265994503235369</v>
      </c>
      <c r="AX356" s="224">
        <f t="shared" si="64"/>
        <v>-2.1468969195213052</v>
      </c>
      <c r="AY356" s="225"/>
      <c r="AZ356" s="226"/>
      <c r="BA356" s="226"/>
      <c r="BB356" s="226"/>
      <c r="BC356" s="217"/>
      <c r="BE356" s="227">
        <f t="shared" si="65"/>
        <v>-347</v>
      </c>
      <c r="BK356" s="219"/>
      <c r="BO356" s="219"/>
    </row>
    <row r="357" spans="1:67" ht="11.25" x14ac:dyDescent="0.2">
      <c r="A357" s="151">
        <v>348</v>
      </c>
      <c r="B357" s="152" t="s">
        <v>108</v>
      </c>
      <c r="C357" s="151">
        <v>1</v>
      </c>
      <c r="D357" s="215">
        <v>15356475</v>
      </c>
      <c r="E357" s="154">
        <v>4458701</v>
      </c>
      <c r="F357" s="154">
        <v>0</v>
      </c>
      <c r="G357" s="154">
        <v>0</v>
      </c>
      <c r="H357" s="154">
        <v>0</v>
      </c>
      <c r="I357" s="154">
        <v>0</v>
      </c>
      <c r="J357" s="154">
        <v>0</v>
      </c>
      <c r="K357" s="216">
        <v>12560143</v>
      </c>
      <c r="L357" s="154">
        <v>0</v>
      </c>
      <c r="M357" s="154">
        <v>216629</v>
      </c>
      <c r="N357" s="154">
        <v>596808</v>
      </c>
      <c r="O357" s="154">
        <v>2635200.96</v>
      </c>
      <c r="P357" s="154">
        <v>0</v>
      </c>
      <c r="Q357" s="154">
        <v>0</v>
      </c>
      <c r="R357" s="154">
        <v>0</v>
      </c>
      <c r="S357" s="154">
        <v>0</v>
      </c>
      <c r="T357" s="154" t="s">
        <v>703</v>
      </c>
      <c r="U357" s="154">
        <f t="shared" si="61"/>
        <v>35823956.960000001</v>
      </c>
      <c r="V357" s="217">
        <f t="shared" si="55"/>
        <v>7.4640934130482739</v>
      </c>
      <c r="W357" s="154"/>
      <c r="X357" s="154">
        <v>477974878.60999995</v>
      </c>
      <c r="Y357" s="154">
        <v>479950544.25999999</v>
      </c>
      <c r="Z357" s="154">
        <f t="shared" si="56"/>
        <v>1975665.6500000358</v>
      </c>
      <c r="AA357" s="154">
        <f t="shared" si="57"/>
        <v>147465.52964551005</v>
      </c>
      <c r="AB357" s="154"/>
      <c r="AC357" s="217">
        <v>99.897682665100689</v>
      </c>
      <c r="AD357" s="217">
        <f t="shared" si="58"/>
        <v>100.3824887462017</v>
      </c>
      <c r="AE357" s="218">
        <f t="shared" si="59"/>
        <v>0.48480608110101286</v>
      </c>
      <c r="AF357" s="154">
        <v>2089</v>
      </c>
      <c r="AG357" s="219">
        <v>1</v>
      </c>
      <c r="AH357" s="217">
        <f t="shared" si="60"/>
        <v>100.3824887462017</v>
      </c>
      <c r="AI357" s="154"/>
      <c r="AJ357" s="154"/>
      <c r="AK357" s="220">
        <v>99.897682665100689</v>
      </c>
      <c r="AL357" s="220">
        <v>100.33466990756297</v>
      </c>
      <c r="AM357" s="220">
        <v>99.897682665100689</v>
      </c>
      <c r="AN357" s="220">
        <v>99.897682665100689</v>
      </c>
      <c r="AO357" s="221">
        <v>100.51434774080124</v>
      </c>
      <c r="AP357" s="220">
        <f t="shared" si="62"/>
        <v>100.3824887462017</v>
      </c>
      <c r="AQ357" s="220"/>
      <c r="AR357" s="220"/>
      <c r="AS357" s="220"/>
      <c r="AT357" s="222">
        <f t="shared" si="63"/>
        <v>-0.13185899459953987</v>
      </c>
      <c r="AU357" s="220"/>
      <c r="AV357" s="223">
        <v>11.013101418639465</v>
      </c>
      <c r="AW357" s="220">
        <v>11.5861359280713</v>
      </c>
      <c r="AX357" s="224">
        <f t="shared" si="64"/>
        <v>0.5730345094318352</v>
      </c>
      <c r="AY357" s="225"/>
      <c r="AZ357" s="226"/>
      <c r="BA357" s="226"/>
      <c r="BB357" s="226"/>
      <c r="BC357" s="217"/>
      <c r="BE357" s="227">
        <f t="shared" si="65"/>
        <v>-348</v>
      </c>
      <c r="BK357" s="219"/>
      <c r="BO357" s="219"/>
    </row>
    <row r="358" spans="1:67" ht="11.25" x14ac:dyDescent="0.2">
      <c r="A358" s="151">
        <v>349</v>
      </c>
      <c r="B358" s="152" t="s">
        <v>538</v>
      </c>
      <c r="C358" s="228">
        <v>1</v>
      </c>
      <c r="D358" s="215">
        <v>0</v>
      </c>
      <c r="E358" s="154">
        <v>0</v>
      </c>
      <c r="F358" s="154">
        <v>0</v>
      </c>
      <c r="G358" s="154">
        <v>0</v>
      </c>
      <c r="H358" s="154">
        <v>0</v>
      </c>
      <c r="I358" s="154">
        <v>0</v>
      </c>
      <c r="J358" s="154">
        <v>0</v>
      </c>
      <c r="K358" s="216">
        <v>0</v>
      </c>
      <c r="L358" s="154">
        <v>0</v>
      </c>
      <c r="M358" s="154">
        <v>0</v>
      </c>
      <c r="N358" s="154">
        <v>0</v>
      </c>
      <c r="O358" s="154">
        <v>0</v>
      </c>
      <c r="P358" s="154">
        <v>0</v>
      </c>
      <c r="Q358" s="154">
        <v>0</v>
      </c>
      <c r="R358" s="154">
        <v>0</v>
      </c>
      <c r="S358" s="154">
        <v>0</v>
      </c>
      <c r="T358" s="154" t="s">
        <v>703</v>
      </c>
      <c r="U358" s="154">
        <f t="shared" si="61"/>
        <v>0</v>
      </c>
      <c r="V358" s="217">
        <f t="shared" si="55"/>
        <v>0</v>
      </c>
      <c r="W358" s="154"/>
      <c r="X358" s="154">
        <v>1568790.0099999995</v>
      </c>
      <c r="Y358" s="154">
        <v>2394313.71</v>
      </c>
      <c r="Z358" s="154">
        <f t="shared" si="56"/>
        <v>825523.70000000042</v>
      </c>
      <c r="AA358" s="154">
        <f t="shared" si="57"/>
        <v>0</v>
      </c>
      <c r="AB358" s="154"/>
      <c r="AC358" s="217">
        <v>155.22380403336885</v>
      </c>
      <c r="AD358" s="217">
        <f t="shared" si="58"/>
        <v>152.62168261767556</v>
      </c>
      <c r="AE358" s="218">
        <f t="shared" si="59"/>
        <v>-2.6021214156932899</v>
      </c>
      <c r="AF358" s="154">
        <v>0</v>
      </c>
      <c r="AG358" s="219">
        <v>0</v>
      </c>
      <c r="AH358" s="217">
        <f t="shared" si="60"/>
        <v>155.22380403336885</v>
      </c>
      <c r="AI358" s="154"/>
      <c r="AJ358" s="154"/>
      <c r="AK358" s="220">
        <v>155.22380403336885</v>
      </c>
      <c r="AL358" s="220">
        <v>155.22382443982022</v>
      </c>
      <c r="AM358" s="220">
        <v>155.22380403336885</v>
      </c>
      <c r="AN358" s="220">
        <v>155.22380403336885</v>
      </c>
      <c r="AO358" s="221">
        <v>155.22380403336885</v>
      </c>
      <c r="AP358" s="220">
        <f t="shared" si="62"/>
        <v>155.22380403336885</v>
      </c>
      <c r="AQ358" s="220"/>
      <c r="AR358" s="220"/>
      <c r="AS358" s="220"/>
      <c r="AT358" s="222">
        <f t="shared" si="63"/>
        <v>0</v>
      </c>
      <c r="AU358" s="220"/>
      <c r="AV358" s="223">
        <v>18.222660641583076</v>
      </c>
      <c r="AW358" s="220">
        <v>11.477772938550537</v>
      </c>
      <c r="AX358" s="224">
        <f t="shared" si="64"/>
        <v>-6.7448877030325392</v>
      </c>
      <c r="AY358" s="225"/>
      <c r="AZ358" s="226"/>
      <c r="BA358" s="226"/>
      <c r="BB358" s="226"/>
      <c r="BC358" s="217" t="s">
        <v>714</v>
      </c>
      <c r="BE358" s="227">
        <f t="shared" si="65"/>
        <v>-349</v>
      </c>
      <c r="BK358" s="219"/>
      <c r="BO358" s="219"/>
    </row>
    <row r="359" spans="1:67" ht="11.25" x14ac:dyDescent="0.2">
      <c r="A359" s="151">
        <v>350</v>
      </c>
      <c r="B359" s="152" t="s">
        <v>133</v>
      </c>
      <c r="C359" s="151">
        <v>1</v>
      </c>
      <c r="D359" s="215">
        <v>0</v>
      </c>
      <c r="E359" s="154">
        <v>0</v>
      </c>
      <c r="F359" s="154">
        <v>0</v>
      </c>
      <c r="G359" s="154">
        <v>0</v>
      </c>
      <c r="H359" s="154">
        <v>0</v>
      </c>
      <c r="I359" s="154">
        <v>0</v>
      </c>
      <c r="J359" s="154">
        <v>0</v>
      </c>
      <c r="K359" s="216">
        <v>69881</v>
      </c>
      <c r="L359" s="154">
        <v>0</v>
      </c>
      <c r="M359" s="154">
        <v>0</v>
      </c>
      <c r="N359" s="154">
        <v>0</v>
      </c>
      <c r="O359" s="154">
        <v>94124.800000000003</v>
      </c>
      <c r="P359" s="154">
        <v>0</v>
      </c>
      <c r="Q359" s="154">
        <v>0</v>
      </c>
      <c r="R359" s="154">
        <v>0</v>
      </c>
      <c r="S359" s="154">
        <v>0</v>
      </c>
      <c r="T359" s="154" t="s">
        <v>706</v>
      </c>
      <c r="U359" s="154">
        <f t="shared" si="61"/>
        <v>164005.79999999999</v>
      </c>
      <c r="V359" s="217">
        <f t="shared" si="55"/>
        <v>0.94518733711536607</v>
      </c>
      <c r="W359" s="154"/>
      <c r="X359" s="154">
        <v>11250378.938039999</v>
      </c>
      <c r="Y359" s="154">
        <v>17351671.310000002</v>
      </c>
      <c r="Z359" s="154">
        <f t="shared" si="56"/>
        <v>6101292.3719600029</v>
      </c>
      <c r="AA359" s="154">
        <f t="shared" si="57"/>
        <v>57668.64290015171</v>
      </c>
      <c r="AB359" s="154"/>
      <c r="AC359" s="217">
        <v>171.40633750639961</v>
      </c>
      <c r="AD359" s="217">
        <f t="shared" si="58"/>
        <v>153.71929036652298</v>
      </c>
      <c r="AE359" s="218">
        <f t="shared" si="59"/>
        <v>-17.687047139876626</v>
      </c>
      <c r="AF359" s="154">
        <v>53</v>
      </c>
      <c r="AG359" s="219">
        <v>1</v>
      </c>
      <c r="AH359" s="217">
        <f t="shared" si="60"/>
        <v>153.71929036652298</v>
      </c>
      <c r="AI359" s="154"/>
      <c r="AJ359" s="154"/>
      <c r="AK359" s="220">
        <v>171.40633750639961</v>
      </c>
      <c r="AL359" s="220">
        <v>171.40390114687801</v>
      </c>
      <c r="AM359" s="220">
        <v>171.40633750639961</v>
      </c>
      <c r="AN359" s="220">
        <v>171.40633750639961</v>
      </c>
      <c r="AO359" s="221">
        <v>171.40633750639961</v>
      </c>
      <c r="AP359" s="220">
        <f t="shared" si="62"/>
        <v>153.71929036652298</v>
      </c>
      <c r="AQ359" s="220"/>
      <c r="AR359" s="220"/>
      <c r="AS359" s="220"/>
      <c r="AT359" s="222">
        <f t="shared" si="63"/>
        <v>-17.687047139876626</v>
      </c>
      <c r="AU359" s="220"/>
      <c r="AV359" s="223">
        <v>16.373947319181976</v>
      </c>
      <c r="AW359" s="220">
        <v>4.2714321929988666</v>
      </c>
      <c r="AX359" s="224">
        <f t="shared" si="64"/>
        <v>-12.102515126183111</v>
      </c>
      <c r="AY359" s="225"/>
      <c r="AZ359" s="226"/>
      <c r="BA359" s="226"/>
      <c r="BB359" s="226"/>
      <c r="BC359" s="217"/>
      <c r="BE359" s="227">
        <f t="shared" si="65"/>
        <v>-350</v>
      </c>
      <c r="BK359" s="219"/>
      <c r="BO359" s="219"/>
    </row>
    <row r="360" spans="1:67" ht="11.25" x14ac:dyDescent="0.2">
      <c r="A360" s="151">
        <v>351</v>
      </c>
      <c r="B360" s="152" t="s">
        <v>539</v>
      </c>
      <c r="C360" s="151">
        <v>0</v>
      </c>
      <c r="D360" s="215">
        <v>0</v>
      </c>
      <c r="E360" s="154">
        <v>0</v>
      </c>
      <c r="F360" s="154">
        <v>0</v>
      </c>
      <c r="G360" s="154">
        <v>0</v>
      </c>
      <c r="H360" s="154">
        <v>0</v>
      </c>
      <c r="I360" s="154">
        <v>0</v>
      </c>
      <c r="J360" s="154">
        <v>0</v>
      </c>
      <c r="K360" s="216">
        <v>0</v>
      </c>
      <c r="L360" s="154">
        <v>0</v>
      </c>
      <c r="M360" s="154">
        <v>0</v>
      </c>
      <c r="N360" s="154">
        <v>0</v>
      </c>
      <c r="O360" s="154">
        <v>0</v>
      </c>
      <c r="P360" s="154">
        <v>0</v>
      </c>
      <c r="Q360" s="154">
        <v>0</v>
      </c>
      <c r="R360" s="154">
        <v>0</v>
      </c>
      <c r="S360" s="154">
        <v>0</v>
      </c>
      <c r="T360" s="154">
        <v>0</v>
      </c>
      <c r="U360" s="154">
        <f t="shared" si="61"/>
        <v>0</v>
      </c>
      <c r="V360" s="217">
        <f t="shared" si="55"/>
        <v>0</v>
      </c>
      <c r="W360" s="154"/>
      <c r="X360" s="154">
        <v>0</v>
      </c>
      <c r="Y360" s="154">
        <v>93730</v>
      </c>
      <c r="Z360" s="154">
        <f t="shared" si="56"/>
        <v>93730</v>
      </c>
      <c r="AA360" s="154">
        <f t="shared" si="57"/>
        <v>0</v>
      </c>
      <c r="AB360" s="154"/>
      <c r="AC360" s="217">
        <v>0</v>
      </c>
      <c r="AD360" s="217">
        <f t="shared" si="58"/>
        <v>0</v>
      </c>
      <c r="AE360" s="218">
        <f t="shared" si="59"/>
        <v>0</v>
      </c>
      <c r="AF360" s="154">
        <v>0</v>
      </c>
      <c r="AG360" s="219" t="s">
        <v>704</v>
      </c>
      <c r="AH360" s="217">
        <f t="shared" si="60"/>
        <v>0</v>
      </c>
      <c r="AI360" s="154"/>
      <c r="AJ360" s="154"/>
      <c r="AK360" s="220">
        <v>0</v>
      </c>
      <c r="AL360" s="220">
        <v>0</v>
      </c>
      <c r="AM360" s="220">
        <v>0</v>
      </c>
      <c r="AN360" s="220">
        <v>0</v>
      </c>
      <c r="AO360" s="221">
        <v>0</v>
      </c>
      <c r="AP360" s="220">
        <f t="shared" si="62"/>
        <v>0</v>
      </c>
      <c r="AQ360" s="220"/>
      <c r="AR360" s="220"/>
      <c r="AS360" s="220"/>
      <c r="AT360" s="222">
        <f t="shared" si="63"/>
        <v>0</v>
      </c>
      <c r="AU360" s="220"/>
      <c r="AV360" s="223" t="s">
        <v>601</v>
      </c>
      <c r="AW360" s="220" t="s">
        <v>601</v>
      </c>
      <c r="AX360" s="224" t="str">
        <f t="shared" si="64"/>
        <v/>
      </c>
      <c r="AY360" s="225"/>
      <c r="AZ360" s="226"/>
      <c r="BA360" s="226"/>
      <c r="BB360" s="226"/>
      <c r="BC360" s="217"/>
      <c r="BE360" s="227">
        <f t="shared" si="65"/>
        <v>-351</v>
      </c>
      <c r="BK360" s="219"/>
      <c r="BO360" s="219"/>
    </row>
    <row r="361" spans="1:67" ht="11.25" x14ac:dyDescent="0.2">
      <c r="A361" s="151">
        <v>352</v>
      </c>
      <c r="B361" s="152" t="s">
        <v>272</v>
      </c>
      <c r="C361" s="151">
        <v>0</v>
      </c>
      <c r="D361" s="215">
        <v>0</v>
      </c>
      <c r="E361" s="154">
        <v>0</v>
      </c>
      <c r="F361" s="154">
        <v>0</v>
      </c>
      <c r="G361" s="154">
        <v>0</v>
      </c>
      <c r="H361" s="154">
        <v>0</v>
      </c>
      <c r="I361" s="154">
        <v>0</v>
      </c>
      <c r="J361" s="154">
        <v>0</v>
      </c>
      <c r="K361" s="216">
        <v>0</v>
      </c>
      <c r="L361" s="154">
        <v>0</v>
      </c>
      <c r="M361" s="154">
        <v>0</v>
      </c>
      <c r="N361" s="154">
        <v>0</v>
      </c>
      <c r="O361" s="154">
        <v>6894.3</v>
      </c>
      <c r="P361" s="154">
        <v>0</v>
      </c>
      <c r="Q361" s="154">
        <v>0</v>
      </c>
      <c r="R361" s="154">
        <v>657388</v>
      </c>
      <c r="S361" s="154">
        <v>0</v>
      </c>
      <c r="T361" s="154">
        <v>0</v>
      </c>
      <c r="U361" s="154">
        <f t="shared" si="61"/>
        <v>664282.30000000005</v>
      </c>
      <c r="V361" s="217">
        <f t="shared" si="55"/>
        <v>0</v>
      </c>
      <c r="W361" s="154"/>
      <c r="X361" s="154"/>
      <c r="Y361" s="154">
        <v>0</v>
      </c>
      <c r="Z361" s="154">
        <f t="shared" si="56"/>
        <v>0</v>
      </c>
      <c r="AA361" s="154">
        <f t="shared" si="57"/>
        <v>0</v>
      </c>
      <c r="AB361" s="154"/>
      <c r="AC361" s="217">
        <v>0</v>
      </c>
      <c r="AD361" s="217">
        <f t="shared" si="58"/>
        <v>0</v>
      </c>
      <c r="AE361" s="218">
        <f t="shared" si="59"/>
        <v>0</v>
      </c>
      <c r="AF361" s="154">
        <v>6</v>
      </c>
      <c r="AG361" s="219" t="s">
        <v>704</v>
      </c>
      <c r="AH361" s="217">
        <f t="shared" si="60"/>
        <v>0</v>
      </c>
      <c r="AI361" s="154"/>
      <c r="AJ361" s="154"/>
      <c r="AK361" s="220">
        <v>0</v>
      </c>
      <c r="AL361" s="220">
        <v>0</v>
      </c>
      <c r="AM361" s="220">
        <v>0</v>
      </c>
      <c r="AN361" s="220">
        <v>0</v>
      </c>
      <c r="AO361" s="221">
        <v>0</v>
      </c>
      <c r="AP361" s="220">
        <f t="shared" si="62"/>
        <v>0</v>
      </c>
      <c r="AQ361" s="220"/>
      <c r="AR361" s="220"/>
      <c r="AS361" s="220"/>
      <c r="AT361" s="222">
        <f t="shared" si="63"/>
        <v>0</v>
      </c>
      <c r="AU361" s="220"/>
      <c r="AV361" s="223" t="s">
        <v>601</v>
      </c>
      <c r="AW361" s="220" t="s">
        <v>601</v>
      </c>
      <c r="AX361" s="224" t="str">
        <f t="shared" si="64"/>
        <v/>
      </c>
      <c r="AY361" s="225"/>
      <c r="AZ361" s="226"/>
      <c r="BA361" s="226"/>
      <c r="BB361" s="226"/>
      <c r="BC361" s="217"/>
      <c r="BE361" s="227">
        <f t="shared" si="65"/>
        <v>-352</v>
      </c>
      <c r="BK361" s="219"/>
      <c r="BO361" s="219"/>
    </row>
    <row r="362" spans="1:67" ht="11.25" x14ac:dyDescent="0.2">
      <c r="A362" s="151">
        <v>406</v>
      </c>
      <c r="B362" s="152" t="s">
        <v>540</v>
      </c>
      <c r="C362" s="151">
        <v>1</v>
      </c>
      <c r="D362" s="215">
        <v>50000</v>
      </c>
      <c r="E362" s="154">
        <v>0</v>
      </c>
      <c r="F362" s="154">
        <v>0</v>
      </c>
      <c r="G362" s="154">
        <v>0</v>
      </c>
      <c r="H362" s="154">
        <v>0</v>
      </c>
      <c r="I362" s="154">
        <v>0</v>
      </c>
      <c r="J362" s="154">
        <v>0</v>
      </c>
      <c r="K362" s="216">
        <v>0</v>
      </c>
      <c r="L362" s="154">
        <v>154795</v>
      </c>
      <c r="M362" s="154">
        <v>0</v>
      </c>
      <c r="N362" s="154">
        <v>0</v>
      </c>
      <c r="O362" s="154">
        <v>0</v>
      </c>
      <c r="P362" s="154">
        <v>0</v>
      </c>
      <c r="Q362" s="154">
        <v>0</v>
      </c>
      <c r="R362" s="154">
        <v>0</v>
      </c>
      <c r="S362" s="154">
        <v>0</v>
      </c>
      <c r="T362" s="154" t="s">
        <v>709</v>
      </c>
      <c r="U362" s="154">
        <f t="shared" si="61"/>
        <v>204795</v>
      </c>
      <c r="V362" s="217">
        <f t="shared" si="55"/>
        <v>5.3651003230141701</v>
      </c>
      <c r="W362" s="154"/>
      <c r="X362" s="154">
        <v>3641524.6399999997</v>
      </c>
      <c r="Y362" s="154">
        <v>3817170</v>
      </c>
      <c r="Z362" s="154">
        <f t="shared" si="56"/>
        <v>175645.36000000034</v>
      </c>
      <c r="AA362" s="154">
        <f t="shared" si="57"/>
        <v>9423.5497767194192</v>
      </c>
      <c r="AB362" s="154"/>
      <c r="AC362" s="217">
        <v>115.32565351847222</v>
      </c>
      <c r="AD362" s="217">
        <f t="shared" si="58"/>
        <v>104.56462132364648</v>
      </c>
      <c r="AE362" s="218">
        <f t="shared" si="59"/>
        <v>-10.761032194825745</v>
      </c>
      <c r="AF362" s="154">
        <v>0</v>
      </c>
      <c r="AG362" s="219">
        <v>1</v>
      </c>
      <c r="AH362" s="217">
        <f t="shared" si="60"/>
        <v>104.56462132364648</v>
      </c>
      <c r="AI362" s="154"/>
      <c r="AJ362" s="154"/>
      <c r="AK362" s="220">
        <v>115.32565351847222</v>
      </c>
      <c r="AL362" s="220">
        <v>105.32298765475818</v>
      </c>
      <c r="AM362" s="220">
        <v>105.32298765475818</v>
      </c>
      <c r="AN362" s="220">
        <v>115.32565351847222</v>
      </c>
      <c r="AO362" s="221">
        <v>104.56462132364648</v>
      </c>
      <c r="AP362" s="220">
        <f t="shared" si="62"/>
        <v>104.56462132364648</v>
      </c>
      <c r="AQ362" s="220"/>
      <c r="AR362" s="220"/>
      <c r="AS362" s="220"/>
      <c r="AT362" s="222">
        <f t="shared" si="63"/>
        <v>0</v>
      </c>
      <c r="AU362" s="220"/>
      <c r="AV362" s="223">
        <v>7.1702646368648812</v>
      </c>
      <c r="AW362" s="220">
        <v>-2.986963675484116</v>
      </c>
      <c r="AX362" s="224">
        <f t="shared" si="64"/>
        <v>-10.157228312348998</v>
      </c>
      <c r="AY362" s="225"/>
      <c r="AZ362" s="226"/>
      <c r="BA362" s="226"/>
      <c r="BB362" s="226"/>
      <c r="BC362" s="217"/>
      <c r="BE362" s="227">
        <f t="shared" si="65"/>
        <v>-406</v>
      </c>
      <c r="BK362" s="219"/>
      <c r="BO362" s="219"/>
    </row>
    <row r="363" spans="1:67" ht="11.25" x14ac:dyDescent="0.2">
      <c r="A363" s="151">
        <v>600</v>
      </c>
      <c r="B363" s="152" t="s">
        <v>150</v>
      </c>
      <c r="C363" s="151">
        <v>1</v>
      </c>
      <c r="D363" s="215">
        <v>1505102</v>
      </c>
      <c r="E363" s="154">
        <v>112556</v>
      </c>
      <c r="F363" s="154">
        <v>3124</v>
      </c>
      <c r="G363" s="154">
        <v>55946.8</v>
      </c>
      <c r="H363" s="154">
        <v>0</v>
      </c>
      <c r="I363" s="154">
        <v>0</v>
      </c>
      <c r="J363" s="154">
        <v>1556808</v>
      </c>
      <c r="K363" s="216">
        <v>1729419</v>
      </c>
      <c r="L363" s="154">
        <v>0</v>
      </c>
      <c r="M363" s="154">
        <v>0</v>
      </c>
      <c r="N363" s="154">
        <v>0</v>
      </c>
      <c r="O363" s="154">
        <v>0</v>
      </c>
      <c r="P363" s="154">
        <v>0</v>
      </c>
      <c r="Q363" s="154">
        <v>0</v>
      </c>
      <c r="R363" s="154">
        <v>0</v>
      </c>
      <c r="S363" s="154">
        <v>0</v>
      </c>
      <c r="T363" s="154" t="s">
        <v>703</v>
      </c>
      <c r="U363" s="154">
        <f t="shared" si="61"/>
        <v>4962955.8</v>
      </c>
      <c r="V363" s="217">
        <f t="shared" si="55"/>
        <v>5.2973176708232854</v>
      </c>
      <c r="W363" s="154"/>
      <c r="X363" s="154">
        <v>64406283.823839992</v>
      </c>
      <c r="Y363" s="154">
        <v>93688091</v>
      </c>
      <c r="Z363" s="154">
        <f t="shared" si="56"/>
        <v>29281807.176160008</v>
      </c>
      <c r="AA363" s="154">
        <f t="shared" si="57"/>
        <v>1551150.3458791252</v>
      </c>
      <c r="AB363" s="154"/>
      <c r="AC363" s="217">
        <v>143.72685577754311</v>
      </c>
      <c r="AD363" s="217">
        <f t="shared" si="58"/>
        <v>143.05582496597387</v>
      </c>
      <c r="AE363" s="218">
        <f t="shared" si="59"/>
        <v>-0.67103081156923849</v>
      </c>
      <c r="AF363" s="154">
        <v>40</v>
      </c>
      <c r="AG363" s="219">
        <v>1</v>
      </c>
      <c r="AH363" s="217">
        <f t="shared" si="60"/>
        <v>143.05582496597387</v>
      </c>
      <c r="AI363" s="154"/>
      <c r="AJ363" s="154"/>
      <c r="AK363" s="220">
        <v>143.72685577754311</v>
      </c>
      <c r="AL363" s="220">
        <v>143.73921735120544</v>
      </c>
      <c r="AM363" s="220">
        <v>143.72697379114697</v>
      </c>
      <c r="AN363" s="220">
        <v>143.72685577754311</v>
      </c>
      <c r="AO363" s="221">
        <v>143.11773467782527</v>
      </c>
      <c r="AP363" s="220">
        <f t="shared" si="62"/>
        <v>143.05582496597387</v>
      </c>
      <c r="AQ363" s="220"/>
      <c r="AR363" s="220"/>
      <c r="AS363" s="220"/>
      <c r="AT363" s="222">
        <f t="shared" si="63"/>
        <v>-6.1909711851399152E-2</v>
      </c>
      <c r="AU363" s="220"/>
      <c r="AV363" s="223">
        <v>5.3072728700823086</v>
      </c>
      <c r="AW363" s="220">
        <v>4.7241841996992839</v>
      </c>
      <c r="AX363" s="224">
        <f t="shared" si="64"/>
        <v>-0.5830886703830247</v>
      </c>
      <c r="AY363" s="225"/>
      <c r="AZ363" s="226"/>
      <c r="BA363" s="226"/>
      <c r="BB363" s="226"/>
      <c r="BC363" s="217" t="s">
        <v>705</v>
      </c>
      <c r="BE363" s="227">
        <f t="shared" si="65"/>
        <v>-600</v>
      </c>
      <c r="BK363" s="219"/>
      <c r="BO363" s="219"/>
    </row>
    <row r="364" spans="1:67" ht="11.25" x14ac:dyDescent="0.2">
      <c r="A364" s="151">
        <v>603</v>
      </c>
      <c r="B364" s="152" t="s">
        <v>82</v>
      </c>
      <c r="C364" s="151">
        <v>1</v>
      </c>
      <c r="D364" s="215">
        <v>990796</v>
      </c>
      <c r="E364" s="154">
        <v>0</v>
      </c>
      <c r="F364" s="154">
        <v>156750</v>
      </c>
      <c r="G364" s="154">
        <v>77234.289999999994</v>
      </c>
      <c r="H364" s="154">
        <v>0</v>
      </c>
      <c r="I364" s="154">
        <v>0</v>
      </c>
      <c r="J364" s="154">
        <v>275000</v>
      </c>
      <c r="K364" s="216">
        <v>0</v>
      </c>
      <c r="L364" s="154">
        <v>0</v>
      </c>
      <c r="M364" s="154">
        <v>0</v>
      </c>
      <c r="N364" s="154">
        <v>0</v>
      </c>
      <c r="O364" s="154">
        <v>0</v>
      </c>
      <c r="P364" s="154">
        <v>0</v>
      </c>
      <c r="Q364" s="154">
        <v>0</v>
      </c>
      <c r="R364" s="154">
        <v>0</v>
      </c>
      <c r="S364" s="154">
        <v>0</v>
      </c>
      <c r="T364" s="154" t="s">
        <v>703</v>
      </c>
      <c r="U364" s="154">
        <f t="shared" si="61"/>
        <v>1499780.29</v>
      </c>
      <c r="V364" s="217">
        <f t="shared" si="55"/>
        <v>7.563467367354793</v>
      </c>
      <c r="W364" s="154"/>
      <c r="X364" s="154">
        <v>17400551.630000003</v>
      </c>
      <c r="Y364" s="154">
        <v>19829269</v>
      </c>
      <c r="Z364" s="154">
        <f t="shared" si="56"/>
        <v>2428717.3699999973</v>
      </c>
      <c r="AA364" s="154">
        <f t="shared" si="57"/>
        <v>183695.24572522735</v>
      </c>
      <c r="AB364" s="154"/>
      <c r="AC364" s="217">
        <v>112.13749308963278</v>
      </c>
      <c r="AD364" s="217">
        <f t="shared" si="58"/>
        <v>112.90201697056641</v>
      </c>
      <c r="AE364" s="218">
        <f t="shared" si="59"/>
        <v>0.76452388093362345</v>
      </c>
      <c r="AF364" s="154">
        <v>76</v>
      </c>
      <c r="AG364" s="219">
        <v>1</v>
      </c>
      <c r="AH364" s="217">
        <f t="shared" si="60"/>
        <v>112.90201697056641</v>
      </c>
      <c r="AI364" s="154"/>
      <c r="AJ364" s="154"/>
      <c r="AK364" s="220">
        <v>112.13749308963278</v>
      </c>
      <c r="AL364" s="220">
        <v>112.27026724562414</v>
      </c>
      <c r="AM364" s="220">
        <v>112.1439583494531</v>
      </c>
      <c r="AN364" s="220">
        <v>112.13749308963278</v>
      </c>
      <c r="AO364" s="221">
        <v>111.89540112521028</v>
      </c>
      <c r="AP364" s="220">
        <f t="shared" si="62"/>
        <v>112.90201697056641</v>
      </c>
      <c r="AQ364" s="220"/>
      <c r="AR364" s="220"/>
      <c r="AS364" s="220"/>
      <c r="AT364" s="222">
        <f t="shared" si="63"/>
        <v>1.0066158453561229</v>
      </c>
      <c r="AU364" s="220"/>
      <c r="AV364" s="223">
        <v>6.2877005143772537</v>
      </c>
      <c r="AW364" s="220">
        <v>7.0049258616858276</v>
      </c>
      <c r="AX364" s="224">
        <f t="shared" si="64"/>
        <v>0.7172253473085739</v>
      </c>
      <c r="AY364" s="225"/>
      <c r="AZ364" s="226"/>
      <c r="BA364" s="226"/>
      <c r="BB364" s="226"/>
      <c r="BC364" s="217" t="s">
        <v>371</v>
      </c>
      <c r="BE364" s="227">
        <f t="shared" si="65"/>
        <v>-603</v>
      </c>
      <c r="BK364" s="219"/>
      <c r="BO364" s="219"/>
    </row>
    <row r="365" spans="1:67" ht="11.25" x14ac:dyDescent="0.2">
      <c r="A365" s="151">
        <v>605</v>
      </c>
      <c r="B365" s="152" t="s">
        <v>74</v>
      </c>
      <c r="C365" s="151">
        <v>1</v>
      </c>
      <c r="D365" s="215">
        <v>1813978</v>
      </c>
      <c r="E365" s="154">
        <v>100000</v>
      </c>
      <c r="F365" s="154">
        <v>42015</v>
      </c>
      <c r="G365" s="154">
        <v>145430.95000000001</v>
      </c>
      <c r="H365" s="154">
        <v>0</v>
      </c>
      <c r="I365" s="154">
        <v>0</v>
      </c>
      <c r="J365" s="154">
        <v>247457</v>
      </c>
      <c r="K365" s="216">
        <v>201549</v>
      </c>
      <c r="L365" s="154">
        <v>0</v>
      </c>
      <c r="M365" s="154">
        <v>0</v>
      </c>
      <c r="N365" s="154">
        <v>0</v>
      </c>
      <c r="O365" s="154">
        <v>0</v>
      </c>
      <c r="P365" s="154">
        <v>0</v>
      </c>
      <c r="Q365" s="154">
        <v>0</v>
      </c>
      <c r="R365" s="154">
        <v>0</v>
      </c>
      <c r="S365" s="154">
        <v>0</v>
      </c>
      <c r="T365" s="154" t="s">
        <v>703</v>
      </c>
      <c r="U365" s="154">
        <f t="shared" si="61"/>
        <v>2550429.9500000002</v>
      </c>
      <c r="V365" s="217">
        <f t="shared" si="55"/>
        <v>8.3248174471292664</v>
      </c>
      <c r="W365" s="154"/>
      <c r="X365" s="154">
        <v>18078526.210000001</v>
      </c>
      <c r="Y365" s="154">
        <v>30636467</v>
      </c>
      <c r="Z365" s="154">
        <f t="shared" si="56"/>
        <v>12557940.789999999</v>
      </c>
      <c r="AA365" s="154">
        <f t="shared" si="57"/>
        <v>1045425.6458860828</v>
      </c>
      <c r="AB365" s="154"/>
      <c r="AC365" s="217">
        <v>168.89190649901084</v>
      </c>
      <c r="AD365" s="217">
        <f t="shared" si="58"/>
        <v>163.68060654051467</v>
      </c>
      <c r="AE365" s="218">
        <f t="shared" si="59"/>
        <v>-5.2112999584961699</v>
      </c>
      <c r="AF365" s="154">
        <v>81</v>
      </c>
      <c r="AG365" s="219">
        <v>1</v>
      </c>
      <c r="AH365" s="217">
        <f t="shared" si="60"/>
        <v>163.68060654051467</v>
      </c>
      <c r="AI365" s="154"/>
      <c r="AJ365" s="154"/>
      <c r="AK365" s="220">
        <v>168.89190649901084</v>
      </c>
      <c r="AL365" s="220">
        <v>172.39479673175916</v>
      </c>
      <c r="AM365" s="220">
        <v>169.08769328864648</v>
      </c>
      <c r="AN365" s="220">
        <v>168.89190649901084</v>
      </c>
      <c r="AO365" s="221">
        <v>164.70768224810982</v>
      </c>
      <c r="AP365" s="220">
        <f t="shared" si="62"/>
        <v>163.68060654051467</v>
      </c>
      <c r="AQ365" s="220"/>
      <c r="AR365" s="220"/>
      <c r="AS365" s="220"/>
      <c r="AT365" s="222">
        <f t="shared" si="63"/>
        <v>-1.0270757075951451</v>
      </c>
      <c r="AU365" s="220"/>
      <c r="AV365" s="223">
        <v>3.0434729799071398</v>
      </c>
      <c r="AW365" s="220">
        <v>5.7324042997604588E-2</v>
      </c>
      <c r="AX365" s="224">
        <f t="shared" si="64"/>
        <v>-2.9861489369095353</v>
      </c>
      <c r="AY365" s="225"/>
      <c r="AZ365" s="226"/>
      <c r="BA365" s="226"/>
      <c r="BB365" s="226"/>
      <c r="BC365" s="217"/>
      <c r="BE365" s="227">
        <f t="shared" si="65"/>
        <v>-605</v>
      </c>
      <c r="BK365" s="219"/>
      <c r="BO365" s="219"/>
    </row>
    <row r="366" spans="1:67" ht="11.25" x14ac:dyDescent="0.2">
      <c r="A366" s="151">
        <v>610</v>
      </c>
      <c r="B366" s="152" t="s">
        <v>269</v>
      </c>
      <c r="C366" s="151">
        <v>1</v>
      </c>
      <c r="D366" s="215">
        <v>570000</v>
      </c>
      <c r="E366" s="154">
        <v>0</v>
      </c>
      <c r="F366" s="154">
        <v>91363</v>
      </c>
      <c r="G366" s="154">
        <v>16694.93</v>
      </c>
      <c r="H366" s="154">
        <v>0</v>
      </c>
      <c r="I366" s="154">
        <v>0</v>
      </c>
      <c r="J366" s="154">
        <v>1128300</v>
      </c>
      <c r="K366" s="216">
        <v>715000</v>
      </c>
      <c r="L366" s="154">
        <v>0</v>
      </c>
      <c r="M366" s="154">
        <v>0</v>
      </c>
      <c r="N366" s="154">
        <v>0</v>
      </c>
      <c r="O366" s="154">
        <v>0</v>
      </c>
      <c r="P366" s="154">
        <v>0</v>
      </c>
      <c r="Q366" s="154">
        <v>0</v>
      </c>
      <c r="R366" s="154">
        <v>0</v>
      </c>
      <c r="S366" s="154">
        <v>0</v>
      </c>
      <c r="T366" s="154" t="s">
        <v>706</v>
      </c>
      <c r="U366" s="154">
        <f t="shared" si="61"/>
        <v>2122357.9300000002</v>
      </c>
      <c r="V366" s="217">
        <f t="shared" si="55"/>
        <v>6.2904738097523127</v>
      </c>
      <c r="W366" s="154"/>
      <c r="X366" s="154">
        <v>29646112.5</v>
      </c>
      <c r="Y366" s="154">
        <v>33739238</v>
      </c>
      <c r="Z366" s="154">
        <f t="shared" si="56"/>
        <v>4093125.5</v>
      </c>
      <c r="AA366" s="154">
        <f t="shared" si="57"/>
        <v>257476.98757779342</v>
      </c>
      <c r="AB366" s="154"/>
      <c r="AC366" s="217">
        <v>115.59735568750074</v>
      </c>
      <c r="AD366" s="217">
        <f t="shared" si="58"/>
        <v>112.93811629576123</v>
      </c>
      <c r="AE366" s="218">
        <f t="shared" si="59"/>
        <v>-2.6592393917395043</v>
      </c>
      <c r="AF366" s="154">
        <v>15</v>
      </c>
      <c r="AG366" s="219">
        <v>1</v>
      </c>
      <c r="AH366" s="217">
        <f t="shared" si="60"/>
        <v>112.93811629576123</v>
      </c>
      <c r="AI366" s="154"/>
      <c r="AJ366" s="154"/>
      <c r="AK366" s="220">
        <v>115.59735568750074</v>
      </c>
      <c r="AL366" s="220">
        <v>115.52937321698353</v>
      </c>
      <c r="AM366" s="220">
        <v>115.59693327086033</v>
      </c>
      <c r="AN366" s="220">
        <v>115.59735568750074</v>
      </c>
      <c r="AO366" s="221">
        <v>112.90633927566074</v>
      </c>
      <c r="AP366" s="220">
        <f t="shared" si="62"/>
        <v>112.93811629576123</v>
      </c>
      <c r="AQ366" s="220"/>
      <c r="AR366" s="220"/>
      <c r="AS366" s="220"/>
      <c r="AT366" s="222">
        <f t="shared" si="63"/>
        <v>3.1777020100491882E-2</v>
      </c>
      <c r="AU366" s="220"/>
      <c r="AV366" s="223">
        <v>9.0682293626802544</v>
      </c>
      <c r="AW366" s="220">
        <v>6.6171296579059371</v>
      </c>
      <c r="AX366" s="224">
        <f t="shared" si="64"/>
        <v>-2.4510997047743173</v>
      </c>
      <c r="AY366" s="225"/>
      <c r="AZ366" s="226"/>
      <c r="BA366" s="226"/>
      <c r="BB366" s="226"/>
      <c r="BC366" s="217"/>
      <c r="BE366" s="227">
        <f t="shared" si="65"/>
        <v>-610</v>
      </c>
      <c r="BK366" s="219"/>
      <c r="BO366" s="219"/>
    </row>
    <row r="367" spans="1:67" ht="11.25" x14ac:dyDescent="0.2">
      <c r="A367" s="151">
        <v>615</v>
      </c>
      <c r="B367" s="152" t="s">
        <v>542</v>
      </c>
      <c r="C367" s="151">
        <v>1</v>
      </c>
      <c r="D367" s="215">
        <v>1576000</v>
      </c>
      <c r="E367" s="154">
        <v>74161</v>
      </c>
      <c r="F367" s="154">
        <v>503465</v>
      </c>
      <c r="G367" s="154">
        <v>3753.12</v>
      </c>
      <c r="H367" s="154">
        <v>0</v>
      </c>
      <c r="I367" s="154">
        <v>0</v>
      </c>
      <c r="J367" s="154">
        <v>966589</v>
      </c>
      <c r="K367" s="216">
        <v>1176531</v>
      </c>
      <c r="L367" s="154">
        <v>0</v>
      </c>
      <c r="M367" s="154">
        <v>0</v>
      </c>
      <c r="N367" s="154">
        <v>0</v>
      </c>
      <c r="O367" s="154">
        <v>0</v>
      </c>
      <c r="P367" s="154">
        <v>0</v>
      </c>
      <c r="Q367" s="154">
        <v>0</v>
      </c>
      <c r="R367" s="154">
        <v>0</v>
      </c>
      <c r="S367" s="154">
        <v>0</v>
      </c>
      <c r="T367" s="154" t="s">
        <v>703</v>
      </c>
      <c r="U367" s="154">
        <f t="shared" si="61"/>
        <v>4300499.12</v>
      </c>
      <c r="V367" s="217">
        <f t="shared" si="55"/>
        <v>15.414717832652366</v>
      </c>
      <c r="W367" s="154"/>
      <c r="X367" s="154">
        <v>27758995.789999995</v>
      </c>
      <c r="Y367" s="154">
        <v>27898656.119999997</v>
      </c>
      <c r="Z367" s="154">
        <f t="shared" si="56"/>
        <v>139660.33000000194</v>
      </c>
      <c r="AA367" s="154">
        <f t="shared" si="57"/>
        <v>21528.24579365144</v>
      </c>
      <c r="AB367" s="154"/>
      <c r="AC367" s="217">
        <v>100.1186983179113</v>
      </c>
      <c r="AD367" s="217">
        <f t="shared" si="58"/>
        <v>100.42556324839715</v>
      </c>
      <c r="AE367" s="218">
        <f t="shared" si="59"/>
        <v>0.30686493048585817</v>
      </c>
      <c r="AF367" s="154">
        <v>0</v>
      </c>
      <c r="AG367" s="219">
        <v>1</v>
      </c>
      <c r="AH367" s="217">
        <f t="shared" si="60"/>
        <v>100.42556324839715</v>
      </c>
      <c r="AI367" s="154"/>
      <c r="AJ367" s="154"/>
      <c r="AK367" s="220">
        <v>100.1186983179113</v>
      </c>
      <c r="AL367" s="220">
        <v>99.42453984444532</v>
      </c>
      <c r="AM367" s="220">
        <v>100.26556619988793</v>
      </c>
      <c r="AN367" s="220">
        <v>100.1186983179113</v>
      </c>
      <c r="AO367" s="221">
        <v>100.82448354970029</v>
      </c>
      <c r="AP367" s="220">
        <f t="shared" si="62"/>
        <v>100.42556324839715</v>
      </c>
      <c r="AQ367" s="220"/>
      <c r="AR367" s="220"/>
      <c r="AS367" s="220"/>
      <c r="AT367" s="222">
        <f t="shared" si="63"/>
        <v>-0.39892030130313572</v>
      </c>
      <c r="AU367" s="220"/>
      <c r="AV367" s="223">
        <v>10.592604976042217</v>
      </c>
      <c r="AW367" s="220">
        <v>10.991964749481843</v>
      </c>
      <c r="AX367" s="224">
        <f t="shared" si="64"/>
        <v>0.3993597734396257</v>
      </c>
      <c r="AY367" s="225"/>
      <c r="AZ367" s="226"/>
      <c r="BA367" s="226"/>
      <c r="BB367" s="226"/>
      <c r="BC367" s="217"/>
      <c r="BE367" s="227">
        <f t="shared" si="65"/>
        <v>-615</v>
      </c>
      <c r="BK367" s="219"/>
      <c r="BO367" s="219"/>
    </row>
    <row r="368" spans="1:67" ht="11.25" x14ac:dyDescent="0.2">
      <c r="A368" s="151">
        <v>616</v>
      </c>
      <c r="B368" s="152" t="s">
        <v>128</v>
      </c>
      <c r="C368" s="151">
        <v>1</v>
      </c>
      <c r="D368" s="215">
        <v>213094</v>
      </c>
      <c r="E368" s="154">
        <v>35000</v>
      </c>
      <c r="F368" s="154">
        <v>107937</v>
      </c>
      <c r="G368" s="154">
        <v>68715.429999999993</v>
      </c>
      <c r="H368" s="154">
        <v>0</v>
      </c>
      <c r="I368" s="154">
        <v>1000</v>
      </c>
      <c r="J368" s="154">
        <v>1409806</v>
      </c>
      <c r="K368" s="216">
        <v>875726</v>
      </c>
      <c r="L368" s="154">
        <v>0</v>
      </c>
      <c r="M368" s="154">
        <v>0</v>
      </c>
      <c r="N368" s="154">
        <v>0</v>
      </c>
      <c r="O368" s="154">
        <v>0</v>
      </c>
      <c r="P368" s="154">
        <v>0</v>
      </c>
      <c r="Q368" s="154">
        <v>0</v>
      </c>
      <c r="R368" s="154">
        <v>0</v>
      </c>
      <c r="S368" s="154">
        <v>0</v>
      </c>
      <c r="T368" s="154" t="s">
        <v>703</v>
      </c>
      <c r="U368" s="154">
        <f t="shared" si="61"/>
        <v>2711278.4299999997</v>
      </c>
      <c r="V368" s="217">
        <f t="shared" si="55"/>
        <v>9.6873529784300771</v>
      </c>
      <c r="W368" s="154"/>
      <c r="X368" s="154">
        <v>23119470.369999997</v>
      </c>
      <c r="Y368" s="154">
        <v>27987815</v>
      </c>
      <c r="Z368" s="154">
        <f t="shared" si="56"/>
        <v>4868344.6300000027</v>
      </c>
      <c r="AA368" s="154">
        <f t="shared" si="57"/>
        <v>471613.728514546</v>
      </c>
      <c r="AB368" s="154"/>
      <c r="AC368" s="217">
        <v>129.4108560809637</v>
      </c>
      <c r="AD368" s="217">
        <f t="shared" si="58"/>
        <v>119.01743781808554</v>
      </c>
      <c r="AE368" s="218">
        <f t="shared" si="59"/>
        <v>-10.393418262878157</v>
      </c>
      <c r="AF368" s="154">
        <v>54</v>
      </c>
      <c r="AG368" s="219">
        <v>1</v>
      </c>
      <c r="AH368" s="217">
        <f t="shared" si="60"/>
        <v>119.01743781808554</v>
      </c>
      <c r="AI368" s="154"/>
      <c r="AJ368" s="154"/>
      <c r="AK368" s="220">
        <v>129.4108560809637</v>
      </c>
      <c r="AL368" s="220">
        <v>129.18971671902344</v>
      </c>
      <c r="AM368" s="220">
        <v>129.40338759018556</v>
      </c>
      <c r="AN368" s="220">
        <v>129.4108560809637</v>
      </c>
      <c r="AO368" s="221">
        <v>120.14680887572673</v>
      </c>
      <c r="AP368" s="220">
        <f t="shared" si="62"/>
        <v>119.01743781808554</v>
      </c>
      <c r="AQ368" s="220"/>
      <c r="AR368" s="220"/>
      <c r="AS368" s="220"/>
      <c r="AT368" s="222">
        <f t="shared" si="63"/>
        <v>-1.1293710576411939</v>
      </c>
      <c r="AU368" s="220"/>
      <c r="AV368" s="223">
        <v>11.247406436705555</v>
      </c>
      <c r="AW368" s="220">
        <v>1.5788855922674685</v>
      </c>
      <c r="AX368" s="224">
        <f t="shared" si="64"/>
        <v>-9.6685208444380866</v>
      </c>
      <c r="AY368" s="225"/>
      <c r="AZ368" s="226"/>
      <c r="BA368" s="226"/>
      <c r="BB368" s="226"/>
      <c r="BC368" s="217" t="s">
        <v>707</v>
      </c>
      <c r="BE368" s="227">
        <f t="shared" si="65"/>
        <v>-616</v>
      </c>
      <c r="BK368" s="219"/>
      <c r="BO368" s="219"/>
    </row>
    <row r="369" spans="1:67" s="154" customFormat="1" ht="11.25" x14ac:dyDescent="0.2">
      <c r="A369" s="151">
        <v>618</v>
      </c>
      <c r="B369" s="152" t="s">
        <v>75</v>
      </c>
      <c r="C369" s="151">
        <v>1</v>
      </c>
      <c r="D369" s="215">
        <v>1556520</v>
      </c>
      <c r="E369" s="154">
        <v>0</v>
      </c>
      <c r="F369" s="154">
        <v>40000</v>
      </c>
      <c r="G369" s="154">
        <v>2279.7600000000002</v>
      </c>
      <c r="H369" s="154">
        <v>0</v>
      </c>
      <c r="I369" s="154">
        <v>0</v>
      </c>
      <c r="J369" s="154">
        <v>1150000</v>
      </c>
      <c r="K369" s="216">
        <v>0</v>
      </c>
      <c r="L369" s="154">
        <v>0</v>
      </c>
      <c r="M369" s="154">
        <v>0</v>
      </c>
      <c r="N369" s="154">
        <v>0</v>
      </c>
      <c r="O369" s="154">
        <v>0</v>
      </c>
      <c r="P369" s="154">
        <v>0</v>
      </c>
      <c r="Q369" s="154">
        <v>0</v>
      </c>
      <c r="R369" s="154">
        <v>0</v>
      </c>
      <c r="S369" s="154">
        <v>0</v>
      </c>
      <c r="T369" s="154" t="s">
        <v>703</v>
      </c>
      <c r="U369" s="154">
        <f t="shared" si="61"/>
        <v>2748799.76</v>
      </c>
      <c r="V369" s="217">
        <f t="shared" si="55"/>
        <v>9.2449598770118886</v>
      </c>
      <c r="X369" s="154">
        <v>14027795.750000002</v>
      </c>
      <c r="Y369" s="154">
        <v>29732955</v>
      </c>
      <c r="Z369" s="154">
        <f t="shared" si="56"/>
        <v>15705159.249999998</v>
      </c>
      <c r="AA369" s="154">
        <f t="shared" si="57"/>
        <v>1451935.6712833212</v>
      </c>
      <c r="AC369" s="217">
        <v>205.35380226060002</v>
      </c>
      <c r="AD369" s="217">
        <f t="shared" si="58"/>
        <v>201.60700820523908</v>
      </c>
      <c r="AE369" s="218">
        <f t="shared" si="59"/>
        <v>-3.7467940553609367</v>
      </c>
      <c r="AF369" s="154">
        <v>1</v>
      </c>
      <c r="AG369" s="219">
        <v>1</v>
      </c>
      <c r="AH369" s="217">
        <f t="shared" si="60"/>
        <v>201.60700820523908</v>
      </c>
      <c r="AK369" s="220">
        <v>205.35380226060002</v>
      </c>
      <c r="AL369" s="220">
        <v>205.47231241775154</v>
      </c>
      <c r="AM369" s="220">
        <v>205.35380226060002</v>
      </c>
      <c r="AN369" s="220">
        <v>205.35380226060002</v>
      </c>
      <c r="AO369" s="221">
        <v>201.22568216839105</v>
      </c>
      <c r="AP369" s="220">
        <f t="shared" si="62"/>
        <v>201.60700820523908</v>
      </c>
      <c r="AQ369" s="220"/>
      <c r="AR369" s="220"/>
      <c r="AS369" s="220"/>
      <c r="AT369" s="222">
        <f t="shared" si="63"/>
        <v>0.38132603684803712</v>
      </c>
      <c r="AU369" s="220"/>
      <c r="AV369" s="223">
        <v>5.3557447361941763</v>
      </c>
      <c r="AW369" s="220">
        <v>3.5140628312825801</v>
      </c>
      <c r="AX369" s="224">
        <f t="shared" si="64"/>
        <v>-1.8416819049115962</v>
      </c>
      <c r="AY369" s="225"/>
      <c r="AZ369" s="226"/>
      <c r="BA369" s="226"/>
      <c r="BB369" s="226"/>
      <c r="BC369" s="217"/>
      <c r="BE369" s="227">
        <f t="shared" si="65"/>
        <v>-618</v>
      </c>
      <c r="BK369" s="219"/>
      <c r="BO369" s="219"/>
    </row>
    <row r="370" spans="1:67" s="154" customFormat="1" ht="11.25" x14ac:dyDescent="0.2">
      <c r="A370" s="151">
        <v>620</v>
      </c>
      <c r="B370" s="152" t="s">
        <v>151</v>
      </c>
      <c r="C370" s="151">
        <v>1</v>
      </c>
      <c r="D370" s="215">
        <v>405990</v>
      </c>
      <c r="E370" s="154">
        <v>90041</v>
      </c>
      <c r="F370" s="154">
        <v>50305</v>
      </c>
      <c r="G370" s="154">
        <v>0</v>
      </c>
      <c r="H370" s="154">
        <v>0</v>
      </c>
      <c r="I370" s="154">
        <v>0</v>
      </c>
      <c r="J370" s="154">
        <v>851301</v>
      </c>
      <c r="K370" s="216">
        <v>763250</v>
      </c>
      <c r="L370" s="154">
        <v>0</v>
      </c>
      <c r="M370" s="154">
        <v>0</v>
      </c>
      <c r="N370" s="154">
        <v>0</v>
      </c>
      <c r="O370" s="154">
        <v>0</v>
      </c>
      <c r="P370" s="154">
        <v>0</v>
      </c>
      <c r="Q370" s="154">
        <v>0</v>
      </c>
      <c r="R370" s="154">
        <v>0</v>
      </c>
      <c r="S370" s="154">
        <v>0</v>
      </c>
      <c r="T370" s="154" t="s">
        <v>706</v>
      </c>
      <c r="U370" s="154">
        <f t="shared" si="61"/>
        <v>1876694</v>
      </c>
      <c r="V370" s="217">
        <f t="shared" si="55"/>
        <v>8.8263487901723554</v>
      </c>
      <c r="X370" s="154">
        <v>12479595.730000002</v>
      </c>
      <c r="Y370" s="154">
        <v>21262404.699999999</v>
      </c>
      <c r="Z370" s="154">
        <f t="shared" si="56"/>
        <v>8782808.9699999969</v>
      </c>
      <c r="AA370" s="154">
        <f t="shared" si="57"/>
        <v>775201.35326674383</v>
      </c>
      <c r="AC370" s="217">
        <v>152.01186434272373</v>
      </c>
      <c r="AD370" s="217">
        <f t="shared" si="58"/>
        <v>164.16560111385317</v>
      </c>
      <c r="AE370" s="218">
        <f t="shared" si="59"/>
        <v>12.153736771129445</v>
      </c>
      <c r="AF370" s="154">
        <v>13</v>
      </c>
      <c r="AG370" s="219">
        <v>1</v>
      </c>
      <c r="AH370" s="217">
        <f t="shared" si="60"/>
        <v>164.16560111385317</v>
      </c>
      <c r="AK370" s="220">
        <v>152.01186434272373</v>
      </c>
      <c r="AL370" s="220">
        <v>151.83344273056014</v>
      </c>
      <c r="AM370" s="220">
        <v>152.00933683313008</v>
      </c>
      <c r="AN370" s="220">
        <v>152.01186434272373</v>
      </c>
      <c r="AO370" s="221">
        <v>152.01186434272373</v>
      </c>
      <c r="AP370" s="220">
        <f t="shared" si="62"/>
        <v>164.16560111385317</v>
      </c>
      <c r="AQ370" s="220"/>
      <c r="AR370" s="220"/>
      <c r="AS370" s="220"/>
      <c r="AT370" s="222">
        <f t="shared" si="63"/>
        <v>12.153736771129445</v>
      </c>
      <c r="AU370" s="220"/>
      <c r="AV370" s="223">
        <v>9.2304415517209666</v>
      </c>
      <c r="AW370" s="220">
        <v>19.896226856751912</v>
      </c>
      <c r="AX370" s="224">
        <f t="shared" si="64"/>
        <v>10.665785305030946</v>
      </c>
      <c r="AY370" s="225"/>
      <c r="AZ370" s="226"/>
      <c r="BA370" s="226"/>
      <c r="BB370" s="226"/>
      <c r="BC370" s="217" t="s">
        <v>708</v>
      </c>
      <c r="BE370" s="227">
        <f t="shared" si="65"/>
        <v>-620</v>
      </c>
      <c r="BK370" s="219"/>
      <c r="BO370" s="219"/>
    </row>
    <row r="371" spans="1:67" s="154" customFormat="1" ht="11.25" x14ac:dyDescent="0.2">
      <c r="A371" s="151">
        <v>622</v>
      </c>
      <c r="B371" s="152" t="s">
        <v>230</v>
      </c>
      <c r="C371" s="151">
        <v>1</v>
      </c>
      <c r="D371" s="215">
        <v>513831</v>
      </c>
      <c r="E371" s="154">
        <v>0</v>
      </c>
      <c r="F371" s="154">
        <v>241215</v>
      </c>
      <c r="G371" s="154">
        <v>76670.44</v>
      </c>
      <c r="H371" s="154">
        <v>0</v>
      </c>
      <c r="I371" s="154">
        <v>256681</v>
      </c>
      <c r="J371" s="154">
        <v>152307</v>
      </c>
      <c r="K371" s="216">
        <v>437736</v>
      </c>
      <c r="L371" s="154">
        <v>0</v>
      </c>
      <c r="M371" s="154">
        <v>0</v>
      </c>
      <c r="N371" s="154">
        <v>0</v>
      </c>
      <c r="O371" s="154">
        <v>0</v>
      </c>
      <c r="P371" s="154">
        <v>0</v>
      </c>
      <c r="Q371" s="154">
        <v>0</v>
      </c>
      <c r="R371" s="154">
        <v>0</v>
      </c>
      <c r="S371" s="154">
        <v>0</v>
      </c>
      <c r="T371" s="154" t="s">
        <v>703</v>
      </c>
      <c r="U371" s="154">
        <f t="shared" si="61"/>
        <v>1678440.44</v>
      </c>
      <c r="V371" s="217">
        <f t="shared" si="55"/>
        <v>6.7927167674926157</v>
      </c>
      <c r="X371" s="154">
        <v>21242438.940000005</v>
      </c>
      <c r="Y371" s="154">
        <v>24709413</v>
      </c>
      <c r="Z371" s="154">
        <f t="shared" si="56"/>
        <v>3466974.0599999949</v>
      </c>
      <c r="AA371" s="154">
        <f t="shared" si="57"/>
        <v>235501.72829823915</v>
      </c>
      <c r="AC371" s="217">
        <v>112.36212229783942</v>
      </c>
      <c r="AD371" s="217">
        <f t="shared" si="58"/>
        <v>115.21234139276173</v>
      </c>
      <c r="AE371" s="218">
        <f t="shared" si="59"/>
        <v>2.8502190949223092</v>
      </c>
      <c r="AF371" s="154">
        <v>76</v>
      </c>
      <c r="AG371" s="219">
        <v>1</v>
      </c>
      <c r="AH371" s="217">
        <f t="shared" si="60"/>
        <v>115.21234139276173</v>
      </c>
      <c r="AK371" s="220">
        <v>112.36212229783942</v>
      </c>
      <c r="AL371" s="220">
        <v>112.51839412336699</v>
      </c>
      <c r="AM371" s="220">
        <v>112.36769586012223</v>
      </c>
      <c r="AN371" s="220">
        <v>112.36212229783942</v>
      </c>
      <c r="AO371" s="221">
        <v>114.9140654875665</v>
      </c>
      <c r="AP371" s="220">
        <f t="shared" si="62"/>
        <v>115.21234139276173</v>
      </c>
      <c r="AQ371" s="220"/>
      <c r="AR371" s="220"/>
      <c r="AS371" s="220"/>
      <c r="AT371" s="222">
        <f t="shared" si="63"/>
        <v>0.29827590519522573</v>
      </c>
      <c r="AU371" s="220"/>
      <c r="AV371" s="223">
        <v>3.8058297706289346</v>
      </c>
      <c r="AW371" s="220">
        <v>6.4815859832946199</v>
      </c>
      <c r="AX371" s="224">
        <f t="shared" si="64"/>
        <v>2.6757562126656853</v>
      </c>
      <c r="AY371" s="225"/>
      <c r="AZ371" s="226"/>
      <c r="BA371" s="226"/>
      <c r="BB371" s="226"/>
      <c r="BC371" s="217"/>
      <c r="BE371" s="227">
        <f t="shared" si="65"/>
        <v>-622</v>
      </c>
      <c r="BK371" s="219"/>
      <c r="BO371" s="219"/>
    </row>
    <row r="372" spans="1:67" s="154" customFormat="1" ht="11.25" x14ac:dyDescent="0.2">
      <c r="A372" s="151">
        <v>625</v>
      </c>
      <c r="B372" s="152" t="s">
        <v>66</v>
      </c>
      <c r="C372" s="151">
        <v>1</v>
      </c>
      <c r="D372" s="215">
        <v>2503852.5499999998</v>
      </c>
      <c r="E372" s="154">
        <v>368786.5</v>
      </c>
      <c r="F372" s="154">
        <v>77648</v>
      </c>
      <c r="G372" s="154">
        <v>31428.74</v>
      </c>
      <c r="H372" s="154">
        <v>0</v>
      </c>
      <c r="I372" s="154">
        <v>0</v>
      </c>
      <c r="J372" s="154">
        <v>1428180.94</v>
      </c>
      <c r="K372" s="216">
        <v>431817.16</v>
      </c>
      <c r="L372" s="154">
        <v>0</v>
      </c>
      <c r="M372" s="154">
        <v>0</v>
      </c>
      <c r="N372" s="154">
        <v>0</v>
      </c>
      <c r="O372" s="154">
        <v>0</v>
      </c>
      <c r="P372" s="154">
        <v>0</v>
      </c>
      <c r="Q372" s="154">
        <v>0</v>
      </c>
      <c r="R372" s="154">
        <v>0</v>
      </c>
      <c r="S372" s="154">
        <v>0</v>
      </c>
      <c r="T372" s="154" t="s">
        <v>703</v>
      </c>
      <c r="U372" s="154">
        <f t="shared" si="61"/>
        <v>4841713.8900000006</v>
      </c>
      <c r="V372" s="217">
        <f t="shared" si="55"/>
        <v>6.0528707402511541</v>
      </c>
      <c r="X372" s="154">
        <v>73247622.790000021</v>
      </c>
      <c r="Y372" s="154">
        <v>79990373.126638114</v>
      </c>
      <c r="Z372" s="154">
        <f t="shared" si="56"/>
        <v>6742750.336638093</v>
      </c>
      <c r="AA372" s="154">
        <f t="shared" si="57"/>
        <v>408129.96221455338</v>
      </c>
      <c r="AC372" s="217">
        <v>112.648295469332</v>
      </c>
      <c r="AD372" s="217">
        <f t="shared" si="58"/>
        <v>108.64822656782296</v>
      </c>
      <c r="AE372" s="218">
        <f t="shared" si="59"/>
        <v>-4.0000689015090387</v>
      </c>
      <c r="AF372" s="154">
        <v>21</v>
      </c>
      <c r="AG372" s="219">
        <v>1</v>
      </c>
      <c r="AH372" s="217">
        <f t="shared" si="60"/>
        <v>108.64822656782296</v>
      </c>
      <c r="AK372" s="220">
        <v>112.648295469332</v>
      </c>
      <c r="AL372" s="220">
        <v>112.7330935629779</v>
      </c>
      <c r="AM372" s="220">
        <v>112.64871162723237</v>
      </c>
      <c r="AN372" s="220">
        <v>112.648295469332</v>
      </c>
      <c r="AO372" s="221">
        <v>108.8816630571408</v>
      </c>
      <c r="AP372" s="220">
        <f t="shared" si="62"/>
        <v>108.64822656782296</v>
      </c>
      <c r="AQ372" s="220"/>
      <c r="AR372" s="220"/>
      <c r="AS372" s="220"/>
      <c r="AT372" s="222">
        <f t="shared" si="63"/>
        <v>-0.23343648931783889</v>
      </c>
      <c r="AU372" s="220"/>
      <c r="AV372" s="223">
        <v>8.9697956480303169</v>
      </c>
      <c r="AW372" s="220">
        <v>4.9047798442036523</v>
      </c>
      <c r="AX372" s="224">
        <f t="shared" si="64"/>
        <v>-4.0650158038266646</v>
      </c>
      <c r="AY372" s="225"/>
      <c r="AZ372" s="226"/>
      <c r="BA372" s="226"/>
      <c r="BB372" s="226"/>
      <c r="BC372" s="217"/>
      <c r="BE372" s="227">
        <f t="shared" si="65"/>
        <v>-625</v>
      </c>
      <c r="BK372" s="219"/>
      <c r="BO372" s="219"/>
    </row>
    <row r="373" spans="1:67" s="154" customFormat="1" ht="11.25" x14ac:dyDescent="0.2">
      <c r="A373" s="151">
        <v>632</v>
      </c>
      <c r="B373" s="152" t="s">
        <v>336</v>
      </c>
      <c r="C373" s="151">
        <v>1</v>
      </c>
      <c r="D373" s="215">
        <v>0</v>
      </c>
      <c r="E373" s="154">
        <v>0</v>
      </c>
      <c r="F373" s="154">
        <v>0</v>
      </c>
      <c r="G373" s="154">
        <v>0</v>
      </c>
      <c r="H373" s="154">
        <v>0</v>
      </c>
      <c r="I373" s="154">
        <v>0</v>
      </c>
      <c r="J373" s="154">
        <v>0</v>
      </c>
      <c r="K373" s="216">
        <v>0</v>
      </c>
      <c r="L373" s="154">
        <v>0</v>
      </c>
      <c r="M373" s="154">
        <v>0</v>
      </c>
      <c r="N373" s="154">
        <v>0</v>
      </c>
      <c r="O373" s="154">
        <v>0</v>
      </c>
      <c r="P373" s="154">
        <v>0</v>
      </c>
      <c r="Q373" s="154">
        <v>0</v>
      </c>
      <c r="R373" s="154">
        <v>0</v>
      </c>
      <c r="S373" s="154">
        <v>0</v>
      </c>
      <c r="T373" s="154" t="s">
        <v>703</v>
      </c>
      <c r="U373" s="154">
        <f t="shared" si="61"/>
        <v>0</v>
      </c>
      <c r="V373" s="217">
        <f t="shared" si="55"/>
        <v>0</v>
      </c>
      <c r="X373" s="154">
        <v>1596663.71</v>
      </c>
      <c r="Y373" s="154">
        <v>2637144.1399999997</v>
      </c>
      <c r="Z373" s="154">
        <f t="shared" si="56"/>
        <v>1040480.4299999997</v>
      </c>
      <c r="AA373" s="154">
        <f t="shared" si="57"/>
        <v>0</v>
      </c>
      <c r="AC373" s="217">
        <v>164.15983051126065</v>
      </c>
      <c r="AD373" s="217">
        <f t="shared" si="58"/>
        <v>165.16590960785348</v>
      </c>
      <c r="AE373" s="218">
        <f t="shared" si="59"/>
        <v>1.0060790965928277</v>
      </c>
      <c r="AF373" s="154">
        <v>1</v>
      </c>
      <c r="AG373" s="219">
        <v>0</v>
      </c>
      <c r="AH373" s="217">
        <f t="shared" si="60"/>
        <v>164.15983051126065</v>
      </c>
      <c r="AK373" s="220">
        <v>164.15983051126065</v>
      </c>
      <c r="AL373" s="220">
        <v>164.5686309790272</v>
      </c>
      <c r="AM373" s="220">
        <v>164.16303831967329</v>
      </c>
      <c r="AN373" s="220">
        <v>164.15983051126065</v>
      </c>
      <c r="AO373" s="221">
        <v>164.15983051126065</v>
      </c>
      <c r="AP373" s="220">
        <f t="shared" si="62"/>
        <v>164.15983051126065</v>
      </c>
      <c r="AQ373" s="220"/>
      <c r="AR373" s="220"/>
      <c r="AS373" s="220"/>
      <c r="AT373" s="222">
        <f t="shared" si="63"/>
        <v>0</v>
      </c>
      <c r="AU373" s="220"/>
      <c r="AV373" s="223">
        <v>3.7657678550195599</v>
      </c>
      <c r="AW373" s="220">
        <v>2.1235661378374999</v>
      </c>
      <c r="AX373" s="224">
        <f t="shared" si="64"/>
        <v>-1.64220171718206</v>
      </c>
      <c r="AY373" s="225"/>
      <c r="AZ373" s="226"/>
      <c r="BA373" s="226"/>
      <c r="BB373" s="226"/>
      <c r="BC373" s="217"/>
      <c r="BE373" s="227">
        <f t="shared" si="65"/>
        <v>-632</v>
      </c>
      <c r="BK373" s="219"/>
      <c r="BO373" s="219"/>
    </row>
    <row r="374" spans="1:67" s="154" customFormat="1" ht="11.25" x14ac:dyDescent="0.2">
      <c r="A374" s="151">
        <v>635</v>
      </c>
      <c r="B374" s="152" t="s">
        <v>90</v>
      </c>
      <c r="C374" s="151">
        <v>1</v>
      </c>
      <c r="D374" s="215">
        <v>1703808</v>
      </c>
      <c r="E374" s="154">
        <v>1010000</v>
      </c>
      <c r="F374" s="154">
        <v>95340</v>
      </c>
      <c r="G374" s="154">
        <v>26747</v>
      </c>
      <c r="H374" s="154">
        <v>0</v>
      </c>
      <c r="I374" s="154">
        <v>0</v>
      </c>
      <c r="J374" s="154">
        <v>0</v>
      </c>
      <c r="K374" s="216">
        <v>0</v>
      </c>
      <c r="L374" s="154">
        <v>0</v>
      </c>
      <c r="M374" s="154">
        <v>0</v>
      </c>
      <c r="N374" s="154">
        <v>0</v>
      </c>
      <c r="O374" s="154">
        <v>0</v>
      </c>
      <c r="P374" s="154">
        <v>0</v>
      </c>
      <c r="Q374" s="154">
        <v>0</v>
      </c>
      <c r="R374" s="154">
        <v>0</v>
      </c>
      <c r="S374" s="154">
        <v>0</v>
      </c>
      <c r="T374" s="154" t="s">
        <v>703</v>
      </c>
      <c r="U374" s="154">
        <f t="shared" si="61"/>
        <v>2835895</v>
      </c>
      <c r="V374" s="217">
        <f t="shared" si="55"/>
        <v>10.041170678143672</v>
      </c>
      <c r="X374" s="154">
        <v>21682070.819999997</v>
      </c>
      <c r="Y374" s="154">
        <v>28242673</v>
      </c>
      <c r="Z374" s="154">
        <f t="shared" si="56"/>
        <v>6560602.1800000034</v>
      </c>
      <c r="AA374" s="154">
        <f t="shared" si="57"/>
        <v>658761.26240781485</v>
      </c>
      <c r="AC374" s="217">
        <v>131.82886534886723</v>
      </c>
      <c r="AD374" s="217">
        <f t="shared" si="58"/>
        <v>127.21991347868953</v>
      </c>
      <c r="AE374" s="218">
        <f t="shared" si="59"/>
        <v>-4.608951870177691</v>
      </c>
      <c r="AF374" s="154">
        <v>19</v>
      </c>
      <c r="AG374" s="219">
        <v>1</v>
      </c>
      <c r="AH374" s="217">
        <f t="shared" si="60"/>
        <v>127.21991347868953</v>
      </c>
      <c r="AK374" s="220">
        <v>131.82886534886723</v>
      </c>
      <c r="AL374" s="220">
        <v>132.09465442012959</v>
      </c>
      <c r="AM374" s="220">
        <v>131.69765141393356</v>
      </c>
      <c r="AN374" s="220">
        <v>131.82886534886723</v>
      </c>
      <c r="AO374" s="221">
        <v>127.13987732083352</v>
      </c>
      <c r="AP374" s="220">
        <f t="shared" si="62"/>
        <v>127.21991347868953</v>
      </c>
      <c r="AQ374" s="220"/>
      <c r="AR374" s="220"/>
      <c r="AS374" s="220"/>
      <c r="AT374" s="222">
        <f t="shared" si="63"/>
        <v>8.0036157856014256E-2</v>
      </c>
      <c r="AU374" s="220"/>
      <c r="AV374" s="223">
        <v>7.3397340665298128</v>
      </c>
      <c r="AW374" s="220">
        <v>3.1791175586273361</v>
      </c>
      <c r="AX374" s="224">
        <f t="shared" si="64"/>
        <v>-4.1606165079024766</v>
      </c>
      <c r="AY374" s="225"/>
      <c r="AZ374" s="226"/>
      <c r="BA374" s="226"/>
      <c r="BB374" s="226"/>
      <c r="BC374" s="217"/>
      <c r="BE374" s="227">
        <f t="shared" si="65"/>
        <v>-635</v>
      </c>
      <c r="BK374" s="219"/>
      <c r="BO374" s="219"/>
    </row>
    <row r="375" spans="1:67" s="154" customFormat="1" ht="11.25" x14ac:dyDescent="0.2">
      <c r="A375" s="151">
        <v>640</v>
      </c>
      <c r="B375" s="152" t="s">
        <v>277</v>
      </c>
      <c r="C375" s="151">
        <v>1</v>
      </c>
      <c r="D375" s="215">
        <v>380273</v>
      </c>
      <c r="E375" s="154">
        <v>0</v>
      </c>
      <c r="F375" s="154">
        <v>0</v>
      </c>
      <c r="G375" s="154">
        <v>4437.09</v>
      </c>
      <c r="H375" s="154">
        <v>0</v>
      </c>
      <c r="I375" s="154">
        <v>0</v>
      </c>
      <c r="J375" s="154">
        <v>1595284</v>
      </c>
      <c r="K375" s="216">
        <v>318500</v>
      </c>
      <c r="L375" s="154">
        <v>0</v>
      </c>
      <c r="M375" s="154">
        <v>0</v>
      </c>
      <c r="N375" s="154">
        <v>0</v>
      </c>
      <c r="O375" s="154">
        <v>0</v>
      </c>
      <c r="P375" s="154">
        <v>0</v>
      </c>
      <c r="Q375" s="154">
        <v>0</v>
      </c>
      <c r="R375" s="154">
        <v>0</v>
      </c>
      <c r="S375" s="154">
        <v>0</v>
      </c>
      <c r="T375" s="154" t="s">
        <v>703</v>
      </c>
      <c r="U375" s="154">
        <f t="shared" si="61"/>
        <v>2298494.09</v>
      </c>
      <c r="V375" s="217">
        <f t="shared" si="55"/>
        <v>7.1860030307284095</v>
      </c>
      <c r="X375" s="154">
        <v>18206295.725200001</v>
      </c>
      <c r="Y375" s="154">
        <v>31985710</v>
      </c>
      <c r="Z375" s="154">
        <f t="shared" si="56"/>
        <v>13779414.274799999</v>
      </c>
      <c r="AA375" s="154">
        <f t="shared" si="57"/>
        <v>990189.12740375102</v>
      </c>
      <c r="AC375" s="217">
        <v>162.8799809030626</v>
      </c>
      <c r="AD375" s="217">
        <f t="shared" si="58"/>
        <v>170.24616836083914</v>
      </c>
      <c r="AE375" s="218">
        <f t="shared" si="59"/>
        <v>7.3661874577765332</v>
      </c>
      <c r="AF375" s="154">
        <v>3</v>
      </c>
      <c r="AG375" s="219">
        <v>1</v>
      </c>
      <c r="AH375" s="217">
        <f t="shared" si="60"/>
        <v>170.24616836083914</v>
      </c>
      <c r="AK375" s="220">
        <v>162.8799809030626</v>
      </c>
      <c r="AL375" s="220">
        <v>162.7620609117032</v>
      </c>
      <c r="AM375" s="220">
        <v>162.87982685592132</v>
      </c>
      <c r="AN375" s="220">
        <v>162.8799809030626</v>
      </c>
      <c r="AO375" s="221">
        <v>170.22804145360524</v>
      </c>
      <c r="AP375" s="220">
        <f t="shared" si="62"/>
        <v>170.24616836083914</v>
      </c>
      <c r="AQ375" s="220"/>
      <c r="AR375" s="220"/>
      <c r="AS375" s="220"/>
      <c r="AT375" s="222">
        <f t="shared" si="63"/>
        <v>1.8126907233892098E-2</v>
      </c>
      <c r="AU375" s="220"/>
      <c r="AV375" s="223">
        <v>3.7560366436761834</v>
      </c>
      <c r="AW375" s="220">
        <v>9.3283800946030944</v>
      </c>
      <c r="AX375" s="224">
        <f t="shared" si="64"/>
        <v>5.572343450926911</v>
      </c>
      <c r="AY375" s="225"/>
      <c r="AZ375" s="226"/>
      <c r="BA375" s="226"/>
      <c r="BB375" s="226"/>
      <c r="BC375" s="217"/>
      <c r="BE375" s="227">
        <f t="shared" si="65"/>
        <v>-640</v>
      </c>
      <c r="BK375" s="219"/>
      <c r="BO375" s="219"/>
    </row>
    <row r="376" spans="1:67" s="154" customFormat="1" ht="11.25" x14ac:dyDescent="0.2">
      <c r="A376" s="151">
        <v>645</v>
      </c>
      <c r="B376" s="152" t="s">
        <v>165</v>
      </c>
      <c r="C376" s="151">
        <v>1</v>
      </c>
      <c r="D376" s="215">
        <v>2436000</v>
      </c>
      <c r="E376" s="154">
        <v>31388</v>
      </c>
      <c r="F376" s="154">
        <v>401874</v>
      </c>
      <c r="G376" s="154">
        <v>224660.1</v>
      </c>
      <c r="H376" s="154">
        <v>0</v>
      </c>
      <c r="I376" s="154">
        <v>183750</v>
      </c>
      <c r="J376" s="154">
        <v>2399250</v>
      </c>
      <c r="K376" s="216">
        <v>458088</v>
      </c>
      <c r="L376" s="154">
        <v>0</v>
      </c>
      <c r="M376" s="154">
        <v>0</v>
      </c>
      <c r="N376" s="154">
        <v>0</v>
      </c>
      <c r="O376" s="154">
        <v>0</v>
      </c>
      <c r="P376" s="154">
        <v>0</v>
      </c>
      <c r="Q376" s="154">
        <v>0</v>
      </c>
      <c r="R376" s="154">
        <v>0</v>
      </c>
      <c r="S376" s="154">
        <v>0</v>
      </c>
      <c r="T376" s="154" t="s">
        <v>703</v>
      </c>
      <c r="U376" s="154">
        <f t="shared" si="61"/>
        <v>6135010.0999999996</v>
      </c>
      <c r="V376" s="217">
        <f t="shared" si="55"/>
        <v>9.2304216684386233</v>
      </c>
      <c r="X376" s="154">
        <v>49764294.759999998</v>
      </c>
      <c r="Y376" s="154">
        <v>66465112</v>
      </c>
      <c r="Z376" s="154">
        <f t="shared" si="56"/>
        <v>16700817.240000002</v>
      </c>
      <c r="AA376" s="154">
        <f t="shared" si="57"/>
        <v>1541555.8533272934</v>
      </c>
      <c r="AC376" s="217">
        <v>139.17068383981038</v>
      </c>
      <c r="AD376" s="217">
        <f t="shared" si="58"/>
        <v>130.46212442029332</v>
      </c>
      <c r="AE376" s="218">
        <f t="shared" si="59"/>
        <v>-8.7085594195170586</v>
      </c>
      <c r="AF376" s="154">
        <v>132</v>
      </c>
      <c r="AG376" s="219">
        <v>1</v>
      </c>
      <c r="AH376" s="217">
        <f t="shared" si="60"/>
        <v>130.46212442029332</v>
      </c>
      <c r="AK376" s="220">
        <v>139.17068383981038</v>
      </c>
      <c r="AL376" s="220">
        <v>139.4997854091076</v>
      </c>
      <c r="AM376" s="220">
        <v>139.1825531088237</v>
      </c>
      <c r="AN376" s="220">
        <v>139.17068383981038</v>
      </c>
      <c r="AO376" s="221">
        <v>131.78306552265497</v>
      </c>
      <c r="AP376" s="220">
        <f t="shared" si="62"/>
        <v>130.46212442029332</v>
      </c>
      <c r="AQ376" s="220"/>
      <c r="AR376" s="220"/>
      <c r="AS376" s="220"/>
      <c r="AT376" s="222">
        <f t="shared" si="63"/>
        <v>-1.320941102361644</v>
      </c>
      <c r="AU376" s="220"/>
      <c r="AV376" s="223">
        <v>9.0692495315958581</v>
      </c>
      <c r="AW376" s="220">
        <v>0.94235094230750294</v>
      </c>
      <c r="AX376" s="224">
        <f t="shared" si="64"/>
        <v>-8.1268985892883556</v>
      </c>
      <c r="AY376" s="225"/>
      <c r="AZ376" s="226"/>
      <c r="BA376" s="226"/>
      <c r="BB376" s="226"/>
      <c r="BC376" s="217"/>
      <c r="BE376" s="227">
        <f t="shared" si="65"/>
        <v>-645</v>
      </c>
      <c r="BK376" s="219"/>
      <c r="BO376" s="219"/>
    </row>
    <row r="377" spans="1:67" s="154" customFormat="1" ht="11.25" x14ac:dyDescent="0.2">
      <c r="A377" s="151">
        <v>650</v>
      </c>
      <c r="B377" s="152" t="s">
        <v>222</v>
      </c>
      <c r="C377" s="151">
        <v>1</v>
      </c>
      <c r="D377" s="215">
        <v>995000</v>
      </c>
      <c r="E377" s="154">
        <v>0</v>
      </c>
      <c r="F377" s="154">
        <v>106472</v>
      </c>
      <c r="G377" s="154">
        <v>3570.21</v>
      </c>
      <c r="H377" s="154">
        <v>0</v>
      </c>
      <c r="I377" s="154">
        <v>447491.69</v>
      </c>
      <c r="J377" s="154">
        <v>498167.03</v>
      </c>
      <c r="K377" s="216">
        <v>1428287.74</v>
      </c>
      <c r="L377" s="154">
        <v>0</v>
      </c>
      <c r="M377" s="154">
        <v>0</v>
      </c>
      <c r="N377" s="154">
        <v>0</v>
      </c>
      <c r="O377" s="154">
        <v>0</v>
      </c>
      <c r="P377" s="154">
        <v>0</v>
      </c>
      <c r="Q377" s="154">
        <v>0</v>
      </c>
      <c r="R377" s="154">
        <v>0</v>
      </c>
      <c r="S377" s="154">
        <v>0</v>
      </c>
      <c r="T377" s="154" t="s">
        <v>703</v>
      </c>
      <c r="U377" s="154">
        <f t="shared" si="61"/>
        <v>3478988.67</v>
      </c>
      <c r="V377" s="217">
        <f t="shared" si="55"/>
        <v>7.8012703445675848</v>
      </c>
      <c r="X377" s="154">
        <v>33303334.109999999</v>
      </c>
      <c r="Y377" s="154">
        <v>44595155.869999997</v>
      </c>
      <c r="Z377" s="154">
        <f t="shared" si="56"/>
        <v>11291821.759999998</v>
      </c>
      <c r="AA377" s="154">
        <f t="shared" si="57"/>
        <v>880905.54232430935</v>
      </c>
      <c r="AC377" s="217">
        <v>133.09725785053479</v>
      </c>
      <c r="AD377" s="217">
        <f t="shared" si="58"/>
        <v>131.26088271909569</v>
      </c>
      <c r="AE377" s="218">
        <f t="shared" si="59"/>
        <v>-1.8363751314390981</v>
      </c>
      <c r="AF377" s="154">
        <v>1</v>
      </c>
      <c r="AG377" s="219">
        <v>1</v>
      </c>
      <c r="AH377" s="217">
        <f t="shared" si="60"/>
        <v>131.26088271909569</v>
      </c>
      <c r="AK377" s="220">
        <v>133.09725785053479</v>
      </c>
      <c r="AL377" s="220">
        <v>134.92802802528269</v>
      </c>
      <c r="AM377" s="220">
        <v>134.91567556827943</v>
      </c>
      <c r="AN377" s="220">
        <v>133.09725785053479</v>
      </c>
      <c r="AO377" s="221">
        <v>131.27921812513324</v>
      </c>
      <c r="AP377" s="220">
        <f t="shared" si="62"/>
        <v>131.26088271909569</v>
      </c>
      <c r="AQ377" s="220"/>
      <c r="AR377" s="220"/>
      <c r="AS377" s="220"/>
      <c r="AT377" s="222">
        <f t="shared" si="63"/>
        <v>-1.8335406037550683E-2</v>
      </c>
      <c r="AU377" s="220"/>
      <c r="AV377" s="223">
        <v>4.3697133232106067</v>
      </c>
      <c r="AW377" s="220">
        <v>3.5097323957467905</v>
      </c>
      <c r="AX377" s="224">
        <f t="shared" si="64"/>
        <v>-0.85998092746381616</v>
      </c>
      <c r="AY377" s="225"/>
      <c r="AZ377" s="226"/>
      <c r="BA377" s="226"/>
      <c r="BB377" s="226"/>
      <c r="BC377" s="217"/>
      <c r="BE377" s="227">
        <f t="shared" si="65"/>
        <v>-650</v>
      </c>
      <c r="BK377" s="219"/>
      <c r="BO377" s="219"/>
    </row>
    <row r="378" spans="1:67" s="154" customFormat="1" ht="11.25" x14ac:dyDescent="0.2">
      <c r="A378" s="151">
        <v>655</v>
      </c>
      <c r="B378" s="152" t="s">
        <v>543</v>
      </c>
      <c r="C378" s="151">
        <v>1</v>
      </c>
      <c r="D378" s="215">
        <v>820000</v>
      </c>
      <c r="E378" s="154">
        <v>0</v>
      </c>
      <c r="F378" s="154">
        <v>0</v>
      </c>
      <c r="G378" s="154">
        <v>0</v>
      </c>
      <c r="H378" s="154">
        <v>0</v>
      </c>
      <c r="I378" s="154">
        <v>0</v>
      </c>
      <c r="J378" s="154">
        <v>0</v>
      </c>
      <c r="K378" s="216">
        <v>0</v>
      </c>
      <c r="L378" s="154">
        <v>0</v>
      </c>
      <c r="M378" s="154">
        <v>0</v>
      </c>
      <c r="N378" s="154">
        <v>0</v>
      </c>
      <c r="O378" s="154">
        <v>0</v>
      </c>
      <c r="P378" s="154">
        <v>0</v>
      </c>
      <c r="Q378" s="154">
        <v>0</v>
      </c>
      <c r="R378" s="154">
        <v>0</v>
      </c>
      <c r="S378" s="154">
        <v>0</v>
      </c>
      <c r="T378" s="154" t="s">
        <v>706</v>
      </c>
      <c r="U378" s="154">
        <f t="shared" si="61"/>
        <v>246000</v>
      </c>
      <c r="V378" s="217">
        <f t="shared" si="55"/>
        <v>0.9596214691196151</v>
      </c>
      <c r="X378" s="154">
        <v>15061557.844200004</v>
      </c>
      <c r="Y378" s="154">
        <v>25635108</v>
      </c>
      <c r="Z378" s="154">
        <f t="shared" si="56"/>
        <v>10573550.155799996</v>
      </c>
      <c r="AA378" s="154">
        <f t="shared" si="57"/>
        <v>101466.05734318728</v>
      </c>
      <c r="AC378" s="217">
        <v>171.66850187383099</v>
      </c>
      <c r="AD378" s="217">
        <f t="shared" si="58"/>
        <v>169.52855877713512</v>
      </c>
      <c r="AE378" s="218">
        <f t="shared" si="59"/>
        <v>-2.1399430966958732</v>
      </c>
      <c r="AF378" s="154">
        <v>0</v>
      </c>
      <c r="AG378" s="219">
        <v>1</v>
      </c>
      <c r="AH378" s="217">
        <f t="shared" si="60"/>
        <v>169.52855877713512</v>
      </c>
      <c r="AK378" s="220">
        <v>171.66850187383099</v>
      </c>
      <c r="AL378" s="220">
        <v>171.66850187383099</v>
      </c>
      <c r="AM378" s="220">
        <v>171.66850187383099</v>
      </c>
      <c r="AN378" s="220">
        <v>171.66850187383099</v>
      </c>
      <c r="AO378" s="221">
        <v>169.000125431409</v>
      </c>
      <c r="AP378" s="220">
        <f t="shared" si="62"/>
        <v>169.52855877713512</v>
      </c>
      <c r="AQ378" s="220"/>
      <c r="AR378" s="220"/>
      <c r="AS378" s="220"/>
      <c r="AT378" s="222">
        <f t="shared" si="63"/>
        <v>0.52843334572611411</v>
      </c>
      <c r="AU378" s="220"/>
      <c r="AV378" s="223">
        <v>5.7314770344765087</v>
      </c>
      <c r="AW378" s="220">
        <v>4.258096653335298</v>
      </c>
      <c r="AX378" s="224">
        <f t="shared" si="64"/>
        <v>-1.4733803811412107</v>
      </c>
      <c r="AY378" s="225"/>
      <c r="AZ378" s="226"/>
      <c r="BA378" s="226"/>
      <c r="BB378" s="226"/>
      <c r="BC378" s="217"/>
      <c r="BE378" s="227">
        <f t="shared" si="65"/>
        <v>-655</v>
      </c>
      <c r="BK378" s="219"/>
      <c r="BO378" s="219"/>
    </row>
    <row r="379" spans="1:67" s="154" customFormat="1" ht="11.25" x14ac:dyDescent="0.2">
      <c r="A379" s="151">
        <v>658</v>
      </c>
      <c r="B379" s="152" t="s">
        <v>205</v>
      </c>
      <c r="C379" s="151">
        <v>1</v>
      </c>
      <c r="D379" s="215">
        <v>606248</v>
      </c>
      <c r="E379" s="154">
        <v>844</v>
      </c>
      <c r="F379" s="154">
        <v>33084</v>
      </c>
      <c r="G379" s="154">
        <v>13216.63</v>
      </c>
      <c r="H379" s="154">
        <v>0</v>
      </c>
      <c r="I379" s="154">
        <v>0</v>
      </c>
      <c r="J379" s="154">
        <v>1799818</v>
      </c>
      <c r="K379" s="216">
        <v>330857</v>
      </c>
      <c r="L379" s="154">
        <v>0</v>
      </c>
      <c r="M379" s="154">
        <v>0</v>
      </c>
      <c r="N379" s="154">
        <v>0</v>
      </c>
      <c r="O379" s="154">
        <v>0</v>
      </c>
      <c r="P379" s="154">
        <v>0</v>
      </c>
      <c r="Q379" s="154">
        <v>0</v>
      </c>
      <c r="R379" s="154">
        <v>0</v>
      </c>
      <c r="S379" s="154">
        <v>0</v>
      </c>
      <c r="T379" s="154" t="s">
        <v>703</v>
      </c>
      <c r="U379" s="154">
        <f t="shared" si="61"/>
        <v>2784067.63</v>
      </c>
      <c r="V379" s="217">
        <f t="shared" si="55"/>
        <v>5.3273042432593156</v>
      </c>
      <c r="X379" s="154">
        <v>44767304.399999999</v>
      </c>
      <c r="Y379" s="154">
        <v>52260346</v>
      </c>
      <c r="Z379" s="154">
        <f t="shared" si="56"/>
        <v>7493041.6000000015</v>
      </c>
      <c r="AA379" s="154">
        <f t="shared" si="57"/>
        <v>399177.12310598581</v>
      </c>
      <c r="AC379" s="217">
        <v>116.32871129600528</v>
      </c>
      <c r="AD379" s="217">
        <f t="shared" si="58"/>
        <v>115.84608359151956</v>
      </c>
      <c r="AE379" s="218">
        <f t="shared" si="59"/>
        <v>-0.48262770448572212</v>
      </c>
      <c r="AF379" s="154">
        <v>9</v>
      </c>
      <c r="AG379" s="219">
        <v>1</v>
      </c>
      <c r="AH379" s="217">
        <f t="shared" si="60"/>
        <v>115.84608359151956</v>
      </c>
      <c r="AK379" s="220">
        <v>116.32871129600528</v>
      </c>
      <c r="AL379" s="220">
        <v>116.34688527534918</v>
      </c>
      <c r="AM379" s="220">
        <v>116.32880722446527</v>
      </c>
      <c r="AN379" s="220">
        <v>116.32871129600528</v>
      </c>
      <c r="AO379" s="221">
        <v>116.32871129600528</v>
      </c>
      <c r="AP379" s="220">
        <f t="shared" si="62"/>
        <v>115.84608359151956</v>
      </c>
      <c r="AQ379" s="220"/>
      <c r="AR379" s="220"/>
      <c r="AS379" s="220"/>
      <c r="AT379" s="222">
        <f t="shared" si="63"/>
        <v>-0.48262770448572212</v>
      </c>
      <c r="AU379" s="220"/>
      <c r="AV379" s="223">
        <v>5.9131300390756198</v>
      </c>
      <c r="AW379" s="220">
        <v>5.6598104160959304</v>
      </c>
      <c r="AX379" s="224">
        <f t="shared" si="64"/>
        <v>-0.25331962297968946</v>
      </c>
      <c r="AY379" s="225"/>
      <c r="AZ379" s="226"/>
      <c r="BA379" s="226"/>
      <c r="BB379" s="226"/>
      <c r="BC379" s="217"/>
      <c r="BE379" s="227">
        <f t="shared" si="65"/>
        <v>-658</v>
      </c>
      <c r="BK379" s="219"/>
      <c r="BO379" s="219"/>
    </row>
    <row r="380" spans="1:67" s="154" customFormat="1" ht="11.25" x14ac:dyDescent="0.2">
      <c r="A380" s="151">
        <v>660</v>
      </c>
      <c r="B380" s="152" t="s">
        <v>166</v>
      </c>
      <c r="C380" s="151">
        <v>1</v>
      </c>
      <c r="D380" s="215">
        <v>1332704</v>
      </c>
      <c r="E380" s="154">
        <v>0</v>
      </c>
      <c r="F380" s="154">
        <v>68722</v>
      </c>
      <c r="G380" s="154">
        <v>202923.14</v>
      </c>
      <c r="H380" s="154">
        <v>0</v>
      </c>
      <c r="I380" s="154">
        <v>0</v>
      </c>
      <c r="J380" s="154">
        <v>215527</v>
      </c>
      <c r="K380" s="216">
        <v>950682</v>
      </c>
      <c r="L380" s="154">
        <v>0</v>
      </c>
      <c r="M380" s="154">
        <v>0</v>
      </c>
      <c r="N380" s="154">
        <v>0</v>
      </c>
      <c r="O380" s="154">
        <v>0</v>
      </c>
      <c r="P380" s="154">
        <v>0</v>
      </c>
      <c r="Q380" s="154">
        <v>0</v>
      </c>
      <c r="R380" s="154">
        <v>0</v>
      </c>
      <c r="S380" s="154">
        <v>0</v>
      </c>
      <c r="T380" s="154" t="s">
        <v>703</v>
      </c>
      <c r="U380" s="154">
        <f t="shared" si="61"/>
        <v>2770558.14</v>
      </c>
      <c r="V380" s="217">
        <f t="shared" si="55"/>
        <v>7.9874409104384467</v>
      </c>
      <c r="X380" s="154">
        <v>17092062.400000002</v>
      </c>
      <c r="Y380" s="154">
        <v>34686430.498400003</v>
      </c>
      <c r="Z380" s="154">
        <f t="shared" si="56"/>
        <v>17594368.0984</v>
      </c>
      <c r="AA380" s="154">
        <f t="shared" si="57"/>
        <v>1405339.7554247326</v>
      </c>
      <c r="AC380" s="217">
        <v>178.95536063289055</v>
      </c>
      <c r="AD380" s="217">
        <f t="shared" si="58"/>
        <v>194.7166466170593</v>
      </c>
      <c r="AE380" s="218">
        <f t="shared" si="59"/>
        <v>15.761285984168751</v>
      </c>
      <c r="AF380" s="154">
        <v>117</v>
      </c>
      <c r="AG380" s="219">
        <v>1</v>
      </c>
      <c r="AH380" s="217">
        <f t="shared" si="60"/>
        <v>194.7166466170593</v>
      </c>
      <c r="AK380" s="220">
        <v>178.95536063289055</v>
      </c>
      <c r="AL380" s="220">
        <v>180.29009826258675</v>
      </c>
      <c r="AM380" s="220">
        <v>179.05056624211551</v>
      </c>
      <c r="AN380" s="220">
        <v>178.95536063289055</v>
      </c>
      <c r="AO380" s="221">
        <v>193.92028082883306</v>
      </c>
      <c r="AP380" s="220">
        <f t="shared" si="62"/>
        <v>194.7166466170593</v>
      </c>
      <c r="AQ380" s="220"/>
      <c r="AR380" s="220"/>
      <c r="AS380" s="220"/>
      <c r="AT380" s="222">
        <f t="shared" si="63"/>
        <v>0.7963657882262396</v>
      </c>
      <c r="AU380" s="220"/>
      <c r="AV380" s="223">
        <v>5.6033889672671098</v>
      </c>
      <c r="AW380" s="220">
        <v>15.158092570605758</v>
      </c>
      <c r="AX380" s="224">
        <f t="shared" si="64"/>
        <v>9.5547036033386483</v>
      </c>
      <c r="AY380" s="225"/>
      <c r="AZ380" s="226"/>
      <c r="BA380" s="226"/>
      <c r="BB380" s="226"/>
      <c r="BC380" s="217"/>
      <c r="BE380" s="227">
        <f t="shared" si="65"/>
        <v>-660</v>
      </c>
      <c r="BK380" s="219"/>
      <c r="BO380" s="219"/>
    </row>
    <row r="381" spans="1:67" s="154" customFormat="1" ht="11.25" x14ac:dyDescent="0.2">
      <c r="A381" s="151">
        <v>662</v>
      </c>
      <c r="B381" s="152" t="s">
        <v>544</v>
      </c>
      <c r="C381" s="151">
        <v>1</v>
      </c>
      <c r="D381" s="215">
        <v>193688</v>
      </c>
      <c r="E381" s="154">
        <v>210927</v>
      </c>
      <c r="F381" s="154">
        <v>62072</v>
      </c>
      <c r="G381" s="154">
        <v>0</v>
      </c>
      <c r="H381" s="154">
        <v>0</v>
      </c>
      <c r="I381" s="154">
        <v>0</v>
      </c>
      <c r="J381" s="154">
        <v>117938</v>
      </c>
      <c r="K381" s="216">
        <v>0</v>
      </c>
      <c r="L381" s="154">
        <v>0</v>
      </c>
      <c r="M381" s="154">
        <v>0</v>
      </c>
      <c r="N381" s="154">
        <v>0</v>
      </c>
      <c r="O381" s="154">
        <v>0</v>
      </c>
      <c r="P381" s="154">
        <v>0</v>
      </c>
      <c r="Q381" s="154">
        <v>0</v>
      </c>
      <c r="R381" s="154">
        <v>0</v>
      </c>
      <c r="S381" s="154">
        <v>0</v>
      </c>
      <c r="T381" s="154" t="s">
        <v>706</v>
      </c>
      <c r="U381" s="154">
        <f t="shared" si="61"/>
        <v>449043.4</v>
      </c>
      <c r="V381" s="217">
        <f t="shared" si="55"/>
        <v>9.5178686626648794</v>
      </c>
      <c r="X381" s="154">
        <v>2970098.28</v>
      </c>
      <c r="Y381" s="154">
        <v>4717898.68</v>
      </c>
      <c r="Z381" s="154">
        <f t="shared" si="56"/>
        <v>1747800.4</v>
      </c>
      <c r="AA381" s="154">
        <f t="shared" si="57"/>
        <v>166353.34655753142</v>
      </c>
      <c r="AC381" s="217">
        <v>142.07445402098818</v>
      </c>
      <c r="AD381" s="217">
        <f t="shared" si="58"/>
        <v>153.24561359102461</v>
      </c>
      <c r="AE381" s="218">
        <f t="shared" si="59"/>
        <v>11.171159570036423</v>
      </c>
      <c r="AF381" s="154">
        <v>0</v>
      </c>
      <c r="AG381" s="219">
        <v>1</v>
      </c>
      <c r="AH381" s="217">
        <f t="shared" si="60"/>
        <v>153.24561359102461</v>
      </c>
      <c r="AK381" s="220">
        <v>142.07445402098818</v>
      </c>
      <c r="AL381" s="220">
        <v>142.02712059036458</v>
      </c>
      <c r="AM381" s="220">
        <v>142.07445402098818</v>
      </c>
      <c r="AN381" s="220">
        <v>142.07445402098818</v>
      </c>
      <c r="AO381" s="221">
        <v>152.00007293348017</v>
      </c>
      <c r="AP381" s="220">
        <f t="shared" si="62"/>
        <v>153.24561359102461</v>
      </c>
      <c r="AQ381" s="220"/>
      <c r="AR381" s="220"/>
      <c r="AS381" s="220"/>
      <c r="AT381" s="222">
        <f t="shared" si="63"/>
        <v>1.2455406575444385</v>
      </c>
      <c r="AU381" s="220"/>
      <c r="AV381" s="223">
        <v>4.4564533504000163</v>
      </c>
      <c r="AW381" s="220">
        <v>13.618592928494694</v>
      </c>
      <c r="AX381" s="224">
        <f t="shared" si="64"/>
        <v>9.1621395780946777</v>
      </c>
      <c r="AY381" s="225"/>
      <c r="AZ381" s="226"/>
      <c r="BA381" s="226"/>
      <c r="BB381" s="226"/>
      <c r="BC381" s="217"/>
      <c r="BE381" s="227">
        <f t="shared" si="65"/>
        <v>-662</v>
      </c>
      <c r="BK381" s="219"/>
      <c r="BO381" s="219"/>
    </row>
    <row r="382" spans="1:67" s="154" customFormat="1" ht="11.25" x14ac:dyDescent="0.2">
      <c r="A382" s="151">
        <v>665</v>
      </c>
      <c r="B382" s="152" t="s">
        <v>223</v>
      </c>
      <c r="C382" s="151">
        <v>1</v>
      </c>
      <c r="D382" s="215">
        <v>0</v>
      </c>
      <c r="E382" s="154">
        <v>0</v>
      </c>
      <c r="F382" s="154">
        <v>45771</v>
      </c>
      <c r="G382" s="154">
        <v>19128.48</v>
      </c>
      <c r="H382" s="154">
        <v>0</v>
      </c>
      <c r="I382" s="154">
        <v>0</v>
      </c>
      <c r="J382" s="154">
        <v>0</v>
      </c>
      <c r="K382" s="216">
        <v>0</v>
      </c>
      <c r="L382" s="154">
        <v>0</v>
      </c>
      <c r="M382" s="154">
        <v>0</v>
      </c>
      <c r="N382" s="154">
        <v>0</v>
      </c>
      <c r="O382" s="154">
        <v>0</v>
      </c>
      <c r="P382" s="154">
        <v>0</v>
      </c>
      <c r="Q382" s="154">
        <v>0</v>
      </c>
      <c r="R382" s="154">
        <v>0</v>
      </c>
      <c r="S382" s="154">
        <v>0</v>
      </c>
      <c r="T382" s="154" t="s">
        <v>703</v>
      </c>
      <c r="U382" s="154">
        <f t="shared" si="61"/>
        <v>64899.479999999996</v>
      </c>
      <c r="V382" s="217">
        <f t="shared" si="55"/>
        <v>0.16591247466523054</v>
      </c>
      <c r="X382" s="154">
        <v>35485915.870000005</v>
      </c>
      <c r="Y382" s="154">
        <v>39116697</v>
      </c>
      <c r="Z382" s="154">
        <f t="shared" si="56"/>
        <v>3630781.1299999952</v>
      </c>
      <c r="AA382" s="154">
        <f t="shared" si="57"/>
        <v>6023.9188224612135</v>
      </c>
      <c r="AC382" s="217">
        <v>112.27587959492098</v>
      </c>
      <c r="AD382" s="217">
        <f t="shared" si="58"/>
        <v>110.21463620794391</v>
      </c>
      <c r="AE382" s="218">
        <f t="shared" si="59"/>
        <v>-2.0612433869770683</v>
      </c>
      <c r="AF382" s="154">
        <v>12</v>
      </c>
      <c r="AG382" s="219">
        <v>0</v>
      </c>
      <c r="AH382" s="217">
        <f t="shared" si="60"/>
        <v>112.27587959492098</v>
      </c>
      <c r="AK382" s="220">
        <v>112.27587959492098</v>
      </c>
      <c r="AL382" s="220">
        <v>112.28764962095912</v>
      </c>
      <c r="AM382" s="220">
        <v>112.27595056368887</v>
      </c>
      <c r="AN382" s="220">
        <v>112.27587959492098</v>
      </c>
      <c r="AO382" s="221">
        <v>112.27587959492098</v>
      </c>
      <c r="AP382" s="220">
        <f t="shared" si="62"/>
        <v>112.27587959492098</v>
      </c>
      <c r="AQ382" s="220"/>
      <c r="AR382" s="220"/>
      <c r="AS382" s="220"/>
      <c r="AT382" s="222">
        <f t="shared" si="63"/>
        <v>0</v>
      </c>
      <c r="AU382" s="220"/>
      <c r="AV382" s="223">
        <v>6.2522077716708129</v>
      </c>
      <c r="AW382" s="220">
        <v>3.0593968387391044</v>
      </c>
      <c r="AX382" s="224">
        <f t="shared" si="64"/>
        <v>-3.1928109329317085</v>
      </c>
      <c r="AY382" s="225"/>
      <c r="AZ382" s="226"/>
      <c r="BA382" s="226"/>
      <c r="BB382" s="226"/>
      <c r="BC382" s="217" t="s">
        <v>707</v>
      </c>
      <c r="BE382" s="227">
        <f t="shared" si="65"/>
        <v>-665</v>
      </c>
      <c r="BK382" s="219"/>
      <c r="BO382" s="219"/>
    </row>
    <row r="383" spans="1:67" s="154" customFormat="1" ht="11.25" x14ac:dyDescent="0.2">
      <c r="A383" s="151">
        <v>670</v>
      </c>
      <c r="B383" s="152" t="s">
        <v>76</v>
      </c>
      <c r="C383" s="151">
        <v>1</v>
      </c>
      <c r="D383" s="215">
        <v>155250</v>
      </c>
      <c r="E383" s="154">
        <v>35000</v>
      </c>
      <c r="F383" s="154">
        <v>79668</v>
      </c>
      <c r="G383" s="154">
        <v>32761.96</v>
      </c>
      <c r="H383" s="154">
        <v>0</v>
      </c>
      <c r="I383" s="154">
        <v>0</v>
      </c>
      <c r="J383" s="154">
        <v>800000</v>
      </c>
      <c r="K383" s="216">
        <v>132000</v>
      </c>
      <c r="L383" s="154">
        <v>0</v>
      </c>
      <c r="M383" s="154">
        <v>0</v>
      </c>
      <c r="N383" s="154">
        <v>0</v>
      </c>
      <c r="O383" s="154">
        <v>0</v>
      </c>
      <c r="P383" s="154">
        <v>0</v>
      </c>
      <c r="Q383" s="154">
        <v>0</v>
      </c>
      <c r="R383" s="154">
        <v>0</v>
      </c>
      <c r="S383" s="154">
        <v>0</v>
      </c>
      <c r="T383" s="154" t="s">
        <v>703</v>
      </c>
      <c r="U383" s="154">
        <f t="shared" si="61"/>
        <v>1234679.96</v>
      </c>
      <c r="V383" s="217">
        <f t="shared" si="55"/>
        <v>9.7818173290633936</v>
      </c>
      <c r="X383" s="154">
        <v>6859405.6100000003</v>
      </c>
      <c r="Y383" s="154">
        <v>12622194</v>
      </c>
      <c r="Z383" s="154">
        <f t="shared" si="56"/>
        <v>5762788.3899999997</v>
      </c>
      <c r="AA383" s="154">
        <f t="shared" si="57"/>
        <v>563705.43337027333</v>
      </c>
      <c r="AC383" s="217">
        <v>174.68819464071257</v>
      </c>
      <c r="AD383" s="217">
        <f t="shared" si="58"/>
        <v>175.79494860385907</v>
      </c>
      <c r="AE383" s="218">
        <f t="shared" si="59"/>
        <v>1.1067539631465024</v>
      </c>
      <c r="AF383" s="154">
        <v>24</v>
      </c>
      <c r="AG383" s="219">
        <v>1</v>
      </c>
      <c r="AH383" s="217">
        <f t="shared" si="60"/>
        <v>175.79494860385907</v>
      </c>
      <c r="AK383" s="220">
        <v>174.68819464071257</v>
      </c>
      <c r="AL383" s="220">
        <v>174.71610373927501</v>
      </c>
      <c r="AM383" s="220">
        <v>174.58503052950428</v>
      </c>
      <c r="AN383" s="220">
        <v>174.68819464071257</v>
      </c>
      <c r="AO383" s="221">
        <v>175.36927796863799</v>
      </c>
      <c r="AP383" s="220">
        <f t="shared" si="62"/>
        <v>175.79494860385907</v>
      </c>
      <c r="AQ383" s="220"/>
      <c r="AR383" s="220"/>
      <c r="AS383" s="220"/>
      <c r="AT383" s="222">
        <f t="shared" si="63"/>
        <v>0.42567063522108128</v>
      </c>
      <c r="AU383" s="220"/>
      <c r="AV383" s="223">
        <v>1.2113441950493649</v>
      </c>
      <c r="AW383" s="220">
        <v>1.9077084948239964</v>
      </c>
      <c r="AX383" s="224">
        <f t="shared" si="64"/>
        <v>0.69636429977463155</v>
      </c>
      <c r="AY383" s="225"/>
      <c r="AZ383" s="226"/>
      <c r="BA383" s="226"/>
      <c r="BB383" s="226"/>
      <c r="BC383" s="217"/>
      <c r="BE383" s="227">
        <f t="shared" si="65"/>
        <v>-670</v>
      </c>
      <c r="BK383" s="219"/>
      <c r="BO383" s="219"/>
    </row>
    <row r="384" spans="1:67" s="154" customFormat="1" ht="11.25" x14ac:dyDescent="0.2">
      <c r="A384" s="151">
        <v>672</v>
      </c>
      <c r="B384" s="152" t="s">
        <v>196</v>
      </c>
      <c r="C384" s="228">
        <v>1</v>
      </c>
      <c r="D384" s="215">
        <v>512543</v>
      </c>
      <c r="E384" s="154">
        <v>1566</v>
      </c>
      <c r="F384" s="154">
        <v>77826</v>
      </c>
      <c r="G384" s="154">
        <v>21256.27</v>
      </c>
      <c r="H384" s="154">
        <v>0</v>
      </c>
      <c r="I384" s="154">
        <v>0</v>
      </c>
      <c r="J384" s="154">
        <v>249438</v>
      </c>
      <c r="K384" s="216">
        <v>0</v>
      </c>
      <c r="L384" s="154">
        <v>0</v>
      </c>
      <c r="M384" s="154">
        <v>0</v>
      </c>
      <c r="N384" s="154">
        <v>0</v>
      </c>
      <c r="O384" s="154">
        <v>0</v>
      </c>
      <c r="P384" s="154">
        <v>0</v>
      </c>
      <c r="Q384" s="154">
        <v>0</v>
      </c>
      <c r="R384" s="154">
        <v>0</v>
      </c>
      <c r="S384" s="154">
        <v>0</v>
      </c>
      <c r="T384" s="154" t="s">
        <v>706</v>
      </c>
      <c r="U384" s="154">
        <f t="shared" si="61"/>
        <v>503849.17000000004</v>
      </c>
      <c r="V384" s="217">
        <f t="shared" si="55"/>
        <v>3.5416545691274717</v>
      </c>
      <c r="X384" s="154">
        <v>11571635.25</v>
      </c>
      <c r="Y384" s="154">
        <v>14226378.1</v>
      </c>
      <c r="Z384" s="154">
        <f t="shared" si="56"/>
        <v>2654742.8499999996</v>
      </c>
      <c r="AA384" s="154">
        <f t="shared" si="57"/>
        <v>94021.82144560985</v>
      </c>
      <c r="AC384" s="217">
        <v>134.04472624516984</v>
      </c>
      <c r="AD384" s="217">
        <f t="shared" si="58"/>
        <v>122.12929264733252</v>
      </c>
      <c r="AE384" s="218">
        <f t="shared" si="59"/>
        <v>-11.915433597837321</v>
      </c>
      <c r="AF384" s="154">
        <v>9</v>
      </c>
      <c r="AG384" s="219">
        <v>1</v>
      </c>
      <c r="AH384" s="217">
        <f t="shared" si="60"/>
        <v>122.12929264733252</v>
      </c>
      <c r="AK384" s="220">
        <v>134.04472624516984</v>
      </c>
      <c r="AL384" s="220">
        <v>132.99074224308765</v>
      </c>
      <c r="AM384" s="220">
        <v>134.03418519035856</v>
      </c>
      <c r="AN384" s="220">
        <v>134.04472624516984</v>
      </c>
      <c r="AO384" s="221">
        <v>122.48131783352338</v>
      </c>
      <c r="AP384" s="220">
        <f t="shared" si="62"/>
        <v>122.12929264733252</v>
      </c>
      <c r="AQ384" s="220"/>
      <c r="AR384" s="220"/>
      <c r="AS384" s="220"/>
      <c r="AT384" s="222">
        <f t="shared" si="63"/>
        <v>-0.35202518619085765</v>
      </c>
      <c r="AU384" s="220"/>
      <c r="AV384" s="223">
        <v>13.172799379414846</v>
      </c>
      <c r="AW384" s="220">
        <v>2.8320335780096308</v>
      </c>
      <c r="AX384" s="224">
        <f t="shared" si="64"/>
        <v>-10.340765801405215</v>
      </c>
      <c r="AY384" s="225"/>
      <c r="AZ384" s="226"/>
      <c r="BA384" s="226"/>
      <c r="BB384" s="226"/>
      <c r="BC384" s="217" t="s">
        <v>714</v>
      </c>
      <c r="BE384" s="227">
        <f t="shared" si="65"/>
        <v>-672</v>
      </c>
      <c r="BK384" s="219"/>
      <c r="BO384" s="219"/>
    </row>
    <row r="385" spans="1:67" s="154" customFormat="1" ht="11.25" x14ac:dyDescent="0.2">
      <c r="A385" s="151">
        <v>673</v>
      </c>
      <c r="B385" s="152" t="s">
        <v>152</v>
      </c>
      <c r="C385" s="151">
        <v>1</v>
      </c>
      <c r="D385" s="215">
        <v>2307202</v>
      </c>
      <c r="E385" s="154">
        <v>25000</v>
      </c>
      <c r="F385" s="154">
        <v>16339</v>
      </c>
      <c r="G385" s="154">
        <v>60484.2</v>
      </c>
      <c r="H385" s="154">
        <v>0</v>
      </c>
      <c r="I385" s="154">
        <v>0</v>
      </c>
      <c r="J385" s="154">
        <v>1172930</v>
      </c>
      <c r="K385" s="216">
        <v>394380</v>
      </c>
      <c r="L385" s="154">
        <v>0</v>
      </c>
      <c r="M385" s="154">
        <v>0</v>
      </c>
      <c r="N385" s="154">
        <v>0</v>
      </c>
      <c r="O385" s="154">
        <v>0</v>
      </c>
      <c r="P385" s="154">
        <v>0</v>
      </c>
      <c r="Q385" s="154">
        <v>0</v>
      </c>
      <c r="R385" s="154">
        <v>0</v>
      </c>
      <c r="S385" s="154">
        <v>0</v>
      </c>
      <c r="T385" s="154" t="s">
        <v>703</v>
      </c>
      <c r="U385" s="154">
        <f t="shared" si="61"/>
        <v>3976335.2</v>
      </c>
      <c r="V385" s="217">
        <f t="shared" si="55"/>
        <v>8.9139606524406378</v>
      </c>
      <c r="X385" s="154">
        <v>27429942.139999997</v>
      </c>
      <c r="Y385" s="154">
        <v>44607951</v>
      </c>
      <c r="Z385" s="154">
        <f t="shared" si="56"/>
        <v>17178008.860000003</v>
      </c>
      <c r="AA385" s="154">
        <f t="shared" si="57"/>
        <v>1531240.9506531667</v>
      </c>
      <c r="AC385" s="217">
        <v>156.92661039684862</v>
      </c>
      <c r="AD385" s="217">
        <f t="shared" si="58"/>
        <v>157.04265736138677</v>
      </c>
      <c r="AE385" s="218">
        <f t="shared" si="59"/>
        <v>0.11604696453815677</v>
      </c>
      <c r="AF385" s="154">
        <v>38</v>
      </c>
      <c r="AG385" s="219">
        <v>1</v>
      </c>
      <c r="AH385" s="217">
        <f t="shared" si="60"/>
        <v>157.04265736138677</v>
      </c>
      <c r="AK385" s="220">
        <v>156.92661039684862</v>
      </c>
      <c r="AL385" s="220">
        <v>157.3454536362843</v>
      </c>
      <c r="AM385" s="220">
        <v>156.93447704438441</v>
      </c>
      <c r="AN385" s="220">
        <v>156.92661039684862</v>
      </c>
      <c r="AO385" s="221">
        <v>157.30508265307287</v>
      </c>
      <c r="AP385" s="220">
        <f t="shared" si="62"/>
        <v>157.04265736138677</v>
      </c>
      <c r="AQ385" s="220"/>
      <c r="AR385" s="220"/>
      <c r="AS385" s="220"/>
      <c r="AT385" s="222">
        <f t="shared" si="63"/>
        <v>-0.26242529168609963</v>
      </c>
      <c r="AU385" s="220"/>
      <c r="AV385" s="223">
        <v>5.4722977090933105</v>
      </c>
      <c r="AW385" s="220">
        <v>5.5417175698358756</v>
      </c>
      <c r="AX385" s="224">
        <f t="shared" si="64"/>
        <v>6.941986074256512E-2</v>
      </c>
      <c r="AY385" s="225"/>
      <c r="AZ385" s="226"/>
      <c r="BA385" s="226"/>
      <c r="BB385" s="226"/>
      <c r="BC385" s="217"/>
      <c r="BE385" s="227">
        <f t="shared" si="65"/>
        <v>-673</v>
      </c>
      <c r="BK385" s="219"/>
      <c r="BO385" s="219"/>
    </row>
    <row r="386" spans="1:67" s="154" customFormat="1" ht="11.25" x14ac:dyDescent="0.2">
      <c r="A386" s="151">
        <v>674</v>
      </c>
      <c r="B386" s="152" t="s">
        <v>77</v>
      </c>
      <c r="C386" s="151">
        <v>1</v>
      </c>
      <c r="D386" s="215">
        <v>1387000</v>
      </c>
      <c r="E386" s="154">
        <v>45000</v>
      </c>
      <c r="F386" s="154">
        <v>277357</v>
      </c>
      <c r="G386" s="154">
        <v>95368.4</v>
      </c>
      <c r="H386" s="154">
        <v>0</v>
      </c>
      <c r="I386" s="154">
        <v>0</v>
      </c>
      <c r="J386" s="154">
        <v>569533</v>
      </c>
      <c r="K386" s="216">
        <v>0</v>
      </c>
      <c r="L386" s="154">
        <v>0</v>
      </c>
      <c r="M386" s="154">
        <v>0</v>
      </c>
      <c r="N386" s="154">
        <v>0</v>
      </c>
      <c r="O386" s="154">
        <v>0</v>
      </c>
      <c r="P386" s="154">
        <v>0</v>
      </c>
      <c r="Q386" s="154">
        <v>0</v>
      </c>
      <c r="R386" s="154">
        <v>0</v>
      </c>
      <c r="S386" s="154">
        <v>0</v>
      </c>
      <c r="T386" s="154" t="s">
        <v>703</v>
      </c>
      <c r="U386" s="154">
        <f t="shared" si="61"/>
        <v>2374258.4</v>
      </c>
      <c r="V386" s="217">
        <f t="shared" si="55"/>
        <v>11.402783305219174</v>
      </c>
      <c r="X386" s="154">
        <v>14525789.259999998</v>
      </c>
      <c r="Y386" s="154">
        <v>20821744.449999999</v>
      </c>
      <c r="Z386" s="154">
        <f t="shared" si="56"/>
        <v>6295955.1900000013</v>
      </c>
      <c r="AA386" s="154">
        <f t="shared" si="57"/>
        <v>717914.12730940036</v>
      </c>
      <c r="AC386" s="217">
        <v>136.06262406780155</v>
      </c>
      <c r="AD386" s="217">
        <f t="shared" si="58"/>
        <v>138.400949943911</v>
      </c>
      <c r="AE386" s="218">
        <f t="shared" si="59"/>
        <v>2.338325876109451</v>
      </c>
      <c r="AF386" s="154">
        <v>49</v>
      </c>
      <c r="AG386" s="219">
        <v>1</v>
      </c>
      <c r="AH386" s="217">
        <f t="shared" si="60"/>
        <v>138.400949943911</v>
      </c>
      <c r="AK386" s="220">
        <v>136.06262406780155</v>
      </c>
      <c r="AL386" s="220">
        <v>139.55807230288008</v>
      </c>
      <c r="AM386" s="220">
        <v>136.23268654387502</v>
      </c>
      <c r="AN386" s="220">
        <v>136.06262406780155</v>
      </c>
      <c r="AO386" s="221">
        <v>140.35711650461755</v>
      </c>
      <c r="AP386" s="220">
        <f t="shared" si="62"/>
        <v>138.400949943911</v>
      </c>
      <c r="AQ386" s="220"/>
      <c r="AR386" s="220"/>
      <c r="AS386" s="220"/>
      <c r="AT386" s="222">
        <f t="shared" si="63"/>
        <v>-1.9561665607065493</v>
      </c>
      <c r="AU386" s="220"/>
      <c r="AV386" s="223">
        <v>1.8241808690624739</v>
      </c>
      <c r="AW386" s="220">
        <v>3.5417277488473085</v>
      </c>
      <c r="AX386" s="224">
        <f t="shared" si="64"/>
        <v>1.7175468797848346</v>
      </c>
      <c r="AY386" s="225"/>
      <c r="AZ386" s="226"/>
      <c r="BA386" s="226"/>
      <c r="BB386" s="226"/>
      <c r="BC386" s="217"/>
      <c r="BE386" s="227">
        <f t="shared" si="65"/>
        <v>-674</v>
      </c>
      <c r="BK386" s="219"/>
      <c r="BO386" s="219"/>
    </row>
    <row r="387" spans="1:67" s="154" customFormat="1" ht="11.25" x14ac:dyDescent="0.2">
      <c r="A387" s="151">
        <v>675</v>
      </c>
      <c r="B387" s="152" t="s">
        <v>545</v>
      </c>
      <c r="C387" s="151">
        <v>1</v>
      </c>
      <c r="D387" s="215">
        <v>908869.8</v>
      </c>
      <c r="E387" s="154">
        <v>17457</v>
      </c>
      <c r="F387" s="154">
        <v>10839</v>
      </c>
      <c r="G387" s="154">
        <v>0</v>
      </c>
      <c r="H387" s="154">
        <v>0</v>
      </c>
      <c r="I387" s="154">
        <v>283870.44</v>
      </c>
      <c r="J387" s="154">
        <v>2049497.99</v>
      </c>
      <c r="K387" s="216">
        <v>859236.56</v>
      </c>
      <c r="L387" s="154">
        <v>0</v>
      </c>
      <c r="M387" s="154">
        <v>0</v>
      </c>
      <c r="N387" s="154">
        <v>0</v>
      </c>
      <c r="O387" s="154">
        <v>0</v>
      </c>
      <c r="P387" s="154">
        <v>0</v>
      </c>
      <c r="Q387" s="154">
        <v>0</v>
      </c>
      <c r="R387" s="154">
        <v>0</v>
      </c>
      <c r="S387" s="154">
        <v>0</v>
      </c>
      <c r="T387" s="154" t="s">
        <v>703</v>
      </c>
      <c r="U387" s="154">
        <f t="shared" si="61"/>
        <v>4129770.79</v>
      </c>
      <c r="V387" s="217">
        <f t="shared" si="55"/>
        <v>11.099130069546868</v>
      </c>
      <c r="X387" s="154">
        <v>19935627.51244</v>
      </c>
      <c r="Y387" s="154">
        <v>37208058.326400004</v>
      </c>
      <c r="Z387" s="154">
        <f t="shared" si="56"/>
        <v>17272430.813960005</v>
      </c>
      <c r="AA387" s="154">
        <f t="shared" si="57"/>
        <v>1917089.5622139138</v>
      </c>
      <c r="AC387" s="217">
        <v>187.86557140835467</v>
      </c>
      <c r="AD387" s="217">
        <f t="shared" si="58"/>
        <v>177.0246195770072</v>
      </c>
      <c r="AE387" s="218">
        <f t="shared" si="59"/>
        <v>-10.840951831347468</v>
      </c>
      <c r="AF387" s="154">
        <v>0</v>
      </c>
      <c r="AG387" s="219">
        <v>1</v>
      </c>
      <c r="AH387" s="217">
        <f t="shared" si="60"/>
        <v>177.0246195770072</v>
      </c>
      <c r="AK387" s="220">
        <v>187.86557140835467</v>
      </c>
      <c r="AL387" s="220">
        <v>187.83903827688604</v>
      </c>
      <c r="AM387" s="220">
        <v>187.86557140835467</v>
      </c>
      <c r="AN387" s="220">
        <v>187.86557140835467</v>
      </c>
      <c r="AO387" s="221">
        <v>187.86557140835467</v>
      </c>
      <c r="AP387" s="220">
        <f t="shared" si="62"/>
        <v>177.0246195770072</v>
      </c>
      <c r="AQ387" s="220"/>
      <c r="AR387" s="220"/>
      <c r="AS387" s="220"/>
      <c r="AT387" s="222">
        <f t="shared" si="63"/>
        <v>-10.840951831347468</v>
      </c>
      <c r="AU387" s="220"/>
      <c r="AV387" s="223">
        <v>4.6929456779868737</v>
      </c>
      <c r="AW387" s="220">
        <v>-4.423254551674245</v>
      </c>
      <c r="AX387" s="224">
        <f t="shared" si="64"/>
        <v>-9.1162002296611178</v>
      </c>
      <c r="AY387" s="225"/>
      <c r="AZ387" s="226"/>
      <c r="BA387" s="226"/>
      <c r="BB387" s="226"/>
      <c r="BC387" s="217"/>
      <c r="BE387" s="227">
        <f t="shared" si="65"/>
        <v>-675</v>
      </c>
      <c r="BK387" s="219"/>
      <c r="BO387" s="219"/>
    </row>
    <row r="388" spans="1:67" s="154" customFormat="1" ht="11.25" x14ac:dyDescent="0.2">
      <c r="A388" s="151">
        <v>680</v>
      </c>
      <c r="B388" s="152" t="s">
        <v>197</v>
      </c>
      <c r="C388" s="151">
        <v>1</v>
      </c>
      <c r="D388" s="215">
        <v>2406338</v>
      </c>
      <c r="E388" s="154">
        <v>81440</v>
      </c>
      <c r="F388" s="154">
        <v>34150</v>
      </c>
      <c r="G388" s="154">
        <v>28261.1</v>
      </c>
      <c r="H388" s="154">
        <v>0</v>
      </c>
      <c r="I388" s="154">
        <v>143418</v>
      </c>
      <c r="J388" s="154">
        <v>1235255</v>
      </c>
      <c r="K388" s="216">
        <v>318937</v>
      </c>
      <c r="L388" s="154">
        <v>0</v>
      </c>
      <c r="M388" s="154">
        <v>0</v>
      </c>
      <c r="N388" s="154">
        <v>0</v>
      </c>
      <c r="O388" s="154">
        <v>0</v>
      </c>
      <c r="P388" s="154">
        <v>0</v>
      </c>
      <c r="Q388" s="154">
        <v>0</v>
      </c>
      <c r="R388" s="154">
        <v>0</v>
      </c>
      <c r="S388" s="154">
        <v>0</v>
      </c>
      <c r="T388" s="154" t="s">
        <v>703</v>
      </c>
      <c r="U388" s="154">
        <f t="shared" si="61"/>
        <v>4247799.0999999996</v>
      </c>
      <c r="V388" s="217">
        <f t="shared" si="55"/>
        <v>8.9345937455474775</v>
      </c>
      <c r="X388" s="154">
        <v>35889670.800000012</v>
      </c>
      <c r="Y388" s="154">
        <v>47543282</v>
      </c>
      <c r="Z388" s="154">
        <f t="shared" si="56"/>
        <v>11653611.199999988</v>
      </c>
      <c r="AA388" s="154">
        <f t="shared" si="57"/>
        <v>1041202.8174056194</v>
      </c>
      <c r="AC388" s="217">
        <v>131.27107417134886</v>
      </c>
      <c r="AD388" s="217">
        <f t="shared" si="58"/>
        <v>129.56953392449162</v>
      </c>
      <c r="AE388" s="218">
        <f t="shared" si="59"/>
        <v>-1.7015402468572347</v>
      </c>
      <c r="AF388" s="154">
        <v>22</v>
      </c>
      <c r="AG388" s="219">
        <v>1</v>
      </c>
      <c r="AH388" s="217">
        <f t="shared" si="60"/>
        <v>129.56953392449162</v>
      </c>
      <c r="AK388" s="220">
        <v>131.27107417134886</v>
      </c>
      <c r="AL388" s="220">
        <v>129.51079399523761</v>
      </c>
      <c r="AM388" s="220">
        <v>131.26016981636275</v>
      </c>
      <c r="AN388" s="220">
        <v>131.27107417134886</v>
      </c>
      <c r="AO388" s="221">
        <v>129.61239546789548</v>
      </c>
      <c r="AP388" s="220">
        <f t="shared" si="62"/>
        <v>129.56953392449162</v>
      </c>
      <c r="AQ388" s="220"/>
      <c r="AR388" s="220"/>
      <c r="AS388" s="220"/>
      <c r="AT388" s="222">
        <f t="shared" si="63"/>
        <v>-4.2861543403859059E-2</v>
      </c>
      <c r="AU388" s="220"/>
      <c r="AV388" s="223">
        <v>4.4429634599678751</v>
      </c>
      <c r="AW388" s="220">
        <v>3.1201942967884531</v>
      </c>
      <c r="AX388" s="224">
        <f t="shared" si="64"/>
        <v>-1.3227691631794221</v>
      </c>
      <c r="AY388" s="225"/>
      <c r="AZ388" s="226"/>
      <c r="BA388" s="226"/>
      <c r="BB388" s="226"/>
      <c r="BC388" s="217"/>
      <c r="BE388" s="227">
        <f t="shared" si="65"/>
        <v>-680</v>
      </c>
      <c r="BK388" s="219"/>
      <c r="BO388" s="219"/>
    </row>
    <row r="389" spans="1:67" s="154" customFormat="1" ht="11.25" x14ac:dyDescent="0.2">
      <c r="A389" s="151">
        <v>683</v>
      </c>
      <c r="B389" s="152" t="s">
        <v>242</v>
      </c>
      <c r="C389" s="151">
        <v>1</v>
      </c>
      <c r="D389" s="215">
        <v>0</v>
      </c>
      <c r="E389" s="154">
        <v>0</v>
      </c>
      <c r="F389" s="154">
        <v>0</v>
      </c>
      <c r="G389" s="154">
        <v>0</v>
      </c>
      <c r="H389" s="154">
        <v>0</v>
      </c>
      <c r="I389" s="154">
        <v>0</v>
      </c>
      <c r="J389" s="154">
        <v>0</v>
      </c>
      <c r="K389" s="216">
        <v>0</v>
      </c>
      <c r="L389" s="154">
        <v>0</v>
      </c>
      <c r="M389" s="154">
        <v>0</v>
      </c>
      <c r="N389" s="154">
        <v>0</v>
      </c>
      <c r="O389" s="154">
        <v>0</v>
      </c>
      <c r="P389" s="154">
        <v>0</v>
      </c>
      <c r="Q389" s="154">
        <v>0</v>
      </c>
      <c r="R389" s="154">
        <v>0</v>
      </c>
      <c r="S389" s="154">
        <v>0</v>
      </c>
      <c r="T389" s="154" t="s">
        <v>703</v>
      </c>
      <c r="U389" s="154">
        <f t="shared" si="61"/>
        <v>0</v>
      </c>
      <c r="V389" s="217">
        <f t="shared" si="55"/>
        <v>0</v>
      </c>
      <c r="X389" s="154">
        <v>7679400.380076794</v>
      </c>
      <c r="Y389" s="154">
        <v>14774929.000000175</v>
      </c>
      <c r="Z389" s="154">
        <f t="shared" si="56"/>
        <v>7095528.6199233811</v>
      </c>
      <c r="AA389" s="154">
        <f t="shared" si="57"/>
        <v>0</v>
      </c>
      <c r="AC389" s="217">
        <v>182.29875719438201</v>
      </c>
      <c r="AD389" s="217">
        <f t="shared" si="58"/>
        <v>192.39690950782835</v>
      </c>
      <c r="AE389" s="218">
        <f t="shared" si="59"/>
        <v>10.098152313446349</v>
      </c>
      <c r="AF389" s="154">
        <v>13</v>
      </c>
      <c r="AG389" s="219">
        <v>0</v>
      </c>
      <c r="AH389" s="217">
        <f t="shared" si="60"/>
        <v>182.29875719438201</v>
      </c>
      <c r="AK389" s="220">
        <v>182.29875719438201</v>
      </c>
      <c r="AL389" s="220">
        <v>183.26215977409791</v>
      </c>
      <c r="AM389" s="220">
        <v>182.32609237086552</v>
      </c>
      <c r="AN389" s="220">
        <v>182.29875719438201</v>
      </c>
      <c r="AO389" s="221">
        <v>182.29875719438201</v>
      </c>
      <c r="AP389" s="220">
        <f t="shared" si="62"/>
        <v>182.29875719438201</v>
      </c>
      <c r="AQ389" s="220"/>
      <c r="AR389" s="220"/>
      <c r="AS389" s="220"/>
      <c r="AT389" s="222">
        <f t="shared" si="63"/>
        <v>0</v>
      </c>
      <c r="AU389" s="220"/>
      <c r="AV389" s="223">
        <v>0.87888023833695605</v>
      </c>
      <c r="AW389" s="220">
        <v>2.3818746554351775</v>
      </c>
      <c r="AX389" s="224">
        <f t="shared" si="64"/>
        <v>1.5029944170982215</v>
      </c>
      <c r="AY389" s="225"/>
      <c r="AZ389" s="226"/>
      <c r="BA389" s="226"/>
      <c r="BB389" s="226"/>
      <c r="BC389" s="217"/>
      <c r="BE389" s="227">
        <f t="shared" si="65"/>
        <v>-683</v>
      </c>
      <c r="BK389" s="219"/>
      <c r="BO389" s="219"/>
    </row>
    <row r="390" spans="1:67" s="154" customFormat="1" ht="11.25" x14ac:dyDescent="0.2">
      <c r="A390" s="151">
        <v>685</v>
      </c>
      <c r="B390" s="152" t="s">
        <v>337</v>
      </c>
      <c r="C390" s="151">
        <v>1</v>
      </c>
      <c r="D390" s="215">
        <v>132214.07</v>
      </c>
      <c r="E390" s="154">
        <v>10000</v>
      </c>
      <c r="F390" s="154">
        <v>53815.55</v>
      </c>
      <c r="G390" s="154">
        <v>0</v>
      </c>
      <c r="H390" s="154">
        <v>0</v>
      </c>
      <c r="I390" s="154">
        <v>0</v>
      </c>
      <c r="J390" s="154">
        <v>0</v>
      </c>
      <c r="K390" s="216">
        <v>0</v>
      </c>
      <c r="L390" s="154">
        <v>0</v>
      </c>
      <c r="M390" s="154">
        <v>0</v>
      </c>
      <c r="N390" s="154">
        <v>0</v>
      </c>
      <c r="O390" s="154">
        <v>0</v>
      </c>
      <c r="P390" s="154">
        <v>0</v>
      </c>
      <c r="Q390" s="154">
        <v>0</v>
      </c>
      <c r="R390" s="154">
        <v>0</v>
      </c>
      <c r="S390" s="154">
        <v>0</v>
      </c>
      <c r="T390" s="154" t="s">
        <v>703</v>
      </c>
      <c r="U390" s="154">
        <f t="shared" si="61"/>
        <v>196029.62</v>
      </c>
      <c r="V390" s="217">
        <f t="shared" si="55"/>
        <v>9.200557591261747</v>
      </c>
      <c r="X390" s="154">
        <v>1359496.83</v>
      </c>
      <c r="Y390" s="154">
        <v>2130627.6065939702</v>
      </c>
      <c r="Z390" s="154">
        <f t="shared" si="56"/>
        <v>771130.77659397013</v>
      </c>
      <c r="AA390" s="154">
        <f t="shared" si="57"/>
        <v>70948.331204472182</v>
      </c>
      <c r="AC390" s="217">
        <v>190.59928109739096</v>
      </c>
      <c r="AD390" s="217">
        <f t="shared" si="58"/>
        <v>151.50305833294942</v>
      </c>
      <c r="AE390" s="218">
        <f t="shared" si="59"/>
        <v>-39.096222764441535</v>
      </c>
      <c r="AF390" s="154">
        <v>1</v>
      </c>
      <c r="AG390" s="219">
        <v>1</v>
      </c>
      <c r="AH390" s="217">
        <f t="shared" si="60"/>
        <v>151.50305833294942</v>
      </c>
      <c r="AK390" s="220">
        <v>190.59928109739096</v>
      </c>
      <c r="AL390" s="220">
        <v>179.79368110456986</v>
      </c>
      <c r="AM390" s="220">
        <v>190.33177402086443</v>
      </c>
      <c r="AN390" s="220">
        <v>190.59928109739096</v>
      </c>
      <c r="AO390" s="221">
        <v>190.59928109739096</v>
      </c>
      <c r="AP390" s="220">
        <f t="shared" si="62"/>
        <v>151.50305833294942</v>
      </c>
      <c r="AQ390" s="220"/>
      <c r="AR390" s="220"/>
      <c r="AS390" s="220"/>
      <c r="AT390" s="222">
        <f t="shared" si="63"/>
        <v>-39.096222764441535</v>
      </c>
      <c r="AU390" s="220"/>
      <c r="AV390" s="223">
        <v>15.206249411679826</v>
      </c>
      <c r="AW390" s="220">
        <v>-8.5152779505457268</v>
      </c>
      <c r="AX390" s="224">
        <f t="shared" si="64"/>
        <v>-23.721527362225551</v>
      </c>
      <c r="AY390" s="225"/>
      <c r="AZ390" s="226"/>
      <c r="BA390" s="226"/>
      <c r="BB390" s="226"/>
      <c r="BC390" s="217"/>
      <c r="BE390" s="227">
        <f t="shared" si="65"/>
        <v>-685</v>
      </c>
      <c r="BK390" s="219"/>
      <c r="BO390" s="219"/>
    </row>
    <row r="391" spans="1:67" s="154" customFormat="1" ht="11.25" x14ac:dyDescent="0.2">
      <c r="A391" s="151">
        <v>690</v>
      </c>
      <c r="B391" s="152" t="s">
        <v>109</v>
      </c>
      <c r="C391" s="151">
        <v>1</v>
      </c>
      <c r="D391" s="215">
        <v>1403104</v>
      </c>
      <c r="E391" s="154">
        <v>0</v>
      </c>
      <c r="F391" s="154">
        <v>0</v>
      </c>
      <c r="G391" s="154">
        <v>56633.78</v>
      </c>
      <c r="H391" s="154">
        <v>0</v>
      </c>
      <c r="I391" s="154">
        <v>0</v>
      </c>
      <c r="J391" s="154">
        <v>2068214</v>
      </c>
      <c r="K391" s="216">
        <v>1706225</v>
      </c>
      <c r="L391" s="154">
        <v>0</v>
      </c>
      <c r="M391" s="154">
        <v>0</v>
      </c>
      <c r="N391" s="154">
        <v>0</v>
      </c>
      <c r="O391" s="154">
        <v>0</v>
      </c>
      <c r="P391" s="154">
        <v>0</v>
      </c>
      <c r="Q391" s="154">
        <v>0</v>
      </c>
      <c r="R391" s="154">
        <v>0</v>
      </c>
      <c r="S391" s="154">
        <v>0</v>
      </c>
      <c r="T391" s="154" t="s">
        <v>703</v>
      </c>
      <c r="U391" s="154">
        <f t="shared" si="61"/>
        <v>5234176.78</v>
      </c>
      <c r="V391" s="217">
        <f t="shared" si="55"/>
        <v>13.284562598214311</v>
      </c>
      <c r="X391" s="154">
        <v>24882496.668651178</v>
      </c>
      <c r="Y391" s="154">
        <v>39400445</v>
      </c>
      <c r="Z391" s="154">
        <f t="shared" si="56"/>
        <v>14517948.331348822</v>
      </c>
      <c r="AA391" s="154">
        <f t="shared" si="57"/>
        <v>1928645.9340544443</v>
      </c>
      <c r="AC391" s="217">
        <v>147.62629783989868</v>
      </c>
      <c r="AD391" s="217">
        <f t="shared" si="58"/>
        <v>150.59501289175424</v>
      </c>
      <c r="AE391" s="218">
        <f t="shared" si="59"/>
        <v>2.9687150518555541</v>
      </c>
      <c r="AF391" s="154">
        <v>42</v>
      </c>
      <c r="AG391" s="219">
        <v>1</v>
      </c>
      <c r="AH391" s="217">
        <f t="shared" si="60"/>
        <v>150.59501289175424</v>
      </c>
      <c r="AK391" s="220">
        <v>147.62629783989868</v>
      </c>
      <c r="AL391" s="220">
        <v>140.85518870506377</v>
      </c>
      <c r="AM391" s="220">
        <v>147.54504780179141</v>
      </c>
      <c r="AN391" s="220">
        <v>147.62629783989868</v>
      </c>
      <c r="AO391" s="221">
        <v>150.17268515902265</v>
      </c>
      <c r="AP391" s="220">
        <f t="shared" si="62"/>
        <v>150.59501289175424</v>
      </c>
      <c r="AQ391" s="220"/>
      <c r="AR391" s="220"/>
      <c r="AS391" s="220"/>
      <c r="AT391" s="222">
        <f t="shared" si="63"/>
        <v>0.42232773273158841</v>
      </c>
      <c r="AU391" s="220"/>
      <c r="AV391" s="223">
        <v>3.5003018350724764</v>
      </c>
      <c r="AW391" s="220">
        <v>5.3503974806886747</v>
      </c>
      <c r="AX391" s="224">
        <f t="shared" si="64"/>
        <v>1.8500956456161983</v>
      </c>
      <c r="AY391" s="225"/>
      <c r="AZ391" s="226"/>
      <c r="BA391" s="226"/>
      <c r="BB391" s="226"/>
      <c r="BC391" s="217"/>
      <c r="BE391" s="227">
        <f t="shared" si="65"/>
        <v>-690</v>
      </c>
      <c r="BK391" s="219"/>
      <c r="BO391" s="219"/>
    </row>
    <row r="392" spans="1:67" s="154" customFormat="1" ht="11.25" x14ac:dyDescent="0.2">
      <c r="A392" s="151">
        <v>695</v>
      </c>
      <c r="B392" s="152" t="s">
        <v>278</v>
      </c>
      <c r="C392" s="151">
        <v>1</v>
      </c>
      <c r="D392" s="215">
        <v>1218109</v>
      </c>
      <c r="E392" s="154">
        <v>27360</v>
      </c>
      <c r="F392" s="154">
        <v>0</v>
      </c>
      <c r="G392" s="154">
        <v>3052.42</v>
      </c>
      <c r="H392" s="154">
        <v>0</v>
      </c>
      <c r="I392" s="154">
        <v>50000</v>
      </c>
      <c r="J392" s="154">
        <v>3170251</v>
      </c>
      <c r="K392" s="216">
        <v>337050</v>
      </c>
      <c r="L392" s="154">
        <v>0</v>
      </c>
      <c r="M392" s="154">
        <v>0</v>
      </c>
      <c r="N392" s="154">
        <v>0</v>
      </c>
      <c r="O392" s="154">
        <v>0</v>
      </c>
      <c r="P392" s="154">
        <v>0</v>
      </c>
      <c r="Q392" s="154">
        <v>0</v>
      </c>
      <c r="R392" s="154">
        <v>0</v>
      </c>
      <c r="S392" s="154">
        <v>0</v>
      </c>
      <c r="T392" s="154" t="s">
        <v>703</v>
      </c>
      <c r="U392" s="154">
        <f t="shared" si="61"/>
        <v>4805822.42</v>
      </c>
      <c r="V392" s="217">
        <f t="shared" si="55"/>
        <v>13.896010971719534</v>
      </c>
      <c r="X392" s="154">
        <v>20042623.919999998</v>
      </c>
      <c r="Y392" s="154">
        <v>34584187</v>
      </c>
      <c r="Z392" s="154">
        <f t="shared" si="56"/>
        <v>14541563.080000002</v>
      </c>
      <c r="AA392" s="154">
        <f t="shared" si="57"/>
        <v>2020697.2010563172</v>
      </c>
      <c r="AC392" s="217">
        <v>163.01786140208151</v>
      </c>
      <c r="AD392" s="217">
        <f t="shared" si="58"/>
        <v>162.47119104225393</v>
      </c>
      <c r="AE392" s="218">
        <f t="shared" si="59"/>
        <v>-0.54667035982757284</v>
      </c>
      <c r="AF392" s="154">
        <v>1</v>
      </c>
      <c r="AG392" s="219">
        <v>1</v>
      </c>
      <c r="AH392" s="217">
        <f t="shared" si="60"/>
        <v>162.47119104225393</v>
      </c>
      <c r="AK392" s="220">
        <v>163.01786140208151</v>
      </c>
      <c r="AL392" s="220">
        <v>163.11106388049043</v>
      </c>
      <c r="AM392" s="220">
        <v>163.01796496007375</v>
      </c>
      <c r="AN392" s="220">
        <v>163.01786140208151</v>
      </c>
      <c r="AO392" s="221">
        <v>162.56524557671358</v>
      </c>
      <c r="AP392" s="220">
        <f t="shared" si="62"/>
        <v>162.47119104225393</v>
      </c>
      <c r="AQ392" s="220"/>
      <c r="AR392" s="220"/>
      <c r="AS392" s="220"/>
      <c r="AT392" s="222">
        <f t="shared" si="63"/>
        <v>-9.4054534459644401E-2</v>
      </c>
      <c r="AU392" s="220"/>
      <c r="AV392" s="223">
        <v>2.9917933840721189</v>
      </c>
      <c r="AW392" s="220">
        <v>2.262334943055528</v>
      </c>
      <c r="AX392" s="224">
        <f t="shared" si="64"/>
        <v>-0.72945844101659096</v>
      </c>
      <c r="AY392" s="225"/>
      <c r="AZ392" s="226"/>
      <c r="BA392" s="226"/>
      <c r="BB392" s="226"/>
      <c r="BC392" s="217"/>
      <c r="BE392" s="227">
        <f t="shared" si="65"/>
        <v>-695</v>
      </c>
      <c r="BK392" s="219"/>
      <c r="BO392" s="219"/>
    </row>
    <row r="393" spans="1:67" s="154" customFormat="1" ht="11.25" x14ac:dyDescent="0.2">
      <c r="A393" s="151">
        <v>698</v>
      </c>
      <c r="B393" s="152" t="s">
        <v>546</v>
      </c>
      <c r="C393" s="151">
        <v>1</v>
      </c>
      <c r="D393" s="215">
        <v>1692018</v>
      </c>
      <c r="E393" s="154">
        <v>173271</v>
      </c>
      <c r="F393" s="154">
        <v>21290</v>
      </c>
      <c r="G393" s="154">
        <v>0</v>
      </c>
      <c r="H393" s="154">
        <v>0</v>
      </c>
      <c r="I393" s="154">
        <v>0</v>
      </c>
      <c r="J393" s="154">
        <v>287775</v>
      </c>
      <c r="K393" s="216">
        <v>609139</v>
      </c>
      <c r="L393" s="154">
        <v>0</v>
      </c>
      <c r="M393" s="154">
        <v>0</v>
      </c>
      <c r="N393" s="154">
        <v>0</v>
      </c>
      <c r="O393" s="154">
        <v>0</v>
      </c>
      <c r="P393" s="154">
        <v>0</v>
      </c>
      <c r="Q393" s="154">
        <v>0</v>
      </c>
      <c r="R393" s="154">
        <v>0</v>
      </c>
      <c r="S393" s="154">
        <v>0</v>
      </c>
      <c r="T393" s="154" t="s">
        <v>703</v>
      </c>
      <c r="U393" s="154">
        <f t="shared" si="61"/>
        <v>2783493</v>
      </c>
      <c r="V393" s="217">
        <f t="shared" si="55"/>
        <v>9.877344611076138</v>
      </c>
      <c r="X393" s="154">
        <v>14995281.195770001</v>
      </c>
      <c r="Y393" s="154">
        <v>28180580</v>
      </c>
      <c r="Z393" s="154">
        <f t="shared" si="56"/>
        <v>13185298.804229999</v>
      </c>
      <c r="AA393" s="154">
        <f t="shared" si="57"/>
        <v>1302357.4008938984</v>
      </c>
      <c r="AC393" s="217">
        <v>179.21924615129512</v>
      </c>
      <c r="AD393" s="217">
        <f t="shared" si="58"/>
        <v>179.24453865318742</v>
      </c>
      <c r="AE393" s="218">
        <f t="shared" si="59"/>
        <v>2.5292501892295149E-2</v>
      </c>
      <c r="AF393" s="154">
        <v>0</v>
      </c>
      <c r="AG393" s="219">
        <v>1</v>
      </c>
      <c r="AH393" s="217">
        <f t="shared" si="60"/>
        <v>179.24453865318742</v>
      </c>
      <c r="AK393" s="220">
        <v>179.21924615129512</v>
      </c>
      <c r="AL393" s="220">
        <v>179.07097610397869</v>
      </c>
      <c r="AM393" s="220">
        <v>179.07097738082976</v>
      </c>
      <c r="AN393" s="220">
        <v>179.21924615129512</v>
      </c>
      <c r="AO393" s="221">
        <v>179.43680225539481</v>
      </c>
      <c r="AP393" s="220">
        <f t="shared" si="62"/>
        <v>179.24453865318742</v>
      </c>
      <c r="AQ393" s="220"/>
      <c r="AR393" s="220"/>
      <c r="AS393" s="220"/>
      <c r="AT393" s="222">
        <f t="shared" si="63"/>
        <v>-0.19226360220739025</v>
      </c>
      <c r="AU393" s="220"/>
      <c r="AV393" s="223">
        <v>1.320598853849454</v>
      </c>
      <c r="AW393" s="220">
        <v>1.0756219039233821</v>
      </c>
      <c r="AX393" s="224">
        <f t="shared" si="64"/>
        <v>-0.24497694992607189</v>
      </c>
      <c r="AY393" s="225"/>
      <c r="AZ393" s="226"/>
      <c r="BA393" s="226"/>
      <c r="BB393" s="226"/>
      <c r="BC393" s="217"/>
      <c r="BE393" s="227">
        <f t="shared" si="65"/>
        <v>-698</v>
      </c>
      <c r="BK393" s="219"/>
      <c r="BO393" s="219"/>
    </row>
    <row r="394" spans="1:67" s="154" customFormat="1" ht="11.25" x14ac:dyDescent="0.2">
      <c r="A394" s="151">
        <v>700</v>
      </c>
      <c r="B394" s="152" t="s">
        <v>254</v>
      </c>
      <c r="C394" s="151">
        <v>1</v>
      </c>
      <c r="D394" s="215">
        <v>832090</v>
      </c>
      <c r="E394" s="154">
        <v>0</v>
      </c>
      <c r="F394" s="154">
        <v>0</v>
      </c>
      <c r="G394" s="154">
        <v>73712.52</v>
      </c>
      <c r="H394" s="154">
        <v>0</v>
      </c>
      <c r="I394" s="154">
        <v>0</v>
      </c>
      <c r="J394" s="154">
        <v>1347397</v>
      </c>
      <c r="K394" s="216">
        <v>0</v>
      </c>
      <c r="L394" s="154">
        <v>0</v>
      </c>
      <c r="M394" s="154">
        <v>0</v>
      </c>
      <c r="N394" s="154">
        <v>0</v>
      </c>
      <c r="O394" s="154">
        <v>0</v>
      </c>
      <c r="P394" s="154">
        <v>0</v>
      </c>
      <c r="Q394" s="154">
        <v>0</v>
      </c>
      <c r="R394" s="154">
        <v>0</v>
      </c>
      <c r="S394" s="154">
        <v>0</v>
      </c>
      <c r="T394" s="154" t="s">
        <v>706</v>
      </c>
      <c r="U394" s="154">
        <f t="shared" si="61"/>
        <v>1670736.52</v>
      </c>
      <c r="V394" s="217">
        <f t="shared" ref="V394:V448" si="66">IF(AND(C394=1,U394&gt;0),U394/Y394*100,0)</f>
        <v>7.0947907360628228</v>
      </c>
      <c r="X394" s="154">
        <v>14493699.970000001</v>
      </c>
      <c r="Y394" s="154">
        <v>23548778</v>
      </c>
      <c r="Z394" s="154">
        <f t="shared" ref="Z394:Z448" si="67">IF(Y394-X394&gt;0,Y394-X394,0)</f>
        <v>9055078.0299999993</v>
      </c>
      <c r="AA394" s="154">
        <f t="shared" ref="AA394:AA448" si="68">V394*0.01*Z394</f>
        <v>642438.83721569984</v>
      </c>
      <c r="AC394" s="217">
        <v>191.92619881790571</v>
      </c>
      <c r="AD394" s="217">
        <f t="shared" ref="AD394:AD448" si="69">IFERROR(IF(C394=1,(Y394-AA394)/X394*100,0),"")</f>
        <v>158.04342031501497</v>
      </c>
      <c r="AE394" s="218">
        <f t="shared" ref="AE394:AE448" si="70">AD394-AC394</f>
        <v>-33.882778502890744</v>
      </c>
      <c r="AF394" s="154">
        <v>30</v>
      </c>
      <c r="AG394" s="219">
        <v>1</v>
      </c>
      <c r="AH394" s="217">
        <f t="shared" ref="AH394:AH448" si="71">IF(AG394=1,AD394,AC394)</f>
        <v>158.04342031501497</v>
      </c>
      <c r="AK394" s="220">
        <v>191.92619881790571</v>
      </c>
      <c r="AL394" s="220">
        <v>186.48234149706383</v>
      </c>
      <c r="AM394" s="220">
        <v>191.70158909293855</v>
      </c>
      <c r="AN394" s="220">
        <v>191.92619881790571</v>
      </c>
      <c r="AO394" s="221">
        <v>159.52679024216121</v>
      </c>
      <c r="AP394" s="220">
        <f t="shared" si="62"/>
        <v>158.04342031501497</v>
      </c>
      <c r="AQ394" s="220"/>
      <c r="AR394" s="220"/>
      <c r="AS394" s="220"/>
      <c r="AT394" s="222">
        <f t="shared" si="63"/>
        <v>-1.4833699271462422</v>
      </c>
      <c r="AU394" s="220"/>
      <c r="AV394" s="223">
        <v>23.806111348550154</v>
      </c>
      <c r="AW394" s="220">
        <v>1.2529066705453875</v>
      </c>
      <c r="AX394" s="224">
        <f t="shared" si="64"/>
        <v>-22.553204678004768</v>
      </c>
      <c r="AY394" s="225"/>
      <c r="AZ394" s="226"/>
      <c r="BA394" s="226"/>
      <c r="BB394" s="226"/>
      <c r="BC394" s="217"/>
      <c r="BE394" s="227">
        <f t="shared" si="65"/>
        <v>-700</v>
      </c>
      <c r="BK394" s="219"/>
      <c r="BO394" s="219"/>
    </row>
    <row r="395" spans="1:67" s="154" customFormat="1" ht="11.25" x14ac:dyDescent="0.2">
      <c r="A395" s="151">
        <v>705</v>
      </c>
      <c r="B395" s="152" t="s">
        <v>265</v>
      </c>
      <c r="C395" s="151">
        <v>1</v>
      </c>
      <c r="D395" s="215">
        <v>1389054</v>
      </c>
      <c r="E395" s="154">
        <v>169480</v>
      </c>
      <c r="F395" s="154">
        <v>39577</v>
      </c>
      <c r="G395" s="154">
        <v>3053.61</v>
      </c>
      <c r="H395" s="154">
        <v>0</v>
      </c>
      <c r="I395" s="154">
        <v>0</v>
      </c>
      <c r="J395" s="154">
        <v>2352209</v>
      </c>
      <c r="K395" s="216">
        <v>996414</v>
      </c>
      <c r="L395" s="154">
        <v>0</v>
      </c>
      <c r="M395" s="154">
        <v>0</v>
      </c>
      <c r="N395" s="154">
        <v>0</v>
      </c>
      <c r="O395" s="154">
        <v>0</v>
      </c>
      <c r="P395" s="154">
        <v>0</v>
      </c>
      <c r="Q395" s="154">
        <v>0</v>
      </c>
      <c r="R395" s="154">
        <v>0</v>
      </c>
      <c r="S395" s="154">
        <v>0</v>
      </c>
      <c r="T395" s="154" t="s">
        <v>703</v>
      </c>
      <c r="U395" s="154">
        <f t="shared" ref="U395:U448" si="72">IF(OR(T395="X",T395="X16",T395="X17"),SUM(D395:S395),
IF(T395="x18",SUM(D395:S395)-D395*0.7-L395*0.7,SUM(D395:S395)-D395-L395))</f>
        <v>4949787.6100000003</v>
      </c>
      <c r="V395" s="217">
        <f t="shared" si="66"/>
        <v>13.084531205276079</v>
      </c>
      <c r="X395" s="154">
        <v>20800201.785499997</v>
      </c>
      <c r="Y395" s="154">
        <v>37829308</v>
      </c>
      <c r="Z395" s="154">
        <f t="shared" si="67"/>
        <v>17029106.214500003</v>
      </c>
      <c r="AA395" s="154">
        <f t="shared" si="68"/>
        <v>2228178.7166158608</v>
      </c>
      <c r="AC395" s="217">
        <v>165.8481900926385</v>
      </c>
      <c r="AD395" s="217">
        <f t="shared" si="69"/>
        <v>171.15761496218752</v>
      </c>
      <c r="AE395" s="218">
        <f t="shared" si="70"/>
        <v>5.3094248695490194</v>
      </c>
      <c r="AF395" s="154">
        <v>5</v>
      </c>
      <c r="AG395" s="219">
        <v>1</v>
      </c>
      <c r="AH395" s="217">
        <f t="shared" si="71"/>
        <v>171.15761496218752</v>
      </c>
      <c r="AK395" s="220">
        <v>165.8481900926385</v>
      </c>
      <c r="AL395" s="220">
        <v>165.7191187154138</v>
      </c>
      <c r="AM395" s="220">
        <v>165.84798216350293</v>
      </c>
      <c r="AN395" s="220">
        <v>165.8481900926385</v>
      </c>
      <c r="AO395" s="221">
        <v>170.91826331257207</v>
      </c>
      <c r="AP395" s="220">
        <f t="shared" ref="AP395:AP448" si="73">+AH395</f>
        <v>171.15761496218752</v>
      </c>
      <c r="AQ395" s="220"/>
      <c r="AR395" s="220"/>
      <c r="AS395" s="220"/>
      <c r="AT395" s="222">
        <f t="shared" ref="AT395:AT448" si="74">+AP395-AO395</f>
        <v>0.23935164961545752</v>
      </c>
      <c r="AU395" s="220"/>
      <c r="AV395" s="223">
        <v>0.8401330963514263</v>
      </c>
      <c r="AW395" s="220">
        <v>4.9982495808250533</v>
      </c>
      <c r="AX395" s="224">
        <f t="shared" ref="AX395:AX449" si="75">IFERROR(AW395-AV395,"")</f>
        <v>4.1581164844736271</v>
      </c>
      <c r="AY395" s="225"/>
      <c r="AZ395" s="226"/>
      <c r="BA395" s="226"/>
      <c r="BB395" s="226"/>
      <c r="BC395" s="217"/>
      <c r="BE395" s="227">
        <f t="shared" ref="BE395:BE448" si="76">BF395-A395</f>
        <v>-705</v>
      </c>
      <c r="BK395" s="219"/>
      <c r="BO395" s="219"/>
    </row>
    <row r="396" spans="1:67" s="154" customFormat="1" ht="11.25" x14ac:dyDescent="0.2">
      <c r="A396" s="151">
        <v>710</v>
      </c>
      <c r="B396" s="152" t="s">
        <v>153</v>
      </c>
      <c r="C396" s="151">
        <v>1</v>
      </c>
      <c r="D396" s="215">
        <v>562130</v>
      </c>
      <c r="E396" s="154">
        <v>135000</v>
      </c>
      <c r="F396" s="154">
        <v>18109</v>
      </c>
      <c r="G396" s="154">
        <v>24543.47</v>
      </c>
      <c r="H396" s="154">
        <v>0</v>
      </c>
      <c r="I396" s="154">
        <v>0</v>
      </c>
      <c r="J396" s="154">
        <v>893256</v>
      </c>
      <c r="K396" s="216">
        <v>325000</v>
      </c>
      <c r="L396" s="154">
        <v>0</v>
      </c>
      <c r="M396" s="154">
        <v>0</v>
      </c>
      <c r="N396" s="154">
        <v>0</v>
      </c>
      <c r="O396" s="154">
        <v>0</v>
      </c>
      <c r="P396" s="154">
        <v>0</v>
      </c>
      <c r="Q396" s="154">
        <v>0</v>
      </c>
      <c r="R396" s="154">
        <v>0</v>
      </c>
      <c r="S396" s="154">
        <v>0</v>
      </c>
      <c r="T396" s="154" t="s">
        <v>706</v>
      </c>
      <c r="U396" s="154">
        <f t="shared" si="72"/>
        <v>1564547.47</v>
      </c>
      <c r="V396" s="217">
        <f t="shared" si="66"/>
        <v>4.295433004671982</v>
      </c>
      <c r="X396" s="154">
        <v>24957462.550000001</v>
      </c>
      <c r="Y396" s="154">
        <v>36423510</v>
      </c>
      <c r="Z396" s="154">
        <f t="shared" si="67"/>
        <v>11466047.449999999</v>
      </c>
      <c r="AA396" s="154">
        <f t="shared" si="68"/>
        <v>492516.38649865013</v>
      </c>
      <c r="AC396" s="217">
        <v>146.03262021245581</v>
      </c>
      <c r="AD396" s="217">
        <f t="shared" si="69"/>
        <v>143.96893731290541</v>
      </c>
      <c r="AE396" s="218">
        <f t="shared" si="70"/>
        <v>-2.0636828995504004</v>
      </c>
      <c r="AF396" s="154">
        <v>19</v>
      </c>
      <c r="AG396" s="219">
        <v>1</v>
      </c>
      <c r="AH396" s="217">
        <f t="shared" si="71"/>
        <v>143.96893731290541</v>
      </c>
      <c r="AK396" s="220">
        <v>146.03262021245581</v>
      </c>
      <c r="AL396" s="220">
        <v>146.24478723803773</v>
      </c>
      <c r="AM396" s="220">
        <v>146.03425481667233</v>
      </c>
      <c r="AN396" s="220">
        <v>146.03262021245581</v>
      </c>
      <c r="AO396" s="221">
        <v>143.65683222763153</v>
      </c>
      <c r="AP396" s="220">
        <f t="shared" si="73"/>
        <v>143.96893731290541</v>
      </c>
      <c r="AQ396" s="220"/>
      <c r="AR396" s="220"/>
      <c r="AS396" s="220"/>
      <c r="AT396" s="222">
        <f t="shared" si="74"/>
        <v>0.3121050852738847</v>
      </c>
      <c r="AU396" s="220"/>
      <c r="AV396" s="223">
        <v>4.1651971209621967</v>
      </c>
      <c r="AW396" s="220">
        <v>2.0576218629061676</v>
      </c>
      <c r="AX396" s="224">
        <f t="shared" si="75"/>
        <v>-2.1075752580560292</v>
      </c>
      <c r="AY396" s="225"/>
      <c r="AZ396" s="226"/>
      <c r="BA396" s="226"/>
      <c r="BB396" s="226"/>
      <c r="BC396" s="217"/>
      <c r="BE396" s="227">
        <f t="shared" si="76"/>
        <v>-710</v>
      </c>
      <c r="BK396" s="219"/>
      <c r="BO396" s="219"/>
    </row>
    <row r="397" spans="1:67" s="154" customFormat="1" ht="11.25" x14ac:dyDescent="0.2">
      <c r="A397" s="151">
        <v>712</v>
      </c>
      <c r="B397" s="152" t="s">
        <v>159</v>
      </c>
      <c r="C397" s="151">
        <v>1</v>
      </c>
      <c r="D397" s="215">
        <v>1119537</v>
      </c>
      <c r="E397" s="154">
        <v>34447</v>
      </c>
      <c r="F397" s="154">
        <v>93167</v>
      </c>
      <c r="G397" s="154">
        <v>70046.48</v>
      </c>
      <c r="H397" s="154">
        <v>0</v>
      </c>
      <c r="I397" s="154">
        <v>0</v>
      </c>
      <c r="J397" s="154">
        <v>817954</v>
      </c>
      <c r="K397" s="216">
        <v>297696</v>
      </c>
      <c r="L397" s="154">
        <v>0</v>
      </c>
      <c r="M397" s="154">
        <v>0</v>
      </c>
      <c r="N397" s="154">
        <v>0</v>
      </c>
      <c r="O397" s="154">
        <v>0</v>
      </c>
      <c r="P397" s="154">
        <v>0</v>
      </c>
      <c r="Q397" s="154">
        <v>0</v>
      </c>
      <c r="R397" s="154">
        <v>0</v>
      </c>
      <c r="S397" s="154">
        <v>0</v>
      </c>
      <c r="T397" s="154" t="s">
        <v>703</v>
      </c>
      <c r="U397" s="154">
        <f t="shared" si="72"/>
        <v>2432847.48</v>
      </c>
      <c r="V397" s="217">
        <f t="shared" si="66"/>
        <v>6.0451952639377842</v>
      </c>
      <c r="X397" s="154">
        <v>23706658.220000003</v>
      </c>
      <c r="Y397" s="154">
        <v>40244315.920000002</v>
      </c>
      <c r="Z397" s="154">
        <f t="shared" si="67"/>
        <v>16537657.699999999</v>
      </c>
      <c r="AA397" s="154">
        <f t="shared" si="68"/>
        <v>999733.70004664233</v>
      </c>
      <c r="AC397" s="217">
        <v>172.59846658649457</v>
      </c>
      <c r="AD397" s="217">
        <f t="shared" si="69"/>
        <v>165.54244742451664</v>
      </c>
      <c r="AE397" s="218">
        <f t="shared" si="70"/>
        <v>-7.0560191619779289</v>
      </c>
      <c r="AF397" s="154">
        <v>48</v>
      </c>
      <c r="AG397" s="219">
        <v>1</v>
      </c>
      <c r="AH397" s="217">
        <f t="shared" si="71"/>
        <v>165.54244742451664</v>
      </c>
      <c r="AK397" s="220">
        <v>172.59846658649457</v>
      </c>
      <c r="AL397" s="220">
        <v>174.97864818882721</v>
      </c>
      <c r="AM397" s="220">
        <v>172.65476397331588</v>
      </c>
      <c r="AN397" s="220">
        <v>172.59846658649457</v>
      </c>
      <c r="AO397" s="221">
        <v>167.77827813045923</v>
      </c>
      <c r="AP397" s="220">
        <f t="shared" si="73"/>
        <v>165.54244742451664</v>
      </c>
      <c r="AQ397" s="220"/>
      <c r="AR397" s="220"/>
      <c r="AS397" s="220"/>
      <c r="AT397" s="222">
        <f t="shared" si="74"/>
        <v>-2.2358307059425897</v>
      </c>
      <c r="AU397" s="220"/>
      <c r="AV397" s="223">
        <v>7.5945696888168071</v>
      </c>
      <c r="AW397" s="220">
        <v>4.3617764224418734</v>
      </c>
      <c r="AX397" s="224">
        <f t="shared" si="75"/>
        <v>-3.2327932663749337</v>
      </c>
      <c r="AY397" s="225"/>
      <c r="AZ397" s="226"/>
      <c r="BA397" s="226"/>
      <c r="BB397" s="226"/>
      <c r="BC397" s="217" t="s">
        <v>710</v>
      </c>
      <c r="BE397" s="227">
        <f t="shared" si="76"/>
        <v>-712</v>
      </c>
      <c r="BK397" s="219"/>
      <c r="BO397" s="219"/>
    </row>
    <row r="398" spans="1:67" s="154" customFormat="1" ht="11.25" x14ac:dyDescent="0.2">
      <c r="A398" s="151">
        <v>715</v>
      </c>
      <c r="B398" s="152" t="s">
        <v>91</v>
      </c>
      <c r="C398" s="151">
        <v>1</v>
      </c>
      <c r="D398" s="215">
        <v>700000</v>
      </c>
      <c r="E398" s="154">
        <v>0</v>
      </c>
      <c r="F398" s="154">
        <v>33130</v>
      </c>
      <c r="G398" s="154">
        <v>14053.2</v>
      </c>
      <c r="H398" s="154">
        <v>0</v>
      </c>
      <c r="I398" s="154">
        <v>0</v>
      </c>
      <c r="J398" s="154">
        <v>100000</v>
      </c>
      <c r="K398" s="216">
        <v>0</v>
      </c>
      <c r="L398" s="154">
        <v>0</v>
      </c>
      <c r="M398" s="154">
        <v>0</v>
      </c>
      <c r="N398" s="154">
        <v>0</v>
      </c>
      <c r="O398" s="154">
        <v>0</v>
      </c>
      <c r="P398" s="154">
        <v>0</v>
      </c>
      <c r="Q398" s="154">
        <v>0</v>
      </c>
      <c r="R398" s="154">
        <v>0</v>
      </c>
      <c r="S398" s="154">
        <v>0</v>
      </c>
      <c r="T398" s="154" t="s">
        <v>703</v>
      </c>
      <c r="U398" s="154">
        <f t="shared" si="72"/>
        <v>847183.2</v>
      </c>
      <c r="V398" s="217">
        <f t="shared" si="66"/>
        <v>3.8869365372994324</v>
      </c>
      <c r="X398" s="154">
        <v>14323308.950000001</v>
      </c>
      <c r="Y398" s="154">
        <v>21795653</v>
      </c>
      <c r="Z398" s="154">
        <f t="shared" si="67"/>
        <v>7472344.0499999989</v>
      </c>
      <c r="AA398" s="154">
        <f t="shared" si="68"/>
        <v>290445.27107217012</v>
      </c>
      <c r="AC398" s="217">
        <v>156.95546398162509</v>
      </c>
      <c r="AD398" s="217">
        <f t="shared" si="69"/>
        <v>150.14133817819956</v>
      </c>
      <c r="AE398" s="218">
        <f t="shared" si="70"/>
        <v>-6.8141258034255259</v>
      </c>
      <c r="AF398" s="154">
        <v>12</v>
      </c>
      <c r="AG398" s="219">
        <v>1</v>
      </c>
      <c r="AH398" s="217">
        <f t="shared" si="71"/>
        <v>150.14133817819956</v>
      </c>
      <c r="AK398" s="220">
        <v>156.95546398162509</v>
      </c>
      <c r="AL398" s="220">
        <v>156.53795960018471</v>
      </c>
      <c r="AM398" s="220">
        <v>156.95196094756923</v>
      </c>
      <c r="AN398" s="220">
        <v>156.95546398162509</v>
      </c>
      <c r="AO398" s="221">
        <v>149.53097218418699</v>
      </c>
      <c r="AP398" s="220">
        <f t="shared" si="73"/>
        <v>150.14133817819956</v>
      </c>
      <c r="AQ398" s="220"/>
      <c r="AR398" s="220"/>
      <c r="AS398" s="220"/>
      <c r="AT398" s="222">
        <f t="shared" si="74"/>
        <v>0.61036599401256808</v>
      </c>
      <c r="AU398" s="220"/>
      <c r="AV398" s="223">
        <v>11.69908170307761</v>
      </c>
      <c r="AW398" s="220">
        <v>6.7882933943853043</v>
      </c>
      <c r="AX398" s="224">
        <f t="shared" si="75"/>
        <v>-4.9107883086923056</v>
      </c>
      <c r="AY398" s="225"/>
      <c r="AZ398" s="226"/>
      <c r="BA398" s="226"/>
      <c r="BB398" s="226"/>
      <c r="BC398" s="217" t="s">
        <v>711</v>
      </c>
      <c r="BE398" s="227">
        <f t="shared" si="76"/>
        <v>-715</v>
      </c>
      <c r="BK398" s="219"/>
      <c r="BO398" s="219"/>
    </row>
    <row r="399" spans="1:67" s="154" customFormat="1" ht="11.25" x14ac:dyDescent="0.2">
      <c r="A399" s="151">
        <v>717</v>
      </c>
      <c r="B399" s="152" t="s">
        <v>78</v>
      </c>
      <c r="C399" s="151">
        <v>1</v>
      </c>
      <c r="D399" s="215">
        <v>1308899.3799999999</v>
      </c>
      <c r="E399" s="154">
        <v>1772</v>
      </c>
      <c r="F399" s="154">
        <v>237418</v>
      </c>
      <c r="G399" s="154">
        <v>48951.28</v>
      </c>
      <c r="H399" s="154">
        <v>0</v>
      </c>
      <c r="I399" s="154">
        <v>0</v>
      </c>
      <c r="J399" s="154">
        <v>626062</v>
      </c>
      <c r="K399" s="216">
        <v>0</v>
      </c>
      <c r="L399" s="154">
        <v>0</v>
      </c>
      <c r="M399" s="154">
        <v>0</v>
      </c>
      <c r="N399" s="154">
        <v>0</v>
      </c>
      <c r="O399" s="154">
        <v>0</v>
      </c>
      <c r="P399" s="154">
        <v>0</v>
      </c>
      <c r="Q399" s="154">
        <v>0</v>
      </c>
      <c r="R399" s="154">
        <v>0</v>
      </c>
      <c r="S399" s="154">
        <v>0</v>
      </c>
      <c r="T399" s="154" t="s">
        <v>706</v>
      </c>
      <c r="U399" s="154">
        <f t="shared" si="72"/>
        <v>1306873.0940000003</v>
      </c>
      <c r="V399" s="217">
        <f t="shared" si="66"/>
        <v>7.5520382593683228</v>
      </c>
      <c r="X399" s="154">
        <v>11381489.499886185</v>
      </c>
      <c r="Y399" s="154">
        <v>17304905.630990691</v>
      </c>
      <c r="Z399" s="154">
        <f t="shared" si="67"/>
        <v>5923416.1311045066</v>
      </c>
      <c r="AA399" s="154">
        <f t="shared" si="68"/>
        <v>447338.65248260723</v>
      </c>
      <c r="AC399" s="217">
        <v>162.52506768324781</v>
      </c>
      <c r="AD399" s="217">
        <f t="shared" si="69"/>
        <v>148.11389123257251</v>
      </c>
      <c r="AE399" s="218">
        <f t="shared" si="70"/>
        <v>-14.411176450675299</v>
      </c>
      <c r="AF399" s="154">
        <v>23</v>
      </c>
      <c r="AG399" s="219">
        <v>1</v>
      </c>
      <c r="AH399" s="217">
        <f t="shared" si="71"/>
        <v>148.11389123257251</v>
      </c>
      <c r="AK399" s="220">
        <v>162.52506768324781</v>
      </c>
      <c r="AL399" s="220">
        <v>163.38272886259207</v>
      </c>
      <c r="AM399" s="220">
        <v>162.55238177553818</v>
      </c>
      <c r="AN399" s="220">
        <v>162.52506768324781</v>
      </c>
      <c r="AO399" s="221">
        <v>162.52506768324781</v>
      </c>
      <c r="AP399" s="220">
        <f t="shared" si="73"/>
        <v>148.11389123257251</v>
      </c>
      <c r="AQ399" s="220"/>
      <c r="AR399" s="220"/>
      <c r="AS399" s="220"/>
      <c r="AT399" s="222">
        <f t="shared" si="74"/>
        <v>-14.411176450675299</v>
      </c>
      <c r="AU399" s="220"/>
      <c r="AV399" s="223">
        <v>4.2553448205452593</v>
      </c>
      <c r="AW399" s="220">
        <v>-5.1232454907218834</v>
      </c>
      <c r="AX399" s="224">
        <f t="shared" si="75"/>
        <v>-9.3785903112671427</v>
      </c>
      <c r="AY399" s="225"/>
      <c r="AZ399" s="226"/>
      <c r="BA399" s="226"/>
      <c r="BB399" s="226"/>
      <c r="BC399" s="217"/>
      <c r="BE399" s="227">
        <f t="shared" si="76"/>
        <v>-717</v>
      </c>
      <c r="BK399" s="219"/>
      <c r="BO399" s="219"/>
    </row>
    <row r="400" spans="1:67" s="154" customFormat="1" ht="11.25" x14ac:dyDescent="0.2">
      <c r="A400" s="151">
        <v>720</v>
      </c>
      <c r="B400" s="152" t="s">
        <v>270</v>
      </c>
      <c r="C400" s="151">
        <v>1</v>
      </c>
      <c r="D400" s="215">
        <v>857628</v>
      </c>
      <c r="E400" s="154">
        <v>53508</v>
      </c>
      <c r="F400" s="154">
        <v>144596</v>
      </c>
      <c r="G400" s="154">
        <v>5641.72</v>
      </c>
      <c r="H400" s="154">
        <v>0</v>
      </c>
      <c r="I400" s="154">
        <v>0</v>
      </c>
      <c r="J400" s="154">
        <v>749837</v>
      </c>
      <c r="K400" s="216">
        <v>383073</v>
      </c>
      <c r="L400" s="154">
        <v>0</v>
      </c>
      <c r="M400" s="154">
        <v>0</v>
      </c>
      <c r="N400" s="154">
        <v>0</v>
      </c>
      <c r="O400" s="154">
        <v>0</v>
      </c>
      <c r="P400" s="154">
        <v>0</v>
      </c>
      <c r="Q400" s="154">
        <v>0</v>
      </c>
      <c r="R400" s="154">
        <v>0</v>
      </c>
      <c r="S400" s="154">
        <v>0</v>
      </c>
      <c r="T400" s="154" t="s">
        <v>703</v>
      </c>
      <c r="U400" s="154">
        <f t="shared" si="72"/>
        <v>2194283.7199999997</v>
      </c>
      <c r="V400" s="217">
        <f t="shared" si="66"/>
        <v>10.2911108258571</v>
      </c>
      <c r="X400" s="154">
        <v>19090731.800000001</v>
      </c>
      <c r="Y400" s="154">
        <v>21322127</v>
      </c>
      <c r="Z400" s="154">
        <f t="shared" si="67"/>
        <v>2231395.1999999993</v>
      </c>
      <c r="AA400" s="154">
        <f t="shared" si="68"/>
        <v>229635.35299485561</v>
      </c>
      <c r="AC400" s="217">
        <v>110.16711770286105</v>
      </c>
      <c r="AD400" s="217">
        <f t="shared" si="69"/>
        <v>110.48550609780786</v>
      </c>
      <c r="AE400" s="218">
        <f t="shared" si="70"/>
        <v>0.31838839494680826</v>
      </c>
      <c r="AF400" s="154">
        <v>3</v>
      </c>
      <c r="AG400" s="219">
        <v>1</v>
      </c>
      <c r="AH400" s="217">
        <f t="shared" si="71"/>
        <v>110.48550609780786</v>
      </c>
      <c r="AK400" s="220">
        <v>110.16711770286105</v>
      </c>
      <c r="AL400" s="220">
        <v>110.61041306807657</v>
      </c>
      <c r="AM400" s="220">
        <v>110.16957318334599</v>
      </c>
      <c r="AN400" s="220">
        <v>110.16711770286105</v>
      </c>
      <c r="AO400" s="221">
        <v>110.61464870877393</v>
      </c>
      <c r="AP400" s="220">
        <f t="shared" si="73"/>
        <v>110.48550609780786</v>
      </c>
      <c r="AQ400" s="220"/>
      <c r="AR400" s="220"/>
      <c r="AS400" s="220"/>
      <c r="AT400" s="222">
        <f t="shared" si="74"/>
        <v>-0.12914261096607049</v>
      </c>
      <c r="AU400" s="220"/>
      <c r="AV400" s="223">
        <v>12.401284338633216</v>
      </c>
      <c r="AW400" s="220">
        <v>12.802988917524164</v>
      </c>
      <c r="AX400" s="224">
        <f t="shared" si="75"/>
        <v>0.40170457889094813</v>
      </c>
      <c r="AY400" s="225"/>
      <c r="AZ400" s="226"/>
      <c r="BA400" s="226"/>
      <c r="BB400" s="226"/>
      <c r="BC400" s="217"/>
      <c r="BE400" s="227">
        <f t="shared" si="76"/>
        <v>-720</v>
      </c>
      <c r="BK400" s="219"/>
      <c r="BO400" s="219"/>
    </row>
    <row r="401" spans="1:67" s="154" customFormat="1" ht="11.25" x14ac:dyDescent="0.2">
      <c r="A401" s="151">
        <v>725</v>
      </c>
      <c r="B401" s="152" t="s">
        <v>154</v>
      </c>
      <c r="C401" s="151">
        <v>1</v>
      </c>
      <c r="D401" s="215">
        <v>950929</v>
      </c>
      <c r="E401" s="154">
        <v>0</v>
      </c>
      <c r="F401" s="154">
        <v>43422</v>
      </c>
      <c r="G401" s="154">
        <v>45418.8</v>
      </c>
      <c r="H401" s="154">
        <v>0</v>
      </c>
      <c r="I401" s="154">
        <v>0</v>
      </c>
      <c r="J401" s="154">
        <v>1828860</v>
      </c>
      <c r="K401" s="216">
        <v>0</v>
      </c>
      <c r="L401" s="154">
        <v>0</v>
      </c>
      <c r="M401" s="154">
        <v>0</v>
      </c>
      <c r="N401" s="154">
        <v>0</v>
      </c>
      <c r="O401" s="154">
        <v>0</v>
      </c>
      <c r="P401" s="154">
        <v>0</v>
      </c>
      <c r="Q401" s="154">
        <v>0</v>
      </c>
      <c r="R401" s="154">
        <v>0</v>
      </c>
      <c r="S401" s="154">
        <v>0</v>
      </c>
      <c r="T401" s="154" t="s">
        <v>703</v>
      </c>
      <c r="U401" s="154">
        <f t="shared" si="72"/>
        <v>2868629.8</v>
      </c>
      <c r="V401" s="217">
        <f t="shared" si="66"/>
        <v>5.7313344205071948</v>
      </c>
      <c r="X401" s="154">
        <v>38851075.754790001</v>
      </c>
      <c r="Y401" s="154">
        <v>50051691.098949</v>
      </c>
      <c r="Z401" s="154">
        <f t="shared" si="67"/>
        <v>11200615.344159</v>
      </c>
      <c r="AA401" s="154">
        <f t="shared" si="68"/>
        <v>641944.72252839513</v>
      </c>
      <c r="AC401" s="217">
        <v>128.92050996533334</v>
      </c>
      <c r="AD401" s="217">
        <f t="shared" si="69"/>
        <v>127.17729282008057</v>
      </c>
      <c r="AE401" s="218">
        <f t="shared" si="70"/>
        <v>-1.7432171452527712</v>
      </c>
      <c r="AF401" s="154">
        <v>31</v>
      </c>
      <c r="AG401" s="219">
        <v>1</v>
      </c>
      <c r="AH401" s="217">
        <f t="shared" si="71"/>
        <v>127.17729282008057</v>
      </c>
      <c r="AK401" s="220">
        <v>128.92050996533334</v>
      </c>
      <c r="AL401" s="220">
        <v>128.80015464510913</v>
      </c>
      <c r="AM401" s="220">
        <v>128.91920557005341</v>
      </c>
      <c r="AN401" s="220">
        <v>128.92050996533334</v>
      </c>
      <c r="AO401" s="221">
        <v>127.41949680198718</v>
      </c>
      <c r="AP401" s="220">
        <f t="shared" si="73"/>
        <v>127.17729282008057</v>
      </c>
      <c r="AQ401" s="220"/>
      <c r="AR401" s="220"/>
      <c r="AS401" s="220"/>
      <c r="AT401" s="222">
        <f t="shared" si="74"/>
        <v>-0.24220398190661285</v>
      </c>
      <c r="AU401" s="220"/>
      <c r="AV401" s="223">
        <v>4.4705780779029816</v>
      </c>
      <c r="AW401" s="220">
        <v>3.2692881948451582</v>
      </c>
      <c r="AX401" s="224">
        <f t="shared" si="75"/>
        <v>-1.2012898830578234</v>
      </c>
      <c r="AY401" s="225"/>
      <c r="AZ401" s="226"/>
      <c r="BA401" s="226"/>
      <c r="BB401" s="226"/>
      <c r="BC401" s="217"/>
      <c r="BE401" s="227">
        <f t="shared" si="76"/>
        <v>-725</v>
      </c>
      <c r="BK401" s="219"/>
      <c r="BO401" s="219"/>
    </row>
    <row r="402" spans="1:67" s="154" customFormat="1" ht="11.25" x14ac:dyDescent="0.2">
      <c r="A402" s="151">
        <v>728</v>
      </c>
      <c r="B402" s="152" t="s">
        <v>547</v>
      </c>
      <c r="C402" s="151">
        <v>1</v>
      </c>
      <c r="D402" s="215">
        <v>84064</v>
      </c>
      <c r="E402" s="154">
        <v>0</v>
      </c>
      <c r="F402" s="154">
        <v>4904</v>
      </c>
      <c r="G402" s="154">
        <v>0</v>
      </c>
      <c r="H402" s="154">
        <v>0</v>
      </c>
      <c r="I402" s="154">
        <v>0</v>
      </c>
      <c r="J402" s="154">
        <v>0</v>
      </c>
      <c r="K402" s="216">
        <v>0</v>
      </c>
      <c r="L402" s="154">
        <v>0</v>
      </c>
      <c r="M402" s="154">
        <v>0</v>
      </c>
      <c r="N402" s="154">
        <v>0</v>
      </c>
      <c r="O402" s="154">
        <v>0</v>
      </c>
      <c r="P402" s="154">
        <v>0</v>
      </c>
      <c r="Q402" s="154">
        <v>0</v>
      </c>
      <c r="R402" s="154">
        <v>0</v>
      </c>
      <c r="S402" s="154">
        <v>0</v>
      </c>
      <c r="T402" s="154" t="s">
        <v>706</v>
      </c>
      <c r="U402" s="154">
        <f t="shared" si="72"/>
        <v>30123.200000000004</v>
      </c>
      <c r="V402" s="217">
        <f t="shared" si="66"/>
        <v>0.91805134860582571</v>
      </c>
      <c r="X402" s="154">
        <v>1670707.68</v>
      </c>
      <c r="Y402" s="154">
        <v>3281210.8</v>
      </c>
      <c r="Z402" s="154">
        <f t="shared" si="67"/>
        <v>1610503.1199999999</v>
      </c>
      <c r="AA402" s="154">
        <f t="shared" si="68"/>
        <v>14785.245612498898</v>
      </c>
      <c r="AC402" s="217">
        <v>220.26312981648033</v>
      </c>
      <c r="AD402" s="217">
        <f t="shared" si="69"/>
        <v>195.51149452952183</v>
      </c>
      <c r="AE402" s="218">
        <f t="shared" si="70"/>
        <v>-24.751635286958503</v>
      </c>
      <c r="AF402" s="154">
        <v>0</v>
      </c>
      <c r="AG402" s="219">
        <v>1</v>
      </c>
      <c r="AH402" s="217">
        <f t="shared" si="71"/>
        <v>195.51149452952183</v>
      </c>
      <c r="AK402" s="220">
        <v>220.26312981648033</v>
      </c>
      <c r="AL402" s="220">
        <v>218.21527294479225</v>
      </c>
      <c r="AM402" s="220">
        <v>220.24430410602767</v>
      </c>
      <c r="AN402" s="220">
        <v>220.26312981648033</v>
      </c>
      <c r="AO402" s="221">
        <v>195.27621002057242</v>
      </c>
      <c r="AP402" s="220">
        <f t="shared" si="73"/>
        <v>195.51149452952183</v>
      </c>
      <c r="AQ402" s="220"/>
      <c r="AR402" s="220"/>
      <c r="AS402" s="220"/>
      <c r="AT402" s="222">
        <f t="shared" si="74"/>
        <v>0.23528450894940534</v>
      </c>
      <c r="AU402" s="220"/>
      <c r="AV402" s="223">
        <v>19.288396683853524</v>
      </c>
      <c r="AW402" s="220">
        <v>5.7115969544386775</v>
      </c>
      <c r="AX402" s="224">
        <f t="shared" si="75"/>
        <v>-13.576799729414846</v>
      </c>
      <c r="AY402" s="225"/>
      <c r="AZ402" s="226"/>
      <c r="BA402" s="226"/>
      <c r="BB402" s="226"/>
      <c r="BC402" s="217"/>
      <c r="BE402" s="227">
        <f t="shared" si="76"/>
        <v>-728</v>
      </c>
      <c r="BK402" s="219"/>
      <c r="BO402" s="219"/>
    </row>
    <row r="403" spans="1:67" s="154" customFormat="1" ht="11.25" x14ac:dyDescent="0.2">
      <c r="A403" s="151">
        <v>730</v>
      </c>
      <c r="B403" s="152" t="s">
        <v>155</v>
      </c>
      <c r="C403" s="151">
        <v>1</v>
      </c>
      <c r="D403" s="215">
        <v>890000</v>
      </c>
      <c r="E403" s="154">
        <v>0</v>
      </c>
      <c r="F403" s="154">
        <v>0</v>
      </c>
      <c r="G403" s="154">
        <v>10771.04</v>
      </c>
      <c r="H403" s="154">
        <v>0</v>
      </c>
      <c r="I403" s="154">
        <v>0</v>
      </c>
      <c r="J403" s="154">
        <v>41470</v>
      </c>
      <c r="K403" s="216">
        <v>215232</v>
      </c>
      <c r="L403" s="154">
        <v>0</v>
      </c>
      <c r="M403" s="154">
        <v>0</v>
      </c>
      <c r="N403" s="154">
        <v>0</v>
      </c>
      <c r="O403" s="154">
        <v>0</v>
      </c>
      <c r="P403" s="154">
        <v>0</v>
      </c>
      <c r="Q403" s="154">
        <v>0</v>
      </c>
      <c r="R403" s="154">
        <v>0</v>
      </c>
      <c r="S403" s="154">
        <v>0</v>
      </c>
      <c r="T403" s="154" t="s">
        <v>703</v>
      </c>
      <c r="U403" s="154">
        <f t="shared" si="72"/>
        <v>1157473.04</v>
      </c>
      <c r="V403" s="217">
        <f t="shared" si="66"/>
        <v>4.6683509689524243</v>
      </c>
      <c r="X403" s="154">
        <v>16594258.149999997</v>
      </c>
      <c r="Y403" s="154">
        <v>24794045</v>
      </c>
      <c r="Z403" s="154">
        <f t="shared" si="67"/>
        <v>8199786.8500000034</v>
      </c>
      <c r="AA403" s="154">
        <f t="shared" si="68"/>
        <v>382794.8288640086</v>
      </c>
      <c r="AC403" s="217">
        <v>145.17905347402461</v>
      </c>
      <c r="AD403" s="217">
        <f t="shared" si="69"/>
        <v>147.10660730040527</v>
      </c>
      <c r="AE403" s="218">
        <f t="shared" si="70"/>
        <v>1.9275538263806595</v>
      </c>
      <c r="AF403" s="154">
        <v>5</v>
      </c>
      <c r="AG403" s="219">
        <v>1</v>
      </c>
      <c r="AH403" s="217">
        <f t="shared" si="71"/>
        <v>147.10660730040527</v>
      </c>
      <c r="AK403" s="220">
        <v>145.17905347402461</v>
      </c>
      <c r="AL403" s="220">
        <v>144.67856415285357</v>
      </c>
      <c r="AM403" s="220">
        <v>145.17650901441147</v>
      </c>
      <c r="AN403" s="220">
        <v>145.17905347402461</v>
      </c>
      <c r="AO403" s="221">
        <v>147.34870035499111</v>
      </c>
      <c r="AP403" s="220">
        <f t="shared" si="73"/>
        <v>147.10660730040527</v>
      </c>
      <c r="AQ403" s="220"/>
      <c r="AR403" s="220"/>
      <c r="AS403" s="220"/>
      <c r="AT403" s="222">
        <f t="shared" si="74"/>
        <v>-0.24209305458583685</v>
      </c>
      <c r="AU403" s="220"/>
      <c r="AV403" s="223">
        <v>1.5621718647750733</v>
      </c>
      <c r="AW403" s="220">
        <v>2.4054033146099831</v>
      </c>
      <c r="AX403" s="224">
        <f t="shared" si="75"/>
        <v>0.84323144983490983</v>
      </c>
      <c r="AY403" s="225"/>
      <c r="AZ403" s="226"/>
      <c r="BA403" s="226"/>
      <c r="BB403" s="226"/>
      <c r="BC403" s="217"/>
      <c r="BE403" s="227">
        <f t="shared" si="76"/>
        <v>-730</v>
      </c>
      <c r="BK403" s="219"/>
      <c r="BO403" s="219"/>
    </row>
    <row r="404" spans="1:67" s="154" customFormat="1" ht="11.25" x14ac:dyDescent="0.2">
      <c r="A404" s="151">
        <v>735</v>
      </c>
      <c r="B404" s="152" t="s">
        <v>156</v>
      </c>
      <c r="C404" s="151">
        <v>1</v>
      </c>
      <c r="D404" s="215">
        <v>2322197</v>
      </c>
      <c r="E404" s="154">
        <v>148013</v>
      </c>
      <c r="F404" s="154">
        <v>45025</v>
      </c>
      <c r="G404" s="154">
        <v>86453.78</v>
      </c>
      <c r="H404" s="154">
        <v>0</v>
      </c>
      <c r="I404" s="154">
        <v>48000</v>
      </c>
      <c r="J404" s="154">
        <v>2705195</v>
      </c>
      <c r="K404" s="216">
        <v>1452000</v>
      </c>
      <c r="L404" s="154">
        <v>0</v>
      </c>
      <c r="M404" s="154">
        <v>0</v>
      </c>
      <c r="N404" s="154">
        <v>0</v>
      </c>
      <c r="O404" s="154">
        <v>0</v>
      </c>
      <c r="P404" s="154">
        <v>0</v>
      </c>
      <c r="Q404" s="154">
        <v>0</v>
      </c>
      <c r="R404" s="154">
        <v>0</v>
      </c>
      <c r="S404" s="154">
        <v>0</v>
      </c>
      <c r="T404" s="154" t="s">
        <v>703</v>
      </c>
      <c r="U404" s="154">
        <f t="shared" si="72"/>
        <v>6806883.7799999993</v>
      </c>
      <c r="V404" s="217">
        <f t="shared" si="66"/>
        <v>12.503022772623403</v>
      </c>
      <c r="X404" s="154">
        <v>40550528.920000002</v>
      </c>
      <c r="Y404" s="154">
        <v>54441905</v>
      </c>
      <c r="Z404" s="154">
        <f t="shared" si="67"/>
        <v>13891376.079999998</v>
      </c>
      <c r="AA404" s="154">
        <f t="shared" si="68"/>
        <v>1736841.9147131601</v>
      </c>
      <c r="AC404" s="217">
        <v>135.01000895931608</v>
      </c>
      <c r="AD404" s="217">
        <f t="shared" si="69"/>
        <v>129.97379932889626</v>
      </c>
      <c r="AE404" s="218">
        <f t="shared" si="70"/>
        <v>-5.036209630419819</v>
      </c>
      <c r="AF404" s="154">
        <v>65</v>
      </c>
      <c r="AG404" s="219">
        <v>1</v>
      </c>
      <c r="AH404" s="217">
        <f t="shared" si="71"/>
        <v>129.97379932889626</v>
      </c>
      <c r="AK404" s="220">
        <v>135.01000895931608</v>
      </c>
      <c r="AL404" s="220">
        <v>135.02498149165871</v>
      </c>
      <c r="AM404" s="220">
        <v>135.01026309710102</v>
      </c>
      <c r="AN404" s="220">
        <v>135.01000895931608</v>
      </c>
      <c r="AO404" s="221">
        <v>130.18142953859689</v>
      </c>
      <c r="AP404" s="220">
        <f t="shared" si="73"/>
        <v>129.97379932889626</v>
      </c>
      <c r="AQ404" s="220"/>
      <c r="AR404" s="220"/>
      <c r="AS404" s="220"/>
      <c r="AT404" s="222">
        <f t="shared" si="74"/>
        <v>-0.20763020970062485</v>
      </c>
      <c r="AU404" s="220"/>
      <c r="AV404" s="223">
        <v>7.8155039769438011</v>
      </c>
      <c r="AW404" s="220">
        <v>3.7901389240544723</v>
      </c>
      <c r="AX404" s="224">
        <f t="shared" si="75"/>
        <v>-4.0253650528893292</v>
      </c>
      <c r="AY404" s="225"/>
      <c r="AZ404" s="226"/>
      <c r="BA404" s="226"/>
      <c r="BB404" s="226"/>
      <c r="BC404" s="217"/>
      <c r="BE404" s="227">
        <f t="shared" si="76"/>
        <v>-735</v>
      </c>
      <c r="BK404" s="219"/>
      <c r="BO404" s="219"/>
    </row>
    <row r="405" spans="1:67" s="154" customFormat="1" ht="11.25" x14ac:dyDescent="0.2">
      <c r="A405" s="151">
        <v>740</v>
      </c>
      <c r="B405" s="152" t="s">
        <v>304</v>
      </c>
      <c r="C405" s="151">
        <v>1</v>
      </c>
      <c r="D405" s="215">
        <v>296369</v>
      </c>
      <c r="E405" s="154">
        <v>6225</v>
      </c>
      <c r="F405" s="154">
        <v>0</v>
      </c>
      <c r="G405" s="154">
        <v>20138.439999999999</v>
      </c>
      <c r="H405" s="154">
        <v>0</v>
      </c>
      <c r="I405" s="154">
        <v>0</v>
      </c>
      <c r="J405" s="154">
        <v>6400</v>
      </c>
      <c r="K405" s="216">
        <v>0</v>
      </c>
      <c r="L405" s="154">
        <v>0</v>
      </c>
      <c r="M405" s="154">
        <v>0</v>
      </c>
      <c r="N405" s="154">
        <v>0</v>
      </c>
      <c r="O405" s="154">
        <v>0</v>
      </c>
      <c r="P405" s="154">
        <v>0</v>
      </c>
      <c r="Q405" s="154">
        <v>0</v>
      </c>
      <c r="R405" s="154">
        <v>0</v>
      </c>
      <c r="S405" s="154">
        <v>0</v>
      </c>
      <c r="T405" s="154" t="s">
        <v>703</v>
      </c>
      <c r="U405" s="154">
        <f t="shared" si="72"/>
        <v>329132.44</v>
      </c>
      <c r="V405" s="217">
        <f t="shared" si="66"/>
        <v>1.6645830999513722</v>
      </c>
      <c r="X405" s="154">
        <v>13019997.510000002</v>
      </c>
      <c r="Y405" s="154">
        <v>19772665</v>
      </c>
      <c r="Z405" s="154">
        <f t="shared" si="67"/>
        <v>6752667.4899999984</v>
      </c>
      <c r="AA405" s="154">
        <f t="shared" si="68"/>
        <v>112403.76183445049</v>
      </c>
      <c r="AC405" s="217">
        <v>152.66880063437026</v>
      </c>
      <c r="AD405" s="217">
        <f t="shared" si="69"/>
        <v>151.00049921718877</v>
      </c>
      <c r="AE405" s="218">
        <f t="shared" si="70"/>
        <v>-1.6683014171814818</v>
      </c>
      <c r="AF405" s="154">
        <v>10</v>
      </c>
      <c r="AG405" s="219">
        <v>1</v>
      </c>
      <c r="AH405" s="217">
        <f t="shared" si="71"/>
        <v>151.00049921718877</v>
      </c>
      <c r="AK405" s="220">
        <v>152.66880063437026</v>
      </c>
      <c r="AL405" s="220">
        <v>153.21084702468508</v>
      </c>
      <c r="AM405" s="220">
        <v>152.67371601357144</v>
      </c>
      <c r="AN405" s="220">
        <v>152.66880063437026</v>
      </c>
      <c r="AO405" s="221">
        <v>151.73157665331092</v>
      </c>
      <c r="AP405" s="220">
        <f t="shared" si="73"/>
        <v>151.00049921718877</v>
      </c>
      <c r="AQ405" s="220"/>
      <c r="AR405" s="220"/>
      <c r="AS405" s="220"/>
      <c r="AT405" s="222">
        <f t="shared" si="74"/>
        <v>-0.73107743612214904</v>
      </c>
      <c r="AU405" s="220"/>
      <c r="AV405" s="223">
        <v>3.8187588821271206</v>
      </c>
      <c r="AW405" s="220">
        <v>2.6000123186444135</v>
      </c>
      <c r="AX405" s="224">
        <f t="shared" si="75"/>
        <v>-1.218746563482707</v>
      </c>
      <c r="AY405" s="225"/>
      <c r="AZ405" s="226"/>
      <c r="BA405" s="226"/>
      <c r="BB405" s="226"/>
      <c r="BC405" s="217"/>
      <c r="BE405" s="227">
        <f t="shared" si="76"/>
        <v>-740</v>
      </c>
      <c r="BK405" s="219"/>
      <c r="BO405" s="219"/>
    </row>
    <row r="406" spans="1:67" s="154" customFormat="1" ht="11.25" x14ac:dyDescent="0.2">
      <c r="A406" s="151">
        <v>745</v>
      </c>
      <c r="B406" s="152" t="s">
        <v>183</v>
      </c>
      <c r="C406" s="151">
        <v>1</v>
      </c>
      <c r="D406" s="215">
        <v>2215300</v>
      </c>
      <c r="E406" s="154">
        <v>19474</v>
      </c>
      <c r="F406" s="154">
        <v>84251</v>
      </c>
      <c r="G406" s="154">
        <v>42576.73</v>
      </c>
      <c r="H406" s="154">
        <v>0</v>
      </c>
      <c r="I406" s="154">
        <v>0</v>
      </c>
      <c r="J406" s="154">
        <v>1548831</v>
      </c>
      <c r="K406" s="216">
        <v>947545</v>
      </c>
      <c r="L406" s="154">
        <v>0</v>
      </c>
      <c r="M406" s="154">
        <v>0</v>
      </c>
      <c r="N406" s="154">
        <v>0</v>
      </c>
      <c r="O406" s="154">
        <v>0</v>
      </c>
      <c r="P406" s="154">
        <v>0</v>
      </c>
      <c r="Q406" s="154">
        <v>0</v>
      </c>
      <c r="R406" s="154">
        <v>0</v>
      </c>
      <c r="S406" s="154">
        <v>0</v>
      </c>
      <c r="T406" s="154" t="s">
        <v>706</v>
      </c>
      <c r="U406" s="154">
        <f t="shared" si="72"/>
        <v>3307267.7300000004</v>
      </c>
      <c r="V406" s="217">
        <f t="shared" si="66"/>
        <v>8.0670886694703494</v>
      </c>
      <c r="X406" s="154">
        <v>27982141.810000002</v>
      </c>
      <c r="Y406" s="154">
        <v>40997042</v>
      </c>
      <c r="Z406" s="154">
        <f t="shared" si="67"/>
        <v>13014900.189999998</v>
      </c>
      <c r="AA406" s="154">
        <f t="shared" si="68"/>
        <v>1049923.5385703649</v>
      </c>
      <c r="AC406" s="217">
        <v>143.57396728045327</v>
      </c>
      <c r="AD406" s="217">
        <f t="shared" si="69"/>
        <v>142.75933105004026</v>
      </c>
      <c r="AE406" s="218">
        <f t="shared" si="70"/>
        <v>-0.81463623041301503</v>
      </c>
      <c r="AF406" s="154">
        <v>37</v>
      </c>
      <c r="AG406" s="219">
        <v>1</v>
      </c>
      <c r="AH406" s="217">
        <f t="shared" si="71"/>
        <v>142.75933105004026</v>
      </c>
      <c r="AK406" s="220">
        <v>143.57396728045327</v>
      </c>
      <c r="AL406" s="220">
        <v>143.54286562363424</v>
      </c>
      <c r="AM406" s="220">
        <v>143.57353589068828</v>
      </c>
      <c r="AN406" s="220">
        <v>143.57396728045327</v>
      </c>
      <c r="AO406" s="221">
        <v>141.94486901901817</v>
      </c>
      <c r="AP406" s="220">
        <f t="shared" si="73"/>
        <v>142.75933105004026</v>
      </c>
      <c r="AQ406" s="220"/>
      <c r="AR406" s="220"/>
      <c r="AS406" s="220"/>
      <c r="AT406" s="222">
        <f t="shared" si="74"/>
        <v>0.81446203102208869</v>
      </c>
      <c r="AU406" s="220"/>
      <c r="AV406" s="223">
        <v>8.1913936357797557</v>
      </c>
      <c r="AW406" s="220">
        <v>7.0967628409780463</v>
      </c>
      <c r="AX406" s="224">
        <f t="shared" si="75"/>
        <v>-1.0946307948017093</v>
      </c>
      <c r="AY406" s="225"/>
      <c r="AZ406" s="226"/>
      <c r="BA406" s="226"/>
      <c r="BB406" s="226"/>
      <c r="BC406" s="217"/>
      <c r="BE406" s="227">
        <f t="shared" si="76"/>
        <v>-745</v>
      </c>
      <c r="BK406" s="219"/>
      <c r="BO406" s="219"/>
    </row>
    <row r="407" spans="1:67" s="154" customFormat="1" ht="11.25" x14ac:dyDescent="0.2">
      <c r="A407" s="151">
        <v>750</v>
      </c>
      <c r="B407" s="152" t="s">
        <v>79</v>
      </c>
      <c r="C407" s="151">
        <v>1</v>
      </c>
      <c r="D407" s="215">
        <v>930000</v>
      </c>
      <c r="E407" s="154">
        <v>44000</v>
      </c>
      <c r="F407" s="154">
        <v>118973</v>
      </c>
      <c r="G407" s="154">
        <v>37278.57</v>
      </c>
      <c r="H407" s="154">
        <v>0</v>
      </c>
      <c r="I407" s="154">
        <v>0</v>
      </c>
      <c r="J407" s="154">
        <v>122731</v>
      </c>
      <c r="K407" s="216">
        <v>128203</v>
      </c>
      <c r="L407" s="154">
        <v>0</v>
      </c>
      <c r="M407" s="154">
        <v>0</v>
      </c>
      <c r="N407" s="154">
        <v>0</v>
      </c>
      <c r="O407" s="154">
        <v>0</v>
      </c>
      <c r="P407" s="154">
        <v>0</v>
      </c>
      <c r="Q407" s="154">
        <v>0</v>
      </c>
      <c r="R407" s="154">
        <v>0</v>
      </c>
      <c r="S407" s="154">
        <v>0</v>
      </c>
      <c r="T407" s="154" t="s">
        <v>703</v>
      </c>
      <c r="U407" s="154">
        <f t="shared" si="72"/>
        <v>1381185.57</v>
      </c>
      <c r="V407" s="217">
        <f t="shared" si="66"/>
        <v>10.701470181349666</v>
      </c>
      <c r="X407" s="154">
        <v>7858151.0500000017</v>
      </c>
      <c r="Y407" s="154">
        <v>12906503</v>
      </c>
      <c r="Z407" s="154">
        <f t="shared" si="67"/>
        <v>5048351.9499999983</v>
      </c>
      <c r="AA407" s="154">
        <f t="shared" si="68"/>
        <v>540247.87857883424</v>
      </c>
      <c r="AC407" s="217">
        <v>160.95928147891567</v>
      </c>
      <c r="AD407" s="217">
        <f t="shared" si="69"/>
        <v>157.36850873363096</v>
      </c>
      <c r="AE407" s="218">
        <f t="shared" si="70"/>
        <v>-3.5907727452847098</v>
      </c>
      <c r="AF407" s="154">
        <v>22</v>
      </c>
      <c r="AG407" s="219">
        <v>1</v>
      </c>
      <c r="AH407" s="217">
        <f t="shared" si="71"/>
        <v>157.36850873363096</v>
      </c>
      <c r="AK407" s="220">
        <v>160.95928147891567</v>
      </c>
      <c r="AL407" s="220">
        <v>160.33925334121284</v>
      </c>
      <c r="AM407" s="220">
        <v>160.93449395556721</v>
      </c>
      <c r="AN407" s="220">
        <v>160.95928147891567</v>
      </c>
      <c r="AO407" s="221">
        <v>160.95928147891567</v>
      </c>
      <c r="AP407" s="220">
        <f t="shared" si="73"/>
        <v>157.36850873363096</v>
      </c>
      <c r="AQ407" s="220"/>
      <c r="AR407" s="220"/>
      <c r="AS407" s="220"/>
      <c r="AT407" s="222">
        <f t="shared" si="74"/>
        <v>-3.5907727452847098</v>
      </c>
      <c r="AU407" s="220"/>
      <c r="AV407" s="223">
        <v>-3.842463410154199</v>
      </c>
      <c r="AW407" s="220">
        <v>-5.709365450806148</v>
      </c>
      <c r="AX407" s="224">
        <f t="shared" si="75"/>
        <v>-1.866902040651949</v>
      </c>
      <c r="AY407" s="225"/>
      <c r="AZ407" s="226"/>
      <c r="BA407" s="226"/>
      <c r="BB407" s="226"/>
      <c r="BC407" s="217"/>
      <c r="BE407" s="227">
        <f t="shared" si="76"/>
        <v>-750</v>
      </c>
      <c r="BK407" s="219"/>
      <c r="BO407" s="219"/>
    </row>
    <row r="408" spans="1:67" s="154" customFormat="1" ht="11.25" x14ac:dyDescent="0.2">
      <c r="A408" s="151">
        <v>753</v>
      </c>
      <c r="B408" s="152" t="s">
        <v>206</v>
      </c>
      <c r="C408" s="151">
        <v>1</v>
      </c>
      <c r="D408" s="215">
        <v>1316384</v>
      </c>
      <c r="E408" s="154">
        <v>27276</v>
      </c>
      <c r="F408" s="154">
        <v>84215</v>
      </c>
      <c r="G408" s="154">
        <v>13497.19</v>
      </c>
      <c r="H408" s="154">
        <v>0</v>
      </c>
      <c r="I408" s="154">
        <v>157649.19</v>
      </c>
      <c r="J408" s="154">
        <v>931128.89</v>
      </c>
      <c r="K408" s="216">
        <v>580242.12</v>
      </c>
      <c r="L408" s="154">
        <v>0</v>
      </c>
      <c r="M408" s="154">
        <v>0</v>
      </c>
      <c r="N408" s="154">
        <v>0</v>
      </c>
      <c r="O408" s="154">
        <v>0</v>
      </c>
      <c r="P408" s="154">
        <v>0</v>
      </c>
      <c r="Q408" s="154">
        <v>0</v>
      </c>
      <c r="R408" s="154">
        <v>0</v>
      </c>
      <c r="S408" s="154">
        <v>0</v>
      </c>
      <c r="T408" s="154" t="s">
        <v>703</v>
      </c>
      <c r="U408" s="154">
        <f t="shared" si="72"/>
        <v>3110392.39</v>
      </c>
      <c r="V408" s="217">
        <f t="shared" si="66"/>
        <v>8.8942722695215419</v>
      </c>
      <c r="X408" s="154">
        <v>27040442.530000001</v>
      </c>
      <c r="Y408" s="154">
        <v>34970735.049999997</v>
      </c>
      <c r="Z408" s="154">
        <f t="shared" si="67"/>
        <v>7930292.5199999958</v>
      </c>
      <c r="AA408" s="154">
        <f t="shared" si="68"/>
        <v>705341.80849830073</v>
      </c>
      <c r="AC408" s="217">
        <v>127.80505161844748</v>
      </c>
      <c r="AD408" s="217">
        <f t="shared" si="69"/>
        <v>126.71905499877074</v>
      </c>
      <c r="AE408" s="218">
        <f t="shared" si="70"/>
        <v>-1.0859966196767346</v>
      </c>
      <c r="AF408" s="154">
        <v>11</v>
      </c>
      <c r="AG408" s="219">
        <v>1</v>
      </c>
      <c r="AH408" s="217">
        <f t="shared" si="71"/>
        <v>126.71905499877074</v>
      </c>
      <c r="AK408" s="220">
        <v>127.80505161844748</v>
      </c>
      <c r="AL408" s="220">
        <v>127.52575145076837</v>
      </c>
      <c r="AM408" s="220">
        <v>127.8032439969234</v>
      </c>
      <c r="AN408" s="220">
        <v>127.80505161844748</v>
      </c>
      <c r="AO408" s="221">
        <v>126.36631121530651</v>
      </c>
      <c r="AP408" s="220">
        <f t="shared" si="73"/>
        <v>126.71905499877074</v>
      </c>
      <c r="AQ408" s="220"/>
      <c r="AR408" s="220"/>
      <c r="AS408" s="220"/>
      <c r="AT408" s="222">
        <f t="shared" si="74"/>
        <v>0.35274378346423418</v>
      </c>
      <c r="AU408" s="220"/>
      <c r="AV408" s="223">
        <v>5.6218069031056794</v>
      </c>
      <c r="AW408" s="220">
        <v>4.8998510945365874</v>
      </c>
      <c r="AX408" s="224">
        <f t="shared" si="75"/>
        <v>-0.72195580856909203</v>
      </c>
      <c r="AY408" s="225"/>
      <c r="AZ408" s="226"/>
      <c r="BA408" s="226"/>
      <c r="BB408" s="226"/>
      <c r="BC408" s="217"/>
      <c r="BE408" s="227">
        <f t="shared" si="76"/>
        <v>-753</v>
      </c>
      <c r="BK408" s="219"/>
      <c r="BO408" s="219"/>
    </row>
    <row r="409" spans="1:67" s="154" customFormat="1" ht="11.25" x14ac:dyDescent="0.2">
      <c r="A409" s="151">
        <v>755</v>
      </c>
      <c r="B409" s="152" t="s">
        <v>80</v>
      </c>
      <c r="C409" s="151">
        <v>1</v>
      </c>
      <c r="D409" s="215">
        <v>680000</v>
      </c>
      <c r="E409" s="154">
        <v>194837</v>
      </c>
      <c r="F409" s="154">
        <v>121231</v>
      </c>
      <c r="G409" s="154">
        <v>24500</v>
      </c>
      <c r="H409" s="154">
        <v>0</v>
      </c>
      <c r="I409" s="154">
        <v>50000</v>
      </c>
      <c r="J409" s="154">
        <v>860275</v>
      </c>
      <c r="K409" s="216">
        <v>306653</v>
      </c>
      <c r="L409" s="154">
        <v>0</v>
      </c>
      <c r="M409" s="154">
        <v>0</v>
      </c>
      <c r="N409" s="154">
        <v>0</v>
      </c>
      <c r="O409" s="154">
        <v>0</v>
      </c>
      <c r="P409" s="154">
        <v>0</v>
      </c>
      <c r="Q409" s="154">
        <v>0</v>
      </c>
      <c r="R409" s="154">
        <v>0</v>
      </c>
      <c r="S409" s="154">
        <v>0</v>
      </c>
      <c r="T409" s="154" t="s">
        <v>703</v>
      </c>
      <c r="U409" s="154">
        <f t="shared" si="72"/>
        <v>2237496</v>
      </c>
      <c r="V409" s="217">
        <f t="shared" si="66"/>
        <v>15.732391783451028</v>
      </c>
      <c r="X409" s="154">
        <v>8804675.8299999982</v>
      </c>
      <c r="Y409" s="154">
        <v>14222224</v>
      </c>
      <c r="Z409" s="154">
        <f t="shared" si="67"/>
        <v>5417548.1700000018</v>
      </c>
      <c r="AA409" s="154">
        <f t="shared" si="68"/>
        <v>852309.90316158172</v>
      </c>
      <c r="AC409" s="217">
        <v>147.53206396356518</v>
      </c>
      <c r="AD409" s="217">
        <f t="shared" si="69"/>
        <v>151.8501572912358</v>
      </c>
      <c r="AE409" s="218">
        <f t="shared" si="70"/>
        <v>4.3180933276706241</v>
      </c>
      <c r="AF409" s="154">
        <v>25</v>
      </c>
      <c r="AG409" s="219">
        <v>1</v>
      </c>
      <c r="AH409" s="217">
        <f t="shared" si="71"/>
        <v>151.8501572912358</v>
      </c>
      <c r="AK409" s="220">
        <v>147.53206396356518</v>
      </c>
      <c r="AL409" s="220">
        <v>145.49838103808446</v>
      </c>
      <c r="AM409" s="220">
        <v>146.89745232973178</v>
      </c>
      <c r="AN409" s="220">
        <v>147.53206396356518</v>
      </c>
      <c r="AO409" s="221">
        <v>151.32499763926967</v>
      </c>
      <c r="AP409" s="220">
        <f t="shared" si="73"/>
        <v>151.8501572912358</v>
      </c>
      <c r="AQ409" s="220"/>
      <c r="AR409" s="220"/>
      <c r="AS409" s="220"/>
      <c r="AT409" s="222">
        <f t="shared" si="74"/>
        <v>0.52515965196613479</v>
      </c>
      <c r="AU409" s="220"/>
      <c r="AV409" s="223">
        <v>3.8549616273517633</v>
      </c>
      <c r="AW409" s="220">
        <v>7.0784421182826973</v>
      </c>
      <c r="AX409" s="224">
        <f t="shared" si="75"/>
        <v>3.223480490930934</v>
      </c>
      <c r="AY409" s="225"/>
      <c r="AZ409" s="226"/>
      <c r="BA409" s="226"/>
      <c r="BB409" s="226"/>
      <c r="BC409" s="217"/>
      <c r="BE409" s="227">
        <f t="shared" si="76"/>
        <v>-755</v>
      </c>
      <c r="BK409" s="219"/>
      <c r="BO409" s="219"/>
    </row>
    <row r="410" spans="1:67" s="154" customFormat="1" ht="11.25" x14ac:dyDescent="0.2">
      <c r="A410" s="151">
        <v>760</v>
      </c>
      <c r="B410" s="152" t="s">
        <v>305</v>
      </c>
      <c r="C410" s="151">
        <v>1</v>
      </c>
      <c r="D410" s="215">
        <v>826051</v>
      </c>
      <c r="E410" s="154">
        <v>8178</v>
      </c>
      <c r="F410" s="154">
        <v>9924</v>
      </c>
      <c r="G410" s="154">
        <v>90156.64</v>
      </c>
      <c r="H410" s="154">
        <v>0</v>
      </c>
      <c r="I410" s="154">
        <v>0</v>
      </c>
      <c r="J410" s="154">
        <v>0</v>
      </c>
      <c r="K410" s="216">
        <v>0</v>
      </c>
      <c r="L410" s="154">
        <v>0</v>
      </c>
      <c r="M410" s="154">
        <v>0</v>
      </c>
      <c r="N410" s="154">
        <v>0</v>
      </c>
      <c r="O410" s="154">
        <v>0</v>
      </c>
      <c r="P410" s="154">
        <v>0</v>
      </c>
      <c r="Q410" s="154">
        <v>0</v>
      </c>
      <c r="R410" s="154">
        <v>0</v>
      </c>
      <c r="S410" s="154">
        <v>0</v>
      </c>
      <c r="T410" s="154" t="s">
        <v>703</v>
      </c>
      <c r="U410" s="154">
        <f t="shared" si="72"/>
        <v>934309.64</v>
      </c>
      <c r="V410" s="217">
        <f t="shared" si="66"/>
        <v>3.1851933368202032</v>
      </c>
      <c r="X410" s="154">
        <v>24399125.516533989</v>
      </c>
      <c r="Y410" s="154">
        <v>29332902</v>
      </c>
      <c r="Z410" s="154">
        <f t="shared" si="67"/>
        <v>4933776.4834660105</v>
      </c>
      <c r="AA410" s="154">
        <f t="shared" si="68"/>
        <v>157150.3198049615</v>
      </c>
      <c r="AC410" s="217">
        <v>121.3032629452201</v>
      </c>
      <c r="AD410" s="217">
        <f t="shared" si="69"/>
        <v>119.57703836731437</v>
      </c>
      <c r="AE410" s="218">
        <f t="shared" si="70"/>
        <v>-1.7262245779057253</v>
      </c>
      <c r="AF410" s="154">
        <v>76</v>
      </c>
      <c r="AG410" s="219">
        <v>1</v>
      </c>
      <c r="AH410" s="217">
        <f t="shared" si="71"/>
        <v>119.57703836731437</v>
      </c>
      <c r="AK410" s="220">
        <v>121.3032629452201</v>
      </c>
      <c r="AL410" s="220">
        <v>123.79384913515142</v>
      </c>
      <c r="AM410" s="220">
        <v>123.79384913515142</v>
      </c>
      <c r="AN410" s="220">
        <v>121.3032629452201</v>
      </c>
      <c r="AO410" s="221">
        <v>119.29945366943045</v>
      </c>
      <c r="AP410" s="220">
        <f t="shared" si="73"/>
        <v>119.57703836731437</v>
      </c>
      <c r="AQ410" s="220"/>
      <c r="AR410" s="220"/>
      <c r="AS410" s="220"/>
      <c r="AT410" s="222">
        <f t="shared" si="74"/>
        <v>0.27758469788392404</v>
      </c>
      <c r="AU410" s="220"/>
      <c r="AV410" s="223">
        <v>6.608912157811635</v>
      </c>
      <c r="AW410" s="220">
        <v>4.9675627569133791</v>
      </c>
      <c r="AX410" s="224">
        <f t="shared" si="75"/>
        <v>-1.6413494008982559</v>
      </c>
      <c r="AY410" s="225"/>
      <c r="AZ410" s="226"/>
      <c r="BA410" s="226"/>
      <c r="BB410" s="226"/>
      <c r="BC410" s="217"/>
      <c r="BE410" s="227">
        <f t="shared" si="76"/>
        <v>-760</v>
      </c>
      <c r="BK410" s="219"/>
      <c r="BO410" s="219"/>
    </row>
    <row r="411" spans="1:67" s="154" customFormat="1" ht="11.25" x14ac:dyDescent="0.2">
      <c r="A411" s="151">
        <v>763</v>
      </c>
      <c r="B411" s="152" t="s">
        <v>325</v>
      </c>
      <c r="C411" s="151">
        <v>1</v>
      </c>
      <c r="D411" s="215">
        <v>292375</v>
      </c>
      <c r="E411" s="154">
        <v>0</v>
      </c>
      <c r="F411" s="154">
        <v>8286</v>
      </c>
      <c r="G411" s="154">
        <v>7672.14</v>
      </c>
      <c r="H411" s="154">
        <v>0</v>
      </c>
      <c r="I411" s="154">
        <v>180194</v>
      </c>
      <c r="J411" s="154">
        <v>385683</v>
      </c>
      <c r="K411" s="216">
        <v>633497</v>
      </c>
      <c r="L411" s="154">
        <v>0</v>
      </c>
      <c r="M411" s="154">
        <v>0</v>
      </c>
      <c r="N411" s="154">
        <v>0</v>
      </c>
      <c r="O411" s="154">
        <v>0</v>
      </c>
      <c r="P411" s="154">
        <v>0</v>
      </c>
      <c r="Q411" s="154">
        <v>0</v>
      </c>
      <c r="R411" s="154">
        <v>0</v>
      </c>
      <c r="S411" s="154">
        <v>0</v>
      </c>
      <c r="T411" s="154" t="s">
        <v>703</v>
      </c>
      <c r="U411" s="154">
        <f t="shared" si="72"/>
        <v>1507707.1400000001</v>
      </c>
      <c r="V411" s="217">
        <f t="shared" si="66"/>
        <v>8.5957443484830645</v>
      </c>
      <c r="X411" s="154">
        <v>14135320.560000001</v>
      </c>
      <c r="Y411" s="154">
        <v>17540158</v>
      </c>
      <c r="Z411" s="154">
        <f t="shared" si="67"/>
        <v>3404837.4399999995</v>
      </c>
      <c r="AA411" s="154">
        <f t="shared" si="68"/>
        <v>292671.12182383542</v>
      </c>
      <c r="AC411" s="217">
        <v>123.6557803967078</v>
      </c>
      <c r="AD411" s="217">
        <f t="shared" si="69"/>
        <v>122.01694899642348</v>
      </c>
      <c r="AE411" s="218">
        <f t="shared" si="70"/>
        <v>-1.6388314002843174</v>
      </c>
      <c r="AF411" s="154">
        <v>4</v>
      </c>
      <c r="AG411" s="219">
        <v>1</v>
      </c>
      <c r="AH411" s="217">
        <f t="shared" si="71"/>
        <v>122.01694899642348</v>
      </c>
      <c r="AK411" s="220">
        <v>123.6557803967078</v>
      </c>
      <c r="AL411" s="220">
        <v>123.8329087093344</v>
      </c>
      <c r="AM411" s="220">
        <v>123.65664889348142</v>
      </c>
      <c r="AN411" s="220">
        <v>123.6557803967078</v>
      </c>
      <c r="AO411" s="221">
        <v>121.89864923632685</v>
      </c>
      <c r="AP411" s="220">
        <f t="shared" si="73"/>
        <v>122.01694899642348</v>
      </c>
      <c r="AQ411" s="220"/>
      <c r="AR411" s="220"/>
      <c r="AS411" s="220"/>
      <c r="AT411" s="222">
        <f t="shared" si="74"/>
        <v>0.11829976009663312</v>
      </c>
      <c r="AU411" s="220"/>
      <c r="AV411" s="223">
        <v>7.1426323157284104</v>
      </c>
      <c r="AW411" s="220">
        <v>5.1468436778452027</v>
      </c>
      <c r="AX411" s="224">
        <f t="shared" si="75"/>
        <v>-1.9957886378832077</v>
      </c>
      <c r="AY411" s="225"/>
      <c r="AZ411" s="226"/>
      <c r="BA411" s="226"/>
      <c r="BB411" s="226"/>
      <c r="BC411" s="217" t="s">
        <v>707</v>
      </c>
      <c r="BE411" s="227">
        <f t="shared" si="76"/>
        <v>-763</v>
      </c>
      <c r="BK411" s="219"/>
      <c r="BO411" s="219"/>
    </row>
    <row r="412" spans="1:67" s="154" customFormat="1" ht="11.25" x14ac:dyDescent="0.2">
      <c r="A412" s="151">
        <v>765</v>
      </c>
      <c r="B412" s="152" t="s">
        <v>548</v>
      </c>
      <c r="C412" s="151">
        <v>1</v>
      </c>
      <c r="D412" s="215">
        <v>865500</v>
      </c>
      <c r="E412" s="154">
        <v>0</v>
      </c>
      <c r="F412" s="154">
        <v>68539</v>
      </c>
      <c r="G412" s="154">
        <v>0</v>
      </c>
      <c r="H412" s="154">
        <v>0</v>
      </c>
      <c r="I412" s="154">
        <v>0</v>
      </c>
      <c r="J412" s="154">
        <v>0</v>
      </c>
      <c r="K412" s="216">
        <v>0</v>
      </c>
      <c r="L412" s="154">
        <v>0</v>
      </c>
      <c r="M412" s="154">
        <v>0</v>
      </c>
      <c r="N412" s="154">
        <v>0</v>
      </c>
      <c r="O412" s="154">
        <v>0</v>
      </c>
      <c r="P412" s="154">
        <v>0</v>
      </c>
      <c r="Q412" s="154">
        <v>0</v>
      </c>
      <c r="R412" s="154">
        <v>0</v>
      </c>
      <c r="S412" s="154">
        <v>0</v>
      </c>
      <c r="T412" s="154" t="s">
        <v>703</v>
      </c>
      <c r="U412" s="154">
        <f t="shared" si="72"/>
        <v>934039</v>
      </c>
      <c r="V412" s="217">
        <f t="shared" si="66"/>
        <v>5.8310271356181591</v>
      </c>
      <c r="X412" s="154">
        <v>9252135.43990748</v>
      </c>
      <c r="Y412" s="154">
        <v>16018430</v>
      </c>
      <c r="Z412" s="154">
        <f t="shared" si="67"/>
        <v>6766294.56009252</v>
      </c>
      <c r="AA412" s="154">
        <f t="shared" si="68"/>
        <v>394544.47187485022</v>
      </c>
      <c r="AC412" s="217">
        <v>173.98604196843561</v>
      </c>
      <c r="AD412" s="217">
        <f t="shared" si="69"/>
        <v>168.86788600969061</v>
      </c>
      <c r="AE412" s="218">
        <f t="shared" si="70"/>
        <v>-5.1181559587450067</v>
      </c>
      <c r="AF412" s="154">
        <v>0</v>
      </c>
      <c r="AG412" s="219">
        <v>1</v>
      </c>
      <c r="AH412" s="217">
        <f t="shared" si="71"/>
        <v>168.86788600969061</v>
      </c>
      <c r="AK412" s="220">
        <v>173.98604196843561</v>
      </c>
      <c r="AL412" s="220">
        <v>173.88361430911417</v>
      </c>
      <c r="AM412" s="220">
        <v>173.98604196843561</v>
      </c>
      <c r="AN412" s="220">
        <v>173.98604196843561</v>
      </c>
      <c r="AO412" s="221">
        <v>169.0025480890765</v>
      </c>
      <c r="AP412" s="220">
        <f t="shared" si="73"/>
        <v>168.86788600969061</v>
      </c>
      <c r="AQ412" s="220"/>
      <c r="AR412" s="220"/>
      <c r="AS412" s="220"/>
      <c r="AT412" s="222">
        <f t="shared" si="74"/>
        <v>-0.13466207938589037</v>
      </c>
      <c r="AU412" s="220"/>
      <c r="AV412" s="223">
        <v>5.6465870802141813</v>
      </c>
      <c r="AW412" s="220">
        <v>2.5611162816427573</v>
      </c>
      <c r="AX412" s="224">
        <f t="shared" si="75"/>
        <v>-3.085470798571424</v>
      </c>
      <c r="AY412" s="225"/>
      <c r="AZ412" s="226"/>
      <c r="BA412" s="226"/>
      <c r="BB412" s="226"/>
      <c r="BC412" s="217"/>
      <c r="BE412" s="227">
        <f t="shared" si="76"/>
        <v>-765</v>
      </c>
      <c r="BK412" s="219"/>
      <c r="BO412" s="219"/>
    </row>
    <row r="413" spans="1:67" s="154" customFormat="1" ht="11.25" x14ac:dyDescent="0.2">
      <c r="A413" s="151">
        <v>766</v>
      </c>
      <c r="B413" s="152" t="s">
        <v>282</v>
      </c>
      <c r="C413" s="151">
        <v>1</v>
      </c>
      <c r="D413" s="215">
        <v>562755</v>
      </c>
      <c r="E413" s="154">
        <v>0</v>
      </c>
      <c r="F413" s="154">
        <v>0</v>
      </c>
      <c r="G413" s="154">
        <v>0</v>
      </c>
      <c r="H413" s="154">
        <v>0</v>
      </c>
      <c r="I413" s="154">
        <v>0</v>
      </c>
      <c r="J413" s="154">
        <v>0</v>
      </c>
      <c r="K413" s="216">
        <v>175000</v>
      </c>
      <c r="L413" s="154">
        <v>0</v>
      </c>
      <c r="M413" s="154">
        <v>0</v>
      </c>
      <c r="N413" s="154">
        <v>0</v>
      </c>
      <c r="O413" s="154">
        <v>0</v>
      </c>
      <c r="P413" s="154">
        <v>0</v>
      </c>
      <c r="Q413" s="154">
        <v>0</v>
      </c>
      <c r="R413" s="154">
        <v>0</v>
      </c>
      <c r="S413" s="154">
        <v>0</v>
      </c>
      <c r="T413" s="154" t="s">
        <v>703</v>
      </c>
      <c r="U413" s="154">
        <f t="shared" si="72"/>
        <v>737755</v>
      </c>
      <c r="V413" s="217">
        <f t="shared" si="66"/>
        <v>3.1549061911947005</v>
      </c>
      <c r="X413" s="154">
        <v>18106696.800181068</v>
      </c>
      <c r="Y413" s="154">
        <v>23384372</v>
      </c>
      <c r="Z413" s="154">
        <f t="shared" si="67"/>
        <v>5277675.1998189315</v>
      </c>
      <c r="AA413" s="154">
        <f t="shared" si="68"/>
        <v>166505.70163023478</v>
      </c>
      <c r="AC413" s="217">
        <v>130.19836707573944</v>
      </c>
      <c r="AD413" s="217">
        <f t="shared" si="69"/>
        <v>128.22806144375039</v>
      </c>
      <c r="AE413" s="218">
        <f t="shared" si="70"/>
        <v>-1.9703056319890493</v>
      </c>
      <c r="AF413" s="154">
        <v>4</v>
      </c>
      <c r="AG413" s="219">
        <v>1</v>
      </c>
      <c r="AH413" s="217">
        <f t="shared" si="71"/>
        <v>128.22806144375039</v>
      </c>
      <c r="AK413" s="220">
        <v>130.19836707573944</v>
      </c>
      <c r="AL413" s="220">
        <v>130.38928038326335</v>
      </c>
      <c r="AM413" s="220">
        <v>130.19884418754299</v>
      </c>
      <c r="AN413" s="220">
        <v>130.19836707573944</v>
      </c>
      <c r="AO413" s="221">
        <v>128.06882161893921</v>
      </c>
      <c r="AP413" s="220">
        <f t="shared" si="73"/>
        <v>128.22806144375039</v>
      </c>
      <c r="AQ413" s="220"/>
      <c r="AR413" s="220"/>
      <c r="AS413" s="220"/>
      <c r="AT413" s="222">
        <f t="shared" si="74"/>
        <v>0.1592398248111806</v>
      </c>
      <c r="AU413" s="220"/>
      <c r="AV413" s="223">
        <v>5.0639948109103186</v>
      </c>
      <c r="AW413" s="220">
        <v>3.5322605181595632</v>
      </c>
      <c r="AX413" s="224">
        <f t="shared" si="75"/>
        <v>-1.5317342927507553</v>
      </c>
      <c r="AY413" s="225"/>
      <c r="AZ413" s="226"/>
      <c r="BA413" s="226"/>
      <c r="BB413" s="226"/>
      <c r="BC413" s="217" t="s">
        <v>710</v>
      </c>
      <c r="BE413" s="227">
        <f t="shared" si="76"/>
        <v>-766</v>
      </c>
      <c r="BK413" s="219"/>
      <c r="BO413" s="219"/>
    </row>
    <row r="414" spans="1:67" s="154" customFormat="1" ht="11.25" x14ac:dyDescent="0.2">
      <c r="A414" s="151">
        <v>767</v>
      </c>
      <c r="B414" s="152" t="s">
        <v>207</v>
      </c>
      <c r="C414" s="151">
        <v>1</v>
      </c>
      <c r="D414" s="215">
        <v>882500</v>
      </c>
      <c r="E414" s="154">
        <v>35000</v>
      </c>
      <c r="F414" s="154">
        <v>177048</v>
      </c>
      <c r="G414" s="154">
        <v>70916.160000000003</v>
      </c>
      <c r="H414" s="154">
        <v>0</v>
      </c>
      <c r="I414" s="154">
        <v>0</v>
      </c>
      <c r="J414" s="154">
        <v>400000</v>
      </c>
      <c r="K414" s="216">
        <v>575000</v>
      </c>
      <c r="L414" s="154">
        <v>0</v>
      </c>
      <c r="M414" s="154">
        <v>0</v>
      </c>
      <c r="N414" s="154">
        <v>0</v>
      </c>
      <c r="O414" s="154">
        <v>0</v>
      </c>
      <c r="P414" s="154">
        <v>0</v>
      </c>
      <c r="Q414" s="154">
        <v>0</v>
      </c>
      <c r="R414" s="154">
        <v>0</v>
      </c>
      <c r="S414" s="154">
        <v>0</v>
      </c>
      <c r="T414" s="154" t="s">
        <v>703</v>
      </c>
      <c r="U414" s="154">
        <f t="shared" si="72"/>
        <v>2140464.16</v>
      </c>
      <c r="V414" s="217">
        <f t="shared" si="66"/>
        <v>8.6362681078198733</v>
      </c>
      <c r="X414" s="154">
        <v>22391801.729999993</v>
      </c>
      <c r="Y414" s="154">
        <v>24784596</v>
      </c>
      <c r="Z414" s="154">
        <f t="shared" si="67"/>
        <v>2392794.270000007</v>
      </c>
      <c r="AA414" s="154">
        <f t="shared" si="68"/>
        <v>206648.12842575196</v>
      </c>
      <c r="AC414" s="217">
        <v>111.55667406755097</v>
      </c>
      <c r="AD414" s="217">
        <f t="shared" si="69"/>
        <v>109.76315424696401</v>
      </c>
      <c r="AE414" s="218">
        <f t="shared" si="70"/>
        <v>-1.7935198205869654</v>
      </c>
      <c r="AF414" s="154">
        <v>64</v>
      </c>
      <c r="AG414" s="219">
        <v>1</v>
      </c>
      <c r="AH414" s="217">
        <f t="shared" si="71"/>
        <v>109.76315424696401</v>
      </c>
      <c r="AK414" s="220">
        <v>111.55667406755097</v>
      </c>
      <c r="AL414" s="220">
        <v>112.91191095081913</v>
      </c>
      <c r="AM414" s="220">
        <v>111.60642522136261</v>
      </c>
      <c r="AN414" s="220">
        <v>111.55667406755097</v>
      </c>
      <c r="AO414" s="221">
        <v>109.70310809791729</v>
      </c>
      <c r="AP414" s="220">
        <f t="shared" si="73"/>
        <v>109.76315424696401</v>
      </c>
      <c r="AQ414" s="220"/>
      <c r="AR414" s="220"/>
      <c r="AS414" s="220"/>
      <c r="AT414" s="222">
        <f t="shared" si="74"/>
        <v>6.0046149046712571E-2</v>
      </c>
      <c r="AU414" s="220"/>
      <c r="AV414" s="223">
        <v>6.2409354244572723</v>
      </c>
      <c r="AW414" s="220">
        <v>4.4405728720955686</v>
      </c>
      <c r="AX414" s="224">
        <f t="shared" si="75"/>
        <v>-1.8003625523617037</v>
      </c>
      <c r="AY414" s="225"/>
      <c r="AZ414" s="226"/>
      <c r="BA414" s="226"/>
      <c r="BB414" s="226"/>
      <c r="BC414" s="217"/>
      <c r="BE414" s="227">
        <f t="shared" si="76"/>
        <v>-767</v>
      </c>
      <c r="BK414" s="219"/>
      <c r="BO414" s="219"/>
    </row>
    <row r="415" spans="1:67" s="154" customFormat="1" ht="11.25" x14ac:dyDescent="0.2">
      <c r="A415" s="151">
        <v>770</v>
      </c>
      <c r="B415" s="152" t="s">
        <v>354</v>
      </c>
      <c r="C415" s="151">
        <v>1</v>
      </c>
      <c r="D415" s="215">
        <v>408000</v>
      </c>
      <c r="E415" s="154">
        <v>0</v>
      </c>
      <c r="F415" s="154">
        <v>61274</v>
      </c>
      <c r="G415" s="154">
        <v>17843</v>
      </c>
      <c r="H415" s="154">
        <v>0</v>
      </c>
      <c r="I415" s="154">
        <v>0</v>
      </c>
      <c r="J415" s="154">
        <v>0</v>
      </c>
      <c r="K415" s="216">
        <v>0</v>
      </c>
      <c r="L415" s="154">
        <v>0</v>
      </c>
      <c r="M415" s="154">
        <v>0</v>
      </c>
      <c r="N415" s="154">
        <v>0</v>
      </c>
      <c r="O415" s="154">
        <v>0</v>
      </c>
      <c r="P415" s="154">
        <v>0</v>
      </c>
      <c r="Q415" s="154">
        <v>0</v>
      </c>
      <c r="R415" s="154">
        <v>0</v>
      </c>
      <c r="S415" s="154">
        <v>0</v>
      </c>
      <c r="T415" s="154" t="s">
        <v>706</v>
      </c>
      <c r="U415" s="154">
        <f t="shared" si="72"/>
        <v>201517</v>
      </c>
      <c r="V415" s="217">
        <f t="shared" si="66"/>
        <v>0.76889391673837004</v>
      </c>
      <c r="X415" s="154">
        <v>22722962.140000004</v>
      </c>
      <c r="Y415" s="154">
        <v>26208687</v>
      </c>
      <c r="Z415" s="154">
        <f t="shared" si="67"/>
        <v>3485724.8599999957</v>
      </c>
      <c r="AA415" s="154">
        <f t="shared" si="68"/>
        <v>26801.526402777032</v>
      </c>
      <c r="AC415" s="217">
        <v>115.0928067775188</v>
      </c>
      <c r="AD415" s="217">
        <f t="shared" si="69"/>
        <v>115.22214978965424</v>
      </c>
      <c r="AE415" s="218">
        <f t="shared" si="70"/>
        <v>0.1293430121354362</v>
      </c>
      <c r="AF415" s="154">
        <v>8</v>
      </c>
      <c r="AG415" s="219">
        <v>1</v>
      </c>
      <c r="AH415" s="217">
        <f t="shared" si="71"/>
        <v>115.22214978965424</v>
      </c>
      <c r="AK415" s="220">
        <v>115.0928067775188</v>
      </c>
      <c r="AL415" s="220">
        <v>115.0593946972746</v>
      </c>
      <c r="AM415" s="220">
        <v>115.09271156018299</v>
      </c>
      <c r="AN415" s="220">
        <v>115.0928067775188</v>
      </c>
      <c r="AO415" s="221">
        <v>115.51617737868567</v>
      </c>
      <c r="AP415" s="220">
        <f t="shared" si="73"/>
        <v>115.22214978965424</v>
      </c>
      <c r="AQ415" s="220"/>
      <c r="AR415" s="220"/>
      <c r="AS415" s="220"/>
      <c r="AT415" s="222">
        <f t="shared" si="74"/>
        <v>-0.29402758903142967</v>
      </c>
      <c r="AU415" s="220"/>
      <c r="AV415" s="223">
        <v>4.4642011987306311</v>
      </c>
      <c r="AW415" s="220">
        <v>4.4681650301824885</v>
      </c>
      <c r="AX415" s="224">
        <f t="shared" si="75"/>
        <v>3.9638314518573026E-3</v>
      </c>
      <c r="AY415" s="225"/>
      <c r="AZ415" s="226"/>
      <c r="BA415" s="226"/>
      <c r="BB415" s="226"/>
      <c r="BC415" s="217"/>
      <c r="BE415" s="227">
        <f t="shared" si="76"/>
        <v>-770</v>
      </c>
      <c r="BK415" s="219"/>
      <c r="BO415" s="219"/>
    </row>
    <row r="416" spans="1:67" s="154" customFormat="1" ht="11.25" x14ac:dyDescent="0.2">
      <c r="A416" s="151">
        <v>773</v>
      </c>
      <c r="B416" s="152" t="s">
        <v>289</v>
      </c>
      <c r="C416" s="151">
        <v>1</v>
      </c>
      <c r="D416" s="215">
        <v>1651069</v>
      </c>
      <c r="E416" s="154">
        <v>9733</v>
      </c>
      <c r="F416" s="154">
        <v>199191</v>
      </c>
      <c r="G416" s="154">
        <v>51588.25</v>
      </c>
      <c r="H416" s="154">
        <v>0</v>
      </c>
      <c r="I416" s="154">
        <v>0</v>
      </c>
      <c r="J416" s="154">
        <v>1018067</v>
      </c>
      <c r="K416" s="216">
        <v>0</v>
      </c>
      <c r="L416" s="154">
        <v>0</v>
      </c>
      <c r="M416" s="154">
        <v>0</v>
      </c>
      <c r="N416" s="154">
        <v>0</v>
      </c>
      <c r="O416" s="154">
        <v>0</v>
      </c>
      <c r="P416" s="154">
        <v>0</v>
      </c>
      <c r="Q416" s="154">
        <v>0</v>
      </c>
      <c r="R416" s="154">
        <v>0</v>
      </c>
      <c r="S416" s="154">
        <v>0</v>
      </c>
      <c r="T416" s="154" t="s">
        <v>703</v>
      </c>
      <c r="U416" s="154">
        <f t="shared" si="72"/>
        <v>2929648.25</v>
      </c>
      <c r="V416" s="217">
        <f t="shared" si="66"/>
        <v>6.2678288188636282</v>
      </c>
      <c r="X416" s="154">
        <v>30407397.850965925</v>
      </c>
      <c r="Y416" s="154">
        <v>46741038</v>
      </c>
      <c r="Z416" s="154">
        <f t="shared" si="67"/>
        <v>16333640.149034075</v>
      </c>
      <c r="AA416" s="154">
        <f t="shared" si="68"/>
        <v>1023764.6044306379</v>
      </c>
      <c r="AC416" s="217">
        <v>152.62106089920781</v>
      </c>
      <c r="AD416" s="217">
        <f t="shared" si="69"/>
        <v>150.34918022134244</v>
      </c>
      <c r="AE416" s="218">
        <f t="shared" si="70"/>
        <v>-2.2718806778653686</v>
      </c>
      <c r="AF416" s="154">
        <v>43</v>
      </c>
      <c r="AG416" s="219">
        <v>1</v>
      </c>
      <c r="AH416" s="217">
        <f t="shared" si="71"/>
        <v>150.34918022134244</v>
      </c>
      <c r="AK416" s="220">
        <v>152.62106089920781</v>
      </c>
      <c r="AL416" s="220">
        <v>152.80481662438859</v>
      </c>
      <c r="AM416" s="220">
        <v>152.62337246560861</v>
      </c>
      <c r="AN416" s="220">
        <v>152.62106089920781</v>
      </c>
      <c r="AO416" s="221">
        <v>150.370164590972</v>
      </c>
      <c r="AP416" s="220">
        <f t="shared" si="73"/>
        <v>150.34918022134244</v>
      </c>
      <c r="AQ416" s="220"/>
      <c r="AR416" s="220"/>
      <c r="AS416" s="220"/>
      <c r="AT416" s="222">
        <f t="shared" si="74"/>
        <v>-2.0984369629559296E-2</v>
      </c>
      <c r="AU416" s="220"/>
      <c r="AV416" s="223">
        <v>7.3140824656866474</v>
      </c>
      <c r="AW416" s="220">
        <v>5.4995890482753502</v>
      </c>
      <c r="AX416" s="224">
        <f t="shared" si="75"/>
        <v>-1.8144934174112972</v>
      </c>
      <c r="AY416" s="225"/>
      <c r="AZ416" s="226"/>
      <c r="BA416" s="226"/>
      <c r="BB416" s="226"/>
      <c r="BC416" s="217"/>
      <c r="BE416" s="227">
        <f t="shared" si="76"/>
        <v>-773</v>
      </c>
      <c r="BK416" s="219"/>
      <c r="BO416" s="219"/>
    </row>
    <row r="417" spans="1:85" s="154" customFormat="1" ht="11.25" x14ac:dyDescent="0.2">
      <c r="A417" s="151">
        <v>774</v>
      </c>
      <c r="B417" s="152" t="s">
        <v>256</v>
      </c>
      <c r="C417" s="151">
        <v>1</v>
      </c>
      <c r="D417" s="215">
        <v>405574</v>
      </c>
      <c r="E417" s="154">
        <v>0</v>
      </c>
      <c r="F417" s="154">
        <v>5412</v>
      </c>
      <c r="G417" s="154">
        <v>91803.029604439304</v>
      </c>
      <c r="H417" s="154">
        <v>0</v>
      </c>
      <c r="I417" s="154">
        <v>0</v>
      </c>
      <c r="J417" s="154">
        <v>0</v>
      </c>
      <c r="K417" s="216">
        <v>0</v>
      </c>
      <c r="L417" s="154">
        <v>0</v>
      </c>
      <c r="M417" s="154">
        <v>0</v>
      </c>
      <c r="N417" s="154">
        <v>0</v>
      </c>
      <c r="O417" s="154">
        <v>0</v>
      </c>
      <c r="P417" s="154">
        <v>0</v>
      </c>
      <c r="Q417" s="154">
        <v>0</v>
      </c>
      <c r="R417" s="154">
        <v>0</v>
      </c>
      <c r="S417" s="154">
        <v>0</v>
      </c>
      <c r="T417" s="154" t="s">
        <v>706</v>
      </c>
      <c r="U417" s="154">
        <f t="shared" si="72"/>
        <v>218887.22960443929</v>
      </c>
      <c r="V417" s="217">
        <f t="shared" si="66"/>
        <v>1.4801379103610097</v>
      </c>
      <c r="X417" s="154">
        <v>5529555.0699999994</v>
      </c>
      <c r="Y417" s="154">
        <v>14788299.66263428</v>
      </c>
      <c r="Z417" s="154">
        <f t="shared" si="67"/>
        <v>9258744.5926342793</v>
      </c>
      <c r="AA417" s="154">
        <f t="shared" si="68"/>
        <v>137042.18873908001</v>
      </c>
      <c r="AC417" s="217">
        <v>268.87305725947368</v>
      </c>
      <c r="AD417" s="217">
        <f t="shared" si="69"/>
        <v>264.96268304450041</v>
      </c>
      <c r="AE417" s="218">
        <f t="shared" si="70"/>
        <v>-3.9103742149732739</v>
      </c>
      <c r="AF417" s="154">
        <v>36</v>
      </c>
      <c r="AG417" s="219">
        <v>1</v>
      </c>
      <c r="AH417" s="217">
        <f t="shared" si="71"/>
        <v>264.96268304450041</v>
      </c>
      <c r="AK417" s="220">
        <v>268.87305725947368</v>
      </c>
      <c r="AL417" s="220">
        <v>267.720304674141</v>
      </c>
      <c r="AM417" s="220">
        <v>268.77787326032552</v>
      </c>
      <c r="AN417" s="220">
        <v>268.87305725947368</v>
      </c>
      <c r="AO417" s="221">
        <v>263.33471610196011</v>
      </c>
      <c r="AP417" s="220">
        <f t="shared" si="73"/>
        <v>264.96268304450041</v>
      </c>
      <c r="AQ417" s="220"/>
      <c r="AR417" s="220"/>
      <c r="AS417" s="220"/>
      <c r="AT417" s="222">
        <f t="shared" si="74"/>
        <v>1.6279669425402972</v>
      </c>
      <c r="AU417" s="220"/>
      <c r="AV417" s="223">
        <v>9.8180580458174873</v>
      </c>
      <c r="AW417" s="220">
        <v>7.9397021738685254</v>
      </c>
      <c r="AX417" s="224">
        <f t="shared" si="75"/>
        <v>-1.8783558719489619</v>
      </c>
      <c r="AY417" s="225"/>
      <c r="AZ417" s="226"/>
      <c r="BA417" s="226"/>
      <c r="BB417" s="226"/>
      <c r="BC417" s="217"/>
      <c r="BE417" s="227">
        <f t="shared" si="76"/>
        <v>-774</v>
      </c>
      <c r="BK417" s="219"/>
      <c r="BO417" s="219"/>
    </row>
    <row r="418" spans="1:85" s="154" customFormat="1" ht="11.25" x14ac:dyDescent="0.2">
      <c r="A418" s="151">
        <v>775</v>
      </c>
      <c r="B418" s="152" t="s">
        <v>157</v>
      </c>
      <c r="C418" s="151">
        <v>1</v>
      </c>
      <c r="D418" s="215">
        <v>3438242</v>
      </c>
      <c r="E418" s="154">
        <v>879950</v>
      </c>
      <c r="F418" s="154">
        <v>0</v>
      </c>
      <c r="G418" s="154">
        <v>0</v>
      </c>
      <c r="H418" s="154">
        <v>0</v>
      </c>
      <c r="I418" s="154">
        <v>0</v>
      </c>
      <c r="J418" s="154">
        <v>1683620</v>
      </c>
      <c r="K418" s="216">
        <v>0</v>
      </c>
      <c r="L418" s="154">
        <v>0</v>
      </c>
      <c r="M418" s="154">
        <v>0</v>
      </c>
      <c r="N418" s="154">
        <v>0</v>
      </c>
      <c r="O418" s="154">
        <v>0</v>
      </c>
      <c r="P418" s="154">
        <v>0</v>
      </c>
      <c r="Q418" s="154">
        <v>0</v>
      </c>
      <c r="R418" s="154">
        <v>0</v>
      </c>
      <c r="S418" s="154">
        <v>0</v>
      </c>
      <c r="T418" s="154" t="s">
        <v>703</v>
      </c>
      <c r="U418" s="154">
        <f t="shared" si="72"/>
        <v>6001812</v>
      </c>
      <c r="V418" s="217">
        <f t="shared" si="66"/>
        <v>6.3091463416384217</v>
      </c>
      <c r="X418" s="154">
        <v>84952456.879999995</v>
      </c>
      <c r="Y418" s="154">
        <v>95128749.200028688</v>
      </c>
      <c r="Z418" s="154">
        <f t="shared" si="67"/>
        <v>10176292.320028692</v>
      </c>
      <c r="AA418" s="154">
        <f t="shared" si="68"/>
        <v>642037.17462352198</v>
      </c>
      <c r="AC418" s="217">
        <v>123.29816209035354</v>
      </c>
      <c r="AD418" s="217">
        <f t="shared" si="69"/>
        <v>111.22304815606785</v>
      </c>
      <c r="AE418" s="218">
        <f t="shared" si="70"/>
        <v>-12.075113934285696</v>
      </c>
      <c r="AF418" s="154">
        <v>46</v>
      </c>
      <c r="AG418" s="219">
        <v>1</v>
      </c>
      <c r="AH418" s="217">
        <f t="shared" si="71"/>
        <v>111.22304815606785</v>
      </c>
      <c r="AK418" s="220">
        <v>123.29816209035354</v>
      </c>
      <c r="AL418" s="220">
        <v>128.17664689744015</v>
      </c>
      <c r="AM418" s="220">
        <v>128.17664689744015</v>
      </c>
      <c r="AN418" s="220">
        <v>123.29816209035354</v>
      </c>
      <c r="AO418" s="221">
        <v>123.29816209035354</v>
      </c>
      <c r="AP418" s="220">
        <f t="shared" si="73"/>
        <v>111.22304815606785</v>
      </c>
      <c r="AQ418" s="220"/>
      <c r="AR418" s="220"/>
      <c r="AS418" s="220"/>
      <c r="AT418" s="222">
        <f t="shared" si="74"/>
        <v>-12.075113934285696</v>
      </c>
      <c r="AU418" s="220"/>
      <c r="AV418" s="223">
        <v>6.8993424697728569</v>
      </c>
      <c r="AW418" s="220">
        <v>-4.097815022477187</v>
      </c>
      <c r="AX418" s="224">
        <f t="shared" si="75"/>
        <v>-10.997157492250043</v>
      </c>
      <c r="AY418" s="225"/>
      <c r="AZ418" s="226"/>
      <c r="BA418" s="226"/>
      <c r="BB418" s="226"/>
      <c r="BC418" s="217"/>
      <c r="BE418" s="227">
        <f t="shared" si="76"/>
        <v>-775</v>
      </c>
      <c r="BK418" s="219"/>
      <c r="BO418" s="219"/>
    </row>
    <row r="419" spans="1:85" s="154" customFormat="1" ht="11.25" x14ac:dyDescent="0.2">
      <c r="A419" s="151">
        <v>778</v>
      </c>
      <c r="B419" s="152" t="s">
        <v>355</v>
      </c>
      <c r="C419" s="151">
        <v>1</v>
      </c>
      <c r="D419" s="215">
        <v>407002</v>
      </c>
      <c r="E419" s="154">
        <v>0</v>
      </c>
      <c r="F419" s="154">
        <v>95066</v>
      </c>
      <c r="G419" s="154">
        <v>13111</v>
      </c>
      <c r="H419" s="154">
        <v>0</v>
      </c>
      <c r="I419" s="154">
        <v>0</v>
      </c>
      <c r="J419" s="154">
        <v>0</v>
      </c>
      <c r="K419" s="216">
        <v>0</v>
      </c>
      <c r="L419" s="154">
        <v>0</v>
      </c>
      <c r="M419" s="154">
        <v>0</v>
      </c>
      <c r="N419" s="154">
        <v>0</v>
      </c>
      <c r="O419" s="154">
        <v>0</v>
      </c>
      <c r="P419" s="154">
        <v>0</v>
      </c>
      <c r="Q419" s="154">
        <v>0</v>
      </c>
      <c r="R419" s="154">
        <v>0</v>
      </c>
      <c r="S419" s="154">
        <v>0</v>
      </c>
      <c r="T419" s="154" t="s">
        <v>703</v>
      </c>
      <c r="U419" s="154">
        <f t="shared" si="72"/>
        <v>515179</v>
      </c>
      <c r="V419" s="217">
        <f t="shared" si="66"/>
        <v>2.8193079903769682</v>
      </c>
      <c r="X419" s="154">
        <v>16750016.709999999</v>
      </c>
      <c r="Y419" s="154">
        <v>18273243</v>
      </c>
      <c r="Z419" s="154">
        <f t="shared" si="67"/>
        <v>1523226.290000001</v>
      </c>
      <c r="AA419" s="154">
        <f t="shared" si="68"/>
        <v>42944.440505492683</v>
      </c>
      <c r="AC419" s="217">
        <v>116.54965458390774</v>
      </c>
      <c r="AD419" s="217">
        <f t="shared" si="69"/>
        <v>108.83749476268139</v>
      </c>
      <c r="AE419" s="218">
        <f t="shared" si="70"/>
        <v>-7.7121598212263507</v>
      </c>
      <c r="AF419" s="154">
        <v>9</v>
      </c>
      <c r="AG419" s="219">
        <v>1</v>
      </c>
      <c r="AH419" s="217">
        <f t="shared" si="71"/>
        <v>108.83749476268139</v>
      </c>
      <c r="AK419" s="220">
        <v>116.54965458390774</v>
      </c>
      <c r="AL419" s="220">
        <v>116.32480992098431</v>
      </c>
      <c r="AM419" s="220">
        <v>116.54795630838117</v>
      </c>
      <c r="AN419" s="220">
        <v>116.54965458390774</v>
      </c>
      <c r="AO419" s="221">
        <v>109.13143805752318</v>
      </c>
      <c r="AP419" s="220">
        <f t="shared" si="73"/>
        <v>108.83749476268139</v>
      </c>
      <c r="AQ419" s="220"/>
      <c r="AR419" s="220"/>
      <c r="AS419" s="220"/>
      <c r="AT419" s="222">
        <f t="shared" si="74"/>
        <v>-0.29394329484179593</v>
      </c>
      <c r="AU419" s="220"/>
      <c r="AV419" s="223">
        <v>9.9744538527820712</v>
      </c>
      <c r="AW419" s="220">
        <v>2.1867780355201281</v>
      </c>
      <c r="AX419" s="224">
        <f t="shared" si="75"/>
        <v>-7.7876758172619436</v>
      </c>
      <c r="AY419" s="225"/>
      <c r="AZ419" s="226"/>
      <c r="BA419" s="226"/>
      <c r="BB419" s="226"/>
      <c r="BC419" s="217"/>
      <c r="BE419" s="227">
        <f t="shared" si="76"/>
        <v>-778</v>
      </c>
      <c r="BK419" s="219"/>
      <c r="BO419" s="219"/>
    </row>
    <row r="420" spans="1:85" s="154" customFormat="1" ht="11.25" x14ac:dyDescent="0.2">
      <c r="A420" s="151">
        <v>780</v>
      </c>
      <c r="B420" s="152" t="s">
        <v>180</v>
      </c>
      <c r="C420" s="151">
        <v>1</v>
      </c>
      <c r="D420" s="215">
        <v>1269216</v>
      </c>
      <c r="E420" s="154">
        <v>2255840</v>
      </c>
      <c r="F420" s="154">
        <v>51749</v>
      </c>
      <c r="G420" s="154">
        <v>94701.81</v>
      </c>
      <c r="H420" s="154">
        <v>0</v>
      </c>
      <c r="I420" s="154">
        <v>0</v>
      </c>
      <c r="J420" s="154">
        <v>0</v>
      </c>
      <c r="K420" s="216">
        <v>0</v>
      </c>
      <c r="L420" s="154">
        <v>0</v>
      </c>
      <c r="M420" s="154">
        <v>0</v>
      </c>
      <c r="N420" s="154">
        <v>0</v>
      </c>
      <c r="O420" s="154">
        <v>0</v>
      </c>
      <c r="P420" s="154">
        <v>0</v>
      </c>
      <c r="Q420" s="154">
        <v>0</v>
      </c>
      <c r="R420" s="154">
        <v>0</v>
      </c>
      <c r="S420" s="154">
        <v>0</v>
      </c>
      <c r="T420" s="154" t="s">
        <v>703</v>
      </c>
      <c r="U420" s="154">
        <f t="shared" si="72"/>
        <v>3671506.81</v>
      </c>
      <c r="V420" s="217">
        <f t="shared" si="66"/>
        <v>6.4670300796749309</v>
      </c>
      <c r="X420" s="154">
        <v>47694959.75</v>
      </c>
      <c r="Y420" s="154">
        <v>56772688</v>
      </c>
      <c r="Z420" s="154">
        <f t="shared" si="67"/>
        <v>9077728.25</v>
      </c>
      <c r="AA420" s="154">
        <f t="shared" si="68"/>
        <v>587059.41647864867</v>
      </c>
      <c r="AC420" s="217">
        <v>124.75484850202585</v>
      </c>
      <c r="AD420" s="217">
        <f t="shared" si="69"/>
        <v>117.80202536709625</v>
      </c>
      <c r="AE420" s="218">
        <f t="shared" si="70"/>
        <v>-6.9528231349296021</v>
      </c>
      <c r="AF420" s="154">
        <v>76</v>
      </c>
      <c r="AG420" s="219">
        <v>1</v>
      </c>
      <c r="AH420" s="217">
        <f t="shared" si="71"/>
        <v>117.80202536709625</v>
      </c>
      <c r="AK420" s="220">
        <v>124.75484850202585</v>
      </c>
      <c r="AL420" s="220">
        <v>127.96467395946172</v>
      </c>
      <c r="AM420" s="220">
        <v>126.58248920667265</v>
      </c>
      <c r="AN420" s="220">
        <v>124.75484850202585</v>
      </c>
      <c r="AO420" s="221">
        <v>124.75484850202585</v>
      </c>
      <c r="AP420" s="220">
        <f t="shared" si="73"/>
        <v>117.80202536709625</v>
      </c>
      <c r="AQ420" s="220"/>
      <c r="AR420" s="220"/>
      <c r="AS420" s="220"/>
      <c r="AT420" s="222">
        <f t="shared" si="74"/>
        <v>-6.9528231349296021</v>
      </c>
      <c r="AU420" s="220"/>
      <c r="AV420" s="223">
        <v>11.751386044215199</v>
      </c>
      <c r="AW420" s="220">
        <v>4.9745639647760731</v>
      </c>
      <c r="AX420" s="224">
        <f t="shared" si="75"/>
        <v>-6.7768220794391256</v>
      </c>
      <c r="AY420" s="225"/>
      <c r="AZ420" s="226"/>
      <c r="BA420" s="226"/>
      <c r="BB420" s="226"/>
      <c r="BC420" s="217"/>
      <c r="BE420" s="227">
        <f t="shared" si="76"/>
        <v>-780</v>
      </c>
      <c r="BK420" s="219"/>
      <c r="BO420" s="219"/>
    </row>
    <row r="421" spans="1:85" s="154" customFormat="1" ht="11.25" x14ac:dyDescent="0.2">
      <c r="A421" s="151">
        <v>801</v>
      </c>
      <c r="B421" s="152" t="s">
        <v>549</v>
      </c>
      <c r="C421" s="151">
        <v>1</v>
      </c>
      <c r="D421" s="215">
        <v>400000</v>
      </c>
      <c r="E421" s="154">
        <v>0</v>
      </c>
      <c r="F421" s="154">
        <v>0</v>
      </c>
      <c r="G421" s="154">
        <v>0</v>
      </c>
      <c r="H421" s="154">
        <v>0</v>
      </c>
      <c r="I421" s="154">
        <v>0</v>
      </c>
      <c r="J421" s="154">
        <v>0</v>
      </c>
      <c r="K421" s="216">
        <v>35000</v>
      </c>
      <c r="L421" s="154">
        <v>0</v>
      </c>
      <c r="M421" s="154">
        <v>0</v>
      </c>
      <c r="N421" s="154">
        <v>0</v>
      </c>
      <c r="O421" s="154">
        <v>0</v>
      </c>
      <c r="P421" s="154">
        <v>0</v>
      </c>
      <c r="Q421" s="154">
        <v>0</v>
      </c>
      <c r="R421" s="154">
        <v>0</v>
      </c>
      <c r="S421" s="154">
        <v>0</v>
      </c>
      <c r="T421" s="154" t="s">
        <v>703</v>
      </c>
      <c r="U421" s="154">
        <f t="shared" si="72"/>
        <v>435000</v>
      </c>
      <c r="V421" s="217">
        <f t="shared" si="66"/>
        <v>1.9769663289434782</v>
      </c>
      <c r="X421" s="154">
        <v>21431809.599349998</v>
      </c>
      <c r="Y421" s="154">
        <v>22003409.649999999</v>
      </c>
      <c r="Z421" s="154">
        <f t="shared" si="67"/>
        <v>571600.05065000057</v>
      </c>
      <c r="AA421" s="154">
        <f t="shared" si="68"/>
        <v>11300.340537574379</v>
      </c>
      <c r="AC421" s="217">
        <v>101.3603196006154</v>
      </c>
      <c r="AD421" s="217">
        <f t="shared" si="69"/>
        <v>102.61433691595234</v>
      </c>
      <c r="AE421" s="218">
        <f t="shared" si="70"/>
        <v>1.2540173153369381</v>
      </c>
      <c r="AF421" s="154">
        <v>0</v>
      </c>
      <c r="AG421" s="219">
        <v>1</v>
      </c>
      <c r="AH421" s="217">
        <f t="shared" si="71"/>
        <v>102.61433691595234</v>
      </c>
      <c r="AK421" s="220">
        <v>101.3603196006154</v>
      </c>
      <c r="AL421" s="220">
        <v>101.36032269565665</v>
      </c>
      <c r="AM421" s="220">
        <v>101.3603196006154</v>
      </c>
      <c r="AN421" s="220">
        <v>101.3603196006154</v>
      </c>
      <c r="AO421" s="221">
        <v>101.3603196006154</v>
      </c>
      <c r="AP421" s="220">
        <f t="shared" si="73"/>
        <v>102.61433691595234</v>
      </c>
      <c r="AQ421" s="220"/>
      <c r="AR421" s="220"/>
      <c r="AS421" s="220"/>
      <c r="AT421" s="222">
        <f t="shared" si="74"/>
        <v>1.2540173153369381</v>
      </c>
      <c r="AU421" s="220"/>
      <c r="AV421" s="223">
        <v>13.323700253652596</v>
      </c>
      <c r="AW421" s="220">
        <v>14.745543418320128</v>
      </c>
      <c r="AX421" s="224">
        <f t="shared" si="75"/>
        <v>1.421843164667532</v>
      </c>
      <c r="AY421" s="225"/>
      <c r="AZ421" s="226"/>
      <c r="BA421" s="226"/>
      <c r="BB421" s="226"/>
      <c r="BC421" s="217"/>
      <c r="BE421" s="227">
        <f t="shared" si="76"/>
        <v>-801</v>
      </c>
      <c r="BK421" s="219"/>
      <c r="BO421" s="219"/>
    </row>
    <row r="422" spans="1:85" s="154" customFormat="1" ht="11.25" x14ac:dyDescent="0.2">
      <c r="A422" s="151">
        <v>805</v>
      </c>
      <c r="B422" s="152" t="s">
        <v>550</v>
      </c>
      <c r="C422" s="151">
        <v>1</v>
      </c>
      <c r="D422" s="215">
        <v>1119664</v>
      </c>
      <c r="E422" s="154">
        <v>0</v>
      </c>
      <c r="F422" s="154">
        <v>0</v>
      </c>
      <c r="G422" s="154">
        <v>0</v>
      </c>
      <c r="H422" s="154">
        <v>0</v>
      </c>
      <c r="I422" s="154">
        <v>0</v>
      </c>
      <c r="J422" s="154">
        <v>0</v>
      </c>
      <c r="K422" s="216">
        <v>0</v>
      </c>
      <c r="L422" s="154">
        <v>0</v>
      </c>
      <c r="M422" s="154">
        <v>0</v>
      </c>
      <c r="N422" s="154">
        <v>0</v>
      </c>
      <c r="O422" s="154">
        <v>0</v>
      </c>
      <c r="P422" s="154">
        <v>0</v>
      </c>
      <c r="Q422" s="154">
        <v>0</v>
      </c>
      <c r="R422" s="154">
        <v>0</v>
      </c>
      <c r="S422" s="154">
        <v>0</v>
      </c>
      <c r="T422" s="154" t="s">
        <v>703</v>
      </c>
      <c r="U422" s="154">
        <f t="shared" si="72"/>
        <v>1119664</v>
      </c>
      <c r="V422" s="217">
        <f t="shared" si="66"/>
        <v>4.2584116317516649</v>
      </c>
      <c r="X422" s="154">
        <v>23489724.719765104</v>
      </c>
      <c r="Y422" s="154">
        <v>26292996</v>
      </c>
      <c r="Z422" s="154">
        <f t="shared" si="67"/>
        <v>2803271.2802348956</v>
      </c>
      <c r="AA422" s="154">
        <f t="shared" si="68"/>
        <v>119374.83026707661</v>
      </c>
      <c r="AC422" s="217">
        <v>110.03804830509284</v>
      </c>
      <c r="AD422" s="217">
        <f t="shared" si="69"/>
        <v>111.42583185621369</v>
      </c>
      <c r="AE422" s="218">
        <f t="shared" si="70"/>
        <v>1.3877835511208474</v>
      </c>
      <c r="AF422" s="154">
        <v>0</v>
      </c>
      <c r="AG422" s="219">
        <v>1</v>
      </c>
      <c r="AH422" s="217">
        <f t="shared" si="71"/>
        <v>111.42583185621369</v>
      </c>
      <c r="AK422" s="220">
        <v>110.03804830509284</v>
      </c>
      <c r="AL422" s="220">
        <v>110.03804830509284</v>
      </c>
      <c r="AM422" s="220">
        <v>110.03804830509284</v>
      </c>
      <c r="AN422" s="220">
        <v>110.03804830509284</v>
      </c>
      <c r="AO422" s="221">
        <v>111.45224628567181</v>
      </c>
      <c r="AP422" s="220">
        <f t="shared" si="73"/>
        <v>111.42583185621369</v>
      </c>
      <c r="AQ422" s="220"/>
      <c r="AR422" s="220"/>
      <c r="AS422" s="220"/>
      <c r="AT422" s="222">
        <f t="shared" si="74"/>
        <v>-2.6414429458114341E-2</v>
      </c>
      <c r="AU422" s="220"/>
      <c r="AV422" s="223">
        <v>5.333211278251853</v>
      </c>
      <c r="AW422" s="220">
        <v>6.7114416737038534</v>
      </c>
      <c r="AX422" s="224">
        <f t="shared" si="75"/>
        <v>1.3782303954520003</v>
      </c>
      <c r="AY422" s="225"/>
      <c r="AZ422" s="226"/>
      <c r="BA422" s="226"/>
      <c r="BB422" s="226"/>
      <c r="BC422" s="217"/>
      <c r="BE422" s="227">
        <f t="shared" si="76"/>
        <v>-805</v>
      </c>
      <c r="BK422" s="219"/>
      <c r="BO422" s="219"/>
    </row>
    <row r="423" spans="1:85" s="154" customFormat="1" ht="11.25" x14ac:dyDescent="0.2">
      <c r="A423" s="151">
        <v>806</v>
      </c>
      <c r="B423" s="152" t="s">
        <v>551</v>
      </c>
      <c r="C423" s="151">
        <v>1</v>
      </c>
      <c r="D423" s="215">
        <v>1312139</v>
      </c>
      <c r="E423" s="154">
        <v>0</v>
      </c>
      <c r="F423" s="154">
        <v>0</v>
      </c>
      <c r="G423" s="154">
        <v>0</v>
      </c>
      <c r="H423" s="154">
        <v>0</v>
      </c>
      <c r="I423" s="154">
        <v>0</v>
      </c>
      <c r="J423" s="154">
        <v>0</v>
      </c>
      <c r="K423" s="216">
        <v>0</v>
      </c>
      <c r="L423" s="154">
        <v>0</v>
      </c>
      <c r="M423" s="154">
        <v>0</v>
      </c>
      <c r="N423" s="154">
        <v>0</v>
      </c>
      <c r="O423" s="154">
        <v>0</v>
      </c>
      <c r="P423" s="154">
        <v>0</v>
      </c>
      <c r="Q423" s="154">
        <v>0</v>
      </c>
      <c r="R423" s="154">
        <v>0</v>
      </c>
      <c r="S423" s="154">
        <v>0</v>
      </c>
      <c r="T423" s="154" t="s">
        <v>703</v>
      </c>
      <c r="U423" s="154">
        <f t="shared" si="72"/>
        <v>1312139</v>
      </c>
      <c r="V423" s="217">
        <f t="shared" si="66"/>
        <v>6.0654880343009099</v>
      </c>
      <c r="X423" s="154">
        <v>20180627.194921803</v>
      </c>
      <c r="Y423" s="154">
        <v>21632867.670000002</v>
      </c>
      <c r="Z423" s="154">
        <f t="shared" si="67"/>
        <v>1452240.4750781991</v>
      </c>
      <c r="AA423" s="154">
        <f t="shared" si="68"/>
        <v>88085.472245142853</v>
      </c>
      <c r="AC423" s="217">
        <v>109.27354766949058</v>
      </c>
      <c r="AD423" s="217">
        <f t="shared" si="69"/>
        <v>106.75972550137753</v>
      </c>
      <c r="AE423" s="218">
        <f t="shared" si="70"/>
        <v>-2.5138221681130517</v>
      </c>
      <c r="AF423" s="154">
        <v>0</v>
      </c>
      <c r="AG423" s="219">
        <v>1</v>
      </c>
      <c r="AH423" s="217">
        <f t="shared" si="71"/>
        <v>106.75972550137753</v>
      </c>
      <c r="AK423" s="220">
        <v>109.27354766949058</v>
      </c>
      <c r="AL423" s="220">
        <v>109.27355213337964</v>
      </c>
      <c r="AM423" s="220">
        <v>109.27354766949058</v>
      </c>
      <c r="AN423" s="220">
        <v>109.27354766949058</v>
      </c>
      <c r="AO423" s="221">
        <v>106.78660640004117</v>
      </c>
      <c r="AP423" s="220">
        <f t="shared" si="73"/>
        <v>106.75972550137753</v>
      </c>
      <c r="AQ423" s="220"/>
      <c r="AR423" s="220"/>
      <c r="AS423" s="220"/>
      <c r="AT423" s="222">
        <f t="shared" si="74"/>
        <v>-2.6880898663634412E-2</v>
      </c>
      <c r="AU423" s="220"/>
      <c r="AV423" s="223">
        <v>6.2501385431789043</v>
      </c>
      <c r="AW423" s="220">
        <v>3.5164839840608919</v>
      </c>
      <c r="AX423" s="224">
        <f t="shared" si="75"/>
        <v>-2.7336545591180124</v>
      </c>
      <c r="AY423" s="225"/>
      <c r="AZ423" s="226"/>
      <c r="BA423" s="226"/>
      <c r="BB423" s="226"/>
      <c r="BC423" s="217"/>
      <c r="BE423" s="227">
        <f t="shared" si="76"/>
        <v>-806</v>
      </c>
      <c r="BK423" s="219"/>
      <c r="BO423" s="219"/>
    </row>
    <row r="424" spans="1:85" s="154" customFormat="1" ht="11.25" x14ac:dyDescent="0.2">
      <c r="A424" s="151">
        <v>810</v>
      </c>
      <c r="B424" s="152" t="s">
        <v>552</v>
      </c>
      <c r="C424" s="151">
        <v>1</v>
      </c>
      <c r="D424" s="215">
        <v>509183</v>
      </c>
      <c r="E424" s="154">
        <v>0</v>
      </c>
      <c r="F424" s="154">
        <v>0</v>
      </c>
      <c r="G424" s="154">
        <v>0</v>
      </c>
      <c r="H424" s="154">
        <v>0</v>
      </c>
      <c r="I424" s="154">
        <v>0</v>
      </c>
      <c r="J424" s="154">
        <v>0</v>
      </c>
      <c r="K424" s="216">
        <v>0</v>
      </c>
      <c r="L424" s="154">
        <v>0</v>
      </c>
      <c r="M424" s="154">
        <v>0</v>
      </c>
      <c r="N424" s="154">
        <v>0</v>
      </c>
      <c r="O424" s="154">
        <v>0</v>
      </c>
      <c r="P424" s="154">
        <v>0</v>
      </c>
      <c r="Q424" s="154">
        <v>0</v>
      </c>
      <c r="R424" s="154">
        <v>0</v>
      </c>
      <c r="S424" s="154">
        <v>0</v>
      </c>
      <c r="T424" s="154" t="s">
        <v>703</v>
      </c>
      <c r="U424" s="154">
        <f t="shared" si="72"/>
        <v>509183</v>
      </c>
      <c r="V424" s="217">
        <f t="shared" si="66"/>
        <v>1.9009481127252079</v>
      </c>
      <c r="X424" s="154">
        <v>26611587.789733887</v>
      </c>
      <c r="Y424" s="154">
        <v>26785739</v>
      </c>
      <c r="Z424" s="154">
        <f t="shared" si="67"/>
        <v>174151.21026611328</v>
      </c>
      <c r="AA424" s="154">
        <f t="shared" si="68"/>
        <v>3310.5241448417887</v>
      </c>
      <c r="AC424" s="217">
        <v>100.47014299012287</v>
      </c>
      <c r="AD424" s="217">
        <f t="shared" si="69"/>
        <v>100.64197855261826</v>
      </c>
      <c r="AE424" s="218">
        <f t="shared" si="70"/>
        <v>0.17183556249538867</v>
      </c>
      <c r="AF424" s="154">
        <v>0</v>
      </c>
      <c r="AG424" s="219">
        <v>1</v>
      </c>
      <c r="AH424" s="217">
        <f t="shared" si="71"/>
        <v>100.64197855261826</v>
      </c>
      <c r="AK424" s="220">
        <v>100.47014299012287</v>
      </c>
      <c r="AL424" s="220">
        <v>100.47014299012287</v>
      </c>
      <c r="AM424" s="220">
        <v>100.47014299012287</v>
      </c>
      <c r="AN424" s="220">
        <v>100.47014299012287</v>
      </c>
      <c r="AO424" s="221">
        <v>100.71304246814188</v>
      </c>
      <c r="AP424" s="220">
        <f t="shared" si="73"/>
        <v>100.64197855261826</v>
      </c>
      <c r="AQ424" s="220"/>
      <c r="AR424" s="220"/>
      <c r="AS424" s="220"/>
      <c r="AT424" s="222">
        <f t="shared" si="74"/>
        <v>-7.1063915523623677E-2</v>
      </c>
      <c r="AU424" s="220"/>
      <c r="AV424" s="223">
        <v>2.8637560194527101</v>
      </c>
      <c r="AW424" s="220">
        <v>3.0429670200819183</v>
      </c>
      <c r="AX424" s="224">
        <f t="shared" si="75"/>
        <v>0.17921100062920825</v>
      </c>
      <c r="AY424" s="225"/>
      <c r="AZ424" s="226"/>
      <c r="BA424" s="226"/>
      <c r="BB424" s="226"/>
      <c r="BC424" s="217"/>
      <c r="BE424" s="227">
        <f t="shared" si="76"/>
        <v>-810</v>
      </c>
      <c r="BK424" s="219"/>
      <c r="BO424" s="219"/>
    </row>
    <row r="425" spans="1:85" s="154" customFormat="1" ht="11.25" x14ac:dyDescent="0.2">
      <c r="A425" s="151">
        <v>815</v>
      </c>
      <c r="B425" s="152" t="s">
        <v>553</v>
      </c>
      <c r="C425" s="151">
        <v>1</v>
      </c>
      <c r="D425" s="215">
        <v>909354</v>
      </c>
      <c r="E425" s="154">
        <v>0</v>
      </c>
      <c r="F425" s="154">
        <v>0</v>
      </c>
      <c r="G425" s="154">
        <v>0</v>
      </c>
      <c r="H425" s="154">
        <v>0</v>
      </c>
      <c r="I425" s="154">
        <v>0</v>
      </c>
      <c r="J425" s="154">
        <v>0</v>
      </c>
      <c r="K425" s="216">
        <v>0</v>
      </c>
      <c r="L425" s="154">
        <v>0</v>
      </c>
      <c r="M425" s="154">
        <v>0</v>
      </c>
      <c r="N425" s="154">
        <v>0</v>
      </c>
      <c r="O425" s="154">
        <v>0</v>
      </c>
      <c r="P425" s="154">
        <v>0</v>
      </c>
      <c r="Q425" s="154">
        <v>0</v>
      </c>
      <c r="R425" s="154">
        <v>0</v>
      </c>
      <c r="S425" s="154">
        <v>0</v>
      </c>
      <c r="T425" s="154" t="s">
        <v>703</v>
      </c>
      <c r="U425" s="154">
        <f t="shared" si="72"/>
        <v>909354</v>
      </c>
      <c r="V425" s="217">
        <f t="shared" si="66"/>
        <v>5.9014085247413206</v>
      </c>
      <c r="X425" s="154">
        <v>14522131.980000004</v>
      </c>
      <c r="Y425" s="154">
        <v>15409101</v>
      </c>
      <c r="Z425" s="154">
        <f t="shared" si="67"/>
        <v>886969.01999999583</v>
      </c>
      <c r="AA425" s="154">
        <f t="shared" si="68"/>
        <v>52343.665358094302</v>
      </c>
      <c r="AC425" s="217">
        <v>109.34327891030755</v>
      </c>
      <c r="AD425" s="217">
        <f t="shared" si="69"/>
        <v>105.74726462885309</v>
      </c>
      <c r="AE425" s="218">
        <f t="shared" si="70"/>
        <v>-3.5960142814544582</v>
      </c>
      <c r="AF425" s="154">
        <v>0</v>
      </c>
      <c r="AG425" s="219">
        <v>1</v>
      </c>
      <c r="AH425" s="217">
        <f t="shared" si="71"/>
        <v>105.74726462885309</v>
      </c>
      <c r="AK425" s="220">
        <v>109.34327891030755</v>
      </c>
      <c r="AL425" s="220">
        <v>109.34327891030755</v>
      </c>
      <c r="AM425" s="220">
        <v>109.34327891030755</v>
      </c>
      <c r="AN425" s="220">
        <v>109.34327891030755</v>
      </c>
      <c r="AO425" s="221">
        <v>105.6789787462767</v>
      </c>
      <c r="AP425" s="220">
        <f t="shared" si="73"/>
        <v>105.74726462885309</v>
      </c>
      <c r="AQ425" s="220"/>
      <c r="AR425" s="220"/>
      <c r="AS425" s="220"/>
      <c r="AT425" s="222">
        <f t="shared" si="74"/>
        <v>6.8285882576390122E-2</v>
      </c>
      <c r="AU425" s="220"/>
      <c r="AV425" s="223">
        <v>7.9365499554217998</v>
      </c>
      <c r="AW425" s="220">
        <v>4.1852317303309832</v>
      </c>
      <c r="AX425" s="224">
        <f t="shared" si="75"/>
        <v>-3.7513182250908166</v>
      </c>
      <c r="AY425" s="225"/>
      <c r="AZ425" s="226"/>
      <c r="BA425" s="226"/>
      <c r="BB425" s="226"/>
      <c r="BC425" s="217"/>
      <c r="BE425" s="227">
        <f t="shared" si="76"/>
        <v>-815</v>
      </c>
      <c r="BK425" s="219"/>
      <c r="BO425" s="219"/>
    </row>
    <row r="426" spans="1:85" s="154" customFormat="1" ht="11.25" x14ac:dyDescent="0.2">
      <c r="A426" s="151">
        <v>817</v>
      </c>
      <c r="B426" s="152" t="s">
        <v>554</v>
      </c>
      <c r="C426" s="151">
        <v>1</v>
      </c>
      <c r="D426" s="215">
        <v>0</v>
      </c>
      <c r="E426" s="154">
        <v>0</v>
      </c>
      <c r="F426" s="154">
        <v>0</v>
      </c>
      <c r="G426" s="154">
        <v>0</v>
      </c>
      <c r="H426" s="154">
        <v>0</v>
      </c>
      <c r="I426" s="154">
        <v>0</v>
      </c>
      <c r="J426" s="154">
        <v>0</v>
      </c>
      <c r="K426" s="216">
        <v>0</v>
      </c>
      <c r="L426" s="154">
        <v>0</v>
      </c>
      <c r="M426" s="154">
        <v>0</v>
      </c>
      <c r="N426" s="154">
        <v>0</v>
      </c>
      <c r="O426" s="154">
        <v>0</v>
      </c>
      <c r="P426" s="154">
        <v>0</v>
      </c>
      <c r="Q426" s="154">
        <v>0</v>
      </c>
      <c r="R426" s="154">
        <v>0</v>
      </c>
      <c r="S426" s="154">
        <v>0</v>
      </c>
      <c r="T426" s="154" t="s">
        <v>703</v>
      </c>
      <c r="U426" s="154">
        <f t="shared" si="72"/>
        <v>0</v>
      </c>
      <c r="V426" s="217">
        <f t="shared" si="66"/>
        <v>0</v>
      </c>
      <c r="X426" s="154">
        <v>27035849.729459278</v>
      </c>
      <c r="Y426" s="154">
        <v>32361830</v>
      </c>
      <c r="Z426" s="154">
        <f t="shared" si="67"/>
        <v>5325980.2705407217</v>
      </c>
      <c r="AA426" s="154">
        <f t="shared" si="68"/>
        <v>0</v>
      </c>
      <c r="AC426" s="217">
        <v>100.24988659729645</v>
      </c>
      <c r="AD426" s="217">
        <f t="shared" si="69"/>
        <v>119.6996962323597</v>
      </c>
      <c r="AE426" s="218">
        <f t="shared" si="70"/>
        <v>19.449809635063247</v>
      </c>
      <c r="AF426" s="154">
        <v>0</v>
      </c>
      <c r="AG426" s="219">
        <v>1</v>
      </c>
      <c r="AH426" s="217">
        <f t="shared" si="71"/>
        <v>119.6996962323597</v>
      </c>
      <c r="AK426" s="220">
        <v>100.24988659729645</v>
      </c>
      <c r="AL426" s="220">
        <v>100.24988659729645</v>
      </c>
      <c r="AM426" s="220">
        <v>100.24988659729645</v>
      </c>
      <c r="AN426" s="220">
        <v>100.24988659729645</v>
      </c>
      <c r="AO426" s="221">
        <v>100.24988659729645</v>
      </c>
      <c r="AP426" s="220">
        <f t="shared" si="73"/>
        <v>119.6996962323597</v>
      </c>
      <c r="AQ426" s="220"/>
      <c r="AR426" s="220"/>
      <c r="AS426" s="220"/>
      <c r="AT426" s="222">
        <f t="shared" si="74"/>
        <v>19.449809635063247</v>
      </c>
      <c r="AU426" s="220"/>
      <c r="AV426" s="223">
        <v>10.484629380871496</v>
      </c>
      <c r="AW426" s="220">
        <v>31.920115065664454</v>
      </c>
      <c r="AX426" s="224">
        <f t="shared" si="75"/>
        <v>21.435485684792958</v>
      </c>
      <c r="AY426" s="225"/>
      <c r="AZ426" s="226"/>
      <c r="BA426" s="226"/>
      <c r="BB426" s="226"/>
      <c r="BC426" s="217" t="s">
        <v>705</v>
      </c>
      <c r="BE426" s="227">
        <f t="shared" si="76"/>
        <v>-817</v>
      </c>
      <c r="BK426" s="219"/>
      <c r="BO426" s="219"/>
    </row>
    <row r="427" spans="1:85" s="154" customFormat="1" ht="11.25" x14ac:dyDescent="0.2">
      <c r="A427" s="151">
        <v>818</v>
      </c>
      <c r="B427" s="152" t="s">
        <v>555</v>
      </c>
      <c r="C427" s="151">
        <v>1</v>
      </c>
      <c r="D427" s="215">
        <v>525000</v>
      </c>
      <c r="E427" s="154">
        <v>0</v>
      </c>
      <c r="F427" s="154">
        <v>0</v>
      </c>
      <c r="G427" s="154">
        <v>0</v>
      </c>
      <c r="H427" s="154">
        <v>0</v>
      </c>
      <c r="I427" s="154">
        <v>0</v>
      </c>
      <c r="J427" s="154">
        <v>0</v>
      </c>
      <c r="K427" s="216">
        <v>0</v>
      </c>
      <c r="L427" s="154">
        <v>0</v>
      </c>
      <c r="M427" s="154">
        <v>0</v>
      </c>
      <c r="N427" s="154">
        <v>0</v>
      </c>
      <c r="O427" s="154">
        <v>0</v>
      </c>
      <c r="P427" s="154">
        <v>0</v>
      </c>
      <c r="Q427" s="154">
        <v>0</v>
      </c>
      <c r="R427" s="154">
        <v>0</v>
      </c>
      <c r="S427" s="154">
        <v>0</v>
      </c>
      <c r="T427" s="154" t="s">
        <v>703</v>
      </c>
      <c r="U427" s="154">
        <f t="shared" si="72"/>
        <v>525000</v>
      </c>
      <c r="V427" s="217">
        <f t="shared" si="66"/>
        <v>4.0752409010737987</v>
      </c>
      <c r="X427" s="154">
        <v>11960851.490000004</v>
      </c>
      <c r="Y427" s="154">
        <v>12882674</v>
      </c>
      <c r="Z427" s="154">
        <f t="shared" si="67"/>
        <v>921822.50999999605</v>
      </c>
      <c r="AA427" s="154">
        <f t="shared" si="68"/>
        <v>37566.487962824947</v>
      </c>
      <c r="AC427" s="217">
        <v>109.66358311560282</v>
      </c>
      <c r="AD427" s="217">
        <f t="shared" si="69"/>
        <v>107.3929186628265</v>
      </c>
      <c r="AE427" s="218">
        <f t="shared" si="70"/>
        <v>-2.270664452776316</v>
      </c>
      <c r="AF427" s="154">
        <v>0</v>
      </c>
      <c r="AG427" s="219">
        <v>1</v>
      </c>
      <c r="AH427" s="217">
        <f t="shared" si="71"/>
        <v>107.3929186628265</v>
      </c>
      <c r="AK427" s="220">
        <v>109.66358311560282</v>
      </c>
      <c r="AL427" s="220">
        <v>109.82189364331127</v>
      </c>
      <c r="AM427" s="220">
        <v>109.66358311560282</v>
      </c>
      <c r="AN427" s="220">
        <v>109.66358311560282</v>
      </c>
      <c r="AO427" s="221">
        <v>107.28915162157409</v>
      </c>
      <c r="AP427" s="220">
        <f t="shared" si="73"/>
        <v>107.3929186628265</v>
      </c>
      <c r="AQ427" s="220"/>
      <c r="AR427" s="220"/>
      <c r="AS427" s="220"/>
      <c r="AT427" s="222">
        <f t="shared" si="74"/>
        <v>0.10376704125241076</v>
      </c>
      <c r="AU427" s="220"/>
      <c r="AV427" s="223">
        <v>9.1797669538112796</v>
      </c>
      <c r="AW427" s="220">
        <v>6.8372778071722022</v>
      </c>
      <c r="AX427" s="224">
        <f t="shared" si="75"/>
        <v>-2.3424891466390774</v>
      </c>
      <c r="AY427" s="225"/>
      <c r="AZ427" s="226"/>
      <c r="BA427" s="226"/>
      <c r="BB427" s="226"/>
      <c r="BC427" s="217"/>
      <c r="BE427" s="227">
        <f t="shared" si="76"/>
        <v>-818</v>
      </c>
      <c r="BK427" s="219"/>
      <c r="BO427" s="219"/>
    </row>
    <row r="428" spans="1:85" s="154" customFormat="1" ht="11.25" x14ac:dyDescent="0.2">
      <c r="A428" s="151">
        <v>821</v>
      </c>
      <c r="B428" s="152" t="s">
        <v>556</v>
      </c>
      <c r="C428" s="151">
        <v>1</v>
      </c>
      <c r="D428" s="215">
        <v>915491</v>
      </c>
      <c r="E428" s="154">
        <v>0</v>
      </c>
      <c r="F428" s="154">
        <v>0</v>
      </c>
      <c r="G428" s="154">
        <v>0</v>
      </c>
      <c r="H428" s="154">
        <v>0</v>
      </c>
      <c r="I428" s="154">
        <v>0</v>
      </c>
      <c r="J428" s="154">
        <v>0</v>
      </c>
      <c r="K428" s="216">
        <v>0</v>
      </c>
      <c r="L428" s="154">
        <v>0</v>
      </c>
      <c r="M428" s="154">
        <v>0</v>
      </c>
      <c r="N428" s="154">
        <v>0</v>
      </c>
      <c r="O428" s="154">
        <v>0</v>
      </c>
      <c r="P428" s="154">
        <v>0</v>
      </c>
      <c r="Q428" s="154">
        <v>0</v>
      </c>
      <c r="R428" s="154">
        <v>0</v>
      </c>
      <c r="S428" s="154">
        <v>0</v>
      </c>
      <c r="T428" s="154" t="s">
        <v>703</v>
      </c>
      <c r="U428" s="154">
        <f t="shared" si="72"/>
        <v>915491</v>
      </c>
      <c r="V428" s="217">
        <f t="shared" si="66"/>
        <v>2.8542893859485519</v>
      </c>
      <c r="X428" s="154">
        <v>30840956.849999994</v>
      </c>
      <c r="Y428" s="154">
        <v>32074218</v>
      </c>
      <c r="Z428" s="154">
        <f t="shared" si="67"/>
        <v>1233261.150000006</v>
      </c>
      <c r="AA428" s="154">
        <f t="shared" si="68"/>
        <v>35200.842105477219</v>
      </c>
      <c r="AC428" s="217">
        <v>104.75534260220954</v>
      </c>
      <c r="AD428" s="217">
        <f t="shared" si="69"/>
        <v>103.88464052435691</v>
      </c>
      <c r="AE428" s="218">
        <f t="shared" si="70"/>
        <v>-0.8707020778526271</v>
      </c>
      <c r="AF428" s="154">
        <v>0</v>
      </c>
      <c r="AG428" s="219">
        <v>1</v>
      </c>
      <c r="AH428" s="217">
        <f t="shared" si="71"/>
        <v>103.88464052435691</v>
      </c>
      <c r="AK428" s="220">
        <v>104.75534260220954</v>
      </c>
      <c r="AL428" s="220">
        <v>104.75534260220954</v>
      </c>
      <c r="AM428" s="220">
        <v>104.75534260220954</v>
      </c>
      <c r="AN428" s="220">
        <v>104.75534260220954</v>
      </c>
      <c r="AO428" s="221">
        <v>103.91655373663384</v>
      </c>
      <c r="AP428" s="220">
        <f t="shared" si="73"/>
        <v>103.88464052435691</v>
      </c>
      <c r="AQ428" s="220"/>
      <c r="AR428" s="220"/>
      <c r="AS428" s="220"/>
      <c r="AT428" s="222">
        <f t="shared" si="74"/>
        <v>-3.1913212276933223E-2</v>
      </c>
      <c r="AU428" s="220"/>
      <c r="AV428" s="223">
        <v>5.5485744522887748</v>
      </c>
      <c r="AW428" s="220">
        <v>4.6403678158639581</v>
      </c>
      <c r="AX428" s="224">
        <f t="shared" si="75"/>
        <v>-0.90820663642481669</v>
      </c>
      <c r="AY428" s="225"/>
      <c r="AZ428" s="226"/>
      <c r="BA428" s="226"/>
      <c r="BB428" s="226"/>
      <c r="BC428" s="217"/>
      <c r="BE428" s="227">
        <f t="shared" si="76"/>
        <v>-821</v>
      </c>
      <c r="BK428" s="219"/>
      <c r="BO428" s="219"/>
    </row>
    <row r="429" spans="1:85" s="154" customFormat="1" ht="11.25" x14ac:dyDescent="0.2">
      <c r="A429" s="151">
        <v>823</v>
      </c>
      <c r="B429" s="152" t="s">
        <v>557</v>
      </c>
      <c r="C429" s="151">
        <v>1</v>
      </c>
      <c r="D429" s="215">
        <v>1715200</v>
      </c>
      <c r="E429" s="154">
        <v>0</v>
      </c>
      <c r="F429" s="154">
        <v>0</v>
      </c>
      <c r="G429" s="154">
        <v>0</v>
      </c>
      <c r="H429" s="154">
        <v>0</v>
      </c>
      <c r="I429" s="154">
        <v>0</v>
      </c>
      <c r="J429" s="154">
        <v>0</v>
      </c>
      <c r="K429" s="216">
        <v>75000</v>
      </c>
      <c r="L429" s="154">
        <v>0</v>
      </c>
      <c r="M429" s="154">
        <v>0</v>
      </c>
      <c r="N429" s="154">
        <v>0</v>
      </c>
      <c r="O429" s="154">
        <v>0</v>
      </c>
      <c r="P429" s="154">
        <v>0</v>
      </c>
      <c r="Q429" s="154">
        <v>0</v>
      </c>
      <c r="R429" s="154">
        <v>0</v>
      </c>
      <c r="S429" s="154">
        <v>0</v>
      </c>
      <c r="T429" s="154" t="s">
        <v>703</v>
      </c>
      <c r="U429" s="154">
        <f t="shared" si="72"/>
        <v>1790200</v>
      </c>
      <c r="V429" s="217">
        <f t="shared" si="66"/>
        <v>4.1491245711031945</v>
      </c>
      <c r="X429" s="154">
        <v>43068009.264110669</v>
      </c>
      <c r="Y429" s="154">
        <v>43146451</v>
      </c>
      <c r="Z429" s="154">
        <f t="shared" si="67"/>
        <v>78441.735889330506</v>
      </c>
      <c r="AA429" s="154">
        <f t="shared" si="68"/>
        <v>3254.6453377840849</v>
      </c>
      <c r="AC429" s="217">
        <v>99.399673773624016</v>
      </c>
      <c r="AD429" s="217">
        <f t="shared" si="69"/>
        <v>100.17457758516413</v>
      </c>
      <c r="AE429" s="218">
        <f t="shared" si="70"/>
        <v>0.77490381154011345</v>
      </c>
      <c r="AF429" s="154">
        <v>0</v>
      </c>
      <c r="AG429" s="219">
        <v>1</v>
      </c>
      <c r="AH429" s="217">
        <f t="shared" si="71"/>
        <v>100.17457758516413</v>
      </c>
      <c r="AK429" s="220">
        <v>99.399673773624016</v>
      </c>
      <c r="AL429" s="220">
        <v>99.329247348009915</v>
      </c>
      <c r="AM429" s="220">
        <v>99.399673773624016</v>
      </c>
      <c r="AN429" s="220">
        <v>99.399673773624016</v>
      </c>
      <c r="AO429" s="221">
        <v>100.15710562202152</v>
      </c>
      <c r="AP429" s="220">
        <f t="shared" si="73"/>
        <v>100.17457758516413</v>
      </c>
      <c r="AQ429" s="220"/>
      <c r="AR429" s="220"/>
      <c r="AS429" s="220"/>
      <c r="AT429" s="222">
        <f t="shared" si="74"/>
        <v>1.7471963142611457E-2</v>
      </c>
      <c r="AU429" s="220"/>
      <c r="AV429" s="223">
        <v>10.279448472470461</v>
      </c>
      <c r="AW429" s="220">
        <v>11.147553390892323</v>
      </c>
      <c r="AX429" s="224">
        <f t="shared" si="75"/>
        <v>0.86810491842186188</v>
      </c>
      <c r="AY429" s="225"/>
      <c r="AZ429" s="226"/>
      <c r="BA429" s="226"/>
      <c r="BB429" s="226"/>
      <c r="BC429" s="217"/>
      <c r="BE429" s="227">
        <f t="shared" si="76"/>
        <v>-823</v>
      </c>
      <c r="BK429" s="219"/>
      <c r="BO429" s="219"/>
      <c r="CE429" s="151"/>
      <c r="CF429" s="151"/>
      <c r="CG429" s="151"/>
    </row>
    <row r="430" spans="1:85" s="154" customFormat="1" ht="11.25" x14ac:dyDescent="0.2">
      <c r="A430" s="151">
        <v>825</v>
      </c>
      <c r="B430" s="152" t="s">
        <v>558</v>
      </c>
      <c r="C430" s="151">
        <v>1</v>
      </c>
      <c r="D430" s="215">
        <v>863466.1</v>
      </c>
      <c r="E430" s="154">
        <v>0</v>
      </c>
      <c r="F430" s="154">
        <v>0</v>
      </c>
      <c r="G430" s="154">
        <v>0</v>
      </c>
      <c r="H430" s="154">
        <v>0</v>
      </c>
      <c r="I430" s="154">
        <v>0</v>
      </c>
      <c r="J430" s="154">
        <v>0</v>
      </c>
      <c r="K430" s="216">
        <v>0</v>
      </c>
      <c r="L430" s="154">
        <v>0</v>
      </c>
      <c r="M430" s="154">
        <v>0</v>
      </c>
      <c r="N430" s="154">
        <v>0</v>
      </c>
      <c r="O430" s="154">
        <v>0</v>
      </c>
      <c r="P430" s="154">
        <v>0</v>
      </c>
      <c r="Q430" s="154">
        <v>0</v>
      </c>
      <c r="R430" s="154">
        <v>0</v>
      </c>
      <c r="S430" s="154">
        <v>0</v>
      </c>
      <c r="T430" s="154" t="s">
        <v>703</v>
      </c>
      <c r="U430" s="154">
        <f t="shared" si="72"/>
        <v>863466.1</v>
      </c>
      <c r="V430" s="217">
        <f t="shared" si="66"/>
        <v>1.841486123954331</v>
      </c>
      <c r="X430" s="154">
        <v>46465556.500000007</v>
      </c>
      <c r="Y430" s="154">
        <v>46889633.800000004</v>
      </c>
      <c r="Z430" s="154">
        <f t="shared" si="67"/>
        <v>424077.29999999702</v>
      </c>
      <c r="AA430" s="154">
        <f t="shared" si="68"/>
        <v>7809.3246343401252</v>
      </c>
      <c r="AC430" s="217">
        <v>101.34677058153527</v>
      </c>
      <c r="AD430" s="217">
        <f t="shared" si="69"/>
        <v>100.89586353144324</v>
      </c>
      <c r="AE430" s="218">
        <f t="shared" si="70"/>
        <v>-0.45090705009202736</v>
      </c>
      <c r="AF430" s="154">
        <v>0</v>
      </c>
      <c r="AG430" s="219">
        <v>1</v>
      </c>
      <c r="AH430" s="217">
        <f t="shared" si="71"/>
        <v>100.89586353144324</v>
      </c>
      <c r="AK430" s="220">
        <v>101.34677058153527</v>
      </c>
      <c r="AL430" s="220">
        <v>101.34677102877181</v>
      </c>
      <c r="AM430" s="220">
        <v>101.34677058153527</v>
      </c>
      <c r="AN430" s="220">
        <v>101.34677058153527</v>
      </c>
      <c r="AO430" s="221">
        <v>100.84499271143166</v>
      </c>
      <c r="AP430" s="220">
        <f t="shared" si="73"/>
        <v>100.89586353144324</v>
      </c>
      <c r="AQ430" s="220"/>
      <c r="AR430" s="220"/>
      <c r="AS430" s="220"/>
      <c r="AT430" s="222">
        <f t="shared" si="74"/>
        <v>5.0870820011581941E-2</v>
      </c>
      <c r="AU430" s="220"/>
      <c r="AV430" s="223">
        <v>6.585512661298198</v>
      </c>
      <c r="AW430" s="220">
        <v>6.0920936160506143</v>
      </c>
      <c r="AX430" s="224">
        <f t="shared" si="75"/>
        <v>-0.49341904524758373</v>
      </c>
      <c r="AY430" s="225"/>
      <c r="AZ430" s="226"/>
      <c r="BA430" s="226"/>
      <c r="BB430" s="226"/>
      <c r="BC430" s="217"/>
      <c r="BE430" s="227">
        <f t="shared" si="76"/>
        <v>-825</v>
      </c>
      <c r="BK430" s="219"/>
      <c r="BO430" s="219"/>
    </row>
    <row r="431" spans="1:85" s="154" customFormat="1" ht="11.25" x14ac:dyDescent="0.2">
      <c r="A431" s="151">
        <v>828</v>
      </c>
      <c r="B431" s="152" t="s">
        <v>559</v>
      </c>
      <c r="C431" s="151">
        <v>1</v>
      </c>
      <c r="D431" s="215">
        <v>2421962</v>
      </c>
      <c r="E431" s="154">
        <v>0</v>
      </c>
      <c r="F431" s="154">
        <v>0</v>
      </c>
      <c r="G431" s="154">
        <v>0</v>
      </c>
      <c r="H431" s="154">
        <v>0</v>
      </c>
      <c r="I431" s="154">
        <v>0</v>
      </c>
      <c r="J431" s="154">
        <v>0</v>
      </c>
      <c r="K431" s="216">
        <v>0</v>
      </c>
      <c r="L431" s="154">
        <v>0</v>
      </c>
      <c r="M431" s="154">
        <v>0</v>
      </c>
      <c r="N431" s="154">
        <v>0</v>
      </c>
      <c r="O431" s="154">
        <v>0</v>
      </c>
      <c r="P431" s="154">
        <v>0</v>
      </c>
      <c r="Q431" s="154">
        <v>0</v>
      </c>
      <c r="R431" s="154">
        <v>0</v>
      </c>
      <c r="S431" s="154">
        <v>0</v>
      </c>
      <c r="T431" s="154" t="s">
        <v>703</v>
      </c>
      <c r="U431" s="154">
        <f t="shared" si="72"/>
        <v>2421962</v>
      </c>
      <c r="V431" s="217">
        <f t="shared" si="66"/>
        <v>4.6544794263592726</v>
      </c>
      <c r="X431" s="154">
        <v>52221931.380522214</v>
      </c>
      <c r="Y431" s="154">
        <v>52035078</v>
      </c>
      <c r="Z431" s="154">
        <f t="shared" si="67"/>
        <v>0</v>
      </c>
      <c r="AA431" s="154">
        <f t="shared" si="68"/>
        <v>0</v>
      </c>
      <c r="AC431" s="217">
        <v>99.964736765481121</v>
      </c>
      <c r="AD431" s="217">
        <f t="shared" si="69"/>
        <v>99.642193661585054</v>
      </c>
      <c r="AE431" s="218">
        <f t="shared" si="70"/>
        <v>-0.32254310389606644</v>
      </c>
      <c r="AF431" s="154">
        <v>0</v>
      </c>
      <c r="AG431" s="219">
        <v>1</v>
      </c>
      <c r="AH431" s="217">
        <f t="shared" si="71"/>
        <v>99.642193661585054</v>
      </c>
      <c r="AK431" s="220">
        <v>99.964736765481121</v>
      </c>
      <c r="AL431" s="220">
        <v>99.95695350530201</v>
      </c>
      <c r="AM431" s="220">
        <v>99.95695350530201</v>
      </c>
      <c r="AN431" s="220">
        <v>99.964736765481121</v>
      </c>
      <c r="AO431" s="221">
        <v>99.745497002870735</v>
      </c>
      <c r="AP431" s="220">
        <f t="shared" si="73"/>
        <v>99.642193661585054</v>
      </c>
      <c r="AQ431" s="220"/>
      <c r="AR431" s="220"/>
      <c r="AS431" s="220"/>
      <c r="AT431" s="222">
        <f t="shared" si="74"/>
        <v>-0.10330334128568097</v>
      </c>
      <c r="AU431" s="220"/>
      <c r="AV431" s="223">
        <v>5.820588125786208</v>
      </c>
      <c r="AW431" s="220">
        <v>5.4791507144091058</v>
      </c>
      <c r="AX431" s="224">
        <f t="shared" si="75"/>
        <v>-0.34143741137710215</v>
      </c>
      <c r="AY431" s="225"/>
      <c r="AZ431" s="226"/>
      <c r="BA431" s="226"/>
      <c r="BB431" s="226"/>
      <c r="BC431" s="217"/>
      <c r="BE431" s="227">
        <f t="shared" si="76"/>
        <v>-828</v>
      </c>
      <c r="BK431" s="219"/>
      <c r="BO431" s="219"/>
    </row>
    <row r="432" spans="1:85" s="154" customFormat="1" ht="11.25" x14ac:dyDescent="0.2">
      <c r="A432" s="151">
        <v>829</v>
      </c>
      <c r="B432" s="152" t="s">
        <v>560</v>
      </c>
      <c r="C432" s="151">
        <v>1</v>
      </c>
      <c r="D432" s="215">
        <v>608351.56999999995</v>
      </c>
      <c r="E432" s="154">
        <v>0</v>
      </c>
      <c r="F432" s="154">
        <v>0</v>
      </c>
      <c r="G432" s="154">
        <v>0</v>
      </c>
      <c r="H432" s="154">
        <v>0</v>
      </c>
      <c r="I432" s="154">
        <v>0</v>
      </c>
      <c r="J432" s="154">
        <v>0</v>
      </c>
      <c r="K432" s="216">
        <v>0</v>
      </c>
      <c r="L432" s="154">
        <v>0</v>
      </c>
      <c r="M432" s="154">
        <v>0</v>
      </c>
      <c r="N432" s="154">
        <v>0</v>
      </c>
      <c r="O432" s="154">
        <v>0</v>
      </c>
      <c r="P432" s="154">
        <v>0</v>
      </c>
      <c r="Q432" s="154">
        <v>0</v>
      </c>
      <c r="R432" s="154">
        <v>0</v>
      </c>
      <c r="S432" s="154">
        <v>0</v>
      </c>
      <c r="T432" s="154" t="s">
        <v>703</v>
      </c>
      <c r="U432" s="154">
        <f t="shared" si="72"/>
        <v>608351.56999999995</v>
      </c>
      <c r="V432" s="217">
        <f t="shared" si="66"/>
        <v>2.6508910192554493</v>
      </c>
      <c r="X432" s="154">
        <v>19205858.345507938</v>
      </c>
      <c r="Y432" s="154">
        <v>22948946.810000002</v>
      </c>
      <c r="Z432" s="154">
        <f t="shared" si="67"/>
        <v>3743088.464492064</v>
      </c>
      <c r="AA432" s="154">
        <f t="shared" si="68"/>
        <v>99225.195948006818</v>
      </c>
      <c r="AC432" s="217">
        <v>116.73692805253306</v>
      </c>
      <c r="AD432" s="217">
        <f t="shared" si="69"/>
        <v>118.97266554294002</v>
      </c>
      <c r="AE432" s="218">
        <f t="shared" si="70"/>
        <v>2.2357374904069616</v>
      </c>
      <c r="AF432" s="154">
        <v>0</v>
      </c>
      <c r="AG432" s="219">
        <v>1</v>
      </c>
      <c r="AH432" s="217">
        <f t="shared" si="71"/>
        <v>118.97266554294002</v>
      </c>
      <c r="AK432" s="220">
        <v>116.73692805253306</v>
      </c>
      <c r="AL432" s="220">
        <v>116.73693315163356</v>
      </c>
      <c r="AM432" s="220">
        <v>116.73692805253306</v>
      </c>
      <c r="AN432" s="220">
        <v>116.73692805253306</v>
      </c>
      <c r="AO432" s="221">
        <v>118.97266554294002</v>
      </c>
      <c r="AP432" s="220">
        <f t="shared" si="73"/>
        <v>118.97266554294002</v>
      </c>
      <c r="AQ432" s="220"/>
      <c r="AR432" s="220"/>
      <c r="AS432" s="220"/>
      <c r="AT432" s="222">
        <f t="shared" si="74"/>
        <v>0</v>
      </c>
      <c r="AU432" s="220"/>
      <c r="AV432" s="223">
        <v>5.594832051350652</v>
      </c>
      <c r="AW432" s="220">
        <v>7.6425635517968828</v>
      </c>
      <c r="AX432" s="224">
        <f t="shared" si="75"/>
        <v>2.0477315004462309</v>
      </c>
      <c r="AY432" s="225"/>
      <c r="AZ432" s="226"/>
      <c r="BA432" s="226"/>
      <c r="BB432" s="226"/>
      <c r="BC432" s="217"/>
      <c r="BE432" s="227">
        <f t="shared" si="76"/>
        <v>-829</v>
      </c>
      <c r="BK432" s="219"/>
      <c r="BO432" s="219"/>
    </row>
    <row r="433" spans="1:67" ht="11.25" x14ac:dyDescent="0.2">
      <c r="A433" s="151">
        <v>830</v>
      </c>
      <c r="B433" s="152" t="s">
        <v>561</v>
      </c>
      <c r="C433" s="151">
        <v>1</v>
      </c>
      <c r="D433" s="215">
        <v>792000</v>
      </c>
      <c r="E433" s="154">
        <v>0</v>
      </c>
      <c r="F433" s="154">
        <v>0</v>
      </c>
      <c r="G433" s="154">
        <v>0</v>
      </c>
      <c r="H433" s="154">
        <v>0</v>
      </c>
      <c r="I433" s="154">
        <v>0</v>
      </c>
      <c r="J433" s="154">
        <v>30000</v>
      </c>
      <c r="K433" s="216">
        <v>0</v>
      </c>
      <c r="L433" s="154">
        <v>0</v>
      </c>
      <c r="M433" s="154">
        <v>0</v>
      </c>
      <c r="N433" s="154">
        <v>0</v>
      </c>
      <c r="O433" s="154">
        <v>0</v>
      </c>
      <c r="P433" s="154">
        <v>0</v>
      </c>
      <c r="Q433" s="154">
        <v>0</v>
      </c>
      <c r="R433" s="154">
        <v>0</v>
      </c>
      <c r="S433" s="154">
        <v>0</v>
      </c>
      <c r="T433" s="154" t="s">
        <v>703</v>
      </c>
      <c r="U433" s="154">
        <f t="shared" si="72"/>
        <v>822000</v>
      </c>
      <c r="V433" s="217">
        <f t="shared" si="66"/>
        <v>4.6273757802926481</v>
      </c>
      <c r="W433" s="154"/>
      <c r="X433" s="154">
        <v>12893971.225288942</v>
      </c>
      <c r="Y433" s="154">
        <v>17763848</v>
      </c>
      <c r="Z433" s="154">
        <f t="shared" si="67"/>
        <v>4869876.7747110575</v>
      </c>
      <c r="AA433" s="154">
        <f t="shared" si="68"/>
        <v>225347.49840307626</v>
      </c>
      <c r="AB433" s="154"/>
      <c r="AC433" s="217">
        <v>131.73016044854253</v>
      </c>
      <c r="AD433" s="217">
        <f t="shared" si="69"/>
        <v>136.02093718961206</v>
      </c>
      <c r="AE433" s="218">
        <f t="shared" si="70"/>
        <v>4.2907767410695214</v>
      </c>
      <c r="AF433" s="154">
        <v>0</v>
      </c>
      <c r="AG433" s="219">
        <v>1</v>
      </c>
      <c r="AH433" s="217">
        <f t="shared" si="71"/>
        <v>136.02093718961206</v>
      </c>
      <c r="AI433" s="154"/>
      <c r="AJ433" s="154"/>
      <c r="AK433" s="220">
        <v>131.73016044854253</v>
      </c>
      <c r="AL433" s="220">
        <v>131.73016044854253</v>
      </c>
      <c r="AM433" s="220">
        <v>131.73016044854253</v>
      </c>
      <c r="AN433" s="220">
        <v>131.73016044854253</v>
      </c>
      <c r="AO433" s="221">
        <v>136.11299383177408</v>
      </c>
      <c r="AP433" s="220">
        <f t="shared" si="73"/>
        <v>136.02093718961206</v>
      </c>
      <c r="AQ433" s="220"/>
      <c r="AR433" s="220"/>
      <c r="AS433" s="220"/>
      <c r="AT433" s="222">
        <f t="shared" si="74"/>
        <v>-9.2056642162020808E-2</v>
      </c>
      <c r="AU433" s="220"/>
      <c r="AV433" s="223">
        <v>18.581668750482734</v>
      </c>
      <c r="AW433" s="220">
        <v>22.398707209437873</v>
      </c>
      <c r="AX433" s="224">
        <f t="shared" si="75"/>
        <v>3.8170384589551389</v>
      </c>
      <c r="AY433" s="225"/>
      <c r="AZ433" s="226"/>
      <c r="BA433" s="226"/>
      <c r="BB433" s="226"/>
      <c r="BC433" s="217"/>
      <c r="BE433" s="227">
        <f t="shared" si="76"/>
        <v>-830</v>
      </c>
      <c r="BK433" s="219"/>
      <c r="BO433" s="219"/>
    </row>
    <row r="434" spans="1:67" ht="11.25" x14ac:dyDescent="0.2">
      <c r="A434" s="151">
        <v>832</v>
      </c>
      <c r="B434" s="152" t="s">
        <v>562</v>
      </c>
      <c r="C434" s="151">
        <v>1</v>
      </c>
      <c r="D434" s="215">
        <v>1541909</v>
      </c>
      <c r="E434" s="154">
        <v>50</v>
      </c>
      <c r="F434" s="154">
        <v>51440</v>
      </c>
      <c r="G434" s="154">
        <v>0</v>
      </c>
      <c r="H434" s="154">
        <v>0</v>
      </c>
      <c r="I434" s="154">
        <v>0</v>
      </c>
      <c r="J434" s="154">
        <v>0</v>
      </c>
      <c r="K434" s="216">
        <v>0</v>
      </c>
      <c r="L434" s="154">
        <v>0</v>
      </c>
      <c r="M434" s="154">
        <v>0</v>
      </c>
      <c r="N434" s="154">
        <v>0</v>
      </c>
      <c r="O434" s="154">
        <v>0</v>
      </c>
      <c r="P434" s="154">
        <v>0</v>
      </c>
      <c r="Q434" s="154">
        <v>0</v>
      </c>
      <c r="R434" s="154">
        <v>0</v>
      </c>
      <c r="S434" s="154">
        <v>0</v>
      </c>
      <c r="T434" s="154" t="s">
        <v>703</v>
      </c>
      <c r="U434" s="154">
        <f t="shared" si="72"/>
        <v>1593399</v>
      </c>
      <c r="V434" s="217">
        <f t="shared" si="66"/>
        <v>5.4035467486950042</v>
      </c>
      <c r="W434" s="154"/>
      <c r="X434" s="154">
        <v>29486021.359115418</v>
      </c>
      <c r="Y434" s="154">
        <v>29488021</v>
      </c>
      <c r="Z434" s="154">
        <f t="shared" si="67"/>
        <v>1999.6408845819533</v>
      </c>
      <c r="AA434" s="154">
        <f t="shared" si="68"/>
        <v>108.05153000440416</v>
      </c>
      <c r="AB434" s="154"/>
      <c r="AC434" s="217">
        <v>100.03866518218571</v>
      </c>
      <c r="AD434" s="217">
        <f t="shared" si="69"/>
        <v>100.00641520716388</v>
      </c>
      <c r="AE434" s="218">
        <f t="shared" si="70"/>
        <v>-3.2249975021827026E-2</v>
      </c>
      <c r="AF434" s="154">
        <v>0</v>
      </c>
      <c r="AG434" s="219">
        <v>1</v>
      </c>
      <c r="AH434" s="217">
        <f t="shared" si="71"/>
        <v>100.00641520716388</v>
      </c>
      <c r="AI434" s="154"/>
      <c r="AJ434" s="154"/>
      <c r="AK434" s="220">
        <v>100.03866518218571</v>
      </c>
      <c r="AL434" s="220">
        <v>100.08640566085161</v>
      </c>
      <c r="AM434" s="220">
        <v>99.927466199241579</v>
      </c>
      <c r="AN434" s="220">
        <v>100.03866518218571</v>
      </c>
      <c r="AO434" s="221">
        <v>100.00641520716388</v>
      </c>
      <c r="AP434" s="220">
        <f t="shared" si="73"/>
        <v>100.00641520716388</v>
      </c>
      <c r="AQ434" s="220"/>
      <c r="AR434" s="220"/>
      <c r="AS434" s="220"/>
      <c r="AT434" s="222">
        <f t="shared" si="74"/>
        <v>0</v>
      </c>
      <c r="AU434" s="220"/>
      <c r="AV434" s="223">
        <v>5.5478090753121903</v>
      </c>
      <c r="AW434" s="220">
        <v>5.5117222749388848</v>
      </c>
      <c r="AX434" s="224">
        <f t="shared" si="75"/>
        <v>-3.6086800373305472E-2</v>
      </c>
      <c r="AY434" s="225"/>
      <c r="AZ434" s="226"/>
      <c r="BA434" s="226"/>
      <c r="BB434" s="226"/>
      <c r="BC434" s="217"/>
      <c r="BE434" s="227">
        <f t="shared" si="76"/>
        <v>-832</v>
      </c>
      <c r="BK434" s="219"/>
      <c r="BO434" s="219"/>
    </row>
    <row r="435" spans="1:67" ht="11.25" x14ac:dyDescent="0.2">
      <c r="A435" s="151">
        <v>851</v>
      </c>
      <c r="B435" s="152" t="s">
        <v>563</v>
      </c>
      <c r="C435" s="151">
        <v>1</v>
      </c>
      <c r="D435" s="215">
        <v>327796</v>
      </c>
      <c r="E435" s="154">
        <v>0</v>
      </c>
      <c r="F435" s="154">
        <v>0</v>
      </c>
      <c r="G435" s="154">
        <v>0</v>
      </c>
      <c r="H435" s="154">
        <v>0</v>
      </c>
      <c r="I435" s="154">
        <v>0</v>
      </c>
      <c r="J435" s="154">
        <v>0</v>
      </c>
      <c r="K435" s="216">
        <v>0</v>
      </c>
      <c r="L435" s="154">
        <v>0</v>
      </c>
      <c r="M435" s="154">
        <v>0</v>
      </c>
      <c r="N435" s="154">
        <v>0</v>
      </c>
      <c r="O435" s="154">
        <v>0</v>
      </c>
      <c r="P435" s="154">
        <v>0</v>
      </c>
      <c r="Q435" s="154">
        <v>0</v>
      </c>
      <c r="R435" s="154">
        <v>0</v>
      </c>
      <c r="S435" s="154">
        <v>0</v>
      </c>
      <c r="T435" s="154" t="s">
        <v>703</v>
      </c>
      <c r="U435" s="154">
        <f t="shared" si="72"/>
        <v>327796</v>
      </c>
      <c r="V435" s="217">
        <f t="shared" si="66"/>
        <v>3.057756862639744</v>
      </c>
      <c r="W435" s="154"/>
      <c r="X435" s="154">
        <v>10599770.639894003</v>
      </c>
      <c r="Y435" s="154">
        <v>10720146</v>
      </c>
      <c r="Z435" s="154">
        <f t="shared" si="67"/>
        <v>120375.36010599695</v>
      </c>
      <c r="AA435" s="154">
        <f t="shared" si="68"/>
        <v>3680.7858345684263</v>
      </c>
      <c r="AB435" s="154"/>
      <c r="AC435" s="217">
        <v>100.86670309459305</v>
      </c>
      <c r="AD435" s="217">
        <f t="shared" si="69"/>
        <v>101.1009160314491</v>
      </c>
      <c r="AE435" s="218">
        <f t="shared" si="70"/>
        <v>0.23421293685605349</v>
      </c>
      <c r="AF435" s="154">
        <v>0</v>
      </c>
      <c r="AG435" s="219">
        <v>1</v>
      </c>
      <c r="AH435" s="217">
        <f t="shared" si="71"/>
        <v>101.1009160314491</v>
      </c>
      <c r="AI435" s="154"/>
      <c r="AJ435" s="154"/>
      <c r="AK435" s="220">
        <v>100.86670309459305</v>
      </c>
      <c r="AL435" s="220">
        <v>100.90228263814865</v>
      </c>
      <c r="AM435" s="220">
        <v>100.86670309459305</v>
      </c>
      <c r="AN435" s="220">
        <v>100.86670309459305</v>
      </c>
      <c r="AO435" s="221">
        <v>101.08003830773862</v>
      </c>
      <c r="AP435" s="220">
        <f t="shared" si="73"/>
        <v>101.1009160314491</v>
      </c>
      <c r="AQ435" s="220"/>
      <c r="AR435" s="220"/>
      <c r="AS435" s="220"/>
      <c r="AT435" s="222">
        <f t="shared" si="74"/>
        <v>2.087772371048402E-2</v>
      </c>
      <c r="AU435" s="220"/>
      <c r="AV435" s="223">
        <v>8.9982273686554279</v>
      </c>
      <c r="AW435" s="220">
        <v>9.260907927433399</v>
      </c>
      <c r="AX435" s="224">
        <f t="shared" si="75"/>
        <v>0.26268055877797103</v>
      </c>
      <c r="AY435" s="225"/>
      <c r="AZ435" s="226"/>
      <c r="BA435" s="226"/>
      <c r="BB435" s="226"/>
      <c r="BC435" s="217"/>
      <c r="BE435" s="227">
        <f t="shared" si="76"/>
        <v>-851</v>
      </c>
      <c r="BK435" s="219"/>
      <c r="BO435" s="219"/>
    </row>
    <row r="436" spans="1:67" ht="11.25" x14ac:dyDescent="0.2">
      <c r="A436" s="151">
        <v>852</v>
      </c>
      <c r="B436" s="152" t="s">
        <v>564</v>
      </c>
      <c r="C436" s="151">
        <v>1</v>
      </c>
      <c r="D436" s="215">
        <v>302156</v>
      </c>
      <c r="E436" s="154">
        <v>0</v>
      </c>
      <c r="F436" s="154">
        <v>1640</v>
      </c>
      <c r="G436" s="154">
        <v>0</v>
      </c>
      <c r="H436" s="154">
        <v>0</v>
      </c>
      <c r="I436" s="154">
        <v>0</v>
      </c>
      <c r="J436" s="154">
        <v>0</v>
      </c>
      <c r="K436" s="216">
        <v>0</v>
      </c>
      <c r="L436" s="154">
        <v>0</v>
      </c>
      <c r="M436" s="154">
        <v>0</v>
      </c>
      <c r="N436" s="154">
        <v>0</v>
      </c>
      <c r="O436" s="154">
        <v>0</v>
      </c>
      <c r="P436" s="154">
        <v>0</v>
      </c>
      <c r="Q436" s="154">
        <v>0</v>
      </c>
      <c r="R436" s="154">
        <v>0</v>
      </c>
      <c r="S436" s="154">
        <v>0</v>
      </c>
      <c r="T436" s="154" t="s">
        <v>703</v>
      </c>
      <c r="U436" s="154">
        <f t="shared" si="72"/>
        <v>303796</v>
      </c>
      <c r="V436" s="217">
        <f t="shared" si="66"/>
        <v>2.0135694361851808</v>
      </c>
      <c r="W436" s="154"/>
      <c r="X436" s="154">
        <v>14548100.2422</v>
      </c>
      <c r="Y436" s="154">
        <v>15087436</v>
      </c>
      <c r="Z436" s="154">
        <f t="shared" si="67"/>
        <v>539335.75779999979</v>
      </c>
      <c r="AA436" s="154">
        <f t="shared" si="68"/>
        <v>10859.899977478528</v>
      </c>
      <c r="AB436" s="154"/>
      <c r="AC436" s="217">
        <v>111.08794013789837</v>
      </c>
      <c r="AD436" s="217">
        <f t="shared" si="69"/>
        <v>103.63261078095654</v>
      </c>
      <c r="AE436" s="218">
        <f t="shared" si="70"/>
        <v>-7.4553293569418315</v>
      </c>
      <c r="AF436" s="154">
        <v>0</v>
      </c>
      <c r="AG436" s="219">
        <v>1</v>
      </c>
      <c r="AH436" s="217">
        <f t="shared" si="71"/>
        <v>103.63261078095654</v>
      </c>
      <c r="AI436" s="154"/>
      <c r="AJ436" s="154"/>
      <c r="AK436" s="220">
        <v>111.08794013789837</v>
      </c>
      <c r="AL436" s="220">
        <v>111.02587045857753</v>
      </c>
      <c r="AM436" s="220">
        <v>111.08794013789837</v>
      </c>
      <c r="AN436" s="220">
        <v>111.08794013789837</v>
      </c>
      <c r="AO436" s="221">
        <v>103.6167037465226</v>
      </c>
      <c r="AP436" s="220">
        <f t="shared" si="73"/>
        <v>103.63261078095654</v>
      </c>
      <c r="AQ436" s="220"/>
      <c r="AR436" s="220"/>
      <c r="AS436" s="220"/>
      <c r="AT436" s="222">
        <f t="shared" si="74"/>
        <v>1.5907034433936929E-2</v>
      </c>
      <c r="AU436" s="220"/>
      <c r="AV436" s="223">
        <v>11.568910596448221</v>
      </c>
      <c r="AW436" s="220">
        <v>3.944227372993911</v>
      </c>
      <c r="AX436" s="224">
        <f t="shared" si="75"/>
        <v>-7.6246832234543103</v>
      </c>
      <c r="AY436" s="225"/>
      <c r="AZ436" s="226"/>
      <c r="BA436" s="226"/>
      <c r="BB436" s="226"/>
      <c r="BC436" s="217"/>
      <c r="BE436" s="227">
        <f t="shared" si="76"/>
        <v>-852</v>
      </c>
      <c r="BK436" s="219"/>
      <c r="BO436" s="219"/>
    </row>
    <row r="437" spans="1:67" ht="11.25" x14ac:dyDescent="0.2">
      <c r="A437" s="151">
        <v>853</v>
      </c>
      <c r="B437" s="152" t="s">
        <v>565</v>
      </c>
      <c r="C437" s="151">
        <v>1</v>
      </c>
      <c r="D437" s="215">
        <v>1843795</v>
      </c>
      <c r="E437" s="154">
        <v>0</v>
      </c>
      <c r="F437" s="154">
        <v>0</v>
      </c>
      <c r="G437" s="154">
        <v>0</v>
      </c>
      <c r="H437" s="154">
        <v>0</v>
      </c>
      <c r="I437" s="154">
        <v>0</v>
      </c>
      <c r="J437" s="154">
        <v>0</v>
      </c>
      <c r="K437" s="216">
        <v>0</v>
      </c>
      <c r="L437" s="154">
        <v>0</v>
      </c>
      <c r="M437" s="154">
        <v>0</v>
      </c>
      <c r="N437" s="154">
        <v>0</v>
      </c>
      <c r="O437" s="154">
        <v>0</v>
      </c>
      <c r="P437" s="154">
        <v>0</v>
      </c>
      <c r="Q437" s="154">
        <v>0</v>
      </c>
      <c r="R437" s="154">
        <v>0</v>
      </c>
      <c r="S437" s="154">
        <v>0</v>
      </c>
      <c r="T437" s="154" t="s">
        <v>703</v>
      </c>
      <c r="U437" s="154">
        <f t="shared" si="72"/>
        <v>1843795</v>
      </c>
      <c r="V437" s="217">
        <f t="shared" si="66"/>
        <v>6.0624638007818623</v>
      </c>
      <c r="W437" s="154"/>
      <c r="X437" s="154">
        <v>29763086.943302374</v>
      </c>
      <c r="Y437" s="154">
        <v>30413295</v>
      </c>
      <c r="Z437" s="154">
        <f t="shared" si="67"/>
        <v>650208.05669762567</v>
      </c>
      <c r="AA437" s="154">
        <f t="shared" si="68"/>
        <v>39418.628067060759</v>
      </c>
      <c r="AB437" s="154"/>
      <c r="AC437" s="217">
        <v>103.78110933555753</v>
      </c>
      <c r="AD437" s="217">
        <f t="shared" si="69"/>
        <v>102.05217096531047</v>
      </c>
      <c r="AE437" s="218">
        <f t="shared" si="70"/>
        <v>-1.7289383702470644</v>
      </c>
      <c r="AF437" s="154">
        <v>0</v>
      </c>
      <c r="AG437" s="219">
        <v>1</v>
      </c>
      <c r="AH437" s="217">
        <f t="shared" si="71"/>
        <v>102.05217096531047</v>
      </c>
      <c r="AI437" s="154"/>
      <c r="AJ437" s="154"/>
      <c r="AK437" s="220">
        <v>103.78110933555753</v>
      </c>
      <c r="AL437" s="220">
        <v>103.78110933555753</v>
      </c>
      <c r="AM437" s="220">
        <v>103.78110933555753</v>
      </c>
      <c r="AN437" s="220">
        <v>103.78110933555753</v>
      </c>
      <c r="AO437" s="221">
        <v>102.05217096531047</v>
      </c>
      <c r="AP437" s="220">
        <f t="shared" si="73"/>
        <v>102.05217096531047</v>
      </c>
      <c r="AQ437" s="220"/>
      <c r="AR437" s="220"/>
      <c r="AS437" s="220"/>
      <c r="AT437" s="222">
        <f t="shared" si="74"/>
        <v>0</v>
      </c>
      <c r="AU437" s="220"/>
      <c r="AV437" s="223">
        <v>6.2484080273631788</v>
      </c>
      <c r="AW437" s="220">
        <v>4.3701151515879459</v>
      </c>
      <c r="AX437" s="224">
        <f t="shared" si="75"/>
        <v>-1.8782928757752329</v>
      </c>
      <c r="AY437" s="225"/>
      <c r="AZ437" s="226"/>
      <c r="BA437" s="226"/>
      <c r="BB437" s="226"/>
      <c r="BC437" s="217"/>
      <c r="BE437" s="227">
        <f t="shared" si="76"/>
        <v>-853</v>
      </c>
      <c r="BK437" s="219"/>
      <c r="BO437" s="219"/>
    </row>
    <row r="438" spans="1:67" ht="11.25" x14ac:dyDescent="0.2">
      <c r="A438" s="151">
        <v>855</v>
      </c>
      <c r="B438" s="152" t="s">
        <v>566</v>
      </c>
      <c r="C438" s="151">
        <v>1</v>
      </c>
      <c r="D438" s="215">
        <v>433000</v>
      </c>
      <c r="E438" s="154">
        <v>0</v>
      </c>
      <c r="F438" s="154">
        <v>0</v>
      </c>
      <c r="G438" s="154">
        <v>0</v>
      </c>
      <c r="H438" s="154">
        <v>0</v>
      </c>
      <c r="I438" s="154">
        <v>0</v>
      </c>
      <c r="J438" s="154">
        <v>0</v>
      </c>
      <c r="K438" s="216">
        <v>0</v>
      </c>
      <c r="L438" s="154">
        <v>0</v>
      </c>
      <c r="M438" s="154">
        <v>0</v>
      </c>
      <c r="N438" s="154">
        <v>0</v>
      </c>
      <c r="O438" s="154">
        <v>0</v>
      </c>
      <c r="P438" s="154">
        <v>0</v>
      </c>
      <c r="Q438" s="154">
        <v>0</v>
      </c>
      <c r="R438" s="154">
        <v>0</v>
      </c>
      <c r="S438" s="154">
        <v>0</v>
      </c>
      <c r="T438" s="154" t="s">
        <v>703</v>
      </c>
      <c r="U438" s="154">
        <f t="shared" si="72"/>
        <v>433000</v>
      </c>
      <c r="V438" s="217">
        <f t="shared" si="66"/>
        <v>3.494570502758128</v>
      </c>
      <c r="W438" s="154"/>
      <c r="X438" s="154">
        <v>10531538.940105317</v>
      </c>
      <c r="Y438" s="154">
        <v>12390650</v>
      </c>
      <c r="Z438" s="154">
        <f t="shared" si="67"/>
        <v>1859111.0598946828</v>
      </c>
      <c r="AA438" s="154">
        <f t="shared" si="68"/>
        <v>64967.946712593577</v>
      </c>
      <c r="AB438" s="154"/>
      <c r="AC438" s="217">
        <v>123.12302695201399</v>
      </c>
      <c r="AD438" s="217">
        <f t="shared" si="69"/>
        <v>117.03590637024361</v>
      </c>
      <c r="AE438" s="218">
        <f t="shared" si="70"/>
        <v>-6.0871205817703782</v>
      </c>
      <c r="AF438" s="154">
        <v>0</v>
      </c>
      <c r="AG438" s="219">
        <v>1</v>
      </c>
      <c r="AH438" s="217">
        <f t="shared" si="71"/>
        <v>117.03590637024361</v>
      </c>
      <c r="AI438" s="154"/>
      <c r="AJ438" s="154"/>
      <c r="AK438" s="220">
        <v>123.12302695201399</v>
      </c>
      <c r="AL438" s="220">
        <v>123.12302695201399</v>
      </c>
      <c r="AM438" s="220">
        <v>123.12302695201399</v>
      </c>
      <c r="AN438" s="220">
        <v>123.12302695201399</v>
      </c>
      <c r="AO438" s="221">
        <v>116.94377609244985</v>
      </c>
      <c r="AP438" s="220">
        <f t="shared" si="73"/>
        <v>117.03590637024361</v>
      </c>
      <c r="AQ438" s="220"/>
      <c r="AR438" s="220"/>
      <c r="AS438" s="220"/>
      <c r="AT438" s="222">
        <f t="shared" si="74"/>
        <v>9.2130277793756932E-2</v>
      </c>
      <c r="AU438" s="220"/>
      <c r="AV438" s="223">
        <v>9.7815571806314257</v>
      </c>
      <c r="AW438" s="220">
        <v>4.205177388444076</v>
      </c>
      <c r="AX438" s="224">
        <f t="shared" si="75"/>
        <v>-5.5763797921873497</v>
      </c>
      <c r="AY438" s="225"/>
      <c r="AZ438" s="226"/>
      <c r="BA438" s="226"/>
      <c r="BB438" s="226"/>
      <c r="BC438" s="217"/>
      <c r="BE438" s="227">
        <f t="shared" si="76"/>
        <v>-855</v>
      </c>
      <c r="BK438" s="219"/>
      <c r="BO438" s="219"/>
    </row>
    <row r="439" spans="1:67" ht="11.25" x14ac:dyDescent="0.2">
      <c r="A439" s="151">
        <v>860</v>
      </c>
      <c r="B439" s="152" t="s">
        <v>567</v>
      </c>
      <c r="C439" s="151">
        <v>1</v>
      </c>
      <c r="D439" s="215">
        <v>319518</v>
      </c>
      <c r="E439" s="154">
        <v>0</v>
      </c>
      <c r="F439" s="154">
        <v>27626</v>
      </c>
      <c r="G439" s="154">
        <v>0</v>
      </c>
      <c r="H439" s="154">
        <v>0</v>
      </c>
      <c r="I439" s="154">
        <v>0</v>
      </c>
      <c r="J439" s="154">
        <v>0</v>
      </c>
      <c r="K439" s="216">
        <v>0</v>
      </c>
      <c r="L439" s="154">
        <v>0</v>
      </c>
      <c r="M439" s="154">
        <v>0</v>
      </c>
      <c r="N439" s="154">
        <v>0</v>
      </c>
      <c r="O439" s="154">
        <v>0</v>
      </c>
      <c r="P439" s="154">
        <v>0</v>
      </c>
      <c r="Q439" s="154">
        <v>0</v>
      </c>
      <c r="R439" s="154">
        <v>0</v>
      </c>
      <c r="S439" s="154">
        <v>0</v>
      </c>
      <c r="T439" s="154" t="s">
        <v>706</v>
      </c>
      <c r="U439" s="154">
        <f t="shared" si="72"/>
        <v>123481.40000000002</v>
      </c>
      <c r="V439" s="217">
        <f t="shared" si="66"/>
        <v>0.86903122963583046</v>
      </c>
      <c r="W439" s="154"/>
      <c r="X439" s="154">
        <v>12791606.58</v>
      </c>
      <c r="Y439" s="154">
        <v>14209086.6</v>
      </c>
      <c r="Z439" s="154">
        <f t="shared" si="67"/>
        <v>1417480.0199999996</v>
      </c>
      <c r="AA439" s="154">
        <f t="shared" si="68"/>
        <v>12318.344047648212</v>
      </c>
      <c r="AB439" s="154"/>
      <c r="AC439" s="217">
        <v>115.63047242979043</v>
      </c>
      <c r="AD439" s="217">
        <f t="shared" si="69"/>
        <v>110.9850288715833</v>
      </c>
      <c r="AE439" s="218">
        <f t="shared" si="70"/>
        <v>-4.6454435582071341</v>
      </c>
      <c r="AF439" s="154">
        <v>0</v>
      </c>
      <c r="AG439" s="219">
        <v>1</v>
      </c>
      <c r="AH439" s="217">
        <f t="shared" si="71"/>
        <v>110.9850288715833</v>
      </c>
      <c r="AI439" s="154"/>
      <c r="AJ439" s="154"/>
      <c r="AK439" s="220">
        <v>115.63047242979043</v>
      </c>
      <c r="AL439" s="220">
        <v>115.41619203940905</v>
      </c>
      <c r="AM439" s="220">
        <v>115.63047242979043</v>
      </c>
      <c r="AN439" s="220">
        <v>115.63047242979043</v>
      </c>
      <c r="AO439" s="221">
        <v>110.78368322642007</v>
      </c>
      <c r="AP439" s="220">
        <f t="shared" si="73"/>
        <v>110.9850288715833</v>
      </c>
      <c r="AQ439" s="220"/>
      <c r="AR439" s="220"/>
      <c r="AS439" s="220"/>
      <c r="AT439" s="222">
        <f t="shared" si="74"/>
        <v>0.20134564516322939</v>
      </c>
      <c r="AU439" s="220"/>
      <c r="AV439" s="223">
        <v>10.076952686821656</v>
      </c>
      <c r="AW439" s="220">
        <v>5.5802781777945558</v>
      </c>
      <c r="AX439" s="224">
        <f t="shared" si="75"/>
        <v>-4.4966745090271001</v>
      </c>
      <c r="AY439" s="225"/>
      <c r="AZ439" s="226"/>
      <c r="BA439" s="226"/>
      <c r="BB439" s="226"/>
      <c r="BC439" s="217"/>
      <c r="BE439" s="227">
        <f t="shared" si="76"/>
        <v>-860</v>
      </c>
      <c r="BK439" s="219"/>
      <c r="BO439" s="219"/>
    </row>
    <row r="440" spans="1:67" ht="11.25" x14ac:dyDescent="0.2">
      <c r="A440" s="151">
        <v>871</v>
      </c>
      <c r="B440" s="152" t="s">
        <v>568</v>
      </c>
      <c r="C440" s="151">
        <v>1</v>
      </c>
      <c r="D440" s="215">
        <v>1172795</v>
      </c>
      <c r="E440" s="154">
        <v>0</v>
      </c>
      <c r="F440" s="154">
        <v>0</v>
      </c>
      <c r="G440" s="154">
        <v>0</v>
      </c>
      <c r="H440" s="154">
        <v>0</v>
      </c>
      <c r="I440" s="154">
        <v>0</v>
      </c>
      <c r="J440" s="154">
        <v>0</v>
      </c>
      <c r="K440" s="216">
        <v>0</v>
      </c>
      <c r="L440" s="154">
        <v>0</v>
      </c>
      <c r="M440" s="154">
        <v>0</v>
      </c>
      <c r="N440" s="154">
        <v>0</v>
      </c>
      <c r="O440" s="154">
        <v>0</v>
      </c>
      <c r="P440" s="154">
        <v>0</v>
      </c>
      <c r="Q440" s="154">
        <v>0</v>
      </c>
      <c r="R440" s="154">
        <v>0</v>
      </c>
      <c r="S440" s="154">
        <v>0</v>
      </c>
      <c r="T440" s="154" t="s">
        <v>703</v>
      </c>
      <c r="U440" s="154">
        <f t="shared" si="72"/>
        <v>1172795</v>
      </c>
      <c r="V440" s="217">
        <f t="shared" si="66"/>
        <v>3.4324295630791175</v>
      </c>
      <c r="W440" s="154"/>
      <c r="X440" s="154">
        <v>24972413.579999994</v>
      </c>
      <c r="Y440" s="154">
        <v>34168071.870000005</v>
      </c>
      <c r="Z440" s="154">
        <f t="shared" si="67"/>
        <v>9195658.2900000103</v>
      </c>
      <c r="AA440" s="154">
        <f t="shared" si="68"/>
        <v>315634.49366569601</v>
      </c>
      <c r="AB440" s="154"/>
      <c r="AC440" s="217">
        <v>140.17862692337891</v>
      </c>
      <c r="AD440" s="217">
        <f t="shared" si="69"/>
        <v>135.55933337355177</v>
      </c>
      <c r="AE440" s="218">
        <f t="shared" si="70"/>
        <v>-4.6192935498271481</v>
      </c>
      <c r="AF440" s="154">
        <v>0</v>
      </c>
      <c r="AG440" s="219">
        <v>1</v>
      </c>
      <c r="AH440" s="217">
        <f t="shared" si="71"/>
        <v>135.55933337355177</v>
      </c>
      <c r="AI440" s="154"/>
      <c r="AJ440" s="154"/>
      <c r="AK440" s="220">
        <v>140.17862692337891</v>
      </c>
      <c r="AL440" s="220">
        <v>140.17862692337891</v>
      </c>
      <c r="AM440" s="220">
        <v>140.17862692337891</v>
      </c>
      <c r="AN440" s="220">
        <v>140.17862692337891</v>
      </c>
      <c r="AO440" s="221">
        <v>135.59407886356175</v>
      </c>
      <c r="AP440" s="220">
        <f t="shared" si="73"/>
        <v>135.55933337355177</v>
      </c>
      <c r="AQ440" s="220"/>
      <c r="AR440" s="220"/>
      <c r="AS440" s="220"/>
      <c r="AT440" s="222">
        <f t="shared" si="74"/>
        <v>-3.474549000998195E-2</v>
      </c>
      <c r="AU440" s="220"/>
      <c r="AV440" s="223">
        <v>3.744702345008053</v>
      </c>
      <c r="AW440" s="220">
        <v>0.28594368718953594</v>
      </c>
      <c r="AX440" s="224">
        <f t="shared" si="75"/>
        <v>-3.458758657818517</v>
      </c>
      <c r="AY440" s="225"/>
      <c r="AZ440" s="226"/>
      <c r="BA440" s="226"/>
      <c r="BB440" s="226"/>
      <c r="BC440" s="217"/>
      <c r="BE440" s="227">
        <f t="shared" si="76"/>
        <v>-871</v>
      </c>
      <c r="BK440" s="219"/>
      <c r="BO440" s="219"/>
    </row>
    <row r="441" spans="1:67" ht="11.25" x14ac:dyDescent="0.2">
      <c r="A441" s="151">
        <v>872</v>
      </c>
      <c r="B441" s="152" t="s">
        <v>569</v>
      </c>
      <c r="C441" s="151">
        <v>1</v>
      </c>
      <c r="D441" s="215">
        <v>1788560</v>
      </c>
      <c r="E441" s="154">
        <v>0</v>
      </c>
      <c r="F441" s="154">
        <v>0</v>
      </c>
      <c r="G441" s="154">
        <v>0</v>
      </c>
      <c r="H441" s="154">
        <v>0</v>
      </c>
      <c r="I441" s="154">
        <v>0</v>
      </c>
      <c r="J441" s="154">
        <v>0</v>
      </c>
      <c r="K441" s="216">
        <v>0</v>
      </c>
      <c r="L441" s="154">
        <v>0</v>
      </c>
      <c r="M441" s="154">
        <v>0</v>
      </c>
      <c r="N441" s="154">
        <v>0</v>
      </c>
      <c r="O441" s="154">
        <v>0</v>
      </c>
      <c r="P441" s="154">
        <v>0</v>
      </c>
      <c r="Q441" s="154">
        <v>0</v>
      </c>
      <c r="R441" s="154">
        <v>0</v>
      </c>
      <c r="S441" s="154">
        <v>0</v>
      </c>
      <c r="T441" s="154" t="s">
        <v>703</v>
      </c>
      <c r="U441" s="154">
        <f t="shared" si="72"/>
        <v>1788560</v>
      </c>
      <c r="V441" s="217">
        <f t="shared" si="66"/>
        <v>5.1329155239126143</v>
      </c>
      <c r="W441" s="154"/>
      <c r="X441" s="154">
        <v>34786651.119999997</v>
      </c>
      <c r="Y441" s="154">
        <v>34844914</v>
      </c>
      <c r="Z441" s="154">
        <f t="shared" si="67"/>
        <v>58262.880000002682</v>
      </c>
      <c r="AA441" s="154">
        <f t="shared" si="68"/>
        <v>2990.5844121987157</v>
      </c>
      <c r="AB441" s="154"/>
      <c r="AC441" s="217">
        <v>97.981556431519522</v>
      </c>
      <c r="AD441" s="217">
        <f t="shared" si="69"/>
        <v>100.15888938373843</v>
      </c>
      <c r="AE441" s="218">
        <f t="shared" si="70"/>
        <v>2.1773329522189044</v>
      </c>
      <c r="AF441" s="154">
        <v>0</v>
      </c>
      <c r="AG441" s="219">
        <v>1</v>
      </c>
      <c r="AH441" s="217">
        <f t="shared" si="71"/>
        <v>100.15888938373843</v>
      </c>
      <c r="AI441" s="154"/>
      <c r="AJ441" s="154"/>
      <c r="AK441" s="220">
        <v>97.981556431519522</v>
      </c>
      <c r="AL441" s="220">
        <v>97.981556431519522</v>
      </c>
      <c r="AM441" s="220">
        <v>97.981556431519522</v>
      </c>
      <c r="AN441" s="220">
        <v>97.981556431519522</v>
      </c>
      <c r="AO441" s="221">
        <v>100.14525269716947</v>
      </c>
      <c r="AP441" s="220">
        <f t="shared" si="73"/>
        <v>100.15888938373843</v>
      </c>
      <c r="AQ441" s="220"/>
      <c r="AR441" s="220"/>
      <c r="AS441" s="220"/>
      <c r="AT441" s="222">
        <f t="shared" si="74"/>
        <v>1.3636686568958112E-2</v>
      </c>
      <c r="AU441" s="220"/>
      <c r="AV441" s="223">
        <v>7.489577593309046</v>
      </c>
      <c r="AW441" s="220">
        <v>9.8876276790477373</v>
      </c>
      <c r="AX441" s="224">
        <f t="shared" si="75"/>
        <v>2.3980500857386913</v>
      </c>
      <c r="AY441" s="225"/>
      <c r="AZ441" s="226"/>
      <c r="BA441" s="226"/>
      <c r="BB441" s="226"/>
      <c r="BC441" s="217"/>
      <c r="BE441" s="227">
        <f t="shared" si="76"/>
        <v>-872</v>
      </c>
      <c r="BK441" s="219"/>
      <c r="BO441" s="219"/>
    </row>
    <row r="442" spans="1:67" ht="11.25" x14ac:dyDescent="0.2">
      <c r="A442" s="151">
        <v>873</v>
      </c>
      <c r="B442" s="152" t="s">
        <v>315</v>
      </c>
      <c r="C442" s="151">
        <v>1</v>
      </c>
      <c r="D442" s="215">
        <v>229814</v>
      </c>
      <c r="E442" s="154">
        <v>0</v>
      </c>
      <c r="F442" s="154">
        <v>0</v>
      </c>
      <c r="G442" s="154">
        <v>0</v>
      </c>
      <c r="H442" s="154">
        <v>0</v>
      </c>
      <c r="I442" s="154">
        <v>0</v>
      </c>
      <c r="J442" s="154">
        <v>0</v>
      </c>
      <c r="K442" s="216">
        <v>0</v>
      </c>
      <c r="L442" s="154">
        <v>0</v>
      </c>
      <c r="M442" s="154">
        <v>0</v>
      </c>
      <c r="N442" s="154">
        <v>0</v>
      </c>
      <c r="O442" s="154">
        <v>0</v>
      </c>
      <c r="P442" s="154">
        <v>0</v>
      </c>
      <c r="Q442" s="154">
        <v>0</v>
      </c>
      <c r="R442" s="154">
        <v>0</v>
      </c>
      <c r="S442" s="154">
        <v>0</v>
      </c>
      <c r="T442" s="154" t="s">
        <v>703</v>
      </c>
      <c r="U442" s="154">
        <f t="shared" si="72"/>
        <v>229814</v>
      </c>
      <c r="V442" s="217">
        <f t="shared" si="66"/>
        <v>1.6797759908850292</v>
      </c>
      <c r="W442" s="154"/>
      <c r="X442" s="154">
        <v>12906720.28764</v>
      </c>
      <c r="Y442" s="154">
        <v>13681229</v>
      </c>
      <c r="Z442" s="154">
        <f t="shared" si="67"/>
        <v>774508.71236000024</v>
      </c>
      <c r="AA442" s="154">
        <f t="shared" si="68"/>
        <v>13010.011397536075</v>
      </c>
      <c r="AB442" s="154"/>
      <c r="AC442" s="217">
        <v>109.8789375527024</v>
      </c>
      <c r="AD442" s="217">
        <f t="shared" si="69"/>
        <v>105.90001707631104</v>
      </c>
      <c r="AE442" s="218">
        <f t="shared" si="70"/>
        <v>-3.9789204763913517</v>
      </c>
      <c r="AF442" s="154">
        <v>0</v>
      </c>
      <c r="AG442" s="219">
        <v>1</v>
      </c>
      <c r="AH442" s="217">
        <f t="shared" si="71"/>
        <v>105.90001707631104</v>
      </c>
      <c r="AI442" s="154"/>
      <c r="AJ442" s="154"/>
      <c r="AK442" s="220">
        <v>109.8789375527024</v>
      </c>
      <c r="AL442" s="220">
        <v>109.8789375527024</v>
      </c>
      <c r="AM442" s="220">
        <v>109.8789375527024</v>
      </c>
      <c r="AN442" s="220">
        <v>109.8789375527024</v>
      </c>
      <c r="AO442" s="221">
        <v>105.90001707631104</v>
      </c>
      <c r="AP442" s="220">
        <f t="shared" si="73"/>
        <v>105.90001707631104</v>
      </c>
      <c r="AQ442" s="220"/>
      <c r="AR442" s="220"/>
      <c r="AS442" s="220"/>
      <c r="AT442" s="222">
        <f t="shared" si="74"/>
        <v>0</v>
      </c>
      <c r="AU442" s="220"/>
      <c r="AV442" s="223">
        <v>10.401100897121458</v>
      </c>
      <c r="AW442" s="220">
        <v>6.3270573622580164</v>
      </c>
      <c r="AX442" s="224">
        <f t="shared" si="75"/>
        <v>-4.0740435348634412</v>
      </c>
      <c r="AY442" s="225"/>
      <c r="AZ442" s="226"/>
      <c r="BA442" s="226"/>
      <c r="BB442" s="226"/>
      <c r="BC442" s="217"/>
      <c r="BE442" s="227">
        <f t="shared" si="76"/>
        <v>-873</v>
      </c>
      <c r="BK442" s="219"/>
      <c r="BO442" s="219"/>
    </row>
    <row r="443" spans="1:67" ht="11.25" x14ac:dyDescent="0.2">
      <c r="A443" s="151">
        <v>876</v>
      </c>
      <c r="B443" s="152" t="s">
        <v>570</v>
      </c>
      <c r="C443" s="151">
        <v>1</v>
      </c>
      <c r="D443" s="215">
        <v>400000</v>
      </c>
      <c r="E443" s="154">
        <v>0</v>
      </c>
      <c r="F443" s="154">
        <v>0</v>
      </c>
      <c r="G443" s="154">
        <v>0</v>
      </c>
      <c r="H443" s="154">
        <v>0</v>
      </c>
      <c r="I443" s="154">
        <v>0</v>
      </c>
      <c r="J443" s="154">
        <v>0</v>
      </c>
      <c r="K443" s="216">
        <v>0</v>
      </c>
      <c r="L443" s="154">
        <v>0</v>
      </c>
      <c r="M443" s="154">
        <v>0</v>
      </c>
      <c r="N443" s="154">
        <v>0</v>
      </c>
      <c r="O443" s="154">
        <v>0</v>
      </c>
      <c r="P443" s="154">
        <v>0</v>
      </c>
      <c r="Q443" s="154">
        <v>0</v>
      </c>
      <c r="R443" s="154">
        <v>0</v>
      </c>
      <c r="S443" s="154">
        <v>0</v>
      </c>
      <c r="T443" s="154" t="s">
        <v>703</v>
      </c>
      <c r="U443" s="154">
        <f t="shared" si="72"/>
        <v>400000</v>
      </c>
      <c r="V443" s="217">
        <f t="shared" si="66"/>
        <v>1.6044874304454697</v>
      </c>
      <c r="W443" s="154"/>
      <c r="X443" s="154">
        <v>24914513.250249147</v>
      </c>
      <c r="Y443" s="154">
        <v>24930080</v>
      </c>
      <c r="Z443" s="154">
        <f t="shared" si="67"/>
        <v>15566.749750852585</v>
      </c>
      <c r="AA443" s="154">
        <f t="shared" si="68"/>
        <v>249.76654308133121</v>
      </c>
      <c r="AB443" s="154"/>
      <c r="AC443" s="217">
        <v>100.10633658407535</v>
      </c>
      <c r="AD443" s="217">
        <f t="shared" si="69"/>
        <v>100.06147815553899</v>
      </c>
      <c r="AE443" s="218">
        <f t="shared" si="70"/>
        <v>-4.4858428536358019E-2</v>
      </c>
      <c r="AF443" s="154">
        <v>0</v>
      </c>
      <c r="AG443" s="219">
        <v>1</v>
      </c>
      <c r="AH443" s="217">
        <f t="shared" si="71"/>
        <v>100.06147815553899</v>
      </c>
      <c r="AI443" s="154"/>
      <c r="AJ443" s="154"/>
      <c r="AK443" s="220">
        <v>100.10633658407535</v>
      </c>
      <c r="AL443" s="220">
        <v>100.10633658407535</v>
      </c>
      <c r="AM443" s="220">
        <v>100.10633658407535</v>
      </c>
      <c r="AN443" s="220">
        <v>100.10633658407535</v>
      </c>
      <c r="AO443" s="221">
        <v>100.06300656030203</v>
      </c>
      <c r="AP443" s="220">
        <f t="shared" si="73"/>
        <v>100.06147815553899</v>
      </c>
      <c r="AQ443" s="220"/>
      <c r="AR443" s="220"/>
      <c r="AS443" s="220"/>
      <c r="AT443" s="222">
        <f t="shared" si="74"/>
        <v>-1.528404763035951E-3</v>
      </c>
      <c r="AU443" s="220"/>
      <c r="AV443" s="223">
        <v>8.9400949540993153</v>
      </c>
      <c r="AW443" s="220">
        <v>8.8904651918527655</v>
      </c>
      <c r="AX443" s="224">
        <f t="shared" si="75"/>
        <v>-4.9629762246549802E-2</v>
      </c>
      <c r="AY443" s="225"/>
      <c r="AZ443" s="226"/>
      <c r="BA443" s="226"/>
      <c r="BB443" s="226"/>
      <c r="BC443" s="217"/>
      <c r="BE443" s="227">
        <f t="shared" si="76"/>
        <v>-876</v>
      </c>
      <c r="BK443" s="219"/>
      <c r="BO443" s="219"/>
    </row>
    <row r="444" spans="1:67" ht="11.25" x14ac:dyDescent="0.2">
      <c r="A444" s="151">
        <v>878</v>
      </c>
      <c r="B444" s="152" t="s">
        <v>571</v>
      </c>
      <c r="C444" s="151">
        <v>1</v>
      </c>
      <c r="D444" s="215">
        <v>806452</v>
      </c>
      <c r="E444" s="154">
        <v>0</v>
      </c>
      <c r="F444" s="154">
        <v>0</v>
      </c>
      <c r="G444" s="154">
        <v>0</v>
      </c>
      <c r="H444" s="154">
        <v>0</v>
      </c>
      <c r="I444" s="154">
        <v>0</v>
      </c>
      <c r="J444" s="154">
        <v>0</v>
      </c>
      <c r="K444" s="216">
        <v>25000</v>
      </c>
      <c r="L444" s="154">
        <v>0</v>
      </c>
      <c r="M444" s="154">
        <v>0</v>
      </c>
      <c r="N444" s="154">
        <v>0</v>
      </c>
      <c r="O444" s="154">
        <v>0</v>
      </c>
      <c r="P444" s="154">
        <v>0</v>
      </c>
      <c r="Q444" s="154">
        <v>0</v>
      </c>
      <c r="R444" s="154">
        <v>0</v>
      </c>
      <c r="S444" s="154">
        <v>0</v>
      </c>
      <c r="T444" s="154" t="s">
        <v>703</v>
      </c>
      <c r="U444" s="154">
        <f t="shared" si="72"/>
        <v>831452</v>
      </c>
      <c r="V444" s="217">
        <f t="shared" si="66"/>
        <v>4.1563104908683615</v>
      </c>
      <c r="W444" s="154"/>
      <c r="X444" s="154">
        <v>19173060.333461732</v>
      </c>
      <c r="Y444" s="154">
        <v>20004569</v>
      </c>
      <c r="Z444" s="154">
        <f t="shared" si="67"/>
        <v>831508.66653826833</v>
      </c>
      <c r="AA444" s="154">
        <f t="shared" si="68"/>
        <v>34560.081939809672</v>
      </c>
      <c r="AB444" s="154"/>
      <c r="AC444" s="217">
        <v>109.96968938664486</v>
      </c>
      <c r="AD444" s="217">
        <f t="shared" si="69"/>
        <v>104.15660604378105</v>
      </c>
      <c r="AE444" s="218">
        <f t="shared" si="70"/>
        <v>-5.8130833428638056</v>
      </c>
      <c r="AF444" s="154">
        <v>0</v>
      </c>
      <c r="AG444" s="219">
        <v>1</v>
      </c>
      <c r="AH444" s="217">
        <f t="shared" si="71"/>
        <v>104.15660604378105</v>
      </c>
      <c r="AI444" s="154"/>
      <c r="AJ444" s="154"/>
      <c r="AK444" s="220">
        <v>109.96968938664486</v>
      </c>
      <c r="AL444" s="220">
        <v>109.9696898375141</v>
      </c>
      <c r="AM444" s="220">
        <v>109.96968938664486</v>
      </c>
      <c r="AN444" s="220">
        <v>109.96968938664486</v>
      </c>
      <c r="AO444" s="221">
        <v>104.16161393756033</v>
      </c>
      <c r="AP444" s="220">
        <f t="shared" si="73"/>
        <v>104.15660604378105</v>
      </c>
      <c r="AQ444" s="220"/>
      <c r="AR444" s="220"/>
      <c r="AS444" s="220"/>
      <c r="AT444" s="222">
        <f t="shared" si="74"/>
        <v>-5.0078937792790157E-3</v>
      </c>
      <c r="AU444" s="220"/>
      <c r="AV444" s="223">
        <v>9.282792949702813</v>
      </c>
      <c r="AW444" s="220">
        <v>3.3100951690826879</v>
      </c>
      <c r="AX444" s="224">
        <f t="shared" si="75"/>
        <v>-5.9726977806201251</v>
      </c>
      <c r="AY444" s="225"/>
      <c r="AZ444" s="226"/>
      <c r="BA444" s="226"/>
      <c r="BB444" s="226"/>
      <c r="BC444" s="217"/>
      <c r="BE444" s="227">
        <f t="shared" si="76"/>
        <v>-878</v>
      </c>
      <c r="BK444" s="219"/>
      <c r="BO444" s="219"/>
    </row>
    <row r="445" spans="1:67" ht="11.25" x14ac:dyDescent="0.2">
      <c r="A445" s="151">
        <v>879</v>
      </c>
      <c r="B445" s="152" t="s">
        <v>572</v>
      </c>
      <c r="C445" s="151">
        <v>1</v>
      </c>
      <c r="D445" s="215">
        <v>594688</v>
      </c>
      <c r="E445" s="154">
        <v>0</v>
      </c>
      <c r="F445" s="154">
        <v>0</v>
      </c>
      <c r="G445" s="154">
        <v>0</v>
      </c>
      <c r="H445" s="154">
        <v>0</v>
      </c>
      <c r="I445" s="154">
        <v>0</v>
      </c>
      <c r="J445" s="154">
        <v>0</v>
      </c>
      <c r="K445" s="216">
        <v>0</v>
      </c>
      <c r="L445" s="154">
        <v>0</v>
      </c>
      <c r="M445" s="154">
        <v>0</v>
      </c>
      <c r="N445" s="154">
        <v>0</v>
      </c>
      <c r="O445" s="154">
        <v>0</v>
      </c>
      <c r="P445" s="154">
        <v>0</v>
      </c>
      <c r="Q445" s="154">
        <v>0</v>
      </c>
      <c r="R445" s="154">
        <v>0</v>
      </c>
      <c r="S445" s="154">
        <v>0</v>
      </c>
      <c r="T445" s="154" t="s">
        <v>703</v>
      </c>
      <c r="U445" s="154">
        <f t="shared" si="72"/>
        <v>594688</v>
      </c>
      <c r="V445" s="217">
        <f t="shared" si="66"/>
        <v>3.4033843645433977</v>
      </c>
      <c r="W445" s="154"/>
      <c r="X445" s="154">
        <v>16601530.709999997</v>
      </c>
      <c r="Y445" s="154">
        <v>17473430.453388829</v>
      </c>
      <c r="Z445" s="154">
        <f t="shared" si="67"/>
        <v>871899.74338883162</v>
      </c>
      <c r="AA445" s="154">
        <f t="shared" si="68"/>
        <v>29674.099540989504</v>
      </c>
      <c r="AB445" s="154"/>
      <c r="AC445" s="217">
        <v>107.10168057666837</v>
      </c>
      <c r="AD445" s="217">
        <f t="shared" si="69"/>
        <v>105.0731806515921</v>
      </c>
      <c r="AE445" s="218">
        <f t="shared" si="70"/>
        <v>-2.0284999250762752</v>
      </c>
      <c r="AF445" s="154">
        <v>0</v>
      </c>
      <c r="AG445" s="219">
        <v>1</v>
      </c>
      <c r="AH445" s="217">
        <f t="shared" si="71"/>
        <v>105.0731806515921</v>
      </c>
      <c r="AI445" s="154"/>
      <c r="AJ445" s="154"/>
      <c r="AK445" s="220">
        <v>107.10168057666837</v>
      </c>
      <c r="AL445" s="220">
        <v>107.14690082667811</v>
      </c>
      <c r="AM445" s="220">
        <v>107.10168057666837</v>
      </c>
      <c r="AN445" s="220">
        <v>107.10168057666837</v>
      </c>
      <c r="AO445" s="221">
        <v>104.89502319085349</v>
      </c>
      <c r="AP445" s="220">
        <f t="shared" si="73"/>
        <v>105.0731806515921</v>
      </c>
      <c r="AQ445" s="220"/>
      <c r="AR445" s="220"/>
      <c r="AS445" s="220"/>
      <c r="AT445" s="222">
        <f t="shared" si="74"/>
        <v>0.17815746073860339</v>
      </c>
      <c r="AU445" s="220"/>
      <c r="AV445" s="223">
        <v>10.328408315263493</v>
      </c>
      <c r="AW445" s="220">
        <v>8.2020136487621151</v>
      </c>
      <c r="AX445" s="224">
        <f t="shared" si="75"/>
        <v>-2.126394666501378</v>
      </c>
      <c r="AY445" s="225"/>
      <c r="AZ445" s="226"/>
      <c r="BA445" s="226"/>
      <c r="BB445" s="226"/>
      <c r="BC445" s="217"/>
      <c r="BE445" s="227">
        <f t="shared" si="76"/>
        <v>-879</v>
      </c>
      <c r="BK445" s="219"/>
      <c r="BO445" s="219"/>
    </row>
    <row r="446" spans="1:67" ht="11.25" x14ac:dyDescent="0.2">
      <c r="A446" s="151">
        <v>885</v>
      </c>
      <c r="B446" s="152" t="s">
        <v>573</v>
      </c>
      <c r="C446" s="151">
        <v>1</v>
      </c>
      <c r="D446" s="215">
        <v>1328473</v>
      </c>
      <c r="E446" s="154">
        <v>6750</v>
      </c>
      <c r="F446" s="154">
        <v>0</v>
      </c>
      <c r="G446" s="154">
        <v>0</v>
      </c>
      <c r="H446" s="154">
        <v>0</v>
      </c>
      <c r="I446" s="154">
        <v>0</v>
      </c>
      <c r="J446" s="154">
        <v>0</v>
      </c>
      <c r="K446" s="216">
        <v>44000</v>
      </c>
      <c r="L446" s="154">
        <v>0</v>
      </c>
      <c r="M446" s="154">
        <v>0</v>
      </c>
      <c r="N446" s="154">
        <v>0</v>
      </c>
      <c r="O446" s="154">
        <v>0</v>
      </c>
      <c r="P446" s="154">
        <v>0</v>
      </c>
      <c r="Q446" s="154">
        <v>0</v>
      </c>
      <c r="R446" s="154">
        <v>0</v>
      </c>
      <c r="S446" s="154">
        <v>0</v>
      </c>
      <c r="T446" s="154" t="s">
        <v>703</v>
      </c>
      <c r="U446" s="154">
        <f t="shared" si="72"/>
        <v>1379223</v>
      </c>
      <c r="V446" s="217">
        <f t="shared" si="66"/>
        <v>4.9404618366433732</v>
      </c>
      <c r="W446" s="154"/>
      <c r="X446" s="154">
        <v>26519398.819734812</v>
      </c>
      <c r="Y446" s="154">
        <v>27916884</v>
      </c>
      <c r="Z446" s="154">
        <f t="shared" si="67"/>
        <v>1397485.1802651882</v>
      </c>
      <c r="AA446" s="154">
        <f t="shared" si="68"/>
        <v>69042.22200374848</v>
      </c>
      <c r="AB446" s="154"/>
      <c r="AC446" s="217">
        <v>103.00285949416994</v>
      </c>
      <c r="AD446" s="217">
        <f t="shared" si="69"/>
        <v>105.00932531424077</v>
      </c>
      <c r="AE446" s="218">
        <f t="shared" si="70"/>
        <v>2.0064658200708294</v>
      </c>
      <c r="AF446" s="154">
        <v>0</v>
      </c>
      <c r="AG446" s="219">
        <v>1</v>
      </c>
      <c r="AH446" s="217">
        <f t="shared" si="71"/>
        <v>105.00932531424077</v>
      </c>
      <c r="AI446" s="154"/>
      <c r="AJ446" s="154"/>
      <c r="AK446" s="220">
        <v>103.00285949416994</v>
      </c>
      <c r="AL446" s="220">
        <v>103.11666705583515</v>
      </c>
      <c r="AM446" s="220">
        <v>103.00285949416994</v>
      </c>
      <c r="AN446" s="220">
        <v>103.00285949416994</v>
      </c>
      <c r="AO446" s="221">
        <v>104.97338740682783</v>
      </c>
      <c r="AP446" s="220">
        <f t="shared" si="73"/>
        <v>105.00932531424077</v>
      </c>
      <c r="AQ446" s="220"/>
      <c r="AR446" s="220"/>
      <c r="AS446" s="220"/>
      <c r="AT446" s="222">
        <f t="shared" si="74"/>
        <v>3.5937907412943559E-2</v>
      </c>
      <c r="AU446" s="220"/>
      <c r="AV446" s="223">
        <v>6.3121886447634692</v>
      </c>
      <c r="AW446" s="220">
        <v>8.4661320797932031</v>
      </c>
      <c r="AX446" s="224">
        <f t="shared" si="75"/>
        <v>2.153943435029734</v>
      </c>
      <c r="AY446" s="225"/>
      <c r="AZ446" s="226"/>
      <c r="BA446" s="226"/>
      <c r="BB446" s="226"/>
      <c r="BC446" s="217"/>
      <c r="BE446" s="227">
        <f t="shared" si="76"/>
        <v>-885</v>
      </c>
      <c r="BK446" s="219"/>
      <c r="BO446" s="219"/>
    </row>
    <row r="447" spans="1:67" ht="11.25" x14ac:dyDescent="0.2">
      <c r="A447" s="151">
        <v>910</v>
      </c>
      <c r="B447" s="152" t="s">
        <v>574</v>
      </c>
      <c r="C447" s="151">
        <v>1</v>
      </c>
      <c r="D447" s="215">
        <v>0</v>
      </c>
      <c r="E447" s="154">
        <v>0</v>
      </c>
      <c r="F447" s="154">
        <v>0</v>
      </c>
      <c r="G447" s="154">
        <v>0</v>
      </c>
      <c r="H447" s="154">
        <v>0</v>
      </c>
      <c r="I447" s="154">
        <v>0</v>
      </c>
      <c r="J447" s="154">
        <v>0</v>
      </c>
      <c r="K447" s="216">
        <v>0</v>
      </c>
      <c r="L447" s="154">
        <v>577000</v>
      </c>
      <c r="M447" s="154">
        <v>0</v>
      </c>
      <c r="N447" s="154">
        <v>0</v>
      </c>
      <c r="O447" s="154">
        <v>0</v>
      </c>
      <c r="P447" s="154">
        <v>0</v>
      </c>
      <c r="Q447" s="154">
        <v>0</v>
      </c>
      <c r="R447" s="154">
        <v>0</v>
      </c>
      <c r="S447" s="154">
        <v>0</v>
      </c>
      <c r="T447" s="154" t="s">
        <v>703</v>
      </c>
      <c r="U447" s="154">
        <f t="shared" si="72"/>
        <v>577000</v>
      </c>
      <c r="V447" s="217">
        <f t="shared" si="66"/>
        <v>4.8626265278808667</v>
      </c>
      <c r="W447" s="154"/>
      <c r="X447" s="154">
        <v>9916498.0400991645</v>
      </c>
      <c r="Y447" s="154">
        <v>11866015.140000001</v>
      </c>
      <c r="Z447" s="154">
        <f t="shared" si="67"/>
        <v>1949517.0999008361</v>
      </c>
      <c r="AA447" s="154">
        <f t="shared" si="68"/>
        <v>94797.735665351793</v>
      </c>
      <c r="AB447" s="154"/>
      <c r="AC447" s="217">
        <v>119.4004350688779</v>
      </c>
      <c r="AD447" s="217">
        <f t="shared" si="69"/>
        <v>118.70337045129833</v>
      </c>
      <c r="AE447" s="218">
        <f t="shared" si="70"/>
        <v>-0.69706461757957072</v>
      </c>
      <c r="AF447" s="154">
        <v>0</v>
      </c>
      <c r="AG447" s="219">
        <v>1</v>
      </c>
      <c r="AH447" s="217">
        <f t="shared" si="71"/>
        <v>118.70337045129833</v>
      </c>
      <c r="AI447" s="154"/>
      <c r="AJ447" s="154"/>
      <c r="AK447" s="220">
        <v>119.4004350688779</v>
      </c>
      <c r="AL447" s="220">
        <v>119.07970659160192</v>
      </c>
      <c r="AM447" s="220">
        <v>119.07969316401757</v>
      </c>
      <c r="AN447" s="220">
        <v>119.4004350688779</v>
      </c>
      <c r="AO447" s="221">
        <v>118.70337045129833</v>
      </c>
      <c r="AP447" s="220">
        <f t="shared" si="73"/>
        <v>118.70337045129833</v>
      </c>
      <c r="AQ447" s="220"/>
      <c r="AR447" s="220"/>
      <c r="AS447" s="220"/>
      <c r="AT447" s="222">
        <f t="shared" si="74"/>
        <v>0</v>
      </c>
      <c r="AU447" s="220"/>
      <c r="AV447" s="223">
        <v>20.053770396445803</v>
      </c>
      <c r="AW447" s="220">
        <v>19.239608439652553</v>
      </c>
      <c r="AX447" s="224">
        <f t="shared" si="75"/>
        <v>-0.81416195679324943</v>
      </c>
      <c r="AY447" s="225"/>
      <c r="AZ447" s="226"/>
      <c r="BA447" s="226"/>
      <c r="BB447" s="226"/>
      <c r="BC447" s="217"/>
      <c r="BE447" s="227">
        <f t="shared" si="76"/>
        <v>-910</v>
      </c>
      <c r="BK447" s="219"/>
      <c r="BO447" s="219"/>
    </row>
    <row r="448" spans="1:67" s="154" customFormat="1" ht="11.25" x14ac:dyDescent="0.2">
      <c r="A448" s="151">
        <v>915</v>
      </c>
      <c r="B448" s="152" t="s">
        <v>575</v>
      </c>
      <c r="C448" s="151">
        <v>1</v>
      </c>
      <c r="D448" s="215">
        <v>533988</v>
      </c>
      <c r="E448" s="154">
        <v>0</v>
      </c>
      <c r="F448" s="154">
        <v>0</v>
      </c>
      <c r="G448" s="154">
        <v>0</v>
      </c>
      <c r="H448" s="154">
        <v>0</v>
      </c>
      <c r="I448" s="154">
        <v>0</v>
      </c>
      <c r="J448" s="154">
        <v>0</v>
      </c>
      <c r="K448" s="216">
        <v>0</v>
      </c>
      <c r="L448" s="154">
        <v>0</v>
      </c>
      <c r="M448" s="154">
        <v>0</v>
      </c>
      <c r="N448" s="154">
        <v>0</v>
      </c>
      <c r="O448" s="154">
        <v>0</v>
      </c>
      <c r="P448" s="154">
        <v>0</v>
      </c>
      <c r="Q448" s="154">
        <v>0</v>
      </c>
      <c r="R448" s="154">
        <v>0</v>
      </c>
      <c r="S448" s="154">
        <v>0</v>
      </c>
      <c r="T448" s="154" t="s">
        <v>703</v>
      </c>
      <c r="U448" s="154">
        <f t="shared" si="72"/>
        <v>533988</v>
      </c>
      <c r="V448" s="217">
        <f t="shared" si="66"/>
        <v>8.3946930670499889</v>
      </c>
      <c r="X448" s="154">
        <v>5446250.7874944638</v>
      </c>
      <c r="Y448" s="154">
        <v>6361018.7500000009</v>
      </c>
      <c r="Z448" s="154">
        <f t="shared" si="67"/>
        <v>914767.96250553709</v>
      </c>
      <c r="AA448" s="154">
        <f t="shared" si="68"/>
        <v>76791.962728046768</v>
      </c>
      <c r="AC448" s="217">
        <v>104.94156652285778</v>
      </c>
      <c r="AD448" s="217">
        <f t="shared" si="69"/>
        <v>115.38629109224328</v>
      </c>
      <c r="AE448" s="218">
        <f t="shared" si="70"/>
        <v>10.4447245693855</v>
      </c>
      <c r="AF448" s="154">
        <v>0</v>
      </c>
      <c r="AG448" s="219">
        <v>1</v>
      </c>
      <c r="AH448" s="217">
        <f t="shared" si="71"/>
        <v>115.38629109224328</v>
      </c>
      <c r="AK448" s="220">
        <v>104.94156652285778</v>
      </c>
      <c r="AL448" s="220">
        <v>90.453045361415235</v>
      </c>
      <c r="AM448" s="220">
        <v>90.453042105629095</v>
      </c>
      <c r="AN448" s="220">
        <v>104.94156652285778</v>
      </c>
      <c r="AO448" s="221">
        <v>115.38629109224328</v>
      </c>
      <c r="AP448" s="220">
        <f t="shared" si="73"/>
        <v>115.38629109224328</v>
      </c>
      <c r="AQ448" s="220"/>
      <c r="AR448" s="220"/>
      <c r="AS448" s="220"/>
      <c r="AT448" s="222">
        <f t="shared" si="74"/>
        <v>0</v>
      </c>
      <c r="AU448" s="220"/>
      <c r="AV448" s="223">
        <v>-1.4898465265025036</v>
      </c>
      <c r="AW448" s="220">
        <v>9.0709540644513229</v>
      </c>
      <c r="AX448" s="224">
        <f t="shared" si="75"/>
        <v>10.560800590953827</v>
      </c>
      <c r="AY448" s="225"/>
      <c r="AZ448" s="226"/>
      <c r="BA448" s="226"/>
      <c r="BB448" s="226"/>
      <c r="BC448" s="217"/>
      <c r="BE448" s="227">
        <f t="shared" si="76"/>
        <v>-915</v>
      </c>
      <c r="BK448" s="219"/>
      <c r="BO448" s="219"/>
    </row>
    <row r="449" spans="1:85" s="154" customFormat="1" ht="11.25" x14ac:dyDescent="0.2">
      <c r="A449" s="151"/>
      <c r="B449" s="152"/>
      <c r="C449" s="151"/>
      <c r="D449" s="215"/>
      <c r="K449" s="216"/>
      <c r="V449" s="217"/>
      <c r="AC449" s="217"/>
      <c r="AD449" s="217"/>
      <c r="AE449" s="218"/>
      <c r="AF449" s="154">
        <v>0</v>
      </c>
      <c r="AG449" s="219"/>
      <c r="AH449" s="217"/>
      <c r="AK449" s="220"/>
      <c r="AL449" s="220"/>
      <c r="AM449" s="220"/>
      <c r="AN449" s="220"/>
      <c r="AO449" s="220"/>
      <c r="AP449" s="220"/>
      <c r="AQ449" s="220"/>
      <c r="AR449" s="220"/>
      <c r="AS449" s="220"/>
      <c r="AT449" s="229"/>
      <c r="AU449" s="220"/>
      <c r="AV449" s="223" t="str">
        <f>IF(C449=1,IFERROR((X449-#REF!)/#REF!*100,""),"")</f>
        <v/>
      </c>
      <c r="AW449" s="220" t="str">
        <f>IF(C449=1,IFERROR((Y449-#REF!)/#REF!*100,""),"")</f>
        <v/>
      </c>
      <c r="AX449" s="230" t="str">
        <f t="shared" si="75"/>
        <v/>
      </c>
      <c r="AY449" s="225"/>
      <c r="AZ449" s="231"/>
      <c r="BA449" s="231"/>
      <c r="BB449" s="231"/>
      <c r="BC449" s="217"/>
      <c r="BE449" s="227"/>
      <c r="BK449" s="219"/>
    </row>
    <row r="450" spans="1:85" s="154" customFormat="1" ht="11.25" x14ac:dyDescent="0.2">
      <c r="A450" s="232">
        <v>999</v>
      </c>
      <c r="B450" s="233" t="s">
        <v>576</v>
      </c>
      <c r="C450" s="234"/>
      <c r="D450" s="235">
        <f t="shared" ref="D450:S450" si="77">SUM(D10:D448)</f>
        <v>150450811.25394088</v>
      </c>
      <c r="E450" s="236">
        <f t="shared" si="77"/>
        <v>53060250.855091467</v>
      </c>
      <c r="F450" s="236">
        <f t="shared" si="77"/>
        <v>5860036.5499999998</v>
      </c>
      <c r="G450" s="236">
        <f t="shared" si="77"/>
        <v>8524582.5396044403</v>
      </c>
      <c r="H450" s="236">
        <f t="shared" si="77"/>
        <v>7619188</v>
      </c>
      <c r="I450" s="236">
        <f t="shared" si="77"/>
        <v>28457907.39306898</v>
      </c>
      <c r="J450" s="236">
        <f t="shared" si="77"/>
        <v>358030136.98098922</v>
      </c>
      <c r="K450" s="237">
        <f t="shared" si="77"/>
        <v>183038088.53055027</v>
      </c>
      <c r="L450" s="236">
        <f t="shared" si="77"/>
        <v>350804536.44669032</v>
      </c>
      <c r="M450" s="236">
        <f t="shared" si="77"/>
        <v>3020224</v>
      </c>
      <c r="N450" s="236">
        <f t="shared" si="77"/>
        <v>14524536</v>
      </c>
      <c r="O450" s="236">
        <f t="shared" si="77"/>
        <v>57639506.872354284</v>
      </c>
      <c r="P450" s="236">
        <f t="shared" si="77"/>
        <v>0</v>
      </c>
      <c r="Q450" s="236">
        <f t="shared" si="77"/>
        <v>0</v>
      </c>
      <c r="R450" s="236">
        <f t="shared" si="77"/>
        <v>1788389</v>
      </c>
      <c r="S450" s="236">
        <f t="shared" si="77"/>
        <v>0</v>
      </c>
      <c r="T450" s="238"/>
      <c r="U450" s="235">
        <f>SUM(U10:U448)</f>
        <v>1130688627.7820854</v>
      </c>
      <c r="V450" s="237" t="s">
        <v>360</v>
      </c>
      <c r="W450" s="151"/>
      <c r="X450" s="239">
        <f t="shared" ref="X450:Y450" si="78">SUM(X10:X448)</f>
        <v>13963389872.29413</v>
      </c>
      <c r="Y450" s="240">
        <f t="shared" si="78"/>
        <v>17778107365.463619</v>
      </c>
      <c r="Z450" s="240">
        <f>SUM(Z10:Z448)</f>
        <v>3819677664.4699197</v>
      </c>
      <c r="AA450" s="241">
        <f>SUM(AA10:AA448)</f>
        <v>229601870.73072594</v>
      </c>
      <c r="AB450" s="151"/>
      <c r="AC450" s="242" t="s">
        <v>360</v>
      </c>
      <c r="AD450" s="243" t="s">
        <v>360</v>
      </c>
      <c r="AE450" s="243" t="s">
        <v>360</v>
      </c>
      <c r="AF450" s="244">
        <f>SUM(AF10:AF448)</f>
        <v>45832</v>
      </c>
      <c r="AG450" s="243">
        <f>COUNTIF(AG10:AG448,"=0")</f>
        <v>15</v>
      </c>
      <c r="AH450" s="245">
        <f t="shared" ref="AH450" si="79">SUM(AH10:AH448)/COUNTIF(AH10:AH448,"&gt;0")</f>
        <v>142.63549004524162</v>
      </c>
      <c r="AI450" s="246"/>
      <c r="AJ450" s="246"/>
      <c r="AK450" s="247">
        <f t="shared" ref="AK450:AR450" si="80">SUM(AK10:AK448)/COUNTIF(AK10:AK448,"&gt;0")</f>
        <v>144.49550761525714</v>
      </c>
      <c r="AL450" s="248">
        <f t="shared" si="80"/>
        <v>145.19115695717059</v>
      </c>
      <c r="AM450" s="248">
        <f t="shared" si="80"/>
        <v>144.69417963388079</v>
      </c>
      <c r="AN450" s="248">
        <f t="shared" si="80"/>
        <v>144.49550761525714</v>
      </c>
      <c r="AO450" s="248">
        <f t="shared" si="80"/>
        <v>142.95090957838127</v>
      </c>
      <c r="AP450" s="248">
        <f t="shared" si="80"/>
        <v>142.63549004524162</v>
      </c>
      <c r="AQ450" s="248" t="e">
        <f t="shared" si="80"/>
        <v>#DIV/0!</v>
      </c>
      <c r="AR450" s="248" t="e">
        <f t="shared" si="80"/>
        <v>#DIV/0!</v>
      </c>
      <c r="AS450" s="248"/>
      <c r="AT450" s="249">
        <f>SUM(AT10:AT448)/COUNTIF(AT10:AT448,"&lt;&gt;0")</f>
        <v>0.14205395472089397</v>
      </c>
      <c r="AU450" s="248"/>
      <c r="AV450" s="250" t="s">
        <v>360</v>
      </c>
      <c r="AW450" s="251" t="s">
        <v>360</v>
      </c>
      <c r="AX450" s="252">
        <f>SUM(AX10:AX448)/COUNTIF(AX10:AX448,"&lt;&gt;0")</f>
        <v>-1.126235046464555</v>
      </c>
      <c r="AY450" s="248" t="e">
        <f>SUM(AY10:AY448)/COUNTIF(AY10:AY448,"&gt;0")</f>
        <v>#DIV/0!</v>
      </c>
      <c r="AZ450" s="248" t="s">
        <v>2</v>
      </c>
      <c r="BA450" s="248"/>
      <c r="BB450" s="248"/>
      <c r="BC450" s="253"/>
      <c r="BE450" s="253"/>
    </row>
    <row r="451" spans="1:85" ht="11.25" customHeight="1" x14ac:dyDescent="0.2">
      <c r="B451" s="151"/>
      <c r="X451" s="154"/>
      <c r="Y451" s="154"/>
      <c r="Z451" s="154"/>
      <c r="AA451" s="154"/>
      <c r="AB451" s="154"/>
      <c r="AC451" s="154"/>
      <c r="AD451" s="154"/>
      <c r="AE451" s="154"/>
      <c r="AF451" s="154"/>
      <c r="AG451" s="154"/>
      <c r="AH451" s="154"/>
      <c r="AI451" s="154"/>
      <c r="AJ451" s="154"/>
      <c r="AK451" s="154"/>
      <c r="AL451" s="154"/>
      <c r="AM451" s="154"/>
      <c r="AN451" s="154"/>
      <c r="AO451" s="154"/>
      <c r="AP451" s="154"/>
      <c r="AQ451" s="154"/>
      <c r="AR451" s="154"/>
      <c r="AS451" s="154"/>
      <c r="AT451" s="154"/>
      <c r="AU451" s="154"/>
      <c r="AV451" s="154"/>
      <c r="AW451" s="154"/>
      <c r="AX451" s="154"/>
      <c r="AY451" s="154"/>
      <c r="AZ451" s="154"/>
      <c r="BA451" s="154"/>
      <c r="BB451" s="154"/>
      <c r="BC451" s="154"/>
      <c r="CE451" s="154"/>
      <c r="CF451" s="154"/>
      <c r="CG451" s="154"/>
    </row>
    <row r="452" spans="1:85" ht="11.25" customHeight="1" x14ac:dyDescent="0.2">
      <c r="B452" s="254" t="s">
        <v>590</v>
      </c>
      <c r="D452" s="154">
        <f>IFERROR(D450-D454,"'--")</f>
        <v>2603375.2539408803</v>
      </c>
      <c r="E452" s="154">
        <f t="shared" ref="E452:AB452" si="81">IFERROR(E450-E454,"'--")</f>
        <v>-3735187.8946742117</v>
      </c>
      <c r="F452" s="154">
        <f t="shared" si="81"/>
        <v>-380820.65000000037</v>
      </c>
      <c r="G452" s="154">
        <f t="shared" si="81"/>
        <v>-3473170.871531561</v>
      </c>
      <c r="H452" s="154">
        <f t="shared" si="81"/>
        <v>-186559</v>
      </c>
      <c r="I452" s="154">
        <f t="shared" si="81"/>
        <v>8511643.7708472386</v>
      </c>
      <c r="J452" s="154">
        <f t="shared" si="81"/>
        <v>15049101.261488795</v>
      </c>
      <c r="K452" s="154">
        <f t="shared" si="81"/>
        <v>-1861031.6479619145</v>
      </c>
      <c r="L452" s="154">
        <f t="shared" si="81"/>
        <v>-13696439.553309679</v>
      </c>
      <c r="M452" s="154">
        <f t="shared" si="81"/>
        <v>-143080</v>
      </c>
      <c r="N452" s="154">
        <f t="shared" si="81"/>
        <v>1846244</v>
      </c>
      <c r="O452" s="154">
        <f t="shared" si="81"/>
        <v>1210418.6584791243</v>
      </c>
      <c r="P452" s="154">
        <f t="shared" si="81"/>
        <v>0</v>
      </c>
      <c r="Q452" s="154">
        <f t="shared" si="81"/>
        <v>0</v>
      </c>
      <c r="R452" s="154">
        <f t="shared" si="81"/>
        <v>-3387345</v>
      </c>
      <c r="S452" s="154">
        <f t="shared" si="81"/>
        <v>-1587086</v>
      </c>
      <c r="T452" s="154">
        <f t="shared" si="81"/>
        <v>0</v>
      </c>
      <c r="U452" s="154">
        <f t="shared" si="81"/>
        <v>-10947217.112925768</v>
      </c>
      <c r="V452" s="154" t="str">
        <f t="shared" si="81"/>
        <v>'--</v>
      </c>
      <c r="W452" s="151">
        <f t="shared" si="81"/>
        <v>0</v>
      </c>
      <c r="X452" s="154"/>
      <c r="Y452" s="154"/>
      <c r="Z452" s="154">
        <f t="shared" si="81"/>
        <v>-40888975.349001408</v>
      </c>
      <c r="AA452" s="154">
        <f t="shared" si="81"/>
        <v>-22074143.090446472</v>
      </c>
      <c r="AB452" s="154">
        <f t="shared" si="81"/>
        <v>0</v>
      </c>
      <c r="AC452" s="154"/>
      <c r="AD452" s="154"/>
      <c r="AE452" s="154"/>
      <c r="AF452" s="154"/>
      <c r="AG452" s="154"/>
      <c r="AH452" s="154"/>
      <c r="AI452" s="154"/>
      <c r="AJ452" s="154"/>
      <c r="AK452" s="154"/>
      <c r="AL452" s="154"/>
      <c r="AM452" s="154"/>
      <c r="AN452" s="154"/>
      <c r="AO452" s="154"/>
      <c r="AP452" s="154"/>
      <c r="AQ452" s="154"/>
      <c r="AR452" s="154"/>
      <c r="AS452" s="154"/>
      <c r="AT452" s="154"/>
      <c r="AU452" s="154"/>
      <c r="AV452" s="154"/>
      <c r="AW452" s="154"/>
      <c r="AX452" s="154"/>
      <c r="AY452" s="154"/>
      <c r="AZ452" s="154"/>
      <c r="BA452" s="154"/>
      <c r="BB452" s="154"/>
      <c r="BC452" s="154"/>
      <c r="BE452" s="154"/>
    </row>
    <row r="453" spans="1:85" ht="11.25" customHeight="1" x14ac:dyDescent="0.2">
      <c r="B453" s="2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  <c r="V453" s="154"/>
      <c r="X453" s="154"/>
      <c r="Y453" s="154"/>
      <c r="Z453" s="154"/>
      <c r="AA453" s="154"/>
      <c r="AB453" s="154"/>
      <c r="AC453" s="154"/>
      <c r="AD453" s="154"/>
      <c r="AE453" s="154"/>
      <c r="AF453" s="154"/>
      <c r="AG453" s="154"/>
      <c r="AH453" s="154"/>
      <c r="AI453" s="154"/>
      <c r="AJ453" s="154"/>
      <c r="AK453" s="154"/>
      <c r="AL453" s="154"/>
      <c r="AM453" s="154"/>
      <c r="AN453" s="154"/>
      <c r="AO453" s="154"/>
      <c r="AP453" s="154"/>
      <c r="AQ453" s="154"/>
      <c r="AR453" s="154"/>
      <c r="AS453" s="154"/>
      <c r="AT453" s="154"/>
      <c r="AU453" s="154"/>
      <c r="AV453" s="154"/>
      <c r="AW453" s="154"/>
      <c r="AX453" s="154"/>
      <c r="AY453" s="154"/>
      <c r="AZ453" s="154"/>
      <c r="BA453" s="154"/>
      <c r="BB453" s="154"/>
      <c r="BC453" s="154"/>
      <c r="BE453" s="154"/>
    </row>
    <row r="454" spans="1:85" ht="11.25" customHeight="1" x14ac:dyDescent="0.2">
      <c r="B454" s="254" t="s">
        <v>715</v>
      </c>
      <c r="D454" s="235">
        <v>147847436</v>
      </c>
      <c r="E454" s="236">
        <v>56795438.749765679</v>
      </c>
      <c r="F454" s="236">
        <v>6240857.2000000002</v>
      </c>
      <c r="G454" s="236">
        <v>11997753.411136001</v>
      </c>
      <c r="H454" s="236">
        <v>7805747</v>
      </c>
      <c r="I454" s="236">
        <v>19946263.622221742</v>
      </c>
      <c r="J454" s="236">
        <v>342981035.71950042</v>
      </c>
      <c r="K454" s="237">
        <v>184899120.17851219</v>
      </c>
      <c r="L454" s="236">
        <v>364500976</v>
      </c>
      <c r="M454" s="236">
        <v>3163304</v>
      </c>
      <c r="N454" s="236">
        <v>12678292</v>
      </c>
      <c r="O454" s="236">
        <v>56429088.21387516</v>
      </c>
      <c r="P454" s="236">
        <v>0</v>
      </c>
      <c r="Q454" s="236">
        <v>0</v>
      </c>
      <c r="R454" s="236">
        <v>5175734</v>
      </c>
      <c r="S454" s="236">
        <v>1587086</v>
      </c>
      <c r="T454" s="238"/>
      <c r="U454" s="235">
        <v>1141635844.8950112</v>
      </c>
      <c r="V454" s="237" t="s">
        <v>360</v>
      </c>
      <c r="X454" s="239">
        <v>12890335880.607767</v>
      </c>
      <c r="Y454" s="240">
        <v>16747536785.309023</v>
      </c>
      <c r="Z454" s="240">
        <v>3860566639.8189211</v>
      </c>
      <c r="AA454" s="241">
        <v>251676013.82117242</v>
      </c>
      <c r="AB454" s="154"/>
      <c r="AC454" s="154"/>
      <c r="AD454" s="154"/>
      <c r="AE454" s="154"/>
      <c r="AF454" s="154"/>
      <c r="AG454" s="154"/>
      <c r="AH454" s="154"/>
      <c r="AI454" s="154"/>
      <c r="AJ454" s="154"/>
      <c r="AK454" s="154"/>
      <c r="AL454" s="154"/>
      <c r="AM454" s="154"/>
      <c r="AN454" s="154"/>
      <c r="AO454" s="154"/>
      <c r="AP454" s="154"/>
      <c r="AQ454" s="154"/>
      <c r="AR454" s="154"/>
      <c r="AS454" s="154"/>
      <c r="AT454" s="154"/>
      <c r="AU454" s="154"/>
      <c r="AV454" s="154"/>
      <c r="AW454" s="154"/>
      <c r="AX454" s="154"/>
      <c r="AY454" s="154"/>
      <c r="AZ454" s="154"/>
      <c r="BA454" s="154"/>
      <c r="BB454" s="154"/>
      <c r="BC454" s="154"/>
      <c r="BE454" s="154"/>
    </row>
    <row r="455" spans="1:85" ht="11.25" customHeight="1" x14ac:dyDescent="0.2"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BE455" s="154"/>
    </row>
    <row r="456" spans="1:85" x14ac:dyDescent="0.2">
      <c r="AK456" s="151"/>
      <c r="AL456" s="152"/>
      <c r="BC456" s="256"/>
    </row>
  </sheetData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9EED98F6272644B693E6BBBB80AC28" ma:contentTypeVersion="16" ma:contentTypeDescription="Create a new document." ma:contentTypeScope="" ma:versionID="57e7f16b06fffae05c8424d30e5bdbb2">
  <xsd:schema xmlns:xsd="http://www.w3.org/2001/XMLSchema" xmlns:xs="http://www.w3.org/2001/XMLSchema" xmlns:p="http://schemas.microsoft.com/office/2006/metadata/properties" xmlns:ns2="b4f9eb54-60b0-4ef1-b507-fba3c7eb8bf0" xmlns:ns3="fdcd57df-05e8-4749-9cc8-5afe3dcd00a5" targetNamespace="http://schemas.microsoft.com/office/2006/metadata/properties" ma:root="true" ma:fieldsID="6f86106f06ecdf706c6e02cff8704f74" ns2:_="" ns3:_="">
    <xsd:import namespace="b4f9eb54-60b0-4ef1-b507-fba3c7eb8bf0"/>
    <xsd:import namespace="fdcd57df-05e8-4749-9cc8-5afe3dcd00a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f9eb54-60b0-4ef1-b507-fba3c7eb8bf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f123c60-6d59-4beb-a46f-4c7d903a1f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d57df-05e8-4749-9cc8-5afe3dcd00a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79585c6-1993-4430-a732-e7d5034e44b4}" ma:internalName="TaxCatchAll" ma:showField="CatchAllData" ma:web="fdcd57df-05e8-4749-9cc8-5afe3dcd00a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9CC79A8-07FC-40EC-A0A4-F233678183A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A19760C-6456-43AA-927A-F0269696F15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4f9eb54-60b0-4ef1-b507-fba3c7eb8bf0"/>
    <ds:schemaRef ds:uri="fdcd57df-05e8-4749-9cc8-5afe3dcd00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above fnd pcts</vt:lpstr>
      <vt:lpstr>rates24Q3</vt:lpstr>
      <vt:lpstr>compare</vt:lpstr>
      <vt:lpstr>24q3 abv</vt:lpstr>
      <vt:lpstr>_24abvfoundq3</vt:lpstr>
      <vt:lpstr>_rates24q3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FY24 Preliminary Rates by Charter School and Sending District (Q3)</dc:title>
  <dc:creator>DESE</dc:creator>
  <cp:lastModifiedBy>Zou, Dong (EOE)</cp:lastModifiedBy>
  <dcterms:created xsi:type="dcterms:W3CDTF">2024-03-19T15:33:55Z</dcterms:created>
  <dcterms:modified xsi:type="dcterms:W3CDTF">2024-03-22T14:27:40Z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Mar 22 2024 12:00AM</vt:lpwstr>
  </property>
</Properties>
</file>